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EstaPasta_de_trabalho" defaultThemeVersion="124226"/>
  <mc:AlternateContent xmlns:mc="http://schemas.openxmlformats.org/markup-compatibility/2006">
    <mc:Choice Requires="x15">
      <x15ac:absPath xmlns:x15ac="http://schemas.microsoft.com/office/spreadsheetml/2010/11/ac" url="D:\0-HD003_Icthus\000-Clientes\00-AMESP\000-AMESP_PP014-2022\00-Serviços AMESP\AME-L_Manutenção de Vias\Revisão_01\"/>
    </mc:Choice>
  </mc:AlternateContent>
  <xr:revisionPtr revIDLastSave="0" documentId="13_ncr:1_{4475F65F-4B32-4009-A86C-54A8B741A63C}" xr6:coauthVersionLast="47" xr6:coauthVersionMax="47" xr10:uidLastSave="{00000000-0000-0000-0000-000000000000}"/>
  <bookViews>
    <workbookView xWindow="-120" yWindow="-120" windowWidth="20730" windowHeight="11160" tabRatio="768" firstSheet="5" activeTab="5" xr2:uid="{00000000-000D-0000-FFFF-FFFF00000000}"/>
  </bookViews>
  <sheets>
    <sheet name="ITENS DE MAIOR RELEVANCIA" sheetId="51" state="hidden" r:id="rId1"/>
    <sheet name="PLANILHA OBRA (2)" sheetId="55" state="hidden" r:id="rId2"/>
    <sheet name="SETOP RODOVIÁRIAS" sheetId="63" state="hidden" r:id="rId3"/>
    <sheet name="SUDECAP INSUMOS" sheetId="65" state="hidden" r:id="rId4"/>
    <sheet name="SUDECAP CONSTRUÇÃO" sheetId="66" state="hidden" r:id="rId5"/>
    <sheet name="PLANILHA OBRA" sheetId="53" r:id="rId6"/>
    <sheet name="BDI (2)" sheetId="52" state="hidden" r:id="rId7"/>
    <sheet name="itens de maior relavancia" sheetId="58" state="hidden" r:id="rId8"/>
    <sheet name="CPU - Capina Mecanizada" sheetId="46" state="hidden" r:id="rId9"/>
  </sheets>
  <definedNames>
    <definedName name="_xlnm._FilterDatabase" localSheetId="7" hidden="1">'itens de maior relavancia'!$A$6:$L$6</definedName>
    <definedName name="_xlnm._FilterDatabase" localSheetId="5" hidden="1">'PLANILHA OBRA'!$B$7:$L$7</definedName>
    <definedName name="_xlnm._FilterDatabase" localSheetId="1" hidden="1">'PLANILHA OBRA (2)'!$A$7:$XEV$55</definedName>
    <definedName name="_xlnm.Print_Area" localSheetId="6">'BDI (2)'!#REF!</definedName>
    <definedName name="_xlnm.Print_Area" localSheetId="8">'CPU - Capina Mecanizada'!$A$1:$J$213</definedName>
    <definedName name="_xlnm.Print_Area" localSheetId="7">'itens de maior relavancia'!$A$1:$L$26</definedName>
    <definedName name="_xlnm.Print_Area" localSheetId="0">'ITENS DE MAIOR RELEVANCIA'!$A$1:$K$14</definedName>
    <definedName name="_xlnm.Print_Area" localSheetId="5">'PLANILHA OBRA'!$B$1:$L$90</definedName>
    <definedName name="_xlnm.Print_Area" localSheetId="1">'PLANILHA OBRA (2)'!$A$1:$K$64</definedName>
    <definedName name="QUADRO_GERAL">#REF!</definedName>
    <definedName name="SETOP">#REF!</definedName>
    <definedName name="_xlnm.Print_Titles" localSheetId="8">'CPU - Capina Mecanizada'!$1:$10</definedName>
    <definedName name="_xlnm.Print_Titles" localSheetId="7">'itens de maior relavancia'!$1:$6</definedName>
    <definedName name="_xlnm.Print_Titles" localSheetId="0">'ITENS DE MAIOR RELEVANCIA'!$1:$4</definedName>
    <definedName name="_xlnm.Print_Titles" localSheetId="5">'PLANILHA OBRA'!$1:$7</definedName>
    <definedName name="_xlnm.Print_Titles" localSheetId="1">'PLANILHA OBRA (2)'!$1:$6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59" i="53" l="1"/>
  <c r="J59" i="53"/>
  <c r="L59" i="53" s="1"/>
  <c r="J36" i="53"/>
  <c r="L36" i="53" s="1"/>
  <c r="K36" i="53"/>
  <c r="K19" i="53" l="1"/>
  <c r="K20" i="53"/>
  <c r="J19" i="53"/>
  <c r="L19" i="53" s="1"/>
  <c r="J20" i="53"/>
  <c r="L20" i="53" s="1"/>
  <c r="J54" i="53" l="1"/>
  <c r="J53" i="53"/>
  <c r="J51" i="53"/>
  <c r="J55" i="53"/>
  <c r="J13" i="53"/>
  <c r="K22" i="53" l="1"/>
  <c r="K21" i="53" s="1"/>
  <c r="J17" i="53"/>
  <c r="L17" i="53" s="1"/>
  <c r="J16" i="53"/>
  <c r="L16" i="53" s="1"/>
  <c r="J15" i="53"/>
  <c r="L15" i="53" s="1"/>
  <c r="J89" i="53"/>
  <c r="L89" i="53" s="1"/>
  <c r="L88" i="53" s="1"/>
  <c r="K89" i="53"/>
  <c r="K88" i="53" s="1"/>
  <c r="K85" i="53"/>
  <c r="K86" i="53"/>
  <c r="K87" i="53"/>
  <c r="J85" i="53"/>
  <c r="L85" i="53" s="1"/>
  <c r="J86" i="53"/>
  <c r="L86" i="53" s="1"/>
  <c r="J87" i="53"/>
  <c r="L87" i="53" s="1"/>
  <c r="J84" i="53"/>
  <c r="L84" i="53" s="1"/>
  <c r="K84" i="53"/>
  <c r="K76" i="53"/>
  <c r="K77" i="53"/>
  <c r="K78" i="53"/>
  <c r="K79" i="53"/>
  <c r="K80" i="53"/>
  <c r="K81" i="53"/>
  <c r="K82" i="53"/>
  <c r="J76" i="53"/>
  <c r="L76" i="53" s="1"/>
  <c r="J77" i="53"/>
  <c r="L77" i="53" s="1"/>
  <c r="J78" i="53"/>
  <c r="L78" i="53" s="1"/>
  <c r="J79" i="53"/>
  <c r="L79" i="53" s="1"/>
  <c r="J80" i="53"/>
  <c r="L80" i="53" s="1"/>
  <c r="J81" i="53"/>
  <c r="L81" i="53" s="1"/>
  <c r="J82" i="53"/>
  <c r="L82" i="53" s="1"/>
  <c r="J75" i="53"/>
  <c r="L75" i="53" s="1"/>
  <c r="K75" i="53"/>
  <c r="K70" i="53"/>
  <c r="K71" i="53"/>
  <c r="K72" i="53"/>
  <c r="K73" i="53"/>
  <c r="J70" i="53"/>
  <c r="L70" i="53" s="1"/>
  <c r="J71" i="53"/>
  <c r="L71" i="53" s="1"/>
  <c r="J72" i="53"/>
  <c r="L72" i="53" s="1"/>
  <c r="J73" i="53"/>
  <c r="L73" i="53" s="1"/>
  <c r="J69" i="53"/>
  <c r="L69" i="53" s="1"/>
  <c r="K69" i="53"/>
  <c r="K67" i="53"/>
  <c r="J67" i="53"/>
  <c r="L67" i="53" s="1"/>
  <c r="J66" i="53"/>
  <c r="L66" i="53" s="1"/>
  <c r="K66" i="53"/>
  <c r="K58" i="53"/>
  <c r="K60" i="53"/>
  <c r="K61" i="53"/>
  <c r="K62" i="53"/>
  <c r="K63" i="53"/>
  <c r="K64" i="53"/>
  <c r="J58" i="53"/>
  <c r="L58" i="53" s="1"/>
  <c r="J60" i="53"/>
  <c r="L60" i="53" s="1"/>
  <c r="J61" i="53"/>
  <c r="L61" i="53" s="1"/>
  <c r="J62" i="53"/>
  <c r="L62" i="53" s="1"/>
  <c r="J63" i="53"/>
  <c r="L63" i="53" s="1"/>
  <c r="J64" i="53"/>
  <c r="L64" i="53" s="1"/>
  <c r="K57" i="53"/>
  <c r="K56" i="53" s="1"/>
  <c r="J57" i="53"/>
  <c r="L57" i="53" s="1"/>
  <c r="L55" i="53"/>
  <c r="L54" i="53"/>
  <c r="K54" i="53"/>
  <c r="K55" i="53"/>
  <c r="K53" i="53"/>
  <c r="L53" i="53"/>
  <c r="K47" i="53"/>
  <c r="K48" i="53"/>
  <c r="K49" i="53"/>
  <c r="K50" i="53"/>
  <c r="K51" i="53"/>
  <c r="J47" i="53"/>
  <c r="L47" i="53" s="1"/>
  <c r="J48" i="53"/>
  <c r="L48" i="53" s="1"/>
  <c r="J49" i="53"/>
  <c r="L49" i="53" s="1"/>
  <c r="J50" i="53"/>
  <c r="L50" i="53" s="1"/>
  <c r="L51" i="53"/>
  <c r="K46" i="53"/>
  <c r="J46" i="53"/>
  <c r="L46" i="53" s="1"/>
  <c r="K39" i="53"/>
  <c r="K40" i="53"/>
  <c r="K41" i="53"/>
  <c r="K42" i="53"/>
  <c r="K43" i="53"/>
  <c r="J43" i="53"/>
  <c r="L43" i="53" s="1"/>
  <c r="J39" i="53"/>
  <c r="L39" i="53" s="1"/>
  <c r="J40" i="53"/>
  <c r="L40" i="53" s="1"/>
  <c r="J41" i="53"/>
  <c r="L41" i="53" s="1"/>
  <c r="J42" i="53"/>
  <c r="L42" i="53" s="1"/>
  <c r="K38" i="53"/>
  <c r="J38" i="53"/>
  <c r="L38" i="53" s="1"/>
  <c r="K25" i="53"/>
  <c r="K26" i="53"/>
  <c r="K27" i="53"/>
  <c r="K28" i="53"/>
  <c r="K29" i="53"/>
  <c r="K30" i="53"/>
  <c r="K31" i="53"/>
  <c r="K32" i="53"/>
  <c r="K33" i="53"/>
  <c r="K34" i="53"/>
  <c r="K35" i="53"/>
  <c r="J35" i="53"/>
  <c r="L35" i="53" s="1"/>
  <c r="J25" i="53"/>
  <c r="L25" i="53" s="1"/>
  <c r="J26" i="53"/>
  <c r="L26" i="53" s="1"/>
  <c r="J27" i="53"/>
  <c r="L27" i="53" s="1"/>
  <c r="J28" i="53"/>
  <c r="L28" i="53" s="1"/>
  <c r="J29" i="53"/>
  <c r="L29" i="53" s="1"/>
  <c r="J30" i="53"/>
  <c r="L30" i="53" s="1"/>
  <c r="J31" i="53"/>
  <c r="L31" i="53" s="1"/>
  <c r="J32" i="53"/>
  <c r="L32" i="53" s="1"/>
  <c r="J33" i="53"/>
  <c r="L33" i="53" s="1"/>
  <c r="J34" i="53"/>
  <c r="L34" i="53" s="1"/>
  <c r="K24" i="53"/>
  <c r="J24" i="53"/>
  <c r="L24" i="53" s="1"/>
  <c r="J22" i="53"/>
  <c r="L22" i="53" s="1"/>
  <c r="L21" i="53" s="1"/>
  <c r="K18" i="53"/>
  <c r="J18" i="53"/>
  <c r="K10" i="53"/>
  <c r="K11" i="53"/>
  <c r="K12" i="53"/>
  <c r="K13" i="53"/>
  <c r="K14" i="53"/>
  <c r="K15" i="53"/>
  <c r="K16" i="53"/>
  <c r="K17" i="53"/>
  <c r="J10" i="53"/>
  <c r="L10" i="53" s="1"/>
  <c r="J11" i="53"/>
  <c r="L11" i="53" s="1"/>
  <c r="J12" i="53"/>
  <c r="L12" i="53" s="1"/>
  <c r="L13" i="53"/>
  <c r="J14" i="53"/>
  <c r="L14" i="53" s="1"/>
  <c r="K9" i="53"/>
  <c r="J9" i="53"/>
  <c r="L9" i="53" s="1"/>
  <c r="L23" i="53" l="1"/>
  <c r="K23" i="53"/>
  <c r="K65" i="53"/>
  <c r="K83" i="53"/>
  <c r="K74" i="53"/>
  <c r="L74" i="53"/>
  <c r="K68" i="53"/>
  <c r="L65" i="53"/>
  <c r="K52" i="53"/>
  <c r="L52" i="53"/>
  <c r="L68" i="53"/>
  <c r="L83" i="53"/>
  <c r="K45" i="53"/>
  <c r="K37" i="53"/>
  <c r="L37" i="53"/>
  <c r="K8" i="53"/>
  <c r="L45" i="53"/>
  <c r="L56" i="53"/>
  <c r="L18" i="53"/>
  <c r="L8" i="53" s="1"/>
  <c r="I16" i="58"/>
  <c r="I15" i="58" s="1"/>
  <c r="E8" i="58"/>
  <c r="E9" i="58"/>
  <c r="E12" i="58"/>
  <c r="E13" i="58"/>
  <c r="E14" i="58"/>
  <c r="E16" i="58"/>
  <c r="I13" i="58"/>
  <c r="I12" i="58"/>
  <c r="H12" i="58" s="1"/>
  <c r="K8" i="58"/>
  <c r="K9" i="58"/>
  <c r="K7" i="58" s="1"/>
  <c r="K16" i="58"/>
  <c r="K15" i="58" s="1"/>
  <c r="K14" i="58"/>
  <c r="K13" i="58"/>
  <c r="K12" i="58"/>
  <c r="K11" i="58" s="1"/>
  <c r="I14" i="58"/>
  <c r="I9" i="58"/>
  <c r="I8" i="58"/>
  <c r="H8" i="58" s="1"/>
  <c r="I31" i="58"/>
  <c r="K44" i="53" l="1"/>
  <c r="K90" i="53" s="1"/>
  <c r="L44" i="53"/>
  <c r="L90" i="53" s="1"/>
  <c r="H13" i="58"/>
  <c r="H14" i="58" s="1"/>
  <c r="I11" i="58"/>
  <c r="H9" i="58"/>
  <c r="I7" i="58"/>
  <c r="J8" i="58" l="1"/>
  <c r="F16" i="58"/>
  <c r="G16" i="58" s="1"/>
  <c r="J9" i="58" l="1"/>
  <c r="H69" i="55"/>
  <c r="I53" i="55"/>
  <c r="F53" i="55"/>
  <c r="I52" i="55"/>
  <c r="F52" i="55"/>
  <c r="I50" i="55"/>
  <c r="F50" i="55"/>
  <c r="J50" i="55" s="1"/>
  <c r="I49" i="55"/>
  <c r="F49" i="55"/>
  <c r="J49" i="55" s="1"/>
  <c r="I48" i="55"/>
  <c r="F48" i="55"/>
  <c r="J48" i="55" s="1"/>
  <c r="I47" i="55"/>
  <c r="F47" i="55"/>
  <c r="J47" i="55" s="1"/>
  <c r="I46" i="55"/>
  <c r="G46" i="55"/>
  <c r="F46" i="55"/>
  <c r="J46" i="55" s="1"/>
  <c r="J45" i="55"/>
  <c r="I45" i="55"/>
  <c r="K45" i="55" s="1"/>
  <c r="G45" i="55"/>
  <c r="J44" i="55"/>
  <c r="I44" i="55"/>
  <c r="K44" i="55" s="1"/>
  <c r="G44" i="55"/>
  <c r="J43" i="55"/>
  <c r="I43" i="55"/>
  <c r="K43" i="55" s="1"/>
  <c r="G43" i="55"/>
  <c r="J42" i="55"/>
  <c r="I42" i="55"/>
  <c r="K42" i="55" s="1"/>
  <c r="G42" i="55"/>
  <c r="I41" i="55"/>
  <c r="G41" i="55"/>
  <c r="F41" i="55"/>
  <c r="I40" i="55"/>
  <c r="G40" i="55"/>
  <c r="F40" i="55"/>
  <c r="J40" i="55" s="1"/>
  <c r="I39" i="55"/>
  <c r="G39" i="55"/>
  <c r="I38" i="55"/>
  <c r="G38" i="55"/>
  <c r="I37" i="55"/>
  <c r="G37" i="55"/>
  <c r="I35" i="55"/>
  <c r="F35" i="55"/>
  <c r="J35" i="55" s="1"/>
  <c r="I34" i="55"/>
  <c r="F34" i="55"/>
  <c r="J34" i="55" s="1"/>
  <c r="I33" i="55"/>
  <c r="F33" i="55"/>
  <c r="J33" i="55" s="1"/>
  <c r="I31" i="55"/>
  <c r="I30" i="55"/>
  <c r="I29" i="55"/>
  <c r="J27" i="55"/>
  <c r="I27" i="55"/>
  <c r="K27" i="55" s="1"/>
  <c r="I26" i="55"/>
  <c r="I25" i="55"/>
  <c r="I24" i="55"/>
  <c r="I23" i="55"/>
  <c r="I22" i="55"/>
  <c r="I21" i="55"/>
  <c r="I20" i="55"/>
  <c r="I19" i="55"/>
  <c r="I18" i="55"/>
  <c r="I16" i="55"/>
  <c r="I15" i="55"/>
  <c r="I14" i="55"/>
  <c r="I13" i="55"/>
  <c r="I12" i="55"/>
  <c r="I11" i="55"/>
  <c r="I10" i="55"/>
  <c r="J32" i="55" l="1"/>
  <c r="K52" i="55"/>
  <c r="K53" i="55"/>
  <c r="J12" i="58"/>
  <c r="J13" i="58" s="1"/>
  <c r="J14" i="58" s="1"/>
  <c r="K33" i="55"/>
  <c r="K34" i="55"/>
  <c r="K35" i="55"/>
  <c r="K47" i="55"/>
  <c r="K48" i="55"/>
  <c r="K49" i="55"/>
  <c r="K50" i="55"/>
  <c r="K40" i="55"/>
  <c r="K41" i="55"/>
  <c r="K46" i="55"/>
  <c r="J52" i="55"/>
  <c r="J53" i="55"/>
  <c r="J41" i="55"/>
  <c r="K51" i="55" l="1"/>
  <c r="K32" i="55"/>
  <c r="J51" i="55"/>
  <c r="F37" i="55" l="1"/>
  <c r="F38" i="55"/>
  <c r="F39" i="55"/>
  <c r="F29" i="55" l="1"/>
  <c r="K29" i="55" s="1"/>
  <c r="F13" i="55"/>
  <c r="F11" i="55"/>
  <c r="J11" i="55" s="1"/>
  <c r="K39" i="55"/>
  <c r="J39" i="55"/>
  <c r="F20" i="55"/>
  <c r="F24" i="55"/>
  <c r="F25" i="55"/>
  <c r="F12" i="55"/>
  <c r="F23" i="55"/>
  <c r="F26" i="55"/>
  <c r="J38" i="55"/>
  <c r="K38" i="55"/>
  <c r="K11" i="55"/>
  <c r="K37" i="55"/>
  <c r="J37" i="55"/>
  <c r="F19" i="55" l="1"/>
  <c r="J19" i="55" s="1"/>
  <c r="F18" i="55"/>
  <c r="J18" i="55" s="1"/>
  <c r="F16" i="55"/>
  <c r="K16" i="55" s="1"/>
  <c r="F30" i="55"/>
  <c r="F31" i="55" s="1"/>
  <c r="J29" i="55"/>
  <c r="F8" i="58"/>
  <c r="G8" i="58" s="1"/>
  <c r="F13" i="58"/>
  <c r="G13" i="58" s="1"/>
  <c r="J36" i="55"/>
  <c r="F12" i="58"/>
  <c r="G12" i="58" s="1"/>
  <c r="J23" i="55"/>
  <c r="K23" i="55"/>
  <c r="K36" i="55"/>
  <c r="K12" i="55"/>
  <c r="J12" i="55"/>
  <c r="J20" i="55"/>
  <c r="K20" i="55"/>
  <c r="K13" i="55"/>
  <c r="J13" i="55"/>
  <c r="F14" i="55"/>
  <c r="J25" i="55"/>
  <c r="K25" i="55"/>
  <c r="J26" i="55"/>
  <c r="K26" i="55"/>
  <c r="J24" i="55"/>
  <c r="K24" i="55"/>
  <c r="E32" i="52"/>
  <c r="D32" i="52"/>
  <c r="E21" i="52"/>
  <c r="A21" i="52"/>
  <c r="E20" i="52"/>
  <c r="A20" i="52"/>
  <c r="E19" i="52"/>
  <c r="A19" i="52"/>
  <c r="E18" i="52"/>
  <c r="A18" i="52"/>
  <c r="E17" i="52"/>
  <c r="A17" i="52"/>
  <c r="K18" i="55" l="1"/>
  <c r="J16" i="55"/>
  <c r="F10" i="55"/>
  <c r="K10" i="55" s="1"/>
  <c r="J30" i="55"/>
  <c r="K30" i="55"/>
  <c r="K19" i="55"/>
  <c r="J31" i="55"/>
  <c r="K31" i="55"/>
  <c r="K14" i="55"/>
  <c r="J14" i="55"/>
  <c r="F14" i="58"/>
  <c r="G14" i="58" s="1"/>
  <c r="F15" i="55" l="1"/>
  <c r="K15" i="55" s="1"/>
  <c r="K9" i="55"/>
  <c r="J10" i="55"/>
  <c r="J9" i="55" s="1"/>
  <c r="J28" i="55"/>
  <c r="K28" i="55"/>
  <c r="I9" i="51"/>
  <c r="F9" i="51"/>
  <c r="I8" i="51"/>
  <c r="K8" i="51" s="1"/>
  <c r="I7" i="51"/>
  <c r="K7" i="51" s="1"/>
  <c r="I6" i="51"/>
  <c r="K6" i="51" s="1"/>
  <c r="J6" i="51"/>
  <c r="J15" i="55" l="1"/>
  <c r="K9" i="51"/>
  <c r="J9" i="51"/>
  <c r="J8" i="51"/>
  <c r="J7" i="51"/>
  <c r="H18" i="51" l="1"/>
  <c r="F22" i="55" l="1"/>
  <c r="F21" i="55" l="1"/>
  <c r="J22" i="55"/>
  <c r="K22" i="55"/>
  <c r="J21" i="55" l="1"/>
  <c r="J17" i="55" s="1"/>
  <c r="J54" i="55" s="1"/>
  <c r="K21" i="55"/>
  <c r="K17" i="55" s="1"/>
  <c r="K54" i="55" s="1"/>
  <c r="F9" i="58" l="1"/>
  <c r="G9" i="58" s="1"/>
  <c r="K68" i="55" l="1"/>
  <c r="F8" i="55" s="1"/>
  <c r="K8" i="55" l="1"/>
  <c r="K7" i="55" s="1"/>
  <c r="K55" i="55" s="1"/>
  <c r="J8" i="55"/>
  <c r="J7" i="55" s="1"/>
  <c r="J55" i="55" s="1"/>
</calcChain>
</file>

<file path=xl/sharedStrings.xml><?xml version="1.0" encoding="utf-8"?>
<sst xmlns="http://schemas.openxmlformats.org/spreadsheetml/2006/main" count="29827" uniqueCount="16683">
  <si>
    <t>ITEM</t>
  </si>
  <si>
    <t>SERVIÇOS</t>
  </si>
  <si>
    <t>UNID.</t>
  </si>
  <si>
    <t>QUANT. A EXECUTAR</t>
  </si>
  <si>
    <t>CÓDIGO</t>
  </si>
  <si>
    <t>FONTE</t>
  </si>
  <si>
    <t>PREÇO UNIT. SEM BDI</t>
  </si>
  <si>
    <t>PREÇO A EXECUTAR SEM BDI</t>
  </si>
  <si>
    <t>M</t>
  </si>
  <si>
    <t>M2</t>
  </si>
  <si>
    <t>M3</t>
  </si>
  <si>
    <t xml:space="preserve">               </t>
  </si>
  <si>
    <t>PREÇO UNIT. COM BDI 24,23%</t>
  </si>
  <si>
    <t>PREÇO A EXECUTAR COM BDI 24,23%</t>
  </si>
  <si>
    <t>REFORÇO DO SUB-LEITO (EXECUÇÃO, INCLUINDO ESCAVAÇÃO, CARGA, DESCARGA, HOMOGENIZAÇÃO, UMIDECIMENTO, ESPALHAMENTO E COMPACTAÇÃO DO MATERIAL)</t>
  </si>
  <si>
    <t>CORTE MECAN. C/ SERRA CIRCULAR EM CONCRETO/ASFALTO</t>
  </si>
  <si>
    <t>02.12.01</t>
  </si>
  <si>
    <t>DEMOLIÇÃO DE REVESTIMENTO ASFÁLTICO COM EQUIPAMENTO PNEUMÁTICO, INCLUSIVE AFASTAMENTO</t>
  </si>
  <si>
    <t>M3XKM</t>
  </si>
  <si>
    <t>20.20.01</t>
  </si>
  <si>
    <t>EXECUÇÃO E COMPACTAÇÃO DE BASE E OU SUB BASE COM PEDRA RACHÃO - EXCLUSIVE ESCAVAÇÃO, CARGA E TRANSPORTE</t>
  </si>
  <si>
    <t>EXECUÇÃO E COMPACTAÇÃO DE BASE E OU SUB BASE COM BRITA GRADUADA SIMPLES - EXCLUSIVE CARGA E TRANSPORTE</t>
  </si>
  <si>
    <t>TON.</t>
  </si>
  <si>
    <t>20.13.05</t>
  </si>
  <si>
    <t>PAVIMENTAÇÃO</t>
  </si>
  <si>
    <t>M²</t>
  </si>
  <si>
    <t>DIA</t>
  </si>
  <si>
    <t>1.1</t>
  </si>
  <si>
    <t>2.1</t>
  </si>
  <si>
    <t>2.2</t>
  </si>
  <si>
    <t>2.3</t>
  </si>
  <si>
    <t>2.4</t>
  </si>
  <si>
    <t>2.5</t>
  </si>
  <si>
    <t>2.6</t>
  </si>
  <si>
    <t>2.7</t>
  </si>
  <si>
    <t>FRESAGEM ATÉ 5,0 CM</t>
  </si>
  <si>
    <t>Descrição</t>
  </si>
  <si>
    <t>Conforme item 6 da planilha de cálculo.</t>
  </si>
  <si>
    <t>Conforme item 5 da planilha de cálculo.</t>
  </si>
  <si>
    <t>Conforme item 8 da planilha de cálculo.</t>
  </si>
  <si>
    <t>Um terço (1/3) do item 1.3</t>
  </si>
  <si>
    <t>Volume de escavação (item 1.1) adicionado o fator de empolamento 1,5.</t>
  </si>
  <si>
    <t>Item 6 da planilha de cálculo multiplicado pela espessura de 35cm.</t>
  </si>
  <si>
    <t>Item 6 da planilha de cálculo multiplicado pela espessura de 40cm.</t>
  </si>
  <si>
    <t>Item 6 da planilha de cálculo multiplicado pela espessura de 20cm.</t>
  </si>
  <si>
    <t>Item 5 da planilha de cálculo</t>
  </si>
  <si>
    <t>Item 6 planilha de cálculo, área de intervenção de base.</t>
  </si>
  <si>
    <t>Quantidade estimada</t>
  </si>
  <si>
    <t>RO-40220</t>
  </si>
  <si>
    <t>Conforme item 7 da planilha de cálculo.</t>
  </si>
  <si>
    <t>REFERÊNCIA DE CÁLCULO</t>
  </si>
  <si>
    <t>Volume transportado do material conforme tabela de transporte.</t>
  </si>
  <si>
    <t>RO-41093</t>
  </si>
  <si>
    <t>2.9</t>
  </si>
  <si>
    <t>TAPA BURACO</t>
  </si>
  <si>
    <t>3.1</t>
  </si>
  <si>
    <t>3.2</t>
  </si>
  <si>
    <t>3.3</t>
  </si>
  <si>
    <t>Quantidade conforme estimado na planilha</t>
  </si>
  <si>
    <t>L</t>
  </si>
  <si>
    <t>I</t>
  </si>
  <si>
    <t>ISS</t>
  </si>
  <si>
    <t>PIS</t>
  </si>
  <si>
    <t>COFINS</t>
  </si>
  <si>
    <t>%</t>
  </si>
  <si>
    <t>TOTAL SERVIÇOS</t>
  </si>
  <si>
    <t>TOTAL COM MOBILIZAÇÕES</t>
  </si>
  <si>
    <t>Valor do contrato dividido pelo numero de Municípios</t>
  </si>
  <si>
    <t>Volume do material  (item 1.5) multiplicado por um DMT médio de 10 Km até o bota fora.</t>
  </si>
  <si>
    <t>FORNECIMENTO DE EQUIPE PARA PRESTAÇÃO DE SERVIÇOS DE PINTURA DE MEIO FIO DE VIAS E LOGRADOUROS PÚBLICOS - TABELA SINTRACON SUL DE MINAS DATA-BASE 2017/2018</t>
  </si>
  <si>
    <t>equipe/mês</t>
  </si>
  <si>
    <t>FORNECIMENTO DE EQUIPE E MATERIAIS PARA PRESTAÇÃO DE SERVIÇOS DE RECUPERAÇÃO DE PASSEIOS, SARJETAS E MEIOS FIOS DE VIAS E LOGRADOUROS PÚBLICOS - - TABELA SINTRACON SUL DE MINAS DATA-BASE 2017/2018</t>
  </si>
  <si>
    <t>COMPOSIÇÃO DA EQUIPE</t>
  </si>
  <si>
    <t xml:space="preserve">DESCRIÇÃO </t>
  </si>
  <si>
    <t xml:space="preserve">QUANTIDADE </t>
  </si>
  <si>
    <t>CUSTO DA MÃO DE OBRA</t>
  </si>
  <si>
    <t>Quant/ano</t>
  </si>
  <si>
    <t>Preço unitário</t>
  </si>
  <si>
    <t>Preço total</t>
  </si>
  <si>
    <t xml:space="preserve">Camisa </t>
  </si>
  <si>
    <t>Calçado de segurança</t>
  </si>
  <si>
    <t>Capa de chuva de PVC</t>
  </si>
  <si>
    <t>Protetor solar FPS 30</t>
  </si>
  <si>
    <t>Custo anual</t>
  </si>
  <si>
    <t>Custo mensal</t>
  </si>
  <si>
    <t>Salário mensal</t>
  </si>
  <si>
    <t>x</t>
  </si>
  <si>
    <t>=</t>
  </si>
  <si>
    <t>Encargos sociais</t>
  </si>
  <si>
    <t>Salário mensal com encargos</t>
  </si>
  <si>
    <t>Vale refeição</t>
  </si>
  <si>
    <t>Vale cesta</t>
  </si>
  <si>
    <t>Cesta de Natal (1/12)</t>
  </si>
  <si>
    <t>Ass. Médica (Ambulatorial)</t>
  </si>
  <si>
    <t>Plano Odontológico</t>
  </si>
  <si>
    <t>Seguro de vida</t>
  </si>
  <si>
    <t>Vale transporte (deduzido 6%)</t>
  </si>
  <si>
    <t>Uniforme</t>
  </si>
  <si>
    <t>Custo mensal unitário</t>
  </si>
  <si>
    <t>Adicional H. Noturno</t>
  </si>
  <si>
    <t>Insalubridade</t>
  </si>
  <si>
    <t>Hora extra 50%</t>
  </si>
  <si>
    <t>Hora extra feriado</t>
  </si>
  <si>
    <t>CUSTO MENSAL COM MÃO DE OBRA DIRETA</t>
  </si>
  <si>
    <t xml:space="preserve">VALOR UNITÁRIO </t>
  </si>
  <si>
    <t xml:space="preserve">VALOR TOTAL </t>
  </si>
  <si>
    <t>TOTAL MÃO DE OBRA DIRETA</t>
  </si>
  <si>
    <t xml:space="preserve">CUSTO DIRETO COM EQUIPAMENTOS E VEÍCULOS </t>
  </si>
  <si>
    <t xml:space="preserve">Valor mensal </t>
  </si>
  <si>
    <t xml:space="preserve">Descrição </t>
  </si>
  <si>
    <t xml:space="preserve">Valor Total </t>
  </si>
  <si>
    <t xml:space="preserve">TOTAL CUSTO COM MATERIAIS </t>
  </si>
  <si>
    <t>Mão de obra operacional</t>
  </si>
  <si>
    <t xml:space="preserve">Equipamentos veículos </t>
  </si>
  <si>
    <t xml:space="preserve">TOTAL DOS CUSTOS OPERACIONAIS </t>
  </si>
  <si>
    <t>{[(1+AC+SRG)x(1+L)x(1+DF)] / (1-T)} - 1</t>
  </si>
  <si>
    <t xml:space="preserve">Valor de Referência </t>
  </si>
  <si>
    <t>Despesas Financeiras</t>
  </si>
  <si>
    <t>Seguros/Riscos/Garantias</t>
  </si>
  <si>
    <t>CUSTO TOTAL</t>
  </si>
  <si>
    <t>IMPOSTOS APLICADOS SOBRE O FATURAMENTO - LUCRO REAL</t>
  </si>
  <si>
    <t>Total % dos impostos</t>
  </si>
  <si>
    <t>Base para cálculo</t>
  </si>
  <si>
    <t xml:space="preserve">Valor dos impostos </t>
  </si>
  <si>
    <t>FATURAMENTO INCLUINDO IMPOSTOS</t>
  </si>
  <si>
    <t>BDI</t>
  </si>
  <si>
    <t>QUANTIDADE PREVISTA NO MÊS</t>
  </si>
  <si>
    <t xml:space="preserve">PREÇO UNITÁRIO </t>
  </si>
  <si>
    <t>Enxada</t>
  </si>
  <si>
    <t>Pá</t>
  </si>
  <si>
    <t>Carrinho de Mão</t>
  </si>
  <si>
    <t>CAPINAÇÃO MECANIZAÇÃO</t>
  </si>
  <si>
    <t xml:space="preserve">Quantidade de Equipes: </t>
  </si>
  <si>
    <t>Capina Mecanizada</t>
  </si>
  <si>
    <t>Operador de Capinadeira Giro Zero</t>
  </si>
  <si>
    <t>Operador de Roçadeira</t>
  </si>
  <si>
    <t>Motorista de Caminhão</t>
  </si>
  <si>
    <t>Capinadores</t>
  </si>
  <si>
    <t>Custo Direto Uniforme e EPI's para  Capinador / Operador de Roçadeira</t>
  </si>
  <si>
    <t>Camisa</t>
  </si>
  <si>
    <t>Calça Brim</t>
  </si>
  <si>
    <t>Boné Brim</t>
  </si>
  <si>
    <t>Sapato de proteção sem cano</t>
  </si>
  <si>
    <t>Capa de chuva em plástico</t>
  </si>
  <si>
    <t>Luva (par)</t>
  </si>
  <si>
    <t>Custo Direto Uniforme e EPI's para Operador Trator Giro / Motorista</t>
  </si>
  <si>
    <t>Calça</t>
  </si>
  <si>
    <t>Boné</t>
  </si>
  <si>
    <t>Vale transporte (dedução 6%)</t>
  </si>
  <si>
    <t>Operador de Cap. Giro Zero</t>
  </si>
  <si>
    <t>Caminhão Basculante/carroceria com cabine auxiliar para transporte de pessoal</t>
  </si>
  <si>
    <t>Trator Giro Zero, potência mínima de 25 HP</t>
  </si>
  <si>
    <t>Carretinha para transporte do Trator Giro Zero</t>
  </si>
  <si>
    <t>CUSTO COM VEÍCULO - Caminhão Basculante/Carroceria com cabine auxiliar</t>
  </si>
  <si>
    <t>CUSTO DIRETO COM LOCAÇÃO Caminhão Basculante/Carroceria com cabine auxiliar</t>
  </si>
  <si>
    <t xml:space="preserve">Locação de Caminhão Basculante/Carroceria com cabine auxiliar inclusive Manutenção e CombustÍvel </t>
  </si>
  <si>
    <t>CUSTO COM VEÍCULO TRATOR GIRO ZERO</t>
  </si>
  <si>
    <t>CUSTO DIRETO COM LOCAÇÃO DE TRATOR GIRO ZERO</t>
  </si>
  <si>
    <t>Locação de Trator Giro Zero</t>
  </si>
  <si>
    <t>CUSTO COM CARRETINHA PARA TRANSPORTE DO TRATOR GIRO ZERO</t>
  </si>
  <si>
    <t>CUSTO DIRETO COM LOCAÇÃO DE CARRETINHA PARA TRANSPORTE DO TRATOR GIRO ZERO</t>
  </si>
  <si>
    <t>Locação de Carretinha para transporte do Trator Giro Zero</t>
  </si>
  <si>
    <t>Valor mensal</t>
  </si>
  <si>
    <t xml:space="preserve">DESCRIÇÃO DOS CUSTOS COM EQUIPAMENTOS E VEÍCULOS </t>
  </si>
  <si>
    <t xml:space="preserve">VALOR </t>
  </si>
  <si>
    <t xml:space="preserve">Valor Mensal Veículos e Equipamentos </t>
  </si>
  <si>
    <t xml:space="preserve">CUSTO COM FERRAMENTAS/MATERIAIS </t>
  </si>
  <si>
    <t xml:space="preserve">Quantidade </t>
  </si>
  <si>
    <t xml:space="preserve">Vida Util </t>
  </si>
  <si>
    <t xml:space="preserve">Valor Unitário </t>
  </si>
  <si>
    <t>Rastelo</t>
  </si>
  <si>
    <t>Foice</t>
  </si>
  <si>
    <t>Vassoura</t>
  </si>
  <si>
    <t>Cone de sinalização</t>
  </si>
  <si>
    <t>Garfo</t>
  </si>
  <si>
    <t>Combustível Trator Giro Zero (litro/dia) 26 dias no mês</t>
  </si>
  <si>
    <t>Manutenção Trator Giro Zero</t>
  </si>
  <si>
    <t xml:space="preserve">DESCRIÇÃO DOS  CUSTOS OPERACIONAIS </t>
  </si>
  <si>
    <t>Ferramentas/Materiais</t>
  </si>
  <si>
    <t>COMPOSIÇÃO DO BDI E PERCENTUAL ADMITIDO NOS TERMOS DO ACÓRDÃO 325/2007 DO TCU</t>
  </si>
  <si>
    <t>Administração Central</t>
  </si>
  <si>
    <t xml:space="preserve">Lucro </t>
  </si>
  <si>
    <t>4,00 Equipe/mês</t>
  </si>
  <si>
    <t>SINALIZAÇÃO E ISOLAMENTO</t>
  </si>
  <si>
    <t>4.1</t>
  </si>
  <si>
    <t>4.2</t>
  </si>
  <si>
    <t>CONE EM PVC H = 75 CM</t>
  </si>
  <si>
    <t>4.3</t>
  </si>
  <si>
    <t>REMANEJAMENTO DE TAPUME</t>
  </si>
  <si>
    <t>5.1</t>
  </si>
  <si>
    <t>5.2</t>
  </si>
  <si>
    <t>5.3</t>
  </si>
  <si>
    <t>SINTRACON SMG- 2017 /2018</t>
  </si>
  <si>
    <t>SINTRACON SMG- 2017 /2019</t>
  </si>
  <si>
    <t>6.1</t>
  </si>
  <si>
    <t>6.2</t>
  </si>
  <si>
    <t>6.3</t>
  </si>
  <si>
    <t>2 trocas de local para cada Município</t>
  </si>
  <si>
    <t>30 metros para cada Município</t>
  </si>
  <si>
    <t>200 metros para cada Município</t>
  </si>
  <si>
    <t>0,5 (Meio) mês para cada Município</t>
  </si>
  <si>
    <t>CPU-001</t>
  </si>
  <si>
    <t>MANUTENÇÃO E REPARO DE VIAS</t>
  </si>
  <si>
    <t xml:space="preserve">PLANILHA ORÇAMENTÁRIA </t>
  </si>
  <si>
    <t>CONTRATAÇÃO DE EMPRESA PARA EXECUÇÃO DE SERVIÇOS DE RECOMPOSIÇÃO DE VIAS E MANUTENÇÃO ASFALTICA DOS MUNICÍPIOS QUE COMPÕEM A ASSOCIAÇÃO DOS MUNICÍPIOS DA MICRORREGIÃO DO MÉDIO SAPUCAÍ – AMESP</t>
  </si>
  <si>
    <t>SERVIÇO:</t>
  </si>
  <si>
    <t>ESCAVACAO MECANICA, A CEU ABERTO, EM MATERIAL DE 1A CATEGORIA, COM ESCAVADEIRA HIDRAULICA, CAPACIDADE DE 0,78 M3</t>
  </si>
  <si>
    <t>SUDECAP - AGO/19</t>
  </si>
  <si>
    <t>SINAPI - AGO/19</t>
  </si>
  <si>
    <t>CONSTRUÇÃO DE PAVIMENTO COM APLICAÇÃO DE CONCRETO BETUMINOSO USINADO A QUENTE (CBUQ), CAMADA DE ROLAMENTO, COM ESPESSURA DE 3,0 CM, FAIXA C, COM CAP 50/70 - INCLUSIVE TRANSPORTE PARA OBRA.</t>
  </si>
  <si>
    <t>EXECUÇÃO DE FAIXA ELEVADA CONFORME RESOLUÇÃO 738 CONTRAN DE 06/09/18 - APLICAÇÃO DA MASSA ASFALTICA</t>
  </si>
  <si>
    <t>ED-7623</t>
  </si>
  <si>
    <t>Data: 01/11/2019</t>
  </si>
  <si>
    <t>SICRO-MG ABRIL/19</t>
  </si>
  <si>
    <t>RO-44505</t>
  </si>
  <si>
    <t>EMULSAO ASFALTICA CATIONICA RR-2C PARA USO EM PAVIMENTACAO ASFALTICA (COLETADO CAIXA NA ANP ACRESCIDO DE ICMS)</t>
  </si>
  <si>
    <t>KG</t>
  </si>
  <si>
    <t>USINAGEM DE CBUQ PARA TAPA BURACO (EXECUÇÃO, INCLUINDO FORNECIMENTO E TRANSPORTE DOS AGREGADOS E DO MATERIAL BETUMINOSO)</t>
  </si>
  <si>
    <t>EXECUÇÃO DE TAPA-BURACO COM DEMOLIÇÃO MANUAL</t>
  </si>
  <si>
    <t>OBRAS COM VALORES ACIMA DE 3.000.000,01 (ADOTADO 3 MOB/DESMOB. CONFORME DEMANDA POR MUNICÍPIO)  (0,2% POR MUNICÍPIO X 21 MUNICÍPIOS X 3 MOB/DESMOB. POR MUNICÍPIO)</t>
  </si>
  <si>
    <t>Item 4 da planilha de cálculo, vezes a espessura de 3cm de média, multiplicado pelo conversor de volume por tonelada de 2,4</t>
  </si>
  <si>
    <t>Quantidade estimada (conversor de volume por tonelada de 2,4)</t>
  </si>
  <si>
    <t>1.0</t>
  </si>
  <si>
    <t>2.0</t>
  </si>
  <si>
    <t>3.0</t>
  </si>
  <si>
    <t>4.0</t>
  </si>
  <si>
    <t>5.0</t>
  </si>
  <si>
    <t>6.0</t>
  </si>
  <si>
    <t>BASE DE PREÇOS: SINAPI SET/19, SETOP AGO/19, SUDECAP AGO/19, SICRO ABR/19</t>
  </si>
  <si>
    <t>SINAPI - SET/19</t>
  </si>
  <si>
    <t>_________________________________________________</t>
  </si>
  <si>
    <t xml:space="preserve">Rodrigo Teixeira de Oliveira </t>
  </si>
  <si>
    <t>CREA/SP 5062990258</t>
  </si>
  <si>
    <t>________________________________________________</t>
  </si>
  <si>
    <t>ENGENHEIRO CIVIL</t>
  </si>
  <si>
    <t>PROPONENTE / TOMADOR</t>
  </si>
  <si>
    <t>OBJETO</t>
  </si>
  <si>
    <t>TIPO DE OBRA DO EMPREENDIMENTO</t>
  </si>
  <si>
    <t>DESONERAÇÃO</t>
  </si>
  <si>
    <t>Construção de Praças Urbanas, Rodovias, Ferrovias e recapeamento e pavimentação de vias urbanas</t>
  </si>
  <si>
    <t>Não</t>
  </si>
  <si>
    <t>Sobre a base de cálculo, definir a respectiva alíquota do ISS (entre 2% e 5%):</t>
  </si>
  <si>
    <t>LIMITES</t>
  </si>
  <si>
    <t>Itens</t>
  </si>
  <si>
    <t>Siglas</t>
  </si>
  <si>
    <t>% Adotado</t>
  </si>
  <si>
    <t>Situação</t>
  </si>
  <si>
    <t>1 QUARTIL</t>
  </si>
  <si>
    <t>MEDIO</t>
  </si>
  <si>
    <t>3 QUARTIL</t>
  </si>
  <si>
    <t>OK</t>
  </si>
  <si>
    <t>Taxa de tributos</t>
  </si>
  <si>
    <t>PIS ( geralmente 0,65%)</t>
  </si>
  <si>
    <t>CONFINS (geralmente 3,00%)</t>
  </si>
  <si>
    <t>ISS ( legislação municipal)</t>
  </si>
  <si>
    <t>Conforme leislação municipal</t>
  </si>
  <si>
    <t>IRPJ</t>
  </si>
  <si>
    <t>Não incidente</t>
  </si>
  <si>
    <t>CSLL</t>
  </si>
  <si>
    <t>TOTAL DO BDI SEM A ALIQUOTA DO INSS</t>
  </si>
  <si>
    <t>BDI Resultante sem Desoneração</t>
  </si>
  <si>
    <t>Os valores de BDI foram calculados com o emprego da fórmula:</t>
  </si>
  <si>
    <t xml:space="preserve"> - 1</t>
  </si>
  <si>
    <t>(1-I)</t>
  </si>
  <si>
    <t>Observações:</t>
  </si>
  <si>
    <t>Local:</t>
  </si>
  <si>
    <t>Data:</t>
  </si>
  <si>
    <t>Responsável Técnico</t>
  </si>
  <si>
    <t xml:space="preserve">Responsável </t>
  </si>
  <si>
    <t>Nome:</t>
  </si>
  <si>
    <t>Título:</t>
  </si>
  <si>
    <t>Cargo:</t>
  </si>
  <si>
    <t>RG</t>
  </si>
  <si>
    <t>ASSOCIAÇÃO DOS MUNICÍPIOS DA MICRORREGIÃO DO MÉDIO SAPUCAÍ – AMESP</t>
  </si>
  <si>
    <t>PROCESSO LICITATÓRIO Nº: XX/XXXX</t>
  </si>
  <si>
    <t>PREGÃO PRESENCIAL Nº: XX/XXXX</t>
  </si>
  <si>
    <t>SINALIZAÇÃO HORIZONTAL E VERTICAL</t>
  </si>
  <si>
    <t>3.4</t>
  </si>
  <si>
    <t>3.5</t>
  </si>
  <si>
    <t>3.6</t>
  </si>
  <si>
    <t>3.7</t>
  </si>
  <si>
    <t>3.8</t>
  </si>
  <si>
    <t>3.9</t>
  </si>
  <si>
    <t>3.10</t>
  </si>
  <si>
    <t>6.4</t>
  </si>
  <si>
    <t>6.5</t>
  </si>
  <si>
    <t>7.0</t>
  </si>
  <si>
    <t>7.1</t>
  </si>
  <si>
    <t>7.2</t>
  </si>
  <si>
    <t>Data: 25/11/2020</t>
  </si>
  <si>
    <t>RODRIGO TEIXEIRA DE OLIVEIRA</t>
  </si>
  <si>
    <t>CREA/SP: 5062990258</t>
  </si>
  <si>
    <t>EXECUÇÃO DE IMPRIMAÇÃO COM ASFALTO DILUÍDO CM-30. AF_11/2019</t>
  </si>
  <si>
    <t>SINAPI - OUT/20</t>
  </si>
  <si>
    <t>EXECUÇÃO DE PINTURA DE LIGAÇÃO COM EMULSÃO ASFÁLTICA RR-2C. AF_11/2019</t>
  </si>
  <si>
    <t>EXECUÇÃO DE PAVIMENTO COM APLICAÇÃO DE CONCRETO ASFÁLTICO, CAMADA DE BINDER - EXCLUSIVE CARGA E TRANSPORTE. AF_11/2019</t>
  </si>
  <si>
    <t>95996</t>
  </si>
  <si>
    <t>EXECUÇÃO E APLICAÇÃO DE CONCRETO BETUMINOSO USINADO A QUENTE (CBUQ), MASSA COMERCIAL, INCLUINDO FORNECIMENTO E TRANSPORTE DOS AGREGADOS E MATERIAL BETUMINOSO, EXCLUSIVE TRANSPORTE DA MASSA ASFÁLTICA ATÉ A PISTA</t>
  </si>
  <si>
    <t>SETOP - SET/20</t>
  </si>
  <si>
    <t>SETOP - ABR/20</t>
  </si>
  <si>
    <t>SICRO-MG ABRIL/20</t>
  </si>
  <si>
    <t>TRANSPORTE COM CAMINHÃO BASCULANTE DE 6 M³, EM VIA URBANA PAVIMENTADA, DMT ATÉ 30 KM (UNIDADE: M3XKM). AF_07/2020</t>
  </si>
  <si>
    <t>TRANSPORTE COM CAMINHÃO BASCULANTE DE 10 M³, EM VIA URBANA PAVIMENTADA, DMT ATÉ 30 KM (UNIDADE: M3XKM). AF_07/2020</t>
  </si>
  <si>
    <t>TRANSPORTE COM CAMINHÃO BASCULANTE DE 10 M³, EM VIA URBANA PAVIMENTADA, ADICIONAL PARA DMT EXCEDENTE A 30 KM (UNIDADE: M3XKM). AF_07/2020</t>
  </si>
  <si>
    <t>TAPUME REMOVÍVEL DE COMPENSADO TIPO A, H = 2,20 M (PADRÃO DEER-MG - COM REMOÇÃO)</t>
  </si>
  <si>
    <t>ED-50160</t>
  </si>
  <si>
    <t>ED-50158</t>
  </si>
  <si>
    <t>ED-50166</t>
  </si>
  <si>
    <t>SETOP - JUL/20</t>
  </si>
  <si>
    <t>ED-48492</t>
  </si>
  <si>
    <t>ED-50391</t>
  </si>
  <si>
    <t>SUDECAP - AGO/20</t>
  </si>
  <si>
    <t>MOBILIZAÇÃO E DESMOBILIZAÇÃO DE OBRA PARA 18 MUNICÍPIOS</t>
  </si>
  <si>
    <t>ESCAVAÇÃO, DEMOLIÇÃO, FRESAGEM E TRANSPORTE</t>
  </si>
  <si>
    <t>ESCAVAÇÃO MECÂNICA DE VALA SEM ROCHA (EXECUÇÃO, INCLUINDO REMOÇÃO PARA FORA DO LEITO ESTRADAL)</t>
  </si>
  <si>
    <t>03.12.03</t>
  </si>
  <si>
    <t>CARGA DE MATERIAL DE QUALQUER NATUREZA SOBRE CAMINHÃO - MECANICA</t>
  </si>
  <si>
    <t>CPU-002</t>
  </si>
  <si>
    <t>6.6</t>
  </si>
  <si>
    <t>6.7</t>
  </si>
  <si>
    <t>6.8</t>
  </si>
  <si>
    <t>6.9</t>
  </si>
  <si>
    <t>6.10</t>
  </si>
  <si>
    <t>6.11</t>
  </si>
  <si>
    <t>6.12</t>
  </si>
  <si>
    <t>6.13</t>
  </si>
  <si>
    <t>6.14</t>
  </si>
  <si>
    <t>TACHÃO REFLETIVO  TIPO SHTRG, COM CATADIÓPTRICO NAS DUAS FACES (EXECUÇÃO, INCLUINDO FORNECIMENTO, COLOCAÇÃO E TRANSPORTE DE TODOS OS MATERIAIS)</t>
  </si>
  <si>
    <t>TACHA REFLETIVA TIPO SHTRP, COM CATADIÓPTRICO NAS DUAS FACES (EXECUÇÃO, INCLUINDO FORNECIMENTO, COLOCAÇÃO E TRANSPORTE DE TODOS OS MATERIAIS)</t>
  </si>
  <si>
    <t>LINHAS DE RESINA ACRILICA DE  0,6MM  DE ESPESSURA E LARGURA  = 0,10M (EXECUÇÃO, INCLUINDO PRÉ-MARCAÇÃO, FORNECIMENTO E TRANSPORTE DE TODOS OS MATERIAIS)</t>
  </si>
  <si>
    <t>LINHAS DE RESINA ACRILICA 0,6MM COM LARGURA &gt; 0,30M (EXECUÇÃO, INCLUSIVE PRÉ-MARCAÇÃO, FORNECIMENTO E TRANSPORTE DE TODOS OS MATERIAIS)</t>
  </si>
  <si>
    <t>SETAS, SIMBOLOS E DIZERES DE RESINA ACRÍLICA 0,6MM DE ESPESSURA (EXECUÇÃO, INCLUINDO PRÉ-MARCAÇÃO, FORNECIMENTO E TRANSPORTE DE TODOS OS MATERIAIS)</t>
  </si>
  <si>
    <t>PLACA DE AÇO CARBONO COM PELÍCULA REFLETIVA GRAU TÉCNICO TIPO I DA ABNT - PLACA CIRCULAR (EXECUÇÃO, INCLUINDO FORNECIMENTO E TRANSPORTE DE TODOS OS MATERIAIS, INCLUSIVE POSTE DE SUSTENTAÇÃO)</t>
  </si>
  <si>
    <t>PLACA DE AÇO CARBONO COM PELÍCULA REFLETIVA GRAU TÉCNICO TIPO I DA ABNT - PLACA OCTOGONAL (EXECUÇÃO, INCLUINDO FORNECIMENTO E TRANSPORTE DE TODOS OS MATERIAIS, INCLUSIVE POSTE DE SUSTENTAÇÃO)</t>
  </si>
  <si>
    <t>PLACA DE AÇO CARBONO COM PELÍCULA REFLETIVA GRAU TÉCNICO TIPO I DA ABNT - PLACA TRIANGULAR (EXECUÇÃO, INCLUINDO FORNECIMENTO E TRANSPORTE DE TODOS OS MATERIAIS, INCLUSIVE POSTE DE SUSTENTAÇÃO)</t>
  </si>
  <si>
    <t>PLACA DE AÇO CARBONO COM PELÍCULA REFLETIVA GRAU TÉCNICO TIPO I DA ABNT - PLACA QUADRADA (EXECUÇÃO, INCLUINDO FORNECIMENTO E TRANSPORTE DE TODOS OS MATERIAIS, INCLUSIVE POSTE DE SUSTENTAÇÃO)</t>
  </si>
  <si>
    <t>PLACA DE AÇO CARBONO COM PELÍCULA REFLETIVA GRAU DIAMANTE TIPO X DA ABNT - PLACA CIRCULAR (EXECUÇÃO, INCLUINDO FORNECIMENTO E TRANSPORTE DE TODOS OS MATERIAIS, INCLUSIVE POSTE DE SUSTENTAÇÃO)</t>
  </si>
  <si>
    <t>PLACA DE AÇO CARBONO COM PELÍCULA REFLETIVA GRAU DIAMANTE TIPO X DA ABNT - PLACA OCTOGONAL (EXECUÇÃO, INCLUINDO FORNECIMENTO E TRANSPORTE DE TODOS OS MATERIAIS, INCLUSIVE POSTES DE SUSTENTAÇÃO)</t>
  </si>
  <si>
    <t>PLACA DE AÇO CARBONO COM PELÍCULA REFLETIVA GRAU DIAMANTE TIPO X DA ABNT - PLACA TRIANGULAR (EXECUÇÃO, INCLUINDO FORNECIMENTO E TRANSPORTE DE TODOS OS MATERIAIS, INCLUSIVE POSTE DE SUSTENTAÇÃO)</t>
  </si>
  <si>
    <t>PLACA DE AÇO CARBONO COM PELÍCULA REFLETIVA GRAU DIAMANTE TIPO X DA ABNT - PLACA QUADRADA (EXECUÇÃO, INCLUINDO FORNECIMENTO E TRANSPORTE DE TODOS OS MATERIAIS, INCLUSIVE POSTE DE SUSTENTAÇÃO)</t>
  </si>
  <si>
    <t>PLACA DE AÇO CARBONO COM PELÍCULA REFLETIVA GRAU DIAMANTE TIPO X DA ABNT - PLACA RETANGULAR (EXECUÇÃO, INCLUINDO FORNECIMENTO E TRANSPORTE DE TODOS OS MATERIAIS, INCLUSIVE POSTE DE SUSTENTAÇÃO)</t>
  </si>
  <si>
    <t>RO-41228</t>
  </si>
  <si>
    <t>RO-41231</t>
  </si>
  <si>
    <t>RO-41237</t>
  </si>
  <si>
    <t>RO-41243</t>
  </si>
  <si>
    <t>RO-41779</t>
  </si>
  <si>
    <t>RO-41841</t>
  </si>
  <si>
    <t>RO-41842</t>
  </si>
  <si>
    <t>RO-41843</t>
  </si>
  <si>
    <t>RO-41844</t>
  </si>
  <si>
    <t>RO-42878</t>
  </si>
  <si>
    <t>RO-42879</t>
  </si>
  <si>
    <t>RO-42880</t>
  </si>
  <si>
    <t>RO-42881</t>
  </si>
  <si>
    <t>RO-42882</t>
  </si>
  <si>
    <t>U</t>
  </si>
  <si>
    <t>Estimado 04 Placas por Município</t>
  </si>
  <si>
    <t>Quantidade estimada X 0,03 espessura</t>
  </si>
  <si>
    <t>CONCRETAGEM DE BLOCOS DE COROAMENTO E VIGAS BALDRAME, FCK 30 MPA, COM USO DE JERICA  LANÇAMENTO, ADENSAMENTO E ACABAMENTO. AF_06/2017</t>
  </si>
  <si>
    <t>ED-50394</t>
  </si>
  <si>
    <t>XXXXXXXXX</t>
  </si>
  <si>
    <t>3.1.3</t>
  </si>
  <si>
    <t>3.1.8</t>
  </si>
  <si>
    <t>3.1.9</t>
  </si>
  <si>
    <t>MANUTENÇÃO E PAVIMENTAÇÃO DE VIAS</t>
  </si>
  <si>
    <t>PESO DO ITEM</t>
  </si>
  <si>
    <t>PESO NA PLANILHA</t>
  </si>
  <si>
    <t>ANÁLISE DOS PRINCIPAIS ITENS</t>
  </si>
  <si>
    <t>ACUMULADO</t>
  </si>
  <si>
    <t>NO ITEM</t>
  </si>
  <si>
    <t>NA PLANILHA</t>
  </si>
  <si>
    <t>MANUTENÇÃO E REPARO GUIAS SARJETAS E CALÇADAS</t>
  </si>
  <si>
    <t>MANUTENÇÃO E RECUPERAÇÃO DE VIAS</t>
  </si>
  <si>
    <t>EM PLANILHA</t>
  </si>
  <si>
    <t>CAPACIDADE MINÍMA</t>
  </si>
  <si>
    <t>UNIDADE</t>
  </si>
  <si>
    <t>4.4</t>
  </si>
  <si>
    <t>4.5</t>
  </si>
  <si>
    <t>4.6</t>
  </si>
  <si>
    <t>EXECUÇÃO DE PAVIMENTO COM APLICAÇÃO DE CONCRETO ASFÁLTICO, CAMADA DE ROLAMENTO - EXCLUSIVE CARGA E TRANSPORTE. AF_11/2019</t>
  </si>
  <si>
    <t>EXECUÇÃO E COMPACTAÇÃO DE BASE E OU SUB BASE PARA PAVIMENTAÇÃO DE BRITA GRADUADA SIMPLES - EXCLUSIVE CARGA E TRANSPORTE. AF_11/2019</t>
  </si>
  <si>
    <t>T</t>
  </si>
  <si>
    <t xml:space="preserve">PROCESSO LICITATÓRIO </t>
  </si>
  <si>
    <t xml:space="preserve">PREGÃO PRESENCIAL </t>
  </si>
  <si>
    <t>SUDECAP</t>
  </si>
  <si>
    <t>OUTUBRO/2022</t>
  </si>
  <si>
    <t>12/22</t>
  </si>
  <si>
    <t>ED-50159</t>
  </si>
  <si>
    <t>ED-50151</t>
  </si>
  <si>
    <t>ED-50150</t>
  </si>
  <si>
    <t>-</t>
  </si>
  <si>
    <t>ED-49713</t>
  </si>
  <si>
    <t>04.06.02</t>
  </si>
  <si>
    <t>04.12.53</t>
  </si>
  <si>
    <t>ED-49813</t>
  </si>
  <si>
    <t>04.15.04</t>
  </si>
  <si>
    <t>ED-49805</t>
  </si>
  <si>
    <t>ED-49638</t>
  </si>
  <si>
    <t>ED-50600</t>
  </si>
  <si>
    <t>ED-9320</t>
  </si>
  <si>
    <t>ED-50579</t>
  </si>
  <si>
    <t>ED-50677</t>
  </si>
  <si>
    <t>ED-48210</t>
  </si>
  <si>
    <t>ED-48209</t>
  </si>
  <si>
    <t>ED-48231</t>
  </si>
  <si>
    <t>ED-48233</t>
  </si>
  <si>
    <t>ED-48193</t>
  </si>
  <si>
    <t>14.05.31</t>
  </si>
  <si>
    <t>14.05.05</t>
  </si>
  <si>
    <t>14.05.21</t>
  </si>
  <si>
    <t>ED-50174</t>
  </si>
  <si>
    <t>RO-40977</t>
  </si>
  <si>
    <t>40.24.11</t>
  </si>
  <si>
    <t>ED-48211</t>
  </si>
  <si>
    <t>ED-49664</t>
  </si>
  <si>
    <t>ED-49665</t>
  </si>
  <si>
    <t>ED-48429</t>
  </si>
  <si>
    <t>ED-48402</t>
  </si>
  <si>
    <t>ED-51149</t>
  </si>
  <si>
    <t>ED-49451</t>
  </si>
  <si>
    <t>11.11.16</t>
  </si>
  <si>
    <t>ED-19520</t>
  </si>
  <si>
    <t>11.11.22</t>
  </si>
  <si>
    <t>ED-49502</t>
  </si>
  <si>
    <t>11.02.04</t>
  </si>
  <si>
    <t>ED-51083</t>
  </si>
  <si>
    <t>ED-51085</t>
  </si>
  <si>
    <t>11.14.34</t>
  </si>
  <si>
    <t>ED-51092</t>
  </si>
  <si>
    <t>ED-49190</t>
  </si>
  <si>
    <t>11.02.05</t>
  </si>
  <si>
    <t>ED-13345</t>
  </si>
  <si>
    <t>ED-49165</t>
  </si>
  <si>
    <t>ED-49496</t>
  </si>
  <si>
    <t>ED-49450</t>
  </si>
  <si>
    <t>ED-15116</t>
  </si>
  <si>
    <t>ED-51084</t>
  </si>
  <si>
    <t>18.05.22</t>
  </si>
  <si>
    <t>ED-49203</t>
  </si>
  <si>
    <t>ED-49343</t>
  </si>
  <si>
    <t>ED-51056</t>
  </si>
  <si>
    <t>ED-13938</t>
  </si>
  <si>
    <t>ED-49016</t>
  </si>
  <si>
    <t>ED-48998</t>
  </si>
  <si>
    <t>ED-49004</t>
  </si>
  <si>
    <t>ED-49001</t>
  </si>
  <si>
    <t>ED-49166</t>
  </si>
  <si>
    <t>ED-13940</t>
  </si>
  <si>
    <t>ED-13941</t>
  </si>
  <si>
    <t>ED-49342</t>
  </si>
  <si>
    <t>ED-51021</t>
  </si>
  <si>
    <t>ED-51090</t>
  </si>
  <si>
    <t>ED-51052</t>
  </si>
  <si>
    <t>ED-51073</t>
  </si>
  <si>
    <t>ED-49990</t>
  </si>
  <si>
    <t>01.08.03</t>
  </si>
  <si>
    <t>ED-50356</t>
  </si>
  <si>
    <t>ED-50208</t>
  </si>
  <si>
    <t>10.04.09</t>
  </si>
  <si>
    <t>ED-48157</t>
  </si>
  <si>
    <t>ED-50299</t>
  </si>
  <si>
    <t>ED-50297</t>
  </si>
  <si>
    <t>ED-50301</t>
  </si>
  <si>
    <t>ED-50313</t>
  </si>
  <si>
    <t>ED-50279</t>
  </si>
  <si>
    <t>ED-50329</t>
  </si>
  <si>
    <t>ED-2552</t>
  </si>
  <si>
    <t>ED-50316</t>
  </si>
  <si>
    <t>ED-50290</t>
  </si>
  <si>
    <t>ED-50323</t>
  </si>
  <si>
    <t>ED-48172</t>
  </si>
  <si>
    <t>10.78.01</t>
  </si>
  <si>
    <t>ED-48261</t>
  </si>
  <si>
    <t>ED-49827</t>
  </si>
  <si>
    <t>ED-49824</t>
  </si>
  <si>
    <t>ED-49821</t>
  </si>
  <si>
    <t>ED-48275</t>
  </si>
  <si>
    <t>ED-50193</t>
  </si>
  <si>
    <t>ED-50205</t>
  </si>
  <si>
    <t>ED-50202</t>
  </si>
  <si>
    <t>ED-50201</t>
  </si>
  <si>
    <t>ED-50199</t>
  </si>
  <si>
    <t>ED-50206</t>
  </si>
  <si>
    <t>ED-50207</t>
  </si>
  <si>
    <t>ED-49599</t>
  </si>
  <si>
    <t>ED-49604</t>
  </si>
  <si>
    <t>ED-50970</t>
  </si>
  <si>
    <t>ED-50990</t>
  </si>
  <si>
    <t>ED-50964</t>
  </si>
  <si>
    <t>13.38.29</t>
  </si>
  <si>
    <t>16.20.01</t>
  </si>
  <si>
    <t>ED-50935</t>
  </si>
  <si>
    <t>ED-51003</t>
  </si>
  <si>
    <t>ED-50997</t>
  </si>
  <si>
    <t>ED-48344</t>
  </si>
  <si>
    <t>ED-9081</t>
  </si>
  <si>
    <t>PINTURA</t>
  </si>
  <si>
    <t>ED-50514</t>
  </si>
  <si>
    <t>ED-50456</t>
  </si>
  <si>
    <t>ED-48163</t>
  </si>
  <si>
    <t>ED-48160</t>
  </si>
  <si>
    <t>ED-50627</t>
  </si>
  <si>
    <t>ED-50624</t>
  </si>
  <si>
    <t>ED-13888</t>
  </si>
  <si>
    <t>ED-50936</t>
  </si>
  <si>
    <t>ED-50937</t>
  </si>
  <si>
    <t>ED-50939</t>
  </si>
  <si>
    <t>18.10</t>
  </si>
  <si>
    <t>LIMPEZA GERAL</t>
  </si>
  <si>
    <t>ED-50266</t>
  </si>
  <si>
    <t>UN</t>
  </si>
  <si>
    <t>H</t>
  </si>
  <si>
    <t>ESCORAMENTO</t>
  </si>
  <si>
    <t>CONEXOES</t>
  </si>
  <si>
    <t>SERVICOS DIVERSOS</t>
  </si>
  <si>
    <t>MOVIMENTO DE TERRA</t>
  </si>
  <si>
    <t>ESCAVAÇÃO MANUAL PARA BLOCO DE COROAMENTO OU SAPATA (SEM ESCAVAÇÃO PARA COLOCAÇÃO DE FÔRMAS). AF_06/2017</t>
  </si>
  <si>
    <t>EXECUÇÃO E COMPACTAÇÃO DE ATERRO COM SOLO PREDOMINANTEMENTE ARGILOSO - EXCLUSIVE SOLO, ESCAVAÇÃO, CARGA E TRANSPORTE. AF_11/2019</t>
  </si>
  <si>
    <t>TRANSPORTE COM CAMINHÃO BASCULANTE DE 6 M³, EM VIA URBANA PAVIMENTADA, DMT ATÉ 30 KM (UNIDADE: TXKM). AF_07/2020</t>
  </si>
  <si>
    <t>TRANSPORTE COM CAMINHÃO BASCULANTE DE 6 M³, EM VIA URBANA PAVIMENTADA, ADICIONAL PARA DMT EXCEDENTE A 30 KM (UNIDADE: TXKM). AF_07/2020</t>
  </si>
  <si>
    <t>EXECUÇÃO E COMPACTAÇÃO DE BASE E OU SUB BASE PARA PAVIMENTAÇÃO DE PEDRA RACHÃO  - EXCLUSIVE CARGA E TRANSPORTE. AF_11/2019</t>
  </si>
  <si>
    <t>PINTURA DE EIXO VIÁRIO SOBRE ASFALTO COM TINTA RETRORREFLETIVA A BASE DE RESINA ACRÍLICA COM MICROESFERAS DE VIDRO, APLICAÇÃO MECÂNICA COM DEMARCADORA AUTOPROPELIDA. AF_05/2021</t>
  </si>
  <si>
    <t>PISOS</t>
  </si>
  <si>
    <t>PISO CIMENTADO</t>
  </si>
  <si>
    <t>PISO DE MADEIRA</t>
  </si>
  <si>
    <t>PISO CERAMICO</t>
  </si>
  <si>
    <t>RODAPE DE MADEIRA</t>
  </si>
  <si>
    <t>FORRO DE MADEIRA</t>
  </si>
  <si>
    <t>FORRO DE GESSO</t>
  </si>
  <si>
    <t>SERVICOS TECNICOS</t>
  </si>
  <si>
    <t>LOCAÇÃO DE PONTO PARA REFERÊNCIA TOPOGRÁFICA. AF_10/2018</t>
  </si>
  <si>
    <t>CARGA, MANOBRA E DESCARGA DE SOLOS E MATERIAIS GRANULARES EM CAMINHÃO BASCULANTE 6 M³ - CARGA COM PÁ CARREGADEIRA (CAÇAMBA DE 1,7 A 2,8 M³ / 128 HP) E DESCARGA LIVRE (UNIDADE: M3). AF_07/2020</t>
  </si>
  <si>
    <t>ALAMBRADO</t>
  </si>
  <si>
    <t>AJUDANTE DE ARMADOR COM ENCARGOS COMPLEMENTARES</t>
  </si>
  <si>
    <t>AJUDANTE DE CARPINTEIRO COM ENCARGOS COMPLEMENTARES</t>
  </si>
  <si>
    <t>AJUDANTE ESPECIALIZADO COM ENCARGOS COMPLEMENTARES</t>
  </si>
  <si>
    <t>ARMADOR COM ENCARGOS COMPLEMENTARES</t>
  </si>
  <si>
    <t>AUXILIAR DE TOPÓGRAFO COM ENCARGOS COMPLEMENTARES</t>
  </si>
  <si>
    <t>CALCETEIRO COM ENCARGOS COMPLEMENTARES</t>
  </si>
  <si>
    <t>CARPINTEIRO DE ESQUADRIA COM ENCARGOS COMPLEMENTARES</t>
  </si>
  <si>
    <t>ELETRICISTA COM ENCARGOS COMPLEMENTARES</t>
  </si>
  <si>
    <t>GESSEIRO COM ENCARGOS COMPLEMENTARES</t>
  </si>
  <si>
    <t>IMPERMEABILIZADOR COM ENCARGOS COMPLEMENTARES</t>
  </si>
  <si>
    <t>MARCENEIRO COM ENCARGOS COMPLEMENTARES</t>
  </si>
  <si>
    <t>PEDREIRO COM ENCARGOS COMPLEMENTARES</t>
  </si>
  <si>
    <t>PINTOR COM ENCARGOS COMPLEMENTARES</t>
  </si>
  <si>
    <t>POCEIRO COM ENCARGOS COMPLEMENTARES</t>
  </si>
  <si>
    <t>RASTELEIRO COM ENCARGOS COMPLEMENTARES</t>
  </si>
  <si>
    <t>SERRALHEIRO COM ENCARGOS COMPLEMENTARES</t>
  </si>
  <si>
    <t>SERVENTE COM ENCARGOS COMPLEMENTARES</t>
  </si>
  <si>
    <t>TELHADISTA COM ENCARGOS COMPLEMENTARES</t>
  </si>
  <si>
    <t>VIDRACEIRO COM ENCARGOS COMPLEMENTARES</t>
  </si>
  <si>
    <t>VIGIA NOTURNO COM ENCARGOS COMPLEMENTARES</t>
  </si>
  <si>
    <t>JARDINEIRO COM ENCARGOS COMPLEMENTARES</t>
  </si>
  <si>
    <t>ALMOXARIFE COM ENCARGOS COMPLEMENTARES</t>
  </si>
  <si>
    <t>APONTADOR OU APROPRIADOR COM ENCARGOS COMPLEMENTARES</t>
  </si>
  <si>
    <t>ENCARREGADO GERAL COM ENCARGOS COMPLEMENTARES</t>
  </si>
  <si>
    <t>ENGENHEIRO CIVIL DE OBRA JUNIOR COM ENCARGOS COMPLEMENTARES</t>
  </si>
  <si>
    <t>ENGENHEIRO CIVIL DE OBRA PLENO COM ENCARGOS COMPLEMENTARES</t>
  </si>
  <si>
    <t>MESTRE DE OBRAS COM ENCARGOS COMPLEMENTARES</t>
  </si>
  <si>
    <t>ENGENHEIRO SANITARISTA COM ENCARGOS COMPLEMENTARES</t>
  </si>
  <si>
    <t>MES</t>
  </si>
  <si>
    <t>ENCARREGADO GERAL DE OBRAS COM ENCARGOS COMPLEMENTARES</t>
  </si>
  <si>
    <t>AUXILIAR DE ALMOXARIFE COM ENCARGOS COMPLEMENTARES</t>
  </si>
  <si>
    <t>AJUDANTE DE PINTOR COM ENCARGOS COMPLEMENTARES</t>
  </si>
  <si>
    <t>TÉCNICO EM SEGURANÇA DO TRABALHO COM ENCARGOS COMPLEMENTARES</t>
  </si>
  <si>
    <t>AJUDANTE DE ELETRICISTA COM ENCARGOS COMPLEMENTARES</t>
  </si>
  <si>
    <t>OPERADOR DE BETONEIRA ESTACIONÁRIA COM ENCARGOS COMPLEMENTARES</t>
  </si>
  <si>
    <t xml:space="preserve">M     </t>
  </si>
  <si>
    <t>ACO CA-50, 10,0 MM, VERGALHAO</t>
  </si>
  <si>
    <t>ACO CA-50, 32,0 MM, VERGALHAO</t>
  </si>
  <si>
    <t>ACO CA-50, 6,3 MM, VERGALHAO</t>
  </si>
  <si>
    <t>ACO CA-50, 8,0 MM, VERGALHAO</t>
  </si>
  <si>
    <t>ALMOXARIFE</t>
  </si>
  <si>
    <t>ARAME DE ACO OVALADO 15 X 17 ( 45,7 KG, 700 KGF), ROLO 1000 M</t>
  </si>
  <si>
    <t>ARAME FARPADO GALVANIZADO, 16 BWG (1,65 MM), CLASSE 250</t>
  </si>
  <si>
    <t>ARGAMASSA COLANTE AC I PARA CERAMICAS</t>
  </si>
  <si>
    <t>ARMADOR</t>
  </si>
  <si>
    <t>BANCADA/ BANCA EM MARMORE, POLIDO, BRANCO COMUM, E=  *3* CM</t>
  </si>
  <si>
    <t>BASE PARA RELE COM SUPORTE METALICO</t>
  </si>
  <si>
    <t>BETONEIRA CAPACIDADE NOMINAL 400 L, CAPACIDADE DE MISTURA  280 L, MOTOR ELETRICO TRIFASICO 220/380 V POTENCIA 2 CV, SEM CARREGADOR</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</si>
  <si>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</si>
  <si>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</si>
  <si>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</si>
  <si>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</si>
  <si>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</si>
  <si>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</si>
  <si>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</si>
  <si>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</si>
  <si>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</si>
  <si>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</si>
  <si>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</si>
  <si>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</si>
  <si>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</si>
  <si>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</si>
  <si>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</si>
  <si>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</si>
  <si>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2,5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</si>
  <si>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</si>
  <si>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</si>
  <si>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</si>
  <si>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</si>
  <si>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</si>
  <si>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</si>
  <si>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</si>
  <si>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</si>
  <si>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185 MM2</t>
  </si>
  <si>
    <t>CABO DE COBRE, RIGIDO, CLASSE 2, ISOLACAO EM PVC/A, ANTICHAMA BWF-B, 1 CONDUTOR, 450/750 V, SECAO NOMINAL 240 MM2</t>
  </si>
  <si>
    <t>CABO DE PAR TRANCADO UTP, 4 PARES, CATEGORIA 5E</t>
  </si>
  <si>
    <t>CABO TELEFONICO CCI 50, 2 PARES, USO INTERNO, SEM BLINDAGEM</t>
  </si>
  <si>
    <t>CABO TELEFONICO CCI 50, 4 PARES, USO INTERNO, SEM BLINDAGEM</t>
  </si>
  <si>
    <t>CABO TELEFONICO CCI 50, 6 PARES, USO INTERNO, SEM BLINDAGEM</t>
  </si>
  <si>
    <t>CABO TELEFONICO CI 50, 10 PARES, USO INTERNO</t>
  </si>
  <si>
    <t>CABO TELEFONICO CI 50, 20 PARES, USO INTERNO</t>
  </si>
  <si>
    <t>CABO TELEFONICO CI 50, 30 PARES, USO INTERNO</t>
  </si>
  <si>
    <t>CABO TELEFONICO CI 50, 50 PARES, USO INTERNO</t>
  </si>
  <si>
    <t>CABO TELEFONICO CTP - APL - 50, 10 PARES, USO EXTERNO</t>
  </si>
  <si>
    <t>CABO TELEFONICO CTP - APL - 50, 20 PARES, USO EXTERNO</t>
  </si>
  <si>
    <t>CABO TELEFONICO CTP - APL - 50, 30 PARES, USO EXTERNO</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</si>
  <si>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</si>
  <si>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</si>
  <si>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</si>
  <si>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</si>
  <si>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</si>
  <si>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EM PVC, DE 4" X 4", PARA ELETRODUTO FLEXIVEL CORRUGADO</t>
  </si>
  <si>
    <t>CAIXA OCTOGONAL DE FUNDO MOVEL, EM PVC, DE 4" X 4", PARA ELETRODUTO FLEXIVEL CORRUGADO</t>
  </si>
  <si>
    <t>CAL HIDRATADA PARA PINTURA</t>
  </si>
  <si>
    <t>CALCETEIRO</t>
  </si>
  <si>
    <t>CAMPAINHA CIGARRA 127 V / 220 V, CONJUNTO MONTADO PARA EMBUTIR 4" X 2" (PLACA + SUPORTE + MODULO)</t>
  </si>
  <si>
    <t>CHAPA DE ACO FINA A QUENTE BITOLA MSG 18, E = 1,20 MM (9,60 KG/M2)</t>
  </si>
  <si>
    <t>CHAPA DE ACO GALVANIZADA BITOLA GSG 18, E = 1,25 MM (10,00 KG/M2)</t>
  </si>
  <si>
    <t>CONE DE SINALIZACAO EM PVC FLEXIVEL, H = 70 / 76 CM (NBR 15071)</t>
  </si>
  <si>
    <t>CONE DE SINALIZACAO EM PVC RIGIDO COM FAIXA REFLETIVA, H = 70 / 76 CM</t>
  </si>
  <si>
    <t>CONECTOR METALICO TIPO PARAFUSO FENDIDO (SPLIT BOLT), PARA CABOS ATE 6 MM2</t>
  </si>
  <si>
    <t>CUMEEIRA PARA TELHA CERAMICA, COMPRIMENTO DE *41* CM, RENDIMENTO DE *3* TELHAS/M</t>
  </si>
  <si>
    <t>CUMEEIRA UNIVERSAL PARA TELHA ONDULADA DE FIBROCIMENTO, E = 6 MM, ABA 210 MM, COMPRIMENTO 1100 MM (SEM AMIANTO)</t>
  </si>
  <si>
    <t>DIVISORIA EM MARMORE, COM DUAS FACES POLIDAS, BRANCO COMUM, E=  *3,0* CM</t>
  </si>
  <si>
    <t>ELETRICISTA</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</si>
  <si>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</si>
  <si>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</si>
  <si>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</si>
  <si>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</si>
  <si>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</si>
  <si>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</si>
  <si>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</si>
  <si>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</si>
  <si>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</si>
  <si>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</si>
  <si>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ESPELHO / PLACA CEGA 4" X 4", PARA INSTALACAO DE TOMADAS E INTERRUPTORES</t>
  </si>
  <si>
    <t>ESPUMA EXPANSIVA DE POLIURETANO, APLICACAO MANUAL - 500 ML</t>
  </si>
  <si>
    <t>ETANOL</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</si>
  <si>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</si>
  <si>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</si>
  <si>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</si>
  <si>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</si>
  <si>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</si>
  <si>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INTERNO (FI) EM COBRE ESTANHADO, ISOLACAO EM PVC ANTICHAMA, 2 CONDUTORES DE 0,6 MM (NBR 9115:2005)</t>
  </si>
  <si>
    <t>FORRO DE MADEIRA PINUS OU EQUIVALENTE DA REGIAO, ENCAIXE MACHO/FEMEA COM FRISO, *10 X 1* CM (SEM COLOCACAO)</t>
  </si>
  <si>
    <t>GASOLINA COMUM</t>
  </si>
  <si>
    <t>GRAMA ESMERALDA OU SAO CARLOS OU CURITIBANA, EM PLACAS, SEM PLANTIO</t>
  </si>
  <si>
    <t>GRAMPO DE ACO POLIDO 1 " X 9</t>
  </si>
  <si>
    <t>INTERRUPTOR BIPOLAR 10A, 250V, CONJUNTO MONTADO PARA EMBUTIR 4" X 2" (PLACA + SUPORTE + MODULO)</t>
  </si>
  <si>
    <t>INTERRUPTOR INTERMEDIARIO 10A, 250V, CONJUNTO MONTADO PARA EMBUTIR 4" X 2" (PLACA + SUPORTE + MODULO)</t>
  </si>
  <si>
    <t>INTERRUPTOR PARALELO 10A, 250V (APENAS MODULO)</t>
  </si>
  <si>
    <t>INTERRUPTOR PARALELO 10A, 250V, CONJUNTO MONTADO PARA EMBUTIR 4" X 2" (PLACA + SUPORTE + MODULO)</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</si>
  <si>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</si>
  <si>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</si>
  <si>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</si>
  <si>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CONJUNTO MONTADO PARA EMBUTIR 4" X 2" (PLACA + SUPORTE + MODULO)</t>
  </si>
  <si>
    <t>INTERRUPTORES PARALELOS (2 MODULOS)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</si>
  <si>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</si>
  <si>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</si>
  <si>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</si>
  <si>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JANELA BASCULANTE, ACO, COM BATENTE/REQUADRO, 60 X 60 CM (SEM VIDROS)</t>
  </si>
  <si>
    <t>LADRILHO HIDRAULICO, *20 X 20* CM, E= 2 CM, DADOS, COR NATURAL</t>
  </si>
  <si>
    <t>LAMPADA FLUORESCENTE COMPACTA 2U/3U BRANCA 9/10 W, BASE E27 (127/220 V)</t>
  </si>
  <si>
    <t>LAMPADA LED 10 W BIVOLT BRANCA, FORMATO TRADICIONAL (BASE E27)</t>
  </si>
  <si>
    <t>LAMPADA LED 6 W BIVOLT BRANCA, FORMATO TRADICIONAL (BASE E27)</t>
  </si>
  <si>
    <t>LIXA D'AGUA EM FOLHA, GRAO 100</t>
  </si>
  <si>
    <t>LOCACAO DE ANDAIME METALICO TIPO FACHADEIRO, LARGURA DE 1,20 M, ALTURA POR PECA DE 2,0 M, INCLUINDO SAPATAS E ITENS NECESSARIOS A INSTALACAO</t>
  </si>
  <si>
    <t>LOCACAO DE ESCORA METALICA TELESCOPICA, COM ALTURA REGULAVEL DE *1,80* A *3,20* M, COM CAPACIDADE DE CARGA DE NO MINIMO 1000 KGF (10 KN), INCLUSO TRIPE E FORCADO</t>
  </si>
  <si>
    <t>LUMINARIA ARANDELA TIPO MEIA-LUA COM VIDRO FOSCO *30 X 15* CM, PARA 1 LAMPADA, BASE E27, POTENCIA MAXIMA 40/60 W (NAO INCLUI LAMPADA)</t>
  </si>
  <si>
    <t>LUMINARIA DE EMERGENCIA 30 LEDS, POTENCIA 2 W, BATERIA DE LITIO, AUTONOMIA DE 6 HORAS</t>
  </si>
  <si>
    <t>LUMINARIA DE SOBREPOR EM CHAPA DE ACO PARA 2 LAMPADAS FLUORESCENTES DE *18* W, PERFIL COMERCIAL (NAO INCLUI REATOR E LAMPADAS)</t>
  </si>
  <si>
    <t>LUMINARIA TIPO TARTARUGA PARA AREA EXTERNA EM ALUMINIO, COM GRADE, PARA 1 LAMPADA, BASE E27, POTENCIA MAXIMA 40/60 W (NAO INCLUI LAMPADA)</t>
  </si>
  <si>
    <t>MARCENEIRO</t>
  </si>
  <si>
    <t>MESTRE DE OBRAS</t>
  </si>
  <si>
    <t>MOURAO CONCRETO CURVO, SECAO "T", H = 2,80 M + CURVA COM 0,45 M, COM FUROS PARA FIOS</t>
  </si>
  <si>
    <t>OLEO DIESEL COMBUSTIVEL COMUM</t>
  </si>
  <si>
    <t>OPERADOR DE GUINDASTE</t>
  </si>
  <si>
    <t>OPERADOR DE MOTO SCRAPER</t>
  </si>
  <si>
    <t>OPERADOR DE MOTONIVELADORA</t>
  </si>
  <si>
    <t>OPERADOR DE ROLO COMPACTADOR</t>
  </si>
  <si>
    <t>PAPELEIRA PLASTICA TIPO DISPENSER PARA PAPEL HIGIENICO ROLAO</t>
  </si>
  <si>
    <t>PARAFUSO ZINCADO ROSCA SOBERBA, CABECA SEXTAVADA, 5/16 " X 110 MM, PARA FIXACAO DE TELHA EM MADEIRA</t>
  </si>
  <si>
    <t>PARAFUSO ZINCADO, SEXTAVADO, COM ROSCA SOBERBA, DIAMETRO 5/16", COMPRIMENTO 80 MM</t>
  </si>
  <si>
    <t>PATCH CORD, CATEGORIA 5 E, EXTENSAO DE 1,50 M</t>
  </si>
  <si>
    <t>PATCH CORD, CATEGORIA 5 E, EXTENSAO DE 2,50 M</t>
  </si>
  <si>
    <t>PATCH PANEL, 24 PORTAS, CATEGORIA 5E, COM RACKS DE 19" E 1 U DE ALTURA</t>
  </si>
  <si>
    <t>PATCH PANEL, 48 PORTAS, CATEGORIA 5E, COM RACKS DE 19" E 2 U DE ALTURA</t>
  </si>
  <si>
    <t>PEDRA ARDOSIA, CINZA, *40 X 40* CM, E= *1 CM</t>
  </si>
  <si>
    <t>PEDREIRO</t>
  </si>
  <si>
    <t>PINTOR</t>
  </si>
  <si>
    <t>PLACA VINILICA SEMIFLEXIVEL PARA REVESTIMENTO DE PISOS E PAREDES, E = 2 MM (SEM COLOCACAO)</t>
  </si>
  <si>
    <t>PREGO DE ACO POLIDO COM CABECA 18 X 30 (2 3/4 X 10)</t>
  </si>
  <si>
    <t>RELE FOTOELETRICO INTERNO E EXTERNO BIVOLT 1000 W, DE CONECTOR, SEM BASE</t>
  </si>
  <si>
    <t>RODAPE DE MADEIRA MACICA CUMARU/IPE CHAMPANHE OU EQUIVALENTE DA REGIAO, *1,5 X 7 CM</t>
  </si>
  <si>
    <t>SACO DE RAFIA PARA ENTULHO, NOVO, LISO (SEM CLICHE), *60 x 90* CM</t>
  </si>
  <si>
    <t>SERRALHEIRO</t>
  </si>
  <si>
    <t>SOLDADOR</t>
  </si>
  <si>
    <t>SOQUETE DE PORCELANA BASE E27, FIXO DE TETO, PARA LAMPADAS</t>
  </si>
  <si>
    <t>SOQUETE DE PVC / TERMOPLASTICO BASE E27, COM RABICHO, PARA LAMPADAS</t>
  </si>
  <si>
    <t>SUPORTE DE FIXACAO PARA ESPELHO / PLACA 4" X 2", PARA 3 MODULOS, PARA INSTALACAO DE TOMADAS E INTERRUPTORES (SOMENTE SUPORTE)</t>
  </si>
  <si>
    <t>SUPORTE DE FIXACAO PARA ESPELHO / PLACA 4" X 4", PARA 6 MODULOS, PARA INSTALACAO DE TOMADAS E INTERRUPTORES (SOMENTE SUPORTE)</t>
  </si>
  <si>
    <t>TAMPAO FOFO SIMPLES COM BASE, CLASSE A15 CARGA MAX 1,5 T, *400 X 600* MM, REDE TELEFONE</t>
  </si>
  <si>
    <t>TAMPAO FOFO SIMPLES, CLASSE A15 CARGA MAX 1,5 T, *550 X 1100* MM, REDE TELEFONE</t>
  </si>
  <si>
    <t>TANQUE DE ACO PARA TRANSPORTE DE AGUA COM CAPACIDADE DE 6 M3 (INCLUI MONTAGEM, NAO INCLUI CAMINHAO)</t>
  </si>
  <si>
    <t>TELA PLASTICA LARANJA, TIPO TAPUME PARA SINALIZACAO, MALHA RETANGULAR, ROLO 1.20 X 50 M (L X C)</t>
  </si>
  <si>
    <t>TELHA DE FIBROCIMENTO ONDULADA E = 4 MM, DE 1,22 X 0,50 M (SEM AMIANTO)</t>
  </si>
  <si>
    <t>TELHA DE FIBROCIMENTO ONDULADA E = 4 MM, DE 2,44 X 0,50 M (SEM AMIANTO)</t>
  </si>
  <si>
    <t>TELHA DE FIBROCIMENTO ONDULADA E = 6 MM, DE 1,53 X 1,10 M (SEM AMIANTO)</t>
  </si>
  <si>
    <t>TERMINAL A COMPRESSAO EM COBRE ESTANHADO PARA CABO 35 MM2, 1 FURO E 1 COMPRESSAO, PARA PARAFUSO DE FIXACAO M8</t>
  </si>
  <si>
    <t>TERMINAL A COMPRESSAO EM COBRE ESTANHADO PARA CABO 50 MM2, 1 FURO E 1 COMPRESSAO, PARA PARAFUSO DE FIXACAO M8</t>
  </si>
  <si>
    <t>TERRA VEGETAL (GRANEL)</t>
  </si>
  <si>
    <t>TINTA ACRILICA PREMIUM PARA PISO</t>
  </si>
  <si>
    <t>TINTA ESMALTE SINTETICO PREMIUM ACETINADO</t>
  </si>
  <si>
    <t>TINTA ESMALTE SINTETICO PREMIUM BRILHANTE</t>
  </si>
  <si>
    <t>TOMADA RJ11, 2 FIOS, CONJUNTO MONTADO PARA EMBUTIR 4" X 2" (PLACA + SUPORTE + MODULO)</t>
  </si>
  <si>
    <t>TOMADA RJ45, 8 FIOS, CAT 5E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</si>
  <si>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</si>
  <si>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</si>
  <si>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</si>
  <si>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</si>
  <si>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VIGIA DIURNO</t>
  </si>
  <si>
    <t>TABELA REFERENCIAL DE PREÇOS UNITÁRIOS PARA OBRAS RODOVIÁRIAS</t>
  </si>
  <si>
    <t>DESCRIÇÃO DO SERVIÇO</t>
  </si>
  <si>
    <t>CUSTO UNITÁRIO</t>
  </si>
  <si>
    <t>RO-43333</t>
  </si>
  <si>
    <t>RO-40108</t>
  </si>
  <si>
    <t>RO-43419</t>
  </si>
  <si>
    <t>RO-42488</t>
  </si>
  <si>
    <t>RO-43420</t>
  </si>
  <si>
    <t>RO-40114</t>
  </si>
  <si>
    <t>RO-40118</t>
  </si>
  <si>
    <t>RO-40120</t>
  </si>
  <si>
    <t>RO-40121</t>
  </si>
  <si>
    <t>RO-40122</t>
  </si>
  <si>
    <t>RO-40123</t>
  </si>
  <si>
    <t>RO-40124</t>
  </si>
  <si>
    <t>RO-40125</t>
  </si>
  <si>
    <t>RO-40128</t>
  </si>
  <si>
    <t>RO-43144</t>
  </si>
  <si>
    <t>RO-40129</t>
  </si>
  <si>
    <t>RO-40130</t>
  </si>
  <si>
    <t>RO-40131</t>
  </si>
  <si>
    <t>RO-40134</t>
  </si>
  <si>
    <t>RO-40135</t>
  </si>
  <si>
    <t>RO-40137</t>
  </si>
  <si>
    <t>RO-40138</t>
  </si>
  <si>
    <t>RO-40140</t>
  </si>
  <si>
    <t>RO-40143</t>
  </si>
  <si>
    <t>RO-40144</t>
  </si>
  <si>
    <t>RO-40148</t>
  </si>
  <si>
    <t>RO-40149</t>
  </si>
  <si>
    <t>RO-40150</t>
  </si>
  <si>
    <t>RO-40151</t>
  </si>
  <si>
    <t>RO-40152</t>
  </si>
  <si>
    <t>RO-40153</t>
  </si>
  <si>
    <t>RO-40154</t>
  </si>
  <si>
    <t>RO-40155</t>
  </si>
  <si>
    <t>RO-40156</t>
  </si>
  <si>
    <t>RO-40157</t>
  </si>
  <si>
    <t>RO-40158</t>
  </si>
  <si>
    <t>RO-40159</t>
  </si>
  <si>
    <t>RO-40160</t>
  </si>
  <si>
    <t>RO-40162</t>
  </si>
  <si>
    <t>RO-40163</t>
  </si>
  <si>
    <t>RO-40164</t>
  </si>
  <si>
    <t>RO-40165</t>
  </si>
  <si>
    <t>RO-40166</t>
  </si>
  <si>
    <t>RO-40167</t>
  </si>
  <si>
    <t>RO-40168</t>
  </si>
  <si>
    <t>RO-40169</t>
  </si>
  <si>
    <t>RO-40170</t>
  </si>
  <si>
    <t>RO-40171</t>
  </si>
  <si>
    <t>RO-40172</t>
  </si>
  <si>
    <t>RO-40173</t>
  </si>
  <si>
    <t>RO-40174</t>
  </si>
  <si>
    <t>RO-40182</t>
  </si>
  <si>
    <t>RO-40183</t>
  </si>
  <si>
    <t>RO-40184</t>
  </si>
  <si>
    <t>RO-40185</t>
  </si>
  <si>
    <t>RO-41776</t>
  </si>
  <si>
    <t>RO-41777</t>
  </si>
  <si>
    <t>RO-41778</t>
  </si>
  <si>
    <t>RO-41834</t>
  </si>
  <si>
    <t>RO-41835</t>
  </si>
  <si>
    <t>RO-41836</t>
  </si>
  <si>
    <t>RO-40186</t>
  </si>
  <si>
    <t>RO-42329</t>
  </si>
  <si>
    <t>RO-42330</t>
  </si>
  <si>
    <t>RO-40192</t>
  </si>
  <si>
    <t>RO-40194</t>
  </si>
  <si>
    <t>RO-40193</t>
  </si>
  <si>
    <t>RO-40198</t>
  </si>
  <si>
    <t>RO-40199</t>
  </si>
  <si>
    <t>RO-40200</t>
  </si>
  <si>
    <t>RO-40201</t>
  </si>
  <si>
    <t>RO-40202</t>
  </si>
  <si>
    <t>RO-43394</t>
  </si>
  <si>
    <t>RO-42767</t>
  </si>
  <si>
    <t>RO-43901</t>
  </si>
  <si>
    <t>RO-43902</t>
  </si>
  <si>
    <t>RO-43398</t>
  </si>
  <si>
    <t>RO-43681</t>
  </si>
  <si>
    <t>RO-43886</t>
  </si>
  <si>
    <t>RO-40210</t>
  </si>
  <si>
    <t>RO-40211</t>
  </si>
  <si>
    <t>RO-40213</t>
  </si>
  <si>
    <t>RO-40216</t>
  </si>
  <si>
    <t>RO-40217</t>
  </si>
  <si>
    <t>RO-40215</t>
  </si>
  <si>
    <t>RO-40218</t>
  </si>
  <si>
    <t>RO-40219</t>
  </si>
  <si>
    <t>RO-40230</t>
  </si>
  <si>
    <t>RO-40221</t>
  </si>
  <si>
    <t>RO-40222</t>
  </si>
  <si>
    <t>RO-40231</t>
  </si>
  <si>
    <t>RO-40229</t>
  </si>
  <si>
    <t>RO-40233</t>
  </si>
  <si>
    <t>RO-40232</t>
  </si>
  <si>
    <t>RO-40234</t>
  </si>
  <si>
    <t>RO-40238</t>
  </si>
  <si>
    <t>RO-40239</t>
  </si>
  <si>
    <t>RO-40240</t>
  </si>
  <si>
    <t>RO-40242</t>
  </si>
  <si>
    <t>RO-40241</t>
  </si>
  <si>
    <t>RO-40249</t>
  </si>
  <si>
    <t>RO-40251</t>
  </si>
  <si>
    <t>RO-40253</t>
  </si>
  <si>
    <t>RO-40252</t>
  </si>
  <si>
    <t>RO-40254</t>
  </si>
  <si>
    <t>RO-40255</t>
  </si>
  <si>
    <t>RO-42263</t>
  </si>
  <si>
    <t>RO-40269</t>
  </si>
  <si>
    <t>RO-40270</t>
  </si>
  <si>
    <t>RO-40271</t>
  </si>
  <si>
    <t>RO-40272</t>
  </si>
  <si>
    <t>RO-40273</t>
  </si>
  <si>
    <t>RO-40274</t>
  </si>
  <si>
    <t>RO-40275</t>
  </si>
  <si>
    <t>RO-40276</t>
  </si>
  <si>
    <t>RO-40277</t>
  </si>
  <si>
    <t>RO-40278</t>
  </si>
  <si>
    <t>RO-40279</t>
  </si>
  <si>
    <t>RO-40280</t>
  </si>
  <si>
    <t>RO-40281</t>
  </si>
  <si>
    <t>RO-40282</t>
  </si>
  <si>
    <t>RO-40283</t>
  </si>
  <si>
    <t>RO-40284</t>
  </si>
  <si>
    <t>RO-40285</t>
  </si>
  <si>
    <t>RO-40286</t>
  </si>
  <si>
    <t>RO-40287</t>
  </si>
  <si>
    <t>RO-40288</t>
  </si>
  <si>
    <t>RO-41754</t>
  </si>
  <si>
    <t>RO-41783</t>
  </si>
  <si>
    <t>RO-42197</t>
  </si>
  <si>
    <t>RO-40292</t>
  </si>
  <si>
    <t>RO-40293</t>
  </si>
  <si>
    <t>RO-40294</t>
  </si>
  <si>
    <t>RO-40295</t>
  </si>
  <si>
    <t>RO-40296</t>
  </si>
  <si>
    <t>RO-40297</t>
  </si>
  <si>
    <t>RO-40298</t>
  </si>
  <si>
    <t>RO-40299</t>
  </si>
  <si>
    <t>RO-40300</t>
  </si>
  <si>
    <t>RO-40301</t>
  </si>
  <si>
    <t>RO-40302</t>
  </si>
  <si>
    <t>RO-40303</t>
  </si>
  <si>
    <t>RO-40304</t>
  </si>
  <si>
    <t>RO-40305</t>
  </si>
  <si>
    <t>RO-40306</t>
  </si>
  <si>
    <t>RO-40307</t>
  </si>
  <si>
    <t>RO-40308</t>
  </si>
  <si>
    <t>RO-40309</t>
  </si>
  <si>
    <t>RO-40310</t>
  </si>
  <si>
    <t>RO-40311</t>
  </si>
  <si>
    <t>RO-40316</t>
  </si>
  <si>
    <t>RO-40317</t>
  </si>
  <si>
    <t>RO-40318</t>
  </si>
  <si>
    <t>RO-40319</t>
  </si>
  <si>
    <t>RO-40320</t>
  </si>
  <si>
    <t>RO-40321</t>
  </si>
  <si>
    <t>RO-40322</t>
  </si>
  <si>
    <t>RO-40323</t>
  </si>
  <si>
    <t>RO-40324</t>
  </si>
  <si>
    <t>RO-40325</t>
  </si>
  <si>
    <t>RO-40327</t>
  </si>
  <si>
    <t>RO-40328</t>
  </si>
  <si>
    <t>RO-40329</t>
  </si>
  <si>
    <t>RO-40330</t>
  </si>
  <si>
    <t>RO-40331</t>
  </si>
  <si>
    <t>RO-40332</t>
  </si>
  <si>
    <t>RO-40333</t>
  </si>
  <si>
    <t>RO-40334</t>
  </si>
  <si>
    <t>RO-40335</t>
  </si>
  <si>
    <t>RO-40342</t>
  </si>
  <si>
    <t>RO-40343</t>
  </si>
  <si>
    <t>RO-40344</t>
  </si>
  <si>
    <t>RO-40345</t>
  </si>
  <si>
    <t>RO-40346</t>
  </si>
  <si>
    <t>RO-41040</t>
  </si>
  <si>
    <t>RO-41046</t>
  </si>
  <si>
    <t>RO-41041</t>
  </si>
  <si>
    <t>RO-41047</t>
  </si>
  <si>
    <t>RO-41042</t>
  </si>
  <si>
    <t>RO-41048</t>
  </si>
  <si>
    <t>RO-41043</t>
  </si>
  <si>
    <t>RO-41049</t>
  </si>
  <si>
    <t>RO-41044</t>
  </si>
  <si>
    <t>RO-41050</t>
  </si>
  <si>
    <t>RO-41045</t>
  </si>
  <si>
    <t>RO-41051</t>
  </si>
  <si>
    <t>RO-41052</t>
  </si>
  <si>
    <t>RO-41057</t>
  </si>
  <si>
    <t>RO-41053</t>
  </si>
  <si>
    <t>RO-41058</t>
  </si>
  <si>
    <t>RO-41054</t>
  </si>
  <si>
    <t>RO-41059</t>
  </si>
  <si>
    <t>RO-41055</t>
  </si>
  <si>
    <t>RO-41060</t>
  </si>
  <si>
    <t>RO-41056</t>
  </si>
  <si>
    <t>RO-41061</t>
  </si>
  <si>
    <t>RO-41062</t>
  </si>
  <si>
    <t>RO-41067</t>
  </si>
  <si>
    <t>RO-41063</t>
  </si>
  <si>
    <t>RO-41068</t>
  </si>
  <si>
    <t>RO-41064</t>
  </si>
  <si>
    <t>RO-41069</t>
  </si>
  <si>
    <t>RO-41065</t>
  </si>
  <si>
    <t>RO-41070</t>
  </si>
  <si>
    <t>RO-41066</t>
  </si>
  <si>
    <t>RO-41071</t>
  </si>
  <si>
    <t>RO-40354</t>
  </si>
  <si>
    <t>RO-40392</t>
  </si>
  <si>
    <t>RO-40355</t>
  </si>
  <si>
    <t>RO-40393</t>
  </si>
  <si>
    <t>RO-40356</t>
  </si>
  <si>
    <t>RO-40394</t>
  </si>
  <si>
    <t>RO-40357</t>
  </si>
  <si>
    <t>RO-40395</t>
  </si>
  <si>
    <t>RO-40358</t>
  </si>
  <si>
    <t>RO-40396</t>
  </si>
  <si>
    <t>RO-40359</t>
  </si>
  <si>
    <t>RO-40397</t>
  </si>
  <si>
    <t>RO-41796</t>
  </si>
  <si>
    <t>RO-41797</t>
  </si>
  <si>
    <t>RO-40360</t>
  </si>
  <si>
    <t>RO-40398</t>
  </si>
  <si>
    <t>RO-40361</t>
  </si>
  <si>
    <t>RO-40399</t>
  </si>
  <si>
    <t>RO-40362</t>
  </si>
  <si>
    <t>RO-40400</t>
  </si>
  <si>
    <t>RO-40363</t>
  </si>
  <si>
    <t>RO-40401</t>
  </si>
  <si>
    <t>RO-40366</t>
  </si>
  <si>
    <t>RO-40404</t>
  </si>
  <si>
    <t>RO-40367</t>
  </si>
  <si>
    <t>RO-40405</t>
  </si>
  <si>
    <t>RO-40368</t>
  </si>
  <si>
    <t>RO-40406</t>
  </si>
  <si>
    <t>RO-40370</t>
  </si>
  <si>
    <t>RO-40408</t>
  </si>
  <si>
    <t>RO-40371</t>
  </si>
  <si>
    <t>RO-40409</t>
  </si>
  <si>
    <t>RO-40372</t>
  </si>
  <si>
    <t>RO-40410</t>
  </si>
  <si>
    <t>RO-40373</t>
  </si>
  <si>
    <t>RO-40411</t>
  </si>
  <si>
    <t>RO-43343</t>
  </si>
  <si>
    <t>RO-40412</t>
  </si>
  <si>
    <t>RO-40375</t>
  </si>
  <si>
    <t>RO-40414</t>
  </si>
  <si>
    <t>RO-40376</t>
  </si>
  <si>
    <t>RO-40415</t>
  </si>
  <si>
    <t>RO-40388</t>
  </si>
  <si>
    <t>RO-40416</t>
  </si>
  <si>
    <t>RO-40389</t>
  </si>
  <si>
    <t>RO-40417</t>
  </si>
  <si>
    <t>RO-40429</t>
  </si>
  <si>
    <t>RO-40453</t>
  </si>
  <si>
    <t>RO-40431</t>
  </si>
  <si>
    <t>RO-40455</t>
  </si>
  <si>
    <t>RO-40432</t>
  </si>
  <si>
    <t>RO-40456</t>
  </si>
  <si>
    <t>RO-40433</t>
  </si>
  <si>
    <t>RO-40457</t>
  </si>
  <si>
    <t>RO-40434</t>
  </si>
  <si>
    <t>RO-40458</t>
  </si>
  <si>
    <t>RO-40435</t>
  </si>
  <si>
    <t>RO-40459</t>
  </si>
  <si>
    <t>RO-40436</t>
  </si>
  <si>
    <t>RO-40460</t>
  </si>
  <si>
    <t>RO-40437</t>
  </si>
  <si>
    <t>RO-40461</t>
  </si>
  <si>
    <t>RO-40438</t>
  </si>
  <si>
    <t>RO-40462</t>
  </si>
  <si>
    <t>RO-40439</t>
  </si>
  <si>
    <t>RO-40463</t>
  </si>
  <si>
    <t>RO-40440</t>
  </si>
  <si>
    <t>RO-40464</t>
  </si>
  <si>
    <t>RO-40441</t>
  </si>
  <si>
    <t>RO-40465</t>
  </si>
  <si>
    <t>RO-40442</t>
  </si>
  <si>
    <t>RO-40466</t>
  </si>
  <si>
    <t>RO-40443</t>
  </si>
  <si>
    <t>RO-40467</t>
  </si>
  <si>
    <t>RO-40444</t>
  </si>
  <si>
    <t>RO-40469</t>
  </si>
  <si>
    <t>RO-40445</t>
  </si>
  <si>
    <t>RO-41798</t>
  </si>
  <si>
    <t>RO-40447</t>
  </si>
  <si>
    <t>RO-40471</t>
  </si>
  <si>
    <t>RO-40483</t>
  </si>
  <si>
    <t>RO-40504</t>
  </si>
  <si>
    <t>RO-42271</t>
  </si>
  <si>
    <t>RO-42272</t>
  </si>
  <si>
    <t>RO-40494</t>
  </si>
  <si>
    <t>RO-40505</t>
  </si>
  <si>
    <t>RO-41799</t>
  </si>
  <si>
    <t>RO-44766</t>
  </si>
  <si>
    <t>RO-40485</t>
  </si>
  <si>
    <t>RO-40496</t>
  </si>
  <si>
    <t>RO-40486</t>
  </si>
  <si>
    <t>RO-40497</t>
  </si>
  <si>
    <t>RO-40487</t>
  </si>
  <si>
    <t>RO-40498</t>
  </si>
  <si>
    <t>RO-40492</t>
  </si>
  <si>
    <t>RO-40507</t>
  </si>
  <si>
    <t>RO-40500</t>
  </si>
  <si>
    <t>RO-40509</t>
  </si>
  <si>
    <t>RO-40377</t>
  </si>
  <si>
    <t>RO-40418</t>
  </si>
  <si>
    <t>RO-40378</t>
  </si>
  <si>
    <t>RO-40419</t>
  </si>
  <si>
    <t>RO-40379</t>
  </si>
  <si>
    <t>RO-40420</t>
  </si>
  <si>
    <t>RO-40380</t>
  </si>
  <si>
    <t>RO-40421</t>
  </si>
  <si>
    <t>RO-40381</t>
  </si>
  <si>
    <t>RO-40422</t>
  </si>
  <si>
    <t>RO-40382</t>
  </si>
  <si>
    <t>RO-40423</t>
  </si>
  <si>
    <t>RO-40383</t>
  </si>
  <si>
    <t>RO-40424</t>
  </si>
  <si>
    <t>RO-40384</t>
  </si>
  <si>
    <t>RO-40425</t>
  </si>
  <si>
    <t>RO-40385</t>
  </si>
  <si>
    <t>RO-40426</t>
  </si>
  <si>
    <t>RO-40448</t>
  </si>
  <si>
    <t>RO-40472</t>
  </si>
  <si>
    <t>RO-40450</t>
  </si>
  <si>
    <t>RO-40474</t>
  </si>
  <si>
    <t>RO-40451</t>
  </si>
  <si>
    <t>RO-40475</t>
  </si>
  <si>
    <t>RO-42820</t>
  </si>
  <si>
    <t>RO-42821</t>
  </si>
  <si>
    <t>RO-40452</t>
  </si>
  <si>
    <t>RO-40476</t>
  </si>
  <si>
    <t>RO-40488</t>
  </si>
  <si>
    <t>RO-40501</t>
  </si>
  <si>
    <t>RO-40478</t>
  </si>
  <si>
    <t>RO-40503</t>
  </si>
  <si>
    <t>RO-40519</t>
  </si>
  <si>
    <t>RO-40520</t>
  </si>
  <si>
    <t>RO-40521</t>
  </si>
  <si>
    <t>RO-40522</t>
  </si>
  <si>
    <t>RO-40523</t>
  </si>
  <si>
    <t>RO-40524</t>
  </si>
  <si>
    <t>RO-40525</t>
  </si>
  <si>
    <t>RO-40526</t>
  </si>
  <si>
    <t>RO-40527</t>
  </si>
  <si>
    <t>RO-40529</t>
  </si>
  <si>
    <t>RO-40530</t>
  </si>
  <si>
    <t>RO-40528</t>
  </si>
  <si>
    <t>RO-40532</t>
  </si>
  <si>
    <t>RO-40533</t>
  </si>
  <si>
    <t>RO-40531</t>
  </si>
  <si>
    <t>RO-40535</t>
  </si>
  <si>
    <t>RO-40534</t>
  </si>
  <si>
    <t>RO-40536</t>
  </si>
  <si>
    <t>RO-40537</t>
  </si>
  <si>
    <t>RO-40538</t>
  </si>
  <si>
    <t>RO-40539</t>
  </si>
  <si>
    <t>RO-40540</t>
  </si>
  <si>
    <t>RO-40541</t>
  </si>
  <si>
    <t>RO-40542</t>
  </si>
  <si>
    <t>RO-40543</t>
  </si>
  <si>
    <t>RO-40544</t>
  </si>
  <si>
    <t>RO-40546</t>
  </si>
  <si>
    <t>RO-40547</t>
  </si>
  <si>
    <t>RO-40545</t>
  </si>
  <si>
    <t>RO-40549</t>
  </si>
  <si>
    <t>RO-40550</t>
  </si>
  <si>
    <t>RO-40548</t>
  </si>
  <si>
    <t>RO-40552</t>
  </si>
  <si>
    <t>RO-40551</t>
  </si>
  <si>
    <t>RO-40554</t>
  </si>
  <si>
    <t>RO-40555</t>
  </si>
  <si>
    <t>RO-40556</t>
  </si>
  <si>
    <t>RO-40557</t>
  </si>
  <si>
    <t>RO-40558</t>
  </si>
  <si>
    <t>RO-40559</t>
  </si>
  <si>
    <t>RO-40560</t>
  </si>
  <si>
    <t>RO-40561</t>
  </si>
  <si>
    <t>RO-40562</t>
  </si>
  <si>
    <t>RO-40564</t>
  </si>
  <si>
    <t>RO-40565</t>
  </si>
  <si>
    <t>RO-40563</t>
  </si>
  <si>
    <t>RO-40567</t>
  </si>
  <si>
    <t>RO-40568</t>
  </si>
  <si>
    <t>RO-40566</t>
  </si>
  <si>
    <t>RO-40570</t>
  </si>
  <si>
    <t>RO-40569</t>
  </si>
  <si>
    <t>RO-40514</t>
  </si>
  <si>
    <t>RO-40571</t>
  </si>
  <si>
    <t>RO-40572</t>
  </si>
  <si>
    <t>RO-40573</t>
  </si>
  <si>
    <t>RO-40574</t>
  </si>
  <si>
    <t>RO-40575</t>
  </si>
  <si>
    <t>RO-40576</t>
  </si>
  <si>
    <t>RO-40577</t>
  </si>
  <si>
    <t>RO-40578</t>
  </si>
  <si>
    <t>RO-40579</t>
  </si>
  <si>
    <t>RO-40580</t>
  </si>
  <si>
    <t>RO-40581</t>
  </si>
  <si>
    <t>RO-40582</t>
  </si>
  <si>
    <t>RO-40583</t>
  </si>
  <si>
    <t>RO-40584</t>
  </si>
  <si>
    <t>RO-40585</t>
  </si>
  <si>
    <t>RO-40586</t>
  </si>
  <si>
    <t>RO-40587</t>
  </si>
  <si>
    <t>RO-40588</t>
  </si>
  <si>
    <t>RO-40589</t>
  </si>
  <si>
    <t>RO-40590</t>
  </si>
  <si>
    <t>RO-40591</t>
  </si>
  <si>
    <t>RO-40592</t>
  </si>
  <si>
    <t>RO-40593</t>
  </si>
  <si>
    <t>RO-40594</t>
  </si>
  <si>
    <t>RO-40595</t>
  </si>
  <si>
    <t>RO-40596</t>
  </si>
  <si>
    <t>RO-40597</t>
  </si>
  <si>
    <t>RO-40598</t>
  </si>
  <si>
    <t>RO-40599</t>
  </si>
  <si>
    <t>RO-40600</t>
  </si>
  <si>
    <t>RO-40601</t>
  </si>
  <si>
    <t>RO-40602</t>
  </si>
  <si>
    <t>RO-40603</t>
  </si>
  <si>
    <t>RO-40604</t>
  </si>
  <si>
    <t>RO-40605</t>
  </si>
  <si>
    <t>RO-40606</t>
  </si>
  <si>
    <t>RO-40607</t>
  </si>
  <si>
    <t>RO-40608</t>
  </si>
  <si>
    <t>RO-40609</t>
  </si>
  <si>
    <t>RO-40610</t>
  </si>
  <si>
    <t>RO-40613</t>
  </si>
  <si>
    <t>RO-40614</t>
  </si>
  <si>
    <t>RO-40615</t>
  </si>
  <si>
    <t>RO-40616</t>
  </si>
  <si>
    <t>RO-40617</t>
  </si>
  <si>
    <t>RO-40618</t>
  </si>
  <si>
    <t>RO-40619</t>
  </si>
  <si>
    <t>RO-40620</t>
  </si>
  <si>
    <t>RO-40621</t>
  </si>
  <si>
    <t>RO-40622</t>
  </si>
  <si>
    <t>RO-40623</t>
  </si>
  <si>
    <t>RO-40624</t>
  </si>
  <si>
    <t>RO-40625</t>
  </si>
  <si>
    <t>RO-40626</t>
  </si>
  <si>
    <t>RO-40627</t>
  </si>
  <si>
    <t>RO-40628</t>
  </si>
  <si>
    <t>RO-40629</t>
  </si>
  <si>
    <t>RO-40630</t>
  </si>
  <si>
    <t>RO-40631</t>
  </si>
  <si>
    <t>RO-40632</t>
  </si>
  <si>
    <t>RO-40633</t>
  </si>
  <si>
    <t>RO-40634</t>
  </si>
  <si>
    <t>RO-40647</t>
  </si>
  <si>
    <t>RO-40648</t>
  </si>
  <si>
    <t>RO-40649</t>
  </si>
  <si>
    <t>RO-40650</t>
  </si>
  <si>
    <t>RO-40651</t>
  </si>
  <si>
    <t>RO-40652</t>
  </si>
  <si>
    <t>RO-40653</t>
  </si>
  <si>
    <t>RO-40654</t>
  </si>
  <si>
    <t>RO-40655</t>
  </si>
  <si>
    <t>RO-40656</t>
  </si>
  <si>
    <t>RO-40657</t>
  </si>
  <si>
    <t>RO-40658</t>
  </si>
  <si>
    <t>RO-40659</t>
  </si>
  <si>
    <t>RO-40660</t>
  </si>
  <si>
    <t>RO-40661</t>
  </si>
  <si>
    <t>RO-40662</t>
  </si>
  <si>
    <t>RO-40663</t>
  </si>
  <si>
    <t>RO-40664</t>
  </si>
  <si>
    <t>RO-40665</t>
  </si>
  <si>
    <t>RO-40666</t>
  </si>
  <si>
    <t>RO-40667</t>
  </si>
  <si>
    <t>RO-40668</t>
  </si>
  <si>
    <t>RO-40669</t>
  </si>
  <si>
    <t>RO-40670</t>
  </si>
  <si>
    <t>RO-40638</t>
  </si>
  <si>
    <t>RO-40553</t>
  </si>
  <si>
    <t>RO-42379</t>
  </si>
  <si>
    <t>RO-42380</t>
  </si>
  <si>
    <t>RO-42910</t>
  </si>
  <si>
    <t>RO-42911</t>
  </si>
  <si>
    <t>RO-40925</t>
  </si>
  <si>
    <t>RO-43467</t>
  </si>
  <si>
    <t>RO-40928</t>
  </si>
  <si>
    <t>RO-40930</t>
  </si>
  <si>
    <t>RO-40935</t>
  </si>
  <si>
    <t>RO-40955</t>
  </si>
  <si>
    <t>RO-40956</t>
  </si>
  <si>
    <t>RO-43118</t>
  </si>
  <si>
    <t>RO-40988</t>
  </si>
  <si>
    <t>RO-40942</t>
  </si>
  <si>
    <t>RO-42808</t>
  </si>
  <si>
    <t>RO-42935</t>
  </si>
  <si>
    <t>RO-42838</t>
  </si>
  <si>
    <t>RO-43276</t>
  </si>
  <si>
    <t>RO-40953</t>
  </si>
  <si>
    <t>RO-40984</t>
  </si>
  <si>
    <t>RO-40974</t>
  </si>
  <si>
    <t>RO-40975</t>
  </si>
  <si>
    <t>RO-40976</t>
  </si>
  <si>
    <t>RO-40978</t>
  </si>
  <si>
    <t>RO-43310</t>
  </si>
  <si>
    <t>RO-40980</t>
  </si>
  <si>
    <t>RO-40981</t>
  </si>
  <si>
    <t>RO-43147</t>
  </si>
  <si>
    <t>RO-40982</t>
  </si>
  <si>
    <t>RO-41030</t>
  </si>
  <si>
    <t>RO-41031</t>
  </si>
  <si>
    <t>RO-41028</t>
  </si>
  <si>
    <t>RO-41029</t>
  </si>
  <si>
    <t>RO-42920</t>
  </si>
  <si>
    <t>RO-41033</t>
  </si>
  <si>
    <t>RO-41037</t>
  </si>
  <si>
    <t>RO-42650</t>
  </si>
  <si>
    <t>RO-42643</t>
  </si>
  <si>
    <t>RO-43833</t>
  </si>
  <si>
    <t>RO-41079</t>
  </si>
  <si>
    <t>RO-41081</t>
  </si>
  <si>
    <t>RO-41083</t>
  </si>
  <si>
    <t>RO-41082</t>
  </si>
  <si>
    <t>RO-41087</t>
  </si>
  <si>
    <t>RO-41092</t>
  </si>
  <si>
    <t>RO-43112</t>
  </si>
  <si>
    <t>RO-42280</t>
  </si>
  <si>
    <t>RO-43195</t>
  </si>
  <si>
    <t>RO-41104</t>
  </si>
  <si>
    <t>RO-41135</t>
  </si>
  <si>
    <t>RO-43113</t>
  </si>
  <si>
    <t>RO-42395</t>
  </si>
  <si>
    <t>RO-41098</t>
  </si>
  <si>
    <t>RO-44242</t>
  </si>
  <si>
    <t>RO-42186</t>
  </si>
  <si>
    <t>RO-43164</t>
  </si>
  <si>
    <t>RO-41163</t>
  </si>
  <si>
    <t>RO-43165</t>
  </si>
  <si>
    <t>RO-43170</t>
  </si>
  <si>
    <t>RO-41144</t>
  </si>
  <si>
    <t>RO-41113</t>
  </si>
  <si>
    <t>RO-41138</t>
  </si>
  <si>
    <t>RO-41137</t>
  </si>
  <si>
    <t>RO-44461</t>
  </si>
  <si>
    <t>RO-43836</t>
  </si>
  <si>
    <t>RO-41688</t>
  </si>
  <si>
    <t>RO-43859</t>
  </si>
  <si>
    <t>RO-41164</t>
  </si>
  <si>
    <t>RO-51228</t>
  </si>
  <si>
    <t>RO-41166</t>
  </si>
  <si>
    <t>RO-51229</t>
  </si>
  <si>
    <t>RO-41168</t>
  </si>
  <si>
    <t>RO-13320</t>
  </si>
  <si>
    <t>RO-43449</t>
  </si>
  <si>
    <t>RO-13321</t>
  </si>
  <si>
    <t>RO-42664</t>
  </si>
  <si>
    <t>RO-41170</t>
  </si>
  <si>
    <t>RO-41171</t>
  </si>
  <si>
    <t>RO-41177</t>
  </si>
  <si>
    <t>RO-14019</t>
  </si>
  <si>
    <t>RO-14020</t>
  </si>
  <si>
    <t>RO-43829</t>
  </si>
  <si>
    <t>RO-42208</t>
  </si>
  <si>
    <t>RO-41178</t>
  </si>
  <si>
    <t>RO-42649</t>
  </si>
  <si>
    <t>RO-42831</t>
  </si>
  <si>
    <t>RO-43228</t>
  </si>
  <si>
    <t>RO-43402</t>
  </si>
  <si>
    <t>RO-14021</t>
  </si>
  <si>
    <t>RO-14022</t>
  </si>
  <si>
    <t>RO-43327</t>
  </si>
  <si>
    <t>RO-43422</t>
  </si>
  <si>
    <t>RO-43326</t>
  </si>
  <si>
    <t>RO-41204</t>
  </si>
  <si>
    <t>RO-41207</t>
  </si>
  <si>
    <t>RO-43971</t>
  </si>
  <si>
    <t>RO-41208</t>
  </si>
  <si>
    <t>RO-41773</t>
  </si>
  <si>
    <t>RO-41209</t>
  </si>
  <si>
    <t>RO-41212</t>
  </si>
  <si>
    <t>RO-41211</t>
  </si>
  <si>
    <t>RO-43473</t>
  </si>
  <si>
    <t>RO-42387</t>
  </si>
  <si>
    <t>RO-43415</t>
  </si>
  <si>
    <t>RO-41229</t>
  </si>
  <si>
    <t>RO-41230</t>
  </si>
  <si>
    <t>RO-43269</t>
  </si>
  <si>
    <t>RO-42215</t>
  </si>
  <si>
    <t>RO-42399</t>
  </si>
  <si>
    <t>RO-42198</t>
  </si>
  <si>
    <t>RO-41239</t>
  </si>
  <si>
    <t>RO-41240</t>
  </si>
  <si>
    <t>RO-41227</t>
  </si>
  <si>
    <t>RO-42193</t>
  </si>
  <si>
    <t>RO-42196</t>
  </si>
  <si>
    <t>RO-42210</t>
  </si>
  <si>
    <t>RO-42194</t>
  </si>
  <si>
    <t>RO-42195</t>
  </si>
  <si>
    <t>RO-42977</t>
  </si>
  <si>
    <t>RO-42978</t>
  </si>
  <si>
    <t>RO-42979</t>
  </si>
  <si>
    <t>RO-42980</t>
  </si>
  <si>
    <t>RO-42981</t>
  </si>
  <si>
    <t>RO-44586</t>
  </si>
  <si>
    <t>RO-42983</t>
  </si>
  <si>
    <t>RO-44777</t>
  </si>
  <si>
    <t>RO-44585</t>
  </si>
  <si>
    <t>RO-42887</t>
  </si>
  <si>
    <t>RO-42885</t>
  </si>
  <si>
    <t>RO-42886</t>
  </si>
  <si>
    <t>RO-42883</t>
  </si>
  <si>
    <t>RO-42884</t>
  </si>
  <si>
    <t>RO-43226</t>
  </si>
  <si>
    <t>RO-43014</t>
  </si>
  <si>
    <t>RO-42830</t>
  </si>
  <si>
    <t>RO-42829</t>
  </si>
  <si>
    <t>RO-41278</t>
  </si>
  <si>
    <t>RO-41763</t>
  </si>
  <si>
    <t>RO-42283</t>
  </si>
  <si>
    <t>RO-41396</t>
  </si>
  <si>
    <t>RO-41399</t>
  </si>
  <si>
    <t>RO-41400</t>
  </si>
  <si>
    <t>RO-41401</t>
  </si>
  <si>
    <t>RO-41402</t>
  </si>
  <si>
    <t>RO-41404</t>
  </si>
  <si>
    <t>RO-41781</t>
  </si>
  <si>
    <t>RO-41732</t>
  </si>
  <si>
    <t>RO-41034</t>
  </si>
  <si>
    <t>RO-40989</t>
  </si>
  <si>
    <t>RO-41292</t>
  </si>
  <si>
    <t>RO-41293</t>
  </si>
  <si>
    <t>RO-41295</t>
  </si>
  <si>
    <t>RO-41296</t>
  </si>
  <si>
    <t>RO-41388</t>
  </si>
  <si>
    <t>RO-43246</t>
  </si>
  <si>
    <t>RO-41279</t>
  </si>
  <si>
    <t>RO-41288</t>
  </si>
  <si>
    <t>RO-41291</t>
  </si>
  <si>
    <t>RO-42216</t>
  </si>
  <si>
    <t>RO-42282</t>
  </si>
  <si>
    <t>RO-41379</t>
  </si>
  <si>
    <t>RO-41387</t>
  </si>
  <si>
    <t>RO-41297</t>
  </si>
  <si>
    <t>RO-41300</t>
  </si>
  <si>
    <t>RO-42874</t>
  </si>
  <si>
    <t>RO-42875</t>
  </si>
  <si>
    <t>RO-42876</t>
  </si>
  <si>
    <t>RO-42877</t>
  </si>
  <si>
    <t>RO-41316</t>
  </si>
  <si>
    <t>RO-43273</t>
  </si>
  <si>
    <t>RO-41321</t>
  </si>
  <si>
    <t>RO-41329</t>
  </si>
  <si>
    <t>RO-44638</t>
  </si>
  <si>
    <t>RO-41320</t>
  </si>
  <si>
    <t>RO-43439</t>
  </si>
  <si>
    <t>RO-41334</t>
  </si>
  <si>
    <t>RO-41336</t>
  </si>
  <si>
    <t>RO-41337</t>
  </si>
  <si>
    <t>RO-41338</t>
  </si>
  <si>
    <t>RO-41339</t>
  </si>
  <si>
    <t>RO-41340</t>
  </si>
  <si>
    <t>RO-41341</t>
  </si>
  <si>
    <t>RO-41342</t>
  </si>
  <si>
    <t>RO-41343</t>
  </si>
  <si>
    <t>RO-41344</t>
  </si>
  <si>
    <t>RO-41345</t>
  </si>
  <si>
    <t>RO-41346</t>
  </si>
  <si>
    <t>RO-41347</t>
  </si>
  <si>
    <t>RO-41348</t>
  </si>
  <si>
    <t>RO-41349</t>
  </si>
  <si>
    <t>RO-41350</t>
  </si>
  <si>
    <t>RO-41351</t>
  </si>
  <si>
    <t>RO-41352</t>
  </si>
  <si>
    <t>RO-14023</t>
  </si>
  <si>
    <t>RO-14024</t>
  </si>
  <si>
    <t>RO-14025</t>
  </si>
  <si>
    <t>RO-14026</t>
  </si>
  <si>
    <t>RO-14027</t>
  </si>
  <si>
    <t>RO-14028</t>
  </si>
  <si>
    <t>RO-14029</t>
  </si>
  <si>
    <t>RO-14030</t>
  </si>
  <si>
    <t>RO-14031</t>
  </si>
  <si>
    <t>RO-14032</t>
  </si>
  <si>
    <t>RO-14033</t>
  </si>
  <si>
    <t>RO-14034</t>
  </si>
  <si>
    <t>RO-14035</t>
  </si>
  <si>
    <t>RO-14036</t>
  </si>
  <si>
    <t>RO-14037</t>
  </si>
  <si>
    <t>RO-14038</t>
  </si>
  <si>
    <t>RO-41353</t>
  </si>
  <si>
    <t>RO-41354</t>
  </si>
  <si>
    <t>RO-41355</t>
  </si>
  <si>
    <t>RO-41356</t>
  </si>
  <si>
    <t>RO-41357</t>
  </si>
  <si>
    <t>RO-41358</t>
  </si>
  <si>
    <t>RO-41359</t>
  </si>
  <si>
    <t>RO-41360</t>
  </si>
  <si>
    <t>RO-41361</t>
  </si>
  <si>
    <t>RO-41362</t>
  </si>
  <si>
    <t>RO-41363</t>
  </si>
  <si>
    <t>RO-41364</t>
  </si>
  <si>
    <t>RO-41365</t>
  </si>
  <si>
    <t>RO-41366</t>
  </si>
  <si>
    <t>RO-41367</t>
  </si>
  <si>
    <t>RO-41368</t>
  </si>
  <si>
    <t>RO-41369</t>
  </si>
  <si>
    <t>RO-41370</t>
  </si>
  <si>
    <t>RO-41371</t>
  </si>
  <si>
    <t>RO-41372</t>
  </si>
  <si>
    <t>RO-41373</t>
  </si>
  <si>
    <t>RO-41374</t>
  </si>
  <si>
    <t>RO-41375</t>
  </si>
  <si>
    <t>RO-41376</t>
  </si>
  <si>
    <t>RO-41596</t>
  </si>
  <si>
    <t>RO-41599</t>
  </si>
  <si>
    <t>RO-43107</t>
  </si>
  <si>
    <t>RO-41602</t>
  </si>
  <si>
    <t>RO-42445</t>
  </si>
  <si>
    <t>RO-42418</t>
  </si>
  <si>
    <t>RO-43247</t>
  </si>
  <si>
    <t>RO-41762</t>
  </si>
  <si>
    <t>RO-41621</t>
  </si>
  <si>
    <t>RO-41634</t>
  </si>
  <si>
    <t>RO-41626</t>
  </si>
  <si>
    <t>RO-42415</t>
  </si>
  <si>
    <t>RO-41622</t>
  </si>
  <si>
    <t>RO-41623</t>
  </si>
  <si>
    <t>RO-41624</t>
  </si>
  <si>
    <t>RO-41625</t>
  </si>
  <si>
    <t>RO-41627</t>
  </si>
  <si>
    <t>RO-41628</t>
  </si>
  <si>
    <t>RO-41630</t>
  </si>
  <si>
    <t>RO-41632</t>
  </si>
  <si>
    <t>RO-41633</t>
  </si>
  <si>
    <t>RO-44908</t>
  </si>
  <si>
    <t>RO-42412</t>
  </si>
  <si>
    <t>RO-42442</t>
  </si>
  <si>
    <t>RO-42455</t>
  </si>
  <si>
    <t>RO-42413</t>
  </si>
  <si>
    <t>RO-43462</t>
  </si>
  <si>
    <t>RO-42811</t>
  </si>
  <si>
    <t>RO-43871</t>
  </si>
  <si>
    <t>RO-43568</t>
  </si>
  <si>
    <t>RO-41429</t>
  </si>
  <si>
    <t>RO-41431</t>
  </si>
  <si>
    <t>RO-41432</t>
  </si>
  <si>
    <t>RO-41614</t>
  </si>
  <si>
    <t>RO-41435</t>
  </si>
  <si>
    <t>RO-41443</t>
  </si>
  <si>
    <t>RO-43047</t>
  </si>
  <si>
    <t>RO-43456</t>
  </si>
  <si>
    <t>RO-42426</t>
  </si>
  <si>
    <t>RO-41453</t>
  </si>
  <si>
    <t>RO-41454</t>
  </si>
  <si>
    <t>RO-41455</t>
  </si>
  <si>
    <t>RO-41456</t>
  </si>
  <si>
    <t>RO-41457</t>
  </si>
  <si>
    <t>RO-41458</t>
  </si>
  <si>
    <t>RO-41459</t>
  </si>
  <si>
    <t>RO-41460</t>
  </si>
  <si>
    <t>RO-41461</t>
  </si>
  <si>
    <t>RO-41463</t>
  </si>
  <si>
    <t>RO-41464</t>
  </si>
  <si>
    <t>RO-41466</t>
  </si>
  <si>
    <t>RO-41465</t>
  </si>
  <si>
    <t>RO-41467</t>
  </si>
  <si>
    <t>RO-41469</t>
  </si>
  <si>
    <t>RO-41470</t>
  </si>
  <si>
    <t>RO-41473</t>
  </si>
  <si>
    <t>RO-41475</t>
  </si>
  <si>
    <t>RO-41476</t>
  </si>
  <si>
    <t>RO-41482</t>
  </si>
  <si>
    <t>RO-41479</t>
  </si>
  <si>
    <t>RO-41648</t>
  </si>
  <si>
    <t>RO-41481</t>
  </si>
  <si>
    <t>RO-41493</t>
  </si>
  <si>
    <t>RO-41494</t>
  </si>
  <si>
    <t>RO-41495</t>
  </si>
  <si>
    <t>RO-41496</t>
  </si>
  <si>
    <t>RO-42416</t>
  </si>
  <si>
    <t>RO-45041</t>
  </si>
  <si>
    <t>RO-42417</t>
  </si>
  <si>
    <t>RO-42456</t>
  </si>
  <si>
    <t>RO-42467</t>
  </si>
  <si>
    <t>RO-41502</t>
  </si>
  <si>
    <t>RO-41544</t>
  </si>
  <si>
    <t>RO-42285</t>
  </si>
  <si>
    <t>RO-41552</t>
  </si>
  <si>
    <t>RO-41651</t>
  </si>
  <si>
    <t>RO-41653</t>
  </si>
  <si>
    <t>RO-41652</t>
  </si>
  <si>
    <t>RO-42425</t>
  </si>
  <si>
    <t>RO-41575</t>
  </si>
  <si>
    <t>RO-41582</t>
  </si>
  <si>
    <t>RO-41557</t>
  </si>
  <si>
    <t>RO-41558</t>
  </si>
  <si>
    <t>RO-41559</t>
  </si>
  <si>
    <t>RO-41565</t>
  </si>
  <si>
    <t>RO-41657</t>
  </si>
  <si>
    <t>RO-41569</t>
  </si>
  <si>
    <t>RO-41570</t>
  </si>
  <si>
    <t>RO-41571</t>
  </si>
  <si>
    <t>RO-41578</t>
  </si>
  <si>
    <t>RO-42430</t>
  </si>
  <si>
    <t>RO-41581</t>
  </si>
  <si>
    <t>RO-41584</t>
  </si>
  <si>
    <t>RO-42476</t>
  </si>
  <si>
    <t>RO-42994</t>
  </si>
  <si>
    <t>RO-41586</t>
  </si>
  <si>
    <t>RO-41587</t>
  </si>
  <si>
    <t>RO-41591</t>
  </si>
  <si>
    <t>RO-41592</t>
  </si>
  <si>
    <t>RO-41589</t>
  </si>
  <si>
    <t>RO-41588</t>
  </si>
  <si>
    <t>RO-41590</t>
  </si>
  <si>
    <t>RO-41594</t>
  </si>
  <si>
    <t>RO-41593</t>
  </si>
  <si>
    <t>RO-42424</t>
  </si>
  <si>
    <t>RO-41664</t>
  </si>
  <si>
    <t>RO-41665</t>
  </si>
  <si>
    <t>RO-41662</t>
  </si>
  <si>
    <t>RO-41661</t>
  </si>
  <si>
    <t>MOBILIZAÇÃO E DESMOBILIZAÇÃO DE OBRA</t>
  </si>
  <si>
    <t>01.01</t>
  </si>
  <si>
    <t>ED-50392</t>
  </si>
  <si>
    <t>ED-50393</t>
  </si>
  <si>
    <t>01.02</t>
  </si>
  <si>
    <t>ED-50389</t>
  </si>
  <si>
    <t>ED-50390</t>
  </si>
  <si>
    <t>SERVIÇOS PRELIMINARES</t>
  </si>
  <si>
    <t>02.01</t>
  </si>
  <si>
    <t>LIMPEZA DO TERRENO</t>
  </si>
  <si>
    <t>ED-50701</t>
  </si>
  <si>
    <t>CAPINA MANUAL DO TERRENO, EXCLUSIVE RASTELAMENTO E QUEIMA</t>
  </si>
  <si>
    <t>ED-50703</t>
  </si>
  <si>
    <t>ED-8143</t>
  </si>
  <si>
    <t>02.02</t>
  </si>
  <si>
    <t>DESMATAMENTO E DESTOCAMENTO</t>
  </si>
  <si>
    <t>ED-50702</t>
  </si>
  <si>
    <t>02.03</t>
  </si>
  <si>
    <t>SUPRESSÃO DE ÁRVORE</t>
  </si>
  <si>
    <t>ED-50699</t>
  </si>
  <si>
    <t>ED-50697</t>
  </si>
  <si>
    <t>02.04</t>
  </si>
  <si>
    <t>SONDAGEM</t>
  </si>
  <si>
    <t>ED-48457</t>
  </si>
  <si>
    <t>ED-48454</t>
  </si>
  <si>
    <t>ED-48455</t>
  </si>
  <si>
    <t>ED-48438</t>
  </si>
  <si>
    <t>ED-48446</t>
  </si>
  <si>
    <t>ED-48506</t>
  </si>
  <si>
    <t>ED-48514</t>
  </si>
  <si>
    <t>ED-48509</t>
  </si>
  <si>
    <t>ED-48512</t>
  </si>
  <si>
    <t>ED-48510</t>
  </si>
  <si>
    <t>02.06</t>
  </si>
  <si>
    <t>ED-48499</t>
  </si>
  <si>
    <t>ED-48466</t>
  </si>
  <si>
    <t>ED-48468</t>
  </si>
  <si>
    <t>ED-48469</t>
  </si>
  <si>
    <t>ED-48515</t>
  </si>
  <si>
    <t>ED-48500</t>
  </si>
  <si>
    <t>02.07</t>
  </si>
  <si>
    <t>DEMOLIÇÃO DE FORRO</t>
  </si>
  <si>
    <t>ED-48463</t>
  </si>
  <si>
    <t>ED-48460</t>
  </si>
  <si>
    <t>ED-48459</t>
  </si>
  <si>
    <t>ED-48464</t>
  </si>
  <si>
    <t>ED-48496</t>
  </si>
  <si>
    <t>CJ</t>
  </si>
  <si>
    <t>ED-48458</t>
  </si>
  <si>
    <t>ED-48494</t>
  </si>
  <si>
    <t>ED-48495</t>
  </si>
  <si>
    <t>ED-48493</t>
  </si>
  <si>
    <t>ED-48497</t>
  </si>
  <si>
    <t>02.09</t>
  </si>
  <si>
    <t>DEMOLIÇÃO DE IMPERMEABILIZAÇÃO</t>
  </si>
  <si>
    <t>ED-48465</t>
  </si>
  <si>
    <t>02.10</t>
  </si>
  <si>
    <t>ED-48467</t>
  </si>
  <si>
    <t>ED-48470</t>
  </si>
  <si>
    <t>ED-48471</t>
  </si>
  <si>
    <t>02.11</t>
  </si>
  <si>
    <t>ED-48452</t>
  </si>
  <si>
    <t>ED-48453</t>
  </si>
  <si>
    <t>ED-8024</t>
  </si>
  <si>
    <t>ED-48437</t>
  </si>
  <si>
    <t>02.12</t>
  </si>
  <si>
    <t>DEMOLIÇÃO DE ALVENARIA</t>
  </si>
  <si>
    <t>ED-48436</t>
  </si>
  <si>
    <t>ED-48435</t>
  </si>
  <si>
    <t>02.13</t>
  </si>
  <si>
    <t>DEMOLIÇÃO DE CONCRETO</t>
  </si>
  <si>
    <t>ED-48443</t>
  </si>
  <si>
    <t>ED-48445</t>
  </si>
  <si>
    <t>ED-48441</t>
  </si>
  <si>
    <t>ED-48442</t>
  </si>
  <si>
    <t>ED-48444</t>
  </si>
  <si>
    <t>ED-48440</t>
  </si>
  <si>
    <t>02.14</t>
  </si>
  <si>
    <t>ED-48474</t>
  </si>
  <si>
    <t>ED-48475</t>
  </si>
  <si>
    <t>02.15</t>
  </si>
  <si>
    <t>ED-48488</t>
  </si>
  <si>
    <t>ED-48489</t>
  </si>
  <si>
    <t>ED-48486</t>
  </si>
  <si>
    <t>ED-48487</t>
  </si>
  <si>
    <t>ED-48476</t>
  </si>
  <si>
    <t>ED-48491</t>
  </si>
  <si>
    <t>ED-48507</t>
  </si>
  <si>
    <t>ED-48490</t>
  </si>
  <si>
    <t>ED-48473</t>
  </si>
  <si>
    <t>ED-48472</t>
  </si>
  <si>
    <t>02.16</t>
  </si>
  <si>
    <t>ED-48504</t>
  </si>
  <si>
    <t>ED-48501</t>
  </si>
  <si>
    <t>ED-48502</t>
  </si>
  <si>
    <t>ED-48503</t>
  </si>
  <si>
    <t>ED-48478</t>
  </si>
  <si>
    <t>ED-48480</t>
  </si>
  <si>
    <t>ED-48479</t>
  </si>
  <si>
    <t>ED-48483</t>
  </si>
  <si>
    <t>ED-48481</t>
  </si>
  <si>
    <t>ED-48485</t>
  </si>
  <si>
    <t>ED-48484</t>
  </si>
  <si>
    <t>ED-48482</t>
  </si>
  <si>
    <t>ED-48505</t>
  </si>
  <si>
    <t>ED-48508</t>
  </si>
  <si>
    <t>REMOÇÃO DE CERCA E ALAMBRADO</t>
  </si>
  <si>
    <t>ED-48434</t>
  </si>
  <si>
    <t>ED-48439</t>
  </si>
  <si>
    <t>ED-48449</t>
  </si>
  <si>
    <t>02.19</t>
  </si>
  <si>
    <t>REMOÇÃO DE VIDRO</t>
  </si>
  <si>
    <t>ED-48516</t>
  </si>
  <si>
    <t>02.20</t>
  </si>
  <si>
    <t>REMOÇÃO DE ITEM ESCOLAR</t>
  </si>
  <si>
    <t>ED-48498</t>
  </si>
  <si>
    <t>INSTALAÇÕES PROVISÓRIAS</t>
  </si>
  <si>
    <t>03.01</t>
  </si>
  <si>
    <t>PLACA DE OBRA</t>
  </si>
  <si>
    <t>ED-16660</t>
  </si>
  <si>
    <t>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</si>
  <si>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INSTALAÇÃO PROVISÓRIA ÁGUA E ENERGIA</t>
  </si>
  <si>
    <t>LIGAÇÃO DE ÁGUA PROVISÓRIA PARA CANTEIRO,  INCLUSIVE HIDRÔMETRO E CAVALETE PARA MEDIÇÃO DE ÁGUA - ENTRADA PRINCIPAL, EM AÇO GALVANIZADO DN 20MM (1/2") - PADRÃO CONCESSIONÁRIA</t>
  </si>
  <si>
    <t>03.03</t>
  </si>
  <si>
    <t>ESCRITÓRIO DE OBRA</t>
  </si>
  <si>
    <t>ED-50125</t>
  </si>
  <si>
    <t>ED-50155</t>
  </si>
  <si>
    <t>MÊS</t>
  </si>
  <si>
    <t>ED-50135</t>
  </si>
  <si>
    <t>BARRACÃO DE OBRA, EM CHAPA DE COMPENSADO RESINADO, INCLUSIVE  INSTALAÇÕES SANITÁRIAS E MOBILIÁRIO - PADRÃO DER-MG</t>
  </si>
  <si>
    <t>ED-50128</t>
  </si>
  <si>
    <t>BARRACÃO DE OBRA PARA DEPÓSITO E FERRAMENTARIA TIPO-I, ÁREA INTERNA 14,52M2, EM CHAPA DE COMPENSADO RESINADO, INCLUSIVE MOBILIÁRIO (OBRA DE PEQUENO PORTE, EFETIVO ATÉ 30 HOMENS), PADRÃO DER-MG</t>
  </si>
  <si>
    <t>ED-50129</t>
  </si>
  <si>
    <t>BARRACÃO DE OBRA PARA DEPÓSITO E FERRAMENTARIA TIPO-II, ÁREA INTERNA 25,41M2, EM CHAPA DE COMPENSADO RESINADO, INCLUSIVE MOBILIÁRIO (OBRA DE MÉDIO PORTE, EFETIVO DE 30 A 60 HOMENS), PADRÃO DER-MG</t>
  </si>
  <si>
    <t>ED-50148</t>
  </si>
  <si>
    <t>BARRACÃO DE OBRA PARA ESCRITÓRIO DA EMPREITEIRA TIPO-I, ÁREA INTERNA 18,15M2, EM CHAPA DE COMPENSADO RESINADO, INCLUSIVE MOBILIÁRIO (OBRA DE PEQUENO A MÉDIO PORTE, EFETIVO ATÉ 60 HOMENS) - PADRÃO DER-MG</t>
  </si>
  <si>
    <t>ED-50149</t>
  </si>
  <si>
    <t>BARRACÃO DE OBRA PARA ESCRITÓRIO DA EMPREITEIRA TIPO-II, ÁREA INTERNA 21,78M2, EM CHAPA DE COMPENSADO RESINADO, INCLUSIVE MOBILIÁRIO (OBRA DE GRANDE PORTE, EFETIVO ACIMA 60 HOMENS) - PADRÃO DER-MG</t>
  </si>
  <si>
    <t>ED-50146</t>
  </si>
  <si>
    <t>BARRACÃO DE OBRA PARA ESCRITÓRIO DA FISCALIZAÇÃO TIPO-I, ÁREA INTERNA 18,15M2, EM CHAPA DE COMPENSADO RESINADO, INCLUSIVE MOBILIÁRIO (OBRA DE PEQUENO A MÉDIO PORTE, EFETIVO ATÉ 60 HOMENS) - PADRÃO DER-MG</t>
  </si>
  <si>
    <t>ED-50147</t>
  </si>
  <si>
    <t>BARRACÃO DE OBRA PARA ESCRITÓRIO DA FISCALIZAÇÃO TIPO-II, ÁREA INTERNA 21,78M2, EM CHAPA DE COMPENSADO RESINADO, INCLUSIVE MOBILIÁRIO (OBRA DE GRANDE PORTE, EFETIVO ACIMA 60 HOMENS) - PADRÃO DER-MG</t>
  </si>
  <si>
    <t>ED-50130</t>
  </si>
  <si>
    <t>BARRACÃO DE OBRA PARA INSTALAÇÃO SANITÁRIA TIPO-I, ÁREA INTERNA 14,52M2, EM CHAPA DE COMPENSADO RESINADO (OBRA DE PEQUENO PORTE, EFETIVO ATÉ 30 HOMENS), PADRÃO DER-MG</t>
  </si>
  <si>
    <t>ED-50131</t>
  </si>
  <si>
    <t>BARRACÃO DE OBRA PARA INSTALAÇÃO SANITÁRIA TIPO-II, ÁREA INTERNA 18,15M2, EM CHAPA DE COMPENSADO RESINADO (OBRA DE MÉDIO PORTE, EFETIVO DE 30 A 60 HOMENS), PADRÃO DER-MG</t>
  </si>
  <si>
    <t>ED-50132</t>
  </si>
  <si>
    <t>BARRACÃO DE OBRA PARA INSTALAÇÃO SANITÁRIA TIPO-III, ÁREA INTERNA 25,41M2, EM CHAPA DE COMPENSADO RESINADO (OBRA DE GRANDE PORTE, EFETIVO ACIMA DE 60 HOMENS), PADRÃO DER-MG</t>
  </si>
  <si>
    <t>ED-50133</t>
  </si>
  <si>
    <t>BARRACÃO DE OBRA PARA REFEITÓRIO TIPO-I, ÁREA INTERNA 18,15M2, EM CHAPA DE COMPENSADO RESINADO (OBRA DE MÉDIO PORTE, EFETIVO DE 30 A 60 HOMENS), PADRÃO DER-MG</t>
  </si>
  <si>
    <t>ED-50134</t>
  </si>
  <si>
    <t>BARRACÃO DE OBRA PARA REFEITÓRIO TIPO-II, ÁREA INTERNA 25,41M2, EM CHAPA DE COMPENSADO RESINADO (OBRA DE GRANDE PORTE, EFETIVO ACIMA DE 60 HOMENS), PADRÃO DER-MG</t>
  </si>
  <si>
    <t>ED-50126</t>
  </si>
  <si>
    <t>BARRACÃO DE OBRA PARA VESTIÁRIO TIPO-I, ÁREA INTERNA 25,41M2, EM CHAPA DE COMPENSADO RESINADO, INCLUSIVE MOBILIÁRIO (OBRA DE PEQUENO PORTE, EFETIVO ATÉ 30 HOMENS), PADRÃO DER-MG</t>
  </si>
  <si>
    <t>ED-50127</t>
  </si>
  <si>
    <t>BARRACÃO DE OBRA PARA VESTIÁRIO TIPO-II, ÁREA INTERNA 67,76M2, EM CHAPA DE COMPENSADO RESINADO, INCLUSIVE MOBILIÁRIO (OBRA DE MÉDIO PORTE, EFETIVO DE 30 A 60 HOMENS), PADRÃO DER-MG</t>
  </si>
  <si>
    <t>ED-16344</t>
  </si>
  <si>
    <t>ED-16341</t>
  </si>
  <si>
    <t>LIGAÇÃO PROVISÓRIA DE ÁGUA E ESGOTO PARA CONTAINER (ESCRITÓRIO DE OBRA)</t>
  </si>
  <si>
    <t>ED-16343</t>
  </si>
  <si>
    <t>LIGAÇÃO PROVISÓRIA DE ÁGUA E ESGOTO PARA CONTAINER (VESTIÁRIO DE OBRA), EXCLUSIVE CHUVEIRO ELÉTRICO</t>
  </si>
  <si>
    <t>ED-16342</t>
  </si>
  <si>
    <t>LIGAÇÃO PROVISÓRIA DE ENERGIA ELÉTRICA PARA CONTAINER</t>
  </si>
  <si>
    <t>ED-16356</t>
  </si>
  <si>
    <t>LIGAÇÕES PROVISÓRIAS PARA CONTAINER TIPO 1 (CORRESPONDENTE AO CÓDIGO ED-16348)</t>
  </si>
  <si>
    <t>ED-16357</t>
  </si>
  <si>
    <t>LIGAÇÕES PROVISÓRIAS PARA CONTAINER TIPO 2 (CORRESPONDENTE AO CÓDIGO ED-16349)</t>
  </si>
  <si>
    <t>ED-16358</t>
  </si>
  <si>
    <t>LIGAÇÕES PROVISÓRIAS PARA CONTAINER TIPO 3 (CORRESPONDENTE AO CÓDIGO ED-16350)</t>
  </si>
  <si>
    <t>ED-16359</t>
  </si>
  <si>
    <t>LIGAÇÕES PROVISÓRIAS PARA CONTAINER TIPO 4 (CORRESPONDENTE AO CÓDIGO ED-16351)</t>
  </si>
  <si>
    <t>ED-16360</t>
  </si>
  <si>
    <t>LIGAÇÕES PROVISÓRIAS PARA CONTAINER TIPO 5 (CORRESPONDENTE AO CÓDIGO ED-16352)</t>
  </si>
  <si>
    <t>ED-16361</t>
  </si>
  <si>
    <t>LIGAÇÕES PROVISÓRIAS PARA CONTAINER TIPO 6 (CORRESPONDENTE AO CÓDIGO ED-16353)</t>
  </si>
  <si>
    <t>ED-16362</t>
  </si>
  <si>
    <t>LIGAÇÕES PROVISÓRIAS PARA CONTAINER TIPO 7 (CORRESPONDENTE AO CÓDIGO ED-16354)</t>
  </si>
  <si>
    <t>ED-16363</t>
  </si>
  <si>
    <t>LIGAÇÕES PROVISÓRIAS PARA CONTAINER TIPO 8 (CORRESPONDENTE AO CÓDIGO ED-16355)</t>
  </si>
  <si>
    <t>ED-16348</t>
  </si>
  <si>
    <t>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</si>
  <si>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</si>
  <si>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</si>
  <si>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</si>
  <si>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</si>
  <si>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</si>
  <si>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</si>
  <si>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</si>
  <si>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</si>
  <si>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</si>
  <si>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</si>
  <si>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</si>
  <si>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</si>
  <si>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</si>
  <si>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</si>
  <si>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ED-50137</t>
  </si>
  <si>
    <t>LOCAÇÃO DA OBRA</t>
  </si>
  <si>
    <t>ED-50276</t>
  </si>
  <si>
    <t>ED-50274</t>
  </si>
  <si>
    <t>ED-50275</t>
  </si>
  <si>
    <t>03.05</t>
  </si>
  <si>
    <t>TAPUME E CERCA</t>
  </si>
  <si>
    <t>ED-50136</t>
  </si>
  <si>
    <t>ED-50163</t>
  </si>
  <si>
    <t>ED-50162</t>
  </si>
  <si>
    <t>ED-50165</t>
  </si>
  <si>
    <t>ED-50164</t>
  </si>
  <si>
    <t>PROTEÇÃO DE TRANSEUNTE</t>
  </si>
  <si>
    <t>ED-50157</t>
  </si>
  <si>
    <t>ED-50156</t>
  </si>
  <si>
    <t>03.07</t>
  </si>
  <si>
    <t>ANDAIME</t>
  </si>
  <si>
    <t>ED-48243</t>
  </si>
  <si>
    <t>ED-9075</t>
  </si>
  <si>
    <t>FORNECIMENTO DE ANDAIME METÁLICO PARA FACHADA (LOCAÇÃO), INCLUSIVE PISO METÁLICO E SAPATAS, EXCLUSIVE MONTAGEM E DESMONTAGEM</t>
  </si>
  <si>
    <t>ED-9076</t>
  </si>
  <si>
    <t>FORNECIMENTO DE ANDAIME METÁLICO TUBULAR TIPO TORRE (LOCAÇÃO), INCLUSIVE RODÍZIOS, EXCLUSIVE MONTAGEM E DESMONTAGEM</t>
  </si>
  <si>
    <t>ED-48246</t>
  </si>
  <si>
    <t>MONTAGEM E DESMONTAGEM DE ANDAIME METÁLICO PARA FACHADA COM PISO METÁLICO, EXCLUSIVE FORNECIMENTO DO ANDAIME E RODAPÉ/GUARDA-CORPO EM MADEIRA</t>
  </si>
  <si>
    <t>ED-48245</t>
  </si>
  <si>
    <t>MONTAGEM E DESMONTAGEM DE ANDAIME METÁLICO PARA FACHADA COM PISO METÁLICO, INCLUSIVE RODAPÉ/GUARDA-CORPO EM MADEIRA, EXCLUSIVE FORNECIMENTO DO ANDAIME</t>
  </si>
  <si>
    <t>ED-9077</t>
  </si>
  <si>
    <t>MONTAGEM E DESMONTAGEM DE ANDAIME METÁLICO TUBULAR TIPO TORRE, EXCLUSIVE FORNECIMENTO DO ANDAIME</t>
  </si>
  <si>
    <t>ED-48249</t>
  </si>
  <si>
    <t>ED-48248</t>
  </si>
  <si>
    <t>TERRAPLENAGEM/TRABALHOS EM TERRA</t>
  </si>
  <si>
    <t>04.01</t>
  </si>
  <si>
    <t>REGULARIZAÇÃO E COMPACTAÇÃO DE SOLO</t>
  </si>
  <si>
    <t>ED-51100</t>
  </si>
  <si>
    <t>CORTE E DESATERRO PARA REGULARIZAÇÃO E ARRASTAMENTO NIVELADO A CURTA DISTÂNCIA COM LÂMINA</t>
  </si>
  <si>
    <t>ED-51123</t>
  </si>
  <si>
    <t>REGULARIZAÇÃO E COMPACTAÇÃO DE TERRENO COM PLACA VIBRATÓRIA</t>
  </si>
  <si>
    <t>ED-51124</t>
  </si>
  <si>
    <t>REGULARIZAÇÃO E COMPACTAÇÃO DE TERRENO COM ROLO VIBRATÓRIO</t>
  </si>
  <si>
    <t>ED-51122</t>
  </si>
  <si>
    <t>REGULARIZAÇÃO E COMPACTAÇÃO DE TERRENO MANUAL, COM SOQUETE</t>
  </si>
  <si>
    <t>ESCAVAÇÃO MECÂNICA</t>
  </si>
  <si>
    <t>ED-51105</t>
  </si>
  <si>
    <t>ESCAVAÇÃO E CARGA MECANIZADA EM MATERIAL DE 1ª CATEGORIA</t>
  </si>
  <si>
    <t>ED-51106</t>
  </si>
  <si>
    <t>ESCAVAÇÃO E CARGA MECANIZADA EM MATERIAL DE 2ª CATEGORIA</t>
  </si>
  <si>
    <t>ED-51103</t>
  </si>
  <si>
    <t>ESCAVAÇÃO MECÂNICA COM TRATOR, INCLUSIVE TRANSPORTE ATÉ 50 M EM MATERIAL DE 1ª CATEGORIA</t>
  </si>
  <si>
    <t>ED-51104</t>
  </si>
  <si>
    <t>ESCAVAÇÃO MECÂNICA COM TRATOR, INCLUSIVE TRANSPORTE ATÉ 50 M EM MATERIAL DE 2ª CATEGORIA</t>
  </si>
  <si>
    <t>ED-51111</t>
  </si>
  <si>
    <t>ESCAVAÇÃO MECÂNICA DE VALAS COM DESCARGA LATERAL H &lt;= 1,50 M</t>
  </si>
  <si>
    <t>ED-51114</t>
  </si>
  <si>
    <t>ESCAVAÇÃO MECÂNICA DE VALAS COM DESCARGA LATERAL H &gt; 5,00 M</t>
  </si>
  <si>
    <t>ED-51112</t>
  </si>
  <si>
    <t>ESCAVAÇÃO MECÂNICA DE VALAS COM DESCARGA LATERAL 1,50 M &lt; H &lt;= 3,00 M</t>
  </si>
  <si>
    <t>ED-51113</t>
  </si>
  <si>
    <t>ESCAVAÇÃO MECÂNICA DE VALAS COM DESCARGA LATERAL 3,00 M &lt; H &lt;= 5,00 M</t>
  </si>
  <si>
    <t>ED-51115</t>
  </si>
  <si>
    <t>ESCAVAÇÃO MECÂNICA DE VALAS COM DESCARGA SOBRE CAMINHÃO H &lt;= 1,50 M</t>
  </si>
  <si>
    <t>ED-51118</t>
  </si>
  <si>
    <t>ESCAVAÇÃO MECÂNICA DE VALAS COM DESCARGA SOBRE CAMINHÃO H &gt; 5,00 M</t>
  </si>
  <si>
    <t>ED-51116</t>
  </si>
  <si>
    <t>ESCAVAÇÃO MECÂNICA DE VALAS COM DESCARGA SOBRE CAMINHÃO 1,50 M &lt; H &lt;= 3,00 M</t>
  </si>
  <si>
    <t>ED-51117</t>
  </si>
  <si>
    <t>ESCAVAÇÃO MECÂNICA DE VALAS COM DESCARGA SOBRE CAMINHÃO 3,00 M &lt; H &lt;= 5,00 M</t>
  </si>
  <si>
    <t>ED-51119</t>
  </si>
  <si>
    <t>ESCAVAÇÃO MECÂNICA EM SOLO MOLE COM DESCARGA DIRETA SOBRE CAMINHÃO</t>
  </si>
  <si>
    <t>04.03</t>
  </si>
  <si>
    <t>ESCAVAÇÃO MANUAL</t>
  </si>
  <si>
    <t>ED-51110</t>
  </si>
  <si>
    <t>ESCAVAÇÃO MANUAL DE TERRA (DESATERRO MANUAL)</t>
  </si>
  <si>
    <t>ED-51108</t>
  </si>
  <si>
    <t>ESCAVAÇÃO MANUAL DE VALA COM PROFUNDIDADE MAIOR QUE 1,5M E MENOR OU IGUAL 3,0M</t>
  </si>
  <si>
    <t>ED-51109</t>
  </si>
  <si>
    <t>ESCAVAÇÃO MANUAL DE VALA COM PROFUNDIDADE MAIOR QUE 3,0M E MENOR OU IGUAL 5,0M</t>
  </si>
  <si>
    <t>ED-51107</t>
  </si>
  <si>
    <t>ESCAVAÇÃO MANUAL DE VALA COM PROFUNDIDADE MENOR OU IGUAL A 1,5M</t>
  </si>
  <si>
    <t>04.04</t>
  </si>
  <si>
    <t>COMPACTAÇÃO DE FUNDO DE VALA</t>
  </si>
  <si>
    <t>ED-51094</t>
  </si>
  <si>
    <t>APILOAMENTO DO FUNDO DE VALAS COM PLACA</t>
  </si>
  <si>
    <t>ED-51093</t>
  </si>
  <si>
    <t>APILOAMENTO DO FUNDO DE VALAS COM SOQUETE</t>
  </si>
  <si>
    <t>ED-51099</t>
  </si>
  <si>
    <t>COMPACTAÇÃO DE VALAS OU ÁREAS, MANUALMENTE A 95% DO PN, COM PLACA VIBRATÓRIA</t>
  </si>
  <si>
    <t>04.05</t>
  </si>
  <si>
    <t>ATERRO E REATERRO</t>
  </si>
  <si>
    <t>ED-51096</t>
  </si>
  <si>
    <t>ATERRO COMPACTADO COM PLACA VIBRATÓRIA</t>
  </si>
  <si>
    <t>ED-51098</t>
  </si>
  <si>
    <t>ATERRO COMPACTADO COM ROLO VIBRATÓRIO A 95% DO P.N.</t>
  </si>
  <si>
    <t>ED-51095</t>
  </si>
  <si>
    <t>ATERRO COMPACTADO COM ROLO VIBRATÓRIO SEM GRAU DE COMPACTAÇÃO</t>
  </si>
  <si>
    <t>ED-51097</t>
  </si>
  <si>
    <t>ATERRO COMPACTADO MANUAL, COM SOQUETE</t>
  </si>
  <si>
    <t>ED-51121</t>
  </si>
  <si>
    <t>REATERRO COMPACTADO DE VALA COM EQUIPAMENTO PLACA VIBRATÓRIA</t>
  </si>
  <si>
    <t>ED-51120</t>
  </si>
  <si>
    <t>REATERRO MANUAL DE VALA</t>
  </si>
  <si>
    <t>04.06</t>
  </si>
  <si>
    <t>ESCORAMENTO DE VALA</t>
  </si>
  <si>
    <t>ED-51101</t>
  </si>
  <si>
    <t>ESCORAMENTO DE VALA TIPO CONTÍNUO EMPREGANDO PRANCHAS E LONGARINAS DE PEROBA</t>
  </si>
  <si>
    <t>ED-51102</t>
  </si>
  <si>
    <t>ESCORAMENTO DE VALA TIPO DESCONTÍNUO EMPREGANDO PRANCHAS E LONGARINAS DE PEROBA</t>
  </si>
  <si>
    <t>FUNDAÇÕES</t>
  </si>
  <si>
    <t>05.01</t>
  </si>
  <si>
    <t>FUNDAÇÃO SUPERFICIAL E RASA</t>
  </si>
  <si>
    <t>ED-49746</t>
  </si>
  <si>
    <t>PERFURAÇÃO DE ESTACA BROCA A TRADO MANUAL D = 150 MM</t>
  </si>
  <si>
    <t>ED-49747</t>
  </si>
  <si>
    <t>PERFURAÇÃO DE ESTACA BROCA A TRADO MANUAL D = 200 MM</t>
  </si>
  <si>
    <t>ED-49748</t>
  </si>
  <si>
    <t>PERFURAÇÃO DE ESTACA BROCA A TRADO MANUAL D = 250 MM</t>
  </si>
  <si>
    <t>ED-49749</t>
  </si>
  <si>
    <t>PERFURAÇÃO DE ESTACA BROCA A TRADO MANUAL D = 300 MM</t>
  </si>
  <si>
    <t>FUNDAÇÃO PROFUNDA</t>
  </si>
  <si>
    <t>ED-49773</t>
  </si>
  <si>
    <t>CORTE DE ESTACA TIPO TRILHO TR 25/32 DUPLO</t>
  </si>
  <si>
    <t>ED-49771</t>
  </si>
  <si>
    <t>CORTE DE ESTACA TIPO TRILHO TR 25/32 SIMPLES</t>
  </si>
  <si>
    <t>ED-49774</t>
  </si>
  <si>
    <t>CORTE DE ESTACA TIPO TRILHO TR 37/45/57 DUPLO</t>
  </si>
  <si>
    <t>ED-49772</t>
  </si>
  <si>
    <t>CORTE DE ESTACA TIPO TRILHO TR 37/45/57 SIMPLES</t>
  </si>
  <si>
    <t>ED-49738</t>
  </si>
  <si>
    <t>CORTE E PREPARO DE CABEÇA DE ESTACAS</t>
  </si>
  <si>
    <t>ED-49711</t>
  </si>
  <si>
    <t>CRAVAÇÃO E CONCRETAGEM ESTACA TIPO FRANKI MOLDADA "IN LOCO" 130 TON D = 520 MM</t>
  </si>
  <si>
    <t>ED-49712</t>
  </si>
  <si>
    <t>CRAVAÇÃO E CONCRETAGEM ESTACA TIPO FRANKI MOLDADA "IN LOCO" 170 TON D = 600 MM</t>
  </si>
  <si>
    <t>ED-49708</t>
  </si>
  <si>
    <t>CRAVAÇÃO E CONCRETAGEM ESTACA TIPO FRANKI MOLDADA "IN LOCO" 55 TON D = 350 MM</t>
  </si>
  <si>
    <t>ED-49709</t>
  </si>
  <si>
    <t>CRAVAÇÃO E CONCRETAGEM ESTACA TIPO FRANKI MOLDADA "IN LOCO" 70 TON D = 400 MM</t>
  </si>
  <si>
    <t>ED-49710</t>
  </si>
  <si>
    <t>CRAVAÇÃO E CONCRETAGEM ESTACA TIPO FRANKI MOLDADA "IN LOCO" 95 TON D = 450 MM</t>
  </si>
  <si>
    <t>ED-49737</t>
  </si>
  <si>
    <t>EMENDA DE ESTACA PRÉ MOLDADA ACIMA DE 95T</t>
  </si>
  <si>
    <t>ED-49735</t>
  </si>
  <si>
    <t>EMENDA DE ESTACA PRÉ-MOLDADA ATÉ 65T</t>
  </si>
  <si>
    <t>ED-49736</t>
  </si>
  <si>
    <t>EMENDA DE ESTACA PRÉ-MOLDADA DE 65T A 95T</t>
  </si>
  <si>
    <t>ED-15801</t>
  </si>
  <si>
    <t>ENCAMISAMENTO DE TUBULÃO COM TUBO DE CONCRETO (MANILHA), DIÂMETRO 90CM, INCLUSIVE TRANSPORTE E FORNECIMENTO</t>
  </si>
  <si>
    <t>ED-49741</t>
  </si>
  <si>
    <t>ED-49742</t>
  </si>
  <si>
    <t>ED-49743</t>
  </si>
  <si>
    <t>ED-49777</t>
  </si>
  <si>
    <t>ESCAVAÇÃO MANUAL DE TUBULÃO A CÉU ABERTO</t>
  </si>
  <si>
    <t>ED-49721</t>
  </si>
  <si>
    <t>ESTACA PRÉ-MOLDADA DE CONCRETO ARMADO CRAVADA D = 180 MM/35T</t>
  </si>
  <si>
    <t>ED-49722</t>
  </si>
  <si>
    <t>ESTACA PRÉ-MOLDADA DE CONCRETO ARMADO CRAVADA D = 230 MM/55T</t>
  </si>
  <si>
    <t>ED-49723</t>
  </si>
  <si>
    <t>ESTACA PRÉ-MOLDADA DE CONCRETO ARMADO CRAVADA D = 260 MM/70T</t>
  </si>
  <si>
    <t>ED-49724</t>
  </si>
  <si>
    <t>ESTACA PRÉ-MOLDADA DE CONCRETO ARMADO CRAVADA D = 330 MM/90T</t>
  </si>
  <si>
    <t>ED-49725</t>
  </si>
  <si>
    <t>ESTACA PRÉ-MOLDADA DE CONCRETO ARMADO CRAVADA D = 380 MM/105T</t>
  </si>
  <si>
    <t>ED-49726</t>
  </si>
  <si>
    <t>ESTACA PRÉ-MOLDADA DE CONCRETO ARMADO CRAVADA D = 420 MM/130T</t>
  </si>
  <si>
    <t>ED-49727</t>
  </si>
  <si>
    <t>ESTACA PRÉ-MOLDADA DE CONCRETO ARMADO CRAVADA D = 500 MM/150T</t>
  </si>
  <si>
    <t>ED-49728</t>
  </si>
  <si>
    <t>ESTACA PRÉ-MOLDADA DE CONCRETO ARMADO CRAVADA 15 X 15 CM/25T</t>
  </si>
  <si>
    <t>ED-49729</t>
  </si>
  <si>
    <t>ESTACA PRÉ-MOLDADA DE CONCRETO ARMADO CRAVADA 17 x 17 CM/35T</t>
  </si>
  <si>
    <t>ED-49730</t>
  </si>
  <si>
    <t>ESTACA PRÉ-MOLDADA DE CONCRETO ARMADO CRAVADA 20 X 20 CM/50T</t>
  </si>
  <si>
    <t>ED-49731</t>
  </si>
  <si>
    <t>ESTACA PRÉ-MOLDADA DE CONCRETO ARMADO CRAVADA 21,5 X 21,5 CM/60T</t>
  </si>
  <si>
    <t>ED-49732</t>
  </si>
  <si>
    <t>ESTACA PRÉ-MOLDADA DE CONCRETO ARMADO CRAVADA 23 X 23 CM/70T</t>
  </si>
  <si>
    <t>ED-49733</t>
  </si>
  <si>
    <t>ESTACA PRÉ-MOLDADA DE CONCRETO ARMADO CRAVADA 25,5 X 25,5 CM/85T</t>
  </si>
  <si>
    <t>ED-49734</t>
  </si>
  <si>
    <t>ESTACA PRÉ-MOLDADA DE CONCRETO ARMADO CRAVADA 28 X 28 CM/105T</t>
  </si>
  <si>
    <t>ED-49766</t>
  </si>
  <si>
    <t>ESTACA TIPO TRILHO TR-25 DUPLO</t>
  </si>
  <si>
    <t>ED-49761</t>
  </si>
  <si>
    <t>ESTACA TIPO TRILHO TR-25 SIMPLES</t>
  </si>
  <si>
    <t>ED-49767</t>
  </si>
  <si>
    <t>ESTACA TIPO TRILHO TR-32 DUPLO</t>
  </si>
  <si>
    <t>ED-49762</t>
  </si>
  <si>
    <t>ESTACA TIPO TRILHO TR-32 SIMPLES</t>
  </si>
  <si>
    <t>ED-49768</t>
  </si>
  <si>
    <t>ESTACA TIPO TRILHO TR-37 DUPLO</t>
  </si>
  <si>
    <t>ED-49763</t>
  </si>
  <si>
    <t>ESTACA TIPO TRILHO TR-37 SIMPLES</t>
  </si>
  <si>
    <t>ED-49769</t>
  </si>
  <si>
    <t>ESTACA TIPO TRILHO TR-45 DUPLO</t>
  </si>
  <si>
    <t>ED-49764</t>
  </si>
  <si>
    <t>ESTACA TIPO TRILHO TR-45 SIMPLES</t>
  </si>
  <si>
    <t>ED-49770</t>
  </si>
  <si>
    <t>ESTACA TIPO TRILHO TR-57 DUPLO</t>
  </si>
  <si>
    <t>ED-49765</t>
  </si>
  <si>
    <t>ESTACA TIPO TRILHO TR-57 SIMPLES</t>
  </si>
  <si>
    <t>ED-49715</t>
  </si>
  <si>
    <t>ED-49716</t>
  </si>
  <si>
    <t>ED-49717</t>
  </si>
  <si>
    <t>ED-49718</t>
  </si>
  <si>
    <t>ED-49750</t>
  </si>
  <si>
    <t>MOBILIZAÇÃO E DESMOBILIZAÇÃO DE EQUIPAMENTO PARA BROCA TRADO DMT ATÉ 50 KM</t>
  </si>
  <si>
    <t>ED-49751</t>
  </si>
  <si>
    <t>MOBILIZAÇÃO E DESMOBILIZAÇÃO DE EQUIPAMENTO PARA BROCA TRADO DMT DE 50,1 A 100 KM</t>
  </si>
  <si>
    <t>ED-49719</t>
  </si>
  <si>
    <t>MOBILIZAÇÃO E DESMOBILIZAÇÃO DE EQUIPAMENTO PARA ESTACA CRAVADA DMT ATÉ 50 KM</t>
  </si>
  <si>
    <t>ED-49720</t>
  </si>
  <si>
    <t>MOBILIZAÇÃO E DESMOBILIZAÇÃO DE EQUIPAMENTO PARA ESTACA CRAVADA DMT DE 50,1 A 100 KM</t>
  </si>
  <si>
    <t>ED-49739</t>
  </si>
  <si>
    <t>MOBILIZAÇÃO E DESMOBILIZAÇÃO DE EQUIPAMENTO PARA ESTACA STRAUSS DMT ATÉ 50 KM</t>
  </si>
  <si>
    <t>ED-49740</t>
  </si>
  <si>
    <t>MOBILIZAÇÃO E DESMOBILIZAÇÃO DE EQUIPAMENTO PARA ESTACA STRAUSS DMT DE 50,1 A 100 KM</t>
  </si>
  <si>
    <t>ED-49706</t>
  </si>
  <si>
    <t>MOBILIZAÇÃO E DESMOBILIZAÇÃO DE EQUIPAMENTO PARA ESTACA TIPO FRANKI DMT ATÉ 50 KM</t>
  </si>
  <si>
    <t>ED-49707</t>
  </si>
  <si>
    <t>MOBILIZAÇÃO E DESMOBILIZAÇÃO DE EQUIPAMENTO PARA ESTACA TIPO FRANKI DMT DE 50,1 A 100 KM</t>
  </si>
  <si>
    <t>MOBILIZAÇÃO E DESMOBILIZAÇÃO DE EQUIPAMENTO PARA ESTACA TIPO HÉLICE CONTÍNUA DMT ATÉ 50 KM</t>
  </si>
  <si>
    <t>ED-49714</t>
  </si>
  <si>
    <t>MOBILIZAÇÃO E DESMOBILIZAÇÃO DE EQUIPAMENTO PARA ESTACA TIPO HÉLICE CONTÍNUA DMT DE 50,1 A 100 KM</t>
  </si>
  <si>
    <t>ED-49759</t>
  </si>
  <si>
    <t>MOBILIZAÇÃO E DESMOBILIZAÇÃO DE EQUIPAMENTO PARA ESTACA TRILHO DMT ATÉ 50 KM</t>
  </si>
  <si>
    <t>ED-49760</t>
  </si>
  <si>
    <t>MOBILIZAÇÃO E DESMOBILIZAÇÃO DE EQUIPAMENTO PARA ESTACA TRILHO DMT DE 50,1 A 100 KM</t>
  </si>
  <si>
    <t>ED-49752</t>
  </si>
  <si>
    <t>PERFURAÇÃO DE ESTACA BROCA A TRADO MECANIZADO D = 250 MM</t>
  </si>
  <si>
    <t>ED-49753</t>
  </si>
  <si>
    <t>PERFURAÇÃO DE ESTACA BROCA A TRADO MECANIZADO D = 300 MM</t>
  </si>
  <si>
    <t>ED-49754</t>
  </si>
  <si>
    <t>PERFURAÇÃO DE ESTACA BROCA A TRADO MECANIZADO D = 350 MM</t>
  </si>
  <si>
    <t>ED-49755</t>
  </si>
  <si>
    <t>PERFURAÇÃO DE ESTACA BROCA A TRADO MECANIZADO D = 400 MM</t>
  </si>
  <si>
    <t>ED-49756</t>
  </si>
  <si>
    <t>PERFURAÇÃO DE ESTACA BROCA A TRADO MECANIZADO D = 450 MM</t>
  </si>
  <si>
    <t>ED-49757</t>
  </si>
  <si>
    <t>PERFURAÇÃO DE ESTACA BROCA A TRADO MECANIZADO D = 500 MM</t>
  </si>
  <si>
    <t>05.03</t>
  </si>
  <si>
    <t>FORMA E DESFORMA</t>
  </si>
  <si>
    <t>ED-8571</t>
  </si>
  <si>
    <t>FORMA E DESFORMA DE COMPENSADO PLASTIFICADO, ESP. 12MM, REAPROVEITAMENTO (3X) (FUNDAÇÃO)</t>
  </si>
  <si>
    <t>ED-49811</t>
  </si>
  <si>
    <t>FORMA E DESFORMA DE COMPENSADO RESINADO, ESP. 12MM, REAPROVEITAMENTO (3X) (FUNDAÇÃO)</t>
  </si>
  <si>
    <t>ED-49810</t>
  </si>
  <si>
    <t>FORMA E DESFORMA DE TÁBUA E SARRAFO, REAPROVEITAMENTO (3X) (FUNDAÇÃO)</t>
  </si>
  <si>
    <t>05.04</t>
  </si>
  <si>
    <t>CONCRETO USINADO</t>
  </si>
  <si>
    <t>ED-49804</t>
  </si>
  <si>
    <t>FORNECIMENTO DE CONCRETO ESTRUTURAL, USINADO BOMBEADO, COM FCK 20 MPA, INCLUSIVE LANÇAMENTO, ADENSAMENTO E ACABAMENTO (FUNDAÇÃO)</t>
  </si>
  <si>
    <t>ED-49809</t>
  </si>
  <si>
    <t>FORNECIMENTO DE CONCRETO ESTRUTURAL, USINADO BOMBEADO, COM FCK 20 MPA, SLUMP 20 +/- 2 (SLUMPFLOW 48 A 53 CM, COM AGREGADOS PEDRISCO E AREIA, CONSUMO MÍNIMO DE CIMENTO DE 400 KG/M3), INCLUSIVE LANÇAMENTO, ADENSAMENTO E ACABAMENTO (FUNDAÇÃO)</t>
  </si>
  <si>
    <t>FORNECIMENTO DE CONCRETO ESTRUTURAL, USINADO BOMBEADO, COM FCK 25 MPA, INCLUSIVE LANÇAMENTO, ADENSAMENTO E ACABAMENTO (FUNDAÇÃO)</t>
  </si>
  <si>
    <t>ED-49806</t>
  </si>
  <si>
    <t>FORNECIMENTO DE CONCRETO ESTRUTURAL, USINADO BOMBEADO, COM FCK 30 MPA, INCLUSIVE LANÇAMENTO, ADENSAMENTO E ACABAMENTO (FUNDAÇÃO)</t>
  </si>
  <si>
    <t>ED-49807</t>
  </si>
  <si>
    <t>FORNECIMENTO DE CONCRETO ESTRUTURAL, USINADO BOMBEADO, COM FCK 35 MPA, INCLUSIVE LANÇAMENTO, ADENSAMENTO E ACABAMENTO (FUNDAÇÃO)</t>
  </si>
  <si>
    <t>ED-49808</t>
  </si>
  <si>
    <t>FORNECIMENTO DE CONCRETO ESTRUTURAL, USINADO BOMBEADO, COM FCK 40 MPA, INCLUSIVE LANÇAMENTO, ADENSAMENTO E ACABAMENTO (FUNDAÇÃO)</t>
  </si>
  <si>
    <t>ED-49797</t>
  </si>
  <si>
    <t>FORNECIMENTO DE CONCRETO ESTRUTURAL, USINADO, COM FCK 20 MPA, INCLUSIVE LANÇAMENTO, ADENSAMENTO E ACABAMENTO (FUNDAÇÃO)</t>
  </si>
  <si>
    <t>ED-49798</t>
  </si>
  <si>
    <t>FORNECIMENTO DE CONCRETO ESTRUTURAL, USINADO, COM FCK 25 MPA, INCLUSIVE LANÇAMENTO, ADENSAMENTO E ACABAMENTO (FUNDAÇÃO)</t>
  </si>
  <si>
    <t>ED-49799</t>
  </si>
  <si>
    <t>FORNECIMENTO DE CONCRETO ESTRUTURAL, USINADO, COM FCK 30 MPA, INCLUSIVE LANÇAMENTO, ADENSAMENTO E ACABAMENTO (FUNDAÇÃO)</t>
  </si>
  <si>
    <t>ED-49800</t>
  </si>
  <si>
    <t>FORNECIMENTO DE CONCRETO ESTRUTURAL, USINADO, COM FCK 35 MPA, INCLUSIVE LANÇAMENTO, ADENSAMENTO E ACABAMENTO (FUNDAÇÃO)</t>
  </si>
  <si>
    <t>ED-49801</t>
  </si>
  <si>
    <t>FORNECIMENTO DE CONCRETO ESTRUTURAL, USINADO, COM FCK 40 MPA, INCLUSIVE LANÇAMENTO, ADENSAMENTO E ACABAMENTO (FUNDAÇÃO)</t>
  </si>
  <si>
    <t>ED-49793</t>
  </si>
  <si>
    <t>FORNECIMENTO DE CONCRETO NÃO ESTRUTURAL, USINADO, COM FCK 10 MPA, INCLUSIVE LANÇAMENTO, ADENSAMENTO E ACABAMENTO (FUNDAÇÃO)</t>
  </si>
  <si>
    <t>ED-49795</t>
  </si>
  <si>
    <t>FORNECIMENTO DE CONCRETO NÃO ESTRUTURAL, USINADO, COM FCK 15 MPA, INCLUSIVE LANÇAMENTO, ADENSAMENTO E ACABAMENTO (FUNDAÇÃO)</t>
  </si>
  <si>
    <t>05.05</t>
  </si>
  <si>
    <t>CONCRETO PREPARADO EM OBRA</t>
  </si>
  <si>
    <t>ED-49786</t>
  </si>
  <si>
    <t>FORNECIMENTO DE CONCRETO ESTRUTURAL, PREPARADO EM OBRA COM BETONEIRA, COM FCK 20 MPA, INCLUSIVE LANÇAMENTO, ADENSAMENTO E ACABAMENTO (FUNDAÇÃO)</t>
  </si>
  <si>
    <t>ED-49787</t>
  </si>
  <si>
    <t>FORNECIMENTO DE CONCRETO ESTRUTURAL, PREPARADO EM OBRA COM BETONEIRA, COM FCK 25 MPA, INCLUSIVE LANÇAMENTO, ADENSAMENTO E ACABAMENTO (FUNDAÇÃO)</t>
  </si>
  <si>
    <t>ED-49788</t>
  </si>
  <si>
    <t>FORNECIMENTO DE CONCRETO ESTRUTURAL, PREPARADO EM OBRA COM BETONEIRA, COM FCK 30 MPA, INCLUSIVE LANÇAMENTO, ADENSAMENTO E ACABAMENTO (FUNDAÇÃO)</t>
  </si>
  <si>
    <t>ED-49789</t>
  </si>
  <si>
    <t>FORNECIMENTO DE CONCRETO ESTRUTURAL, PREPARADO EM OBRA COM BETONEIRA, COM FCK 35 MPA, INCLUSIVE LANÇAMENTO, ADENSAMENTO E ACABAMENTO (FUNDAÇÃO)</t>
  </si>
  <si>
    <t>ED-49790</t>
  </si>
  <si>
    <t>FORNECIMENTO DE CONCRETO ESTRUTURAL, PREPARADO EM OBRA COM BETONEIRA, COM FCK 40 MPA, INCLUSIVE LANÇAMENTO, ADENSAMENTO E ACABAMENTO (FUNDAÇÃO)</t>
  </si>
  <si>
    <t>ED-49782</t>
  </si>
  <si>
    <t>FORNECIMENTO DE CONCRETO NÃO ESTRUTURAL, PREPARADO EM OBRA COM BETONEIRA, COM FCK 10 MPA, INCLUSIVE LANÇAMENTO, ADENSAMENTO E ACABAMENTO (FUNDAÇÃO)</t>
  </si>
  <si>
    <t>ED-49783</t>
  </si>
  <si>
    <t>FORNECIMENTO DE CONCRETO NÃO ESTRUTURAL, PREPARADO EM OBRA COM BETONEIRA, COM FCK 13,5 MPA, INCLUSIVE LANÇAMENTO, ADENSAMENTO E ACABAMENTO (FUNDAÇÃO)</t>
  </si>
  <si>
    <t>ED-49784</t>
  </si>
  <si>
    <t>FORNECIMENTO DE CONCRETO NÃO ESTRUTURAL, PREPARADO EM OBRA COM BETONEIRA, COM FCK 15 MPA, INCLUSIVE LANÇAMENTO, ADENSAMENTO E ACABAMENTO (FUNDAÇÃO)</t>
  </si>
  <si>
    <t>ED-49785</t>
  </si>
  <si>
    <t>FORNECIMENTO DE CONCRETO NÃO ESTRUTURAL, PREPARADO EM OBRA COM BETONEIRA, COM FCK 18 MPA, INCLUSIVE LANÇAMENTO, ADENSAMENTO E ACABAMENTO (FUNDAÇÃO)</t>
  </si>
  <si>
    <t>ED-49781</t>
  </si>
  <si>
    <t>FORNECIMENTO DE CONCRETO NÃO ESTRUTURAL, PREPARADO EM OBRA COM BETONEIRA, COM FCK 9 MPA, INCLUSIVE LANÇAMENTO, ADENSAMENTO E ACABAMENTO (FUNDAÇÃO)</t>
  </si>
  <si>
    <t>ESTRUTURAS DE CONTENÇÕES</t>
  </si>
  <si>
    <t>06.01</t>
  </si>
  <si>
    <t>CONCRETO CICLÓPICO</t>
  </si>
  <si>
    <t>ED-49780</t>
  </si>
  <si>
    <t>CONCRETO CICLÓPICO, FCK 15 MPA,  PREPARADO EM OBRA COM BETONEIRA, COM 30% DE PEDRA DE MÃO, INCLUSIVE LANÇAMENTO, ADENSAMENTO E ACABAMENTO</t>
  </si>
  <si>
    <t>ED-49779</t>
  </si>
  <si>
    <t>CONCRETO CICLÓPICO, TRAÇO 1:3:6,  PREPARADO EM OBRA COM BETONEIRA, COM 30% DE PEDRA DE MÃO, INCLUSIVE LANÇAMENTO, ADENSAMENTO E ACABAMENTO</t>
  </si>
  <si>
    <t>ED-49778</t>
  </si>
  <si>
    <t>CONCRETO CICLÓPICO, TRAÇO 1:4:8,  PREPARADO EM OBRA COM BETONEIRA, COM 30% DE PEDRA DE MÃO, INCLUSIVE LANÇAMENTO, ADENSAMENTO E ACABAMENTO</t>
  </si>
  <si>
    <t>DRENO</t>
  </si>
  <si>
    <t>ED-48608</t>
  </si>
  <si>
    <t>DRENO TIPO A, AREIA GROSSA, BRITA 2, TUBO CONCRETO POROSO D = 15 CM, L = 50 CM, INCLUSIVE ESCAVAÇÃO E BOTA FORA</t>
  </si>
  <si>
    <t>ED-48609</t>
  </si>
  <si>
    <t>DRENO TIPO B, MANTA DRENANTE, BRITA 3, TUBO CONCRETO POROSO D = 15 CM, L = 50 CM, INCLUSIVE ESCAVAÇÃO E BOTA FORA</t>
  </si>
  <si>
    <t>06.03</t>
  </si>
  <si>
    <t>LASTRO DE AREIA, BRITA E CONCRETO</t>
  </si>
  <si>
    <t>ED-49814</t>
  </si>
  <si>
    <t>LASTRO DE AREIA</t>
  </si>
  <si>
    <t>LASTRO DE BRITA 2 OU 3 APILOADO MANUALMENTE</t>
  </si>
  <si>
    <t>ED-49812</t>
  </si>
  <si>
    <t xml:space="preserve">LASTRO DE CONCRETO MAGRO, INCLUSIVE TRANSPORTE, LANÇAMENTO E ADENSAMENTO </t>
  </si>
  <si>
    <t>06.04</t>
  </si>
  <si>
    <t>ENROCAMENTO</t>
  </si>
  <si>
    <t>ED-49541</t>
  </si>
  <si>
    <t>ENROCAMENTO COM PEDRA DE MÃO ARRUMADA, INCLUSIVE FORNECIMENTO</t>
  </si>
  <si>
    <t>ED-49540</t>
  </si>
  <si>
    <t>ENROCAMENTO COM PEDRA DE MÃO JOGADA, INCLUSIVE FORNECIMENTO</t>
  </si>
  <si>
    <t>ED-49543</t>
  </si>
  <si>
    <t>ENSAIO DE TRAÇÃO, DOBRAMENTO E VERIFICAÇÃO DE BITOLAS EM BARRAS DE AÇO ACIMA DE 1"</t>
  </si>
  <si>
    <t>ED-49542</t>
  </si>
  <si>
    <t>ENSAIO DE TRAÇÃO, DOBRAMENTO E VERIFICAÇÃO DE BITOLAS EM BARRAS DE AÇO ATÉ 1"</t>
  </si>
  <si>
    <t>ESTRUTURA DE CONCRETO</t>
  </si>
  <si>
    <t>07.01</t>
  </si>
  <si>
    <t>ARMAÇÃO EM AÇO</t>
  </si>
  <si>
    <t>ED-48299</t>
  </si>
  <si>
    <t>ARMADURA DE TELA DE AÇO CA-60 B SOLDADA TIPO Q-138 (DIÂMETRO DO FIO: 4,20 MM / DIMENSÕES DA TRAMA: 100 X 100 MM / TIPO DA MALHA: QUADRANGULAR )</t>
  </si>
  <si>
    <t>ED-48300</t>
  </si>
  <si>
    <t>ARMADURA DE TELA DE AÇO CA-60 B SOLDADA TIPO Q-92 (DIÂMETRO DO FIO: 4,20 MM / DIMENSÕES DA TRAMA: 150 X 150 MM / TIPO DA MALHA: QUADRANGULAR)</t>
  </si>
  <si>
    <t>ED-48296</t>
  </si>
  <si>
    <t xml:space="preserve">CORTE, DOBRA E MONTAGEM DE AÇO CA-50 DIÂMETRO (16,0MM A 25,0MM) </t>
  </si>
  <si>
    <t>ED-48295</t>
  </si>
  <si>
    <t>CORTE, DOBRA E MONTAGEM DE AÇO CA-50 DIÂMETRO (6,3MM A 12,5MM)</t>
  </si>
  <si>
    <t>ED-48298</t>
  </si>
  <si>
    <t>CORTE, DOBRA E MONTAGEM DE AÇO CA-50/60</t>
  </si>
  <si>
    <t>ED-48297</t>
  </si>
  <si>
    <t>CORTE, DOBRA E MONTAGEM DE AÇO CA-60 DIÂMETRO (4,2MM A 5,0MM)</t>
  </si>
  <si>
    <t>ED-8398</t>
  </si>
  <si>
    <t>FORMA E DESFORMA DE COMPENSADO PLASTIFICADO, ESP. 12MM, REAPROVEITAMENTO (3X), EXCLUSIVE ESCORAMENTO</t>
  </si>
  <si>
    <t>ED-49647</t>
  </si>
  <si>
    <t>FORMA E DESFORMA DE COMPENSADO PLASTIFICADO, ESP. 12MM, REAPROVEITAMENTO (5X), EXCLUSIVE ESCORAMENTO</t>
  </si>
  <si>
    <t>ED-49648</t>
  </si>
  <si>
    <t>FORMA E DESFORMA DE COMPENSADO PLASTIFICADO, ESP. 14MM, REAPROVEITAMENTO (5X), EXCLUSIVE ESCORAMENTO</t>
  </si>
  <si>
    <t>ED-49644</t>
  </si>
  <si>
    <t>FORMA E DESFORMA DE COMPENSADO RESINADO, ESP. 10MM, REAPROVEITAMENTO (3X), EXCLUSIVE ESCORAMENTO</t>
  </si>
  <si>
    <t>ED-49645</t>
  </si>
  <si>
    <t>FORMA E DESFORMA DE COMPENSADO RESINADO, ESP. 12MM, REAPROVEITAMENTO (3X), EXCLUSIVE ESCORAMENTO</t>
  </si>
  <si>
    <t>ED-49646</t>
  </si>
  <si>
    <t>FORMA E DESFORMA DE COMPENSADO RESINADO, ESP. 14MM, REAPROVEITAMENTO (3X), EXCLUSIVE ESCORAMENTO</t>
  </si>
  <si>
    <t>ED-49649</t>
  </si>
  <si>
    <t>FORMA E DESFORMA DE MADEIRA PARA ESTRUTURA EM CURVA COM TÁBUA, SARRAFO E COMPENSADO RESINADO NAVAL, ESP. 6MM, REAPROVEITAMENTO (2X), EXCLUSIVE ESCORAMENTO</t>
  </si>
  <si>
    <t>ED-8457</t>
  </si>
  <si>
    <t>FORMA E DESFORMA DE MADEIRA PARA ESTRUTURA EM CURVA COM TÁBUA, SARRAFO E COMPENSADO RESINADO NAVAL, ESP. 6MM, REAPROVEITAMENTO (3X), EXCLUSIVE ESCORAMENTO</t>
  </si>
  <si>
    <t>ED-8458</t>
  </si>
  <si>
    <t>FORMA E DESFORMA DE MADEIRA PARA ESTRUTURA EM CURVA COM TÁBUA, SARRAFO E COMPENSADO RESINADO NAVAL, ESP. 6MM, REAPROVEITAMENTO (5X), EXCLUSIVE ESCORAMENTO</t>
  </si>
  <si>
    <t>ED-49643</t>
  </si>
  <si>
    <t>FORMA E DESFORMA DE TÁBUA E SARRAFO, REAPROVEITAMENTO (3X), EXCLUSIVE ESCORAMENTO</t>
  </si>
  <si>
    <t>ED-8471</t>
  </si>
  <si>
    <t>FORMA E DESFORMA DE TÁBUA E SARRAFO, REAPROVEITAMENTO (5X), EXCLUSIVE ESCORAMENTO</t>
  </si>
  <si>
    <t>ED-15690</t>
  </si>
  <si>
    <t>FORMA E DESFORMA PARA CORTINA DE CONCRETO OU PAREDE ESTRUTURAL (VIGA-PAREDE), ALTURA MÁXIMA DE 360CM, COM CHAPA DE COMPENSADO PLASTIFICADO, ESP. 18MM, REAPROVEITAMENTO (3X), INCLUSIVE TRAVAMENTO COM TIRANTES EM ARAME E ESCORA PARA PRUMO EM MADEIRA</t>
  </si>
  <si>
    <t>ED-19652</t>
  </si>
  <si>
    <t>FORMA E DESFORMA PARA LAJE NERVURADA COM CUBETA E ASSOALHO EM COMPENSADO PLASTIFICADO, ESP. 14MM, ALTURA DE (200 ATÉ 310)CM, REAPROVEITAMENTO (10X), INCLUSIVE CIMBRAMENTO</t>
  </si>
  <si>
    <t>ED-19653</t>
  </si>
  <si>
    <t>FORMA E DESFORMA PARA LAJE NERVURADA COM CUBETA E ASSOALHO EM COMPENSADO PLASTIFICADO, ESP. 14MM, ALTURA DE (311 ATÉ 450)CM, REAPROVEITAMENTO (10X), INCLUSIVE CIMBRAMENTO</t>
  </si>
  <si>
    <t>07.03</t>
  </si>
  <si>
    <t>ED-49637</t>
  </si>
  <si>
    <t>FORNECIMENTO DE CONCRETO ESTRUTURAL, USINADO BOMBEADO, COM FCK 20 MPA, INCLUSIVE LANÇAMENTO, ADENSAMENTO E ACABAMENTO</t>
  </si>
  <si>
    <t>FORNECIMENTO DE CONCRETO ESTRUTURAL, USINADO BOMBEADO, COM FCK 25 MPA, INCLUSIVE LANÇAMENTO, ADENSAMENTO E ACABAMENTO</t>
  </si>
  <si>
    <t>ED-49639</t>
  </si>
  <si>
    <t>FORNECIMENTO DE CONCRETO ESTRUTURAL, USINADO BOMBEADO, COM FCK 30 MPA, INCLUSIVE LANÇAMENTO, ADENSAMENTO E ACABAMENTO</t>
  </si>
  <si>
    <t>ED-49640</t>
  </si>
  <si>
    <t>FORNECIMENTO DE CONCRETO ESTRUTURAL, USINADO BOMBEADO, COM FCK 35 MPA, INCLUSIVE LANÇAMENTO, ADENSAMENTO E ACABAMENTO</t>
  </si>
  <si>
    <t>ED-49641</t>
  </si>
  <si>
    <t>FORNECIMENTO DE CONCRETO ESTRUTURAL, USINADO BOMBEADO, COM FCK 40 MPA, INCLUSIVE LANÇAMENTO, ADENSAMENTO E ACABAMENTO</t>
  </si>
  <si>
    <t>ED-49642</t>
  </si>
  <si>
    <t>FORNECIMENTO DE CONCRETO ESTRUTURAL, USINADO BOMBEADO, COM FCK 45 MPA, INCLUSIVE LANÇAMENTO, ADENSAMENTO E ACABAMENTO</t>
  </si>
  <si>
    <t>ED-49629</t>
  </si>
  <si>
    <t>FORNECIMENTO DE CONCRETO ESTRUTURAL, USINADO, COM FCK 20 MPA, INCLUSIVE LANÇAMENTO, ADENSAMENTO E ACABAMENTO</t>
  </si>
  <si>
    <t>ED-49630</t>
  </si>
  <si>
    <t>FORNECIMENTO DE CONCRETO ESTRUTURAL, USINADO, COM FCK 25 MPA, INCLUSIVE LANÇAMENTO, ADENSAMENTO E ACABAMENTO</t>
  </si>
  <si>
    <t>ED-49631</t>
  </si>
  <si>
    <t>FORNECIMENTO DE CONCRETO ESTRUTURAL, USINADO, COM FCK 30 MPA, INCLUSIVE LANÇAMENTO, ADENSAMENTO E ACABAMENTO</t>
  </si>
  <si>
    <t>ED-49632</t>
  </si>
  <si>
    <t>FORNECIMENTO DE CONCRETO ESTRUTURAL, USINADO, COM FCK 35 MPA, INCLUSIVE LANÇAMENTO, ADENSAMENTO E ACABAMENTO</t>
  </si>
  <si>
    <t>ED-49633</t>
  </si>
  <si>
    <t>FORNECIMENTO DE CONCRETO ESTRUTURAL, USINADO, COM FCK 40 MPA, INCLUSIVE LANÇAMENTO, ADENSAMENTO E ACABAMENTO</t>
  </si>
  <si>
    <t>ED-49634</t>
  </si>
  <si>
    <t>FORNECIMENTO DE CONCRETO ESTRUTURAL, USINADO, COM FCK 45 MPA, INCLUSIVE LANÇAMENTO, ADENSAMENTO E ACABAMENTO</t>
  </si>
  <si>
    <t>ED-49625</t>
  </si>
  <si>
    <t>FORNECIMENTO DE CONCRETO NÃO ESTRUTURAL, USINADO, COM FCK 10 MPA, INCLUSIVE LANÇAMENTO, ADENSAMENTO E ACABAMENTO</t>
  </si>
  <si>
    <t>ED-49627</t>
  </si>
  <si>
    <t>FORNECIMENTO DE CONCRETO NÃO ESTRUTURAL, USINADO, COM FCK 15 MPA, INCLUSIVE LANÇAMENTO, ADENSAMENTO E ACABAMENTO</t>
  </si>
  <si>
    <t>CONCRETO AUTO ADENSÁVEL (CAA)</t>
  </si>
  <si>
    <t>ED-9058</t>
  </si>
  <si>
    <t>APLICAÇÃO DE CONCRETO AUTO-ADENSÁVEL EM ESTRUTURA, INCLUSIVE ESPALHAMENTO, ADENSAMENTO E ACABAMENTO</t>
  </si>
  <si>
    <t>ED-9052</t>
  </si>
  <si>
    <t>FORNECIMENTO DE CONCRETO ESTRUTURAL, USINADO BOMBEADO, AUTO-ADENSÁVEL, COM FCK 20 MPA, INCLUSIVE LANÇAMENTO E ACABAMENTO</t>
  </si>
  <si>
    <t>ED-9053</t>
  </si>
  <si>
    <t>FORNECIMENTO DE CONCRETO ESTRUTURAL, USINADO BOMBEADO, AUTO-ADENSÁVEL, COM FCK 25 MPA, INCLUSIVE LANÇAMENTO E ACABAMENTO</t>
  </si>
  <si>
    <t>ED-9054</t>
  </si>
  <si>
    <t>FORNECIMENTO DE CONCRETO ESTRUTURAL, USINADO BOMBEADO, AUTO-ADENSÁVEL, COM FCK 30 MPA, INCLUSIVE LANÇAMENTO E ACABAMENTO</t>
  </si>
  <si>
    <t>ED-9055</t>
  </si>
  <si>
    <t>FORNECIMENTO DE CONCRETO ESTRUTURAL, USINADO BOMBEADO, AUTO-ADENSÁVEL, COM FCK 35 MPA, INCLUSIVE LANÇAMENTO E ACABAMENTO</t>
  </si>
  <si>
    <t>ED-9056</t>
  </si>
  <si>
    <t>FORNECIMENTO DE CONCRETO ESTRUTURAL, USINADO BOMBEADO, AUTO-ADENSÁVEL, COM FCK 40 MPA, INCLUSIVE LANÇAMENTO E ACABAMENTO</t>
  </si>
  <si>
    <t>ED-9057</t>
  </si>
  <si>
    <t>FORNECIMENTO DE CONCRETO ESTRUTURAL, USINADO BOMBEADO, AUTO-ADENSÁVEL, COM FCK 45 MPA, INCLUSIVE LANÇAMENTO E ACABAMENTO</t>
  </si>
  <si>
    <t>07.05</t>
  </si>
  <si>
    <t>ED-49618</t>
  </si>
  <si>
    <t>FORNECIMENTO DE CONCRETO ESTRUTURAL, PREPARADO EM OBRA, COM FCK 20 MPA, INCLUSIVE LANÇAMENTO, ADENSAMENTO E ACABAMENTO</t>
  </si>
  <si>
    <t>ED-49619</t>
  </si>
  <si>
    <t>FORNECIMENTO DE CONCRETO ESTRUTURAL, PREPARADO EM OBRA, COM FCK 25 MPA, INCLUSIVE LANÇAMENTO, ADENSAMENTO E ACABAMENTO</t>
  </si>
  <si>
    <t>ED-49620</t>
  </si>
  <si>
    <t>FORNECIMENTO DE CONCRETO ESTRUTURAL, PREPARADO EM OBRA, COM FCK 30 MPA, INCLUSIVE LANÇAMENTO, ADENSAMENTO E ACABAMENTO</t>
  </si>
  <si>
    <t>ED-49621</t>
  </si>
  <si>
    <t>FORNECIMENTO DE CONCRETO ESTRUTURAL, PREPARADO EM OBRA, COM FCK 35 MPA, INCLUSIVE LANÇAMENTO, ADENSAMENTO E ACABAMENTO</t>
  </si>
  <si>
    <t>ED-49622</t>
  </si>
  <si>
    <t>FORNECIMENTO DE CONCRETO ESTRUTURAL, PREPARADO EM OBRA, COM FCK 40 MPA, INCLUSIVE LANÇAMENTO, ADENSAMENTO E ACABAMENTO</t>
  </si>
  <si>
    <t>ED-49614</t>
  </si>
  <si>
    <t>FORNECIMENTO DE CONCRETO NÃO ESTRUTURAL, PREPARADO EM OBRA COM BETONEIRA, COM FCK 10 MPA, INCLUSIVE LANÇAMENTO, ADENSAMENTO E ACABAMENTO</t>
  </si>
  <si>
    <t>ED-49615</t>
  </si>
  <si>
    <t>FORNECIMENTO DE CONCRETO NÃO ESTRUTURAL, PREPARADO EM OBRA COM BETONEIRA, COM FCK 13,5 MPA, INCLUSIVE LANÇAMENTO, ADENSAMENTO E ACABAMENTO</t>
  </si>
  <si>
    <t>ED-49616</t>
  </si>
  <si>
    <t>FORNECIMENTO DE CONCRETO NÃO ESTRUTURAL, PREPARADO EM OBRA COM BETONEIRA, COM FCK 15 MPA, INCLUSIVE LANÇAMENTO, ADENSAMENTO E ACABAMENTO</t>
  </si>
  <si>
    <t>ED-49617</t>
  </si>
  <si>
    <t>FORNECIMENTO DE CONCRETO NÃO ESTRUTURAL, PREPARADO EM OBRA COM BETONEIRA, COM FCK 18 MPA, INCLUSIVE LANÇAMENTO, ADENSAMENTO E ACABAMENTO</t>
  </si>
  <si>
    <t>ED-49613</t>
  </si>
  <si>
    <t>FORNECIMENTO DE CONCRETO NÃO ESTRUTURAL, PREPARADO EM OBRA COM BETONEIRA, COM FCK 9 MPA, INCLUSIVE LANÇAMENTO, ADENSAMENTO E ACABAMENTO</t>
  </si>
  <si>
    <t>07.06</t>
  </si>
  <si>
    <t>ESTRUTURA METÁLICA</t>
  </si>
  <si>
    <t>FORNECIMENTO DE ESTRUTURA METÁLICA EM PERFIL LAMINADO, INCLUSIVE FABRICAÇÃO, TRANSPORTE, MONTAGEM E APLICAÇÃO DE FUNDO PREPARADOR ANTICORROSIVO EM SUPERFÍCIE METÁLICA, UMA (1) DEMÃO</t>
  </si>
  <si>
    <t>FORNECIMENTO DE ESTRUTURA METÁLICA EM PERFIL SOLDADO, INCLUSIVE FABRICAÇÃO, TRANSPORTE, MONTAGEM E APLICAÇÃO DE FUNDO PREPARADOR ANTICORROSIVO EM SUPERFÍCIE METÁLICA, UMA (1) DEMÃO</t>
  </si>
  <si>
    <t>LAJE PRÉ-MOLDADA</t>
  </si>
  <si>
    <t>ED-50252</t>
  </si>
  <si>
    <t>LAJE PRÉ-MOLDADA, A REVESTIR, INCLUSIVE CAPEAMENTO E = 4 CM, SC = 100 KG/M2, L = 3,00 M</t>
  </si>
  <si>
    <t>ED-50253</t>
  </si>
  <si>
    <t>LAJE PRÉ-MOLDADA, A REVESTIR, INCLUSIVE CAPEAMENTO E = 4 CM, SC = 100 KG/M2, L = 4,00 M</t>
  </si>
  <si>
    <t>ED-50254</t>
  </si>
  <si>
    <t>LAJE PRÉ-MOLDADA, A REVESTIR, INCLUSIVE CAPEAMENTO E = 4 CM, SC = 100 KG/M2, L = 5,00 M</t>
  </si>
  <si>
    <t>ED-50255</t>
  </si>
  <si>
    <t>LAJE PRÉ-MOLDADA, A REVESTIR, INCLUSIVE CAPEAMENTO E = 4 CM, SC = 200 KG/M2, L = 3,00 M</t>
  </si>
  <si>
    <t>ED-50256</t>
  </si>
  <si>
    <t>LAJE PRÉ-MOLDADA, A REVESTIR, INCLUSIVE CAPEAMENTO E = 4 CM, SC = 200 KG/M2, L = 4,00 M</t>
  </si>
  <si>
    <t>ED-50257</t>
  </si>
  <si>
    <t>LAJE PRÉ-MOLDADA, A REVESTIR, INCLUSIVE CAPEAMENTO E = 4 CM, SC = 200 KG/M2, L = 5,00 M</t>
  </si>
  <si>
    <t>ED-50258</t>
  </si>
  <si>
    <t>LAJE PRÉ-MOLDADA, A REVESTIR, INCLUSIVE CAPEAMENTO E = 4 CM, SC = 250 KG/M2, L = 5,00 M</t>
  </si>
  <si>
    <t>ED-50259</t>
  </si>
  <si>
    <t>LAJE PRÉ-MOLDADA, A REVESTIR, INCLUSIVE CAPEAMENTO E = 4 CM, SC = 300 KG/M2, L = 3,00 M</t>
  </si>
  <si>
    <t>ED-50260</t>
  </si>
  <si>
    <t>LAJE PRÉ-MOLDADA, A REVESTIR, INCLUSIVE CAPEAMENTO E = 4 CM, SC = 300 KG/M2, L = 4,00 M</t>
  </si>
  <si>
    <t>ED-50261</t>
  </si>
  <si>
    <t>LAJE PRÉ-MOLDADA, A REVESTIR, INCLUSIVE CAPEAMENTO E = 4 CM, SC = 300 KG/M2, L = 5,00 M</t>
  </si>
  <si>
    <t>ED-50262</t>
  </si>
  <si>
    <t>LAJE PRÉ-MOLDADA, A REVESTIR, INCLUSIVE CAPEAMENTO E = 4 CM, SC = 370 KG/M2</t>
  </si>
  <si>
    <t>ED-50242</t>
  </si>
  <si>
    <t>LAJE PRÉ-MOLDADA, APARENTE, INCLUSIVE CAPEAMENTO E = 4 CM, SC = 100 KG/M2, L = 3,00 M</t>
  </si>
  <si>
    <t>ED-50243</t>
  </si>
  <si>
    <t>LAJE PRÉ-MOLDADA, APARENTE, INCLUSIVE CAPEAMENTO E = 4 CM, SC = 100 KG/M2, L = 4,00 M</t>
  </si>
  <si>
    <t>ED-50244</t>
  </si>
  <si>
    <t>LAJE PRÉ-MOLDADA, APARENTE, INCLUSIVE CAPEAMENTO E = 4 CM, SC = 100 KG/M2, L = 5,00 M</t>
  </si>
  <si>
    <t>ED-50245</t>
  </si>
  <si>
    <t>LAJE PRÉ-MOLDADA, APARENTE, INCLUSIVE CAPEAMENTO E = 4 CM, SC = 200 KG/M2, L = 3,00 M</t>
  </si>
  <si>
    <t>ED-50246</t>
  </si>
  <si>
    <t>LAJE PRÉ-MOLDADA, APARENTE, INCLUSIVE CAPEAMENTO E = 4 CM, SC = 200 KG/M2, L = 4,00 M</t>
  </si>
  <si>
    <t>ED-50247</t>
  </si>
  <si>
    <t>LAJE PRÉ-MOLDADA, APARENTE, INCLUSIVE CAPEAMENTO E = 4 CM, SC = 200 KG/M2, L = 5,00 M</t>
  </si>
  <si>
    <t>ED-50248</t>
  </si>
  <si>
    <t>LAJE PRÉ-MOLDADA, APARENTE, INCLUSIVE CAPEAMENTO E = 4 CM, SC = 300 KG/M2, L = 3,00 M</t>
  </si>
  <si>
    <t>ED-50249</t>
  </si>
  <si>
    <t>LAJE PRÉ-MOLDADA, APARENTE, INCLUSIVE CAPEAMENTO E = 4 CM, SC = 300 KG/M2, L = 4,00 M</t>
  </si>
  <si>
    <t>ED-50250</t>
  </si>
  <si>
    <t>LAJE PRÉ-MOLDADA, APARENTE, INCLUSIVE CAPEAMENTO E = 4 CM, SC = 300 KG/M2, L = 5,00 M</t>
  </si>
  <si>
    <t>ED-19637</t>
  </si>
  <si>
    <t>CIMBRAMENTO PARA LAJE PRÉ-MOLDADA COM ESCORAMENTO METÁLICO, TIPO "A", ALTURA DE (200 ATÉ 310)CM, INCLUSIVE DESCARGA, MONTAGEM, DESMONTAGEM E CARGA</t>
  </si>
  <si>
    <t>ED-19638</t>
  </si>
  <si>
    <t>CIMBRAMENTO PARA LAJE PRÉ-MOLDADA COM ESCORAMENTO METÁLICO, TIPO "B", ALTURA DE (311 ATÉ 450)CM, INCLUSIVE DESCARGA, MONTAGEM, DESMONTAGEM E CARGA</t>
  </si>
  <si>
    <t>ED-19633</t>
  </si>
  <si>
    <t>ESCORAMENTO METÁLICO PARA LAJE E VIGA EM CONCRETO ARMADO, TIPO "A", ALTURA DE (200 ATÉ 310)CM, INCLUSIVE DESCARGA, MONTAGEM, DESMONTAGEM E CARGA</t>
  </si>
  <si>
    <t>ED-19634</t>
  </si>
  <si>
    <t>ESCORAMENTO METÁLICO PARA LAJE E VIGA EM CONCRETO ARMADO, TIPO "B", ALTURA DE (311 ATÉ 450)CM, INCLUSIVE DESCARGA, MONTAGEM, DESMONTAGEM E CARGA</t>
  </si>
  <si>
    <t>ED-19635</t>
  </si>
  <si>
    <t>ESCORAMENTO METÁLICO PARA VIGA EM CONCRETO ARMADO, TIPO "A", ALTURA DE (200 ATÉ 310)CM, EXCLUSIVE DESCARGA, MONTAGEM, DESMONTAGEM E CARGA</t>
  </si>
  <si>
    <t>POLIMENTO E NÍVEL ZERO EM CONCRETO</t>
  </si>
  <si>
    <t>ED-50619</t>
  </si>
  <si>
    <t>POLIMENTO MECÂNICO DE PISO EM CONCRETO COM NIVELAMENTO A LASER (NÍVEL ZERO)</t>
  </si>
  <si>
    <t>GRAUTE</t>
  </si>
  <si>
    <t>ED-49662</t>
  </si>
  <si>
    <t>ED-49663</t>
  </si>
  <si>
    <t>ED-49661</t>
  </si>
  <si>
    <t>RECUPERAÇÃO E REFORCO DE ESTRUTURA DE CONCRETO</t>
  </si>
  <si>
    <t>ED-49655</t>
  </si>
  <si>
    <t>ED-49660</t>
  </si>
  <si>
    <t>ESCARIFICAÇÃO MANUAL , CORTE DE CONCRETO ATÉ 3 CM DE PROFUNDIDADE</t>
  </si>
  <si>
    <t>ED-49656</t>
  </si>
  <si>
    <t>LIXAMENTO MECANIZADO DA ARMADURA COM ESCOVA CIRCULAR</t>
  </si>
  <si>
    <t>ED-49657</t>
  </si>
  <si>
    <t>PROTEÇÃO DE ARMADURA CORROÍDA POR AÇÃO DE CLORETOS, COM TINTA DE ALTO TEOR DE ZINCO</t>
  </si>
  <si>
    <t>ED-49658</t>
  </si>
  <si>
    <t>REFORÇO ESTRUTURAL COM EMENDA POR SOLDA , PARA RECONSTITUIÇÃO DA SEÇÃO DA ARMADURA</t>
  </si>
  <si>
    <t>ED-49659</t>
  </si>
  <si>
    <t>REFORÇO ESTRUTURAL COM EMENDA POR TRANSPASSE , PARA RECONSTITUIÇÃO DA SEÇÃO DA ARMADURA</t>
  </si>
  <si>
    <t>ALVENARIAS E DIVISÓRIAS</t>
  </si>
  <si>
    <t>08.01</t>
  </si>
  <si>
    <t>ALVENARIA DE TIJOLO LAMINADO</t>
  </si>
  <si>
    <t>ED-48222</t>
  </si>
  <si>
    <t>ALVENARIA DE VEDAÇÃO COM TIJOLO CERÂMICO LAMINADO, 18 FUROS, ESP. 11CM, COM ACABAMENTO APARENTE, INCLUSIVE ARGAMASSA PARA ASSENTAMENTO</t>
  </si>
  <si>
    <t>ED-48224</t>
  </si>
  <si>
    <t>ALVENARIA DE VEDAÇÃO COM TIJOLO CERÂMICO LAMINADO, 18 FUROS, ESP. 23,5CM, COM ACABAMENTO APARENTE, INCLUSIVE ARGAMASSA PARA ASSENTAMENTO</t>
  </si>
  <si>
    <t>ED-48221</t>
  </si>
  <si>
    <t>ALVENARIA DE VEDAÇÃO COM TIJOLO CERÂMICO LAMINADO, 18 FUROS, ESP. 5,5CM, COM ACABAMENTO APARENTE, INCLUSIVE ARGAMASSA PARA ASSENTAMENTO</t>
  </si>
  <si>
    <t>08.02</t>
  </si>
  <si>
    <t>ALVENARIA DE TIJOLO MACIÇO</t>
  </si>
  <si>
    <t>ED-48229</t>
  </si>
  <si>
    <t>ALVENARIA DE VEDAÇÃO COM TIJOLO MACIÇO REQUEIMADO, ESP. 10CM, COM ACABAMENTO APARENTE, INCLUSIVE ARGAMASSA PARA ASSENTAMENTO</t>
  </si>
  <si>
    <t>ED-48227</t>
  </si>
  <si>
    <t>ALVENARIA DE VEDAÇÃO COM TIJOLO MACIÇO REQUEIMADO, ESP. 10CM, PARA REVESTIMENTO, INCLUSIVE ARGAMASSA PARA ASSENTAMENTO</t>
  </si>
  <si>
    <t>ED-48230</t>
  </si>
  <si>
    <t>ALVENARIA DE VEDAÇÃO COM TIJOLO MACIÇO REQUEIMADO, ESP. 20CM, COM ACABAMENTO APARENTE, INCLUSIVE ARGAMASSA PARA ASSENTAMENTO</t>
  </si>
  <si>
    <t>ED-48228</t>
  </si>
  <si>
    <t>ALVENARIA DE VEDAÇÃO COM TIJOLO MACIÇO REQUEIMADO, ESP. 20CM, PARA REVESTIMENTO, INCLUSIVE ARGAMASSA PARA ASSENTAMENTO</t>
  </si>
  <si>
    <t>ED-48226</t>
  </si>
  <si>
    <t>ALVENARIA DE VEDAÇÃO COM TIJOLO MACIÇO REQUEIMADO, ESP. 5CM, PARA REVESTIMENTO, INCLUSIVE ARGAMASSA PARA ASSENTAMENTO</t>
  </si>
  <si>
    <t>ALVENARIA DE TIJOLO CERÂMICO</t>
  </si>
  <si>
    <t>ED-48232</t>
  </si>
  <si>
    <t>ALVENARIA DE VEDAÇÃO COM TIJOLO CERÂMICO FURADO, ESP. 14CM, PARA REVESTIMENTO, INCLUSIVE ARGAMASSA PARA ASSENTAMENTO</t>
  </si>
  <si>
    <t>ALVENARIA DE VEDAÇÃO COM TIJOLO CERÂMICO FURADO, ESP. 19CM, PARA REVESTIMENTO, INCLUSIVE ARGAMASSA PARA ASSENTAMENTO</t>
  </si>
  <si>
    <t>ALVENARIA DE VEDAÇÃO COM TIJOLO CERÂMICO FURADO, ESP. 9CM, PARA REVESTIMENTO, INCLUSIVE ARGAMASSA PARA ASSENTAMENTO</t>
  </si>
  <si>
    <t>ALVENARIA DE BLOCO DE CONCRETO (VEDAÇÃO)</t>
  </si>
  <si>
    <t>ED-48195</t>
  </si>
  <si>
    <t>ALVENARIA DE VEDAÇÃO COM BLOCO DE CONCRETO, ESP. 14CM, COM ACABAMENTO APARENTE, INCLUSIVE ARGAMASSA PARA ASSENTAMENTO</t>
  </si>
  <si>
    <t>ED-48192</t>
  </si>
  <si>
    <t>ALVENARIA DE VEDAÇÃO COM BLOCO DE CONCRETO, ESP. 14CM, PARA REVESTIMENTO, INCLUSIVE ARGAMASSA PARA ASSENTAMENTO</t>
  </si>
  <si>
    <t>ED-48196</t>
  </si>
  <si>
    <t>ALVENARIA DE VEDAÇÃO COM BLOCO DE CONCRETO, ESP. 19CM, COM ACABAMENTO APARENTE, INCLUSIVE ARGAMASSA PARA ASSENTAMENTO</t>
  </si>
  <si>
    <t>ALVENARIA DE VEDAÇÃO COM BLOCO DE CONCRETO, ESP. 19CM, PARA REVESTIMENTO, INCLUSIVE ARGAMASSA PARA ASSENTAMENTO</t>
  </si>
  <si>
    <t>ED-48194</t>
  </si>
  <si>
    <t>ALVENARIA DE VEDAÇÃO COM BLOCO DE CONCRETO, ESP. 9CM, COM ACABAMENTO APARENTE, INCLUSIVE ARGAMASSA PARA ASSENTAMENTO</t>
  </si>
  <si>
    <t>ED-48191</t>
  </si>
  <si>
    <t>ALVENARIA DE VEDAÇÃO COM BLOCO DE CONCRETO, ESP. 9CM, PARA REVESTIMENTO, INCLUSIVE ARGAMASSA PARA ASSENTAMENTO</t>
  </si>
  <si>
    <t>ALVENARIA DE BLOCO DE CONCRETO (ESTRUTURAL)</t>
  </si>
  <si>
    <t>ED-48201</t>
  </si>
  <si>
    <t>ALVENARIA ESTRUTURAL COM BLOCO DE CONCRETO, ESP. 14CM, (FBK 4,5MPA), COM ACABAMENTO APARENTE, INCLUSIVE ARGAMASSA PARA ASSENTAMENTO</t>
  </si>
  <si>
    <t>ED-48198</t>
  </si>
  <si>
    <t>ALVENARIA ESTRUTURAL COM BLOCO DE CONCRETO, ESP. 14CM, (FBK 4,5MPA), PARA REVESTIMENTO, INCLUSIVE ARGAMASSA PARA ASSENTAMENTO</t>
  </si>
  <si>
    <t>ED-48202</t>
  </si>
  <si>
    <t>ALVENARIA ESTRUTURAL COM BLOCO DE CONCRETO, ESP. 19CM, (FBK 4,5MPA), COM ACABAMENTO APARENTE, INCLUSIVE ARGAMASSA PARA ASSENTAMENTO</t>
  </si>
  <si>
    <t>ED-48199</t>
  </si>
  <si>
    <t>ALVENARIA ESTRUTURAL COM BLOCO DE CONCRETO, ESP. 19CM, (FBK 4,5MPA), PARA REVESTIMENTO, INCLUSIVE ARGAMASSA PARA ASSENTAMENTO</t>
  </si>
  <si>
    <t>ED-48200</t>
  </si>
  <si>
    <t>ALVENARIA ESTRUTURAL COM BLOCO DE CONCRETO, ESP. 9CM, (FBK 4,5MPA), COM ACABAMENTO APARENTE, INCLUSIVE ARGAMASSA PARA ASSENTAMENTO</t>
  </si>
  <si>
    <t>ED-48197</t>
  </si>
  <si>
    <t>ALVENARIA ESTRUTURAL COM BLOCO DE CONCRETO, ESP. 9CM, (FBK 4,5MPA), PARA REVESTIMENTO, INCLUSIVE ARGAMASSA PARA ASSENTAMENTO</t>
  </si>
  <si>
    <t>ED-48394</t>
  </si>
  <si>
    <t>CINTA DE AMARRAÇÃO DE ALVENARIA COM BLOCO DE CONCRETO ESTRUTURAL, CANALETA TIPO "J", ESP. 14CM, (FBK 4,5MPA), COM ACABAMENTO APARENTE, INCLUSIVE ARGAMASSA PARA ASSENTAMENTO, EXCLUSIVE GRAUTE E ARMAÇÃO</t>
  </si>
  <si>
    <t>ED-48393</t>
  </si>
  <si>
    <t>CINTA DE AMARRAÇÃO DE ALVENARIA COM BLOCO DE CONCRETO ESTRUTURAL, CANALETA TIPO "J", ESP. 14CM, (FBK 4,5MPA), PARA REVESTIMENTO, INCLUSIVE ARGAMASSA PARA ASSENTAMENTO, EXCLUSIVE GRAUTE E ARMAÇÃO</t>
  </si>
  <si>
    <t>ED-48391</t>
  </si>
  <si>
    <t>CINTA DE AMARRAÇÃO DE ALVENARIA COM BLOCO DE CONCRETO ESTRUTURAL, CANALETA TIPO "U", ESP. 14CM, (FBK 4,5MPA), COM ACABAMENTO APARENTE, INCLUSIVE ARGAMASSA PARA ASSENTAMENTO, EXCLUSIVE GRAUTE E ARMAÇÃO</t>
  </si>
  <si>
    <t>ED-48388</t>
  </si>
  <si>
    <t>CINTA DE AMARRAÇÃO DE ALVENARIA COM BLOCO DE CONCRETO ESTRUTURAL, CANALETA TIPO "U", ESP. 14CM, (FBK 4,5MPA), PARA REVESTIMENTO, INCLUSIVE ARGAMASSA PARA ASSENTAMENTO, EXCLUSIVE GRAUTE E ARMAÇÃO</t>
  </si>
  <si>
    <t>ED-48392</t>
  </si>
  <si>
    <t>CINTA DE AMARRAÇÃO DE ALVENARIA COM BLOCO DE CONCRETO ESTRUTURAL, CANALETA TIPO "U", ESP. 19CM, (FBK 4,5MPA), COM ACABAMENTO APARENTE, INCLUSIVE ARGAMASSA PARA ASSENTAMENTO, EXCLUSIVE GRAUTE E ARMAÇÃO</t>
  </si>
  <si>
    <t>ED-48389</t>
  </si>
  <si>
    <t>CINTA DE AMARRAÇÃO DE ALVENARIA COM BLOCO DE CONCRETO ESTRUTURAL, CANALETA TIPO "U", ESP. 19CM, (FBK 4,5MPA), PARA REVESTIMENTO, INCLUSIVE ARGAMASSA PARA ASSENTAMENTO, EXCLUSIVE GRAUTE E ARMAÇÃO</t>
  </si>
  <si>
    <t>ED-48390</t>
  </si>
  <si>
    <t>CINTA DE AMARRAÇÃO DE ALVENARIA COM BLOCO DE CONCRETO ESTRUTURAL, CANALETA TIPO "U", ESP. 9CM, (FBK 4,5MPA), COM ACABAMENTO APARENTE, INCLUSIVE ARGAMASSA PARA ASSENTAMENTO, EXCLUSIVE GRAUTE E ARMAÇÃO</t>
  </si>
  <si>
    <t>ED-48387</t>
  </si>
  <si>
    <t>CINTA DE AMARRAÇÃO DE ALVENARIA COM BLOCO DE CONCRETO ESTRUTURAL, CANALETA TIPO "U", ESP. 9CM, (FBK 4,5MPA), PARA REVESTIMENTO, INCLUSIVE ARGAMASSA PARA ASSENTAMENTO, EXCLUSIVE GRAUTE E ARMAÇÃO</t>
  </si>
  <si>
    <t>ALVENARIA DE BLOCO AUTOCLAVADO (CAA)</t>
  </si>
  <si>
    <t>ED-48203</t>
  </si>
  <si>
    <t>ALVENARIA DE VEDAÇÃO COM BLOCOS DE CONCRETO CELULAR AUTOCLAVADO (CCA), ESP. 10CM, INCLUSIVE ARGAMASSA INDUSTRIALIZADA PARA ASSENTAMENTO</t>
  </si>
  <si>
    <t>ED-48204</t>
  </si>
  <si>
    <t>ALVENARIA DE VEDAÇÃO COM BLOCOS DE CONCRETO CELULAR AUTOCLAVADO (CCA), ESP. 15CM, INCLUSIVE ARGAMASSA INDUSTRIALIZADA PARA ASSENTAMENTO</t>
  </si>
  <si>
    <t>ED-48205</t>
  </si>
  <si>
    <t>ALVENARIA DE VEDAÇÃO COM BLOCOS DE CONCRETO CELULAR AUTOCLAVADO (CCA), ESP. 20CM, INCLUSIVE ARGAMASSA INDUSTRIALIZADA PARA ASSENTAMENTO</t>
  </si>
  <si>
    <t>08.07</t>
  </si>
  <si>
    <t>ALVENARIA DE BLOCO DE CONCRETO (CHEIO)</t>
  </si>
  <si>
    <t>ED-48213</t>
  </si>
  <si>
    <t>ALVENARIA DE BLOCO DE CONCRETO CHEIO COM ARMAÇÃO, EM CONCRETO COM FCK 15MPA , ESP. 14CM, PARA REVESTIMENTO, INCLUSIVE ARGAMASSA PARA ASSENTAMENTO (DETALHE D - CADERNO SEDS)</t>
  </si>
  <si>
    <t>ED-48214</t>
  </si>
  <si>
    <t>ALVENARIA DE BLOCO DE CONCRETO CHEIO COM ARMAÇÃO, EM CONCRETO COM FCK 15MPA , ESP. 19CM, PARA REVESTIMENTO, INCLUSIVE ARGAMASSA PARA ASSENTAMENTO (DETALHE D - CADERNO SEDS)</t>
  </si>
  <si>
    <t>ED-48212</t>
  </si>
  <si>
    <t>ALVENARIA DE BLOCO DE CONCRETO CHEIO COM ARMAÇÃO, EM CONCRETO COM FCK 15MPA , ESP. 9CM, PARA REVESTIMENTO, INCLUSIVE ARGAMASSA PARA ASSENTAMENTO (DETALHE D - CADERNO SEDS)</t>
  </si>
  <si>
    <t>ED-48219</t>
  </si>
  <si>
    <t>ALVENARIA DE BLOCO DE CONCRETO CHEIO SEM ARMAÇÃO, EM CONCRETO COM FCK DE 20MPA , ESP. 14CM, PARA REVESTIMENTO, INCLUSIVE ARGAMASSA PARA ASSENTAMENTO (DETALHE D - CADERNO SEDS)</t>
  </si>
  <si>
    <t>ED-48220</t>
  </si>
  <si>
    <t>ALVENARIA DE BLOCO DE CONCRETO CHEIO SEM ARMAÇÃO, EM CONCRETO COM FCK DE 20MPA , ESP. 19CM, PARA REVESTIMENTO, INCLUSIVE ARGAMASSA PARA ASSENTAMENTO (DETALHE D - CADERNO SEDS)</t>
  </si>
  <si>
    <t>ED-48218</t>
  </si>
  <si>
    <t>ALVENARIA DE BLOCO DE CONCRETO CHEIO SEM ARMAÇÃO, EM CONCRETO COM FCK DE 20MPA , ESP. 9CM, PARA REVESTIMENTO, INCLUSIVE ARGAMASSA PARA ASSENTAMENTO (DETALHE D - CADERNO SEDS)</t>
  </si>
  <si>
    <t>ED-48216</t>
  </si>
  <si>
    <t>ALVENARIA DE BLOCO DE CONCRETO CHEIO SEM ARMAÇÃO, EM CONCRETO COM FCK 15MPA , ESP. 14CM, PARA REVESTIMENTO, INCLUSIVE ARGAMASSA PARA ASSENTAMENTO (DETALHE D - CADERNO SEDS)</t>
  </si>
  <si>
    <t>ED-48217</t>
  </si>
  <si>
    <t>ALVENARIA DE BLOCO DE CONCRETO CHEIO SEM ARMAÇÃO, EM CONCRETO COM FCK 15MPA , ESP. 19CM, PARA REVESTIMENTO, INCLUSIVE ARGAMASSA PARA ASSENTAMENTO (DETALHE D - CADERNO SEDS)</t>
  </si>
  <si>
    <t>ED-48215</t>
  </si>
  <si>
    <t>ALVENARIA DE BLOCO DE CONCRETO CHEIO SEM ARMAÇÃO, EM CONCRETO COM FCK 15MPA , ESP. 9CM, PARA REVESTIMENTO, INCLUSIVE ARGAMASSA PARA ASSENTAMENTO (DETALHE D - CADERNO SEDS)</t>
  </si>
  <si>
    <t>ELEMENTO VAZADO</t>
  </si>
  <si>
    <t>ED-48208</t>
  </si>
  <si>
    <t>ALVENARIA DE ELEMENTO VAZADO,  COBOGÓ DE CONCRETO (20X40CM), ESP. 10CM, TIPO VENEZIANA COM ACABAMENTO APARENTE, INCLUSIVE ARGAMASSA PARA ASSENTAMENTO</t>
  </si>
  <si>
    <t>ED-48207</t>
  </si>
  <si>
    <t>ALVENARIA DE ELEMENTO VAZADO,  COBOGÓ DE CONCRETO (20X40CM), ESP. 20CM, TIPO VENEZIANA COM ACABAMENTO APARENTE, INCLUSIVE ARGAMASSA PARA ASSENTAMENTO</t>
  </si>
  <si>
    <t>ED-48206</t>
  </si>
  <si>
    <t>ALVENARIA DE ELEMENTO VAZADO, COBOGÓ CERÂMICO (18X18CM), ESP. 7CM, COM ACABAMENTO APARENTE, INCLUSIVE ARGAMASSA PARA ASSENTAMENTO</t>
  </si>
  <si>
    <t>08.09</t>
  </si>
  <si>
    <t>ALVENARIA DE BLOCO DE VIDRO</t>
  </si>
  <si>
    <t>ED-48235</t>
  </si>
  <si>
    <t>ALVENARIA DE ELEMENTO VAZADO DE VIDRO,  BLOCO DE VIDRO (10X20CM), ESP. 10CM, TIPO CAPELA, INCLUSIVE ARGAMASSA PARA ASSENTAMENTO E REJUNTAMENTO</t>
  </si>
  <si>
    <t>ED-48236</t>
  </si>
  <si>
    <t>ALVENARIA DE ELEMENTO VAZADO DE VIDRO,  BLOCO DE VIDRO (10X20CM), ESP. 10CM, TIPO RIO, INCLUSIVE ARGAMASSA PARA ASSENTAMENTO E REJUNTAMENTO</t>
  </si>
  <si>
    <t>ED-48234</t>
  </si>
  <si>
    <t>ALVENARIA DE VEDAÇÃO COM BLOCO DE VIDRO (19X19CM), ESP. 8CM, TIPO ONDULADO, INCLUSIVE ARGAMASSA PARA ASSENTAMENTO E REJUTAMENTO</t>
  </si>
  <si>
    <t>ED-50950</t>
  </si>
  <si>
    <t>FECHAMENTO DE EMPENA COM QUADRO EM PERFIL, CANTONEIRA 2" X 2", SOLDADO, E TELA FIO 12 MALHA 1/2" (CONFORME DETALHE DE PRÉDIO ESCOLAR, INCLUSIVE PINTURA ESMALTE)</t>
  </si>
  <si>
    <t xml:space="preserve">ENCUNHAMENTO DE ALVENARIA </t>
  </si>
  <si>
    <t>ED-8346</t>
  </si>
  <si>
    <t>ENCUNHAMENTO DE ALVENARIA DE VEDAÇÃO COM ARGAMASSA, INCLUSIVE ADITIVO EXPANSOR PARA ENCUNHAMENTO</t>
  </si>
  <si>
    <t>ED-48397</t>
  </si>
  <si>
    <t>ENCUNHAMENTO DE ALVENARIA DE VEDAÇÃO COM ESPUMA DE POLIURETANO EXPANSIVA</t>
  </si>
  <si>
    <t>08.12</t>
  </si>
  <si>
    <t>VERGA E CONTRA-VERGA</t>
  </si>
  <si>
    <t>ED-9906</t>
  </si>
  <si>
    <t>CONTRAVERGA EM CONCRETO ESTRUTURAL PARA VÃOS ACIMA DE 150CM, PREPARADO EM OBRA COM BETONEIRA, CONTROLE "A", COM FCK 20 MPA, MOLDADA IN LOCO, INCLUSIVE ARMAÇÃO</t>
  </si>
  <si>
    <t>ED-9903</t>
  </si>
  <si>
    <t>CONTRAVERGA EM CONCRETO ESTRUTURAL PARA VÃOS DE ATÉ 150CM, PREPARADO EM OBRA COM BETONEIRA, CONTROLE "A", COM FCK 20 MPA, MOLDADA IN LOCO, INCLUSIVE ARMAÇÃO</t>
  </si>
  <si>
    <t>ED-9907</t>
  </si>
  <si>
    <t>VERGA EM CONCRETO ESTRUTURAL PARA VÃOS ACIMA DE 150CM, PREPARADO EM OBRA COM BETONEIRA, CONTROLE "A", COM FCK 20 MPA, MOLDADA IN LOCO, INCLUSIVE ARMAÇÃO</t>
  </si>
  <si>
    <t>ED-9904</t>
  </si>
  <si>
    <t>VERGA EM CONCRETO ESTRUTURAL PARA VÃOS DE ATÉ 150CM, PREPARADO EM OBRA COM BETONEIRA, CONTROLE "A", COM FCK 20 MPA, MOLDADA IN LOCO, INCLUSIVE ARMAÇÃO</t>
  </si>
  <si>
    <t>PAREDE DE GESSO ACARTONADO</t>
  </si>
  <si>
    <t>DIVISÓRIA COMPENSADO NAVAL</t>
  </si>
  <si>
    <t>ED-48536</t>
  </si>
  <si>
    <t>DIVISÓRIA EM PAINEL REMOVÍVEL, NÚCLEO COMPENSADO NAVAL - P. AÇO TIPO C</t>
  </si>
  <si>
    <t>ED-48537</t>
  </si>
  <si>
    <t>DIVISÓRIA EM PAINEL REMOVÍVEL, NÚCLEO COMPENSADO NAVAL - P. ALUMÍNIO TIPO C</t>
  </si>
  <si>
    <t>08.15</t>
  </si>
  <si>
    <t>DIVISÓRIA EM PEDRA</t>
  </si>
  <si>
    <t>ED-48532</t>
  </si>
  <si>
    <t>DIVISÓRIA EM ARDÓSIA E = 3 CM, INCLUSIVE FERRAGENS EM LATÃO CROMADO</t>
  </si>
  <si>
    <t>ED-48535</t>
  </si>
  <si>
    <t>DIVISÓRIA EM ARDÓSIA E = 3 CM, INCLUSIVE PERFIS EM CHAPA 18</t>
  </si>
  <si>
    <t>ED-48533</t>
  </si>
  <si>
    <t>DIVISÓRIA EM GRANITO CINZA ANDORINHA E = 3 CM, INCLUSIVE FERRAGENS EM LATÃO CROMADO</t>
  </si>
  <si>
    <t>ED-48531</t>
  </si>
  <si>
    <t>DIVISÓRIA EM MÁRMORE BRANCO E = 3 CM, INCLUSIVE FERRAGENS EM LATÃO CROMADO</t>
  </si>
  <si>
    <t>ED-48534</t>
  </si>
  <si>
    <t>DIVISÓRIA EM MARMORITE E = 3 CM, INCLUSIVE FERRAGENS EM LATÃO CROMADO</t>
  </si>
  <si>
    <t>ESQUADRIAS E FERRAGENS</t>
  </si>
  <si>
    <t>ESQUADRIA METÁLICA</t>
  </si>
  <si>
    <t>ED-13926</t>
  </si>
  <si>
    <t>FERRAGENS PARA PORTA METÁLICA, DE CORRER, COM DUAS (2) FOLHAS, BATENTE COM ALTURA MÁXIMA DE 2,3M, INCLUSIVE FECHADURA, MODELO BICO PAPAGAIO, ROLDANA INFERIOR E SUPERIOR, MODELO TIPO U, COM CAPACIDADE PARA 360KG, FORNECIMENTO, ACESSÓRIOS E INSTALAÇÃO, EXCLUSIVE PORTA METÁLICA</t>
  </si>
  <si>
    <t>ED-50951</t>
  </si>
  <si>
    <t>FORNECIMENTO E ASSENTAMENTO DE GRADE FIXA DE FERRO, PARA PROTEÇÃO DE JANELAS</t>
  </si>
  <si>
    <t>ED-7576</t>
  </si>
  <si>
    <t>FORNECIMENTO E ASSENTAMENTO DE PORTA EM ALUMÍNIO, TIPO VENEZIANA, DE ABRIR, ACABAMENTO ANODIZADO NATURAL, INCLUSIVE FECHADURA E MARCO</t>
  </si>
  <si>
    <t>ED-23034</t>
  </si>
  <si>
    <t>PORTA METÁLICA, TIPO DE ABRIR, COM UMA (1) FOLHA, EM CHAPA GALVANIZADA LAMBRIL, MODELO QUADRADO, INCLUSIVE PINTURA ANTICORROSIVA A BASE DE ÓXIDO DE FERRO (ZARCÃO), UMA (1) DEMÃO, FORNECIMENTO E ASSENTAMENTO, EXCLUSIVE FECHADURA E DOBRADIÇA</t>
  </si>
  <si>
    <t>ED-13908</t>
  </si>
  <si>
    <t>PORTA METÁLICA, TIPO DE CORRER, COM DUAS (2) FOLHAS, EM CHAPA GALVANIZADA LAMBRIL, MODELO ONDULADA, INCLUSIVE FORNECIMENTO, ASSENTAMENTO, PERFIS PARA MARCO E PINTURA ANTICORROSIVA COM UMA (1) DEMÃO, EXCLUSIVE FECHADURA E ROLDANAS</t>
  </si>
  <si>
    <t>PORTA METÁLICA, TIPO DE CORRER, COM UMA (1) FOLHA, EM CHAPA GALVANIZADA LAMBRIL, MODELO ONDULADA, INCLUSIVE FORNECIMENTO, ASSENTAMENTO, PERFIS PARA MARCO E PINTURA ANTICORROSIVA COM UMA (1) DEMÃO, EXCLUSIVE FECHADURA E ROLDANAS</t>
  </si>
  <si>
    <t>ED-23035</t>
  </si>
  <si>
    <t>PORTA METÁLICA VENEZIANA, TIPO DE ABRIR, COM UMA (1) FOLHA, EM PERFIL VENEZIANA ENRIJECIDO, INCLUSIVE PINTURA ANTICORROSIVA A BASE DE ÓXIDO DE FERRO (ZARCÃO), UMA (1) DEMÃO, FORNECIMENTO E ASSENTAMENTO, EXCLUSIVE FECHADURA E DOBRADIÇA</t>
  </si>
  <si>
    <t>JANELA DE ALUMÍNIO</t>
  </si>
  <si>
    <t>ED-50961</t>
  </si>
  <si>
    <t>FORNECIMENTO E ASSENTAMENTO DE JANELA DE ALUMÍNIO, LINHA SUPREMA ACABAMENTO ANODIZADO, TIPO BASCULA COM CONTRAMARCO, INCLUSIVE FORNECIMENTO DE VIDRO LISO DE 4MM, FERRAGENS E ACESSÓRIOS</t>
  </si>
  <si>
    <t>ED-50962</t>
  </si>
  <si>
    <t>FORNECIMENTO E ASSENTAMENTO DE JANELA DE ALUMÍNIO, LINHA SUPREMA ACABAMENTO ANODIZADO, TIPO CORRER COM CONTRAMARCO, INCLUSIVE FORNECIMENTO DE VIDRO LISO DE 4MM, FERRAGENS E ACESSÓRIOS</t>
  </si>
  <si>
    <t>ED-50963</t>
  </si>
  <si>
    <t>FORNECIMENTO E ASSENTAMENTO DE JANELA DE ALUMÍNIO, LINHA SUPREMA ACABAMENTO ANODIZADO, TIPO CORRER, 2 FOLHAS COM CONTRAMARCO, INCLUSIVE FORNECIMENTO DE VIDRO LISO DE 4MM, FERRAGENS E ACESSÓRIOS</t>
  </si>
  <si>
    <t>FORNECIMENTO E ASSENTAMENTO DE JANELA DE ALUMÍNIO, LINHA SUPREMA ACABAMENTO ANODIZADO, TIPO MAXIM-AR COM CONTRAMARCO, INCLUSIVE FORNECIMENTO DE VIDRO LISO DE 4MM, FERRAGENS E ACESSÓRIOS</t>
  </si>
  <si>
    <t>09.03</t>
  </si>
  <si>
    <t>JANELA DE FERRO E METALON</t>
  </si>
  <si>
    <t>ED-50933</t>
  </si>
  <si>
    <t>ASSENTAMENTO DE GRADIS E PORTÕES</t>
  </si>
  <si>
    <t>ED-50931</t>
  </si>
  <si>
    <t>ASSENTAMENTO DE JANELAS METÁLICAS BASCULANTE OU FIXA</t>
  </si>
  <si>
    <t>ED-50932</t>
  </si>
  <si>
    <t>ASSENTAMENTO DE JANELAS METÁLICAS DE CORRER E MAXIM-AR</t>
  </si>
  <si>
    <t>ED-50934</t>
  </si>
  <si>
    <t>ASSENTAMENTO DE PORTA DE METÁLICA UMA (1) OU DUAS (2) FOLHAS</t>
  </si>
  <si>
    <t>ED-50930</t>
  </si>
  <si>
    <t>FORNECIMENTO E ASSENTAMENTO DE CAIXILHO FIXO DE FERRO COM TELA CORRUGADA # 15 mm FIO 12</t>
  </si>
  <si>
    <t>ED-50954</t>
  </si>
  <si>
    <t>FORNECIMENTO E ASSENTAMENTO DE JANELA BASCULANTE DE FERRO</t>
  </si>
  <si>
    <t>ED-50957</t>
  </si>
  <si>
    <t>FORNECIMENTO E ASSENTAMENTO DE JANELA BASCULANTE EM METALON</t>
  </si>
  <si>
    <t>ED-50955</t>
  </si>
  <si>
    <t>FORNECIMENTO E ASSENTAMENTO DE JANELA DE CORRER EM FERRO</t>
  </si>
  <si>
    <t>ED-50958</t>
  </si>
  <si>
    <t>FORNECIMENTO E ASSENTAMENTO DE JANELA DE CORRER EM METALON</t>
  </si>
  <si>
    <t>ED-50956</t>
  </si>
  <si>
    <t>FORNECIMENTO E ASSENTAMENTO DE JANELA EM FERRO, TIPO MAXIM-AR, INCLUSIVE FERRAGENS E ACESSÓRIOS</t>
  </si>
  <si>
    <t>ED-50959</t>
  </si>
  <si>
    <t>FORNECIMENTO E ASSENTAMENTO DE JANELA EM METALON, TIPO MAXIM-AR, INCLUSIVE FERRAGENS E ACESSÓRIOS</t>
  </si>
  <si>
    <t>ED-50960</t>
  </si>
  <si>
    <t>FORNECIMENTO E ASSENTAMENTO DE JANELA VENEZIANA FIXAS METALON</t>
  </si>
  <si>
    <t>09.04</t>
  </si>
  <si>
    <t>PORTA DE ALUMÍNIO</t>
  </si>
  <si>
    <t>ED-50991</t>
  </si>
  <si>
    <t>FORNECIMENTO E ASSENTAMENTO DE PORTA DE ALUMÍNIO, LINHA SUPREMA ACABAMENTO ANODIZADO, TIPO CORRER, COM DUAS FOLHAS, INCLUSIVE FORNECIMENTO DE VIDRO LISO DE 4MM, FERRAGENS E ACESSÓRIOS</t>
  </si>
  <si>
    <t>PORTA DE FERRO E METALON</t>
  </si>
  <si>
    <t>ED-50971</t>
  </si>
  <si>
    <t>PORTA COMPLETA, ESTRUTURA E MARCO EM CHAPA DOBRADA - 60 X 210 CM</t>
  </si>
  <si>
    <t>ED-50972</t>
  </si>
  <si>
    <t>PORTA COMPLETA, ESTRUTURA E MARCO EM CHAPA DOBRADA - 70 X 210 CM</t>
  </si>
  <si>
    <t>ED-50973</t>
  </si>
  <si>
    <t>PORTA COMPLETA, ESTRUTURA E MARCO EM CHAPA DOBRADA - 80 X 210 CM</t>
  </si>
  <si>
    <t>ED-50974</t>
  </si>
  <si>
    <t>PORTA COMPLETA, ESTRUTURA E MARCO EM CHAPA DOBRADA - 80 X 210 CM, COM BARRA DE APOIO</t>
  </si>
  <si>
    <t>ED-50975</t>
  </si>
  <si>
    <t>PORTA COMPLETA, ESTRUTURA E MARCO EM CHAPA DOBRADA - 90 X 210 CM</t>
  </si>
  <si>
    <t>ED-50978</t>
  </si>
  <si>
    <t>PORTA DE SANITÁRIO COMPLETA, COM BATENTES DE FERRO, ESTRUTURA EM METALON 20 X 30, FOLHA EM CHAPA GALVANIZADA Nº. 18, TRANQUETA E DOBRADIÇAS - 60 X 180 CM</t>
  </si>
  <si>
    <t>ED-50976</t>
  </si>
  <si>
    <t>PORTA DE SANITÁRIO COMPLETA, COM BATENTES DE FERRO, ESTRUTURA EM METALON 20 X 30 MM, FOLHA EM CHAPA GALVANIZADA Nº. 18, TRANQUETA E DOBRADIÇAS - 60 X 150 CM</t>
  </si>
  <si>
    <t>ED-50977</t>
  </si>
  <si>
    <t>PORTA DE SANITÁRIO COMPLETA, COM BATENTES DE FERRO, ESTRUTURA EM METALON 20 X 30 MM, FOLHA EM CHAPA GALVANIZADA Nº. 18, TRANQUETA E DOBRADIÇAS - 80 X 150 CM</t>
  </si>
  <si>
    <t>ED-50979</t>
  </si>
  <si>
    <t>PORTA EM PERFIL E CHAPA METÁLICA</t>
  </si>
  <si>
    <t>PORTA DE MADEIRA DE LEI</t>
  </si>
  <si>
    <t>ED-49584</t>
  </si>
  <si>
    <t>FOLHA DE PORTA MADEIRA DE LEI PRANCHETA PARA PINTURA L &lt;= 60 CM, H &lt;= 180 CM</t>
  </si>
  <si>
    <t>ED-49585</t>
  </si>
  <si>
    <t>FOLHA DE PORTA MADEIRA DE LEI PRANCHETA PARA PINTURA 60 X 210 CM</t>
  </si>
  <si>
    <t>ED-49586</t>
  </si>
  <si>
    <t>FOLHA DE PORTA MADEIRA DE LEI PRANCHETA PARA PINTURA 70 X 210 CM</t>
  </si>
  <si>
    <t>ED-49587</t>
  </si>
  <si>
    <t>FOLHA DE PORTA MADEIRA DE LEI PRANCHETA PARA PINTURA 80 X 210 CM</t>
  </si>
  <si>
    <t>ED-49588</t>
  </si>
  <si>
    <t>FOLHA DE PORTA MADEIRA DE LEI PRANCHETA PARA PINTURA 90 X 210 CM</t>
  </si>
  <si>
    <t>ED-49589</t>
  </si>
  <si>
    <t>MARCO DE MADEIRA DE LEI PARA PINTURA, L = 14 CM, 60 X 210 CM</t>
  </si>
  <si>
    <t>ED-49590</t>
  </si>
  <si>
    <t>MARCO EM MADEIRA DE LEI PARA PINTURA, L = 14 CM, 70 X 210 CM</t>
  </si>
  <si>
    <t>ED-49591</t>
  </si>
  <si>
    <t>MARCO EM MADEIRA DE LEI PARA PINTURA, L = 14 CM, 80 X 210 CM</t>
  </si>
  <si>
    <t>ED-49592</t>
  </si>
  <si>
    <t>MARCO EM MADEIRA DE LEI PARA PINTURA, L = 14 CM, 90 X 210 CM</t>
  </si>
  <si>
    <t>ED-49600</t>
  </si>
  <si>
    <t>PORTA DE ABRIR, MADEIRA DE LEI PRANCHETA PARA PINTURA COMPLETA 60 X 210 CM,COM FERRAGENS EM FERRO LATONADO</t>
  </si>
  <si>
    <t>ED-49601</t>
  </si>
  <si>
    <t>PORTA DE ABRIR, MADEIRA DE LEI PRANCHETA PARA PINTURA COMPLETA 70 X 210 CM,COM FERRAGENS EM FERRO LATONADO</t>
  </si>
  <si>
    <t>ED-49602</t>
  </si>
  <si>
    <t>PORTA DE ABRIR, MADEIRA DE LEI PRANCHETA PARA PINTURA COMPLETA 80 X 210 CM,COM FERRAGENS EM FERRO LATONADO</t>
  </si>
  <si>
    <t>ED-49603</t>
  </si>
  <si>
    <t>PORTA DE ABRIR, MADEIRA DE LEI PRANCHETA PARA PINTURA COMPLETA 90 X 210 CM,COM FERRAGENS EM FERRO LATONADO</t>
  </si>
  <si>
    <t>ED-49611</t>
  </si>
  <si>
    <t>RÉGUA PARA ALIZARES DE 5 X 1 CM DE MADEIRA DE LEI PARA PINTURA COLOCADO</t>
  </si>
  <si>
    <t>ED-49612</t>
  </si>
  <si>
    <t>RÉGUA PARA ALIZARES DE 7 X 1 CM DE MADEIRA DE LEI PARA PINTURA COLOCADO</t>
  </si>
  <si>
    <t>09.07</t>
  </si>
  <si>
    <t>PORTA EM MADEIRA DE LEI COM LAMINADO MELAMÍNICO</t>
  </si>
  <si>
    <t>ED-49607</t>
  </si>
  <si>
    <t>PORTA EM MADEIRA DE LEI ESPECIAL COMPLETA 60 X 210 CM, COM REVESTIMENTO EM LAMINADO MELAMÍNICO NAS DUAS FACES, INCLUSIVE FERRAGENS E MAÇANETA TIPO ALAVANCA</t>
  </si>
  <si>
    <t>ED-49606</t>
  </si>
  <si>
    <t>PORTA EM MADEIRA DE LEI ESPECIAL COMPLETA 70 X 210 CM, COM REVESTIMENTO EM LAMINADO MELAMÍNICO NAS DUAS FACES, INCLUSIVE FERRAGENS E MAÇANETA TIPO ALAVANCA</t>
  </si>
  <si>
    <t>ED-49605</t>
  </si>
  <si>
    <t>PORTA EM MADEIRA DE LEI ESPECIAL COMPLETA 80 X 210 CM, COM REVESTIMENTO EM LAMINADO MELAMÍNICO NAS DUAS FACES, INCLUSIVE FERRAGENS E MAÇANETA TIPO ALAVANCA</t>
  </si>
  <si>
    <t>PORTA EM MADEIRA DE LEI ESPECIAL COMPLETA 90 X 210 CM, PARA PINTURA, PARA P.N.E., COM PROTEÇÃO INFERIOR EM LAMINADO MELAMÍNICO, INCLUSIVE FERRAGENS E MAÇANETA TIPO ALAVANCA (P2)</t>
  </si>
  <si>
    <t>PORTA EM MADEIRA DE LEI REVESTIDA EM LAMINADO MELAMÍNICO, COM MARCO EM ALUMÍNIO ANODIZADO NATURAL, TARJETA LIVRE/OCUPADO E DOBRADIÇAS - 60 X 165 CM</t>
  </si>
  <si>
    <t>PORTA DE MADEIRA COM TARJETA</t>
  </si>
  <si>
    <t>ED-49597</t>
  </si>
  <si>
    <t>PORTA DE MADEIRA, TIPO PRANCHETA, COM MARCO FERRO "L" 1 1/4 X 1/8", TARJETA E DOBRADIÇAS - 100 X 160 CM</t>
  </si>
  <si>
    <t>ED-49594</t>
  </si>
  <si>
    <t>PORTA DE MADEIRA, TIPO PRANCHETA, COM MARCO FERRO "L" 1 1/4 X 1/8", TARJETA E DOBRADIÇAS - 55 X 180 CM</t>
  </si>
  <si>
    <t>ED-49598</t>
  </si>
  <si>
    <t>PORTA DE MADEIRA, TIPO PRANCHETA, COM MARCO FERRO "L" 1 1/4 X 1/8", TARJETA LIVRE/OCUPADO E DOBRADIÇAS - 100 X 160 CM</t>
  </si>
  <si>
    <t>ED-49593</t>
  </si>
  <si>
    <t>PORTA DE MADEIRA, TIPO PRANCHETA, COM MARCO FERRO "L" 1 1/4 X 1/8", TARJETA LIVRE/OCUPADO E DOBRADIÇAS - 55 X 160 CM</t>
  </si>
  <si>
    <t>ED-49595</t>
  </si>
  <si>
    <t>PORTA DE MADEIRA, TIPO PRANCHETA, COM MARCO FERRO "L" 1 1/4 X 1/8", TARJETA LIVRE/OCUPADO E DOBRADIÇAS - 55 X 180 CM</t>
  </si>
  <si>
    <t>ED-49596</t>
  </si>
  <si>
    <t>PORTA DE MADEIRA, TIPO PRANCHETA, COM MARCO FERRO "L" 1 1/4 X 1/8", TARJETA LIVRE/OCUPADO E DOBRADIÇAS - 60 X 165 CM</t>
  </si>
  <si>
    <t>09.09</t>
  </si>
  <si>
    <t>PEÇA ESPECIAL DE MADEIRA</t>
  </si>
  <si>
    <t>ED-49582</t>
  </si>
  <si>
    <t>ED-49583</t>
  </si>
  <si>
    <t>PROTETOR DE PAREDE BATE MACA EM PVC RÍGIDO DE ALTO IMPACTO, BASE DE FIXAÇÃO, TERMINAIS DE ACABAMENTO E ADAPTADORES L = 200 MM</t>
  </si>
  <si>
    <t>VISOR PARA PORTA</t>
  </si>
  <si>
    <t>ED-7066</t>
  </si>
  <si>
    <t>FORNECIMENTO DE VISOR 30X20 CM DE VIDRO EM CRISTAL INCOLOR FIXO E=4 MM COM MOLDURA DE MADEIRA, INSTALADO EM PORTA DE MADEIRA</t>
  </si>
  <si>
    <t>09.11</t>
  </si>
  <si>
    <t>FERRAGEM E ACESSÓRIOS</t>
  </si>
  <si>
    <t>ED-49697</t>
  </si>
  <si>
    <t>DOBRADIÇA DE FERRO, MEDIDAS (3"X2.1/2"), TIPO PINO SOLTO COM BOLA, ACABAMENTO CROMADO, INCLUSIVE ACESSÓRIOS PARA FIXAÇÃO</t>
  </si>
  <si>
    <t>ED-49698</t>
  </si>
  <si>
    <t>DOBRADIÇA DE FERRO, MEDIDAS (3.1/2"X3"), TIPO PINO SOLTO COM BOLA, ACABAMENTO CROMADO, INCLUSIVE ACESSÓRIOS PARA FIXAÇÃO</t>
  </si>
  <si>
    <t>ED-49701</t>
  </si>
  <si>
    <t>FECHADURA TIPO BANHEIRO (TRANQUETA), GRAU DE SEGURANÇA MÉDIO, DISTÂNCIA DE BROCA 40MM, ACABAMENTO COM ESPELHO CROMADO E MAÇANETA MODELO ALAVANCA EM ZAMAC, INCLUSIVE ACESSÓRIOS PARA FIXAÇÃO E UMA (1) CHAVE</t>
  </si>
  <si>
    <t>ED-21612</t>
  </si>
  <si>
    <t>FECHADURA TIPO EXTERNA, EM PORTA METÁLICA, GRAU DE SEGURANÇA MÉDIO, DISTÂNCIA DE BROCA 20MM, ACABAMENTO COM ESPELHO CROMADO E MAÇANETA MODELO ALAVANCA EM ZAMAC, INCLUSIVE ACESSÓRIOS PARA FIXAÇÃO E DUAS (2) CHAVES</t>
  </si>
  <si>
    <t>ED-49699</t>
  </si>
  <si>
    <t>FECHADURA TIPO EXTERNA, GRAU DE SEGURANÇA MÉDIO, DISTÂNCIA DE BROCA 40MM, ACABAMENTO COM ESPELHO CROMADO E MAÇANETA MODELO ALAVANCA EM ZAMAC, INCLUSIVE ACESSÓRIOS PARA FIXAÇÃO E DUAS (2) CHAVES</t>
  </si>
  <si>
    <t>ED-49700</t>
  </si>
  <si>
    <t>FECHADURA TIPO INTERNA (GORGE), GRAU DE SEGURANÇA MÉDIO, DISTÂNCIA DE BROCA 40MM, ACABAMENTO COM ESPELHO CROMADO E MAÇANETA MODELO ALAVANCA EM ZAMAC, INCLUSIVE ACESSÓRIOS PARA FIXAÇÃO E DUAS (2) CHAVES</t>
  </si>
  <si>
    <t>ED-23033</t>
  </si>
  <si>
    <t>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</si>
  <si>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ED-13911</t>
  </si>
  <si>
    <t>FERRAGENS PARA PORTA METÁLICA, DE CORRER, COM UMA (1) FOLHA, BATENTE COM ALTURA MÁXIMA DE 2,3M, INCLUSIVE FECHADURA, MODELO BICO PAPAGAIO, ROLDANA INFERIOR E SUPERIOR, MODELO TIPO U, COM CAPACIDADE PARA 360KG, FORNECIMENTO, ACESSÓRIOS E INSTALAÇÃO, EXCLUSIVE PORTA METÁLICA</t>
  </si>
  <si>
    <t>ED-49702</t>
  </si>
  <si>
    <t>MOLA HIDRÁULICA NORMAL</t>
  </si>
  <si>
    <t>ED-49704</t>
  </si>
  <si>
    <t>ED-49705</t>
  </si>
  <si>
    <t>09.12</t>
  </si>
  <si>
    <t>PORTA CORTA-FOGO</t>
  </si>
  <si>
    <t>ED-50988</t>
  </si>
  <si>
    <t>PORTA CORTA-FOGO, COLOCAÇÃO E ACABAMENTO, DE ABRIR, UMA FOLHA COM DOBRADIÇA ESPECIAL, MOLA DE FECHAMENTO, FECHADURA, MAÇANETA E DEMAIS FERRAGENS DE ACABAMENTO, DIMENSÕES 0,80 X 2,10 M</t>
  </si>
  <si>
    <t>ED-50989</t>
  </si>
  <si>
    <t>PORTA CORTA-FOGO, COLOCAÇÃO E ACABAMENTO, DE ABRIR, UMA FOLHA COM DOBRADIÇA ESPECIAL, MOLA DE FECHAMENTO, FECHADURA, MAÇANETA E DEMAIS FERRAGENS DE ACABAMENTO, DIMENSÕES 0,90 X 2,10 M</t>
  </si>
  <si>
    <t>VEDAÇÃO E CALAFETAGEM</t>
  </si>
  <si>
    <t>ED-50992</t>
  </si>
  <si>
    <t>VEDAÇÃO DE ESQUADRIAS METÁLICAS COM SILICONE PASTOSO</t>
  </si>
  <si>
    <t>COBERTURAS E PROTEÇÕES</t>
  </si>
  <si>
    <t>ESTRUTURA DE MADEIRA PARA COBERTURA</t>
  </si>
  <si>
    <t>ED-48414</t>
  </si>
  <si>
    <t>CAIBRO DE MADEIRA EM PARAJU 7 X 4 CM</t>
  </si>
  <si>
    <t>ED-48408</t>
  </si>
  <si>
    <t>ENGRADAMENTO PARA TELHADO DE FIBROCIMENTO ONDULADA</t>
  </si>
  <si>
    <t>ED-48409</t>
  </si>
  <si>
    <t>ENGRADAMENTO PARA TELHADO DE FIBROCIMENTO TIPO KALHETA, CANALETE 49</t>
  </si>
  <si>
    <t>ED-48410</t>
  </si>
  <si>
    <t>ENGRADAMENTO PARA TELHADO DE FIBROCIMENTO TIPO KALHETÃO, CANALETE 90</t>
  </si>
  <si>
    <t>ED-48407</t>
  </si>
  <si>
    <t>ENGRADAMENTO PARA TELHAS CERÂMICA OU CONCRETO EM MADEIRA PARAJU</t>
  </si>
  <si>
    <t>ED-48412</t>
  </si>
  <si>
    <t>PEÇAS DE MADEIRA EM PARAJU 12 X 8 CM</t>
  </si>
  <si>
    <t>ED-48411</t>
  </si>
  <si>
    <t>PEÇAS DE MADEIRA EM PARAJU 15 X 8 CM</t>
  </si>
  <si>
    <t>ED-48413</t>
  </si>
  <si>
    <t>PEÇAS DE MADEIRA EM PARAJU 8 X 8 CM</t>
  </si>
  <si>
    <t>ED-48415</t>
  </si>
  <si>
    <t>RIPA EM MADEIRA EM 4 X 1,5 CM</t>
  </si>
  <si>
    <t>ESTRUTURA METÁLICA PARA COBERTURA</t>
  </si>
  <si>
    <t>ED-20603</t>
  </si>
  <si>
    <t>FORNECIMENTO DE ESTRUTURA METÁLICA E ENGRADAMENTO METÁLICO, EM AÇO, PARA TELHADO, EXCLUSIVE TELHA, INCLUSIVE FABRICAÇÃO, TRANSPORTE, MONTAGEM E APLICAÇÃO DE FUNDO PREPARADOR ANTICORROSIVO EM SUPERFÍCIE METÁLICA, UMA (1) DEMÃO</t>
  </si>
  <si>
    <t>ED-20574</t>
  </si>
  <si>
    <t>FORNECIMENTO DE ESTRUTURA METÁLICA E ENGRADAMENTO METÁLICO, EM AÇO PATINÁVEL, SOBRE LAJE PARA TELHA CERÂMICA, COBERTURA PADRÃO DO PRÉDIO ESCOLAR, EXCLUSIVE TELHA, INCLUSIVE FABRICAÇÃO, TRANSPORTE E MONTAGEM</t>
  </si>
  <si>
    <t>ED-20575</t>
  </si>
  <si>
    <t>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</si>
  <si>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</si>
  <si>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</si>
  <si>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</si>
  <si>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</si>
  <si>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</si>
  <si>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</si>
  <si>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</si>
  <si>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</si>
  <si>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</si>
  <si>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FORNECIMENTO DE ESTRUTURA METÁLICA E ENGRADAMENTO METÁLICO PARA TELHADO EM ARCO DE QUADRA POLIESPORTIVA EM AÇO PATINÁVEL, COBERTURA EM ARCO PADRÃO DA QUADRA ESCOLAR, EXCLUSIVE TELHA, INCLUSIVE PILAR METÁLICO, FABRICAÇÃO, TRANSPORTE E MONTAGEM</t>
  </si>
  <si>
    <t>10.03</t>
  </si>
  <si>
    <t>COBERTURA COM TELHA FIBROCIMENTO</t>
  </si>
  <si>
    <t>ED-48425</t>
  </si>
  <si>
    <t>COBERTURA EM TELHA DE FIBROCIMENTO ESTRUTURAL, ESP. 8MM, COM RECOBRIMENTO TRANSVERSAL E LONGITUDINAL, EXCLUSIVE CUMEEIRA, INCLUSIVE ACESSÓRIOS DE FIXAÇÃO E IÇAMENTO</t>
  </si>
  <si>
    <t>ED-48423</t>
  </si>
  <si>
    <t>COBERTURA EM TELHA DE FIBROCIMENTO ONDULADA E = 5 MM</t>
  </si>
  <si>
    <t>ED-48424</t>
  </si>
  <si>
    <t>COBERTURA EM TELHA DE FIBROCIMENTO ONDULADA E = 6 MM</t>
  </si>
  <si>
    <t>ED-48426</t>
  </si>
  <si>
    <t>COBERTURA EM TELHA DE FIBROCIMENTO TIPO KALHETA, CANALETE 49</t>
  </si>
  <si>
    <t>ED-48427</t>
  </si>
  <si>
    <t>COBERTURA EM TELHA DE FIBROCIMENTO TIPO KALHETÃO,CANALETE 90</t>
  </si>
  <si>
    <t>ED-48417</t>
  </si>
  <si>
    <t>COLOCAÇÃO DE RUFO EM FIBROCIMENTO PARA TELHA ONDULADA</t>
  </si>
  <si>
    <t>10.04</t>
  </si>
  <si>
    <t>COBERTURA COM TELHA METÁLICA</t>
  </si>
  <si>
    <t>ED-13852</t>
  </si>
  <si>
    <t>COBERTURA EM TELHA METÁLICA GALVANIZADA ONDULADA, TIPO SIMPLES, ESP. 0,50MM, ACABAMENTO NATURAL, INCLUSIVE ACESSÓRIOS PARA FIXAÇÃO, FORNECIMENTO E INSTALAÇÃO</t>
  </si>
  <si>
    <t>ED-48430</t>
  </si>
  <si>
    <t>COBERTURA EM TELHA METÁLICA GALVANIZADA TRAPEZOIDAL, DUPLA COM TRATAMENTO ANTI-CHAMA</t>
  </si>
  <si>
    <t>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</si>
  <si>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</si>
  <si>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COBERTURA EM TELHA METÁLICA GALVANIZADA TRAPEZOIDAL, TIPO SIMPLES, ESP. 0,50MM, ACABAMENTO NATURAL, INCLUSIVE ACESSÓRIOS PARA FIXAÇÃO, FORNECIMENTO E INSTALAÇÃO</t>
  </si>
  <si>
    <t>ED-48432</t>
  </si>
  <si>
    <t>COBERTURA EM TELHA ONDULADA TRADICIONAL DE FIBRA VEGETAL COM BETUME ESP. = 3 MM - INCLINAÇÃO ACIMA DE 15º (FIXAÇÃO EM ESTRUTURA METÁLICA)</t>
  </si>
  <si>
    <t>ED-48431</t>
  </si>
  <si>
    <t>COBERTURA EM TELHA ONDULADA TRADICIONAL DE FIBRA VEGETAL COM BETUME ESP. = 3 MM - INCLINAÇÃO DE 10º A 15º (FIXAÇÃO EM ESTRUTURA METÁLICA)</t>
  </si>
  <si>
    <t>ED-48418</t>
  </si>
  <si>
    <t>COLOCAÇÃO DE RUFO EM POLIETILENO PARA TELHA VEGETAL TRADICIONAL</t>
  </si>
  <si>
    <t>10.05</t>
  </si>
  <si>
    <t>COBERTURA COM TELHA CERÂMICA</t>
  </si>
  <si>
    <t>ED-48421</t>
  </si>
  <si>
    <t>COBERTURA EM TELHA CERÂMICA COLONIAL CURVA, 26 UNID/M2</t>
  </si>
  <si>
    <t>ED-48420</t>
  </si>
  <si>
    <t>COBERTURA EM TELHA CERÂMICA COLONIAL PLANA, 24 UNID/M2</t>
  </si>
  <si>
    <t>ED-48419</t>
  </si>
  <si>
    <t>COBERTURA EM TELHA CERÂMICA FRANCESA</t>
  </si>
  <si>
    <t>ED-48406</t>
  </si>
  <si>
    <t>EMBOÇAMENTO DA ÚLTIMA FIADA DE TELHA CERÂMICA COM ARGAMASSA DE CIMENTO, CAL HIDRATADA E AREIA SEM PENEIRAR, NO TRAÇO 1:2:9</t>
  </si>
  <si>
    <t>ED-48422</t>
  </si>
  <si>
    <t>TELHA COLONIAL DE RESERVA</t>
  </si>
  <si>
    <t>10.06</t>
  </si>
  <si>
    <t>CUMEEIRA E ESPIGÃO</t>
  </si>
  <si>
    <t>ED-48403</t>
  </si>
  <si>
    <t>COLOCAÇÃO DE CUMEEIRA DE FIBROCIMENTO PARA TELHA KALHETA, CANALETE 49</t>
  </si>
  <si>
    <t>ED-48404</t>
  </si>
  <si>
    <t>COLOCAÇÃO DE CUMEEIRA DE FIBROCIMENTO PARA TELHA KALHETÃO,CANALETE 90</t>
  </si>
  <si>
    <t>COLOCAÇÃO DE CUMEEIRA GALVANIZADA TRAPEZOIDAL E = 0,50 MM, SIMPLES</t>
  </si>
  <si>
    <t>ED-48405</t>
  </si>
  <si>
    <t>COLOCAÇÃO DE CUMEEIRA ONDULADA DE FIBRA VEGETAL COM BETUME - TRADICIONAL</t>
  </si>
  <si>
    <t>ED-48416</t>
  </si>
  <si>
    <t>COLOCAÇÃO DE ESPIGÃO EM FIBROCIMENTO PARA TELHA ONDULADA</t>
  </si>
  <si>
    <t>ED-48401</t>
  </si>
  <si>
    <t>CUMEEIRA NORMAL OU ARTICULADA DE FIBROCIMENTO PARA TELHA ONDULADA E = 6 OU 8 MM</t>
  </si>
  <si>
    <t>ED-48400</t>
  </si>
  <si>
    <t>CUMEEIRA PARA TELHA CERÂMICA, INCLUSIVE ASSENTAMENTO EM ARGAMASSA, TRAÇO 1:2:9 (CIMENTO, CAL E AREIA), PREPARO MECÂNICO</t>
  </si>
  <si>
    <t>CALHA GALVANIZADA</t>
  </si>
  <si>
    <t>ED-50653</t>
  </si>
  <si>
    <t>ED-50648</t>
  </si>
  <si>
    <t>ED-50649</t>
  </si>
  <si>
    <t>ED-50650</t>
  </si>
  <si>
    <t>ED-50651</t>
  </si>
  <si>
    <t>ED-50652</t>
  </si>
  <si>
    <t>ED-50660</t>
  </si>
  <si>
    <t>ED-50654</t>
  </si>
  <si>
    <t>ED-50655</t>
  </si>
  <si>
    <t>ED-50656</t>
  </si>
  <si>
    <t>ED-50657</t>
  </si>
  <si>
    <t>ED-50658</t>
  </si>
  <si>
    <t>ED-50659</t>
  </si>
  <si>
    <t>ED-50661</t>
  </si>
  <si>
    <t>ED-50662</t>
  </si>
  <si>
    <t>ED-50663</t>
  </si>
  <si>
    <t>RUFO GALVANIZADO</t>
  </si>
  <si>
    <t>ED-50675</t>
  </si>
  <si>
    <t>ED-50676</t>
  </si>
  <si>
    <t>ED-50678</t>
  </si>
  <si>
    <t>ED-50679</t>
  </si>
  <si>
    <t>ED-50680</t>
  </si>
  <si>
    <t>ED-50681</t>
  </si>
  <si>
    <t>ED-50682</t>
  </si>
  <si>
    <t>ED-50683</t>
  </si>
  <si>
    <t>ED-50684</t>
  </si>
  <si>
    <t>ED-50685</t>
  </si>
  <si>
    <t>CHAPINS GALVANIZADOS</t>
  </si>
  <si>
    <t>ED-50667</t>
  </si>
  <si>
    <t>10.10</t>
  </si>
  <si>
    <t>FECHAMENTO DE ONDA DE TELHA</t>
  </si>
  <si>
    <t>ED-48433</t>
  </si>
  <si>
    <t>COLOCAÇÃO DE VEDA ONDA EM POLIETILENO PARA TELHA ONDULADA</t>
  </si>
  <si>
    <t>CONDUTORE DE ÁGUA PLUVIAL EM PVC</t>
  </si>
  <si>
    <t>ED-50668</t>
  </si>
  <si>
    <t>CONDUTOR DE AP DO TELHADO EM TUBO PVC ESGOTO, INCLUSIVE CONEXÕES E SUPORTES, 100 MM</t>
  </si>
  <si>
    <t>ED-50669</t>
  </si>
  <si>
    <t>CONDUTOR DE AP DO TELHADO EM TUBO PVC ESGOTO, INCLUSIVE CONEXÕES E SUPORTES, 75 MM</t>
  </si>
  <si>
    <t>10.12</t>
  </si>
  <si>
    <t>GRELHA E RALO</t>
  </si>
  <si>
    <t>ED-50673</t>
  </si>
  <si>
    <t>GRELHA hemisférica de ferro fundido Ø 100 mm (4")</t>
  </si>
  <si>
    <t>ED-50674</t>
  </si>
  <si>
    <t>GRELHA hemisférica de ferro fundido Ø 150 mm (6")</t>
  </si>
  <si>
    <t>ED-50672</t>
  </si>
  <si>
    <t>GRELHA hemisférica de ferro fundido Ø 75 mm (3")</t>
  </si>
  <si>
    <t>ED-49962</t>
  </si>
  <si>
    <t>RALO SEMI- HEMISFÉRICO TIPO ABACAXI D = 100 MM</t>
  </si>
  <si>
    <t>ED-49960</t>
  </si>
  <si>
    <t>RALO SEMI- HEMISFÉRICO TIPO ABACAXI D = 50 MM</t>
  </si>
  <si>
    <t>ED-49961</t>
  </si>
  <si>
    <t>RALO SEMI- HEMISFÉRICO TIPO ABACAXI D = 75 MM</t>
  </si>
  <si>
    <t>DISPOSITIVO DE DRENAGEM</t>
  </si>
  <si>
    <t>ED-50671</t>
  </si>
  <si>
    <t>BUZINOTE PARA LAJES - DRENO COM TUBO DE 2" EMBUTIDO NO CONCRETO</t>
  </si>
  <si>
    <t>IMPERMEABILIZAÇÃO E ISOLAMENTO TÉRMICO</t>
  </si>
  <si>
    <t>11.01</t>
  </si>
  <si>
    <t>IMPERMEABILIZAÇÃO DE FUNDAÇÃO</t>
  </si>
  <si>
    <t>ED-50764</t>
  </si>
  <si>
    <t>REVESTIMENTO COM IMPERMEABILIZANTE EM DUAS (2) CAMADAS SOBREPOSTAS DE ARGAMASSA, TRAÇO 1:3 (CIMENTO E AREIA) COM ADITIVO IMPERMEABILIZANTE, ESP. 20MM, INCLUSIVE PINTURA COM DUAS (2) DEMÃOS COM EMULSÃO ASFÁLTICA</t>
  </si>
  <si>
    <t>11.02</t>
  </si>
  <si>
    <t>ARGAMASSA COM ADITIVO</t>
  </si>
  <si>
    <t>ED-50167</t>
  </si>
  <si>
    <t>IMPERMEABILIZAÇÃO COM ARGAMASSA TRAÇO 1:3, E = 2,50 CM COM ADITIVO</t>
  </si>
  <si>
    <t>ED-50171</t>
  </si>
  <si>
    <t>IMPERMEABILIZAÇÃO POR CRISTALIZAÇÃO</t>
  </si>
  <si>
    <t>ED-50175</t>
  </si>
  <si>
    <t>PINTURA IMPERMEABILIZANTE COM ARGAMASSA POLIMÉRICA</t>
  </si>
  <si>
    <t>11.03</t>
  </si>
  <si>
    <t>CAMADA DE REGULARIZAÇÃO</t>
  </si>
  <si>
    <t>ED-13286</t>
  </si>
  <si>
    <t>CAMADA DE REGULARIZAÇÃO COM ARGAMASSA, TRAÇO 1:3 (CIMENTO E AREIA), ESP. 15MM, APLICAÇÃO MANUAL, PREPARO MECÂNICO</t>
  </si>
  <si>
    <t>ED-13287</t>
  </si>
  <si>
    <t>CAMADA DE REGULARIZAÇÃO COM ARGAMASSA, TRAÇO 1:3 (CIMENTO E AREIA), ESP. 20MM, APLICAÇÃO MANUAL, PREPARO MECÂNICO</t>
  </si>
  <si>
    <t>ED-13288</t>
  </si>
  <si>
    <t>CAMADA DE REGULARIZAÇÃO COM ARGAMASSA, TRAÇO 1:3 (CIMENTO E AREIA), ESP. 25MM, APLICAÇÃO MANUAL, PREPARO MECÂNICO</t>
  </si>
  <si>
    <t>ED-50170</t>
  </si>
  <si>
    <t>CAMADA DE REGULARIZAÇÃO COM ARGAMASSA, TRAÇO 1:3 (CIMENTO E AREIA), ESP. 30MM, APLICAÇÃO MANUAL, PREPARO MECÂNICO</t>
  </si>
  <si>
    <t>ED-13289</t>
  </si>
  <si>
    <t>CAMADA DE REGULARIZAÇÃO COM ARGAMASSA, TRAÇO 1:4 (CIMENTO E AREIA), ESP. 15MM, APLICAÇÃO MANUAL, PREPARO MECÂNICO</t>
  </si>
  <si>
    <t>ED-13290</t>
  </si>
  <si>
    <t>CAMADA DE REGULARIZAÇÃO COM ARGAMASSA, TRAÇO 1:4 (CIMENTO E AREIA), ESP. 20MM, APLICAÇÃO MANUAL, PREPARO MECÂNICO</t>
  </si>
  <si>
    <t>ED-13291</t>
  </si>
  <si>
    <t>CAMADA DE REGULARIZAÇÃO COM ARGAMASSA, TRAÇO 1:4 (CIMENTO E AREIA), ESP. 25MM, APLICAÇÃO MANUAL, PREPARO MECÂNICO</t>
  </si>
  <si>
    <t>ED-13292</t>
  </si>
  <si>
    <t>CAMADA DE REGULARIZAÇÃO COM ARGAMASSA, TRAÇO 1:4 (CIMENTO E AREIA), ESP. 30MM, APLICAÇÃO MANUAL, PREPARO MECÂNICO</t>
  </si>
  <si>
    <t>PROTEÇÃO MECÂNICA</t>
  </si>
  <si>
    <t>ED-50176</t>
  </si>
  <si>
    <t>ED-13279</t>
  </si>
  <si>
    <t>ED-13280</t>
  </si>
  <si>
    <t>ED-13281</t>
  </si>
  <si>
    <t>ED-13282</t>
  </si>
  <si>
    <t>ED-13283</t>
  </si>
  <si>
    <t>ED-13284</t>
  </si>
  <si>
    <t>ED-13285</t>
  </si>
  <si>
    <t>11.05</t>
  </si>
  <si>
    <t>EMULSÃO ASFÁTICA</t>
  </si>
  <si>
    <t>ED-50173</t>
  </si>
  <si>
    <t>IMPERMEABILIZAÇÃO de alicerce com tinta betuminosa em parede de 1 1/2 tijolo</t>
  </si>
  <si>
    <t>PINTURA COM EMULSÃO ASFÁLTICA, DUAS (2) DEMÃOS</t>
  </si>
  <si>
    <t>MANTA ASFÁLTICA</t>
  </si>
  <si>
    <t>ED-50168</t>
  </si>
  <si>
    <t>IMPERMEABILIZAÇÃO COM MANTA ASFÁLTICA PRÉ-FABRICADA, E = 4 MM</t>
  </si>
  <si>
    <t>ED-50169</t>
  </si>
  <si>
    <t>IMPERMEABILIZAÇÃO COM MANTA ASFÁLTICA PRÉ-FABRICADA, E = 4 MM - ANTI-RAIZ</t>
  </si>
  <si>
    <t>PREPARAÇÃO DE SUPERFÍCIE</t>
  </si>
  <si>
    <t>ED-50533</t>
  </si>
  <si>
    <t>APICOAMENTO DE PISO CIMENTADO - PROFUNDIDADE ATÉ 1 CM</t>
  </si>
  <si>
    <t>APLICAÇÃO DE LONA PRETA, ESP. 150 MICRAS, INCLUSIVE FORNECIMENTO</t>
  </si>
  <si>
    <t>CONTRAPISO</t>
  </si>
  <si>
    <t>ED-50566</t>
  </si>
  <si>
    <t>CONTRAPISO DESEMPENADO COM ARGAMASSA, TRAÇO 1:3 (CIMENTO E AREIA), ESP. 20MM</t>
  </si>
  <si>
    <t>ED-50567</t>
  </si>
  <si>
    <t>CONTRAPISO DESEMPENADO COM ARGAMASSA, TRAÇO 1:3 (CIMENTO E AREIA), ESP. 25MM</t>
  </si>
  <si>
    <t>ED-50568</t>
  </si>
  <si>
    <t>CONTRAPISO DESEMPENADO COM ARGAMASSA, TRAÇO 1:3 (CIMENTO E AREIA), ESP. 30MM</t>
  </si>
  <si>
    <t>ED-50569</t>
  </si>
  <si>
    <t>CONTRAPISO DESEMPENADO COM ARGAMASSA, TRAÇO 1:3 (CIMENTO E AREIA), ESP. 50MM</t>
  </si>
  <si>
    <t>12.03</t>
  </si>
  <si>
    <t>PISO DE ARDÓSIA</t>
  </si>
  <si>
    <t>ED-50534</t>
  </si>
  <si>
    <t>REVESTIMENTO COM ARDÓSIA APLICADO EM PISO (20X20CM), ESP. 1CM, ACABAMENTO NATURAL, ASSENTAMENTO COM ARGAMASSA INDUSTRIALIZADA, INCLUSIVE REJUNTAMENTO</t>
  </si>
  <si>
    <t>ED-50535</t>
  </si>
  <si>
    <t>REVESTIMENTO COM ARDÓSIA APLICADO EM PISO (30X30CM), ESP. 1CM, ACABAMENTO NATURAL, ASSENTAMENTO COM ARGAMASSA INDUSTRIALIZADA, INCLUSIVE REJUNTAMENTO</t>
  </si>
  <si>
    <t>ED-50536</t>
  </si>
  <si>
    <t>REVESTIMENTO COM ARDÓSIA APLICADO EM PISO (40X40CM), ESP. 1CM, ACABAMENTO NATURAL, ASSENTAMENTO COM ARGAMASSA INDUSTRIALIZADA, INCLUSIVE REJUNTAMENTO</t>
  </si>
  <si>
    <t>12.04</t>
  </si>
  <si>
    <t>PISO CERÂMICO</t>
  </si>
  <si>
    <t>ED-50541</t>
  </si>
  <si>
    <t>ED-50544</t>
  </si>
  <si>
    <t>REVESTIMENTO COM CERÂMICA APLICADO EM PISO, ACABAMENTO ESMALTADO, AMBIENTE EXTERNO (ANTIDERRAPANTE), PADRÃO EXTRA, DIMENSÃO DA PEÇA ATÉ 2025 CM2, PEI IV, ASSENTAMENTO COM ARGAMASSA INDUSTRIALIZADA, INCLUSIVE REJUNTAMENTO</t>
  </si>
  <si>
    <t>ED-50543</t>
  </si>
  <si>
    <t>REVESTIMENTO COM CERÂMICA APLICADO EM PISO, ACABAMENTO ESMALTADO, AMBIENTE EXTERNO (ANTIDERRAPANTE), PADRÃO EXTRA, DIMENSÃO DA PEÇA ATÉ 2025 CM2, PEI V, ASSENTAMENTO COM ARGAMASSA INDUSTRIALIZADA, INCLUSIVE REJUNTAMENTO</t>
  </si>
  <si>
    <t>ED-50722</t>
  </si>
  <si>
    <t>REVESTIMENTO COM CERÂMICA APLICADO EM PISO, ACABAMENTO ESMALTADO, AMBIENTE INTERNO, PADRÃO COMERCIAL, DIMENSÃO DA PEÇA (10X10CM), PEI IV, ASSENTAMENTO COM ARGAMASSA INDUSTRIALIZADA, INCLUSIVE REJUNTAMENTO</t>
  </si>
  <si>
    <t>ED-50723</t>
  </si>
  <si>
    <t>REVESTIMENTO COM CERÂMICA APLICADO EM PISO, ACABAMENTO ESMALTADO, AMBIENTE INTERNO, PADRÃO COMERCIAL, DIMENSÃO DA PEÇA (10X20CM), PEI IV, ASSENTAMENTO COM ARGAMASSA INDUSTRIALIZADA, INCLUSIVE REJUNTAMENTO</t>
  </si>
  <si>
    <t>ED-50724</t>
  </si>
  <si>
    <t>REVESTIMENTO COM CERÂMICA APLICADO EM PISO, ACABAMENTO ESMALTADO, AMBIENTE INTERNO, PADRÃO EXTRA, DIMENSÃO DA PEÇA ATÉ 2025 CM2, PEI IV, ASSENTAMENTO COM ARGAMASSA INDUSTRIALIZADA, INCLUSIVE REJUNTAMENTO</t>
  </si>
  <si>
    <t>ED-50542</t>
  </si>
  <si>
    <t>REVESTIMENTO COM CERÂMICA APLICADO EM PISO, ACABAMENTO ESMALTADO, AMBIENTE INTERNO, PADRÃO EXTRA, DIMENSÃO DA PEÇA ATÉ 2025 CM2, PEI V, ASSENTAMENTO COM ARGAMASSA INDUSTRIALIZADA, INCLUSIVE REJUNTAMENTO</t>
  </si>
  <si>
    <t>PISO EM PORCELANATO</t>
  </si>
  <si>
    <t>ED-50753</t>
  </si>
  <si>
    <t>REVESTIMENTO COM PORCELANATO APLICADO EM PISO, ACABAMENTO ESMALTADO ACETINADO, AMBIENTE INTERNO/EXTERNO, PADRÃO EXTRA, BORDA RETIFICADA, DIMENSÃO DA PEÇA (45X45CM), ASSENTAMENTO COM ARGAMASSA INDUSTRIALIZADA, INCLUSIVE REJUNTAMENTO</t>
  </si>
  <si>
    <t>ED-50754</t>
  </si>
  <si>
    <t>REVESTIMENTO COM PORCELANATO APLICADO EM PISO, ACABAMENTO POLÍDO, AMBIENTE INTERNO, PADRÃO EXTRA, BORDA RETIFICADA, DIMENSÃO DA PEÇA (60X60CM), ASSENTAMENTO COM ARGAMASSA INDUSTRIALIZADA, INCLUSIVE REJUNTAMENTO</t>
  </si>
  <si>
    <t>PISO DE LADRILHO</t>
  </si>
  <si>
    <t>ED-50582</t>
  </si>
  <si>
    <t>REVESTIMENTO COM LADRILHO HIDRÁULICO APLICADO EM PISO (20X20CM) COM JUNTA SECA, COM DUAS (2) CORES, ASSENTAMENTO COM ARGAMASSA INDUSTRIALIZADA</t>
  </si>
  <si>
    <t>ED-50581</t>
  </si>
  <si>
    <t>REVESTIMENTO COM LADRILHO HIDRÁULICO APLICADO EM PISO (20X20CM) COM JUNTA SECA, COM UMA (1) COR, ASSENTAMENTO COM ARGAMASSA INDUSTRIALIZADA</t>
  </si>
  <si>
    <t>ED-50580</t>
  </si>
  <si>
    <t>REVESTIMENTO COM LADRILHO HIDRÁULICO APLICADO EM PISO (20X20CM) COM JUNTA SECA, NA COR NATURAL, ASSENTAMENTO COM ARGAMASSA INDUSTRIALIZADA</t>
  </si>
  <si>
    <t>ED-50585</t>
  </si>
  <si>
    <t>REVESTIMENTO COM LADRILHO HIDRÁULICO APLICADO EM PISO (25X25CM) COM JUNTA SECA, COM DUAS (2) CORES, ASSENTAMENTO COM ARGAMASSA INDUSTRIALIZADA</t>
  </si>
  <si>
    <t>ED-50584</t>
  </si>
  <si>
    <t>REVESTIMENTO COM LADRILHO HIDRÁULICO APLICADO EM PISO (25X25CM) COM JUNTA SECA, COM UMA (1) COR, ASSENTAMENTO COM ARGAMASSA INDUSTRIALIZADA</t>
  </si>
  <si>
    <t>ED-50583</t>
  </si>
  <si>
    <t>REVESTIMENTO COM LADRILHO HIDRÁULICO APLICADO EM PISO (25X25CM) COM JUNTA SECA, NA COR NATURAL, ASSENTAMENTO COM ARGAMASSA INDUSTRIALIZADA</t>
  </si>
  <si>
    <t>ED-50539</t>
  </si>
  <si>
    <t>PISO DE MÁRMORE E GRANITO</t>
  </si>
  <si>
    <t>ED-50576</t>
  </si>
  <si>
    <t>REVESTIMENTO COM GRANITO, CINZA ANDORINHA, APLICADO EM PISO, ESP. 2CM, DIMENSÃO DA PEÇA ATÉ 1600 CM2, ASSENTAMENTO COM ARGAMASSA INDUSTRIALIZADA, INCLUSIVE REJUNTAMENTO</t>
  </si>
  <si>
    <t>ED-50609</t>
  </si>
  <si>
    <t>REVESTIMENTO COM MÁRMORE BRANCO APLICADO EM PISO, ESP. 2CM, ASSENTAMENTO COM ARGAMASSA INDUSTRIALIZADA, INCLUSIVE REJUNTAMENTO</t>
  </si>
  <si>
    <t>ED-50610</t>
  </si>
  <si>
    <t>REVESTIMENTO COM MÁRMORE BRANCO APLICADO EM PISO, ESP. 3CM, ASSENTAMENTO COM ARGAMASSA INDUSTRIALIZADA, INCLUSIVE REJUNTAMENTO</t>
  </si>
  <si>
    <t>REJUNTAMENTO</t>
  </si>
  <si>
    <t>ED-17821</t>
  </si>
  <si>
    <t>APLICAÇÃO DE REJUNTE CIMENTÍCIO COLORIDO INDUSTRIALIZADO PARA REVESTIMENTOS DE PAREDE/PISO COM JUNTAS DE ATÉ 1MM DE ESPESSURA</t>
  </si>
  <si>
    <t>ED-17822</t>
  </si>
  <si>
    <t>APLICAÇÃO DE REJUNTE COM CIMENTO BRANCO PARA REVESTIMENTOS DE PAREDE/PISO COM JUNTAS DE ATÉ 1MM DE ESPESSURA</t>
  </si>
  <si>
    <t>ED-9122</t>
  </si>
  <si>
    <t>APLICAÇÃO DE REJUNTE COM CIMENTO BRANCO PARA REVESTIMENTOS DE PAREDE/PISO COM JUNTAS DE ATÉ 3MM DE ESPESSURA</t>
  </si>
  <si>
    <t>ED-17823</t>
  </si>
  <si>
    <t>APLICAÇÃO DE REJUNTE EPÓXI PARA REVESTIMENTOS DE PAREDE/PISO COM JUNTAS DE ATÉ 1MM DE ESPESSURA</t>
  </si>
  <si>
    <t>ED-17824</t>
  </si>
  <si>
    <t>APLICAÇÃO DE REJUNTE EPÓXI PARA REVESTIMENTOS DE PAREDE/PISO COM JUNTAS DE ATÉ 3MM DE ESPESSURA</t>
  </si>
  <si>
    <t>12.10</t>
  </si>
  <si>
    <t>PISO VINÍLICO</t>
  </si>
  <si>
    <t>ED-50632</t>
  </si>
  <si>
    <t>PLACA VINÍLICA 30 X 30 CM E = 2 MM</t>
  </si>
  <si>
    <t>ED-17869</t>
  </si>
  <si>
    <t>APLICAÇÃO DE VERNIZ, COM ACABAMENTO BRILHANTE, EM PISO DE MADEIRA TIPO TÁBUA CORRIDA, DUAS (2) DEMÃOS, INCLUSIVE RASPAGEM E CALAFETAÇÃO</t>
  </si>
  <si>
    <t>ED-17868</t>
  </si>
  <si>
    <t>APLICAÇÃO DE VERNIZ, COM ACABAMENTO BRILHANTE, EM PISO DE MADEIRA TIPO TACÃO, DUAS (2) DEMÃOS, INCLUSIVE RASPAGEM E CALAFETAÇÃO</t>
  </si>
  <si>
    <t>ED-17867</t>
  </si>
  <si>
    <t>APLICAÇÃO DE VERNIZ, COM ACABAMENTO BRILHANTE, EM PISO DE MADEIRA TIPO TACO, DUAS (2) DEMÃOS, INCLUSIVE RASPAGEM E CALAFETAÇÃO</t>
  </si>
  <si>
    <t>ED-17861</t>
  </si>
  <si>
    <t>APLICAÇÃO DE VERNIZ EM PISO DE MADEIRA, UMA (1) DEMÃO, EXCLUSIVE RASPAGEM</t>
  </si>
  <si>
    <t>ED-17864</t>
  </si>
  <si>
    <t>CALAFETAÇÃO DE PISO DE TÁBUA CORRIDA DE MADEIRA (10CMX100CM), EXCLUSIVE APLICAÇÃO DE VERNIZ/RESINA</t>
  </si>
  <si>
    <t>ED-17863</t>
  </si>
  <si>
    <t>CALAFETAÇÃO DE PISO DE TACÃO DE MADEIRA (10CMX40CM), EXCLUSIVE APLICAÇÃO DE VERNIZ/RESINA</t>
  </si>
  <si>
    <t>ED-17862</t>
  </si>
  <si>
    <t>CALAFETAÇÃO DE PISO DE TACO DE MADEIRA (7CMX14CM), EXCLUSIVE APLICAÇÃO DE VERNIZ/RESINA</t>
  </si>
  <si>
    <t>ED-17859</t>
  </si>
  <si>
    <t>RASPAGEM EM PISO DE MADEIRA, EXCLUSIVE CALAFETAÇÃO</t>
  </si>
  <si>
    <t>ED-50604</t>
  </si>
  <si>
    <t>TACÃO DE MADEIRA IPÊ EXTRA 10 X 40 CM ASSENTADO COM COLA ESPECIAL A BASE DE PVA</t>
  </si>
  <si>
    <t>ED-50602</t>
  </si>
  <si>
    <t>TACO DE MADEIRA IPÊ EXTRA 7 X 21 CM ASSENTADO COM COLA ESPECIAL A BASE DE PVA</t>
  </si>
  <si>
    <t>ED-50563</t>
  </si>
  <si>
    <t>PISO CIMENTADO COM ARGAMASSA, TRAÇO 1:3 (CIMENTO E AREIA), COM ADITIVO IMPERMEABILIZANTE, ESP. 25MM, ACABAMENTO DESEMPENADO E FELTRADO</t>
  </si>
  <si>
    <t>ED-50547</t>
  </si>
  <si>
    <t>PISO CIMENTADO COM ARGAMASSA, TRAÇO 1:3 (CIMENTO E AREIA), ESP. 25MM, ACABAMENTO DESEMPENADO E FELTRADO, MODULAÇÃO DE 100X100CM, INCLUSIVE JUNTA PLÁSTICA</t>
  </si>
  <si>
    <t>ED-50545</t>
  </si>
  <si>
    <t>PISO CIMENTADO COM ARGAMASSA, TRAÇO 1:3 (CIMENTO E AREIA), ESP. 25MM, ACABAMENTO DESEMPENADO E FELTRADO, MODULAÇÃO DE 200X200CM, INCLUSIVE JUNTA PLÁSTICA</t>
  </si>
  <si>
    <t>ED-50549</t>
  </si>
  <si>
    <t>PISO CIMENTADO COM ARGAMASSA, TRAÇO 1:3 (CIMENTO E AREIA), ESP. 25MM, ACABAMETNO DESEMPENADO E FELTRADO, MODULAÇÃO DE 60X60CM, INCLUSIVE JUNTA PLÁSTICA</t>
  </si>
  <si>
    <t>ED-50548</t>
  </si>
  <si>
    <t>PISO CIMENTADO COM ARGAMASSA, TRAÇO 1:3 (CIMENTO E AREIA), ESP. 30MM, ACABAMENTO DESEMPENADO E FELTRADO, MODULAÇÃO DE 100X100CM, INCLUSIVE JUNTA PLÁSTICA</t>
  </si>
  <si>
    <t>ED-50546</t>
  </si>
  <si>
    <t>PISO CIMENTADO COM ARGAMASSA, TRAÇO 1:3 (CIMENTO E AREIA), ESP. 30MM, ACABAMENTO DESEMPENADO E FELTRADO, MODULAÇÃO DE 200X200CM, INCLUSIVE JUNTA PLÁSTICA</t>
  </si>
  <si>
    <t>ED-50550</t>
  </si>
  <si>
    <t>PISO CIMENTADO COM ARGAMASSA, TRAÇO 1:3 (CIMENTO E AREIA), ESP. 30MM, ACABAMENTO DESEMPENADO E FELTRADO, MODULAÇÃO DE 60X60CM, INCLUSIVE JUNTA PLÁSTICA</t>
  </si>
  <si>
    <t>ED-50551</t>
  </si>
  <si>
    <t>PISO CIMENTADO COM ARGAMASSA, TRAÇO 1:3 (CIMENTO E AREIA), ESP. 50MM, ACABAMENTO DESEMPENADO E FELTRADO, MODULAÇÃO DE 100X100CM, INCLUSIVE JUNTA PLÁSTICA</t>
  </si>
  <si>
    <t>ED-50564</t>
  </si>
  <si>
    <t>PISO CIMENTADO COM PIGMENTAÇÃO COLORIDA, DESEMPENADO E FELTRADO COM ARGAMASSA, TRAÇO 1:3 (CIMENTO E AREIA), ESP. 30MM, ACABAMENTO DESEMPENADO E FELTRADO, SEM JUNTA DE DILATAÇÃO</t>
  </si>
  <si>
    <t>ED-50552</t>
  </si>
  <si>
    <t>PISO CIMENTADO NATADO COM ARGAMASSA, TRAÇO 1:3 (CIMENTO E AREIA), ESP. 20MM, ACABAMENTO QUEIMADO, SEM JUNTA DE DILATAÇÃO</t>
  </si>
  <si>
    <t>ED-50558</t>
  </si>
  <si>
    <t xml:space="preserve">PISO CIMENTADO NATADO COM ARGAMASSA, TRAÇO 1:3 (CIMENTO E AREIA), ESP. 25MM, ACABAMENTO QUEIMADO, MODULAÇÃO DE 100X100CM, INCLUSIVE JUNTA PLÁSTICA </t>
  </si>
  <si>
    <t>ED-50556</t>
  </si>
  <si>
    <t xml:space="preserve">PISO CIMENTADO NATADO COM ARGAMASSA, TRAÇO 1:3 (CIMENTO E AREIA), ESP. 25MM, ACABAMENTO QUEIMADO, MODULAÇÃO DE 200X200CM, INCLUSIVE JUNTA PLÁSTICA </t>
  </si>
  <si>
    <t>ED-50560</t>
  </si>
  <si>
    <t xml:space="preserve">PISO CIMENTADO NATADO COM ARGAMASSA, TRAÇO 1:3 (CIMENTO E AREIA), ESP. 25MM, ACABAMENTO QUEIMADO, MODULAÇÃO DE 60X60CM, INCLUSIVE JUNTA PLÁSTICA </t>
  </si>
  <si>
    <t>ED-50553</t>
  </si>
  <si>
    <t>PISO CIMENTADO NATADO COM ARGAMASSA, TRAÇO 1:3 (CIMENTO E AREIA), ESP. 25MM, ACABAMENTO QUEIMADO, SEM JUNTA DE DILATAÇÃO</t>
  </si>
  <si>
    <t>ED-50559</t>
  </si>
  <si>
    <t xml:space="preserve">PISO CIMENTADO NATADO COM ARGAMASSA, TRAÇO 1:3 (CIMENTO E AREIA), ESP. 30MM, ACABAMENTO QUEIMADO, MODULAÇÃO DE 100X100CM, INCLUSIVE JUNTA PLÁSTICA </t>
  </si>
  <si>
    <t>ED-50557</t>
  </si>
  <si>
    <t xml:space="preserve">PISO CIMENTADO NATADO COM ARGAMASSA, TRAÇO 1:3 (CIMENTO E AREIA), ESP. 30MM, ACABAMENTO QUEIMADO, MODULAÇÃO DE 200X200CM, INCLUSIVE JUNTA PLÁSTICA </t>
  </si>
  <si>
    <t>ED-50561</t>
  </si>
  <si>
    <t xml:space="preserve">PISO CIMENTADO NATADO COM ARGAMASSA, TRAÇO 1:3 (CIMENTO E AREIA), ESP. 30MM, ACABAMENTO QUEIMADO, MODULAÇÃO DE 60X60CM, INCLUSIVE JUNTA PLÁSTICA </t>
  </si>
  <si>
    <t>ED-50554</t>
  </si>
  <si>
    <t>PISO CIMENTADO NATADO COM ARGAMASSA, TRAÇO 1:3 (CIMENTO E AREIA), ESP. 30MM, ACABAMENTO QUEIMADO, SEM JUNTA DE DILATAÇÃO</t>
  </si>
  <si>
    <t>ED-50562</t>
  </si>
  <si>
    <t xml:space="preserve">PISO CIMENTADO NATADO COM ARGAMASSA, TRAÇO 1:3 (CIMENTO E AREIA), ESP. 50MM, ACABAMENTO QUEIMADO, MODULAÇÃO DE 60X60CM, INCLUSIVE JUNTA PLÁSTICA </t>
  </si>
  <si>
    <t>ED-50555</t>
  </si>
  <si>
    <t>PISO CIMENTADO NATADO COM ARGAMASSA, TRAÇO 1:3 (CIMENTO E AREIA), ESP. 50MM, ACABAMENTO QUEIMADO, SEM JUNTA DE DILATAÇÃO</t>
  </si>
  <si>
    <t>PISO DE GRANITINA E MARMORITE</t>
  </si>
  <si>
    <t>ED-50617</t>
  </si>
  <si>
    <t>LIMPEZA E POLIMENTO DE PISO GRANILITE/MARMORITE, EXCLUSIVE RESINA</t>
  </si>
  <si>
    <t>ED-50616</t>
  </si>
  <si>
    <t>PISO EM GRANILITE/MARMORITE, ESP. 8MM, ACABAMENTO LAVADO TIPO FULGET, COR NATURAL, MODULAÇÃO DE 1X1M, INCLUSO JUNTA PLÁSTICA</t>
  </si>
  <si>
    <t>ED-50615</t>
  </si>
  <si>
    <t>PISO EM GRANILITE/MARMORITE, ESP. 8MM, ACABAMENTO LAVADO TIPO FULGET, COR VERMELHA, MODULAÇÃO DE 1X1M, INCLUSO JUNTA PLÁSTICA</t>
  </si>
  <si>
    <t>ED-50614</t>
  </si>
  <si>
    <t>PISO EM GRANILITE/MARMORITE, ESP. 8MM, ACABAMENTO POLIDO, COR BRANCA, MODULAÇÃO DE 1X1M, INCLUSIVE JUNTA ALUMÍNIO, RESINA E POLIMENTO MECANIZADO</t>
  </si>
  <si>
    <t>ED-50613</t>
  </si>
  <si>
    <t>PISO EM GRANILITE/MARMORITE, ESP. 8MM, ACABAMENTO POLIDO, COR BRANCA, MODULAÇÃO DE 1X1M, INCLUSIVE JUNTA PLÁSTICA, RESINA E POLIMENTO MECANIZADO</t>
  </si>
  <si>
    <t>ED-50612</t>
  </si>
  <si>
    <t>PISO EM GRANILITE/MARMORITE, ESP. 8MM, ACABAMENTO POLIDO, COR CINZA, MODULAÇÃO DE 1X1M, INCLUSIVE JUNTA ALUMÍNIO, RESINA E POLIMENTO MECANIZADO</t>
  </si>
  <si>
    <t>ED-50611</t>
  </si>
  <si>
    <t>PISO EM GRANILITE/MARMORITE, ESP. 8MM, ACABAMENTO POLIDO, COR CINZA, MODULAÇÃO DE 1X1M, INCLUSIVE JUNTA PLÁSTICA, RESINA E POLIMENTO MECANIZADO</t>
  </si>
  <si>
    <t>PISO EM CONCRETO</t>
  </si>
  <si>
    <t>ED-50573</t>
  </si>
  <si>
    <t>PISO EM CONCRETO FCK = 20 MPA COM 25 KG DE DRAMIX/M3</t>
  </si>
  <si>
    <t>ED-9317</t>
  </si>
  <si>
    <t>PISO EM CONCRETO, PREPARADO EM OBRA COM BETONEIRA, FCK 10MPA, SEM ARMAÇÃO, ACABAMENTO RÚSTICO, ESP. 5CM, INCLUSIVE FORNECIMENTO, LANÇAMENTO, ADENSAMENTO, SARRAFEAMENTO, EXCLUSIVE JUNTA DE DILATAÇÃO</t>
  </si>
  <si>
    <t>ED-50571</t>
  </si>
  <si>
    <t>PISO EM CONCRETO, PREPARADO EM OBRA COM BETONEIRA, FCK 13,5MPA, SEM ARMAÇÃO, ACABAMENTO RÚSTICO, ESP. 8CM, INCLUSIVE FORNECIMENTO, LANÇAMENTO, ADENSAMENTO, SARRAFEAMENTO, EXCLUSIVE JUNTA DE DILATAÇÃO</t>
  </si>
  <si>
    <t>PISO EM CONCRETO, USINADO CONVENCIONAL, FCK 15MPA, COM TELA SOLDADA NERVURADA TIPO Q-138, ACABAMENTO POLÍDO EM NÍVEL ZERO, ESP. 10CM, INCLUSIVE FORNECIMENTO, LANÇAMENTO, ADENSAMENTO, EXCLUSIVE JUNTA DE DILATAÇÃO</t>
  </si>
  <si>
    <t>ED-9321</t>
  </si>
  <si>
    <t>PISO EM CONCRETO, USINADO CONVENCIONAL, FCK 15MPA, COM TELA SOLDADA NERVURADA TIPO Q-138, ACABAMENTO POLÍDO EM NÍVEL ZERO, ESP. 12CM, INCLUSIVE FORNECIMENTO, LANÇAMENTO, ADENSAMENTO, EXCLUSIVE JUNTA DE DILATAÇÃO</t>
  </si>
  <si>
    <t>ED-9319</t>
  </si>
  <si>
    <t>PISO EM CONCRETO, USINADO CONVENCIONAL, FCK 15MPA, COM TELA SOLDADA NERVURADA TIPO Q-61, ACABAMENTO POLIDO EM NÍVEL ZERO, ESP. 5CM, INCLUSIVE FORNECIMENTO, LANÇAMENTO, ADENSAMENTO, EXCLUSIVE JUNTA DE DILATAÇÃO</t>
  </si>
  <si>
    <t>ED-9318</t>
  </si>
  <si>
    <t>PISO EM CONCRETO, USINADO CONVENCIONAL, FCK 15MPA, SEM ARMAÇÃO, ACABAMENTO RÚSTICO, ESP. 5CM, INCLUSIVE FORNECIMENTO, LANÇAMENTO, ADENSAMENTO, SARRAFEAMENTO, EXCLUSIVE JUNTA DE DILATAÇÃO</t>
  </si>
  <si>
    <t>ED-50572</t>
  </si>
  <si>
    <t>PISO EM CONCRETO, USINADO CONVENCIONAL, FCK 30MPA, COM AÇO CA-50 DIÂMETRO 6,3MM MALHA 10X10CM, ACABAMENTO RÚSTICO, ESP. 15CM, INCLUSIVE FORNECIMENTO, LANÇAMENTO, ADENSAMENTO, EXCLUSIVE JUNTA DE DILATAÇÃO</t>
  </si>
  <si>
    <t>LAJE DE TRANSIÇÃO</t>
  </si>
  <si>
    <t>ED-50593</t>
  </si>
  <si>
    <t>LAJE DE TRANSIÇÃO E = 10 CM, FCK = 15 MPA USINADO (MECANIZADO), INCLUSIVE TELA 0,97 KG/M2 E ACABAMENTO NIVEL ZERO</t>
  </si>
  <si>
    <t>ED-50597</t>
  </si>
  <si>
    <t>LAJE DE TRANSIÇÃO E = 10 CM, FCK = 18 MPA USINADO (MECANIZADO), INCLUSIVE TELA 0,97 KG/M2 E ACABAMENTO NIVEL ZERO</t>
  </si>
  <si>
    <t>ED-50594</t>
  </si>
  <si>
    <t>LAJE DE TRANSIÇÃO E = 11 CM, FCK = 15 MPA USINADO (MECANIZADO), INCLUSIVE TELA 0,97 KG/M2 E ACABAMENTO NIVEL ZERO</t>
  </si>
  <si>
    <t>ED-50595</t>
  </si>
  <si>
    <t>LAJE DE TRANSIÇÃO E = 12 CM, FCK = 15 MPA USINADO (MECANIZADO), INCLUSIVE TELA 0,97 KG/M2 E ACABAMENTO NIVEL ZERO</t>
  </si>
  <si>
    <t>ED-50598</t>
  </si>
  <si>
    <t>LAJE DE TRANSIÇÃO E = 12 CM, FCK = 18 MPA USINADO (MECANIZADO), INCLUSIVE TELA 0,97 KG/M2 E ACABAMENTO NIVEL ZERO</t>
  </si>
  <si>
    <t>ED-50588</t>
  </si>
  <si>
    <t>LAJE DE TRANSIÇÃO E = 5 CM, SEM JUNTA, FCK = 10 MPA (MANUAL)</t>
  </si>
  <si>
    <t>ED-50589</t>
  </si>
  <si>
    <t>LAJE DE TRANSIÇÃO E = 6 CM, SEM JUNTA, FCK = 10 MPA (MANUAL)</t>
  </si>
  <si>
    <t>ED-50591</t>
  </si>
  <si>
    <t>LAJE DE TRANSIÇÃO E = 8 CM, FCK = 15 MPA USINADO (MECANIZADO), INCLUSIVE TELA 0,97 KG/M2 E ACABAMENTO NIVEL ZERO</t>
  </si>
  <si>
    <t>ED-50596</t>
  </si>
  <si>
    <t>LAJE DE TRANSIÇÃO E = 8 CM, FCK = 18 MPA USINADO (MECANIZADO), INCLUSIVE TELA 0,97 KG/M2 E ACABAMENTO NIVEL ZERO</t>
  </si>
  <si>
    <t>ED-50599</t>
  </si>
  <si>
    <t>LAJE DE TRANSIÇÃO E = 8 CM, FCK = 20 MPA USINADO (MECANIZADO), INCLUSIVE TELA 0,97 KG/M2 E ACABAMENTO NIVEL ZERO</t>
  </si>
  <si>
    <t>ED-50590</t>
  </si>
  <si>
    <t>LAJE DE TRANSIÇÃO E = 8 CM, SEM JUNTA, FCK = 10 MPA (MANUAL)</t>
  </si>
  <si>
    <t>ED-50592</t>
  </si>
  <si>
    <t>LAJE DE TRANSIÇÃO E = 9 CM, FCK = 15 MPA USINADO (MECANIZADO), INCLUSIVE TELA 0,97 KG/M2 E ACABAMENTO NIVEL ZERO</t>
  </si>
  <si>
    <t>PISO EM TIJOLO MACIÇO</t>
  </si>
  <si>
    <t>ED-50631</t>
  </si>
  <si>
    <t>PISO COM TIJOLO CERÂMICO MACIÇO PRENSADO, ASSENTAMENTO COM ARGAMASSA SECA, TRAÇO 1:4 (CIMENTO E AREIA), INCLUSIVE REJUNTAMENTO COM ARGAMASSA SECA DE TRAÇO 1:4 (CIMENTO E AREIA), FORNECIMENTO E INSTALAÇÃO</t>
  </si>
  <si>
    <t>PISO INDUSTRIAIS</t>
  </si>
  <si>
    <t>ED-50578</t>
  </si>
  <si>
    <t>PISO INDUSTRIAL COM ARGAMASSA DE ALTA RESISTÊNCIA, COR BRANCA, ESP. 8MM, ACABAMENTO POLIDO, MODULAÇÃO  DE 1X1M, INCLUSIVE JUNTA PLÁSTICA E POLIMENTO MECANIZADO, EXCLUSIVE RESINA</t>
  </si>
  <si>
    <t>ED-50577</t>
  </si>
  <si>
    <t>PISO INDUSTRIAL COM ARGAMASSA DE ALTA RESISTÊNCIA, COR CINZA, ESP. 8MM, ACABAMENTO POLIDO, MODULAÇÃO  DE 1X1M, INCLUSIVE JUNTA PLÁSTICA E POLIMENTO MECANIZADO, EXCLUSIVE RESINA</t>
  </si>
  <si>
    <t>PISO PODOTÁTIL (TÁTIL)</t>
  </si>
  <si>
    <t>ED-50629</t>
  </si>
  <si>
    <t>PISO PODOTÁTIL DE BORRACHA, ALERTA, ESP. 12MM, COLORIDA, ASSENTAMENTO COM ARGAMASSA, TRAÇO 1:4 (CIMENTO E AREIA), INCLUSIVE FORNECIMENTO E INSTALAÇÃO</t>
  </si>
  <si>
    <t>ED-50630</t>
  </si>
  <si>
    <t>PISO PODOTÁTIL DE BORRACHA, ALERTA, ESP. 12MM, COR PRETA, ASSENTAMENTO COM ARGAMASSA, TRAÇO 1:4 (CIMENTO E AREIA), INCLUSIVE FORNECIMENTO E INSTALAÇÃO</t>
  </si>
  <si>
    <t>PISO PODOTÁTIL DE BORRACHA, ALERTA, ESP. 5MM, COLORIDA, ASSENTAMENTO COM COLA DE CONTATO, INCLUSIVE FORNECIMENTO E INSTALAÇÃO</t>
  </si>
  <si>
    <t>ED-50628</t>
  </si>
  <si>
    <t>PISO PODOTÁTIL DE BORRACHA, ALERTA, ESP. 5MM, COR PRETA, ASSENTAMENTO COM COLA DE CONTATO, INCLUSIVE FORNECIMENTO E INSTALAÇÃO</t>
  </si>
  <si>
    <t>ED-50626</t>
  </si>
  <si>
    <t>PISO PODOTÁTIL DE BORRACHA, DIRECIONAL, ESP. 12MM, COLORIDA, ASSENTAMENTO COM ARGAMASSA, TRAÇO 1:4 (CIMENTO E AREIA), INCLUSIVE FORNECIMENTO E INSTALAÇÃO</t>
  </si>
  <si>
    <t>ED-50625</t>
  </si>
  <si>
    <t>PISO PODOTÁTIL DE BORRACHA, DIRECIONAL, ESP. 12MM, COR PRETA, ASSENTAMENTO COM ARGAMASSA, TRAÇO 1:4 (CIMENTO E AREIA), INCLUSIVE FORNECIMENTO E INSTALAÇÃO</t>
  </si>
  <si>
    <t>PISO PODOTÁTIL DE BORRACHA, DIRECIONAL, ESP. 5MM, COLORIDA, ASSENTAMENTO COM COLA DE CONTATO, INCLUSIVE FORNECIMENTO E INSTALAÇÃO</t>
  </si>
  <si>
    <t>ED-50623</t>
  </si>
  <si>
    <t>PISO PODOTÁTIL DE BORRACHA, DIRECIONAL, ESP. 5MM, COR PRETA, ASSENTAMENTO COM COLA DE CONTATO, INCLUSIVE FORNECIMENTO E INSTALAÇÃO</t>
  </si>
  <si>
    <t>ED-15226</t>
  </si>
  <si>
    <t>PISO PODOTÁTIL DE CONCRETO, ALERTA, APLICADO EM PISO (20X20CM) COM JUNTA SECA, COR VERMELHO/AMARELO, ASSENTAMENTO COM ARGAMASSA INDUSTRIALIZADA, INCLUSIVE FORNECIMENTO E INSTALAÇÃO</t>
  </si>
  <si>
    <t>ED-50586</t>
  </si>
  <si>
    <t>PISO PODOTÁTIL DE CONCRETO, ALERTA, APLICADO EM PISO (40X40CM) COM JUNTA SECA, COR VERMELHO/AMARELO, ASSENTAMENTO COM ARGAMASSA INDUSTRIALIZADA, INCLUSIVE FORNECIMENTO E INSTALAÇÃO</t>
  </si>
  <si>
    <t>ED-15227</t>
  </si>
  <si>
    <t>PISO PODOTÁTIL DE CONCRETO, DIRECIONAL, APLICADO EM PISO (20X20CM) COM JUNTA SECA, COR VERMELHO/AMARELO, ASSENTAMENTO COM ARGAMASSA INDUSTRIALIZADA, INCLUSIVE FORNECIMENTO E INSTALAÇÃO</t>
  </si>
  <si>
    <t>ED-50587</t>
  </si>
  <si>
    <t>PISO PODOTÁTIL DE CONCRETO, DIRECIONAL, APLICADO EM PISO (40X40CM) COM JUNTA SECA, COR VERMELHO/AMARELO, ASSENTAMENTO COM ARGAMASSA INDUSTRIALIZADA, INCLUSIVE FORNECIMENTO E INSTALAÇÃO</t>
  </si>
  <si>
    <t>PISO DE BORRACHA</t>
  </si>
  <si>
    <t>ED-50538</t>
  </si>
  <si>
    <t>PLACA DE BORRACHA 500 X 500 X 3,5 MM PASTILHADO PARA COLA PRETO</t>
  </si>
  <si>
    <t>JUNTA DE DILATAÇÃO</t>
  </si>
  <si>
    <t>APLICAÇÃO DE SELANTE, MASTIQUE ELÁSTICO, EM JUNTA DE DILAÇÃO, DIMENSÃO 20X10 MM, FATOR DE FORMA 1:2, EXCLUSIVE DELIMITADOR DE PROFUNDIDADE</t>
  </si>
  <si>
    <t>DEGRAU E PATAMAR</t>
  </si>
  <si>
    <t>ED-50574</t>
  </si>
  <si>
    <t>APLICAÇÃO DE FAIXA/FITA ADESIVA ANTIDERRAPANTE, LARGURA 50MM, EM DEGRAUS DE ESCADA, INCLUSIVE FORNECIMENTO</t>
  </si>
  <si>
    <t>ED-50537</t>
  </si>
  <si>
    <t>DEGRAU DE PEDRA ARDÓSIA E = 20 MM, L = 30 CM, ASSENTADO COM ARGAMASSA DE CIMENTO E AREIA SEM PENEIRAR TRAÇO 1:4, INCLUSO ESPELHO E = 15 MM, H = 20 CM</t>
  </si>
  <si>
    <t>ED-50575</t>
  </si>
  <si>
    <t>FAIXA/FRISO ANTIDERRAPANTE EM PEDRA, LARGURA 50MM, EM DEGRAU DE ESCADA, EXECUÇÃO MECÂNICA</t>
  </si>
  <si>
    <t>SÓCULO</t>
  </si>
  <si>
    <t>ED-50621</t>
  </si>
  <si>
    <t>SÓCULO COM ENCHIMENTO EM TIJOLOS MACIÇOS, ALTURA  DE 10CM À 12CM, INCLUSIVE ACABAMENTO FINAL EM ARGAMASSA, ESP. 20MM, APLICAÇÃO MANUAL</t>
  </si>
  <si>
    <t>RODAPÉ, SOLEIRA E PEITORIL</t>
  </si>
  <si>
    <t>RODAPÉ DE ARDÓSIA</t>
  </si>
  <si>
    <t>ED-50766</t>
  </si>
  <si>
    <t>RODAPÉ COM REVESTIMENTO EM PEDRA ARDÓSIA, ESP. 7MM, ALTURA 5CM, ASSENTAMENTO COM ARGAMASSA INDUSTRIALIZADA, INCLUSIVE REJUNTAMENTO</t>
  </si>
  <si>
    <t>ED-50767</t>
  </si>
  <si>
    <t>RODAPÉ COM REVESTIMENTO EM PEDRA ARDÓSIA, ESP. 7MM, ALTURA 7CM, ASSENTAMENTO COM ARGAMASSA INDUSTRIALIZADA, INCLUSIVE REJUNTAMENTO</t>
  </si>
  <si>
    <t>RODAPÉ CERÂMICO</t>
  </si>
  <si>
    <t>ED-50771</t>
  </si>
  <si>
    <t>RODAPÉ COM REVESTIMENTO EM CERÂMICA ESMALTADA COMERCIAL, ALTURA 10CM, PEI IV, ASSENTAMENTO COM ARGAMASSA INDUSTRIALIZADA, INCLUSIVE REJUNTAMENTO</t>
  </si>
  <si>
    <t>RODAPÉ DE GRANITINA E MARMORITE</t>
  </si>
  <si>
    <t>ED-50786</t>
  </si>
  <si>
    <t>RODAPÉ EM GRANILITE/MARMORITE, ACABAMENTO POLIDO, COR BRANCA, ALTURA 10CM, INCLUSIVE POLIMENTO</t>
  </si>
  <si>
    <t>ED-50784</t>
  </si>
  <si>
    <t>RODAPÉ EM GRANILITE/MARMORITE, ACABAMENTO POLIDO, COR BRANCA, ALTURA 5CM, INCLUSIVE POLIMENTO</t>
  </si>
  <si>
    <t>ED-50785</t>
  </si>
  <si>
    <t>RODAPÉ EM GRANILITE/MARMORITE, ACABAMENTO POLIDO, COR BRANCA, ALTURA 7CM, INCLUSIVE POLIMENTO</t>
  </si>
  <si>
    <t>ED-50783</t>
  </si>
  <si>
    <t>RODAPÉ EM GRANILITE/MARMORITE, ACABAMENTO POLIDO, COR CINZA, ALTURA 10CM, INCLUSIVE POLIMENTO</t>
  </si>
  <si>
    <t>ED-50781</t>
  </si>
  <si>
    <t>RODAPÉ EM GRANILITE/MARMORITE, ACABAMENTO POLIDO, COR CINZA, ALTURA 5CM, INCLUSIVE POLIMENTO</t>
  </si>
  <si>
    <t>ED-50782</t>
  </si>
  <si>
    <t>RODAPÉ EM GRANILITE/MARMORITE, ACABAMENTO POLIDO, COR CINZA, ALTURA 7CM, INCLUSIVE POLIMENTO</t>
  </si>
  <si>
    <t>RODAPÉS DE GRANITO</t>
  </si>
  <si>
    <t>ED-50774</t>
  </si>
  <si>
    <t>RODAPÉ COM REVESTIMENTO EM GRANITO, CINZA ANDORINHA, ESP. 2CM, ALTURA 10CM, ASSENTAMENTO COM ARGAMASSA INDUSTRIALIZADA, INCLUSIVE REJUNTAMENTO</t>
  </si>
  <si>
    <t>ED-50773</t>
  </si>
  <si>
    <t>RODAPÉ COM REVESTIMENTO EM GRANITO, CINZA ANDORINHA, ESP. 2CM, ALTURA 5CM, ASSENTAMENTO COM ARGAMASSA INDUSTRIALIZADA, INCLUSIVE REJUNTAMENTO</t>
  </si>
  <si>
    <t>ED-50772</t>
  </si>
  <si>
    <t>RODAPÉ COM REVESTIMENTO EM GRANITO, CINZA ANDORINHA, ESP. 2CM, ALTURA 7CM, ASSENTAMENTO COM ARGAMASSA INDUSTRIALIZADA, INCLUSIVE REJUNTAMENTO</t>
  </si>
  <si>
    <t>RODAPÉS DE MÁRMORE</t>
  </si>
  <si>
    <t>ED-50780</t>
  </si>
  <si>
    <t>RODAPÉ COM REVESTIMENTO EM MÁRMORE BRANCO, ESP. 2CM, ALTURA 10CM, ASSENTAMENTO COM ARGAMASSA INDUSTRIALIZADA, INCLUSIVE REJUNTAMENTO</t>
  </si>
  <si>
    <t>ED-50778</t>
  </si>
  <si>
    <t>RODAPÉ COM REVESTIMENTO EM MÁRMORE BRANCO, ESP. 2CM, ALTURA 5CM, ASSENTAMENTO COM ARGAMASSA INDUSTRIALIZADA, INCLUSIVE REJUNTAMENTO</t>
  </si>
  <si>
    <t>ED-50779</t>
  </si>
  <si>
    <t>RODAPÉ COM REVESTIMENTO EM MÁRMORE BRANCO, ESP. 2CM, ALTURA 7CM, ASSENTAMENTO COM ARGAMASSA INDUSTRIALIZADA, INCLUSIVE REJUNTAMENTO</t>
  </si>
  <si>
    <t>RODAPÉ DE MADEIRA</t>
  </si>
  <si>
    <t>ED-50777</t>
  </si>
  <si>
    <t>RODAPÉ EM MADEIRA SUCUPIRA/IPÊ/CUMARÚ OU EQUIVALENTE DA REGIÃO, ESP. 2CM, ALTURA 7CM</t>
  </si>
  <si>
    <t>RODAPÉ CIMENTADO</t>
  </si>
  <si>
    <t>ED-50770</t>
  </si>
  <si>
    <t>RODAPÉ COM ARGAMASSA, TRAÇO 1:3 (CIMENTO E AREIA), ESP. 2CM, ALTURA 10CM, DESEMPENADO/ALISADO COM COLHER</t>
  </si>
  <si>
    <t>ED-50768</t>
  </si>
  <si>
    <t>RODAPÉ COM ARGAMASSA, TRAÇO 1:3 (CIMENTO E AREIA), ESP. 2CM, ALTURA 5CM, DESEMPENADO/ALISADO COM COLHER</t>
  </si>
  <si>
    <t>ED-50769</t>
  </si>
  <si>
    <t>RODAPÉ COM ARGAMASSA, TRAÇO 1:3 (CIMENTO E AREIA), ESP. 2CM, ALTURA 7CM, DESEMPENADO/ALISADO COM COLHER</t>
  </si>
  <si>
    <t>RODAPÉS INDUSTRIAL (ALTA RESISTÊNCIA)</t>
  </si>
  <si>
    <t>ED-50775</t>
  </si>
  <si>
    <t>RODAPÉ COM ARGAMASSA DE ALTA RESISTÊNCIA INDUSTRIAL, ACABAMENTO POLIDO, COR CINZA, ALTURA 5CM, INCLUSIVE POLIMENTO</t>
  </si>
  <si>
    <t>ED-50776</t>
  </si>
  <si>
    <t>RODAPÉ COM ARGAMASSA DE ALTA RESISTÊNCIA INDUSTRIAL, ACABAMENTO POLIDO, COR CINZA, ALTURA 7CM, INCLUSIVE POLIMENTO</t>
  </si>
  <si>
    <t>PEITORIL DE ARDÓSIA</t>
  </si>
  <si>
    <t>ED-50993</t>
  </si>
  <si>
    <t>PEITORIL DE ARDÓSIA E = 2 CM</t>
  </si>
  <si>
    <t>PEITORIL DE GRANITO</t>
  </si>
  <si>
    <t>PEITORIL DE GRANITO CINZA ANDORINHA E = 2 CM</t>
  </si>
  <si>
    <t>ED-50998</t>
  </si>
  <si>
    <t>PEITORIL DE GRANITO CINZA ANDORINHA E = 3 CM</t>
  </si>
  <si>
    <t>PEITORIL DE MÁRMORE</t>
  </si>
  <si>
    <t>ED-50999</t>
  </si>
  <si>
    <t>PEITORIL DE MÁRMORE BRANCO E = 2 CM</t>
  </si>
  <si>
    <t>ED-51000</t>
  </si>
  <si>
    <t>PEITORIL DE MÁRMORE BRANCO E = 3 CM</t>
  </si>
  <si>
    <t>PEITORIL DE CONCRETO</t>
  </si>
  <si>
    <t>ED-50994</t>
  </si>
  <si>
    <t>PEITORIL DE CONCRETO E = 3 CM, FCK &gt;= 13,5 MPA, L = 20 CM</t>
  </si>
  <si>
    <t>ED-50995</t>
  </si>
  <si>
    <t>PEITORIL DE CONCRETO E = 3 CM, FCK &gt;= 13,5 MPA, L = 25 CM</t>
  </si>
  <si>
    <t>ED-50996</t>
  </si>
  <si>
    <t>PEITORIL PRÉ-MOLDADO EM CONCRETO 18 MPA, INCLUSIVE GANCHO PARA FIXAÇÃO</t>
  </si>
  <si>
    <t>SOLEIRA DE ARDÓSIA</t>
  </si>
  <si>
    <t>ED-51001</t>
  </si>
  <si>
    <t>SOLEIRA DE ARDÓSIA E = 2 CM</t>
  </si>
  <si>
    <t>SOLEIRA DE GRANITINA E MARMORITE</t>
  </si>
  <si>
    <t>ED-50622</t>
  </si>
  <si>
    <t>SOLEIRA DE MARMORITE, COR CIMENTO NATURAL, E = 3 CM</t>
  </si>
  <si>
    <t>SOLEIRA DE GRANITO</t>
  </si>
  <si>
    <t>ED-51002</t>
  </si>
  <si>
    <t>SOLEIRA DE GRANITO CINZA ANDORINHA E = 2 CM</t>
  </si>
  <si>
    <t>SOLEIRA DE GRANITO CINZA ANDORINHA E = 3 CM</t>
  </si>
  <si>
    <t>SOLEIRA DE MÁRMORE</t>
  </si>
  <si>
    <t>ED-51004</t>
  </si>
  <si>
    <t>SOLEIRA DE MÁRMORE BRANCO E = 2 CM</t>
  </si>
  <si>
    <t>ED-51005</t>
  </si>
  <si>
    <t>SOLEIRA DE MÁRMORE BRANCO E = 3 CM</t>
  </si>
  <si>
    <t>REVESTIMENTOS</t>
  </si>
  <si>
    <t xml:space="preserve">REVESTIMENTO DE ARGAMASSA </t>
  </si>
  <si>
    <t>ED-50731</t>
  </si>
  <si>
    <t>CHAPISCO COM ARGAMASSA INDUSTRIALIZADA, ESP. 5MM, APLICADO EM ALVENARIA/ESTRUTURA DE CONCRETO COM DESEMPENADEIRA METÁLICA, PREPARO MECÂNICO</t>
  </si>
  <si>
    <t>ED-50730</t>
  </si>
  <si>
    <t>CHAPISCO COM ARGAMASSA, TRAÇO 1:2:3 (CIMENTO, AREIA E PEDRISCO), APLICADO COM COLHER, ESP. 5MM, PREPARO MECÂNICO</t>
  </si>
  <si>
    <t>ED-50729</t>
  </si>
  <si>
    <t>CHAPISCO COM ARGAMASSA, TRAÇO 1:3 (CIMENTO E AREIA), ESP. 5MM, APLICADO EM ALVENARIA COM PENEIRA, PREPARO MECÂNICO</t>
  </si>
  <si>
    <t>ED-50727</t>
  </si>
  <si>
    <t>CHAPISCO COM ARGAMASSA, TRAÇO 1:3 (CIMENTO E AREIA), ESP. 5MM, APLICADO EM ALVENARIA/ESTRUTURA DE CONCRETO COM COLHER, PREPARO MECÂNICO</t>
  </si>
  <si>
    <t>ED-50728</t>
  </si>
  <si>
    <t>CHAPISCO COM ARGAMASSA, TRAÇO 1:3 (CIMENTO E AREIA), ESP. 5MM, APLICADO EM TETO COM COLHER, PREPARO MECÂNICO</t>
  </si>
  <si>
    <t>ED-50732</t>
  </si>
  <si>
    <t>EMBOÇO COM ARGAMASSA, TRAÇO 1:6 (CIMENTO E AREIA), ESP. 20MM, APLICAÇÃO MANUAL, PREPARO MECÂNICO</t>
  </si>
  <si>
    <t>ED-50734</t>
  </si>
  <si>
    <t>FRISO DE ALUMÍNIO ANODIZADO NATURAL 3/8" (USO INTERNO)</t>
  </si>
  <si>
    <t>ED-50761</t>
  </si>
  <si>
    <t>REBOCO COM ARGAMASSA, TRAÇO 1:2:8 (CIMENTO, CAL E AREIA), ESP. 20MM, APLICAÇÃO MANUAL, PREPARO MECÂNICO</t>
  </si>
  <si>
    <t>ED-50760</t>
  </si>
  <si>
    <t>REBOCO COM ARGAMASSA, TRAÇO 1:2:9 (CIMENTO, CAL E AREIA), COM ADITIVO IMPERMEABILIZANTE, ESP. 20MM, APLICAÇÃO MANUAL, PREPARO MECÂNICO</t>
  </si>
  <si>
    <t>ED-50759</t>
  </si>
  <si>
    <t>REBOCO COM ARGAMASSA, TRAÇO 1:7 (CIMENTO E AREIA), ESP. 20MM, APLICAÇÃO MANUAL, PREPARO MECÂNICO</t>
  </si>
  <si>
    <t>ED-50762</t>
  </si>
  <si>
    <t>REVESTIMENTO COM ARGAMASSA EM CAMADA ÚNICA, APLICADO EM PAREDE, TRAÇO 1:3 (CIMENTO E AREIA), ESP. 20MM, APLICAÇÃO MANUAL, PREPARO MECÂNICO</t>
  </si>
  <si>
    <t>ED-50763</t>
  </si>
  <si>
    <t>REVESTIMENTO COM ARGAMASSA EM CAMADA ÚNICA, APLICADO EM TETO, TRAÇO 1:3 (CIMENTO E AREIA), ESP. 20MM, APLICAÇÃO MANUAL, PREPARO MECÂNICO</t>
  </si>
  <si>
    <t>REVESTIMENTO INTERNO DE GESSO</t>
  </si>
  <si>
    <t>ED-50736</t>
  </si>
  <si>
    <t>REVESTIMENTO DE GESSO EM PAREDE, ESP. 5MM, APLICAÇÃO MANUAL (SARRAFAEADO)</t>
  </si>
  <si>
    <t>ED-9066</t>
  </si>
  <si>
    <t>REVESTIMENTO DE GESSO EM TETO, ESP. 5MM, APLICAÇÃO MANUAL (SARRAFAEADO)</t>
  </si>
  <si>
    <t>REVESTIMENTO NATADO</t>
  </si>
  <si>
    <t>ED-9071</t>
  </si>
  <si>
    <t>REVESTIMENTO NATADO LISO, ESP. 5MM, APLICAÇÃO COM DESEMPENADEIRA METÁLICA, PREPARO MECÂNICO</t>
  </si>
  <si>
    <t>ED-50746</t>
  </si>
  <si>
    <t>REVESTIMENTO NATADO LISO, ESP. 5MM, APLICAÇÃO COM DESEMPENADEIRA METÁLICA, PREPARO MECÂNICO, INCLUSIVE ARGAMASSA EM CAMADA ÚNICA, TRAÇO 1:3 (CIMENTO E AREIA), APLICADO EM PAREDE, ESP. 20MM, APLICAÇÃO MANUAL, PREPARO MECÂNICO</t>
  </si>
  <si>
    <t>REVESTIMENTO EM CERÂMICA</t>
  </si>
  <si>
    <t>ED-50718</t>
  </si>
  <si>
    <t>APLICAÇÃO DE REJUNTE CIMENTÍCIO COLORIDO INDUSTRIALIZADO PARA REVESTIMENTOS DE PAREDE/PISO COM JUNTAS DE ATÉ 3MM DE ESPESSURA</t>
  </si>
  <si>
    <t>ED-50721</t>
  </si>
  <si>
    <t>CANTONEIRA DE ALUMÍNIO PARA ACABAMENTO DE QUINAS</t>
  </si>
  <si>
    <t>ED-50720</t>
  </si>
  <si>
    <t>CANTONEIRA DE PVC PARA ACABAMENTO DE QUINAS</t>
  </si>
  <si>
    <t>ED-50726</t>
  </si>
  <si>
    <t>CERÂMICA DECORADA EM FAIXA 50 X 200 MM</t>
  </si>
  <si>
    <t>ED-50743</t>
  </si>
  <si>
    <t>LITOCERÂMICA DE 6,0 X 22,5 CM, ASSENTADO COM ARGAMASSA PRÉ-FABRICADA, INCLUSIVE REJUNTAMENTO</t>
  </si>
  <si>
    <t>ED-50715</t>
  </si>
  <si>
    <t>REVESTIMENTO COM AZULEJO BRANCO (15X15CM), EM DIAGONAL, ASSENTAMENTO COM ARGAMASSA INDUSTRIALIZADA, INCLUSIVE REJUNTAMENTO</t>
  </si>
  <si>
    <t>ED-50716</t>
  </si>
  <si>
    <t>REVESTIMENTO COM AZULEJO BRANCO (15X15CM), JUNTA A PRUMO, ASSENTAMENTO COM ARGAMASSA INDUSTRIALIZADA, INCLUSIVE REJUNTAMENTO</t>
  </si>
  <si>
    <t>ED-50717</t>
  </si>
  <si>
    <t>REVESTIMENTO COM AZULEJO BRANCO (20X20CM), JUNTA A PRUMO, ASSENTAMENTO COM ARGAMASSA INDUSTRIALIZADA, INCLUSIVE REJUNTAMENTO</t>
  </si>
  <si>
    <t>REVESTIMENTO COM CERÂMICA APLICADO EM PAREDE, ACABAMENTO ESMALTADO, AMBIENTE INTERNO/EXTERNO, PADRÃO EXTRA, DIMENSÃO DA PEÇA ATÉ 2025 CM2, PEI III, ASSENTAMENTO COM ARGAMASSA INDUSTRIALIZADA, INCLUSIVE REJUNTAMENTO</t>
  </si>
  <si>
    <t>ED-50749</t>
  </si>
  <si>
    <t>REVESTIMENTO COM PASTILHA DE VIDRO (VIDROTIL), ASSENTADO COM ARGAMASSA PRÉ-FABRICADA, INCLUSIVE REJUNTAMENTO</t>
  </si>
  <si>
    <t>ED-50750</t>
  </si>
  <si>
    <t>REVESTIMENTO COM PASTILHAS DE PORCELANA, ASSENTADO COM ARGAMASSA PRÉ-FABRICADA, INCLUSIVE REJUNTAMENTO</t>
  </si>
  <si>
    <t>14.05</t>
  </si>
  <si>
    <t>REVESTIMENTO EM FAIXA E FILETE</t>
  </si>
  <si>
    <t>ED-50725</t>
  </si>
  <si>
    <t>FAIXA / FILETE / LISTELO EM CERAMICA, LISO OU CORDAO, BRANCO, *2 X 30* CM (L X C)</t>
  </si>
  <si>
    <t>14.06</t>
  </si>
  <si>
    <t>REVESTIMENTO COM LADRILHO</t>
  </si>
  <si>
    <t>ED-50739</t>
  </si>
  <si>
    <t>REVESTIMENTO COM LADRILHO HIDRÁULICO APLICADO EM PAREDE (20X20CM) COM JUNTA SECA, NA COR NATURAL, ASSENTAMENTO COM ARGAMASSA INDUSTRIALIZADA</t>
  </si>
  <si>
    <t>ED-50740</t>
  </si>
  <si>
    <t>REVESTIMENTO COM LADRILHO HIDRÁULICO APLICADO EM PAREDE (25X25CM) COM JUNTA SECA, NA COR NATURAL, ASSENTAMENTO COM ARGAMASSA INDUSTRIALIZADA</t>
  </si>
  <si>
    <t>14.07</t>
  </si>
  <si>
    <t>REVESTIMENTO DE MÁRMORE E GRANITO</t>
  </si>
  <si>
    <t>ED-50714</t>
  </si>
  <si>
    <t>REVESTIMENTO COM ARDÓSIA APLICADO EM PAREDE (40X40CM), ESP. 1CM, ACABAMENTO NATURAL, ASSENTAMENTO COM ARGAMASSA INDUSTRIALIZADA, INCLUSIVE REJUNTAMENTO</t>
  </si>
  <si>
    <t>ED-50737</t>
  </si>
  <si>
    <t>REVESTIMENTO COM GRANITO, CINZA ANDORINHA, APLICADO EM PAREDE, ESP. 2CM, ASSENTAMENTO COM ARGAMASSA INDUSTRIALIZADA, AMBIENTE INTERNO/EXTERNO, ALTURA MÁXIMA DE 3M PARA APLICAÇÃO DO GRANITO, INCLUSIVE REJUNTAMENTO</t>
  </si>
  <si>
    <t>ED-50744</t>
  </si>
  <si>
    <t>REVESTIMENTO COM MÁRMORE BRANCO APLICADO EM PAREDE, ESP. 2CM, ASSENTAMENTO COM ARGAMASSA INDUSTRIALIZADA, AMBIENTE INTERNO/EXTERNO, ALTURA MÁXIMA DE 3M PARA APLICAÇÃO DO MÁRMORE, INCLUSIVE REJUNTAMENTO</t>
  </si>
  <si>
    <t>ED-50756</t>
  </si>
  <si>
    <t>REVESTIMENTO COM PEDRA SÃO TOMÉ APLICADO EM PAREDE (40X40CM), ESP. 2CM, ACABAMENTO NATURAL, ASSENTAMENTO COM ARGAMASSA INDUSTRIALIZADA, AMBIENTE INTERNO/EXTERNO, ALTURA MÁXIMA DE 3M PARA APLICAÇÃO DA PEDRA, INCLUSIVE REJUNTAMENTO</t>
  </si>
  <si>
    <t>REVESTIMENTO EM LAMINADO E MADEIRA</t>
  </si>
  <si>
    <t>ED-9127</t>
  </si>
  <si>
    <t>PREPARAÇÃO PARA APLICAÇÃO DE LAMINADO MELAMÍNICO EM PAREDE, INCLUSIVE UMA (1) DEMÃO DE COLA DE CONTATO</t>
  </si>
  <si>
    <t>ED-50742</t>
  </si>
  <si>
    <t>REVESTIMENTO EM LAMBRIS DE MADEIRA, LARGURA 10CM, INCLUSIVE BARROTEAMENTO</t>
  </si>
  <si>
    <t>ED-9124</t>
  </si>
  <si>
    <t>REVESTIMENTO EM LAMINADO MELAMÍNICO APLICADO EM PAREDE, ACABAMENTO FOSCO, ESP. 0,8MM, ASSENTAMENTO COM COLA DE CONTATO, INCLUSIVE LIXAMENTO E PREPARAÇÃO DA PAREDE PARA ASSENTAMENTO</t>
  </si>
  <si>
    <t>ED-9125</t>
  </si>
  <si>
    <t>REVESTIMENTO EM LAMINADO MELAMÍNICO APLICADO SOBRE SUPERFÍCIE DE MADEIRA, ACABAMENTO FOSCO, ESP. 0,8MM, ASSENTAMENTO COM COLA DE CONTATO, INCLUSIVE LIXAMENTO E PREPARAÇÃO SUPERFÍCIE PARA ASSENTAMENTO</t>
  </si>
  <si>
    <t>REVESTIMENTO ESPECIAL</t>
  </si>
  <si>
    <t>ED-50765</t>
  </si>
  <si>
    <t>ISOLAMENTO TÉRMICO EM ARGAMASSA DE CIMENTO, AREIA E VERMICULITA, E = 4 CM</t>
  </si>
  <si>
    <t>ED-50719</t>
  </si>
  <si>
    <t>REVESTIMENTO COM ARGAMASSA BARITADA, ESP. 20MM, APLICAÇÃO MANUAL COM DESEMPENADEIRA, PREPARO MANUAL</t>
  </si>
  <si>
    <t>FORROS</t>
  </si>
  <si>
    <t>ED-49687</t>
  </si>
  <si>
    <t>ED-49686</t>
  </si>
  <si>
    <t>ED-49685</t>
  </si>
  <si>
    <t>15.02</t>
  </si>
  <si>
    <t>ED-49691</t>
  </si>
  <si>
    <t>CIMALHA DE MADEIRA PARA FORRO DE MADEIRA</t>
  </si>
  <si>
    <t>ED-49692</t>
  </si>
  <si>
    <t>EMPENAS DE MADEIRA (RÉGUAS)</t>
  </si>
  <si>
    <t>ED-49690</t>
  </si>
  <si>
    <t>FORRO DE MADEIRA DE PINUS</t>
  </si>
  <si>
    <t>ED-49689</t>
  </si>
  <si>
    <t>FORRO DE MADEIRA EM ANGELIM</t>
  </si>
  <si>
    <t>FORRO DE PVC</t>
  </si>
  <si>
    <t>15.04</t>
  </si>
  <si>
    <t>RODAFORRO, MOLDURA E ACESSÓRIOS</t>
  </si>
  <si>
    <t>ED-49688</t>
  </si>
  <si>
    <t>COLOCAÇÃO DE MOLDURA DE GESSO</t>
  </si>
  <si>
    <t>ED-52311</t>
  </si>
  <si>
    <t>MANTA ISOLANTE PARA TELHADOS</t>
  </si>
  <si>
    <t>MARCENARIA E SERRALHERIA</t>
  </si>
  <si>
    <t>CORRIMÃO E GUARDA CORPO</t>
  </si>
  <si>
    <t>ED-50943</t>
  </si>
  <si>
    <t>CORRIMÃO DUPLO EM TUBO DE AÇO INOX D = 1 1/2" - FIXADO EM ALVENARIA</t>
  </si>
  <si>
    <t>CORRIMÃO DUPLO EM TUBO GALVANIZADO DIN 2440, D = 1 1/2" - FIXADO EM ALVENARIA</t>
  </si>
  <si>
    <t>ED-50941</t>
  </si>
  <si>
    <t>CORRIMÃO SIMPLES EM TUBO DE AÇO INOX D = 1 1/2" - FIXADO EM ALVENARIA</t>
  </si>
  <si>
    <t>ED-50942</t>
  </si>
  <si>
    <t>CORRIMÃO SIMPLES EM TUBO DE AÇO INOX D = 1 1/2" - FIXADO EM PISO</t>
  </si>
  <si>
    <t>CORRIMÃO SIMPLES EM TUBO GALVANIZADO DIN 2440, D = 1 1/2" - FIXADO EM ALVENARIA</t>
  </si>
  <si>
    <t>CORRIMÃO SIMPLES EM TUBO GALVANIZADO DIN 2440, D = 1 1/2" - FIXADO EM PISO</t>
  </si>
  <si>
    <t>GUARDA-CORPO EM AÇO GALVANIZADO DIN 2440, D = 2", COM SUBDIVISÕES EM TUBO DE AÇO D = 1/2", H = 1,05 M - COM CORRIMÃO DUPLO DE TUBO DE AÇO GALVANIZADO DE D = 1 1/2"</t>
  </si>
  <si>
    <t>ED-50938</t>
  </si>
  <si>
    <t>GUARDA-CORPO EM AÇO GALVANIZADO DIN 2440, D = 2", COM SUBDIVISÕES EM TUBO DE AÇO D = 1/2", H = 1,05 M - COM CORRIMÃO SIMPLES DE TUBO DE AÇO GALVANIZADO DE D = 1 1/2"</t>
  </si>
  <si>
    <t>ED-50946</t>
  </si>
  <si>
    <t>GUARDA-CORPO EM AÇO INOX D = 1 1/2", COM SUBDIVISÕES EM TUBO DE AÇO INOX D = 1/2", H = 1,05 M</t>
  </si>
  <si>
    <t>ED-50945</t>
  </si>
  <si>
    <t>GUARDA-CORPO EM AÇO INOX D = 1 1/2", COM SUBDIVISÕES EM TUBO DE AÇO INOX D = 1/2", H = 1,05 M - COM CORRIMÃO DUPLO DE TUBO DE AÇO INOX D = 1 1/2"</t>
  </si>
  <si>
    <t>ED-50944</t>
  </si>
  <si>
    <t>GUARDA-CORPO EM AÇO INOX D = 1 1/2", COM SUBDIVISÕES EM TUBO DE AÇO INOX D = 1/2", H = 1,05 M - COM CORRIMÃO SIMPLES DE TUBO DE AÇO INOX D = 1 1/2"</t>
  </si>
  <si>
    <t>ED-50940</t>
  </si>
  <si>
    <t>GUARDA-CORPO EM TUBO GALVANIZADO DIN 2440 D = 2", COM SUBDIVISÕES EM TUBO DE AÇO D = 1/2", H = 1,05 M</t>
  </si>
  <si>
    <t>16.02</t>
  </si>
  <si>
    <t>ED-50982</t>
  </si>
  <si>
    <t>PORTÃO DE FERRO PADRÃO, EM CHAPA (TIPO LAMBRI), COLOCADO COM CADEADO</t>
  </si>
  <si>
    <t>ED-50983</t>
  </si>
  <si>
    <t>PORTÃO DE GRADE COLOCADO COM CADEADO</t>
  </si>
  <si>
    <t>ED-50984</t>
  </si>
  <si>
    <t>PORTÃO DE TUBO DE FERRO COLOCADO COM CADEADO</t>
  </si>
  <si>
    <t>ED-50985</t>
  </si>
  <si>
    <t>PORTÃO EM PERFIL E CHAPA METÁLICA COLOCADO COM CADEADO</t>
  </si>
  <si>
    <t>ED-50986</t>
  </si>
  <si>
    <t>PORTÃO EM TUBO GALVANIZADO 2 1/2" COM TELA FIO 12 # 1/2"</t>
  </si>
  <si>
    <t>ALAMBRADO PARA QUADRA</t>
  </si>
  <si>
    <t>ED-9100</t>
  </si>
  <si>
    <t>ED-50921</t>
  </si>
  <si>
    <t>ED-50920</t>
  </si>
  <si>
    <t>ED-50922</t>
  </si>
  <si>
    <t>16.04</t>
  </si>
  <si>
    <t>PEÇA ESPECIAL DE SERRALHERIA</t>
  </si>
  <si>
    <t>ED-50965</t>
  </si>
  <si>
    <t>FORNECIMENTO E ASSENTAMENTO DE MARCO EM CHAPA METÁLICA</t>
  </si>
  <si>
    <t>ED-50966</t>
  </si>
  <si>
    <t>MASTRO DE PÁTIO PARA BANDEIRA, EM TUBO GALVANIZADO 2" - H = 6,00 M</t>
  </si>
  <si>
    <t>ED-50967</t>
  </si>
  <si>
    <t>MASTRO PARA FACHADA</t>
  </si>
  <si>
    <t>ED-50968</t>
  </si>
  <si>
    <t>MASTROS DE PÁTIO PARA BANDEIRAS (H = 2,00 M E 6,00 M E DE 1,00 M E 9,00 M)</t>
  </si>
  <si>
    <t>ED-50929</t>
  </si>
  <si>
    <t>SEGREGADOR/BATE-RODAS PARA ESTACIONAMENTO ENGASTADO, EM TUBO GALVANIZADO, DN 3" (75MM), ACABAMENTO EM PINTURA ESMALTE, INCLUSIVE ESCAVAÇÃO, CHUMBAMENTO, FORNECIMENTO DE CONCRETO E BOTA-FORA DO MATERIAL</t>
  </si>
  <si>
    <t>ALÇAPÃO METÁLICO</t>
  </si>
  <si>
    <t>ED-50923</t>
  </si>
  <si>
    <t>ALÇAPÃO 60 X 60 CM COM COM QUADRO DE CANTONEIRA METÁLICA 1"X 1/8", TAMPA EM CANTONEIRA 7/8"X 1/8" E CHAPA METÁLICA ENRIJECIDA POR PERFIL "T</t>
  </si>
  <si>
    <t>ED-50925</t>
  </si>
  <si>
    <t>ALÇAPÃO 70 X 70 CM COM COM QUADRO DE CANTONEIRA METÁLICA 1"X 1/8", TAMPA EM CANTONEIRA 7/8"X 1/8" E CHAPA METÁLICA ENRIJECIDA POR PERFIL "T</t>
  </si>
  <si>
    <t>ED-50924</t>
  </si>
  <si>
    <t>ALÇAPÃO 80 X 80 CM COM COM QUADRO DE CANTONEIRA METÁLICA 1"X 1/8", TAMPA EM CANTONEIRA 7/8"X 1/8" E CHAPA METÁLICA ENRIJECIDA POR PERFIL "T</t>
  </si>
  <si>
    <t>16.06</t>
  </si>
  <si>
    <t>ESCADA DE MARINHEIRO</t>
  </si>
  <si>
    <t>ED-50947</t>
  </si>
  <si>
    <t>DEGRAU DE ESCADA DE MARINHEIRO DE FERRO REDONDO DE 7/8" ENGASTADO</t>
  </si>
  <si>
    <t>ED-50949</t>
  </si>
  <si>
    <t>ESCADA MARINHEIRO - TUBO GALVANIZADO D = 3/4" E D = 1/2"</t>
  </si>
  <si>
    <t>ED-50948</t>
  </si>
  <si>
    <t>ESCADA MARINHEIRO COM GRADIL PROTETOR - D = 3/4"</t>
  </si>
  <si>
    <t>PORTA EM AÇO DE ENROLAR</t>
  </si>
  <si>
    <t>FORNECIMENTO E ASSENTAMENTO DE PORTA AÇO DE ENROLAR, LÂMINA RAIADA COM LARGURA ÚTIL 100MM, CHAPA 24, ABERTURA MANUAL, COMPLETA, INCLUSIVE EIXO, MOLA, SOLEIRA, ETIQUETA, CAVALETE, GUIAS, FITAS E FECHADURAS LATERAIS - COMPLETA</t>
  </si>
  <si>
    <t>17.01</t>
  </si>
  <si>
    <t>LIXAMENTO PARA PINTURA</t>
  </si>
  <si>
    <t>ED-50505</t>
  </si>
  <si>
    <t>LIXAMENTO MANUAL EM PAREDE PARA REMOÇÃO DE TINTA</t>
  </si>
  <si>
    <t>ED-50507</t>
  </si>
  <si>
    <t>LIXAMENTO MANUAL EM SUPERFÍCIE DE MADEIRA PARA REMOÇÃO DE TINTA</t>
  </si>
  <si>
    <t>ED-50508</t>
  </si>
  <si>
    <t>LIXAMENTO MANUAL EM SUPERFÍCIE METÁLICA PARA REMOÇÃO DE TINTA</t>
  </si>
  <si>
    <t>ED-50506</t>
  </si>
  <si>
    <t>LIXAMENTO MANUAL EM TETO PARA REMOÇÃO DE TINTA</t>
  </si>
  <si>
    <t>17.02</t>
  </si>
  <si>
    <t>SELADOR PAREDE</t>
  </si>
  <si>
    <t>ED-50516</t>
  </si>
  <si>
    <t>PREPARAÇÃO PARA EMASSAMENTO OU PINTURA (LÁTEX/ACRÍLICA) EM PAREDE, INCLUSIVE UMA (1) DEMÃO DE SELADOR ACRÍLICO</t>
  </si>
  <si>
    <t>ED-50515</t>
  </si>
  <si>
    <t>PREPARAÇÃO PARA EMASSAMENTO OU PINTURA (LÁTEX/ACRÍLICA) EM TETO, INCLUSIVE UMA (1) DEMÃO DE SELADOR ACRÍLICO</t>
  </si>
  <si>
    <t>MASSA CORRIDA (PVA E ACRÍLICA)</t>
  </si>
  <si>
    <t>ED-50485</t>
  </si>
  <si>
    <t>EMASSAMENTO EM FORRO DE GESSO COM MASSA ACRÍLICA, UMA (1) DEMÃO, INCLUSIVE LIXAMENTO PARA PINTURA</t>
  </si>
  <si>
    <t>ED-50486</t>
  </si>
  <si>
    <t>EMASSAMENTO EM FORRO DE GESSO COM MASSA CORRIDA (PVA), UMA (1) DEMÃO, INCLUSIVE LIXAMENTO PARA PINTURA</t>
  </si>
  <si>
    <t>ED-50474</t>
  </si>
  <si>
    <t>EMASSAMENTO EM PAREDE COM MASSA ACRÍLICA, DUAS (2) DEMÃOS, INCLUSIVE LIXAMENTO PARA PINTURA</t>
  </si>
  <si>
    <t>ED-50473</t>
  </si>
  <si>
    <t>EMASSAMENTO EM PAREDE COM MASSA ACRÍLICA, UMA (1) DEMÃO, INCLUSIVE LIXAMENTO PARA PINTURA</t>
  </si>
  <si>
    <t>ED-50478</t>
  </si>
  <si>
    <t>EMASSAMENTO EM PAREDE COM MASSA CORRIDA (PVA), DUAS (2) DEMÃOS, INCLUSIVE LIXAMENTO PARA PINTURA</t>
  </si>
  <si>
    <t>ED-50477</t>
  </si>
  <si>
    <t>EMASSAMENTO EM PAREDE COM MASSA CORRIDA (PVA), UMA (1) DEMÃO, INCLUSIVE LIXAMENTO PARA PINTURA</t>
  </si>
  <si>
    <t>ED-50483</t>
  </si>
  <si>
    <t>ED-50484</t>
  </si>
  <si>
    <t>ED-50476</t>
  </si>
  <si>
    <t>EMASSAMENTO EM TETO COM MASSA ACRÍLICA, DUAS (2) DEMÃOS, INCLUSIVE LIXAMENTO PARA PINTURA</t>
  </si>
  <si>
    <t>ED-50475</t>
  </si>
  <si>
    <t>EMASSAMENTO EM TETO COM MASSA ACRÍLICA, UMA (1) DEMÃO, INCLUSIVE LIXAMENTO PARA PINTURA</t>
  </si>
  <si>
    <t>ED-50480</t>
  </si>
  <si>
    <t>EMASSAMENTO EM TETO COM MASSA CORRIDA (PVA), DUAS (2) DEMÃOS, INCLUSIVE LIXAMENTO PARA PINTURA</t>
  </si>
  <si>
    <t>ED-50479</t>
  </si>
  <si>
    <t>EMASSAMENTO EM TETO COM MASSA CORRIDA (PVA), UMA (1) DEMÃO, INCLUSIVE LIXAMENTO PARA PINTURA</t>
  </si>
  <si>
    <t>PINTURA LÁTEX (PVA)</t>
  </si>
  <si>
    <t>ED-50492</t>
  </si>
  <si>
    <t>PINTURA ESMALTE EM ESTRUTURA DE AÇO CARBONO, DUAS (2) DEMÃOS, EXCLUSIVE FUNDO ANTICORROSIVO</t>
  </si>
  <si>
    <t>ED-50498</t>
  </si>
  <si>
    <t>PINTURA LÁTEX (PVA) EM PAREDE, DUAS (2) DEMÃOS, EXCLUSIVE SELADOR ACRÍLICO E MASSA ACRÍLICA/CORRIDA (PVA)</t>
  </si>
  <si>
    <t>ED-50502</t>
  </si>
  <si>
    <t>PINTURA LÁTEX (PVA) EM PAREDE, DUAS (2) DEMÃOS, INCLUSIVE UMA (1) DEMÃO DE MASSA CORRIDA (PVA), EXCLUSIVE SELADOR ACRÍLICO</t>
  </si>
  <si>
    <t>ED-50500</t>
  </si>
  <si>
    <t>PINTURA LÁTEX (PVA) EM PAREDE, TRÊS (3) DEMÃOS, EXCLUSIVE SELADOR ACRÍLICO E MASSA ACRÍLICA/CORRIDA (PVA)</t>
  </si>
  <si>
    <t>ED-50504</t>
  </si>
  <si>
    <t>PINTURA LÁTEX (PVA) EM RODAPÉ OU MOLDURAS (ALTURA DE 5 CM A 7C M), EXCLUSIVE SELADOR ACRÍLICO</t>
  </si>
  <si>
    <t>ED-50499</t>
  </si>
  <si>
    <t>PINTURA LÁTEX (PVA) EM TETO, DUAS (2) DEMÃOS, EXCLUSIVE SELADOR ACRÍLICO E MASSA ACRÍLICA/CORRIDA (PVA)</t>
  </si>
  <si>
    <t>ED-50503</t>
  </si>
  <si>
    <t>PINTURA LÁTEX (PVA) EM TETO, DUAS (2) DEMÃOS, INCLUSIVE UMA (1) DEMÃO DE MASSA CORRIDA (PVA), EXCLUSIVE SELADOR ACRÍLICO</t>
  </si>
  <si>
    <t>ED-50501</t>
  </si>
  <si>
    <t>PINTURA LÁTEX (PVA) EM TETO, TRÊS (3) DEMÃOS, EXCLUSIVE SELADOR ACRÍLICO E MASSA ACRÍLICA/CORRIDA (PVA)</t>
  </si>
  <si>
    <t>17.05</t>
  </si>
  <si>
    <t>PINTURA ACRÍLICA</t>
  </si>
  <si>
    <t>ED-50451</t>
  </si>
  <si>
    <t>PINTURA ACRÍLICA EM PAREDE, DUAS (2) DEMÃOS, EXCLUSIVE SELADOR ACRÍLICO E MASSA ACRÍLICA/CORRIDA (PVA)</t>
  </si>
  <si>
    <t>ED-50455</t>
  </si>
  <si>
    <t>PINTURA ACRÍLICA EM PAREDE, DUAS (2) DEMÃOS, INCLUSIVE UMA (1) DEMÃO DE MASSA CORRIDA (PVA), EXCLUSIVE SELADOR ACRÍLICO</t>
  </si>
  <si>
    <t>ED-50453</t>
  </si>
  <si>
    <t>PINTURA ACRÍLICA EM PAREDE, TRÊS (3) DEMÃOS, EXCLUSIVE SELADOR ACRÍLICO E MASSA ACRÍLICA/CORRIDA (PVA)</t>
  </si>
  <si>
    <t>ED-50452</t>
  </si>
  <si>
    <t>PINTURA ACRÍLICA EM TETO, DUAS (2) DEMÃOS, EXCLUSIVE SELADOR ACRÍLICO E MASSA ACRÍLICA/CORRIDA (PVA)</t>
  </si>
  <si>
    <t>PINTURA ACRÍLICA EM TETO, DUAS (2) DEMÃOS, INCLUSIVE UMA (1) DEMÃO DE MASSA CORRIDA (PVA), EXCLUSIVE SELADOR ACRÍLICO</t>
  </si>
  <si>
    <t>ED-50454</t>
  </si>
  <si>
    <t>PINTURA ACRÍLICA EM TETO, TRÊS (3) DEMÃOS, EXCLUSIVE SELADOR ACRÍLICO E MASSA ACRÍLICA/CORRIDA (PVA)</t>
  </si>
  <si>
    <t>PINTURA A CAL</t>
  </si>
  <si>
    <t>ED-50470</t>
  </si>
  <si>
    <t>PINTURA EM CAIAÇÃO PARA AMBIENTE EXTERNO,TRÊS (3) DEMÃOS, INCLUSIVE PIGMENTO E FIXADOR DE CAL</t>
  </si>
  <si>
    <t>ED-50469</t>
  </si>
  <si>
    <t>PINTURA EM CAIAÇÃO PARA AMBIENTE INTERNO,TRÊS (3) DEMÃOS, INCLUSIVE PIGMENTO E FIXADOR DE CAL</t>
  </si>
  <si>
    <t>17.07</t>
  </si>
  <si>
    <t>MASSA CORRIDA SOBRE MADEIRA</t>
  </si>
  <si>
    <t>ED-50481</t>
  </si>
  <si>
    <t>EMASSAMENTO A ÓLEO SOBRE MADEIRA, UMA (1) DEMÃO, INCLUSIVE LIXAMENTO PARA PINTURA</t>
  </si>
  <si>
    <t>ED-50482</t>
  </si>
  <si>
    <t>EMASSAMENTO EM ESQUADRIA DE MADEIRA COM MASSA A ÓLEO, DUAS (2) DEMÃOS, INCLUSIVE LIXAMENTO PARA PINTURA  A ÓLEO OU ESMALTE</t>
  </si>
  <si>
    <t>PINTURA PRESERVATIVA PARA MADEIRA</t>
  </si>
  <si>
    <t>ED-50512</t>
  </si>
  <si>
    <t>PINTURA PRESERVATIVA COM CUPINICIDA EM MADEIRA SECA, DUAS (2) DEMÃOS</t>
  </si>
  <si>
    <t>ED-50511</t>
  </si>
  <si>
    <t>PINTURA PRESERVATIVA COM CUPINICIDA EM MADEIRA SECA, DUAS (2) DEMÃOS, INCLUSIVE DUAS (2) DEMÃOS DE VERNIZ SINTÉTICO MARÍTIMO, ACABAMENTO TIPO FOSCO</t>
  </si>
  <si>
    <t>17.09</t>
  </si>
  <si>
    <t>PINTURA VERNIZ SOBRE MADEIRA</t>
  </si>
  <si>
    <t>ED-50530</t>
  </si>
  <si>
    <t>PINTURA COM VERNIZ POLIURETANO COM FILTRO SOLAR EM MADEIRA, DUAS (2) DEMÃOS, ACABAMENTO TIPO FOSCO</t>
  </si>
  <si>
    <t>ED-9026</t>
  </si>
  <si>
    <t>PINTURA COM VERNIZ SINTÉTICO MARÍTIMO EM BATE MACA DE MADEIRA SEM CORRIMÃO, COM LARGURA DE 15CM E ESP. 2CM, DUAS (2) DEMÃOS, ACABAMENTO TIPO FOSCO</t>
  </si>
  <si>
    <t>ED-50527</t>
  </si>
  <si>
    <t>PINTURA COM VERNIZ SINTÉTICO MARÍTIMO EM ESQUADRIAS DE MADEIRA, DUAS (2) DEMÃOS, ACABAMENTO TIPO ACETINADO (BRILHO SÚTIL)</t>
  </si>
  <si>
    <t>ED-50526</t>
  </si>
  <si>
    <t>PINTURA COM VERNIZ SINTÉTICO MARÍTIMO EM ESQUADRIAS DE MADEIRA, DUAS (2) DEMÃOS, ACABAMENTO TIPO BRILHANTE</t>
  </si>
  <si>
    <t>ED-50528</t>
  </si>
  <si>
    <t>PINTURA COM VERNIZ SINTÉTICO MARÍTIMO EM ESQUADRIAS DE MADEIRA, DUAS (2) DEMÃOS, ACABAMENTO TIPO FOSCO</t>
  </si>
  <si>
    <t>ED-50531</t>
  </si>
  <si>
    <t>PINTURA COM VERNIZ SINTÉTICO MARÍTIMO EM RÉGUAS PARA FIXAÇÃO CARTAZES E PROTEÇÃO DE CARTEIRAS, COM LARGURA DE 10CM E ESP. 2CM, DUAS (2) DEMÃOS, ACABAMENTO TIPO FOSCO</t>
  </si>
  <si>
    <t>PINTURA ESMALTE SOBRE MADEIRA</t>
  </si>
  <si>
    <t>ED-50493</t>
  </si>
  <si>
    <t>PINTURA ESMALTE EM ESQUADRIA DE MADEIRA, DUAS (2) DEMÃOS, INCLUSIVE UMA (1) DEMÃO DE FUNDO NIVELADOR, EXCLUSIVE MASSA A ÓLEO</t>
  </si>
  <si>
    <t>CERA EM ESQUADRIA DE MADEIRA</t>
  </si>
  <si>
    <t>ED-50471</t>
  </si>
  <si>
    <t>ED-50472</t>
  </si>
  <si>
    <t>PINTURA ESMALTE</t>
  </si>
  <si>
    <t>ED-50509</t>
  </si>
  <si>
    <t>PINTURA ESMALTE EM SUPERFÍCIE DE CONCRETO/ALVENARIA, DUAS (2) DEMÃOS, EXCLUSIVE SELADOR ACRÍLICO E MASSA ACRÍLICA/CORRIDA (PVA)</t>
  </si>
  <si>
    <t>ED-50510</t>
  </si>
  <si>
    <t>PINTURA ESMALTE EM SUPERFÍCIE DE CONCRETO/ALVENARIA, TRÊS (3) DEMÃOS, EXCLUSIVE SELADOR ACRÍLICO E MASSA ACRÍLICA/CORRIDA (PVA)</t>
  </si>
  <si>
    <t>PINTURA ESMALTE SOBRE FERRO</t>
  </si>
  <si>
    <t>ED-50491</t>
  </si>
  <si>
    <t>PINTURA ESMALTE EM ESQUADRIAS DE FERRO, DUAS (2) DEMÃOS, INCLUSIVE UMA (1) DEMÃO DE FUNDO ANTICORROSIVO</t>
  </si>
  <si>
    <t>ED-50496</t>
  </si>
  <si>
    <t>PINTURA ESMALTE EM TUBO GALVANIZADO, DUAS (2) DEMÃOS, INCLUSIVE UMA (1) DEMÃO DE FUNDO ANTICORROSIVO</t>
  </si>
  <si>
    <t>ED-50495</t>
  </si>
  <si>
    <t>PINTURA ESMALTE SINTÉTICO EM SUPERFÍCIES GALVANIZADAS, DUAS (2) DEMÃOS, INCLUSIVE UMA (1) DEMÃO DE FUNDO ANTICORROSIVO</t>
  </si>
  <si>
    <t>PINTURA EPÓXI EM PAREDE</t>
  </si>
  <si>
    <t>ED-9917</t>
  </si>
  <si>
    <t>PINTURA EPÓXI EM PAREDE, DUAS (2) DEMÃOS, EXCLUSIVE SELADOR ACRÍLICO E MASSA ACRÍLICA/CORRIDA (PVA)</t>
  </si>
  <si>
    <t>ED-9919</t>
  </si>
  <si>
    <t>PINTURA EPÓXI EM PAREDE, DUAS (2) DEMÃOS, INCLUSIVE UMA (1) DEMÃO DE MASSA ACRÍLICA, EXCLUSIVE SELADOR ACRÍLICO</t>
  </si>
  <si>
    <t>ED-9918</t>
  </si>
  <si>
    <t>PINTURA EPÓXI EM PAREDE, TRÊS (3) DEMÃOS, EXCLUSIVE SELADOR ACRÍLICO E MASSA ACRÍLICA/CORRIDA (PVA)</t>
  </si>
  <si>
    <t>17.15</t>
  </si>
  <si>
    <t>PINTURA EPÓXI EM PISO</t>
  </si>
  <si>
    <t>ED-9937</t>
  </si>
  <si>
    <t>PINTURA EPÓXI EM PISO, DUAS (2) DEMÃOS, EXCLUSIVE PRIMER EPÓXI, INCLUSIVE LIMPEZA DA SUPERFÍCIE A SER APLICADO MATERIAL</t>
  </si>
  <si>
    <t>ED-9934</t>
  </si>
  <si>
    <t>PINTURA EPÓXI EM PISO, DUAS (2) DEMÃOS, INCLUSIVE UMA (1) DEMÃO DE PRIMER EPÓXI</t>
  </si>
  <si>
    <t>ED-9933</t>
  </si>
  <si>
    <t>PINTURA EPÓXI EM PISO, DUAS (2) DEMÃOS, INCLUSIVE UMA (1) DEMÃO DE PRIMER EPÓXI E PREPARAÇÃO DA SUPERFÍCIE COM ARGAMASSA AUTONIVELANTE, ESP.4MM</t>
  </si>
  <si>
    <t>ED-16659</t>
  </si>
  <si>
    <t>PINTURA LÁTEX (PVA) EM SUPERFÍCIE DE MADEIRA, DUAS (2) DEMÃOS, EXCLUSIVE SELADOR ACRÍLICO E MASSA ACRÍLICA/CORRIDA (PVA)</t>
  </si>
  <si>
    <t>ED-9935</t>
  </si>
  <si>
    <t>PREPARAÇÃO PARA PINTURA (EPÓXI) EM PISO, INCLUSIVE UMA (1) DEMÃO DE PRIMER EPÓXI</t>
  </si>
  <si>
    <t>PINTURA E VERNIZ EM CONCRETO</t>
  </si>
  <si>
    <t>ED-50517</t>
  </si>
  <si>
    <t>PINTURA A BASE DE RESINA DE SILICONE EM CONCRETO OU ALVENARIA APARENTE, DUAS (2) DEMÃOS</t>
  </si>
  <si>
    <t>ED-50513</t>
  </si>
  <si>
    <t>PINTURA COM RESINA ACRÍLICA EM CONCRETO, DUAS (2) DEMÃOS, INCLUSIVE UMA (1) DEMÃO DE SELADOR ACRÍLICO</t>
  </si>
  <si>
    <t>ED-50525</t>
  </si>
  <si>
    <t>PINTURA COM VERNIZ ACRÍLICO EM ALVENARIA OU CONCRETO, DUAS (2) DEMÃOS, INCLUSIVE PREPARAÇÃO DA SUPERFÍCIE COM LIXAMENTO</t>
  </si>
  <si>
    <t>ED-50523</t>
  </si>
  <si>
    <t>TRATAMENTO EM SUPERFÍCIE DE CONCRETO APARENTE, INCLUSIVE RASPAGEM, ESTUCAGEM E POLIMENTO COM DUAS (2) DEMÃOS DE RESINA ACRÍLICA</t>
  </si>
  <si>
    <t>ED-50524</t>
  </si>
  <si>
    <t>TRATAMENTO EM SUPERFÍCIE DE CONCRETO APARENTE, INCLUSIVE RASPAGEM, ESTUCAGEM E POLIMENTO COM DUAS (2) DEMÃOS DE VERNIZ ACRÍLICO</t>
  </si>
  <si>
    <t>REVESTIMENTO TEXTURIZADO</t>
  </si>
  <si>
    <t>ED-9013</t>
  </si>
  <si>
    <t>PINTURA COM TEXTURA ACRÍLICA COM DESEMPENADEIRA DE AÇO, EXCLUSIVE SELADOR ACRÍLICO/FUNDO PREPARADOR</t>
  </si>
  <si>
    <t>ED-50519</t>
  </si>
  <si>
    <t>PINTURA COM TEXTURA ACRÍLICA COM DESEMPENADEIRA DE AÇO, INCLUSIVE UMA (1) DEMÃO DE SELADOR ACRÍLICO</t>
  </si>
  <si>
    <t>ED-50520</t>
  </si>
  <si>
    <t>PINTURA COM TEXTURA ACRÍLICA COM ROLO, EXCLUSIVE SELADOR ACRÍLICO/FUNDO PREPARADOR</t>
  </si>
  <si>
    <t>ED-50521</t>
  </si>
  <si>
    <t>PINTURA COM TEXTURA ACRÍLICA COM ROLO, INCLUSIVE UMA (1) DEMÃO DE SELADOR ACRÍLICO</t>
  </si>
  <si>
    <t>PINTURA EM ESTRUTURA METÁLICA</t>
  </si>
  <si>
    <t>ED-50532</t>
  </si>
  <si>
    <t>PINTURA ANTICORROSIVA A BASE DE ÓXIDO DE FERRO (ZARCÃO) EM ESQUADRIA E SUPERFÍCIE METÁLICA, UMA (1) DEMÃO</t>
  </si>
  <si>
    <t>ED-50487</t>
  </si>
  <si>
    <t>PINTURA EPÓXI EM SUPERFÍCIES DE AÇO CARBONO, DUAS (2) DEMÃOS</t>
  </si>
  <si>
    <t>ED-50488</t>
  </si>
  <si>
    <t>PINTURA EPÓXI EM SUPERFÍCIES DE AÇO CARBONO, DUAS (2) DEMÃOS, APLICAÇÃO MECÂNICA</t>
  </si>
  <si>
    <t>ED-50497</t>
  </si>
  <si>
    <t>PINTURA ESMALTE EM ESTRUTURA METÁLICA, DUAS (2) DEMÃOS, INCLUSIVE UMA (1) DEMÃO FUNDO ANTICORROSIVO</t>
  </si>
  <si>
    <t>PINTURA ESPECIAL</t>
  </si>
  <si>
    <t>ED-50465</t>
  </si>
  <si>
    <t>PINTURA COM  TINTA A BASE DE BORRACHA CLORADA EM FAIXAS DE DEMARCAÇÃO DE PISO, DUAS (2) DEMÃOS, FAIXA COM LARGURA DE 5 CM, APLICAÇÃO MECÂNICA</t>
  </si>
  <si>
    <t>ED-50467</t>
  </si>
  <si>
    <t>PINTURA COM  TINTA A BASE DE BORRACHA CLORADA EM REVESTIMENTO CIMENTÍCIO OU CONCRETO, DUAS (2) DEMÃOS</t>
  </si>
  <si>
    <t>ED-50466</t>
  </si>
  <si>
    <t>PINTURA COM  TINTA A BASE DE BORRACHA CLORADA EM TELHAS DE FIBROCIMENTO, DUAS (2) DEMÃOS</t>
  </si>
  <si>
    <t>PINTURA PARA VAGA DE GARAGEM</t>
  </si>
  <si>
    <t>ED-50460</t>
  </si>
  <si>
    <t>PINTURA ACRÍLICA PARA PISO EM FAIXA DE DEMARCAÇÃO DE QUADRA, DUAS (2) DEMÃOS, FAIXA COM LARGURA DE 5 CM</t>
  </si>
  <si>
    <t>ED-50462</t>
  </si>
  <si>
    <t>PINTURA ACRÍLICA PARA PISO EM FAIXA DE DEMARCAÇÃO DE QUADRA, QUATRO (4) DEMÃOS, FAIXA COM LARGURA DE 5 CM</t>
  </si>
  <si>
    <t>ED-50459</t>
  </si>
  <si>
    <t>PINTURA ACRÍLICA PARA PISO EM PASSEIO/SUPERFÍCIE CIMENTADA, DUAS (2) DEMÃOS</t>
  </si>
  <si>
    <t>ED-50461</t>
  </si>
  <si>
    <t>PINTURA ACRÍLICA PARA PISO EM QUADRAS ESPORTIVA, DUAS (2) DEMÃOS</t>
  </si>
  <si>
    <t>ED-50463</t>
  </si>
  <si>
    <t>PINTURA ACRÍLICA PARA PISO EM QUADRAS ESPORTIVA, QUATRO (4) DEMÃOS</t>
  </si>
  <si>
    <t>ED-50468</t>
  </si>
  <si>
    <t>PINTURA COM  TINTA A BASE DE BORRACHA CLORADA EM FAIXAS DE DEMARCAÇÃO DE QUADRA, DUAS (2) DEMÃOS, FAIXA COM LARGURA DE 5 CM, APLICAÇÃO MECÂNICA</t>
  </si>
  <si>
    <t>ED-50464</t>
  </si>
  <si>
    <t>PINTURA COM RESINA ACRÍLICA EM PISOS CIMENTADOS, DUAS (2) DEMÃOS, INCLUSIVE LIMPEZA DA SUPERFÍCIE A SER APLICADO MATERIAL</t>
  </si>
  <si>
    <t>ED-50490</t>
  </si>
  <si>
    <t>PINTURA EPÓXI EM FAIXAS DE DEMARCAÇÃO DE PISO, DUAS (2) DEMÃOS, FAIXA COM LARGURA DE 5 CM</t>
  </si>
  <si>
    <t>ED-50518</t>
  </si>
  <si>
    <t>PINTURA PARA SINALIZAÇÃO DE VAGA DE ESTACIONAMENTO PARA PORTADORES DE NECESSIDADES ESPECIAIS SOBRE PAVIMENTAÇÃO URBANA</t>
  </si>
  <si>
    <t xml:space="preserve">BOJO EM AÇO INOX </t>
  </si>
  <si>
    <t>ED-50277</t>
  </si>
  <si>
    <t>CUBA EM AÇO INOXIDÁVEL DE EMBUTIR, AISI 304, APLICAÇÃO PARA PIA (465X330X115MM), NÚMERO 1, ASSENTAMENTO EM BANCADA, INCLUSIVE VÁLVULA DE ESCOAMENTO DE METAL COM ACABAMENTO CROMADO, SIFÃO DE METAL TIPO COPO COM ACABAMENTO CROMADO, FORNECIMENTO E INSTALAÇÃO</t>
  </si>
  <si>
    <t>ED-50278</t>
  </si>
  <si>
    <t>CUBA EM AÇO INOXIDÁVEL DE EMBUTIR, AISI 304, APLICAÇÃO PARA PIA (560X330X115MM), NÚMERO 2, ASSENTAMENTO EM BANCADA, INCLUSIVE VÁLVULA DE ESCOAMENTO DE METAL COM ACABAMENTO CROMADO, SIFÃO DE METAL TIPO COPO COM ACABAMENTO CROMADO, FORNECIMENTO E INSTALAÇÃO</t>
  </si>
  <si>
    <t>ED-50287</t>
  </si>
  <si>
    <t>CUBA EM AÇO INOXIDÁVEL DE EMBUTIR, AISI 304, APLICAÇÃO PARA TANQUE (600X600X400MM), ASSENTAMENTO EM BANCADA, INCLUSIVE VÁLVULA DE ESCOAMENTO DE METAL COM ACABAMENTO CROMADO, SIFÃO DE METAL TIPO COPO COM ACABAMENTO CROMADO, FORNECIMENTO E INSTALAÇÃO</t>
  </si>
  <si>
    <t>18.02</t>
  </si>
  <si>
    <t>CUBA</t>
  </si>
  <si>
    <t>CUBA DE LOUÇA BRANCA DE EMBUTIR, FORMATO OVAL, INCLUSIVE VÁLVULA DE ESCOAMENTO DE METAL COM ACABAMENTO CROMADO, SIFÃO DE METAL TIPO COPO COM ACABAMENTO CROMADO, FORNECIMENTO E INSTALAÇÃO</t>
  </si>
  <si>
    <t>ED-50280</t>
  </si>
  <si>
    <t>CUBA DE LOUÇA BRANCA DE SOBREPOR, FORMATO OVAL, INCLUSIVE VÁLVULA DE ESCOAMENTO DE METAL COM ACABAMENTO CROMADO, SIFÃO DE METAL TIPO COPO COM ACABAMENTO CROMADO, FORNECIMENTO E INSTALAÇÃO</t>
  </si>
  <si>
    <t>LAVATÓRIO DE CANTO DE LOUÇA BRANCA SEM COLUNA, TAMANHO PEQUENO, INCLUSIVE ACESSÓRIOS DE FIXAÇÃO COM PARAFUSO CASTELO, VÁLVULA DE ESCOAMENTO DE METAL COM ACABAMENTO CROMADO, SIFÃO DE METAL TIPO COPO COM ACABAMENTO CROMADO, FORNECIMENTO, INSTALAÇÃO E REJUNTAMENTO, EXCLUSIVE TORNEIRA E ENGATE FLEXÍVEL</t>
  </si>
  <si>
    <t>ED-50282</t>
  </si>
  <si>
    <t>LAVATÓRIO DE LOUÇA BRANCA COM COLUNA, TAMANHO MÉDIO, INCLUSIVE ACESSÓRIOS DE FIXAÇÃO, VÁLVULA DE ESCOAMENTO DE METAL COM ACABAMENTO CROMADO, SIFÃO DE METAL TIPO COPO COM ACABAMENTO CROMADO, FORNECIMENTO, INSTALAÇÃO E REJUNTAMENTO, EXCLUSIVE TORNEIRA E ENGATE FLEXÍVEL</t>
  </si>
  <si>
    <t>ED-50283</t>
  </si>
  <si>
    <t>LAVATÓRIO DE LOUÇA BRANCA SEM COLUNA, TAMANHO MÉDIO, INCLUSIVE ACESSÓRIOS DE FIXAÇÃO, VÁLVULA DE ESCOAMENTO DE METAL COM ACABAMENTO CROMADO, SIFÃO DE METAL TIPO COPO COM ACABAMENTO CROMADO, FORNECIMENTO, INSTALAÇÃO E REJUNTAMENTO, EXCLUSIVE TORNEIRA E ENGATE FLEXÍVEL</t>
  </si>
  <si>
    <t>ED-50281</t>
  </si>
  <si>
    <t>LAVATÓRIO DE LOUÇA BRANCA SEM COLUNA, TAMANHO PEQUENO, INCLUSIVE ACESSÓRIOS DE FIXAÇÃO, VÁLVULA DE ESCOAMENTO DE METAL COM ACABAMENTO CROMADO, SIFÃO DE METAL TIPO COPO COM ACABAMENTO CROMADO, FORNECIMENTO, INSTALAÇÃO E REJUNTAMENTO, EXCLUSIVE TORNEIRA E ENGATE FLEXÍVEL</t>
  </si>
  <si>
    <t>TANQUE</t>
  </si>
  <si>
    <t>ED-50288</t>
  </si>
  <si>
    <t>CUBA EM AÇO INOXIDÁVEL DE SOBREPOR, AISI 304, APLICAÇÃO PARA TANQUE (630X515X260MM), ASSENTAMENTO EM BANCADA, INCLUSIVE VÁLVULA DE ESCOAMENTO DE METAL COM ACABAMENTO CROMADO, SIFÃO DE METAL TIPO COPO COM ACABAMENTO CROMADO, FORNECIMENTO E INSTALAÇÃO</t>
  </si>
  <si>
    <t>ED-50289</t>
  </si>
  <si>
    <t>TANQUE DE LOUÇA BRANCA COM COLUNA, CAPACIDADE 22 LITROS, INCLUSIVE ACESSÓRIOS DE FIXAÇÃO, FORNECIMENTO, INSTALAÇÃO E REJUNTAMENTO, EXCLUSIVE TORNEIRA, VÁLVULA DE ESCOAMENTO E SIFÃO</t>
  </si>
  <si>
    <t>TANQUE DE LOUÇA BRANCA COM COLUNA, CAPACIDADE 22 LITROS, INCLUSIVE ACESSÓRIOS DE FIXAÇÃO, VÁLVULA DE ESCOAMENTO DE METAL COM ACABAMENTO CROMADO, SIFÃO DE METAL TIPO COPO COM ACABAMENTO CROMADO, FORNECIMENTO, INSTALAÇÃO E REJUNTAMENTO, EXCLUSIVE TORNEIRA</t>
  </si>
  <si>
    <t>ED-9156</t>
  </si>
  <si>
    <t>TANQUE DE MÁRMORE SINTÉTICO DUPLO, CAPACIDADE 37 LITROS, INCLUSIVE ACESSÓRIOS DE FIXAÇÃO, VÁLVULA DE ESCOAMENTO DE METAL COM ACABAMENTO CROMADO, SIFÃO DE METAL TIPO COPO COM ACABAMENTO CROMADO, FORNECIMENTO E INSTALAÇÃO, EXCLUSIVE TORNEIRA</t>
  </si>
  <si>
    <t>ED-9155</t>
  </si>
  <si>
    <t>TANQUE DE MÁRMORE SINTÉTICO SIMPLES, CAPACIDADE 20 LITROS, INCLUSIVE ACESSÓRIOS DE FIXAÇÃO, VÁLVULA DE ESCOAMENTO DE METAL COM ACABAMENTO CROMADO, SIFÃO DE METAL TIPO COPO COM ACABAMENTO CROMADO, FORNECIMENTO E INSTALAÇÃO, EXCLUSIVE TORNEIRA</t>
  </si>
  <si>
    <t>ED-50293</t>
  </si>
  <si>
    <t>TANQUE DE POLIPROPILENO, CAPACIDADE 15 LITROS, INCLUSIVE ACESSÓRIOS DE FIXAÇÃO, VÁLVULA DE ESCOAMENTO DE PLÁSTICO (PVC) NA COR BRANCA, SIFÃO DE PLÁSTICO (PVC) TIPO COPO NA COR BRANCA, FORNECIMENTO E INSTALAÇÃO, EXCLUSIVE TORNEIRA</t>
  </si>
  <si>
    <t>ED-50294</t>
  </si>
  <si>
    <t>TANQUE DE POLIPROPILENO, CAPACIDADE 24 LITROS, INCLUSIVE ACESSÓRIOS DE FIXAÇÃO, VÁLVULA DE ESCOAMENTO DE PLÁSTICO (PVC) NA COR BRANCA, SIFÃO DE PLÁSTICO (PVC) TIPO COPO NA COR BRANCA, FORNECIMENTO E INSTALAÇÃO, EXCLUSIVE TORNEIRA</t>
  </si>
  <si>
    <t>TORNEIRA</t>
  </si>
  <si>
    <t>ED-22766</t>
  </si>
  <si>
    <t>TORNEIRA METÁLICA HOSPITALAR, ABERTURA ALAVANCA 1/4 DE VOLTA, ACABAMENTO CROMADO, COM AREJADOR, APLICAÇÃO DE MESA, INCLUSIVE ENGATE FLEXÍVEL METÁLICO, FORNECIMENTO E INSTALAÇÃO</t>
  </si>
  <si>
    <t>ED-22765</t>
  </si>
  <si>
    <t>TORNEIRA METÁLICA HOSPITALAR, ABERTURA ALAVANCA 1/4 DE VOLTA, ACABAMENTO CROMADO, COM AREJADOR, APLICAÇÃO DE PAREDE, FORNECIMENTO E INSTALAÇÃO</t>
  </si>
  <si>
    <t>ED-50328</t>
  </si>
  <si>
    <t>TORNEIRA METÁLICA PARA BEBEDOURO, ACABAMENTO CROMADO, APLICAÇÃO DE PAREDE, INCLUSIVE FORNECIMENTO E INSTALAÇÃO</t>
  </si>
  <si>
    <t>TORNEIRA METÁLICA PARA IRRIGAÇÃO/JARDIM, ACABAMENTO CROMADO, APLICAÇÃO DE PAREDE, INCLUSIVE FORNECIMENTO E INSTALAÇÃO</t>
  </si>
  <si>
    <t>ED-50330</t>
  </si>
  <si>
    <t>TORNEIRA METÁLICA PARA LAVATÓRIO, ABERTURA 1/4 DE VOLTA, ACABAMENTO CROMADO, COM AREJADOR, APLICAÇÃO DE MESA, INCLUSIVE ENGATE FLEXÍVEL METÁLICO, FORNECIMENTO E INSTALAÇÃO</t>
  </si>
  <si>
    <t>TORNEIRA METÁLICA PARA LAVATÓRIO, FECHAMENTO AUTOMÁTICO, ACABAMENTO CROMADO, COM AREJADOR, APLICAÇÃO DE MESA, INCLUSIVE ENGATE FLEXÍVEL METÁLICO, FORNECIMENTO E INSTALAÇÃO</t>
  </si>
  <si>
    <t>ED-50326</t>
  </si>
  <si>
    <t>TORNEIRA METÁLICA PARA PIA, ABERTURA 1/4 DE VOLTA, ACABAMENTO CROMADO, COM AREJADOR, APLICAÇÃO DE PAREDE, INCLUSIVE FORNECIMENTO E INSTALAÇÃO</t>
  </si>
  <si>
    <t>ED-50327</t>
  </si>
  <si>
    <t>TORNEIRA METÁLICA PARA PIA, ABERTURA 1/4 DE VOLTA, ACABAMENTO CROMADO, SEM AREJADOR, APLICAÇÃO DE PAREDE, INCLUSIVE FORNECIMENTO E INSTALAÇÃO</t>
  </si>
  <si>
    <t>ED-50324</t>
  </si>
  <si>
    <t>TORNEIRA METÁLICA PARA PIA, BICA MÓVEL, ABERTURA 1/4 DE VOLTA, ACABAMENTO CROMADO, COM AREJADOR, APLICAÇÃO DE MESA, INCLUSIVE ENGATE FLEXÍVEL METÁLICO, FORNECIMENTO E INSTALAÇÃO</t>
  </si>
  <si>
    <t>ED-50325</t>
  </si>
  <si>
    <t>TORNEIRA METÁLICA PARA PIA, BICA MÓVEL, ABERTURA 1/4 DE VOLTA, ACABAMENTO CROMADO, COM AREJADOR, APLICAÇÃO DE PAREDE, INCLUSIVE FORNECIMENTO E INSTALAÇÃO</t>
  </si>
  <si>
    <t>ED-50331</t>
  </si>
  <si>
    <t>TORNEIRA METÁLICA PARA TANQUE, ACABAMENTO CROMADO, BICO COM ROSCA, FORNECIMENTO E INSTALAÇÃO</t>
  </si>
  <si>
    <t>ED-22902</t>
  </si>
  <si>
    <t>TORNEIRA METÁLICA PARA TANQUE, ACABAMENTO CROMADO, COM AREJADOR, FORNECIMENTO E INSTALAÇÃO</t>
  </si>
  <si>
    <t>18.05</t>
  </si>
  <si>
    <t>LIGAÇÃO FLEXÍVEL</t>
  </si>
  <si>
    <t>ED-50317</t>
  </si>
  <si>
    <t>LIGAÇÃO FLEXÍVEL METÁLICA, DIÂMETRO 1/2" (20MM), INCLUSIVE FORNECIMENTO E INSTALAÇÃO</t>
  </si>
  <si>
    <t>18.06</t>
  </si>
  <si>
    <t>VÁLVULA</t>
  </si>
  <si>
    <t>ED-50349</t>
  </si>
  <si>
    <t>INSTALAÇÃO DE VÁLVULA DE ESCOAMENTO DE METAL PARA TANQUE,  DN (1.1/4"), ACABAMENTO CROMADO, INCLUSIVE FORNECIMENTO</t>
  </si>
  <si>
    <t>ED-50335</t>
  </si>
  <si>
    <t>VÁLVULA AMERICANA PIA INOX 1 1/2" X 3/4"</t>
  </si>
  <si>
    <t>ED-50336</t>
  </si>
  <si>
    <t>VÁLVULA AMERICANA PIA INOX 4" X 1 1/2"</t>
  </si>
  <si>
    <t>ED-50337</t>
  </si>
  <si>
    <t>VÁLVULA DE DESCARGA COM REGISTRO INTERNO, ACIONAMENTO SIMPLES, DN 1.1/2" (50MM), INCLUSIVE ACABAMENTO DA VÁLVULA</t>
  </si>
  <si>
    <t>ED-50347</t>
  </si>
  <si>
    <t>VÁLVULA PARA LAVATÓRIO COM LADRÃO D = 2 1/4" X 1"</t>
  </si>
  <si>
    <t>ED-50348</t>
  </si>
  <si>
    <t>VÁLVULA PARA MICTÓRIO COM FECHAMENTO AUTOMÁTICO D = 1/2"</t>
  </si>
  <si>
    <t>SIFÃO</t>
  </si>
  <si>
    <t>ED-50320</t>
  </si>
  <si>
    <t>INSTALAÇÃO DE SIFÃO DE METAL PARA LAVATÓRIO, TIPO COPO COM ACABAMENTO CROMADO, DIÂMETRO (1"X1.1/2"), INCLUSIVE FORNECIMENTO</t>
  </si>
  <si>
    <t>ED-50321</t>
  </si>
  <si>
    <t>INSTALAÇÃO DE SIFÃO DE METAL PARA PIA, TIPO COPO COM ACABAMENTO CROMADO, DIÂMETRO (1.1/2"X1.1/2" OU 2"), INCLUSIVE FORNECIMENTO</t>
  </si>
  <si>
    <t>18.08</t>
  </si>
  <si>
    <t>BACIA SANITÁRIA</t>
  </si>
  <si>
    <t>ED-50300</t>
  </si>
  <si>
    <t>BACIA DE LOUÇA TURCA CONVENCIONAL, COR BRANCA, INCLUSIVE ACESSÓRIOS, FORNECIMENTO, INSTALAÇÃO E REJUNTAMENTO</t>
  </si>
  <si>
    <t>BACIA SANITÁRIA (VASO) DE LOUÇA COM CAIXA ACOPLADA, COR BRANCA, INCLUSIVE ACESSÓRIOS DE FIXAÇÃO/VEDAÇÃO, ENGATE FLEXÍVEL METÁLICO, FORNECIMENTO, INSTALAÇÃO E REJUNTAMENTO</t>
  </si>
  <si>
    <t>BACIA SANITÁRIA (VASO) DE LOUÇA CONVENCIONAL, ACESSÍVEL (PCR/PMR), COR BRANCA, COM INSTALAÇÃO DE SÓCULO NA BASE DA BACIA ACOMPANHANDO A PROJEÇÃO DA BASE, NÃO ULTRAPASSANDO ALTURA DE 5CM, ALTURA MÁXIMA DE 46CM (BACIA+ASSENTO), INCLUSIVE ACESSÓRIOS DE FIXAÇÃO/VEDAÇÃO, VÁLVULA DE DESCARGA METÁLICA COM ACIONAMENTO DUPLO, TUBO DE LIGAÇÃO DE LATÃO COM CANOPLA, FORNECIMENTO, INSTALAÇÃO E REJUNTAMENTO, EXCLUSIVE ASSENTO</t>
  </si>
  <si>
    <t>ED-50296</t>
  </si>
  <si>
    <t>BACIA SANITÁRIA (VASO) DE LOUÇA CONVENCIONAL, COR BRANCA, INCLUSIVE ACESSÓRIOS DE FIXAÇÃO/VEDAÇÃO, FORNECIMENTO, INSTALAÇÃO E REJUNTAMENTO, EXCLUSIVE VÁLVULA DE DESCARGA E TUBO DE LIGAÇÃO</t>
  </si>
  <si>
    <t>ED-50298</t>
  </si>
  <si>
    <t>BACIA SANITÁRIA (VASO) DE LOUÇA CONVENCIONAL, COR BRANCA, INCLUSIVE ACESSÓRIOS DE FIXAÇÃO/VEDAÇÃO, VÁLVULA DE DESCARGA METÁLICA COM ACIONAMENTO DUPLO, TUBO DE LIGAÇÃO DE LATÃO COM CANOPLA, FORNECIMENTO, INSTALAÇÃO E REJUNTAMENTO</t>
  </si>
  <si>
    <t>BACIA SANITÁRIA (VASO) DE LOUÇA CONVENCIONAL INFANTIL, COR BRANCA, INCLUSIVE ACESSÓRIOS DE FIXAÇÃO/VEDAÇÃO, VÁLVULA DE DESCARGA METÁLICA COM ACIONAMENTO DUPLO, TUBO DE LIGAÇÃO DE LATÃO COM CANOPLA, FORNECIMENTO, INSTALAÇÃO E REJUNTAMENTO</t>
  </si>
  <si>
    <t>18.09</t>
  </si>
  <si>
    <t>MICTÓRIO</t>
  </si>
  <si>
    <t>ED-50285</t>
  </si>
  <si>
    <t>MICTÓRIO COLETIVO, EM AÇO INOXIDÁVEL, TIPO AISI 304, CHAPA 22, COM DESENVOLVIMENTO DE 1 METRO, INCLUSIVE VÁLVULA DE ESCOAMENTO DE METAL NA COR CROMADA, SIFÃO DE METAL TIPO COPO NA COR CROMADA, FORNECIMENTO E INSTALAÇÃO</t>
  </si>
  <si>
    <t>ED-50284</t>
  </si>
  <si>
    <t>MICTÓRIO COLETIVO, EM AÇO INOXIDÁVEL, TIPO AISI 304, CHAPA 22, COM DESENVOLVIMENTO DE 1,4 METRO, INCLUSIVE VÁLVULA DE ESCOAMENTO DE METAL NA COR CROMADA, SIFÃO DE METAL TIPO COPO NA COR CROMADA, FORNECIMENTO E INSTALAÇÃO</t>
  </si>
  <si>
    <t>ED-50286</t>
  </si>
  <si>
    <t>MICTÓRIO SIFONADO DE LOUÇA BRANCA, INCLUSIVE ENGATE FLEXÍVEL, EXCLUSIVE VÁLVULA DE DESCARGA</t>
  </si>
  <si>
    <t>VÁLVULA E CAIXA DE DESCARGA</t>
  </si>
  <si>
    <t>ED-9134</t>
  </si>
  <si>
    <t>BACIA SANITÁRIA (VASO) DE LOUÇA CONVENCIONAL INFANTIL, COR BRANCA, INCLUSIVE ACESSÓRIOS DE FIXAÇÃO/VEDAÇÃO, FORNECIMENTO, INSTALAÇÃO E REJUNTAMENTO, EXCLUSIVE VÁLVULA DE DESCARGA E TUBO DE LIGAÇÃO</t>
  </si>
  <si>
    <t>ED-49938</t>
  </si>
  <si>
    <t>CAIXA DE DESCARGA PLÁSTICA EXTERNA 12 LTS INSTALADA COM ACESSÓRIOS</t>
  </si>
  <si>
    <t>ED-9133</t>
  </si>
  <si>
    <t>VÁLVULA DE DESCARGA COM REGISTRO INTERNO, ACIONAMENTO DUPLO, DN 1.1/2" (50MM), INCLUSIVE ACABAMENTO DA VÁLVULA</t>
  </si>
  <si>
    <t>BEBEDOURO ELÉTRICO</t>
  </si>
  <si>
    <t>ED-48169</t>
  </si>
  <si>
    <t>BEBEDOURO GEMINADO MG-F 80 INOX</t>
  </si>
  <si>
    <t>ED-48170</t>
  </si>
  <si>
    <t>BEBEDOURO MF-F PINTADO</t>
  </si>
  <si>
    <t>ED-48171</t>
  </si>
  <si>
    <t>BEBEDOURO MG-F INFANTIL INOX</t>
  </si>
  <si>
    <t>BEBEDOURO MG-F INFANTIL PINTADO</t>
  </si>
  <si>
    <t>ED-48177</t>
  </si>
  <si>
    <t>FILTRO AP-200 CURTO</t>
  </si>
  <si>
    <t>DUCHA HIGIÊNICA</t>
  </si>
  <si>
    <t>DUCHA HIGIÊNICA COM REGISTRO PARA CONTROLE DE FLUXO DE ÁGUA, DIÂMETRO 1/2" (20MM), INCLUSIVE FORNECIMENTO E INSTALAÇÃO</t>
  </si>
  <si>
    <t>CHUVEIRO</t>
  </si>
  <si>
    <t>ED-50310</t>
  </si>
  <si>
    <t>BRAÇO PARA CHUVEIRO, COMPRIMENTO 40 CM, DIÂMETRO NOMINAL DE 1/2" (20MM), INCLUSIVE ACABAMENTO</t>
  </si>
  <si>
    <t>ED-50314</t>
  </si>
  <si>
    <t>COMPLEMENTO DE LOUÇA</t>
  </si>
  <si>
    <t>ED-48156</t>
  </si>
  <si>
    <t>ASSENTO BRANCO PARA VASO</t>
  </si>
  <si>
    <t>ASSENTO PARA VASO PNE (NBR 9050)</t>
  </si>
  <si>
    <t>ED-48159</t>
  </si>
  <si>
    <t>BANCO ARTICULADO EM FÓRMICA COM CANTOS ARREDONDADOS E SUPERFÍCIE ANTIDERRAPANTE IMPERMEÁVEL, PROFUNDIDADE MÍNIMA DE 0,45 M E COMPRIMENTO MÍNIMO DE 0,70 M, PARA ESFORÇO DE 1,5 KN CONFORME NBR 9050</t>
  </si>
  <si>
    <t>ED-50309</t>
  </si>
  <si>
    <t>BOLSA DE BORRACHA D = 1 1/2"</t>
  </si>
  <si>
    <t>ED-48174</t>
  </si>
  <si>
    <t>CABIDE DE LOUÇA COM DOIS (2) GANCHOS, NA COR BRANCA, ASSENTAMENTO EM ARGAMASSA INDUSTRIALIZADA, INCLUSIVE REJUNTAMENTO E FORNECIMENTO</t>
  </si>
  <si>
    <t>ED-48175</t>
  </si>
  <si>
    <t>CABIDE EM TUBO DE AÇO GALVANIZADO D = 1/2"</t>
  </si>
  <si>
    <t>ED-48176</t>
  </si>
  <si>
    <t>CABIDE METÁLICO SIMPLES CROMADO, INCLUSIVE FIXAÇÃO</t>
  </si>
  <si>
    <t>ED-48180</t>
  </si>
  <si>
    <t>DISPENSER EM AÇO INOX PARA PAPEL TOALHA 2 OU 3 FOLHAS</t>
  </si>
  <si>
    <t>ED-48182</t>
  </si>
  <si>
    <t>DISPENSER EM PLÁSTICO PARA PAPEL TOALHA 2 OU 3 FOLHAS</t>
  </si>
  <si>
    <t>ED-50318</t>
  </si>
  <si>
    <t>LIGAÇÃO PARA SAÍDA DE VASO SANITÁRIO PVC CROMADO</t>
  </si>
  <si>
    <t>ED-48185</t>
  </si>
  <si>
    <t>MEIA SABONETEIRA DE LOUÇA, NA COR BRANCA, ASSENTAMENTO COM ARGAMASSA INDUSTRIALIZADA, INCLUSIVE REJUNTAMENTO E FORNECIMENTO</t>
  </si>
  <si>
    <t>ED-48179</t>
  </si>
  <si>
    <t>PAPELEIRA DE LOUÇA COM ROLETE, NA COR BRANCA, ASSENTAMENTO COM ARGAMASSA INDUSTRIALIZADA, INCLUSIVE REJUNTAMENTO E FORNECIMENTO</t>
  </si>
  <si>
    <t>ED-48181</t>
  </si>
  <si>
    <t>PAPELEIRA METÁLICA CROMADA, INCLUSIVE FIXAÇÃO</t>
  </si>
  <si>
    <t>ED-50319</t>
  </si>
  <si>
    <t>PARAFUSO CASTELO, NÚMERO 8, INCLUSIVE FORNECIMENTO COM ARRUELA E BUCHA DE NYLON</t>
  </si>
  <si>
    <t>ED-48186</t>
  </si>
  <si>
    <t>SABONETEIRA DE LOUÇA, NA COR BRANCA, ASSENTAMENTO COM ARGAMASSA INDUSTRIALIZADA, INCLUSIVE REJUNTAMENTO E FORNECIMENTO</t>
  </si>
  <si>
    <t>ED-48187</t>
  </si>
  <si>
    <t>SABONETEIRA METÁLICA CROMADA, TIPO CONCHA, DE SOBREPOR</t>
  </si>
  <si>
    <t>ED-50332</t>
  </si>
  <si>
    <t>TUBO DE LIGAÇÃO DE ÁGUA PARA BACIA SANITÁRIA (VASO), DN 1.1/2", COMPRIMENTO 20CM, INCLUSIVE CANOPLA, SPUD, FORNECIMENTO E INSTALAÇÃO</t>
  </si>
  <si>
    <t>ED-9135</t>
  </si>
  <si>
    <t>TUBO DE LIGAÇÃO DE ÁGUA PARA BACIA SANITÁRIA (VASO), DN 1.1/2", COMPRIMENTO 25CM, INCLUSIVE CANOPLA, SPUD, FORNECIMENTO E INSTALAÇÃO</t>
  </si>
  <si>
    <t>ED-50333</t>
  </si>
  <si>
    <t>TUBO LONGO DN 40MM (1.1/2"), PARA CAIXA DE DESCARGA, INCLUSIVE FORNECIMENTO E INSTALAÇÃO</t>
  </si>
  <si>
    <t>ED-50334</t>
  </si>
  <si>
    <t>TUBO PARA VÁLVULA DE DESCARGA Nº. 18 COM ADAPTADOR D = 1 1/2"</t>
  </si>
  <si>
    <t>DISPENSADOR</t>
  </si>
  <si>
    <t>ED-48155</t>
  </si>
  <si>
    <t>DISPENSER PARA GEL/ÁLCOOL COM RESERVATORIO 800 ML</t>
  </si>
  <si>
    <t>ED-48183</t>
  </si>
  <si>
    <t>ED-48184</t>
  </si>
  <si>
    <t>SABONETEIRA EM AÇO INOX TIPO DISPENSER PARA SABONETE LIQUIDO COM RESERVATORIO 800 ML</t>
  </si>
  <si>
    <t>ED-48189</t>
  </si>
  <si>
    <t>SABONETEIRA PLASTICA TIPO DISPENSER PARA SABONETE LIQUIDO COM RESERVATORIO 1500 ML</t>
  </si>
  <si>
    <t>ED-48188</t>
  </si>
  <si>
    <t>SABONETEIRA PLASTICA TIPO DISPENSER PARA SABONETE LIQUIDO COM RESERVATORIO 800 ML</t>
  </si>
  <si>
    <t>EQUIPAMENTO PARA ACESSIBILIDADE (PMR/PCR)</t>
  </si>
  <si>
    <t>ED-48158</t>
  </si>
  <si>
    <t>BANCO ARTICULADO EM AÇO INOX COM CANTOS ARREDONDADOS, PROFUNDIDADE MÍNIMA DE 0,45 M E COMPRIMENTO MÍNIMO DE 0,70 M, CONFORME NBR 9050</t>
  </si>
  <si>
    <t>ED-48165</t>
  </si>
  <si>
    <t>BARRA DE APOIO EM AÇO INOX POLIDO EM "L", DN 1.1/4" (31,75MM), PARA ACESSIBILIDADE (PMR/PCR), COMPRIMENTO 140CM, INSTALADO EM PAREDE, INCLUSIVE FORNECIMENTO, INSTALAÇÃO E ACESSÓRIOS PARA FIXAÇÃO</t>
  </si>
  <si>
    <t>ED-48167</t>
  </si>
  <si>
    <t>BARRA DE APOIO EM AÇO INOX POLIDO PARA LAVATÓRIO DE CANTO, DN 1.1/4" (31,75MM), PARA ACESSIBILIDADE (PMR/PCR), INSTALADO EM PAREDE, INCLUSIVE FORNECIMENTO, INSTALAÇÃO E ACESSÓRIOS PARA FIXAÇÃO</t>
  </si>
  <si>
    <t>ED-48161</t>
  </si>
  <si>
    <t>BARRA DE APOIO EM AÇO INOX POLIDO RETA, DN 1.1/4" (31,75MM), PARA ACESSIBILIDADE (PMR/PCR), COMPRIMENTO 100CM, INSTALADO EM PAREDE, INCLUSIVE FORNECIMENTO, INSTALAÇÃO E ACESSÓRIOS PARA FIXAÇÃO</t>
  </si>
  <si>
    <t>ED-48166</t>
  </si>
  <si>
    <t>BARRA DE APOIO EM AÇO INOX POLIDO RETA, DN 1.1/4" (31,75MM), PARA ACESSIBILIDADE (PMR/PCR), COMPRIMENTO 120CM, INSTALADO EM PAREDE, INCLUSIVE FORNECIMENTO, INSTALAÇÃO E ACESSÓRIOS PARA FIXAÇÃO</t>
  </si>
  <si>
    <t>BARRA DE APOIO EM AÇO INOX POLIDO RETA, DN 1.1/4" (31,75MM), PARA ACESSIBILIDADE (PMR/PCR), COMPRIMENTO 40CM, INSTALADO EM PORTA/PAREDE, INCLUSIVE FORNECIMENTO, INSTALAÇÃO E ACESSÓRIOS PARA FIXAÇÃO</t>
  </si>
  <si>
    <t>ED-48164</t>
  </si>
  <si>
    <t>BARRA DE APOIO EM AÇO INOX POLIDO RETA, DN 1.1/4" (31,75MM), PARA ACESSIBILIDADE (PMR/PCR), COMPRIMENTO 70CM, INSTALADO EM PAREDE, INCLUSIVE FORNECIMENTO, INSTALAÇÃO E ACESSÓRIOS PARA FIXAÇÃO</t>
  </si>
  <si>
    <t>BARRA DE APOIO EM AÇO INOX POLIDO RETA, DN 1.1/4" (31,75MM), PARA ACESSIBILIDADE (PMR/PCR), COMPRIMENTO 80CM, INSTALADO EM PAREDE, INCLUSIVE FORNECIMENTO, INSTALAÇÃO E ACESSÓRIOS PARA FIXAÇÃO</t>
  </si>
  <si>
    <t>ED-48162</t>
  </si>
  <si>
    <t>BARRA DE APOIO EM AÇO INOX POLIDO RETA, DN 1.1/4" (31,75MM), PARA ACESSIBILIDADE (PMR/PCR), COMPRIMENTO 90CM, INSTALADO EM PAREDE, INCLUSIVE FORNECIMENTO, INSTALAÇÃO E ACESSÓRIOS PARA FIXAÇÃO</t>
  </si>
  <si>
    <t>BANCADAS E PRATELEIRAS</t>
  </si>
  <si>
    <t>BANCADA EM AÇO INOX</t>
  </si>
  <si>
    <t>ED-48337</t>
  </si>
  <si>
    <t>BANCADA EM AÇO INOXIDÁVEL</t>
  </si>
  <si>
    <t>BANCADA EM ARDÓSIA</t>
  </si>
  <si>
    <t>ED-48338</t>
  </si>
  <si>
    <t>BANCADA EM ARDÓSIA E = 3 CM, APOIADA EM ALVENARIA</t>
  </si>
  <si>
    <t>ED-48339</t>
  </si>
  <si>
    <t>BANCADA EM ARDÓSIA E = 3 CM, L = 55 CM, APOIADA EM CONSOLE DE METALON</t>
  </si>
  <si>
    <t>19.03</t>
  </si>
  <si>
    <t>BANCADA EM GRANITO</t>
  </si>
  <si>
    <t>BANCADA EM GRANITO CINZA ANDORINHA E = 3 CM, APOIADA EM ALVENARIA</t>
  </si>
  <si>
    <t>ED-48343</t>
  </si>
  <si>
    <t>BANCADA EM GRANITO CINZA ANDORINHA E = 3 CM, APOIADA EM CONSOLE DE METALON 20 X 30 MM</t>
  </si>
  <si>
    <t>ED-21657</t>
  </si>
  <si>
    <t>BANCADA EM GRANITO, COR CINZA ANDORINHA, ESP. 2CM, ACABAMENTO POLIDO, APOIADA EM ALVENARIA, EXCLUSIVE ALVENARIA, RODABANCA/FRONTÃO, TESTEIRA/FAIXA, FURO EM BANCADA, CUBA METÁLICA, VÁLVULA, SIFÃO, TORNEIRA E ENGATE FLEXÍVEL</t>
  </si>
  <si>
    <t>ED-21631</t>
  </si>
  <si>
    <t>BANCADA EM GRANITO, COR CINZA ANDORINHA, ESP. 2CM, ACABAMENTO POLIDO, APOIADA EM CONSOLE DE METALON (50X30)MM, EXCLUSIVE RODABANCA/FRONTÃO, TESTEIRA/FAIXA, FURO EM BANCADA, CUBA METÁLICA, VÁLVULA, SIFÃO, TORNEIRA E ENGATE FLEXÍVEL</t>
  </si>
  <si>
    <t>19.04</t>
  </si>
  <si>
    <t>BANCADA EM MÁRMORE</t>
  </si>
  <si>
    <t>ED-48346</t>
  </si>
  <si>
    <t>BANCADA EM MÁRMORE BRANCO E = 3 CM, APOIADA EM ALVENARIA</t>
  </si>
  <si>
    <t>ED-48345</t>
  </si>
  <si>
    <t>BANCADA EM MÁRMORE BRANCO E = 3 CM, APOIADA EM CONSOLE DE METALON 20 X 30 MM</t>
  </si>
  <si>
    <t>19.05</t>
  </si>
  <si>
    <t>ACABAMENTO, FURO E COLAGEM DE BOJO</t>
  </si>
  <si>
    <t>ED-48342</t>
  </si>
  <si>
    <t>FURO DE BOJO EM BANCADA DE GRANITO/MÁRMORE, INCLUSIVE COLAGEM COM MASSA PLÁSTICA</t>
  </si>
  <si>
    <t>19.06</t>
  </si>
  <si>
    <t>TESTEIRA E RODABANCADA EM GRANITO</t>
  </si>
  <si>
    <t>ED-48348</t>
  </si>
  <si>
    <t>RODABANCA/FRONTÃO PARA BANCADA EM GRANITO, COR CINZA ANDORINHA, ESP. 2CM, ALTURA DE 10CM, INCLUSIVE REJUNTAMENTO EM MASSA PLÁSTICA NA COR DA PEDRA</t>
  </si>
  <si>
    <t>ED-48347</t>
  </si>
  <si>
    <t>RODABANCA/FRONTÃO PARA BANCADA EM GRANITO, COR CINZA ANDORINHA, ESP. 2CM, ALTURA DE 7CM, INCLUSIVE REJUNTAMENTO EM MASSA PLÁSTICA NA COR DA PEDRA</t>
  </si>
  <si>
    <t>ED-48351</t>
  </si>
  <si>
    <t>TESTEIRA EM GRANITO CINZA ANDORINHA</t>
  </si>
  <si>
    <t>ED-21636</t>
  </si>
  <si>
    <t>TESTEIRA PARA BANCADA EM GRANITO, COR CINZA ANDORINHA, ESP. 2CM, ALTURA DE 10CM, INCLUSIVE POLIMENTO, CORTE/COLAGEM EM MEIA ESQUADRIA E MASSA PLÁSTICA NA COR DA PEDRA</t>
  </si>
  <si>
    <t>ED-21634</t>
  </si>
  <si>
    <t>TESTEIRA PARA BANCADA EM GRANITO, COR CINZA ANDORINHA, ESP. 2CM, ALTURA DE 3CM, INCLUSIVE POLIMENTO, CORTE/COLAGEM EM MEIA ESQUADARIA E MASSA PLÁSTICA NA COR DA PEDRA</t>
  </si>
  <si>
    <t>ED-21635</t>
  </si>
  <si>
    <t>TESTEIRA PARA BANCADA EM GRANITO, COR CINZA ANDORINHA, ESP. 2CM, ALTURA DE 5CM, INCLUSIVE POLIMENTO, CORTE/COLAGEM EM MEIA ESQUADARIA E MASSA PLÁSTICA NA COR DA PEDRA</t>
  </si>
  <si>
    <t>19.07</t>
  </si>
  <si>
    <t>TESTEIRA E RODABANCADA EM MÁRMORE</t>
  </si>
  <si>
    <t>ED-48350</t>
  </si>
  <si>
    <t>RODABANCADA EM MÁRMORE BRANCO H = 10 CM, E = 2 CM</t>
  </si>
  <si>
    <t>ED-48349</t>
  </si>
  <si>
    <t>RODABANCADA EM MÁRMORE BRANCO H = 7 CM, E = 2 CM</t>
  </si>
  <si>
    <t>ED-48352</t>
  </si>
  <si>
    <t>TESTEIRA EM MÁRMORE BRANCO</t>
  </si>
  <si>
    <t>19.08</t>
  </si>
  <si>
    <t>BANCADA EM CONCRETO</t>
  </si>
  <si>
    <t>ED-48341</t>
  </si>
  <si>
    <t>BANCADA EM CONCRETO, APOIADA EM CONSOLE DE METALON 20 X 30 MM</t>
  </si>
  <si>
    <t>ED-48340</t>
  </si>
  <si>
    <t>BANCADA SIMPLES EM CONCRETO, APOIADA EM ALVENARIA</t>
  </si>
  <si>
    <t>19.09</t>
  </si>
  <si>
    <t>PRATELEIRA DE ARDÓSIA</t>
  </si>
  <si>
    <t>ED-50688</t>
  </si>
  <si>
    <t>PRATELEIRA DE ARDÓSIA E = 2 CM APOIADA EM CONSOLE DE METALON 20 X 30 MM</t>
  </si>
  <si>
    <t>ED-50687</t>
  </si>
  <si>
    <t>PRATELEIRA DE ARDÓSIA E = 2 CM EMBUTIDA EM PAREDE</t>
  </si>
  <si>
    <t>19.10</t>
  </si>
  <si>
    <t>PRATELEIRA DE GRANITO</t>
  </si>
  <si>
    <t>ED-50692</t>
  </si>
  <si>
    <t>PRATELEIRA DE GRANITO CINZA ANDORINHA, E = 2 CM, APOIADA EM CONSOLE DE METALON 20 X 30 MM</t>
  </si>
  <si>
    <t>ED-50691</t>
  </si>
  <si>
    <t>PRATELEIRA DE GRANITO CINZA ANDORINHA, E = 2 CM, APOIADA SOBRE ALVENARIA</t>
  </si>
  <si>
    <t>19.11</t>
  </si>
  <si>
    <t>PRATELEIRA DE MÁRMORE</t>
  </si>
  <si>
    <t>ED-50696</t>
  </si>
  <si>
    <t>PRATELEIRA DE MÁRMORE BRANCO E = 2 CM, APOIADA EM CONSOLE DE METALON 20 X 30 MM</t>
  </si>
  <si>
    <t>ED-50695</t>
  </si>
  <si>
    <t>PRATELEIRA DE MÁRMORE BRANCO E = 2 CM, APOIADA SOBRE ALVENARIA</t>
  </si>
  <si>
    <t>19.12</t>
  </si>
  <si>
    <t>PRATELEIRAS DE MADEIRA</t>
  </si>
  <si>
    <t>ED-50693</t>
  </si>
  <si>
    <t>PRATELEIRA DE MADEIRA ENVERNIZADA, EM CONSOLE DE METALON 20 X 30 MM</t>
  </si>
  <si>
    <t>ED-50694</t>
  </si>
  <si>
    <t>PRATELEIRA DE MADEIRA PINTADA DE ESMALTE, EM CONSOLE DE METALON 20 X 30 MM</t>
  </si>
  <si>
    <t>19.13</t>
  </si>
  <si>
    <t>PRATELEIRA DE CONCRETO</t>
  </si>
  <si>
    <t>ED-50690</t>
  </si>
  <si>
    <t>PRATELEIRA DE CONCRETO, APOIADA EM CONSOLE DE METALON 20 X 30 MM</t>
  </si>
  <si>
    <t>ED-50689</t>
  </si>
  <si>
    <t>PRATELEIRA DE CONCRETO PRÉ- MOLDADO E = 4 CM, APOIADA SOBRE ALVENARIA</t>
  </si>
  <si>
    <t>INSTALAÇÕES ELÉTRICAS</t>
  </si>
  <si>
    <t>20.01</t>
  </si>
  <si>
    <t>CABO DE COBRE FLEXÍVEL (450/750V)</t>
  </si>
  <si>
    <t>ED-48966</t>
  </si>
  <si>
    <t>CABO DE COBRE FLEXÍVEL, CLASSE 5, ISOLAMENTO TIPO LSHF/ATOX, NÃO HALOGENADO, ANTICHAMA, TERMOPLÁSTICO, UNIPOLAR, SEÇÃO 10 MM2, 70°C, 450/750V</t>
  </si>
  <si>
    <t>ED-48946</t>
  </si>
  <si>
    <t>CABO DE COBRE FLEXÍVEL, CLASSE 5, ISOLAMENTO TIPO LSHF/ATOX, NÃO HALOGENADO, ANTICHAMA, TERMOPLÁSTICO, UNIPOLAR, SEÇÃO 1,5 MM2, 70°C, 450/750V</t>
  </si>
  <si>
    <t>ED-48971</t>
  </si>
  <si>
    <t>CABO DE COBRE FLEXÍVEL, CLASSE 5, ISOLAMENTO TIPO LSHF/ATOX, NÃO HALOGENADO, ANTICHAMA, TERMOPLÁSTICO, UNIPOLAR, SEÇÃO 16 MM2, 70°C, 450/750V</t>
  </si>
  <si>
    <t>ED-48951</t>
  </si>
  <si>
    <t>CABO DE COBRE FLEXÍVEL, CLASSE 5, ISOLAMENTO TIPO LSHF/ATOX, NÃO HALOGENADO, ANTICHAMA, TERMOPLÁSTICO, UNIPOLAR, SEÇÃO 2,5 MM2, 70°C, 450/750V</t>
  </si>
  <si>
    <t>ED-48976</t>
  </si>
  <si>
    <t>CABO DE COBRE FLEXÍVEL, CLASSE 5, ISOLAMENTO TIPO LSHF/ATOX, NÃO HALOGENADO, ANTICHAMA, TERMOPLÁSTICO, UNIPOLAR, SEÇÃO 25 MM2, 70°C, 450/750V</t>
  </si>
  <si>
    <t>ED-48981</t>
  </si>
  <si>
    <t>CABO DE COBRE FLEXÍVEL, CLASSE 5, ISOLAMENTO TIPO LSHF/ATOX, NÃO HALOGENADO, ANTICHAMA, TERMOPLÁSTICO, UNIPOLAR, SEÇÃO 35 MM2, 70°C, 450/750V</t>
  </si>
  <si>
    <t>ED-48956</t>
  </si>
  <si>
    <t>CABO DE COBRE FLEXÍVEL, CLASSE 5, ISOLAMENTO TIPO LSHF/ATOX, NÃO HALOGENADO, ANTICHAMA, TERMOPLÁSTICO, UNIPOLAR, SEÇÃO 4 MM2, 70°C, 450/750V</t>
  </si>
  <si>
    <t>ED-48961</t>
  </si>
  <si>
    <t>CABO DE COBRE FLEXÍVEL, CLASSE 5, ISOLAMENTO TIPO LSHF/ATOX, NÃO HALOGENADO, ANTICHAMA, TERMOPLÁSTICO, UNIPOLAR, SEÇÃO 6 MM2, 70°C, 450/750V</t>
  </si>
  <si>
    <t>ED-49339</t>
  </si>
  <si>
    <t>FIO RÍGIDO ISOLAÇÃO EM PVC 450/750V # 10 MM2</t>
  </si>
  <si>
    <t>ED-49335</t>
  </si>
  <si>
    <t>FIO RÍGIDO ISOLAÇÃO EM PVC 450/750V # 1,5 MM2</t>
  </si>
  <si>
    <t>ED-49336</t>
  </si>
  <si>
    <t>FIO RÍGIDO ISOLAÇÃO EM PVC 450/750V # 2,5 MM2</t>
  </si>
  <si>
    <t>ED-49337</t>
  </si>
  <si>
    <t>FIO RÍGIDO ISOLAÇÃO EM PVC 450/750V # 4 MM2</t>
  </si>
  <si>
    <t>ED-49338</t>
  </si>
  <si>
    <t>FIO RÍGIDO ISOLAÇÃO EM PVC 450/750V # 6 MM2</t>
  </si>
  <si>
    <t>CABO DE COBRE FLEXÍVEL (0,6/1KV)</t>
  </si>
  <si>
    <t>CABO DE COBRE FLEXÍVEL, CLASSE 5, ISOLAMENTO TIPO EPR/HEPR, NÃO HALOGENADO, ANTICHAMA, TERMOFIXO, UNIPOLAR, SEÇÃO 10 MM2, 90°C, 0,6/1KV</t>
  </si>
  <si>
    <t>ED-49019</t>
  </si>
  <si>
    <t>CABO DE COBRE FLEXÍVEL, CLASSE 5, ISOLAMENTO TIPO EPR/HEPR, NÃO HALOGENADO, ANTICHAMA, TERMOFIXO, UNIPOLAR, SEÇÃO 120 MM2, 90°C, 0,6/1KV</t>
  </si>
  <si>
    <t>ED-48986</t>
  </si>
  <si>
    <t>CABO DE COBRE FLEXÍVEL, CLASSE 5, ISOLAMENTO TIPO EPR/HEPR, NÃO HALOGENADO, ANTICHAMA, TERMOFIXO, UNIPOLAR, SEÇÃO 1,5 MM2, 90°C, 0,6/1KV</t>
  </si>
  <si>
    <t>ED-49022</t>
  </si>
  <si>
    <t>CABO DE COBRE FLEXÍVEL, CLASSE 5, ISOLAMENTO TIPO EPR/HEPR, NÃO HALOGENADO, ANTICHAMA, TERMOFIXO, UNIPOLAR, SEÇÃO 150 MM2, 90°C, 0,6/1KV</t>
  </si>
  <si>
    <t>CABO DE COBRE FLEXÍVEL, CLASSE 5, ISOLAMENTO TIPO EPR/HEPR, NÃO HALOGENADO, ANTICHAMA, TERMOFIXO, UNIPOLAR, SEÇÃO 16 MM2, 90°C, 0,6/1KV</t>
  </si>
  <si>
    <t>ED-49025</t>
  </si>
  <si>
    <t>CABO DE COBRE FLEXÍVEL, CLASSE 5, ISOLAMENTO TIPO EPR/HEPR, NÃO HALOGENADO, ANTICHAMA, TERMOFIXO, UNIPOLAR, SEÇÃO 185 MM2, 90°C, 0,6/1KV</t>
  </si>
  <si>
    <t>ED-49028</t>
  </si>
  <si>
    <t>CABO DE COBRE FLEXÍVEL, CLASSE 5, ISOLAMENTO TIPO EPR/HEPR, NÃO HALOGENADO, ANTICHAMA, TERMOFIXO, UNIPOLAR, SEÇÃO 240 MM2, 90°C, 0,6/1KV</t>
  </si>
  <si>
    <t>ED-48989</t>
  </si>
  <si>
    <t>CABO DE COBRE FLEXÍVEL, CLASSE 5, ISOLAMENTO TIPO EPR/HEPR, NÃO HALOGENADO, ANTICHAMA, TERMOFIXO, UNIPOLAR, SEÇÃO 2,5 MM2, 90°C, 0,6/1KV</t>
  </si>
  <si>
    <t>CABO DE COBRE FLEXÍVEL, CLASSE 5, ISOLAMENTO TIPO EPR/HEPR, NÃO HALOGENADO, ANTICHAMA, TERMOFIXO, UNIPOLAR, SEÇÃO 25 MM2, 90°C, 0,6/1KV</t>
  </si>
  <si>
    <t>ED-49031</t>
  </si>
  <si>
    <t>CABO DE COBRE FLEXÍVEL, CLASSE 5, ISOLAMENTO TIPO EPR/HEPR, NÃO HALOGENADO, ANTICHAMA, TERMOFIXO, UNIPOLAR, SEÇÃO 300 MM2, 90°C, 0,6/1KV</t>
  </si>
  <si>
    <t>ED-49007</t>
  </si>
  <si>
    <t>CABO DE COBRE FLEXÍVEL, CLASSE 5, ISOLAMENTO TIPO EPR/HEPR, NÃO HALOGENADO, ANTICHAMA, TERMOFIXO, UNIPOLAR, SEÇÃO 35 MM2, 90°C, 0,6/1KV</t>
  </si>
  <si>
    <t>ED-48992</t>
  </si>
  <si>
    <t>CABO DE COBRE FLEXÍVEL, CLASSE 5, ISOLAMENTO TIPO EPR/HEPR, NÃO HALOGENADO, ANTICHAMA, TERMOFIXO, UNIPOLAR, SEÇÃO 4 MM2, 90°C, 0,6/1KV</t>
  </si>
  <si>
    <t>ED-49010</t>
  </si>
  <si>
    <t>CABO DE COBRE FLEXÍVEL, CLASSE 5, ISOLAMENTO TIPO EPR/HEPR, NÃO HALOGENADO, ANTICHAMA, TERMOFIXO, UNIPOLAR, SEÇÃO 50 MM2, 90°C, 0,6/1KV</t>
  </si>
  <si>
    <t>ED-48995</t>
  </si>
  <si>
    <t>CABO DE COBRE FLEXÍVEL, CLASSE 5, ISOLAMENTO TIPO EPR/HEPR, NÃO HALOGENADO, ANTICHAMA, TERMOFIXO, UNIPOLAR, SEÇÃO 6 MM2, 90°C, 0,6/1KV</t>
  </si>
  <si>
    <t>ED-49013</t>
  </si>
  <si>
    <t>CABO DE COBRE FLEXÍVEL, CLASSE 5, ISOLAMENTO TIPO EPR/HEPR, NÃO HALOGENADO, ANTICHAMA, TERMOFIXO, UNIPOLAR, SEÇÃO 70 MM2, 90°C, 0,6/1KV</t>
  </si>
  <si>
    <t>CABO DE COBRE FLEXÍVEL, CLASSE 5, ISOLAMENTO TIPO EPR/HEPR, NÃO HALOGENADO, ANTICHAMA, TERMOFIXO, UNIPOLAR, SEÇÃO 95 MM2, 90°C, 0,6/1KV</t>
  </si>
  <si>
    <t>20.03</t>
  </si>
  <si>
    <t>CORDOALHA</t>
  </si>
  <si>
    <t>ED-49132</t>
  </si>
  <si>
    <t>ED-49133</t>
  </si>
  <si>
    <t>ED-49134</t>
  </si>
  <si>
    <t>ED-49135</t>
  </si>
  <si>
    <t>ED-49136</t>
  </si>
  <si>
    <t>ED-49137</t>
  </si>
  <si>
    <t>ED-49138</t>
  </si>
  <si>
    <t>20.04</t>
  </si>
  <si>
    <t>CAIXA EM PVC LIGAÇÃO E PASSAGEM</t>
  </si>
  <si>
    <t>ED-16634</t>
  </si>
  <si>
    <t>CAIXA DE LIGAÇÃO/PASSAGEM EM PVC RÍGIDO PARA ELETRODUTO COM SUPORTE PARA LAJOTA, OCTOGONAL COM FUNDO MÓVEL, DIMENSÕES 4"X4", EMBUTIDA EM LAJE PRÉ-MOLDADA - FORNECIMENTO E INSTALAÇÃO</t>
  </si>
  <si>
    <t>ED-49187</t>
  </si>
  <si>
    <t>CAIXA DE LIGAÇÃO/PASSAGEM EM PVC RÍGIDO PARA ELETRODUTO, DIMENSÕES 4"X2", EMBUTIDA EM ALVENARIA - FORNECIMENTO E INSTALAÇÃO</t>
  </si>
  <si>
    <t>ED-49194</t>
  </si>
  <si>
    <t>ED-49188</t>
  </si>
  <si>
    <t>CAIXA DE LIGAÇÃO/PASSAGEM EM PVC RÍGIDO PARA ELETRODUTO, DIMENSÕES 4"X4", EMBUTIDA EM ALVENARIA - FORNECIMENTO E INSTALAÇÃO</t>
  </si>
  <si>
    <t>ED-49195</t>
  </si>
  <si>
    <t>ED-49191</t>
  </si>
  <si>
    <t>CAIXA DE LIGAÇÃO/PASSAGEM EM PVC RÍGIDO PARA ELETRODUTO, OCTOGONAL COM ANEL DESLIZANTE, DIMENSÕES 3"X3", EMBUTIDA EM LAJE - FORNECIMENTO E INSTALAÇÃO</t>
  </si>
  <si>
    <t>CAIXA DE LIGAÇÃO/PASSAGEM EM PVC RÍGIDO PARA ELETRODUTO, OCTOGONAL COM FUNDO FIXO REFORÇADO, DIMENSÕES 4"X4", EMBUTIDA EM LAJE - FORNECIMENTO E INSTALAÇÃO</t>
  </si>
  <si>
    <t>ED-49189</t>
  </si>
  <si>
    <t>CAIXA DE LIGAÇÃO/PASSAGEM EM PVC RÍGIDO PARA ELETRODUTO, OCTOGONAL COM FUNDO MÓVEL, DIMENSÕES 4"X4", EMBUTIDA EM LAJE - FORNECIMENTO E INSTALAÇÃO</t>
  </si>
  <si>
    <t>ED-49192</t>
  </si>
  <si>
    <t>CAIXA DE LIGAÇÃO/PASSAGEM EM PVC RÍGIDO PARA ELETRODUTO ROSCÁVEL, DIMENSÕES 4"X2", EMBUTIDA EM ALVENARIA - FORNECIMENTO E INSTALAÇÃO</t>
  </si>
  <si>
    <t>ED-49193</t>
  </si>
  <si>
    <t>CAIXA DE LIGAÇÃO/PASSAGEM EM PVC RÍGIDO PARA ELETRODUTO ROSCÁVEL, DIMENSÕES 4"X4", EMBUTIDA EM ALVENARIA - FORNECIMENTO E INSTALAÇÃO</t>
  </si>
  <si>
    <t>ED-49196</t>
  </si>
  <si>
    <t>CAIXA ESTANQUE AQUATIC 4x2"</t>
  </si>
  <si>
    <t>20.05</t>
  </si>
  <si>
    <t>CAIXA METÁLICA DE LIGAÇÃO E PASSAGEM</t>
  </si>
  <si>
    <t>ED-49197</t>
  </si>
  <si>
    <t>CAIXA DE INSPEÇÃO EM CONCRETO, TIPO "ZA" PASSEIO, PADRÃO CEMIG, DIMENSÃO (28X28)CM, ALTURA 40CM, COM TAMPA E ARO ARTICULADO EM FERRO FUNDIDO, INCLUSIVE ESCAVAÇÃO, APILOAMENTO, LASTRO DE BRITA, REATERRO E TRANSPORTE E RETIRADA DO MATERIAL ESCAVADO (EM CAÇAMBA)</t>
  </si>
  <si>
    <t>ED-49200</t>
  </si>
  <si>
    <t xml:space="preserve">CAIXA DE INSPEÇÃO EM CONCRETO, TIPO "ZB" GARAGEM, PADRÃO CEMIG, DIMENSÃO (52X44)CM, ALTURA 70CM, COM TAMPA E ARO ARTICULADO EM FERRO FUNDIDO, INCLUSIVE ESCAVAÇÃO, APILOAMENTO, LASTRO DE BRITA, REATERRO E TRANSPORTE E RETIRADA DO MATERIAL ESCAVADO (EM CAÇAMBA) </t>
  </si>
  <si>
    <t>ED-49199</t>
  </si>
  <si>
    <t>CAIXA DE INSPEÇÃO EM CONCRETO, TIPO "ZB" PASSEIO, PADRÃO CEMIG, DIMENSÃO (52X44)CM, ALTURA 70CM, COM TAMPA E ARO ARTICULADO EM FERRO FUNDIDO, INCLUSIVE ESCAVAÇÃO, APILOAMENTO, LASTRO DE BRITA, REATERRO E TRANSPORTE E RETIRADA DO MATERIAL ESCAVADO (EM CAÇAMBA)</t>
  </si>
  <si>
    <t>ED-49202</t>
  </si>
  <si>
    <t>CAIXA DE INSPEÇÃO EM CONCRETO, TIPO "ZC" GARAGEM, PADRÃO CEMIG, DIMENSÃO (77X67)CM, ALTURA 90CM, COM TAMPA E ARO ARTICULADO EM FERRO FUNDIDO, INCLUSIVE ESCAVAÇÃO, APILOAMENTO, LASTRO DE BRITA, REATERRO E TRANSPORTE E RETIRADA DO MATERIAL ESCAVADO (EM CAÇAMBA)</t>
  </si>
  <si>
    <t>ED-49201</t>
  </si>
  <si>
    <t>CAIXA DE INSPEÇÃO EM CONCRETO, TIPO "ZC" PASSEIO, PADRÃO CEMIG, DIMENSÃO (77X67)CM, ALTURA 90CM, COM TAMPA E ARO ARTICULADO EM FERRO FUNDIDO, INCLUSIVE ESCAVAÇÃO, APILOAMENTO, LASTRO DE BRITA, REATERRO E TRANSPORTE E RETIRADA DO MATERIAL ESCAVADO (EM CAÇAMBA)</t>
  </si>
  <si>
    <t>ED-49213</t>
  </si>
  <si>
    <t>CAIXA DE PASSAGEM CP-N2 INCLUSIVE TAMPA</t>
  </si>
  <si>
    <t>ED-49151</t>
  </si>
  <si>
    <t>CAIXA DE PASSAGEM EM CHAPA DE AÇO COM TAMPA APARAFUSADA, SOBREPOR, 102 X 102 X 82 MM</t>
  </si>
  <si>
    <t>ED-49152</t>
  </si>
  <si>
    <t>CAIXA DE PASSAGEM EM CHAPA DE AÇO COM TAMPA APARAFUSADA, SOBREPOR, 152 X 152 X 82 MM</t>
  </si>
  <si>
    <t>ED-49153</t>
  </si>
  <si>
    <t>CAIXA DE PASSAGEM EM CHAPA DE AÇO COM TAMPA APARAFUSADA, SOBREPOR, 202 X 202 X 102 MM</t>
  </si>
  <si>
    <t>ED-49154</t>
  </si>
  <si>
    <t>CAIXA DE PASSAGEM EM CHAPA DE AÇO COM TAMPA APARAFUSADA, SOBREPOR, 252 X 252 X 102 MM</t>
  </si>
  <si>
    <t>ED-49155</t>
  </si>
  <si>
    <t>CAIXA DE PASSAGEM EM CHAPA DE AÇO COM TAMPA APARAFUSADA, SOBREPOR, 302 X 302 X 122 MM</t>
  </si>
  <si>
    <t>ED-49156</t>
  </si>
  <si>
    <t>CAIXA DE PASSAGEM EM CHAPA DE AÇO COM TAMPA APARAFUSADA, SOBREPOR, 352 X 352 X 122 MM</t>
  </si>
  <si>
    <t>ED-49148</t>
  </si>
  <si>
    <t>CAIXA DE PASSAGEM EM CHAPA DE AÇO, EMBUTIR 153 X 153 X 82 MM</t>
  </si>
  <si>
    <t>ED-49149</t>
  </si>
  <si>
    <t>CAIXA DE PASSAGEM EM CHAPA DE AÇO, EMBUTIR 230 X 230 X 102 MM</t>
  </si>
  <si>
    <t>ED-49150</t>
  </si>
  <si>
    <t>CAIXA DE PASSAGEM EM CHAPA DE AÇO, EMBUTIR 330 X 330 X 122 MM</t>
  </si>
  <si>
    <t>ED-49164</t>
  </si>
  <si>
    <t>CAIXA DE PASSAGEM PARA PISO, METÁLICA, TAMPA ANTIDERRAPANTE, 100 X 100 X 60 CM</t>
  </si>
  <si>
    <t>CAIXA DE PASSAGEM PARA PISO, METÁLICA, TAMPA ANTIDERRAPANTE, 200 X 200 X 100 CM</t>
  </si>
  <si>
    <t>CAIXA DE PASSAGEM PARA PISO, METÁLICA, TAMPA ANTIDERRAPANTE, 300 X 300 X 120 CM</t>
  </si>
  <si>
    <t>ED-49167</t>
  </si>
  <si>
    <t>CAIXA DE PASSAGEM PARA PISO, METÁLICA, TAMPA ANTIDERRAPANTE, 400 X 400 X 200 CM</t>
  </si>
  <si>
    <t>ED-49214</t>
  </si>
  <si>
    <t>CAIXA DE PASSAGEM 15 x 15 CM EM CHAPA DE FERRO COM TAMPA CEGA</t>
  </si>
  <si>
    <t>ED-49215</t>
  </si>
  <si>
    <t>CAIXA DE PASSAGEM 20 X 20 CM EM CHAPA DE FERRO COM TAMPA CEGA</t>
  </si>
  <si>
    <t>20.06</t>
  </si>
  <si>
    <t>CAIXA DE PASSAGEM EM ALVENARIA</t>
  </si>
  <si>
    <t>ED-49171</t>
  </si>
  <si>
    <t>CAIXA DE PASSAGEM EM ALVENARIA E TAMPA DE CONCRETO, FUNDO DE BRITA, TIPO 1, 25 X 25 X 50 CM, INCLUSIVE ESCAVAÇÃO, REATERRO E BOTA-FORA</t>
  </si>
  <si>
    <t>ED-49168</t>
  </si>
  <si>
    <t>CAIXA DE PASSAGEM EM ALVENARIA E TAMPA DE CONCRETO, FUNDO DE BRITA, TIPO 1, 30 X 30 X 40 CM, INCLUSIVE ESCAVAÇÃO, REATERRO E BOTA-FORA</t>
  </si>
  <si>
    <t>ED-49169</t>
  </si>
  <si>
    <t>CAIXA DE PASSAGEM EM ALVENARIA E TAMPA DE CONCRETO, FUNDO DE BRITA, TIPO 1, 40 X 40 X 60 CM, INCLUSIVE ESCAVAÇÃO, REATERRO E BOTA-FORA</t>
  </si>
  <si>
    <t>ED-49170</t>
  </si>
  <si>
    <t>CAIXA DE PASSAGEM EM ALVENARIA E TAMPA DE CONCRETO, FUNDO DE BRITA, TIPO 1, 50 X 50 X 60 CM, INCLUSIVE ESCAVAÇÃO, REATERRO E BOTA-FORA</t>
  </si>
  <si>
    <t>20.07</t>
  </si>
  <si>
    <t>CAIXA DE PASSAGEM PARA TELEFONIA</t>
  </si>
  <si>
    <t>ED-49183</t>
  </si>
  <si>
    <t>ED-49184</t>
  </si>
  <si>
    <t>ED-49185</t>
  </si>
  <si>
    <t>ED-49216</t>
  </si>
  <si>
    <t>CAIXA DE PASSAGEM Nº 1 PADRÃO TELEBRÁS DIM. (10 X 10 X 5) CM EM CHAPA DE AÇO GALVANIZADO</t>
  </si>
  <si>
    <t>ED-49177</t>
  </si>
  <si>
    <t>ED-49178</t>
  </si>
  <si>
    <t>CAIXA DE PASSAGEM Nº 2 PADRÃO TELEBRÁS DIM. (20 X 20 X 12) CM EM CHAPA DE AÇO GALVANIZADO</t>
  </si>
  <si>
    <t>ED-49217</t>
  </si>
  <si>
    <t>CAIXA DE PASSAGEM Nº 2 PADRÃO TELEBRÁS DIM. (20 X 20 X 13,5) CM EM CHAPA DE AÇO GALVANIZADO - EMBUTIR, FECHO DE PLÁSTICO C/ FUNDO DE MADEIRA S/ FUNDO DE CHAPA</t>
  </si>
  <si>
    <t>ED-49218</t>
  </si>
  <si>
    <t>ED-49179</t>
  </si>
  <si>
    <t>CAIXA DE PASSAGEM Nº 3 PADRÃO TELEBRÁS DIM. (40 X 40 X 12) CM EM CHAPA DE AÇO GALVANIZADO</t>
  </si>
  <si>
    <t>ED-49219</t>
  </si>
  <si>
    <t>CAIXA DE PASSAGEM Nº 3 PADRÃO TELEBRÁS DIM. (40 X 40 X 13,5) CM EM CHAPA DE AÇO GALVANIZADO - EMBUTIR, FECHO DE PLÁSTICO C/ FUNDO DE MADEIRA S/ FUNDO DE CHAPA</t>
  </si>
  <si>
    <t>ED-49220</t>
  </si>
  <si>
    <t>ED-49222</t>
  </si>
  <si>
    <t>ED-49224</t>
  </si>
  <si>
    <t>ED-49182</t>
  </si>
  <si>
    <t>CAIXA DE PASSAGEM Nº 6 PADRÃO TELEBRÁS DIM. (120 X 120 X 12) CM EM CHAPA DE AÇO GALVANIZADO</t>
  </si>
  <si>
    <t>ED-49225</t>
  </si>
  <si>
    <t>CAIXA DE PASSAGEM Nº 6 PADRÃO TELEBRÁS DIM. (120 X 120 X 13,5) CM EM CHAPA DE AÇO GALVANIZADO - EMBUTIR, FECHO DE PLÁSTICO C/ FUNDO DE MADEIRA S/ FUNDO DE CHAPA</t>
  </si>
  <si>
    <t>ED-49227</t>
  </si>
  <si>
    <t>ED-49176</t>
  </si>
  <si>
    <t>ED-49174</t>
  </si>
  <si>
    <t>INTERRUPTOR, TOMADA E ACESSÓRIOS</t>
  </si>
  <si>
    <t>ED-49058</t>
  </si>
  <si>
    <t>CAMPAINHA DE EMBUTIR EM CAIXA 2x4", DO TIPO CIGARRA, 127V</t>
  </si>
  <si>
    <t>ED-49057</t>
  </si>
  <si>
    <t>CAMPAINHA DE SOBREPOR (SINCRONSOM 117)</t>
  </si>
  <si>
    <t>ED-15740</t>
  </si>
  <si>
    <t>CONJUNTO DE DOIS (2) INTERRUPTORES BIPOLAR SIMPLES, CORRENTE 10A, TENSÃO 250V, (10A-250V), COM PLACA 4"X2" DE DOIS (2) POSTOS, INCLUSIVE FORNECIMENTO, INSTALAÇÃO, SUPORTE, MÓDULO E PLACA</t>
  </si>
  <si>
    <t>ED-15783</t>
  </si>
  <si>
    <t>CONJUNTO DE DOIS (2) INTERRUPTORES BIPOLAR SIMPLES, CORRENTE 10A, TENSÃO 250V, (10A-250V), COM PLACA 4"X4" DE DOIS (2) POSTOS, INCLUSIVE FORNECIMENTO, INSTALAÇÃO, SUPORTE, MÓDULO E PLACA</t>
  </si>
  <si>
    <t>ED-15788</t>
  </si>
  <si>
    <t>CONJUNTO DE DOIS (2) INTERRUPTORES BIPOLAR SIMPLES, CORRENTE 10A, TENSÃO 250V, (10A-250V) E DOIS (2) INTERRUPTORES PARALELOS, CORRENTE 10A, TENSÃO 250V, (10A-250V), COM PLACA 4"X4" DE QUATRO (4) POSTOS, INCLUSIVE FORNECIMENTO, INSTALAÇÃO, SUPORTE, MÓDULO E PLACA</t>
  </si>
  <si>
    <t>ED-15747</t>
  </si>
  <si>
    <t>CONJUNTO DE DOIS (2) INTERRUPTORES BIPOLAR SIMPLES, CORRENTE 10A, TENSÃO 250V, (10A-250V) E UM (1) INTERRUPTOR PARALELO, CORRENTE 10A, TENSÃO 250V, (10A-250V), COM PLACA 4"X2" DE TRÊS (3) POSTOS, INCLUSIVE FORNECIMENTO, INSTALAÇÃO, SUPORTE, MÓDULO E PLACA</t>
  </si>
  <si>
    <t>ED-15773</t>
  </si>
  <si>
    <t>CONJUNTO DE DOIS (2) INTERRUPTORES BIPOLAR SIMPLES, CORRENTE 10A, TENSÃO 250V, (10A-250V) E UMA (1) TOMADA PADRÃO, TRÊS (3) POLOS, CORRENTE 10A, TENSÃO 250V, (2P+T/10A-250V), COM PLACA 4"X2" DE TRÊS (3) POSTOS, INCLUSIVE FORNECIMENTO, INSTALAÇÃO, SUPORTE, MÓDULO E PLACA</t>
  </si>
  <si>
    <t>ED-15776</t>
  </si>
  <si>
    <t>CONJUNTO DE DOIS (2) INTERRUPTORES BIPOLAR SIMPLES, CORRENTE 10A, TENSÃO 250V, (10A-250V) E UMA (1) TOMADA PADRÃO, TRÊS (3) POLOS, CORRENTE 20A, TENSÃO 250V, (2P+T/20A-250V), COM PLACA 4"X2" DE TRÊS (3) POSTOS, INCLUSIVE FORNECIMENTO, INSTALAÇÃO, SUPORTE, MÓDULO E PLACA</t>
  </si>
  <si>
    <t>ED-15772</t>
  </si>
  <si>
    <t>CONJUNTO DE DOIS (2) INTERRUPTORES PARALELO, CORRENTE 10A, TENSÃO 250V, (10A-250V) E UMA (1) TOMADA PADRÃO, TRÊS (3) POLOS, CORRENTE 10A, TENSÃO 250V, (2P+T/10A-250V), COM PLACA 4"X2" DE TRÊS (3) POSTOS, INCLUSIVE FORNECIMENTO, INSTALAÇÃO, SUPORTE, MÓDULO E PLACA</t>
  </si>
  <si>
    <t>ED-15775</t>
  </si>
  <si>
    <t>CONJUNTO DE DOIS (2) INTERRUPTORES PARALELO, CORRENTE 10A, TENSÃO 250V, (10A-250V) E UMA (1) TOMADA PADRÃO, TRÊS (3) POLOS, CORRENTE 20A, TENSÃO 250V, (2P+T/20A-250V), COM PLACA 4"X2" DE TRÊS (3) POSTOS, INCLUSIVE FORNECIMENTO, INSTALAÇÃO, SUPORTE, MÓDULO E PLACA</t>
  </si>
  <si>
    <t>ED-15745</t>
  </si>
  <si>
    <t>CONJUNTO DE DOIS (2) INTERRUPTORES PARALELOS, CORRENTE 10A, TENSÃO 250V, (10A-250V), COM PLACA 4"X2" DE DOIS (2) POSTOS, INCLUSIVE FORNECIMENTO, INSTALAÇÃO, SUPORTE, MÓDULO E PLACA</t>
  </si>
  <si>
    <t>ED-15739</t>
  </si>
  <si>
    <t>CONJUNTO DE DOIS (2) INTERRUPTORES SIMPLES, CORRENTE 10A, TENSÃO 250V, (10A-250V), COM PLACA 4"X2" DE DOIS (2) POSTOS, INCLUSIVE FORNECIMENTO, INSTALAÇÃO, SUPORTE, MÓDULO E PLACA</t>
  </si>
  <si>
    <t>ED-15782</t>
  </si>
  <si>
    <t>CONJUNTO DE DOIS (2) INTERRUPTORES SIMPLES, CORRENTE 10A, TENSÃO 250V, (10A-250V), COM PLACA 4"X4" DE DOIS (2) POSTOS, INCLUSIVE FORNECIMENTO, INSTALAÇÃO, SUPORTE, MÓDULO E PLACA</t>
  </si>
  <si>
    <t>ED-15787</t>
  </si>
  <si>
    <t>CONJUNTO DE DOIS (2) INTERRUPTORES SIMPLES, CORRENTE 10A, TENSÃO 250V, (10A-250V) E DOIS (2) INTERRUPTORES PARALELOS, CORRENTE 10A, TENSÃO 250V, (10A-250V), COM PLACA 4"X4" DE QUATRO (4) POSTOS, INCLUSIVE FORNECIMENTO, INSTALAÇÃO, SUPORTE, MÓDULO E PLACA</t>
  </si>
  <si>
    <t>ED-15746</t>
  </si>
  <si>
    <t>CONJUNTO DE DOIS (2) INTERRUPTORES SIMPLES, CORRENTE 10A, TENSÃO 250V, (10A-250V) E UM (1) INTERRUPTOR PARALELO, CORRENTE 10A, TENSÃO 250V, (10A-250V), COM PLACA 4"X2" DE TRÊS (3) POSTOS, INCLUSIVE FORNECIMENTO, INSTALAÇÃO, SUPORTE, MÓDULO E PLACA</t>
  </si>
  <si>
    <t>ED-15771</t>
  </si>
  <si>
    <t>CONJUNTO DE DOIS (2) INTERRUPTORES SIMPLES, CORRENTE 10A, TENSÃO 250V, (10A-250V) E UMA (1) TOMADA PADRÃO, TRÊS (3) POLOS, CORRENTE 10A, TENSÃO 250V, (2P+T/10A-250V), COM PLACA 4"X2" DE TRÊS (3) POSTOS, INCLUSIVE FORNECIMENTO, INSTALAÇÃO, SUPORTE, MÓDULO E PLACA</t>
  </si>
  <si>
    <t>ED-15774</t>
  </si>
  <si>
    <t>CONJUNTO DE DOIS (2) INTERRUPTORES SIMPLES, CORRENTE 10A, TENSÃO 250V, (10A-250V) E UMA (1) TOMADA PADRÃO, TRÊS (3) POLOS, CORRENTE 20A, TENSÃO 250V, (2P+T/20A-250V), COM PLACA 4"X2" DE TRÊS (3) POSTOS, INCLUSIVE FORNECIMENTO, INSTALAÇÃO, SUPORTE, MÓDULO E PLACA</t>
  </si>
  <si>
    <t>ED-15789</t>
  </si>
  <si>
    <t>CONJUNTO DE DOIS (2) MÓDULOS COM FURO PARA SAÍDA DE FIO Ø 10MM, COM PLACA 4"X4" DE DOIS (2) POSTO, INCLUSIVE FORNECIMENTO, INSTALAÇÃO, SUPORTE, MÓDULO E PLACA</t>
  </si>
  <si>
    <t>ED-15755</t>
  </si>
  <si>
    <t>CONJUNTO DE DUAS (2) TOMADAS PADRÃO, TRÊS (3) POLOS, CORRENTE 10A, TENSÃO 250V, (2P+T/10A-250V), COM PLACA 4"X2" DE DOIS (2) POSTOS, INCLUSIVE FORNECIMENTO, INSTALAÇÃO, SUPORTE, MÓDULO E PLACA</t>
  </si>
  <si>
    <t>ED-15790</t>
  </si>
  <si>
    <t>CONJUNTO DE DUAS (2) TOMADAS PADRÃO, TRÊS (3) POLOS, CORRENTE 10A, TENSÃO 250V, (2P+T/10A-250V), COM PLACA 4"X4" DE DOIS (2) POSTOS, INCLUSIVE FORNECIMENTO, INSTALAÇÃO, SUPORTE, MÓDULO E PLACA</t>
  </si>
  <si>
    <t>ED-15756</t>
  </si>
  <si>
    <t>CONJUNTO DE DUAS (2) TOMADAS PADRÃO, TRÊS (3) POLOS, CORRENTE 20A, TENSÃO 250V, (2P+T/20A-250V), COM PLACA 4"X2" DE DOIS (2) POSTOS, INCLUSIVE FORNECIMENTO, INSTALAÇÃO, SUPORTE, MÓDULO E PLACA</t>
  </si>
  <si>
    <t>ED-15791</t>
  </si>
  <si>
    <t>CONJUNTO DE DUAS (2) TOMADAS PADRÃO, TRÊS (3) POLOS, CORRENTE 20A, TENSÃO 250V, (2P+T/20A-250V), COM PLACA 4"X4" DE DOIS (2) POSTOS, INCLUSIVE FORNECIMENTO, INSTALAÇÃO, SUPORTE, MÓDULO E PLACA</t>
  </si>
  <si>
    <t>ED-15757</t>
  </si>
  <si>
    <t>CONJUNTO DE DUAS (2) TOMADAS PADRÃO VERMELHA, USO ESPECÍFICO, TRÊS (3) POLOS, CORRENTE 20A, TENSÃO 250V, (2P+T/20A-250V), COM PLACA 4"X2" DE DOIS (2) POSTOS, INCLUSIVE FORNECIMENTO, INSTALAÇÃO, SUPORTE, MÓDULO E PLACA</t>
  </si>
  <si>
    <t>ED-15793</t>
  </si>
  <si>
    <t>CONJUNTO DE DUAS (2) TOMADAS PADRÃO VERMELHA, USO ESPECÍFICO, TRÊS (3) POLOS, CORRENTE 20A, TENSÃO 250V, (2P+T/20A-250V), COM PLACA 4"X4" DE DOIS (2) POSTOS, INCLUSIVE FORNECIMENTO, INSTALAÇÃO, SUPORTE, MÓDULO E PLACA</t>
  </si>
  <si>
    <t>ED-15759</t>
  </si>
  <si>
    <t>CONJUNTO DE DUAS (2) TOMADAS USB (CONECTOR USB TIPO A), CORRENTE 1A, TENSÃO 5V, (1A-5V), COM PLACA 4"X2" DE DOIS (2) POSTOS, INCLUSIVE FORNECIMENTO, INSTALAÇÃO, SUPORTE, MÓDULO E PLACA</t>
  </si>
  <si>
    <t>ED-15785</t>
  </si>
  <si>
    <t>CONJUNTO DE QUATRO (4) INTERRUPTORES BIPOLAR SIMPLES, CORRENTE 10A, TENSÃO 250V, (10A-250V), COM PLACA 4"X4" DE QUATRO (4) POSTOS, INCLUSIVE FORNECIMENTO, INSTALAÇÃO, SUPORTE, MÓDULO E PLACA</t>
  </si>
  <si>
    <t>ED-15784</t>
  </si>
  <si>
    <t>CONJUNTO DE QUATRO (4) INTERRUPTORES SIMPLES, CORRENTE 10A, TENSÃO 250V, (10A-250V), COM PLACA 4"X4" DE QUATRO (4) POSTOS, INCLUSIVE FORNECIMENTO, INSTALAÇÃO, SUPORTE, MÓDULO E PLACA</t>
  </si>
  <si>
    <t>ED-15786</t>
  </si>
  <si>
    <t>CONJUNTO DE SEIS (6) INTERRUPTORES SIMPLES, CORRENTE 10A, TENSÃO 250V, (10A-250V), COM PLACA 4"X4" DE SEIS (6) POSTOS, INCLUSIVE FORNECIMENTO, INSTALAÇÃO, SUPORTE, MÓDULO E PLACA</t>
  </si>
  <si>
    <t>ED-15742</t>
  </si>
  <si>
    <t>CONJUNTO DE TRÊS (3) INTERRUPTORES BIPOLAR SIMPLES, CORRENTE 10A, TENSÃO 250V, (10A-250V), COM PLACA 4"X2" DE TRÊS (3) POSTOS, INCLUSIVE FORNECIMENTO, INSTALAÇÃO, SUPORTE, MÓDULO E PLACA</t>
  </si>
  <si>
    <t>ED-15741</t>
  </si>
  <si>
    <t>CONJUNTO DE TRÊS (3) INTERRUPTORES SIMPLES, CORRENTE 10A, TENSÃO 250V, (10A-250V), COM PLACA 4"X2" DE TRÊS (3) POSTOS, INCLUSIVE FORNECIMENTO, INSTALAÇÃO, SUPORTE, MÓDULO E PLACA</t>
  </si>
  <si>
    <t>ED-15735</t>
  </si>
  <si>
    <t>CONJUNTO DE UM (1) INTERRUPTOR BIPOLAR SIMPLES, CORRENTE 10A, TENSÃO 250V, (10A-250V), COM PLACA 4"X2" DE UM (1) POSTO, INCLUSIVE FORNECIMENTO, INSTALAÇÃO, SUPORTE, MÓDULO E PLACA</t>
  </si>
  <si>
    <t>ED-15744</t>
  </si>
  <si>
    <t>CONJUNTO DE UM (1) INTERRUPTOR BIPOLAR SIMPLES, CORRENTE 10A, TENSÃO 250V, (10A-250V) E UM (1) INTERRUPTOR PARALELO, CORRENTE 10A, TENSÃO 250V, (10A-250V), COM PLACA 4"X2" DE DOIS (2) POSTOS, INCLUSIVE FORNECIMENTO, INSTALAÇÃO, SUPORTE, MÓDULO E PLACA</t>
  </si>
  <si>
    <t>ED-15767</t>
  </si>
  <si>
    <t>CONJUNTO DE UM (1) INTERRUPTOR BIPOLAR SIMPLES, CORRENTE 10A, TENSÃO 250V, (10A-250V) E UMA (1) TOMADA PADRÃO, TRÊS (3) POLOS, CORRENTE 10A, TENSÃO 250V, (2P+T/10A-250V), COM PLACA 4"X2" DE DOIS (2) POSTOS, INCLUSIVE FORNECIMENTO, INSTALAÇÃO, SUPORTE, MÓDULO E PLACA</t>
  </si>
  <si>
    <t>ED-15770</t>
  </si>
  <si>
    <t>CONJUNTO DE UM (1) INTERRUPTOR BIPOLAR SIMPLES, CORRENTE 10A, TENSÃO 250V, (10A-250V) E UMA (1) TOMADA PADRÃO, TRÊS (3) POLOS, CORRENTE 20A, TENSÃO 250V, (2P+T/20A-250V), COM PLACA 4"X2" DE DOIS (2) POSTOS, INCLUSIVE FORNECIMENTO, INSTALAÇÃO, SUPORTE, MÓDULO E PLACA</t>
  </si>
  <si>
    <t>ED-15737</t>
  </si>
  <si>
    <t>CONJUNTO DE UM (1) INTERRUPTOR INTERMEDIÁRIO, CORRENTE 10A, TENSÃO 250V, (10A-250V), COM PLACA 4"X2" DE UM (1) POSTO, INCLUSIVE FORNECIMENTO, INSTALAÇÃO, SUPORTE, MÓDULO E PLACA</t>
  </si>
  <si>
    <t>ED-15736</t>
  </si>
  <si>
    <t>CONJUNTO DE UM (1) INTERRUPTOR PARALELO, CORRENTE 10A, TENSÃO 250V, (10A-250V), COM PLACA 4"X2" DE UM (1) POSTO, INCLUSIVE FORNECIMENTO, INSTALAÇÃO, SUPORTE, MÓDULO E PLACA</t>
  </si>
  <si>
    <t>ED-15766</t>
  </si>
  <si>
    <t>CONJUNTO DE UM (1) INTERRUPTOR PARALELO, CORRENTE 10A, TENSÃO 250V, (10A-250V) E UMA (1) TOMADA PADRÃO, TRÊS (3) POLOS, CORRENTE 10A, TENSÃO 250V, (2P+T/10A-250V), COM PLACA 4"X2" DE DOIS (2) POSTOS, INCLUSIVE FORNECIMENTO, INSTALAÇÃO, SUPORTE, MÓDULO E PLACA</t>
  </si>
  <si>
    <t>ED-15769</t>
  </si>
  <si>
    <t>CONJUNTO DE UM (1) INTERRUPTOR PARALELO, CORRENTE 10A, TENSÃO 250V, (10A-250V) E UMA (1) TOMADA PADRÃO, TRÊS (3) POLOS, CORRENTE 20A, TENSÃO 250V, (2P+T/20A-250V), COM PLACA 4"X2" DE DOIS (2) POSTOS, INCLUSIVE FORNECIMENTO, INSTALAÇÃO, SUPORTE, MÓDULO E PLACA</t>
  </si>
  <si>
    <t>ED-15738</t>
  </si>
  <si>
    <t>CONJUNTO DE UM (1) INTERRUPTOR PULSADOR (CAMPAINHA), CORRENTE 10A, TENSÃO 250V, (10A-250V), COM PLACA 4"X2" DE UM (1) POSTO, INCLUSIVE FORNECIMENTO, INSTALAÇÃO, SUPORTE, MÓDULO E PLACA</t>
  </si>
  <si>
    <t>ED-15733</t>
  </si>
  <si>
    <t>CONJUNTO DE UM (1) INTERRUPTOR SIMPLES, CORRENTE 10A, TENSÃO 250V, (10A-250V), COM PLACA 4"X2" DE UM (1) POSTO, INCLUSIVE FORNECIMENTO, INSTALAÇÃO, SUPORTE, MÓDULO E PLACA</t>
  </si>
  <si>
    <t>ED-15743</t>
  </si>
  <si>
    <t>CONJUNTO DE UM (1) INTERRUPTOR SIMPLES, CORRENTE 10A, TENSÃO 250V, (10A-250V) E UM (1) INTERRUPTOR PARALELO, CORRENTE 10A, TENSÃO 250V, (10A-250V), COM PLACA 4"X2" DE DOIS (2) POSTOS, INCLUSIVE FORNECIMENTO, INSTALAÇÃO, SUPORTE, MÓDULO E PLACA</t>
  </si>
  <si>
    <t>ED-15765</t>
  </si>
  <si>
    <t>CONJUNTO DE UM (1) INTERRUPTOR SIMPLES, CORRENTE 10A, TENSÃO 250V, (10A-250V) E UMA (1) TOMADA PADRÃO, TRÊS (3) POLOS, CORRENTE 10A, TENSÃO 250V, (2P+T/10A-250V), COM PLACA 4"X2" DE DOIS (2) POSTOS, INCLUSIVE FORNECIMENTO, INSTALAÇÃO, SUPORTE, MÓDULO E PLACA</t>
  </si>
  <si>
    <t>ED-15768</t>
  </si>
  <si>
    <t>CONJUNTO DE UM (1) INTERRUPTOR SIMPLES, CORRENTE 10A, TENSÃO 250V, (10A-250V) E UMA (1) TOMADA PADRÃO, TRÊS (3) POLOS, CORRENTE 20A, TENSÃO 250V, (2P+T/20A-250V), COM PLACA 4"X2" DE DOIS (2) POSTOS, INCLUSIVE FORNECIMENTO, INSTALAÇÃO, SUPORTE, MÓDULO E PLACA</t>
  </si>
  <si>
    <t>ED-15778</t>
  </si>
  <si>
    <t>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</si>
  <si>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</si>
  <si>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</si>
  <si>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</si>
  <si>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</si>
  <si>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</si>
  <si>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</si>
  <si>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</si>
  <si>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CONJUNTO DE UM (1) MÓDULO COM FURO PARA SAÍDA DE FIO Ø10MM, COM PLACA 4"X2" DE UM (1) POSTO, INCLUSIVE FORNECIMENTO, INSTALAÇÃO, SUPORTE, MÓDULO E PLACA</t>
  </si>
  <si>
    <t>ED-15764</t>
  </si>
  <si>
    <t>CONJUNTO DE UMA (1) PLACA CEGA 4"X2", INCLUSIVE FORNECIMENTO, INSTALAÇÃO, SUPORTE E PLACA</t>
  </si>
  <si>
    <t>ED-15781</t>
  </si>
  <si>
    <t>CONJUNTO DE UMA (1) PLACA CEGA 4"X4", INCLUSIVE FORNECIMENTO, INSTALAÇÃO, SUPORTE E PLACA</t>
  </si>
  <si>
    <t>ED-15753</t>
  </si>
  <si>
    <t>CONJUNTO DE UMA (1) TOMADA DE ANTENA (CONECTOR COAXIAL), COM PLACA 4"X2" DE UM (1) POSTO, INCLUSIVE FORNECIMENTO, INSTALAÇÃO, SUPORTE, MÓDULO E PLACA</t>
  </si>
  <si>
    <t>ED-15748</t>
  </si>
  <si>
    <t>CONJUNTO DE UMA (1) TOMADA PADRÃO, TRÊS (3) POLOS, CORRENTE 10A, TENSÃO 250V, (2P+T/10A-250V), COM PLACA 4"X2" DE UM (1) POSTO, INCLUSIVE FORNECIMENTO, INSTALAÇÃO, SUPORTE, MÓDULO E PLACA</t>
  </si>
  <si>
    <t>ED-15761</t>
  </si>
  <si>
    <t>CONJUNTO DE UMA (1) TOMADA PADRÃO, TRÊS (3) POLOS, CORRENTE 10A, TENSÃO 250V, (2P+T/10A-250V) E UMA (1) TOMADA PADRÃO, TRÊS (3) POLOS, CORRENTE 20A, TENSÃO 250V, (2P+T/20A-250V), COM PLACA 4"X2" DE DOIS (2) POSTOS, INCLUSIVE FORNECIMENTO, INSTALAÇÃO, SUPORTE, MÓDULO E PLACA</t>
  </si>
  <si>
    <t>ED-15792</t>
  </si>
  <si>
    <t>CONJUNTO DE UMA (1) TOMADA PADRÃO, TRÊS (3) POLOS, CORRENTE 10A, TENSÃO 250V, (2P+T/10A-250V) E UMA (1) TOMADA PADRÃO, TRÊS (3) POLOS, CORRENTE 20A, TENSÃO 250V, (2P+T/20A-250V), COM PLACA 4"X4" DE DOIS (2) POSTOS, INCLUSIVE FORNECIMENTO, INSTALAÇÃO, SUPORTE, MÓDULO E PLACA</t>
  </si>
  <si>
    <t>ED-15758</t>
  </si>
  <si>
    <t>CONJUNTO DE UMA (1) TOMADA PADRÃO, TRÊS (3) POLOS, CORRENTE 10A, TENSÃO 250V, (2P+T/10A-250V) E UMA (1) TOMADA USB (CONECTOR USB TIPO A), CORRENTE 1A, TENSÃO 5V, (1A-5V), COM PLACA 4"X2" DE DOIS (2) POSTOS, INCLUSIVE FORNECIMENTO, INSTALAÇÃO, SUPORTE, MÓDULO E PLACA</t>
  </si>
  <si>
    <t>ED-15796</t>
  </si>
  <si>
    <t>CONJUNTO DE UMA (1) TOMADA PADRÃO, TRÊS (3) POLOS, CORRENTE 10A, TENSÃO 250V, (2P+T/10A-250V) E UMA (1) TOMADA USB (CONECTOR USB TIPO A), CORRENTE 1A, TENSÃO 5V, (1A-5V), COM PLACA 4"X4" DE DOIS (2) POSTOS, INCLUSIVE FORNECIMENTO, INSTALAÇÃO, SUPORTE, MÓDULO E PLACA</t>
  </si>
  <si>
    <t>ED-15749</t>
  </si>
  <si>
    <t>CONJUNTO DE UMA (1) TOMADA PADRÃO, TRÊS (3) POLOS, CORRENTE 20A, TENSÃO 250V, (2P+T/20A-250V), COM PLACA 4"X2" DE UM (1) POSTO, INCLUSIVE FORNECIMENTO, INSTALAÇÃO, SUPORTE, MÓDULO E PLACA</t>
  </si>
  <si>
    <t>ED-15750</t>
  </si>
  <si>
    <t>CONJUNTO DE UMA (1) TOMADA PADRÃO VERMELHA, USO ESPECÍFICO, TRÊS (3) POLOS, CORRENTE 20A, TENSÃO 250V, (2P+T/20A-250V), COM PLACA 4"X2" DE UM (1) POSTO, INCLUSIVE FORNECIMENTO, INSTALAÇÃO, SUPORTE, MÓDULO E PLACA</t>
  </si>
  <si>
    <t>ED-15754</t>
  </si>
  <si>
    <t>CONJUNTO DE UMA (1) TOMADA USB (CONECTOR USB TIPO A), CORRENTE 1A, TENSÃO 5V, (1A-5V), COM PLACA 4"X2" DE UM (1) POSTO, INCLUSIVE FORNECIMENTO, INSTALAÇÃO, SUPORTE, MÓDULO E PLACA</t>
  </si>
  <si>
    <t>ED-49115</t>
  </si>
  <si>
    <t>CONJUNTO PARA CONDULETE DE 3/4" (20MM) COM UM (1) INTERRUPTOR PARALELO, CORRENTE 10A, TENSÃO 250V, (10A-250V) E PLACA DE UM (1) POSTO, INCLUSIVE FORNECIMENTO, INSTALAÇÃO, SUPORTE, MÓDULO E PLACA, EXCLUSIVE CONDULETE</t>
  </si>
  <si>
    <t>ED-49114</t>
  </si>
  <si>
    <t>CONJUNTO PARA CONDULETE DE 3/4" (20MM) COM UM (1) INTERRUPTOR SIMPLES, CORRENTE 10A, TENSÃO 250V, (10A-250V) E PLACA DE UM (1) POSTO, INCLUSIVE FORNECIMENTO, INSTALAÇÃO, SUPORTE, MÓDULO E PLACA, EXCLUSIVE CONDULETE</t>
  </si>
  <si>
    <t>ED-49116</t>
  </si>
  <si>
    <t>CONJUNTO PARA CONDULETE DE 3/4" (20MM) COM UMA (1) TOMADA PADRÃO, TRÊS (3) POLOS, CORRENTE 10A, TENSÃO 250V, (2P+T/10A-250V) E PLACA DE UM (1) POSTO, INCLUSIVE FORNECIMENTO, INSTALAÇÃO, SUPORTE, MÓDULO E PLACA, EXCLUSIVE CONDULETE</t>
  </si>
  <si>
    <t>ED-5633</t>
  </si>
  <si>
    <t>MÓDULO CEGO, INCLUSIVE FORNECIMENTO E INSTALAÇÃO, EXCLUSIVE PLACA E SUPORTE</t>
  </si>
  <si>
    <t>ED-5634</t>
  </si>
  <si>
    <t>MÓDULO COM FURO PARA SAÍDA DE FIO Ø 10MM, INCLUSIVE FORNECIMENTO E INSTALAÇÃO, EXCLUSIVE PLACA E SUPORTE</t>
  </si>
  <si>
    <t>ED-15726</t>
  </si>
  <si>
    <t>MÓDULO INTERRUPTOR BIPOLAR SIMPLES, CORRENTE 10A, TENSÃO 250V, (10A-250V), INCLUSIVE FORNECIMENTO E INSTALAÇÃO, EXCLUSIVE PLACA E SUPORTE</t>
  </si>
  <si>
    <t>ED-15712</t>
  </si>
  <si>
    <t>MÓDULO INTERRUPTOR INTERMEDIÁRIO, CORRENTE 10A, TENSÃO 250V, (10A-250V), INCLUSIVE FORNECIMENTO E INSTALAÇÃO, EXCLUSIVE PLACA E SUPORTE</t>
  </si>
  <si>
    <t>ED-5616</t>
  </si>
  <si>
    <t>MÓDULO INTERRUPTOR PARALELO, CORRENTE 10A, TENSÃO 250V, (10A-250V), INCLUSIVE FORNECIMENTO E INSTALAÇÃO, EXCLUSIVE PLACA E SUPORTE</t>
  </si>
  <si>
    <t>ED-5615</t>
  </si>
  <si>
    <t>MÓDULO INTERRUPTOR SIMPLES, CORRENTE 10A, TENSÃO 250V, (10A-250V), INCLUSIVE FORNECIMENTO E INSTALAÇÃO, EXCLUSIVE PLACA E SUPORTE</t>
  </si>
  <si>
    <t>ED-5632</t>
  </si>
  <si>
    <t>MÓDULO PARA ANTENA (CONECTOR COAXIAL) PARA CABO COAXIAL DE 75 OHMS, INCLUSIVE FORNECIMENTO E INSTALAÇÃO, EXCLUSIVE PLACA E SUPORTE</t>
  </si>
  <si>
    <t>ED-5617</t>
  </si>
  <si>
    <t>MÓDULO PULSADOR CAMPAINHA, CORRENTE 10A, TENSÃO 250V, (10A-250V), INCLUSIVE FORNECIMENTO E INSTALAÇÃO, EXCLUSIVE PLACA E SUPORTE</t>
  </si>
  <si>
    <t>ED-5626</t>
  </si>
  <si>
    <t>MÓDULO TOMADA PADRÃO, TRÊS (3) POLOS, CORRENTE 10A, TENSÃO 250V, (2P+T/10A-250V), INCLUSIVE FORNECIMENTO E INSTALAÇÃO, EXCLUSIVE PLACA E SUPORTE</t>
  </si>
  <si>
    <t>ED-5627</t>
  </si>
  <si>
    <t>MÓDULO TOMADA PADRÃO, TRÊS (3) POLOS, CORRENTE 20A, TENSÃO 250V, (2P+T/20A-250V), INCLUSIVE FORNECIMENTO E INSTALAÇÃO, EXCLUSIVE PLACA E SUPORTE</t>
  </si>
  <si>
    <t>ED-15727</t>
  </si>
  <si>
    <t>MÓDULO TOMADA PADRÃO VERMELHA, USO ESPECÍFICO, TRÊS (3) POLOS, CORRENTE 20A, TENSÃO 250V, (2P+T/20A-250V), INCLUSIVE FORNECIMENTO E INSTALAÇÃO, EXCLUSIVE PLACA E SUPORTE</t>
  </si>
  <si>
    <t>ED-5628</t>
  </si>
  <si>
    <t>MÓDULO TOMADA USB (CONECTOR USB TIPO A), CORRENTE 1A, TENSÃO 5V, (1A-5V), INCLUSIVE FORNECIMENTO E INSTALAÇÃO, EXCLUSIVE PLACA E SUPORTE</t>
  </si>
  <si>
    <t>ED-49483</t>
  </si>
  <si>
    <t>ED-5618</t>
  </si>
  <si>
    <t>PLACA 4"X2" CEGA, INCLUSIVE FORNECIMENTO E INSTALAÇÃO, EXCLUSIVE SUPORTE</t>
  </si>
  <si>
    <t>ED-5621</t>
  </si>
  <si>
    <t>PLACA 4"X2" PARA DOIS (2) MÓDULOS, INCLUSIVE FORNECIMENTO E INSTALAÇÃO, EXCLUSIVE SUPORTE E MÓDULO</t>
  </si>
  <si>
    <t>ED-5622</t>
  </si>
  <si>
    <t>PLACA 4"X2" PARA TRÊS (3) MÓDULOS, INCLUSIVE FORNECIMENTO E INSTALAÇÃO, EXCLUSIVE SUPORTE E MÓDULO</t>
  </si>
  <si>
    <t>ED-5620</t>
  </si>
  <si>
    <t>PLACA 4"X2" PARA UM (1) MÓDULO, INCLUSIVE FORNECIMENTO E INSTALAÇÃO, EXCLUSIVE SUPORTE E MÓDULO</t>
  </si>
  <si>
    <t>ED-5619</t>
  </si>
  <si>
    <t>PLACA 4"X4" CEGA, INCLUSIVE FORNECIMENTO E INSTALAÇÃO, EXCLUSIVE SUPORTE</t>
  </si>
  <si>
    <t>ED-5623</t>
  </si>
  <si>
    <t>PLACA 4"X4" PARA DOIS (2) MÓDULOS, INCLUSIVE FORNECIMENTO E INSTALAÇÃO, EXCLUSIVE SUPORTE E MÓDULO</t>
  </si>
  <si>
    <t>ED-5624</t>
  </si>
  <si>
    <t>PLACA 4"X4" PARA QUATRO (4) MÓDULOS, INCLUSIVE FORNECIMENTO E INSTALAÇÃO, EXCLUSIVE SUPORTE E MÓDULO</t>
  </si>
  <si>
    <t>ED-5625</t>
  </si>
  <si>
    <t>PLACA 4"X4" PARA SEIS (6) MÓDULOS, INCLUSIVE FORNECIMENTO E INSTALAÇÃO, EXCLUSIVE SUPORTE E MÓDULO</t>
  </si>
  <si>
    <t>ED-5614</t>
  </si>
  <si>
    <t>SUPORTE PARA PLACA 4"X2" PARA TRÊS (3) MÓDULOS, INCLUSIVE PARAFUSOS PARA FIXAÇÃO, FORNECIMENTO E INSTALAÇÃO, EXCLUSIVE PLACA E MÓDULO</t>
  </si>
  <si>
    <t>ED-5613</t>
  </si>
  <si>
    <t>SUPORTE PARA PLACA 4"X4" PARA SEIS (6) MÓDULOS, INCLUSIVE PARAFUSOS PARA FIXAÇÃO, FORNECIMENTO E INSTALAÇÃO, EXCLUSIVE PLACA E MÓDULO</t>
  </si>
  <si>
    <t>MANGUEIRA PVC FLEXÍVEL CORRUGADO</t>
  </si>
  <si>
    <t>ED-49415</t>
  </si>
  <si>
    <t>ELETRODUTO FLEXÍVEL CORRUGADO, PVC, ANTI-CHAMA, DN 32MM (1"), APLICADO EM ALVENARIA, INCLUSIVE RASGO</t>
  </si>
  <si>
    <t>20.10</t>
  </si>
  <si>
    <t>CONDULETE EM ALUMÍNIO</t>
  </si>
  <si>
    <t>ED-17955</t>
  </si>
  <si>
    <t>CONDULETE DE ALUMÍNIO, TIPO "B", DIÂMETRO DE SAÍDA 1" (25MM), EXCLUSIVE MÓDULO E PLACA, INCLUSIVE FIXAÇÃO</t>
  </si>
  <si>
    <t>ED-17957</t>
  </si>
  <si>
    <t>CONDULETE DE ALUMÍNIO, TIPO "B", DIÂMETRO DE SAÍDA 1.1/2" (40MM), EXCLUSIVE MÓDULO E PLACA, INCLUSIVE FIXAÇÃO</t>
  </si>
  <si>
    <t>ED-17956</t>
  </si>
  <si>
    <t>CONDULETE DE ALUMÍNIO, TIPO "B", DIÂMETRO DE SAÍDA 1.1/4" (32MM), EXCLUSIVE MÓDULO E PLACA, INCLUSIVE FIXAÇÃO</t>
  </si>
  <si>
    <t>ED-17958</t>
  </si>
  <si>
    <t>CONDULETE DE ALUMÍNIO, TIPO "B", DIÂMETRO DE SAÍDA 2" (50MM), EXCLUSIVE MÓDULO E PLACA, INCLUSIVE FIXAÇÃO</t>
  </si>
  <si>
    <t>ED-17954</t>
  </si>
  <si>
    <t>CONDULETE DE ALUMÍNIO, TIPO "B", DIÂMETRO DE SAÍDA 3/4" (20MM), EXCLUSIVE MÓDULO E PLACA, INCLUSIVE FIXAÇÃO</t>
  </si>
  <si>
    <t>ED-3021</t>
  </si>
  <si>
    <t>CONDULETE DE ALUMÍNIO, TIPO "B" OU "E", DIÂMETRO DE SAÍDA 1" (25MM), EXCLUSIVE INSTALAÇÃO, MÓDULO E PLACA (FORNECIMENTO)</t>
  </si>
  <si>
    <t>ED-2922</t>
  </si>
  <si>
    <t>CONDULETE DE ALUMÍNIO, TIPO "B" OU "E", DIÂMETRO DE SAÍDA 1.1/2" (40MM), EXCLUSIVE INSTALAÇÃO, MÓDULO E PLACA (FORNECIMENTO)</t>
  </si>
  <si>
    <t>ED-2926</t>
  </si>
  <si>
    <t>CONDULETE DE ALUMÍNIO, TIPO "B" OU "E", DIÂMETRO DE SAÍDA 1.1/4" (32MM), EXCLUSIVE INSTALAÇÃO, MÓDULO E PLACA (FORNECIMENTO)</t>
  </si>
  <si>
    <t>ED-2924</t>
  </si>
  <si>
    <t>CONDULETE DE ALUMÍNIO, TIPO "B" OU "E", DIÂMETRO DE SAÍDA 2" (50MM), EXCLUSIVE INSTALAÇÃO, MÓDULO E PLACA (FORNECIMENTO)</t>
  </si>
  <si>
    <t>ED-2930</t>
  </si>
  <si>
    <t>CONDULETE DE ALUMÍNIO, TIPO "B" OU "E", DIÂMETRO DE SAÍDA 3/4" (20MM), EXCLUSIVE INSTALAÇÃO, MÓDULO E PLACA (FORNECIMENTO)</t>
  </si>
  <si>
    <t>ED-49071</t>
  </si>
  <si>
    <t>CONDULETE DE ALUMÍNIO, TIPO "C", DIÂMETRO DE SAÍDA 1" (25MM), EXCLUSIVE MÓDULO E PLACA, INCLUSIVE FIXAÇÃO</t>
  </si>
  <si>
    <t>ED-49073</t>
  </si>
  <si>
    <t>CONDULETE DE ALUMÍNIO, TIPO "C", DIÂMETRO DE SAÍDA 1.1/2" (40MM), EXCLUSIVE MÓDULO E PLACA, INCLUSIVE FIXAÇÃO</t>
  </si>
  <si>
    <t>ED-49072</t>
  </si>
  <si>
    <t>CONDULETE DE ALUMÍNIO, TIPO "C", DIÂMETRO DE SAÍDA 1.1/4" (32MM), EXCLUSIVE MÓDULO E PLACA, INCLUSIVE FIXAÇÃO</t>
  </si>
  <si>
    <t>ED-49074</t>
  </si>
  <si>
    <t>CONDULETE DE ALUMÍNIO, TIPO "C", DIÂMETRO DE SAÍDA 2" (50MM), EXCLUSIVE MÓDULO E PLACA, INCLUSIVE FIXAÇÃO</t>
  </si>
  <si>
    <t>ED-49070</t>
  </si>
  <si>
    <t>CONDULETE DE ALUMÍNIO, TIPO "C", DIÂMETRO DE SAÍDA 3/4" (20MM), EXCLUSIVE MÓDULO E PLACA, INCLUSIVE FIXAÇÃO</t>
  </si>
  <si>
    <t>ED-2915</t>
  </si>
  <si>
    <t>CONDULETE DE ALUMÍNIO, TIPO "C" OU "LB" OU "LL" OU "LR", DIÂMETRO DE SAÍDA 1" (25MM), EXCLUSIVE INSTALAÇÃO, MÓDULO E PLACA (FORNECIMENTO)</t>
  </si>
  <si>
    <t>ED-4121</t>
  </si>
  <si>
    <t>CONDULETE DE ALUMÍNIO, TIPO "C" OU "LB" OU "LL" OU "LR", DIÂMETRO DE SAÍDA 1.1/2" (40MM), EXCLUSIVE INSTALAÇÃO, MÓDULO E PLACA (FORNECIMENTO)</t>
  </si>
  <si>
    <t>ED-2925</t>
  </si>
  <si>
    <t>CONDULETE DE ALUMÍNIO, TIPO "C" OU "LB" OU "LL" OU "LR", DIÂMETRO DE SAÍDA 1.1/4" (32MM), EXCLUSIVE INSTALAÇÃO, MÓDULO E PLACA (FORNECIMENTO)</t>
  </si>
  <si>
    <t>ED-4498</t>
  </si>
  <si>
    <t>CONDULETE DE ALUMÍNIO, TIPO "C" OU "LB" OU "LL" OU "LR", DIÂMETRO DE SAÍDA 2" (50MM), EXCLUSIVE INSTALAÇÃO, MÓDULO E PLACA (FORNECIMENTO)</t>
  </si>
  <si>
    <t>ED-2923</t>
  </si>
  <si>
    <t>CONDULETE DE ALUMÍNIO, TIPO "C" OU "LB" OU "LL" OU "LR", DIÂMETRO DE SAÍDA 3/4" (20MM), EXCLUSIVE INSTALAÇÃO, MÓDULO E PLACA (FORNECIMENTO)</t>
  </si>
  <si>
    <t>ED-49080</t>
  </si>
  <si>
    <t>CONDULETE DE ALUMÍNIO, TIPO "E", DIÂMETRO DE SAÍDA 1" (25MM), EXCLUSIVE MÓDULO E PLACA, INCLUSIVE FIXAÇÃO</t>
  </si>
  <si>
    <t>ED-49082</t>
  </si>
  <si>
    <t>CONDULETE DE ALUMÍNIO, TIPO "E", DIÂMETRO DE SAÍDA 1.1/2" (40MM), EXCLUSIVE MÓDULO E PLACA, INCLUSIVE FIXAÇÃO</t>
  </si>
  <si>
    <t>ED-49081</t>
  </si>
  <si>
    <t>CONDULETE DE ALUMÍNIO, TIPO "E", DIÂMETRO DE SAÍDA 1.1/4" (32MM), EXCLUSIVE MÓDULO E PLACA, INCLUSIVE FIXAÇÃO</t>
  </si>
  <si>
    <t>ED-49083</t>
  </si>
  <si>
    <t>CONDULETE DE ALUMÍNIO, TIPO "E", DIÂMETRO DE SAÍDA 2" (50MM), EXCLUSIVE MÓDULO E PLACA, INCLUSIVE FIXAÇÃO</t>
  </si>
  <si>
    <t>ED-49079</t>
  </si>
  <si>
    <t>CONDULETE DE ALUMÍNIO, TIPO "E", DIÂMETRO DE SAÍDA 3/4" (20MM), EXCLUSIVE MÓDULO E PLACA, INCLUSIVE FIXAÇÃO</t>
  </si>
  <si>
    <t>ED-17960</t>
  </si>
  <si>
    <t>CONDULETE DE ALUMÍNIO, TIPO "LB", DIÂMETRO DE SAÍDA 1" (25MM), EXCLUSIVE MÓDULO E PLACA, INCLUSIVE FIXAÇÃO</t>
  </si>
  <si>
    <t>ED-17962</t>
  </si>
  <si>
    <t>CONDULETE DE ALUMÍNIO, TIPO "LB", DIÂMETRO DE SAÍDA 1.1/2" (40MM), EXCLUSIVE MÓDULO E PLACA, INCLUSIVE FIXAÇÃO</t>
  </si>
  <si>
    <t>ED-17961</t>
  </si>
  <si>
    <t>CONDULETE DE ALUMÍNIO, TIPO "LB", DIÂMETRO DE SAÍDA 1.1/4" (32MM), EXCLUSIVE MÓDULO E PLACA, INCLUSIVE FIXAÇÃO</t>
  </si>
  <si>
    <t>ED-17963</t>
  </si>
  <si>
    <t>CONDULETE DE ALUMÍNIO, TIPO "LB", DIÂMETRO DE SAÍDA 2" (50MM), EXCLUSIVE MÓDULO E PLACA, INCLUSIVE FIXAÇÃO</t>
  </si>
  <si>
    <t>ED-17959</t>
  </si>
  <si>
    <t>CONDULETE DE ALUMÍNIO, TIPO "LB", DIÂMETRO DE SAÍDA 3/4" (20MM), EXCLUSIVE MÓDULO E PLACA, INCLUSIVE FIXAÇÃO</t>
  </si>
  <si>
    <t>ED-49122</t>
  </si>
  <si>
    <t>CONDULETE DE ALUMÍNIO, TIPO "LL", DIÂMETRO DE SAÍDA 1" (25MM), EXCLUSIVE MÓDULO E PLACA, INCLUSIVE FIXAÇÃO</t>
  </si>
  <si>
    <t>ED-49124</t>
  </si>
  <si>
    <t>CONDULETE DE ALUMÍNIO, TIPO "LL", DIÂMETRO DE SAÍDA 1.1/2" (40MM), EXCLUSIVE MÓDULO E PLACA, INCLUSIVE FIXAÇÃO</t>
  </si>
  <si>
    <t>ED-49123</t>
  </si>
  <si>
    <t>CONDULETE DE ALUMÍNIO, TIPO "LL", DIÂMETRO DE SAÍDA 1.1/4" (32MM), EXCLUSIVE MÓDULO E PLACA, INCLUSIVE FIXAÇÃO</t>
  </si>
  <si>
    <t>ED-49125</t>
  </si>
  <si>
    <t>CONDULETE DE ALUMÍNIO, TIPO "LL", DIÂMETRO DE SAÍDA 2" (50MM), EXCLUSIVE MÓDULO E PLACA, INCLUSIVE FIXAÇÃO</t>
  </si>
  <si>
    <t>ED-49121</t>
  </si>
  <si>
    <t>CONDULETE DE ALUMÍNIO, TIPO "LL", DIÂMETRO DE SAÍDA 3/4" (20MM), EXCLUSIVE MÓDULO E PLACA, INCLUSIVE FIXAÇÃO</t>
  </si>
  <si>
    <t>ED-49107</t>
  </si>
  <si>
    <t>CONDULETE DE ALUMÍNIO, TIPO "LR", DIÂMETRO DE SAÍDA 1" (25MM), EXCLUSIVE MÓDULO E PLACA, INCLUSIVE FIXAÇÃO</t>
  </si>
  <si>
    <t>ED-49109</t>
  </si>
  <si>
    <t>CONDULETE DE ALUMÍNIO, TIPO "LR", DIÂMETRO DE SAÍDA 1.1/2" (40MM), EXCLUSIVE MÓDULO E PLACA, INCLUSIVE FIXAÇÃO</t>
  </si>
  <si>
    <t>ED-49108</t>
  </si>
  <si>
    <t>CONDULETE DE ALUMÍNIO, TIPO "LR", DIÂMETRO DE SAÍDA 1.1/4" (32MM), EXCLUSIVE MÓDULO E PLACA, INCLUSIVE FIXAÇÃO</t>
  </si>
  <si>
    <t>ED-49110</t>
  </si>
  <si>
    <t>CONDULETE DE ALUMÍNIO, TIPO "LR", DIÂMETRO DE SAÍDA 2" (50MM), EXCLUSIVE MÓDULO E PLACA, INCLUSIVE FIXAÇÃO</t>
  </si>
  <si>
    <t>ED-49106</t>
  </si>
  <si>
    <t>CONDULETE DE ALUMÍNIO, TIPO "LR", DIÂMETRO DE SAÍDA 3/4" (20MM), EXCLUSIVE MÓDULO E PLACA, INCLUSIVE FIXAÇÃO</t>
  </si>
  <si>
    <t>ED-49089</t>
  </si>
  <si>
    <t>CONDULETE DE ALUMÍNIO, TIPO "T", DIÂMETRO DE SAÍDA 1" (25MM), EXCLUSIVE MÓDULO E PLACA, INCLUSIVE FIXAÇÃO</t>
  </si>
  <si>
    <t>ED-49091</t>
  </si>
  <si>
    <t>CONDULETE DE ALUMÍNIO, TIPO "T", DIÂMETRO DE SAÍDA 1.1/2" (40MM), EXCLUSIVE MÓDULO E PLACA, INCLUSIVE FIXAÇÃO</t>
  </si>
  <si>
    <t>ED-49090</t>
  </si>
  <si>
    <t>CONDULETE DE ALUMÍNIO, TIPO "T", DIÂMETRO DE SAÍDA 1.1/4" (32MM), EXCLUSIVE MÓDULO E PLACA, INCLUSIVE FIXAÇÃO</t>
  </si>
  <si>
    <t>ED-49092</t>
  </si>
  <si>
    <t>CONDULETE DE ALUMÍNIO, TIPO "T", DIÂMETRO DE SAÍDA 2" (50MM), EXCLUSIVE MÓDULO E PLACA, INCLUSIVE FIXAÇÃO</t>
  </si>
  <si>
    <t>ED-49088</t>
  </si>
  <si>
    <t>CONDULETE DE ALUMÍNIO, TIPO "T", DIÂMETRO DE SAÍDA 3/4" (20MM), EXCLUSIVE MÓDULO E PLACA, INCLUSIVE FIXAÇÃO</t>
  </si>
  <si>
    <t>ED-17969</t>
  </si>
  <si>
    <t>CONDULETE DE ALUMÍNIO, TIPO "T" OU "TB", DIÂMETRO DE SAÍDA 1" (25MM), EXCLUSIVE INSTALAÇÃO, MÓDULO E PLACA (FORNECIMENTO)</t>
  </si>
  <si>
    <t>ED-17971</t>
  </si>
  <si>
    <t>CONDULETE DE ALUMÍNIO, TIPO "T" OU "TB", DIÂMETRO DE SAÍDA 1.1/2" (40MM), EXCLUSIVE INSTALAÇÃO, MÓDULO E PLACA (FORNECIMENTO)</t>
  </si>
  <si>
    <t>ED-17970</t>
  </si>
  <si>
    <t>CONDULETE DE ALUMÍNIO, TIPO "T" OU "TB", DIÂMETRO DE SAÍDA 1.1/4" (32MM), EXCLUSIVE INSTALAÇÃO, MÓDULO E PLACA (FORNECIMENTO)</t>
  </si>
  <si>
    <t>ED-17972</t>
  </si>
  <si>
    <t>CONDULETE DE ALUMÍNIO, TIPO "T" OU "TB", DIÂMETRO DE SAÍDA 2" (50MM), EXCLUSIVE INSTALAÇÃO, MÓDULO E PLACA (FORNECIMENTO)</t>
  </si>
  <si>
    <t>ED-4499</t>
  </si>
  <si>
    <t>CONDULETE DE ALUMÍNIO, TIPO "T" OU "TB", DIÂMETRO DE SAÍDA 3/4" (20MM), EXCLUSIVE INSTALAÇÃO, MÓDULO E PLACA (FORNECIMENTO)</t>
  </si>
  <si>
    <t>ED-17965</t>
  </si>
  <si>
    <t>CONDULETE DE ALUMÍNIO, TIPO "TB", DIÂMETRO DE SAÍDA 1" (25MM), EXCLUSIVE MÓDULO E PLACA, INCLUSIVE FIXAÇÃO</t>
  </si>
  <si>
    <t>ED-17967</t>
  </si>
  <si>
    <t>CONDULETE DE ALUMÍNIO, TIPO "TB", DIÂMETRO DE SAÍDA 1.1/2" (40MM), EXCLUSIVE MÓDULO E PLACA, INCLUSIVE FIXAÇÃO</t>
  </si>
  <si>
    <t>ED-17966</t>
  </si>
  <si>
    <t>CONDULETE DE ALUMÍNIO, TIPO "TB", DIÂMETRO DE SAÍDA 1.1/4" (32MM), EXCLUSIVE MÓDULO E PLACA, INCLUSIVE FIXAÇÃO</t>
  </si>
  <si>
    <t>ED-17968</t>
  </si>
  <si>
    <t>CONDULETE DE ALUMÍNIO, TIPO "TB", DIÂMETRO DE SAÍDA 2" (50MM), EXCLUSIVE MÓDULO E PLACA, INCLUSIVE FIXAÇÃO</t>
  </si>
  <si>
    <t>ED-17964</t>
  </si>
  <si>
    <t>CONDULETE DE ALUMÍNIO, TIPO "TB", DIÂMETRO DE SAÍDA 3/4" (20MM), EXCLUSIVE MÓDULO E PLACA, INCLUSIVE FIXAÇÃO</t>
  </si>
  <si>
    <t>ED-17974</t>
  </si>
  <si>
    <t>CONDULETE DE ALUMÍNIO, TIPO "X", DIÂMETRO DE SAÍDA 1" (25MM), EXCLUSIVE INSTALAÇÃO, MÓDULO E PLACA (FORNECIMENTO)</t>
  </si>
  <si>
    <t>ED-49098</t>
  </si>
  <si>
    <t>CONDULETE DE ALUMÍNIO, TIPO "X", DIÂMETRO DE SAÍDA 1" (25MM), EXCLUSIVE MÓDULO E PLACA, INCLUSIVE FIXAÇÃO</t>
  </si>
  <si>
    <t>ED-17976</t>
  </si>
  <si>
    <t>CONDULETE DE ALUMÍNIO, TIPO "X", DIÂMETRO DE SAÍDA 1.1/2" (40MM), EXCLUSIVE INSTALAÇÃO, MÓDULO E PLACA (FORNECIMENTO)</t>
  </si>
  <si>
    <t>ED-49100</t>
  </si>
  <si>
    <t>CONDULETE DE ALUMÍNIO, TIPO "X", DIÂMETRO DE SAÍDA 1.1/2" (40MM), EXCLUSIVE MÓDULO E PLACA, INCLUSIVE FIXAÇÃO</t>
  </si>
  <si>
    <t>ED-17975</t>
  </si>
  <si>
    <t>CONDULETE DE ALUMÍNIO, TIPO "X", DIÂMETRO DE SAÍDA 1.1/4" (32MM), EXCLUSIVE INSTALAÇÃO, MÓDULO E PLACA (FORNECIMENTO)</t>
  </si>
  <si>
    <t>ED-49099</t>
  </si>
  <si>
    <t>CONDULETE DE ALUMÍNIO, TIPO "X", DIÂMETRO DE SAÍDA 1.1/4" (32MM), EXCLUSIVE MÓDULO E PLACA, INCLUSIVE FIXAÇÃO</t>
  </si>
  <si>
    <t>ED-17977</t>
  </si>
  <si>
    <t>CONDULETE DE ALUMÍNIO, TIPO "X", DIÂMETRO DE SAÍDA 2" (50MM), EXCLUSIVE INSTALAÇÃO, MÓDULO E PLACA (FORNECIMENTO)</t>
  </si>
  <si>
    <t>ED-49101</t>
  </si>
  <si>
    <t>CONDULETE DE ALUMÍNIO, TIPO "X", DIÂMETRO DE SAÍDA 2" (50MM), EXCLUSIVE MÓDULO E PLACA, INCLUSIVE FIXAÇÃO</t>
  </si>
  <si>
    <t>ED-17973</t>
  </si>
  <si>
    <t>CONDULETE DE ALUMÍNIO, TIPO "X", DIÂMETRO DE SAÍDA 3/4" (20MM), EXCLUSIVE INSTALAÇÃO, MÓDULO E PLACA (FORNECIMENTO)</t>
  </si>
  <si>
    <t>ED-49097</t>
  </si>
  <si>
    <t>CONDULETE DE ALUMÍNIO, TIPO "X", DIÂMETRO DE SAÍDA 3/4" (20MM), EXCLUSIVE MÓDULO E PLACA, INCLUSIVE FIXAÇÃO</t>
  </si>
  <si>
    <t>ED-17985</t>
  </si>
  <si>
    <t>CONJUNTO PARA CONDULETE DE 1" (25MM) COM DUAS (2) TOMADA DE DADOS OU TELEFONIA (CONECTOR RJ45 CAT.6E OU RJ11) E PLACA DE DOIS (2) POSTOS, INCLUSIVE FORNECIMENTO, INSTALAÇÃO, SUPORTE, MÓDULO E PLACA, EXCLUSIVE CONDULETE</t>
  </si>
  <si>
    <t>ED-17981</t>
  </si>
  <si>
    <t>CONJUNTO PARA CONDULETE DE 1" (25MM) COM UM (1) INTERRUPTOR PARALELO, CORRENTE 10A, TENSÃO 250V, (10A-250V) E PLACA DE UM (1) POSTO, INCLUSIVE FORNECIMENTO, INSTALAÇÃO, SUPORTE, MÓDULO E PLACA, EXCLUSIVE CONDULETE</t>
  </si>
  <si>
    <t>ED-17980</t>
  </si>
  <si>
    <t>CONJUNTO PARA CONDULETE DE 1" (25MM) COM UM (1) INTERRUPTOR SIMPLES, CORRENTE 10A, TENSÃO 250V, (10A-250V) E PLACA DE UM (1) POSTO, INCLUSIVE FORNECIMENTO, INSTALAÇÃO, SUPORTE, MÓDULO E PLACA, EXCLUSIVE CONDULETE</t>
  </si>
  <si>
    <t>ED-17983</t>
  </si>
  <si>
    <t>CONJUNTO PARA CONDULETE DE 1" (25MM) COM UMA (1) TOMADA DE DADOS OU TELEFONIA (CONECTOR RJ45 CAT.6E OU RJ11) E PLACA DE UM (1) POSTO, INCLUSIVE FORNECIMENTO, INSTALAÇÃO, SUPORTE, MÓDULO E PLACA, EXCLUSIVE CONDULETE</t>
  </si>
  <si>
    <t>ED-17982</t>
  </si>
  <si>
    <t>CONJUNTO PARA CONDULETE DE 1" (25MM) COM UMA (1) TOMADA PADRÃO, TRÊS (3) POLOS, CORRENTE 10A, TENSÃO 250V, (2P+T/10A-250V) E PLACA DE UM (1) POSTO, INCLUSIVE FORNECIMENTO, INSTALAÇÃO, SUPORTE, MÓDULO E PLACA, EXCLUSIVE CONDULETE</t>
  </si>
  <si>
    <t>ED-17984</t>
  </si>
  <si>
    <t>CONJUNTO PARA CONDULETE DE 1" (25MM) COM UMA (1) TOMADA PADRÃO, TRÊS (3) POLOS, CORRENTE 20A, TENSÃO 250V, (2P+T/20A-250V) E PLACA DE UM (1) POSTO, INCLUSIVE FORNECIMENTO, INSTALAÇÃO, SUPORTE, MÓDULO E PLACA, EXCLUSIVE CONDULETE</t>
  </si>
  <si>
    <t>ED-17979</t>
  </si>
  <si>
    <t>CONJUNTO PARA CONDULETE DE 3/4" (20MM) COM DUAS (2) TOMADA DE DADOS OU TELEFONIA (CONECTOR RJ45 CAT.6E OU RJ11) E PLACA DE DOIS (2) POSTOS, INCLUSIVE FORNECIMENTO, INSTALAÇÃO, SUPORTE, MÓDULO E PLACA, EXCLUSIVE CONDULETE</t>
  </si>
  <si>
    <t>ED-17978</t>
  </si>
  <si>
    <t>CONJUNTO PARA CONDULETE DE 3/4" (20MM) COM UMA (1) TOMADA PADRÃO, TRÊS (3) POLOS, CORRENTE 20A, TENSÃO 250V, (2P+T/20A-250V) E PLACA DE UM (1) POSTO, INCLUSIVE FORNECIMENTO, INSTALAÇÃO, SUPORTE, MÓDULO E PLACA, EXCLUSIVE CONDULETE</t>
  </si>
  <si>
    <t>ED-17991</t>
  </si>
  <si>
    <t>PLACA CEGA PARA CONDULETE, COM DIÂMETRO DE SAÍDA 1" (25MM), EXCLUSIVE CONDULETE</t>
  </si>
  <si>
    <t>ED-17993</t>
  </si>
  <si>
    <t>PLACA CEGA PARA CONDULETE, COM DIÂMETRO DE SAÍDA 1.1/2" (40MM), EXCLUSIVE CONDULETE</t>
  </si>
  <si>
    <t>ED-17992</t>
  </si>
  <si>
    <t>PLACA CEGA PARA CONDULETE, COM DIÂMETRO DE SAÍDA 1.1/4" (32MM), EXCLUSIVE CONDULETE</t>
  </si>
  <si>
    <t>ED-17994</t>
  </si>
  <si>
    <t>PLACA CEGA PARA CONDULETE, COM DIÂMETRO DE SAÍDA 2" (50MM), EXCLUSIVE CONDULETE</t>
  </si>
  <si>
    <t>ED-17990</t>
  </si>
  <si>
    <t>PLACA CEGA PARA CONDULETE, COM DIÂMETRO DE SAÍDA 3/4" (20MM), EXCLUSIVE CONDULETE</t>
  </si>
  <si>
    <t>ELETRODUTO FLEXÍVEL</t>
  </si>
  <si>
    <t>ED-17951</t>
  </si>
  <si>
    <t>ELETRODUTO FLEXÍVEL CORRUGADO, PVC, ANTI-CHAMA, DN 20MM (1/2"), APLICADO EM ALVENARIA, EXCLUSIVE RASGO</t>
  </si>
  <si>
    <t>ED-49413</t>
  </si>
  <si>
    <t>ELETRODUTO FLEXÍVEL CORRUGADO, PVC, ANTI-CHAMA, DN 20MM (1/2"), APLICADO EM ALVENARIA, INCLUSIVE RASGO</t>
  </si>
  <si>
    <t>ED-17952</t>
  </si>
  <si>
    <t>ELETRODUTO FLEXÍVEL CORRUGADO, PVC, ANTI-CHAMA, DN 25MM (3/4"), APLICADO EM ALVENARIA, EXCLUSIVE RASGO</t>
  </si>
  <si>
    <t>ED-49414</t>
  </si>
  <si>
    <t>ELETRODUTO FLEXÍVEL CORRUGADO, PVC, ANTI-CHAMA, DN 25MM (3/4"), APLICADO EM ALVENARIA, INCLUSIVE RASGO</t>
  </si>
  <si>
    <t>ED-17953</t>
  </si>
  <si>
    <t>ELETRODUTO FLEXÍVEL CORRUGADO, PVC, ANTI-CHAMA, DN 32MM (1"), APLICADO EM ALVENARIA, EXCLUSIVE RASGO</t>
  </si>
  <si>
    <t>ED-7249</t>
  </si>
  <si>
    <t>ELETRODUTO FLEXÍVEL, EM AÇO GALVANIZADO, REVESTIDO EXTERNAMENTE COM PVC PRETO (1"), INCLUSIVE CONEXÕES, SUPORTES E FIXAÇÃO</t>
  </si>
  <si>
    <t>ED-7251</t>
  </si>
  <si>
    <t>ELETRODUTO FLEXÍVEL, EM AÇO GALVANIZADO, REVESTIDO EXTERNAMENTE COM PVC PRETO (1.1/2"), INCLUSIVE CONEXÕES, SUPORTES E FIXAÇÃO</t>
  </si>
  <si>
    <t>ED-7250</t>
  </si>
  <si>
    <t>ELETRODUTO FLEXÍVEL, EM AÇO GALVANIZADO, REVESTIDO EXTERNAMENTE COM PVC PRETO (1.1/4"), INCLUSIVE CONEXÕES, SUPORTES E FIXAÇÃO</t>
  </si>
  <si>
    <t>ED-7252</t>
  </si>
  <si>
    <t>ELETRODUTO FLEXÍVEL, EM AÇO GALVANIZADO, REVESTIDO EXTERNAMENTE COM PVC PRETO (2"), INCLUSIVE CONEXÕES, SUPORTES E FIXAÇÃO</t>
  </si>
  <si>
    <t>ED-7253</t>
  </si>
  <si>
    <t>ELETRODUTO FLEXÍVEL, EM AÇO GALVANIZADO, REVESTIDO EXTERNAMENTE COM PVC PRETO (2.1/2"), INCLUSIVE CONEXÕES, SUPORTES E FIXAÇÃO</t>
  </si>
  <si>
    <t>ED-7248</t>
  </si>
  <si>
    <t>ELETRODUTO FLEXÍVEL, EM AÇO GALVANIZADO, REVESTIDO EXTERNAMENTE COM PVC PRETO (3/4"), INCLUSIVE CONEXÕES, SUPORTES E FIXAÇÃO</t>
  </si>
  <si>
    <t>20.12</t>
  </si>
  <si>
    <t>ELETRODUTO RÍGIDO EM PVC</t>
  </si>
  <si>
    <t>ED-49315</t>
  </si>
  <si>
    <t>ELETRODUTO DE PVC RÍGIDO ROSCÁVEL, DN 100 MM (4"), INCLUSIVE CONEXÕES, SUPORTES E FIXAÇÃO</t>
  </si>
  <si>
    <t>ED-49307</t>
  </si>
  <si>
    <t>ELETRODUTO DE PVC RÍGIDO ROSCÁVEL, DN 16 MM (1/2"), INCLUSIVE CONEXÕES, SUPORTES E FIXAÇÃO</t>
  </si>
  <si>
    <t>ED-49308</t>
  </si>
  <si>
    <t>ELETRODUTO DE PVC RÍGIDO ROSCÁVEL, DN 20 MM (3/4"), INCLUSIVE CONEXÕES, SUPORTES E FIXAÇÃO</t>
  </si>
  <si>
    <t>ED-49309</t>
  </si>
  <si>
    <t>ELETRODUTO DE PVC RÍGIDO ROSCÁVEL, DN 25 MM (1"), INCLUSIVE CONEXÕES, SUPORTES E FIXAÇÃO</t>
  </si>
  <si>
    <t>ED-49310</t>
  </si>
  <si>
    <t>ELETRODUTO DE PVC RÍGIDO ROSCÁVEL, DN 32 MM (1.1/4"), INCLUSIVE CONEXÕES, SUPORTES E FIXAÇÃO</t>
  </si>
  <si>
    <t>ED-49311</t>
  </si>
  <si>
    <t>ELETRODUTO DE PVC RÍGIDO ROSCÁVEL, DN 40 MM (1.1/2"), INCLUSIVE CONEXÕES, SUPORTES E FIXAÇÃO</t>
  </si>
  <si>
    <t>ED-49312</t>
  </si>
  <si>
    <t>ELETRODUTO DE PVC RÍGIDO ROSCÁVEL, DN 50 MM (2"), INCLUSIVE CONEXÕES, SUPORTES E FIXAÇÃO</t>
  </si>
  <si>
    <t>ED-49313</t>
  </si>
  <si>
    <t>ELETRODUTO DE PVC RÍGIDO ROSCÁVEL, DN 60 MM (2.1/2"), INCLUSIVE CONEXÕES, SUPORTES E FIXAÇÃO</t>
  </si>
  <si>
    <t>ED-49314</t>
  </si>
  <si>
    <t>ELETRODUTO DE PVC RÍGIDO ROSCÁVEL, DN 75 MM (3"), INCLUSIVE CONEXÕES, SUPORTES E FIXAÇÃO</t>
  </si>
  <si>
    <t>ED-17935</t>
  </si>
  <si>
    <t>SONDAGEM DE ELETRODUTO/DUTOS COM ARAME GALVANIZADO, DIÂMETRO DO FIO 1,24MM, 18 BWG, INCLUSIVE FORNECIMENTO E INSTALAÇÃO</t>
  </si>
  <si>
    <t>ELETRODUTO RÍGIDO EM AÇO GALVANIZADO</t>
  </si>
  <si>
    <t>ED-49316</t>
  </si>
  <si>
    <t>ELETRODUTO DE AÇO GALVANIZADO LEVE, INCLUSIVE CONEXÕES, SUPORTES E FIXAÇÃO DN 15 (1/2")</t>
  </si>
  <si>
    <t>ED-49317</t>
  </si>
  <si>
    <t>ELETRODUTO DE AÇO GALVANIZADO LEVE, INCLUSIVE CONEXÕES, SUPORTES E FIXAÇÃO DN 20 (3/4")</t>
  </si>
  <si>
    <t>ED-49318</t>
  </si>
  <si>
    <t>ELETRODUTO DE AÇO GALVANIZADO LEVE, INCLUSIVE CONEXÕES, SUPORTES E FIXAÇÃO DN 25 (1")</t>
  </si>
  <si>
    <t>ED-49324</t>
  </si>
  <si>
    <t>ELETRODUTO DE AÇO GALVANIZADO MÉDIO, INCLUSIVE CONEXÕES, SUPORTES E FIXAÇÃO DN 100 (4")</t>
  </si>
  <si>
    <t>ED-49319</t>
  </si>
  <si>
    <t>ELETRODUTO DE AÇO GALVANIZADO MÉDIO, INCLUSIVE CONEXÕES, SUPORTES E FIXAÇÃO DN 32 (1.1/4")</t>
  </si>
  <si>
    <t>ED-49320</t>
  </si>
  <si>
    <t>ELETRODUTO DE AÇO GALVANIZADO MÉDIO, INCLUSIVE CONEXÕES, SUPORTES E FIXAÇÃO DN 40 (1.1/2")</t>
  </si>
  <si>
    <t>ED-49321</t>
  </si>
  <si>
    <t>ELETRODUTO DE AÇO GALVANIZADO MÉDIO, INCLUSIVE CONEXÕES, SUPORTES E FIXAÇÃO DN 50 (2")</t>
  </si>
  <si>
    <t>ED-49322</t>
  </si>
  <si>
    <t>ELETRODUTO DE AÇO GALVANIZADO MÉDIO, INCLUSIVE CONEXÕES, SUPORTES E FIXAÇÃO DN 65 (2.1/2")</t>
  </si>
  <si>
    <t>ED-49323</t>
  </si>
  <si>
    <t>ELETRODUTO DE AÇO GALVANIZADO MÉDIO, INCLUSIVE CONEXÕES, SUPORTES E FIXAÇÃO DN 80 (3")</t>
  </si>
  <si>
    <t>ED-49333</t>
  </si>
  <si>
    <t>ELETRODUTO DE AÇO GALVANIZADO PESADO, INCLUSIVE CONEXÕES, SUPORTES E FIXAÇÃO DN 100 (4")</t>
  </si>
  <si>
    <t>ED-49325</t>
  </si>
  <si>
    <t>ELETRODUTO DE AÇO GALVANIZADO PESADO, INCLUSIVE CONEXÕES, SUPORTES E FIXAÇÃO DN 15 (1/2")</t>
  </si>
  <si>
    <t>ED-49326</t>
  </si>
  <si>
    <t>ELETRODUTO DE AÇO GALVANIZADO PESADO, INCLUSIVE CONEXÕES, SUPORTES E FIXAÇÃO DN 20 (3/4")</t>
  </si>
  <si>
    <t>ED-49327</t>
  </si>
  <si>
    <t>ELETRODUTO DE AÇO GALVANIZADO PESADO, INCLUSIVE CONEXÕES, SUPORTES E FIXAÇÃO DN 25 (1")</t>
  </si>
  <si>
    <t>ED-49328</t>
  </si>
  <si>
    <t>ELETRODUTO DE AÇO GALVANIZADO PESADO, INCLUSIVE CONEXÕES, SUPORTES E FIXAÇÃO DN 32 (1.1/4")</t>
  </si>
  <si>
    <t>ED-49329</t>
  </si>
  <si>
    <t>ELETRODUTO DE AÇO GALVANIZADO PESADO, INCLUSIVE CONEXÕES, SUPORTES E FIXAÇÃO DN 40 (1.1/2")</t>
  </si>
  <si>
    <t>ED-49330</t>
  </si>
  <si>
    <t>ELETRODUTO DE AÇO GALVANIZADO PESADO, INCLUSIVE CONEXÕES, SUPORTES E FIXAÇÃO DN 50 (2")</t>
  </si>
  <si>
    <t>ED-49331</t>
  </si>
  <si>
    <t>ELETRODUTO DE AÇO GALVANIZADO PESADO, INCLUSIVE CONEXÕES, SUPORTES E FIXAÇÃO DN 65 (2.1/2")</t>
  </si>
  <si>
    <t>ED-49332</t>
  </si>
  <si>
    <t>ELETRODUTO DE AÇO GALVANIZADO PESADO, INCLUSIVE CONEXÕES, SUPORTES E FIXAÇÃO DN 80 (3")</t>
  </si>
  <si>
    <t>PERFILADO LISO E PERFURADO</t>
  </si>
  <si>
    <t>ED-49463</t>
  </si>
  <si>
    <t>CAIXA DE DERIVAÇÃO TIPO "C" PARA PERFILADO EM CHAPA DE AÇO  COM TRATAMENTO PRÉ-ZINCADO, INCLUSIVE TAMPA E FIXAÇÃO</t>
  </si>
  <si>
    <t>ED-49464</t>
  </si>
  <si>
    <t>CAIXA DE DERIVAÇÃO TIPO "I" PARA PERFILADO EM CHAPA DE AÇO  COM TRATAMENTO PRÉ-ZINCADO, INCLUSIVE TAMPA E FIXAÇÃO</t>
  </si>
  <si>
    <t>ED-49465</t>
  </si>
  <si>
    <t>CAIXA DE DERIVAÇÃO TIPO "L" PARA PERFILADO EM CHAPA DE AÇO  COM TRATAMENTO PRÉ-ZINCADO, INCLUSIVE TAMPA E FIXAÇÃO</t>
  </si>
  <si>
    <t>ED-49466</t>
  </si>
  <si>
    <t>CAIXA DE DERIVAÇÃO TIPO "T" PARA PERFILADO EM CHAPA DE AÇO  COM TRATAMENTO PRÉ-ZINCADO, INCLUSIVE TAMPA E FIXAÇÃO</t>
  </si>
  <si>
    <t>ED-49467</t>
  </si>
  <si>
    <t>CAIXA DE DERIVAÇÃO TIPO "X" PARA PERFILADO EM CHAPA DE AÇO  COM TRATAMENTO PRÉ-ZINCADO, INCLUSIVE TAMPA E FIXAÇÃO</t>
  </si>
  <si>
    <t>ED-19583</t>
  </si>
  <si>
    <t>FIXAÇÃO DE PERFILADO HORIZONTAL, INCLUSIVE SUPORTE, VERGALHÃO E ACESSÓRIOS, EXCLUSIVE PERFILADO</t>
  </si>
  <si>
    <t>ED-49446</t>
  </si>
  <si>
    <t>PERFILADO LISO (38X19)MM EM CHAPA DE AÇO GALVANIZADO #18, COM TRATAMENTO PRÉ-ZINCADO, INCLUSIVE FIXAÇÃO SUPERIOR, CONEXÕES E ACESSÓRIOS, EXCLUSIVE TAMPA DE ENCAIXE</t>
  </si>
  <si>
    <t>ED-49447</t>
  </si>
  <si>
    <t>PERFILADO LISO (38X38)MM EM CHAPA DE AÇO GALVANIZADO #18, COM TRATAMENTO PRÉ-ZINCADO, INCLUSIVE FIXAÇÃO SUPERIOR, CONEXÕES E ACESSÓRIOS, EXCLUSIVE TAMPA DE ENCAIXE</t>
  </si>
  <si>
    <t>ED-49448</t>
  </si>
  <si>
    <t>PERFILADO LISO (38X38)MM EM CHAPA DE AÇO GALVANIZADO #18, COM TRATAMENTO PRÉ-ZINCADO, INCLUSIVE TAMPA DE ENCAIXE, FIXAÇÃO SUPERIOR, CONEXÕES E ACESSÓRIOS</t>
  </si>
  <si>
    <t>PERFILADO PERFURADO (38X38)MM EM CHAPA DE AÇO GALVANIZADO #18, COM TRATAMENTO PRÉ-ZINCADO, INCLUSIVE FIXAÇÃO SUPERIOR, CONEXÕES E ACESSÓRIOS, EXCLUSIVE TAMPA DE ENCAIXE</t>
  </si>
  <si>
    <t>PERFILADO PERFURADO (38X38)MM EM CHAPA DE AÇO GALVANIZADO #18, COM TRATAMENTO PRÉ-ZINCADO, INCLUSIVE TAMPA DE ENCAIXE, FIXAÇÃO SUPERIOR, CONEXÕES E ACESSÓRIOS</t>
  </si>
  <si>
    <t>ED-49457</t>
  </si>
  <si>
    <t>SUPORTE OU GANCHO DE LUMINÁRIA PARA PERFILADO (38X38)MM, TIPO CURTO, EM CHAPA DE AÇO COM TRATAMENTO PRÉ-ZINCADO, INCLUSIVE ACESSÓRIOS E FIXAÇÃO</t>
  </si>
  <si>
    <t>ED-49458</t>
  </si>
  <si>
    <t>SUPORTE OU GANCHO DE LUMINÁRIA PARA PERFILADO (38X38)MM, TIPO LONGO, EM CHAPA DE AÇO COM TRATAMENTO PRÉ-ZINCADO, INCLUSIVE ACESSÓRIOS E FIXAÇÃO</t>
  </si>
  <si>
    <t>20.15</t>
  </si>
  <si>
    <t>ELETROCALHA LISA</t>
  </si>
  <si>
    <t>ED-19511</t>
  </si>
  <si>
    <t>ELETROCALHA LISA (100X100)MM EM CHAPA DE AÇO GALVANIZADO #18, COM TRATAMENTO PRÉ-ZINCADO, INCLUSIVE TAMPA DE ENCAIXE, FIXAÇÃO SUPERIOR, CONEXÕES E ACESSÓRIOS</t>
  </si>
  <si>
    <t>ED-19510</t>
  </si>
  <si>
    <t>ELETROCALHA LISA (100X50)MM EM CHAPA DE AÇO GALVANIZADO #18, COM TRATAMENTO PRÉ-ZINCADO, INCLUSIVE TAMPA DE ENCAIXE, FIXAÇÃO SUPERIOR, CONEXÕES E ACESSÓRIOS</t>
  </si>
  <si>
    <t>ED-19513</t>
  </si>
  <si>
    <t>ELETROCALHA LISA (150X100)MM EM CHAPA DE AÇO GALVANIZADO #18, COM TRATAMENTO PRÉ-ZINCADO, INCLUSIVE TAMPA DE ENCAIXE, FIXAÇÃO SUPERIOR, CONEXÕES E ACESSÓRIOS</t>
  </si>
  <si>
    <t>ED-19512</t>
  </si>
  <si>
    <t>ELETROCALHA LISA (150X50)MM EM CHAPA DE AÇO GALVANIZADO #18, COM TRATAMENTO PRÉ-ZINCADO, INCLUSIVE TAMPA DE ENCAIXE, FIXAÇÃO SUPERIOR, CONEXÕES E ACESSÓRIOS</t>
  </si>
  <si>
    <t>ED-19515</t>
  </si>
  <si>
    <t>ELETROCALHA LISA (200X100)MM EM CHAPA DE AÇO GALVANIZADO #18, COM TRATAMENTO PRÉ-ZINCADO, INCLUSIVE TAMPA DE ENCAIXE, FIXAÇÃO SUPERIOR, CONEXÕES E ACESSÓRIOS</t>
  </si>
  <si>
    <t>ED-19514</t>
  </si>
  <si>
    <t>ELETROCALHA LISA (200X50)MM EM CHAPA DE AÇO GALVANIZADO #18, COM TRATAMENTO PRÉ-ZINCADO, INCLUSIVE TAMPA DE ENCAIXE, FIXAÇÃO SUPERIOR, CONEXÕES E ACESSÓRIOS</t>
  </si>
  <si>
    <t>ED-19517</t>
  </si>
  <si>
    <t>ELETROCALHA LISA (300X100)MM EM CHAPA DE AÇO GALVANIZADO #18, COM TRATAMENTO PRÉ-ZINCADO, INCLUSIVE TAMPA DE ENCAIXE, FIXAÇÃO SUPERIOR, CONEXÕES E ACESSÓRIOS</t>
  </si>
  <si>
    <t>ED-19516</t>
  </si>
  <si>
    <t>ELETROCALHA LISA (300X50)MM EM CHAPA DE AÇO GALVANIZADO #18, COM TRATAMENTO PRÉ-ZINCADO, INCLUSIVE TAMPA DE ENCAIXE, FIXAÇÃO SUPERIOR, CONEXÕES E ACESSÓRIOS</t>
  </si>
  <si>
    <t>ED-19518</t>
  </si>
  <si>
    <t>ELETROCALHA LISA (400X100)MM EM CHAPA DE AÇO GALVANIZADO #18, COM TRATAMENTO PRÉ-ZINCADO, INCLUSIVE TAMPA DE ENCAIXE, FIXAÇÃO SUPERIOR, CONEXÕES E ACESSÓRIOS</t>
  </si>
  <si>
    <t>ELETROCALHA PERFURADA</t>
  </si>
  <si>
    <t>ELETROCALHA PERFURADA (100X100)MM EM CHAPA DE AÇO GALVANIZADO #18, COM TRATAMENTO PRÉ-ZINCADO, INCLUSIVE TAMPA DE ENCAIXE, FIXAÇÃO SUPERIOR, CONEXÕES E ACESSÓRIOS</t>
  </si>
  <si>
    <t>ED-19519</t>
  </si>
  <si>
    <t>ELETROCALHA PERFURADA (100X50)MM EM CHAPA DE AÇO GALVANIZADO #18, COM TRATAMENTO PRÉ-ZINCADO, INCLUSIVE TAMPA DE ENCAIXE, FIXAÇÃO SUPERIOR, CONEXÕES E ACESSÓRIOS</t>
  </si>
  <si>
    <t>ED-19522</t>
  </si>
  <si>
    <t>ELETROCALHA PERFURADA (150X100)MM EM CHAPA DE AÇO GALVANIZADO #18, COM TRATAMENTO PRÉ-ZINCADO, INCLUSIVE TAMPA DE ENCAIXE, FIXAÇÃO SUPERIOR, CONEXÕES E ACESSÓRIOS</t>
  </si>
  <si>
    <t>ED-19521</t>
  </si>
  <si>
    <t>ELETROCALHA PERFURADA (150X50)MM EM CHAPA DE AÇO GALVANIZADO #18, COM TRATAMENTO PRÉ-ZINCADO, INCLUSIVE TAMPA DE ENCAIXE, FIXAÇÃO SUPERIOR, CONEXÕES E ACESSÓRIOS</t>
  </si>
  <si>
    <t>ED-19524</t>
  </si>
  <si>
    <t>ELETROCALHA PERFURADA (200X100)MM EM CHAPA DE AÇO GALVANIZADO #18, COM TRATAMENTO PRÉ-ZINCADO, INCLUSIVE TAMPA DE ENCAIXE, FIXAÇÃO SUPERIOR, CONEXÕES E ACESSÓRIOS</t>
  </si>
  <si>
    <t>ED-19523</t>
  </si>
  <si>
    <t>ELETROCALHA PERFURADA (200X50)MM EM CHAPA DE AÇO GALVANIZADO #18, COM TRATAMENTO PRÉ-ZINCADO, INCLUSIVE TAMPA DE ENCAIXE, FIXAÇÃO SUPERIOR, CONEXÕES E ACESSÓRIOS</t>
  </si>
  <si>
    <t>ED-19526</t>
  </si>
  <si>
    <t>ELETROCALHA PERFURADA (300X100)MM EM CHAPA DE AÇO GALVANIZADO #18, COM TRATAMENTO PRÉ-ZINCADO, INCLUSIVE TAMPA DE ENCAIXE, FIXAÇÃO SUPERIOR, CONEXÕES E ACESSÓRIOS</t>
  </si>
  <si>
    <t>ED-19525</t>
  </si>
  <si>
    <t>ELETROCALHA PERFURADA (300X50)MM EM CHAPA DE AÇO GALVANIZADO #18, COM TRATAMENTO PRÉ-ZINCADO, INCLUSIVE TAMPA DE ENCAIXE, FIXAÇÃO SUPERIOR, CONEXÕES E ACESSÓRIOS</t>
  </si>
  <si>
    <t>ED-19527</t>
  </si>
  <si>
    <t>ELETROCALHA PERFURADA (400X100)MM EM CHAPA DE AÇO GALVANIZADO #18, COM TRATAMENTO PRÉ-ZINCADO, INCLUSIVE TAMPA DE ENCAIXE, FIXAÇÃO SUPERIOR, CONEXÕES E ACESSÓRIOS</t>
  </si>
  <si>
    <t>20.17</t>
  </si>
  <si>
    <t>VERGALHÃO DE AÇO COM ROSCA TOTAL</t>
  </si>
  <si>
    <t>ED-19508</t>
  </si>
  <si>
    <t>FIXAÇÃO DE ELETROCALHA/LEITO HORIZONTAL COM LARGURA MAIOR QUE 200 MM E MENOR OU IGUAL A 400 MM EM LAJE, COM SUPORTE EM PERFILADO, INCLUSIVE PERFILADO, VERGALHÃO E ACESSÓRIOS, EXCLUSIVE ELETROCALHA/LEITO</t>
  </si>
  <si>
    <t>ED-19507</t>
  </si>
  <si>
    <t>FIXAÇÃO DE ELETROCALHA/LEITO HORIZONTAL COM LARGURA MENOR OU IGUAL A 200 MM EM LAJE, COM SUPORTE EM PERFILADO, INCLUSIVE PERFILADO, VERGALHÃO E ACESSÓRIOS, EXCLUSIVE ELETROCALHA/LEITO</t>
  </si>
  <si>
    <t>ED-49461</t>
  </si>
  <si>
    <t>VERGALHÃO DE AÇO COM ROSCA TOTAL PARA PERFILADO, DIÂMETRO 1/4", INCLUSIVE FORNECIMENTO, FIXAÇÃO E INSTALAÇÃO</t>
  </si>
  <si>
    <t>ED-15650</t>
  </si>
  <si>
    <t>VERGALHÃO DE AÇO COM ROSCA TOTAL PARA PERFILADO, DIÂMETRO 3/8", INCLUSIVE FORNECIMENTO, FIXAÇÃO E INSTALAÇÃO</t>
  </si>
  <si>
    <t>ED-15970</t>
  </si>
  <si>
    <t>VERGALHÃO DE AÇO COM ROSCA TOTAL PARA PERFILADO, DIÂMETRO 5/16", INCLUSIVE FORNECIMENTO, FIXAÇÃO E INSTALAÇÃO</t>
  </si>
  <si>
    <t>20.18</t>
  </si>
  <si>
    <t>LUMINÁRIA</t>
  </si>
  <si>
    <t>LUMINÁRIA ARANDELA TIPO MEIA-LUA COMPLETA, DIÂMETRO 25 CM, PARA UMA (1) LÂMPADA LED, POTÊNCIA 15W, BULBO A65, FORNECIMENTO E INSTALAÇÃO, INCLUSIVE BASE E LÂMPADA</t>
  </si>
  <si>
    <t>ED-13346</t>
  </si>
  <si>
    <t>LUMINÁRIA ARANDELA TIPO MEIA-LUA COMPLETA, DIÂMETRO 25 CM, PARA UMA (1) LÂMPADA LED, POTÊNCIA 20W, BULBO A70, FORNECIMENTO E INSTALAÇÃO, INCLUSIVE BASE E LÂMPADA</t>
  </si>
  <si>
    <t>ED-9955</t>
  </si>
  <si>
    <t>LUMINÁRIA ARANDELA TIPO MEIA-LUA COMPLETA, DIÂMETRO 25 CM, PARA UMA (1) LÂMPADA LED, POTÊNCIA 9W, BULBO A60, FORNECIMENTO E INSTALAÇÃO, INCLUSIVE BASE E LÂMPADA</t>
  </si>
  <si>
    <t>ED-9954</t>
  </si>
  <si>
    <t>LUMINÁRIA ARANDELA TIPO MEIA-LUA, DIÂMETRO 25 CM, PARA UMA (1) LÂMPADA BASE E-27, FORNECIMENTO E INSTALAÇÃO, INCLUSIVE BASE, EXCLUSIVE LÂMPADA</t>
  </si>
  <si>
    <t>ED-49405</t>
  </si>
  <si>
    <t>LUMINÁRIA ARANDELA TIPO TARTARUGA BLINDADA COMPLETA, PARA UMA (1) LÂMPADA FLUORESCENTE COMPACTA 20W, FORNECIMENTO E INSTALAÇÃO, INCLUSIVE BASE E LÂMPADA</t>
  </si>
  <si>
    <t>ED-49404</t>
  </si>
  <si>
    <t>LUMINÁRIA ARANDELA TIPO TARTARUGA BLINDADA, PARA UMA (1) LÂMPADA BASE E-27, POTÊNCIA MÁXIMA 60W, FORNECIMENTO E INSTALAÇÃO, EXCLUSIVE BASE E LÂMPADA</t>
  </si>
  <si>
    <t>ED-49403</t>
  </si>
  <si>
    <t>LUMINÁRIA ARANDELA TIPO TARTARUGA COMPLETA, PARA UMA (1) LÂMPADA FLUORESCENTE COMPACTA 20W, FORNECIMENTO E INSTALAÇÃO, INCLUSIVE BASE E LÂMPADA</t>
  </si>
  <si>
    <t>ED-49402</t>
  </si>
  <si>
    <t>LUMINÁRIA ARANDELA TIPO TARTARUGA, PARA UMA (1) LÂMPADA BASE E-27, POTÊNCIA MÁXIMA 60W, FORNECIMENTO E INSTALAÇÃO, EXCLUSIVE BASE E LÂMPADA</t>
  </si>
  <si>
    <t>ED-49387</t>
  </si>
  <si>
    <t>LUMINÁRIA COMERCIAL CHANFRADA DE SOBREPOR COMPLETA, PARA DUAS (2) LÂMPADAS TUBULARES FLUORESCENTE 2X16W-ØT8, FORNECIMENTO E INSTALAÇÃO, INCLUSIVE BASE, REATOR E LÂMPADAS</t>
  </si>
  <si>
    <t>ED-49393</t>
  </si>
  <si>
    <t>LUMINÁRIA COMERCIAL CHANFRADA DE SOBREPOR COMPLETA, PARA DUAS (2) LÂMPADAS TUBULARES FLUORESCENTE 2X32W-ØT8, FORNECIMENTO E INSTALAÇÃO, INCLUSIVE BASE, REATOR E LÂMPADAS</t>
  </si>
  <si>
    <t>ED-13338</t>
  </si>
  <si>
    <t>LUMINÁRIA COMERCIAL CHANFRADA DE SOBREPOR COMPLETA, PARA DUAS (2) LÂMPADAS TUBULARES LED 2X18W-ØT8, TEMPERATURA DA COR 6500K, FORNECIMENTO E INSTALAÇÃO, INCLUSIVE BASE E LÂMPADAS</t>
  </si>
  <si>
    <t>ED-13337</t>
  </si>
  <si>
    <t>LUMINÁRIA COMERCIAL CHANFRADA DE SOBREPOR COMPLETA, PARA DUAS (2) LÂMPADAS TUBULARES LED 2X9W-ØT8, TEMPERATURA DA COR 6500K, FORNECIMENTO E INSTALAÇÃO, INCLUSIVE BASE E LÂMPADAS</t>
  </si>
  <si>
    <t>ED-49389</t>
  </si>
  <si>
    <t>LUMINÁRIA COMERCIAL CHANFRADA DE SOBREPOR COMPLETA, PARA QUATRO (4) LÂMPADAS TUBULARES FLUORESCENTE 4X16W-ØT8, FORNECIMENTO E INSTALAÇÃO, INCLUSIVE BASE, REATOR E LÂMPADAS</t>
  </si>
  <si>
    <t>ED-49395</t>
  </si>
  <si>
    <t>LUMINÁRIA COMERCIAL CHANFRADA DE SOBREPOR COMPLETA, PARA QUATRO (4) LÂMPADAS TUBULARES FLUORESCENTE 4X32W-ØT8, FORNECIMENTO E INSTALAÇÃO, INCLUSIVE BASE, REATOR E LÂMPADAS</t>
  </si>
  <si>
    <t>ED-13340</t>
  </si>
  <si>
    <t>LUMINÁRIA COMERCIAL CHANFRADA DE SOBREPOR COMPLETA, PARA QUATRO (4) LÂMPADAS TUBULARES LED 4X18W-ØT8, TEMPERATURA DA COR 6500K, FORNECIMENTO E INSTALAÇÃO, INCLUSIVE BASE E LÂMPADA</t>
  </si>
  <si>
    <t>ED-13339</t>
  </si>
  <si>
    <t>LUMINÁRIA COMERCIAL CHANFRADA DE SOBREPOR COMPLETA, PARA QUATRO (4) LÂMPADAS TUBULARES LED 4X9W-ØT8, TEMPERATURA DA COR 6500K, FORNECIMENTO E INSTALAÇÃO, INCLUSIVE BASE E LÂMPADAS</t>
  </si>
  <si>
    <t>ED-49385</t>
  </si>
  <si>
    <t>LUMINÁRIA COMERCIAL CHANFRADA DE SOBREPOR COMPLETA, PARA UMA (1) LÂMPADA TUBULAR FLUORESCENTE 1X16W-ØT8, FORNECIMENTO E INSTALAÇÃO, INCLUSIVE BASE, REATOR E LÂMPADA</t>
  </si>
  <si>
    <t>ED-49391</t>
  </si>
  <si>
    <t>LUMINÁRIA COMERCIAL CHANFRADA DE SOBREPOR COMPLETA, PARA UMA (1) LÂMPADA TUBULAR FLUORESCENTE 1X32W-ØT8, FORNECIMENTO E INSTALAÇÃO, INCLUSIVE BASE, REATOR E LÂMPADA</t>
  </si>
  <si>
    <t>ED-13336</t>
  </si>
  <si>
    <t>LUMINÁRIA COMERCIAL CHANFRADA DE SOBREPOR COMPLETA, PARA UMA (1) LÂMPADA TUBULAR LED 1X18W-ØT8, TEMPERATURA DA COR 6500K, FORNECIMENTO E INSTALAÇÃO, INCLUSIVE BASE E LÂMPADA</t>
  </si>
  <si>
    <t>ED-13335</t>
  </si>
  <si>
    <t>LUMINÁRIA COMERCIAL CHANFRADA DE SOBREPOR COMPLETA, PARA UMA (1) LÂMPADA TUBULAR LED 1X9W-ØT8, TEMPERATURA DA COR 6500K, FORNECIMENTO E INSTALAÇÃO, INCLUSIVE BASE E LÂMPADA</t>
  </si>
  <si>
    <t>ED-49386</t>
  </si>
  <si>
    <t>LUMINÁRIA COMERCIAL CHANFRADA DE SOBREPOR, PARA DUAS (2) LÂMPADAS TUBULARES FLUORESCENTE 2X16W-ØT8 OU 2X20W-ØT10 OU LED 2X9W-ØT8, FORNECIMENTO E INSTALAÇÃO, EXCLUSIVE BASE, REATOR E LÂMPADAS</t>
  </si>
  <si>
    <t>ED-49392</t>
  </si>
  <si>
    <t>LUMINÁRIA COMERCIAL CHANFRADA DE SOBREPOR, PARA DUAS (2) LÂMPADAS TUBULARES FLUORESCENTE 2X32W-ØT8 OU 2X40W-ØT10 OU LED 2X18W-ØT8, FORNECIMENTO E INSTALAÇÃO, EXCLUSIVE BASE, REATOR E LÂMPADAS</t>
  </si>
  <si>
    <t>ED-49388</t>
  </si>
  <si>
    <t>LUMINÁRIA COMERCIAL CHANFRADA DE SOBREPOR, PARA QUATRO (4) LÂMPADAS TUBULARES FLUORESCENTE 4X16W-ØT8 OU 4X20W-ØT10 OU LED 4X9W-ØT8, FORNECIMENTO E INSTALAÇÃO, EXCLUSIVE BASE, REATOR E LÂMPADAS</t>
  </si>
  <si>
    <t>ED-49394</t>
  </si>
  <si>
    <t>LUMINÁRIA COMERCIAL CHANFRADA DE SOBREPOR, PARA QUATRO (4) LÂMPADAS TUBULARES FLUORESCENTE 4X32W-ØT8 OU 4X40W-ØT10 OU LED 4X18W-ØT8, FORNECIMENTO E INSTALAÇÃO, EXCLUSIVE BASE, REATOR E LÂMPADAS</t>
  </si>
  <si>
    <t>ED-49384</t>
  </si>
  <si>
    <t>LUMINÁRIA COMERCIAL CHANFRADA DE SOBREPOR, PARA UMA (1) LÂMPADA TUBULAR FLUORESCENTE 1X16W-ØT8 OU 1X20W-ØT10 OU LED 1X9W-ØT8, FORNECIMENTO E INSTALAÇÃO, EXCLUSIVE BASE, REATOR E LÂMPADA</t>
  </si>
  <si>
    <t>ED-49390</t>
  </si>
  <si>
    <t>LUMINÁRIA COMERCIAL CHANFRADA DE SOBREPOR, PARA UMA (1) LÂMPADA TUBULAR FLUORESCENTE 1X32W-ØT8 OU 1X40W-ØT10 OU LED 1X18W-ØT8, FORNECIMENTO E INSTALAÇÃO, EXCLUSIVE BASE, REATOR E LÂMPADA</t>
  </si>
  <si>
    <t>ED-13357</t>
  </si>
  <si>
    <t>LUMINÁRIA PLAFON REDONDO DE VIDRO JATEADO REDONDO COMPLETA, DIÂMETRO 25 CM, PARA UMA (1) LÂMPADA LED, POTÊNCIA 15W, BULBO A65, FORNECIMENTO E INSTALAÇÃO, INCLUSIVE BASE E LÂMPADA</t>
  </si>
  <si>
    <t>ED-13356</t>
  </si>
  <si>
    <t>LUMINÁRIA PLAFON REDONDO DE VIDRO JATEADO REDONDO COMPLETA, DIÂMETRO 25 CM, PARA UMA (1) LÂMPADA LED, POTÊNCIA 9W, BULBO A60, FORNECIMENTO E INSTALAÇÃO, INCLUSIVE BASE E LÂMPADA</t>
  </si>
  <si>
    <t>ED-13355</t>
  </si>
  <si>
    <t>LUMINÁRIA PLAFON REDONDO DE VIDRO JATEADO REDONDO, DIÂMETRO 25 CM, PARA UMA (1) LÂMPADA BASE E-27, FORNECIMENTO E INSTALAÇÃO, INCLUSIVE BASE, EXCLUSIVE LÂMPADA</t>
  </si>
  <si>
    <t>ED-49408</t>
  </si>
  <si>
    <t>LUMINÁRIA REFLETORA PARA ILUMINAÇÃO PÚBLICA COM LÂMPADA VAPOR DE MERCÚRIO, 2 REFLETORES DE 250W EM POSTE DE CONCRETO COM 9 M DE ALTURA (COMPLETA)</t>
  </si>
  <si>
    <t>ED-49410</t>
  </si>
  <si>
    <t>LUMINÁRIA REFLETORA PARA ILUMINAÇÃO PÚBLICA COM LÂMPADA VAPOR DE MERCÚRIO, 3 REFLETORES DE 400W EM POSTE DE CONCRETO COM 11 M DE ALTURA (COMPLETA)</t>
  </si>
  <si>
    <t>ED-49409</t>
  </si>
  <si>
    <t>LUMINÁRIA REFLETORA PARA ILUMINAÇÃO PÚBLICA COM LÂMPADA VAPOR DE MERCÚRIO, 6 REFLETORES DE 400W EM POSTE DE CONCRETO COM 9 M DE ALTURA (COMPLETA)</t>
  </si>
  <si>
    <t>ED-49406</t>
  </si>
  <si>
    <t>LUMINÁRIA REFLETORA PARA ILUMINAÇÃO PÚBLICA PARA LÂMPADA VAPOR DE MERCÚRIO, SÓDIO E METÁLICA, 1 PÉTALA, POSTE DE AÇO GALVANIZADO COM 10 M DE ALTURA LIVRE (COMPLETA)</t>
  </si>
  <si>
    <t>ED-49407</t>
  </si>
  <si>
    <t>LUMINÁRIA REFLETORA PARA ILUMINAÇÃO PÚBLICA PARA LÂMPADA VAPOR DE MERCÚRIO, SÓDIO E METÁLICA, 2 PÉTALAS, POSTE DE AÇO GALVANIZADO COM 10 M DE ALTURA LIVRE (COMPLETA)</t>
  </si>
  <si>
    <t>ED-49401</t>
  </si>
  <si>
    <t>LUMINÁRIA TIPO DROPS COM BASE SUPORTE GALVANIZADA E GLOBO LEITOSO COMPLETA, PARA UMA (1) LÂMPADA FLUORESCENTE COMPACTA DE 20W, FORNECIMENTO E INSTALAÇÃO, INCLUSIVE BASE E LÂMPADA</t>
  </si>
  <si>
    <t>ED-13354</t>
  </si>
  <si>
    <t>LUMINÁRIA TIPO DROPS COM BASE SUPORTE GALVANIZADA E GLOBO LEITOSO COMPLETA, PARA UMA (1) LÂMPADA LED, POTÊNCIA 15W, BULBO A65, FORNECIMENTO E INSTALAÇÃO, INCLUSIVE BASE E LÂMPADA</t>
  </si>
  <si>
    <t>ED-13353</t>
  </si>
  <si>
    <t>LUMINÁRIA TIPO DROPS COM BASE SUPORTE GALVANIZADA E GLOBO LEITOSO COMPLETA, PARA UMA (1) LÂMPADA LED, POTÊNCIA 9W, BULBO A60, FORNECIMENTO E INSTALAÇÃO, INCLUSIVE BASE E LÂMPADA</t>
  </si>
  <si>
    <t>ED-49400</t>
  </si>
  <si>
    <t>LUMINÁRIA TIPO DROPS COM BASE SUPORTE GALVANIZADA E GLOBO LEITOSO, PARA UMA (1) LÂMPADA BASE E-27, FORNECIMENTO E INSTALAÇÃO, EXCLUSIVE BASE E LÂMPADA</t>
  </si>
  <si>
    <t>PROJETOR EXTERNO PARA LÂMPADA A VAPOR DE MERCÚRIO , DE IODETO METÁLICO OU DE SÓDIO, COM ÂNGULO REGULÁVEL, COM ALOJAMENTO PARA REATOR, COMPLETO</t>
  </si>
  <si>
    <t>20.19</t>
  </si>
  <si>
    <t>REATOR ELETRÔNICO</t>
  </si>
  <si>
    <t>ED-49514</t>
  </si>
  <si>
    <t>REATOR ELETRÔNICO, ALTO FATOR DE POTÊNCIA (A.F.P), PARTIDA RÁPIDA, PARA DUAS (2) LÂMPADAS TUBULARES, POTÊNCIA 16W, FORNECIMENTO E INSTALAÇÃO</t>
  </si>
  <si>
    <t>ED-49518</t>
  </si>
  <si>
    <t>REATOR ELETRÔNICO, ALTO FATOR DE POTÊNCIA (A.F.P), PARTIDA RÁPIDA, PARA DUAS (2) LÂMPADAS TUBULARES, POTÊNCIA 20W, FORNECIMENTO E INSTALAÇÃO</t>
  </si>
  <si>
    <t>ED-49516</t>
  </si>
  <si>
    <t>REATOR ELETRÔNICO, ALTO FATOR DE POTÊNCIA (A.F.P), PARTIDA RÁPIDA, PARA DUAS (2) LÂMPADAS TUBULARES, POTÊNCIA 32W, FORNECIMENTO E INSTALAÇÃO</t>
  </si>
  <si>
    <t>ED-49520</t>
  </si>
  <si>
    <t>REATOR ELETRÔNICO, ALTO FATOR DE POTÊNCIA (A.F.P), PARTIDA RÁPIDA, PARA DUAS (2) LÂMPADAS TUBULARES, POTÊNCIA 40W, FORNECIMENTO E INSTALAÇÃO</t>
  </si>
  <si>
    <t>ED-49513</t>
  </si>
  <si>
    <t>REATOR ELETRÔNICO, ALTO FATOR DE POTÊNCIA (A.F.P), PARTIDA RÁPIDA, PARA UMA (1) LÂMPADA TUBULAR, POTÊNCIA 16W, FORNECIMENTO E INSTALAÇÃO</t>
  </si>
  <si>
    <t>ED-49517</t>
  </si>
  <si>
    <t>REATOR ELETRÔNICO, ALTO FATOR DE POTÊNCIA (A.F.P), PARTIDA RÁPIDA, PARA UMA (1) LÂMPADA TUBULAR, POTÊNCIA 20W, FORNECIMENTO E INSTALAÇÃO</t>
  </si>
  <si>
    <t>ED-49515</t>
  </si>
  <si>
    <t>REATOR ELETRÔNICO, ALTO FATOR DE POTÊNCIA (A.F.P), PARTIDA RÁPIDA, PARA UMA (1) LÂMPADA TUBULAR, POTÊNCIA 32W, FORNECIMENTO E INSTALAÇÃO</t>
  </si>
  <si>
    <t>ED-49519</t>
  </si>
  <si>
    <t>REATOR ELETRÔNICO, ALTO FATOR DE POTÊNCIA (A.F.P), PARTIDA RÁPIDA, PARA UMA (1) LÂMPADA TUBULAR, POTÊNCIA 40W, FORNECIMENTO E INSTALAÇÃO</t>
  </si>
  <si>
    <t>20.20</t>
  </si>
  <si>
    <t>LÂMPADA E ACESSÓRIOS</t>
  </si>
  <si>
    <t>ED-49371</t>
  </si>
  <si>
    <t>LÂMPADA COMPACTADA ELETRÔNICA FLUORESCENTE, BASE E27, POTÊNCIA 11W, TENSÃO 110-127V, FORNECIMENTO E INSTALAÇÃO, EXCLUSIVE LUMINÁRIA</t>
  </si>
  <si>
    <t>ED-49372</t>
  </si>
  <si>
    <t>LÂMPADA COMPACTADA ELETRÔNICA FLUORESCENTE, BASE E27, POTÊNCIA 15W, TENSÃO 110-127V, FORNECIMENTO E INSTALAÇÃO, EXCLUSIVE LUMINÁRIA</t>
  </si>
  <si>
    <t>ED-49373</t>
  </si>
  <si>
    <t>LÂMPADA COMPACTADA ELETRÔNICA FLUORESCENTE, BASE E27, POTÊNCIA 20W, TENSÃO 110-127V, FORNECIMENTO E INSTALAÇÃO, EXCLUSIVE LUMINÁRIA</t>
  </si>
  <si>
    <t>ED-49374</t>
  </si>
  <si>
    <t>LÂMPADA COMPACTADA ELETRÔNICA FLUORESCENTE, BASE E27, POTÊNCIA 23W, TENSÃO 110-127V, FORNECIMENTO E INSTALAÇÃO, EXCLUSIVE LUMINÁRIA</t>
  </si>
  <si>
    <t>ED-49370</t>
  </si>
  <si>
    <t>LÂMPADA COMPACTADA ELETRÔNICA FLUORESCENTE, BASE E27, POTÊNCIA 9W, TENSÃO 110-127V, FORNECIMENTO E INSTALAÇÃO, EXCLUSIVE LUMINÁRIA</t>
  </si>
  <si>
    <t>ED-13343</t>
  </si>
  <si>
    <t>LÂMPADA LED, BASE E27, POTÊNCIA 15W, BULBO A65, TEMPERATURA DA COR 6500K, TENSÃO 110-127V, FORNECIMENTO E INSTALAÇÃO, EXCLUSIVE LUMINÁRIA</t>
  </si>
  <si>
    <t>ED-13344</t>
  </si>
  <si>
    <t>LÂMPADA LED, BASE E27, POTÊNCIA 20W, BULBO A70, TEMPERATURA DA COR 6500K, TENSÃO 110-127V, FORNECIMENTO E INSTALAÇÃO, EXCLUSIVE LUMINÁRIA</t>
  </si>
  <si>
    <t>ED-13342</t>
  </si>
  <si>
    <t>LÂMPADA LED, BASE E27, POTÊNCIA 9W, BULBO A60, TEMPERATURA DA COR 6500K, TENSÃO 110-127V, FORNECIMENTO E INSTALAÇÃO, EXCLUSIVE LUMINÁRIA</t>
  </si>
  <si>
    <t>ED-49379</t>
  </si>
  <si>
    <t>LÂMPADA MISTA DE 160W/220V</t>
  </si>
  <si>
    <t>ED-49375</t>
  </si>
  <si>
    <t>LÂMPADA TUBULAR FLUORESCENTE, BASE G13, POTÊNCIA 16W, FORNECIMENTO E INSTALAÇÃO, EXCLUSIVE REATOR E LUMINÁRIA</t>
  </si>
  <si>
    <t>ED-49377</t>
  </si>
  <si>
    <t>LÂMPADA TUBULAR FLUORESCENTE, BASE G13, POTÊNCIA 20W, FORNECIMENTO E INSTALAÇÃO, EXCLUSIVE REATOR E LUMINÁRIA</t>
  </si>
  <si>
    <t>ED-49376</t>
  </si>
  <si>
    <t>LÂMPADA TUBULAR FLUORESCENTE, BASE G13, POTÊNCIA 32W, FORNECIMENTO E INSTALAÇÃO, EXCLUSIVE REATOR E LUMINÁRIA</t>
  </si>
  <si>
    <t>ED-49378</t>
  </si>
  <si>
    <t>LÂMPADA TUBULAR FLUORESCENTE, BASE G13, POTÊNCIA 40W, FORNECIMENTO E INSTALAÇÃO, EXCLUSIVE REATOR E LUMINÁRIA</t>
  </si>
  <si>
    <t>ED-9973</t>
  </si>
  <si>
    <t>LÂMPADA TUBULAR LED, BASE G13, POTÊNCIA 18W, DIÂMETRO 26MM/T8, TEMPERATURA DA COR 6500K, FORNECIMENTO E INSTALAÇÃO, EXCLUSIVE LUMINÁRIA</t>
  </si>
  <si>
    <t>ED-9974</t>
  </si>
  <si>
    <t>LÂMPADA TUBULAR LED, BASE G13, POTÊNCIA 40W, DIÂMETRO 26MM/T8, TEMPERATURA DA COR 6500K, FORNECIMENTO E INSTALAÇÃO, EXCLUSIVE LUMINÁRIA</t>
  </si>
  <si>
    <t>ED-9972</t>
  </si>
  <si>
    <t>LÂMPADA TUBULAR LED, BASE G13, POTÊNCIA 9W, DIÂMETRO 26MM/T8, TEMPERATURA DA COR 6500K, FORNECIMENTO E INSTALAÇÃO, EXCLUSIVE LUMINÁRIA</t>
  </si>
  <si>
    <t>ED-49380</t>
  </si>
  <si>
    <t>RECEPTÁCULO DE PORCELANA PARA LÂMPADA COM ROSCA E-27, FORNECIMENTO E INSTALAÇÃO</t>
  </si>
  <si>
    <t>DUTO CORRUGADO EM PEAD</t>
  </si>
  <si>
    <t>ED-49298</t>
  </si>
  <si>
    <t>DUTO CORRUGADO EM PEAD (POLIETILENO DE ALTA DENSIDADE), PARA PROTEÇÃO DE CABOS SUBTERRÂNEOS DN 100 MM (4")</t>
  </si>
  <si>
    <t>ED-49299</t>
  </si>
  <si>
    <t>DUTO CORRUGADO EM PEAD (POLIETILENO DE ALTA DENSIDADE), PARA PROTEÇÃO DE CABOS SUBTERRÂNEOS DN 125 MM (5")</t>
  </si>
  <si>
    <t>ED-49300</t>
  </si>
  <si>
    <t>DUTO CORRUGADO EM PEAD (POLIETILENO DE ALTA DENSIDADE), PARA PROTEÇÃO DE CABOS SUBTERRÂNEOS DN 150 MM (6")</t>
  </si>
  <si>
    <t>ED-4155</t>
  </si>
  <si>
    <t>DUTO CORRUGADO EM PEAD (POLIETILENO DE ALTA DENSIDADE), PARA PROTEÇÃO DE CABOS SUBTERRÂNEOS DN 30 MM (1.1/4")</t>
  </si>
  <si>
    <t>ED-49295</t>
  </si>
  <si>
    <t>DUTO CORRUGADO EM PEAD (POLIETILENO DE ALTA DENSIDADE), PARA PROTEÇÃO DE CABOS SUBTERRÂNEOS DN 40 MM (1.1/2")</t>
  </si>
  <si>
    <t>ED-49296</t>
  </si>
  <si>
    <t>DUTO CORRUGADO EM PEAD (POLIETILENO DE ALTA DENSIDADE), PARA PROTEÇÃO DE CABOS SUBTERRÂNEOS DN 50 MM (2")</t>
  </si>
  <si>
    <t>ED-49297</t>
  </si>
  <si>
    <t>DUTO CORRUGADO EM PEAD (POLIETILENO DE ALTA DENSIDADE), PARA PROTEÇÃO DE CABOS SUBTERRÂNEOS DN 75 MM (3")</t>
  </si>
  <si>
    <t>ENVELOPAMENTO DE DUTO E ELETRODUTO</t>
  </si>
  <si>
    <t>ED-49334</t>
  </si>
  <si>
    <t>ENVELOPE DE CONCRETO PARA PROTEÇÃO DE TUBOS DE PVC ENTERRADO - CONCRETO TIPO A FCK = 13,5 MPA</t>
  </si>
  <si>
    <t>ENTRADA DE ENERGIA</t>
  </si>
  <si>
    <t>ED-49440</t>
  </si>
  <si>
    <t>ARMAÇÃO SECUNDÁRIA DE UM ESTRIBO, EM AÇO GALVANIZADO, PARA FIXAÇÃO DE ISOLADOR ROLDANA, EXCLUSIVE ISOLADOR, INCLUSIVE INSTALAÇÃO</t>
  </si>
  <si>
    <t>ED-20579</t>
  </si>
  <si>
    <t>ENTRADA DE ENERGIA AÉREA, TIPO B1, PADRÃO CEMIG, CARGA INSTALADA DE ATÉ 10KW, BIFÁSICO, COM SAÍDA SUBTERRÂNEA, INCLUSIVE POSTE, CAIXA PARA MEDIDOR, DISJUNTOR, BARRAMENTO, ATERRAMENTO E ACESSÓRIOS</t>
  </si>
  <si>
    <t>ED-20580</t>
  </si>
  <si>
    <t>ENTRADA DE ENERGIA AÉREA, TIPO B2, PADRÃO CEMIG, CARGA INSTALADA DE 10,1KW ATÉ 15KW, BIFÁSICO, COM SAÍDA SUBTERRÂNEA, INCLUSIVE POSTE, CAIXA PARA MEDIDOR, DISJUNTOR, BARRAMENTO, ATERRAMENTO E ACESSÓRIOS</t>
  </si>
  <si>
    <t>ED-20581</t>
  </si>
  <si>
    <t>ENTRADA DE ENERGIA AÉREA, TIPO C1, PADRÃO CEMIG, CARGA INSTALADA DE ATÉ 15KVA, TRIFÁSICO, COM SAÍDA SUBTERRÂNEA, INCLUSIVE POSTE, CAIXA PARA MEDIDOR, DISJUNTOR, BARRAMENTO, ATERRAMENTO E ACESSÓRIOS</t>
  </si>
  <si>
    <t>ED-20582</t>
  </si>
  <si>
    <t>ENTRADA DE ENERGIA AÉREA, TIPO C2, PADRÃO CEMIG, CARGA INSTALADA DE 15,1KVA ATÉ 23KVA, TRIFÁSICO, COM SAÍDA SUBTERRÂNEA, INCLUSIVE POSTE, CAIXA PARA MEDIDOR, DISJUNTOR, BARRAMENTO, ATERRAMENTO E ACESSÓRIOS</t>
  </si>
  <si>
    <t>ED-20583</t>
  </si>
  <si>
    <t>ENTRADA DE ENERGIA AÉREA, TIPO C3, PADRÃO CEMIG, CARGA INSTALADA DE 23,1KVA ATÉ 27KVA, TRIFÁSICO, COM SAÍDA SUBTERRÂNEA, INCLUSIVE POSTE, CAIXA PARA MEDIDOR, DISJUNTOR, BARRAMENTO, ATERRAMENTO E ACESSÓRIOS</t>
  </si>
  <si>
    <t>ED-20584</t>
  </si>
  <si>
    <t>ENTRADA DE ENERGIA AÉREA, TIPO C4, PADRÃO CEMIG, CARGA INSTALADA DE 27,1KVA ATÉ 38KVA, TRIFÁSICO, COM SAÍDA SUBTERRÂNEA, INCLUSIVE POSTE, CAIXA PARA MEDIDOR, DISJUNTOR, BARRAMENTO, ATERRAMENTO E ACESSÓRIOS</t>
  </si>
  <si>
    <t>ED-20585</t>
  </si>
  <si>
    <t>ENTRADA DE ENERGIA AÉREA, TIPO C5, PADRÃO CEMIG, CARGA INSTALADA DE 38,1KVA ATÉ 47KVA, TRIFÁSICO, COM SAÍDA SUBTERRÂNEA, INCLUSIVE POSTE, CAIXA PARA MEDIDOR, DISJUNTOR, BARRAMENTO, ATERRAMENTO E ACESSÓRIOS</t>
  </si>
  <si>
    <t>ED-20586</t>
  </si>
  <si>
    <t>ENTRADA DE ENERGIA AÉREA, TIPO C6, PADRÃO CEMIG, CARGA INSTALADA DE 47,1KVA ATÉ 57KVA, TRIFÁSICO, COM SAÍDA SUBTERRÂNEA, INCLUSIVE POSTE, CAIXA PARA MEDIDOR, DISJUNTOR, BARRAMENTO, ATERRAMENTO E ACESSÓRIOS</t>
  </si>
  <si>
    <t>ED-20587</t>
  </si>
  <si>
    <t>ENTRADA DE ENERGIA AÉREA, TIPO C7, PADRÃO CEMIG, CARGA INSTALADA DE 57,1KVA ATÉ 66KVA, TRIFÁSICO, COM SAÍDA SUBTERRÂNEA, INCLUSIVE POSTE, CAIXA PARA MEDIDOR, DISJUNTOR, BARRAMENTO, ATERRAMENTO E ACESSÓRIOS</t>
  </si>
  <si>
    <t>ED-20588</t>
  </si>
  <si>
    <t>ENTRADA DE ENERGIA AÉREA, TIPO C8, PADRÃO CEMIG, CARGA INSTALADA DE 66,1KVA ATÉ 75KVA, TRIFÁSICO, COM SAÍDA SUBTERRÂNEA, INCLUSIVE POSTE, CAIXA PARA MEDIDOR, DISJUNTOR, BARRAMENTO, ATERRAMENTO E ACESSÓRIOS</t>
  </si>
  <si>
    <t>ED-20589</t>
  </si>
  <si>
    <t>ENTRADA DE ENERGIA AÉREA, TIPO F1, PADRÃO CEMIG, CARGA INSTALADA DE 75,1KVA ATÉ 86KVA, TRIFÁSICO, COM SAÍDA SUBTERRÂNEA, INCLUSIVE POSTE, CAIXA PARA MEDIDOR, DISJUNTOR, BARRAMENTO, ATERRAMENTO E ACESSÓRIOS</t>
  </si>
  <si>
    <t>ED-20590</t>
  </si>
  <si>
    <t>ENTRADA DE ENERGIA AÉREA, TIPO F2, PADRÃO CEMIG, CARGA INSTALADA DE 86,1KVA ATÉ 95KVA, TRIFÁSICO, COM SAÍDA SUBTERRÂNEA, INCLUSIVE POSTE, CAIXA PARA MEDIDOR, DISJUNTOR, BARRAMENTO, ATERRAMENTO E ACESSÓRIOS</t>
  </si>
  <si>
    <t>ED-20591</t>
  </si>
  <si>
    <t>ENTRADA DE ENERGIA SUBTERRÂNEA, TIPO F3, PADRÃO CEMIG, CARGA INSTALADA DE 95,1KVA ATÉ 114KVA, TRIFÁSICO, COM SAÍDA SUBTERRÂNEA, INCLUSIVE POSTE, CAIXA PARA MEDIDOR, DISJUNTOR, BARRAMENTO, ATERRAMENTO E ACESSÓRIOS</t>
  </si>
  <si>
    <t>ED-20592</t>
  </si>
  <si>
    <t>ENTRADA DE ENERGIA SUBTERRÂNEA, TIPO F4, PADRÃO CEMIG, CARGA INSTALADA DE 114,1KVA ATÉ 152KVA, TRIFÁSICO, COM SAÍDA SUBTERRÂNEA, INCLUSIVE POSTE, CAIXA PARA MEDIDOR, DISJUNTOR, BARRAMENTO, ATERRAMENTO E ACESSÓRIOS</t>
  </si>
  <si>
    <t>ED-20593</t>
  </si>
  <si>
    <t>ENTRADA DE ENERGIA SUBTERRÂNEA, TIPO F5, PADRÃO CEMIG, CARGA INSTALADA DE 152,1KVA ATÉ 171KVA, TRIFÁSICO, COM SAÍDA SUBTERRÂNEA, INCLUSIVE POSTE, CAIXA PARA MEDIDOR, DISJUNTOR, BARRAMENTO, ATERRAMENTO E ACESSÓRIOS</t>
  </si>
  <si>
    <t>ED-20594</t>
  </si>
  <si>
    <t>ENTRADA DE ENERGIA SUBTERRÂNEA, TIPO F6, PADRÃO CEMIG, CARGA INSTALADA DE 171,1KVA ATÉ 188KVA, TRIFÁSICO, COM SAÍDA SUBTERRÂNEA, INCLUSIVE POSTE, CAIXA PARA MEDIDOR, DISJUNTOR, BARRAMENTO, ATERRAMENTO E ACESSÓRIOS</t>
  </si>
  <si>
    <t>ED-20595</t>
  </si>
  <si>
    <t>ENTRADA DE ENERGIA SUBTERRÂNEA, TIPO F7, PADRÃO CEMIG, CARGA INSTALADA DE 188,1KVA ATÉ 228KVA, TRIFÁSICO, COM SAÍDA SUBTERRÂNEA, INCLUSIVE POSTE, CAIXA PARA MEDIDOR, DISJUNTOR, BARRAMENTO, ATERRAMENTO E ACESSÓRIOS</t>
  </si>
  <si>
    <t>ED-20596</t>
  </si>
  <si>
    <t>ENTRADA DE ENERGIA SUBTERRÂNEA, TIPO F8, PADRÃO CEMIG, CARGA INSTALADA DE 228,1KVA ATÉ 266KVA, TRIFÁSICO, COM SAÍDA SUBTERRÂNEA, INCLUSIVE POSTE, CAIXA PARA MEDIDOR, DISJUNTOR, BARRAMENTO, ATERRAMENTO E ACESSÓRIOS</t>
  </si>
  <si>
    <t>ED-20597</t>
  </si>
  <si>
    <t>ENTRADA DE ENERGIA SUBTERRÂNEA, TIPO F9, PADRÃO CEMIG, CARGA INSTALADA DE 266,1KVA ATÉ 304KVA, TRIFÁSICO, COM SAÍDA SUBTERRÂNEA, INCLUSIVE POSTE, CAIXA PARA MEDIDOR, DISJUNTOR, BARRAMENTO, ATERRAMENTO E ACESSÓRIOS</t>
  </si>
  <si>
    <t>ED-49443</t>
  </si>
  <si>
    <t>ISOLADOR ROLDANA EM PORCELANA, TENSÃO NOMINAL 1KV, EXCLUSIVE ARMAÇÃO SECUNDÁRIA, INCLUSIVE INSTALAÇÃO</t>
  </si>
  <si>
    <t>CANALETA EM PVC</t>
  </si>
  <si>
    <t>ED-49060</t>
  </si>
  <si>
    <t>CANALETA EM PVC PARA INSTALAÇÃO ELÉTRICA APARENTE, INCLUSIVE CONEXÕES, DIMENSÕES 20 X 10 MM</t>
  </si>
  <si>
    <t>ED-49061</t>
  </si>
  <si>
    <t>CANALETA EM PVC PARA INSTALAÇÃO ELÉTRICA APARENTE, INCLUSIVE CONEXÕES, DIMENSÕES 50 X 20 MM</t>
  </si>
  <si>
    <t>CAIXA DE MEDIÇÃO</t>
  </si>
  <si>
    <t>ED-49208</t>
  </si>
  <si>
    <t>CAIXA PARA MEDIÇÃO, TIPO CM-10, DIMENSÕES CONFORME PADRÃO CEMIG, EXCLUSIVE DISJUNTOR, INCLUSIVE INSTALAÇÃO</t>
  </si>
  <si>
    <t>ED-49205</t>
  </si>
  <si>
    <t>CAIXA PARA MEDIÇÃO, TIPO CM-14, COM VISOR DO LEITOR PARA VIA PÚBLICA (LVP), DIMENSÕES CONFORME PADRÃO CEMIG, EXCLUSIVE DISJUNTOR, INCLUSIVE INSTALAÇÃO</t>
  </si>
  <si>
    <t>ED-49206</t>
  </si>
  <si>
    <t>CAIXA PARA MEDIÇÃO, TIPO CM-18, DIMENSÕES CONFORME PADRÃO CEMIG, EXCLUSIVE BARRAMENTO E DISJUNTOR, INCLUSIVE INSTALAÇÃO</t>
  </si>
  <si>
    <t>ED-49211</t>
  </si>
  <si>
    <t>CAIXA PARA MEDIÇÃO, TIPO CM-18, DIMENSÕES CONFORME PADRÃO CEMIG, EXCLUSIVE DISJUNTOR, INCLUSIVE BARRAMENTO PARA DISJUNTOR DE 1000A ATÉ 1250A E INSTALAÇÃO</t>
  </si>
  <si>
    <t>ED-49207</t>
  </si>
  <si>
    <t>CAIXA PARA MEDIÇÃO, TIPO CM-18, DIMENSÕES CONFORME PADRÃO CEMIG, EXCLUSIVE DISJUNTOR, INCLUSIVE BARRAMENTO PARA DISJUNTOR DE 450A ATÉ 630A E INSTALAÇÃO</t>
  </si>
  <si>
    <t>ED-49209</t>
  </si>
  <si>
    <t>CAIXA PARA MEDIÇÃO, TIPO CM-18, DIMENSÕES CONFORME PADRÃO CEMIG, EXCLUSIVE DISJUNTOR, INCLUSIVE BARRAMENTO PARA DISJUNTOR DE 700A ATÉ 800A E INSTALAÇÃO</t>
  </si>
  <si>
    <t>ED-20650</t>
  </si>
  <si>
    <t>CAIXA PARA MEDIÇÃO, TIPO CM-19, DIMENSÕES CONFORME PADRÃO CEMIG, EXCLUSIVE BARRAMENTO E DISJUNTOR, INCLUSIVE INSTALAÇÃO</t>
  </si>
  <si>
    <t>ED-49212</t>
  </si>
  <si>
    <t>CAIXA PARA MEDIÇÃO, TIPO CM-2, DIMENSÕES CONFORME PADRÃO CEMIG, EXCLUSIVE DISJUNTOR, INCLUSIVE INSTALAÇÃO</t>
  </si>
  <si>
    <t>CAIXA PARA MEDIÇÃO, TIPO CM-3, COM VISOR DO LEITOR PARA VIA PÚBLICA (LVP), DIMENSÕES CONFORME PADRÃO CEMIG, EXCLUSIVE DISJUNTOR, INCLUSIVE INSTALAÇÃO</t>
  </si>
  <si>
    <t>ED-49210</t>
  </si>
  <si>
    <t>CAIXA PARA MEDIÇÃO, TIPO CM-4, DIMENSÕES CONFORME PADRÃO CEMIG, EXCLUSIVE DISJUNTOR, INCLUSIVE INSTALAÇÃO</t>
  </si>
  <si>
    <t>ED-20649</t>
  </si>
  <si>
    <t>CAIXA PARA MEDIÇÃO, TIPO CM-9, DIMENSÕES CONFORME PADRÃO CEMIG, EXCLUSIVE DISJUNTOR, INCLUSIVE INSTALAÇÃO</t>
  </si>
  <si>
    <t>QUADRO DE DISTRIBUIÇÃO</t>
  </si>
  <si>
    <t>ED-49506</t>
  </si>
  <si>
    <t>QUADRO DE DISTRIBUIÇÃO DE LUZ EM PVC DE EMBUTIR, ATÉ 16 DIVISÕES MODULARES, DIMENSÕES EXTERNAS 260 X 310 X 85 MM</t>
  </si>
  <si>
    <t>ED-49505</t>
  </si>
  <si>
    <t>QUADRO DE DISTRIBUIÇÃO DE LUZ EM PVC DE EMBUTIR, ATÉ 8 DIVISÕES MODULARES, DIMENSÕES EXTERNAS 160 X 240 X 89 MM</t>
  </si>
  <si>
    <t>ED-49499</t>
  </si>
  <si>
    <t>QUADRO DE DISTRIBUIÇÃO PARA 12 MÓDULOS COM BARRAMENTO E CHAVE</t>
  </si>
  <si>
    <t>ED-49500</t>
  </si>
  <si>
    <t>QUADRO DE DISTRIBUIÇÃO PARA 20 MÓDULOS COM BARRAMENTO 100 A</t>
  </si>
  <si>
    <t>ED-49501</t>
  </si>
  <si>
    <t>QUADRO DE DISTRIBUIÇÃO PARA 24 MÓDULOS COM BARRAMENTO 100 A</t>
  </si>
  <si>
    <t>QUADRO DE DISTRIBUIÇÃO PARA 36 MÓDULOS COM BARRAMENTO 100 A</t>
  </si>
  <si>
    <t>ED-49503</t>
  </si>
  <si>
    <t>QUADRO DE DISTRIBUIÇÃO PARA 42 MÓDULOS COM BARRAMENTO 100 A</t>
  </si>
  <si>
    <t>ED-49504</t>
  </si>
  <si>
    <t>QUADRO DE DISTRIBUIÇÃO PARA 50 MÓDULOS COM BARRAMENTO 100 A</t>
  </si>
  <si>
    <t>ED-49498</t>
  </si>
  <si>
    <t>QUADRO DE DISTRIBUIÇÃO PARA 8 MÓDULOS COM BARRAMENTO E CHAVE</t>
  </si>
  <si>
    <t>DISJUNTOR</t>
  </si>
  <si>
    <t>ED-49248</t>
  </si>
  <si>
    <t>DISJUNTOR BIPOLAR TERMOMAGNÉTICO 10KA, DE 100A</t>
  </si>
  <si>
    <t>ED-49249</t>
  </si>
  <si>
    <t>DISJUNTOR BIPOLAR TERMOMAGNÉTICO 10KA, DE 120A</t>
  </si>
  <si>
    <t>ED-49250</t>
  </si>
  <si>
    <t>DISJUNTOR BIPOLAR TERMOMAGNÉTICO 10KA, DE 125A</t>
  </si>
  <si>
    <t>ED-49251</t>
  </si>
  <si>
    <t>DISJUNTOR BIPOLAR TERMOMAGNÉTICO 10KA, DE 200A</t>
  </si>
  <si>
    <t>ED-49240</t>
  </si>
  <si>
    <t>DISJUNTOR BIPOLAR TERMOMAGNÉTICO 10KA, DE 25A</t>
  </si>
  <si>
    <t>ED-49241</t>
  </si>
  <si>
    <t>DISJUNTOR BIPOLAR TERMOMAGNÉTICO 10KA, DE 30A</t>
  </si>
  <si>
    <t>ED-49242</t>
  </si>
  <si>
    <t>DISJUNTOR BIPOLAR TERMOMAGNÉTICO 10KA, DE 35A</t>
  </si>
  <si>
    <t>ED-49243</t>
  </si>
  <si>
    <t>DISJUNTOR BIPOLAR TERMOMAGNÉTICO 10KA, DE 40A</t>
  </si>
  <si>
    <t>ED-49244</t>
  </si>
  <si>
    <t>DISJUNTOR BIPOLAR TERMOMAGNÉTICO 10KA, DE 50A</t>
  </si>
  <si>
    <t>ED-49245</t>
  </si>
  <si>
    <t>DISJUNTOR BIPOLAR TERMOMAGNÉTICO 10KA, DE 60A</t>
  </si>
  <si>
    <t>ED-49246</t>
  </si>
  <si>
    <t>DISJUNTOR BIPOLAR TERMOMAGNÉTICO 10KA, DE 70A</t>
  </si>
  <si>
    <t>ED-49247</t>
  </si>
  <si>
    <t>DISJUNTOR BIPOLAR TERMOMAGNÉTICO 10KA, DE 90A</t>
  </si>
  <si>
    <t>ED-49268</t>
  </si>
  <si>
    <t>DISJUNTOR BIPOLAR TERMOMAGNÉTICO 5KA, DE 10A</t>
  </si>
  <si>
    <t>ED-49281</t>
  </si>
  <si>
    <t>DISJUNTOR BIPOLAR TERMOMAGNÉTICO 5KA, DE 100A</t>
  </si>
  <si>
    <t>ED-49269</t>
  </si>
  <si>
    <t>DISJUNTOR BIPOLAR TERMOMAGNÉTICO 5KA, DE 15A</t>
  </si>
  <si>
    <t>ED-49270</t>
  </si>
  <si>
    <t>DISJUNTOR BIPOLAR TERMOMAGNÉTICO 5KA, DE 16A</t>
  </si>
  <si>
    <t>ED-49271</t>
  </si>
  <si>
    <t>DISJUNTOR BIPOLAR TERMOMAGNÉTICO 5KA, DE 20A</t>
  </si>
  <si>
    <t>ED-49272</t>
  </si>
  <si>
    <t>DISJUNTOR BIPOLAR TERMOMAGNÉTICO 5KA, DE 25A</t>
  </si>
  <si>
    <t>ED-49273</t>
  </si>
  <si>
    <t>DISJUNTOR BIPOLAR TERMOMAGNÉTICO 5KA, DE 30A</t>
  </si>
  <si>
    <t>ED-49274</t>
  </si>
  <si>
    <t>DISJUNTOR BIPOLAR TERMOMAGNÉTICO 5KA, DE 32A</t>
  </si>
  <si>
    <t>ED-49275</t>
  </si>
  <si>
    <t>DISJUNTOR BIPOLAR TERMOMAGNÉTICO 5KA, DE 35A</t>
  </si>
  <si>
    <t>ED-49276</t>
  </si>
  <si>
    <t>DISJUNTOR BIPOLAR TERMOMAGNÉTICO 5KA, DE 40A</t>
  </si>
  <si>
    <t>ED-49277</t>
  </si>
  <si>
    <t>DISJUNTOR BIPOLAR TERMOMAGNÉTICO 5KA, DE 50A</t>
  </si>
  <si>
    <t>ED-49278</t>
  </si>
  <si>
    <t>DISJUNTOR BIPOLAR TERMOMAGNÉTICO 5KA, DE 60A</t>
  </si>
  <si>
    <t>ED-49279</t>
  </si>
  <si>
    <t>DISJUNTOR BIPOLAR TERMOMAGNÉTICO 5KA, DE 70A</t>
  </si>
  <si>
    <t>ED-49280</t>
  </si>
  <si>
    <t>DISJUNTOR BIPOLAR TERMOMAGNÉTICO 5KA, DE 90A</t>
  </si>
  <si>
    <t>ED-15114</t>
  </si>
  <si>
    <t>DISJUNTOR DE PROTEÇÃO DIFERENCIAL RESIDUAL (DR), BIPOLAR, TIPO DIN, CORRENTE NOMINAL DE 25A, ALTA SENSIBILIDADE, CORRENTE DIFERENCIAL RESIDUAL NOMINAL COM ATUAÇÃO DE 30MA</t>
  </si>
  <si>
    <t>ED-15115</t>
  </si>
  <si>
    <t>DISJUNTOR DE PROTEÇÃO DIFERENCIAL RESIDUAL (DR), BIPOLAR, TIPO DIN, CORRENTE NOMINAL DE 40A, ALTA SENSIBILIDADE, CORRENTE DIFERENCIAL RESIDUAL NOMINAL COM ATUAÇÃO DE 30MA</t>
  </si>
  <si>
    <t>DISJUNTOR DE PROTEÇÃO DIFERENCIAL RESIDUAL (DR), BIPOLAR, TIPO DIN, CORRENTE NOMINAL DE 63A, ALTA SENSIBILIDADE, CORRENTE DIFERENCIAL RESIDUAL NOMINAL COM ATUAÇÃO DE 30MA</t>
  </si>
  <si>
    <t>ED-15117</t>
  </si>
  <si>
    <t>DISJUNTOR DE PROTEÇÃO DIFERENCIAL RESIDUAL (DR), TETRAPOLAR, TIPO DIN, CORRENTE NOMINAL DE 63A, ALTA SENSIBILIDADE, CORRENTE DIFERENCIAL RESIDUAL NOMINAL COM ATUAÇÃO DE 30MA</t>
  </si>
  <si>
    <t>ED-49228</t>
  </si>
  <si>
    <t>DISJUNTOR MONOPOLAR TERMOMAGNÉTICO 5KA, DE 10A</t>
  </si>
  <si>
    <t>ED-49229</t>
  </si>
  <si>
    <t>DISJUNTOR MONOPOLAR TERMOMAGNÉTICO 5KA, DE 15A</t>
  </si>
  <si>
    <t>ED-49230</t>
  </si>
  <si>
    <t>DISJUNTOR MONOPOLAR TERMOMAGNÉTICO 5KA, DE 16A</t>
  </si>
  <si>
    <t>ED-49231</t>
  </si>
  <si>
    <t>DISJUNTOR MONOPOLAR TERMOMAGNÉTICO 5KA, DE 20A</t>
  </si>
  <si>
    <t>ED-49232</t>
  </si>
  <si>
    <t>DISJUNTOR MONOPOLAR TERMOMAGNÉTICO 5KA, DE 25A</t>
  </si>
  <si>
    <t>ED-49233</t>
  </si>
  <si>
    <t>DISJUNTOR MONOPOLAR TERMOMAGNÉTICO 5KA, DE 30A</t>
  </si>
  <si>
    <t>ED-49234</t>
  </si>
  <si>
    <t>DISJUNTOR MONOPOLAR TERMOMAGNÉTICO 5KA, DE 32A</t>
  </si>
  <si>
    <t>ED-49235</t>
  </si>
  <si>
    <t>DISJUNTOR MONOPOLAR TERMOMAGNÉTICO 5KA, DE 35A</t>
  </si>
  <si>
    <t>ED-49236</t>
  </si>
  <si>
    <t>DISJUNTOR MONOPOLAR TERMOMAGNÉTICO 5KA, DE 40A</t>
  </si>
  <si>
    <t>ED-49237</t>
  </si>
  <si>
    <t>DISJUNTOR MONOPOLAR TERMOMAGNÉTICO 5KA, DE 50A</t>
  </si>
  <si>
    <t>ED-49238</t>
  </si>
  <si>
    <t>DISJUNTOR MONOPOLAR TERMOMAGNÉTICO 5KA, DE 60A</t>
  </si>
  <si>
    <t>ED-49239</t>
  </si>
  <si>
    <t>DISJUNTOR MONOPOLAR TERMOMAGNÉTICO 5KA, DE 70A</t>
  </si>
  <si>
    <t>ED-49294</t>
  </si>
  <si>
    <t>DISJUNTOR TERMOMAGNÉTICO 150A PARA MEDIDOR</t>
  </si>
  <si>
    <t>ED-49252</t>
  </si>
  <si>
    <t>DISJUNTOR TRIPOLAR TERMOMAGNÉTICO 10KA, DE 10A</t>
  </si>
  <si>
    <t>ED-49263</t>
  </si>
  <si>
    <t>DISJUNTOR TRIPOLAR TERMOMAGNÉTICO 10KA, DE 100A</t>
  </si>
  <si>
    <t>ED-49264</t>
  </si>
  <si>
    <t>DISJUNTOR TRIPOLAR TERMOMAGNÉTICO 10KA, DE 120A</t>
  </si>
  <si>
    <t>ED-49265</t>
  </si>
  <si>
    <t>DISJUNTOR TRIPOLAR TERMOMAGNÉTICO 10KA, DE 125A</t>
  </si>
  <si>
    <t>ED-49253</t>
  </si>
  <si>
    <t>DISJUNTOR TRIPOLAR TERMOMAGNÉTICO 10KA, DE 15A</t>
  </si>
  <si>
    <t>ED-49267</t>
  </si>
  <si>
    <t>DISJUNTOR TRIPOLAR TERMOMAGNÉTICO 10KA, DE 175A</t>
  </si>
  <si>
    <t>ED-49254</t>
  </si>
  <si>
    <t>DISJUNTOR TRIPOLAR TERMOMAGNÉTICO 10KA, DE 20A</t>
  </si>
  <si>
    <t>ED-49266</t>
  </si>
  <si>
    <t>DISJUNTOR TRIPOLAR TERMOMAGNÉTICO 10KA, DE 200A</t>
  </si>
  <si>
    <t>ED-49255</t>
  </si>
  <si>
    <t>DISJUNTOR TRIPOLAR TERMOMAGNÉTICO 10KA, DE 25A</t>
  </si>
  <si>
    <t>ED-49256</t>
  </si>
  <si>
    <t>DISJUNTOR TRIPOLAR TERMOMAGNÉTICO 10KA, DE 30A</t>
  </si>
  <si>
    <t>ED-49257</t>
  </si>
  <si>
    <t>DISJUNTOR TRIPOLAR TERMOMAGNÉTICO 10KA, DE 35A</t>
  </si>
  <si>
    <t>ED-49258</t>
  </si>
  <si>
    <t>DISJUNTOR TRIPOLAR TERMOMAGNÉTICO 10KA, DE 40A</t>
  </si>
  <si>
    <t>ED-49259</t>
  </si>
  <si>
    <t>DISJUNTOR TRIPOLAR TERMOMAGNÉTICO 10KA, DE 50A</t>
  </si>
  <si>
    <t>ED-49260</t>
  </si>
  <si>
    <t>DISJUNTOR TRIPOLAR TERMOMAGNÉTICO 10KA, DE 60A</t>
  </si>
  <si>
    <t>ED-49261</t>
  </si>
  <si>
    <t>DISJUNTOR TRIPOLAR TERMOMAGNÉTICO 10KA, DE 70A</t>
  </si>
  <si>
    <t>ED-49262</t>
  </si>
  <si>
    <t>DISJUNTOR TRIPOLAR TERMOMAGNÉTICO 10KA, DE 90A</t>
  </si>
  <si>
    <t>ED-49282</t>
  </si>
  <si>
    <t>DISJUNTOR TRIPOLAR TERMOMAGNÉTICO 5KA, DE 10A</t>
  </si>
  <si>
    <t>ED-49293</t>
  </si>
  <si>
    <t>DISJUNTOR TRIPOLAR TERMOMAGNÉTICO 5KA, DE 100A</t>
  </si>
  <si>
    <t>ED-49283</t>
  </si>
  <si>
    <t>DISJUNTOR TRIPOLAR TERMOMAGNÉTICO 5KA, DE 15A</t>
  </si>
  <si>
    <t>ED-49284</t>
  </si>
  <si>
    <t>DISJUNTOR TRIPOLAR TERMOMAGNÉTICO 5KA, DE 20A</t>
  </si>
  <si>
    <t>ED-49285</t>
  </si>
  <si>
    <t>DISJUNTOR TRIPOLAR TERMOMAGNÉTICO 5KA, DE 25A</t>
  </si>
  <si>
    <t>ED-49286</t>
  </si>
  <si>
    <t>DISJUNTOR TRIPOLAR TERMOMAGNÉTICO 5KA, DE 30A</t>
  </si>
  <si>
    <t>ED-49287</t>
  </si>
  <si>
    <t>DISJUNTOR TRIPOLAR TERMOMAGNÉTICO 5KA, DE 35A</t>
  </si>
  <si>
    <t>ED-49288</t>
  </si>
  <si>
    <t>DISJUNTOR TRIPOLAR TERMOMAGNÉTICO 5KA, DE 40A</t>
  </si>
  <si>
    <t>ED-49289</t>
  </si>
  <si>
    <t>DISJUNTOR TRIPOLAR TERMOMAGNÉTICO 5KA, DE 50A</t>
  </si>
  <si>
    <t>ED-49290</t>
  </si>
  <si>
    <t>DISJUNTOR TRIPOLAR TERMOMAGNÉTICO 5KA, DE 60A</t>
  </si>
  <si>
    <t>ED-49291</t>
  </si>
  <si>
    <t>DISJUNTOR TRIPOLAR TERMOMAGNÉTICO 5KA, DE 70A</t>
  </si>
  <si>
    <t>ED-49292</t>
  </si>
  <si>
    <t>DISJUNTOR TRIPOLAR TERMOMAGNÉTICO 5KA, DE 90A</t>
  </si>
  <si>
    <t>SUPRESSOR DE SURTO</t>
  </si>
  <si>
    <t>ED-49528</t>
  </si>
  <si>
    <t>SUPRESSOR DE SURTO PARA PROTEÇÃO DE CENTRAL DE TELECOMUNICAÇÕES</t>
  </si>
  <si>
    <t>ED-49527</t>
  </si>
  <si>
    <t>SUPRESSOR DE SURTO PARA PROTEÇÃO PRIMÁRIA EM QGD, ATÉ 1,5 KV - 5 KA</t>
  </si>
  <si>
    <t>QUADRO DE COMANDO</t>
  </si>
  <si>
    <t>ED-49507</t>
  </si>
  <si>
    <t>QUADRO DE COMANDO PARA BOMBA P = 0,5 CV, RECALQUE</t>
  </si>
  <si>
    <t>ED-49508</t>
  </si>
  <si>
    <t>QUADRO DE COMANDO PARA BOMBA P = 1,0 CV, RECALQUE</t>
  </si>
  <si>
    <t>ED-49509</t>
  </si>
  <si>
    <t>QUADRO DE COMANDO PARA BOMBA P = 1,5 CV, RECALQUE</t>
  </si>
  <si>
    <t>ED-49510</t>
  </si>
  <si>
    <t>QUADRO DE COMANDO PARA BOMBA P = 2,0 CV, RECALQUE</t>
  </si>
  <si>
    <t>ED-49511</t>
  </si>
  <si>
    <t>QUADRO DE COMANDO PARA BOMBA P = 2,5 CV, RECALQUE</t>
  </si>
  <si>
    <t>ED-49512</t>
  </si>
  <si>
    <t>QUADRO DE COMANDO PARA BOMBA P = 3,0 CV, RECALQUE</t>
  </si>
  <si>
    <t>ED-50184</t>
  </si>
  <si>
    <t>QUADRO DE FORÇA PARA MOTOR DE 3,0 CV, 220V, TRIFÁSICO, CONTENDO DISPOSITIVO PARA PARTIDA MANUAL E AUTOMÁTICA ATRAVÉS DE PRESSOSTATO E SAÍDA PARA ALARME DE BOMBA EM FUNCIONAMENTO</t>
  </si>
  <si>
    <t>CONECTOR</t>
  </si>
  <si>
    <t>ED-48701</t>
  </si>
  <si>
    <t>TERMINAL PARA ATERRAMENTO E CONEXÃO DE QUADRO/PAINEL ELÉTRICO, TIPO PARAFUSO FENDIDO DE APERTO, EM LATÃO ESTANHADO, DIÂMETRO DERIVAÇÃO 2,5MM2-25MM2, INCLUSIVE INSTALAÇÃO</t>
  </si>
  <si>
    <t>ILUMINAÇÃO PÚBLICA E EXTERNA</t>
  </si>
  <si>
    <t>ED-49172</t>
  </si>
  <si>
    <t>CAIXA ALVENARIA 70 X 70 X 50 CM PARA REFLETOR, COM GRADE, TIPO 1, INCLUSIVE ESCAVAÇÃO, REATERRO E BOTA-FORA</t>
  </si>
  <si>
    <t>ED-49173</t>
  </si>
  <si>
    <t>CAIXA ALVENARIA 90 X 90 X 65 CM PARA REFLETOR, COM GRADE, TIPO 2, INCLUSIVE ESCAVAÇÃO, REATERRO E BOTA-FORA</t>
  </si>
  <si>
    <t>ED-49497</t>
  </si>
  <si>
    <t>POSTE TELECÔNICO RETO, H = 9,00 M EM AÇO GALVANIZADO , (LIVRE)</t>
  </si>
  <si>
    <t>ED-49523</t>
  </si>
  <si>
    <t>RELÉ FOTOELÉTRICO, TENSÃO 120V COM CAPACIDADE DE CARGA 1200VA, INCLUSIVE BASE E INSTALAÇÃO</t>
  </si>
  <si>
    <t>ED-49524</t>
  </si>
  <si>
    <t>RELÉ FOTOELÉTRICO, TENSÃO 220V COM CAPACIDADE DE CARGA 1800VA, INCLUSIVE BASE E INSTALAÇÃO</t>
  </si>
  <si>
    <t>SIRENE</t>
  </si>
  <si>
    <t>ED-49526</t>
  </si>
  <si>
    <t>SIRENE DE ALTA POTÊNCIA, TIMBRE Ø 150MM, 100DCB</t>
  </si>
  <si>
    <t>ED-49525</t>
  </si>
  <si>
    <t>SIRENE PARA ALCANCE ATÉ 500 M REF. RT-10</t>
  </si>
  <si>
    <t>SISTEMA DE NOBREAK</t>
  </si>
  <si>
    <t>ED-48371</t>
  </si>
  <si>
    <t>ESTABILIZADOR 127V, 60HZ - 5,0KVA</t>
  </si>
  <si>
    <t>INSTALAÇÕES DE REDE LÓGICA E TELEFONIA</t>
  </si>
  <si>
    <t>FIO E CABO PARA REDE LÓGICA</t>
  </si>
  <si>
    <t>ED-48365</t>
  </si>
  <si>
    <t>CABO UTP 4 PARES CATEGORIA 6 COM REVESTIMENTO EXTERNO NÃO PROPAGANTE A CHAMA</t>
  </si>
  <si>
    <t>FIO E CABO TELEFÔNICO</t>
  </si>
  <si>
    <t>ED-48936</t>
  </si>
  <si>
    <t>CABO TELEFÔNICO CCE-APL-50.2</t>
  </si>
  <si>
    <t>ED-48937</t>
  </si>
  <si>
    <t>CABO TELEFÔNICO CCE-APL-50.3</t>
  </si>
  <si>
    <t>ED-48938</t>
  </si>
  <si>
    <t>CABO TELEFÔNICO CCE-APL-50.4</t>
  </si>
  <si>
    <t>ED-48939</t>
  </si>
  <si>
    <t>CABO TELEFÔNICO CCE-APL-50.5</t>
  </si>
  <si>
    <t>ED-48940</t>
  </si>
  <si>
    <t>CABO TELEFÔNICO CCE-APL-50.6</t>
  </si>
  <si>
    <t>ED-48931</t>
  </si>
  <si>
    <t>CABO TELEFÔNICO CI 50.10</t>
  </si>
  <si>
    <t>ED-48935</t>
  </si>
  <si>
    <t>CABO TELEFÔNICO CI 50.100</t>
  </si>
  <si>
    <t>ED-48932</t>
  </si>
  <si>
    <t>CABO TELEFÔNICO CI 50.20</t>
  </si>
  <si>
    <t>ED-48933</t>
  </si>
  <si>
    <t>CABO TELEFÔNICO CI 50.30</t>
  </si>
  <si>
    <t>ED-48934</t>
  </si>
  <si>
    <t>CABO TELEFÔNICO CI 50.50</t>
  </si>
  <si>
    <t>ED-48941</t>
  </si>
  <si>
    <t>CABO TELEFÔNICO CTP-APL-5N 50.10</t>
  </si>
  <si>
    <t>ED-48945</t>
  </si>
  <si>
    <t>CABO TELEFÔNICO CTP-APL-5N 50.100</t>
  </si>
  <si>
    <t>ED-48942</t>
  </si>
  <si>
    <t>CABO TELEFÔNICO CTP-APL-5N 50.20</t>
  </si>
  <si>
    <t>ED-48943</t>
  </si>
  <si>
    <t>CABO TELEFÔNICO CTP-APL-5N 50.30</t>
  </si>
  <si>
    <t>ED-48944</t>
  </si>
  <si>
    <t>CABO TELEFÔNICO CTP-APL-5N 50.50</t>
  </si>
  <si>
    <t>ED-49341</t>
  </si>
  <si>
    <t>FIO TELEFÔNICO EXTERNO 2 X 100 - FE</t>
  </si>
  <si>
    <t>ED-49340</t>
  </si>
  <si>
    <t>FIO TELEFÔNICO (FI) EM COBRE ELETROLÍTICO ESTANHADO DE SEÇÃO MACIÇA, ESP. 0,60MM (2X0,60MM), UM (1) PAR TORCIDO, ISOLAMENTO EM CLORETO DE POLIVINILA (PVC) - FORNECIMENTO E INSTALAÇÃO</t>
  </si>
  <si>
    <t>TOMADA PARA REDE LÓGICA E TELEFONIA</t>
  </si>
  <si>
    <t>ED-15762</t>
  </si>
  <si>
    <t>CONJUNTO DE DUAS (2) TOMADAS DE DADOS (CONECTOR RJ45 CAT.6E), COM PLACA 4"X2" DE DOIS (2) POSTOS, INCLUSIVE FORNECIMENTO, INSTALAÇÃO, SUPORTE, MÓDULO E PLACA</t>
  </si>
  <si>
    <t>ED-15794</t>
  </si>
  <si>
    <t>CONJUNTO DE DUAS (2) TOMADAS DE DADOS (CONECTOR RJ45 CAT.6E), COM PLACA 4"X4" DE DOIS (2) POSTOS, INCLUSIVE FORNECIMENTO, INSTALAÇÃO, SUPORTE, MÓDULO E PLACA</t>
  </si>
  <si>
    <t>ED-15795</t>
  </si>
  <si>
    <t>CONJUNTO DE DUAS (2) TOMADAS TELEFÔNICAS (CONECTOR RJ11), COM PLACA 4"X4" DE DOIS (2) POSTOS, INCLUSIVE FORNECIMENTO, INSTALAÇÃO, SUPORTE, MÓDULO E PLACA</t>
  </si>
  <si>
    <t>ED-15752</t>
  </si>
  <si>
    <t>CONJUNTO DE UMA (1) TOMADA DE DADOS (CONECTOR RJ45 CAT.6E), COM PLACA 4"X2" DE UM (1) POSTO, INCLUSIVE FORNECIMENTO, INSTALAÇÃO, SUPORTE, MÓDULO E PLACA</t>
  </si>
  <si>
    <t>ED-15751</t>
  </si>
  <si>
    <t>CONJUNTO DE UMA (1) TOMADA TELEFÔNICA (CONECTOR RJ11), COM PLACA 4"X2" DE UM (1) POSTO, INCLUSIVE FORNECIMENTO, INSTALAÇÃO, SUPORTE, MÓDULO E PLACA</t>
  </si>
  <si>
    <t>ED-15760</t>
  </si>
  <si>
    <t>CONJUNTO DE UMA (1) TOMADA TELEFÔNICA (CONECTOR RJ11) E UMA (1) TOMADA DE DADOS (CONECTOR RJ45 CAT.6E), COM PLACA 4"X2" DE DOIS (2) POSTOS, INCLUSIVE FORNECIMENTO, INSTALAÇÃO, SUPORTE, MÓDULO E PLACA</t>
  </si>
  <si>
    <t>ED-49119</t>
  </si>
  <si>
    <t>CONJUNTO PARA CONDULETE DE 3/4" (20MM) COM UMA (1) TOMADA DE DADOS OU TELEFONIA (CONECTOR RJ45 CAT.6E OU RJ11) E PLACA DE UM (1) POSTO, INCLUSIVE FORNECIMENTO, INSTALAÇÃO, SUPORTE, MÓDULO E PLACA, EXCLUSIVE CONDULETE</t>
  </si>
  <si>
    <t>ED-5630</t>
  </si>
  <si>
    <t>MÓDULO PARA REDE (CONECTOR RJ45 CAT.5E), INCLUSIVE FORNECIMENTO E INSTALAÇÃO, EXCLUSIVE PLACA E SUPORTE</t>
  </si>
  <si>
    <t>ED-5631</t>
  </si>
  <si>
    <t>MÓDULO PARA REDE (CONECTOR RJ45 CAT.6E), INCLUSIVE FORNECIMENTO E INSTALAÇÃO, EXCLUSIVE PLACA E SUPORTE</t>
  </si>
  <si>
    <t>ED-5629</t>
  </si>
  <si>
    <t>MÓDULO PARA TELEFONE (CONECTOR RJ11), INCLUSIVE FORNECIMENTO E INSTALAÇÃO, EXCLUSIVE PLACA E SUPORTE</t>
  </si>
  <si>
    <t>ED-48383</t>
  </si>
  <si>
    <t>TOMADA PARA LÓGICA COM CAIXA SISTEMA "X", APARENTE</t>
  </si>
  <si>
    <t>CERTIFICAÇÃO DE REDE LÓGICA</t>
  </si>
  <si>
    <t>ED-48367</t>
  </si>
  <si>
    <t>CERTIFICAÇÃO DE GARANTIA DE TRANSMISSÃO DE CABOS LÓGICOS - CATEGORIA 5E</t>
  </si>
  <si>
    <t>ED-48368</t>
  </si>
  <si>
    <t>CERTIFICAÇÃO DE GARANTIA DE TRANSMISSÃO DE CABOS LÓGICOS CAT. 5/6</t>
  </si>
  <si>
    <t>RACK E  ACESSÓRIOS</t>
  </si>
  <si>
    <t>ED-48362</t>
  </si>
  <si>
    <t>ANILHA (MARCADOR) PARA IDENTIFICAÇÃO DE CABOS (# 16 MM2) - 500 UN</t>
  </si>
  <si>
    <t>ED-48361</t>
  </si>
  <si>
    <t>ANILHA (MARCADOR) PARA IDENTIFICAÇÃO DE CABOS (# 6 MM2) - 500 UN</t>
  </si>
  <si>
    <t>ED-48376</t>
  </si>
  <si>
    <t>GAVETA DE VENTILAÇÃO COM 4 VENTILADORES PARA RACK 19"</t>
  </si>
  <si>
    <t>ED-48377</t>
  </si>
  <si>
    <t>ORGANIZADOR DE CABOS DE 1U PARA RACK 19"</t>
  </si>
  <si>
    <t>ED-48372</t>
  </si>
  <si>
    <t>PATCH CORD RJ45/RJ45 UTP-4P METÁLICO CATEGORIA 6, PINAGEM T568A NA COR AZUL (VOZ), COMPRIMENTO 3 METROS</t>
  </si>
  <si>
    <t>ED-48373</t>
  </si>
  <si>
    <t>PATCH PANEL 24 POSIÇÕES, CATEGORIA COM GUIA TRASEIRO</t>
  </si>
  <si>
    <t>ED-48374</t>
  </si>
  <si>
    <t>PATCH PANEL 48 POSIÇÕES, CATEGORIA COM GUIA TRASEIRO</t>
  </si>
  <si>
    <t>ED-48375</t>
  </si>
  <si>
    <t>RÉGUA COM 8 TOMADAS (2P+T), PARA FIXAÇÃO NO RACK DE 19" (1U)</t>
  </si>
  <si>
    <t>ED-48378</t>
  </si>
  <si>
    <t>TAMPA CEGA DE 1U PARA RACK 19"</t>
  </si>
  <si>
    <t>SISTEMAS DE CFTV</t>
  </si>
  <si>
    <t>FIO E CABO PARA CFTV</t>
  </si>
  <si>
    <t>ED-48364</t>
  </si>
  <si>
    <t>CABO COAXIAL RG-59, IMPEDÂNCIA 75 OHM, CONDUTOR EM FIO DE COBRE NU, BLINDAGEM TRANÇA FORMADA POR FIOS DE COBRE MALHA 90%</t>
  </si>
  <si>
    <t>ED-48363</t>
  </si>
  <si>
    <t>CABO COAXIAL RG-59-75 OHMS</t>
  </si>
  <si>
    <t>INSTALAÇÕES DE SPDA</t>
  </si>
  <si>
    <t>HASTE PARA ATERRAMENTO</t>
  </si>
  <si>
    <t>HASTE DE AÇO COBREADA PARA ATERRAMENTO DIÂMETRO 3/4"X 2400 MM,CONFORME PADRÕES TELEBRÁS</t>
  </si>
  <si>
    <t>HASTE DE AÇO COBREADA PARA ATERRAMENTO DIÂMETRO 3/4"X 3000 MM,CONFORME PADRÕES TELEBRÁS</t>
  </si>
  <si>
    <t>ED-51067</t>
  </si>
  <si>
    <t>HASTE PARA ATERRAMENTO, ALTA CAMADA, 3/4" X 3M</t>
  </si>
  <si>
    <t>CAIXA DE INSPEÇÃO</t>
  </si>
  <si>
    <t>CAIXA DE INSPEÇÃO EM CIMENTO AGREGADO 300X300 MM COM TAPA EM FERRO FUNDIDO</t>
  </si>
  <si>
    <t>ED-51055</t>
  </si>
  <si>
    <t>CAIXA DE INSPEÇÃO EM PVC, DIÂMETRO DE 30CM, ALTURA DE 30CM, COM TAMPA EM FERRO FUNDIDO, EXCLUSIVE HASTE DE ATERRAMENTO, INCLUSIVE INSTALAÇÃO</t>
  </si>
  <si>
    <t>ATERRAMENTO</t>
  </si>
  <si>
    <t>ED-48700</t>
  </si>
  <si>
    <t>ATERRAMENTO COM HASTES COPPERWELD, DIÂMETRO DE  5/8", COMPRIMENTO DE 240CM, EXCLUSIVE CABO E CAIXA PARA ATERRAMENTO, INCLUSIVE GRAMPO PARA HASTE E INSTALAÇÃO</t>
  </si>
  <si>
    <t>ED-48702</t>
  </si>
  <si>
    <t>CAIXA PRÉ MOLDADA PARA ATERRAMENTO COM TAMPA DE CONCRETO 25 x 25 x 50 CM, INCLUSIVE ESCAVAÇÃO E BOTA FORA</t>
  </si>
  <si>
    <t>CAIXA DE EQUALIZAÇÃO</t>
  </si>
  <si>
    <t>CAIXA DE EQUALIZAÇÃO DE EMBUTIR COM SAIDAS NAS PARTES SUPERIOR E INFERIOR PARA ELETRODUTO DE 25MM (1"), 20 X 20 X 14 MM, COM NOVE TERMINAIS</t>
  </si>
  <si>
    <t>ED-51053</t>
  </si>
  <si>
    <t>CAIXA DE EQUALIZAÇÃO PARA USO INTERNO COM 9 TERMINAIS 210X210X90MM EM AÇO</t>
  </si>
  <si>
    <t>ED-51054</t>
  </si>
  <si>
    <t>CAIXA DE EQUALIZAÇÃO PARA USO INTERNO E EXTERNO COM 9 TERMINAIS 380X320X175MM EM AÇO E ACABAMENTO EM EPOXI</t>
  </si>
  <si>
    <t>PROTEÇÃO CONTRA SURTO</t>
  </si>
  <si>
    <t>ED-51066</t>
  </si>
  <si>
    <t>FUSÍVEL DIAZED RETARDADO 35A</t>
  </si>
  <si>
    <t>ED-51065</t>
  </si>
  <si>
    <t>FUSÍVEL DIAZED RETARDADO 63A</t>
  </si>
  <si>
    <t>VLC SLIM CLASSE 1 275V 12,5/60kA</t>
  </si>
  <si>
    <t>BARRA CHATA,CHAPA E FITA METÁLICA</t>
  </si>
  <si>
    <t>ED-51018</t>
  </si>
  <si>
    <t>BARRA CHATA DE ALUMÍNIO 3/4" X 1/4" X 3M</t>
  </si>
  <si>
    <t>ED-51019</t>
  </si>
  <si>
    <t>BARRA CHATA DE ALUMÍNIO 7/8" X 1/8" X 3M</t>
  </si>
  <si>
    <t>ED-51049</t>
  </si>
  <si>
    <t>CURVA DE ALUMÍNIO 3/4" X 1/4" X 300MM</t>
  </si>
  <si>
    <t>ED-51050</t>
  </si>
  <si>
    <t>CURVA DE ALUMÍNIO 7/8" X 1/8" X 300MM</t>
  </si>
  <si>
    <t>ED-51051</t>
  </si>
  <si>
    <t>CURVA DE COBRE 3/4" X 3/16" X 300MM</t>
  </si>
  <si>
    <t>BARRA REDONDA DE AÇO GALVANIZADA À FOGO</t>
  </si>
  <si>
    <t>ED-51022</t>
  </si>
  <si>
    <t>RE-BAR 10MM X 3M COM 3 CLIPS PARA EMENDA 8-10MM</t>
  </si>
  <si>
    <t>ED-51023</t>
  </si>
  <si>
    <t>RE-BAR 3/8" X 3,4M COM 3 CLIPS PARA EMENDA 8-10MM</t>
  </si>
  <si>
    <t>RE-BAR 8MM X 4M COM 3 CLIPS PARA EMENDA 8-10MM</t>
  </si>
  <si>
    <t>CABO DE ALUMÍNIO NÚ</t>
  </si>
  <si>
    <t>ED-13943</t>
  </si>
  <si>
    <t>CABO DE ALUMÍNIO NU SEM ALMA 2/0 AWG 7 FIOSX3,50MM, PARA ELEMENTOS DE CAPTAÇÃO/ ANEL DE CINTAMENTO/ DESCIDA (SPDA), INCLUSIVE SUPORTE E ISOLADOR</t>
  </si>
  <si>
    <t>ED-13937</t>
  </si>
  <si>
    <t>CABO DE ALUMÍNIO NU SEM ALMA 2/0 AWG 7 FIOSX3,50MM, PARA ELEMENTOS DE CAPTAÇÃO/ANEL DE CINTAMENTO (SPDA), INCLUSIVE PRESILHA DE FIXAÇÃO</t>
  </si>
  <si>
    <t>CABO DE COBRE NÚ</t>
  </si>
  <si>
    <t>CABO DE COBRE NU #16MM2 - 7 FIOSX1,70MM, PARA ELEMENTOS  DE CAPTAÇÃO/ ANEL DE CINTAMENTO/ DESCIDA (SPDA), INCLUSIVE SUPORTE E ISOLADOR</t>
  </si>
  <si>
    <t>ED-13931</t>
  </si>
  <si>
    <t>CABO DE COBRE NU #16MM2 - 7 FIOSX1,70MM, PARA ELEMENTOS DE CAPTAÇÃO/ANEL DE CINTAMENTO (SPDA), INCLUSIVE PRESILHA DE FIXAÇÃO</t>
  </si>
  <si>
    <t>ED-13939</t>
  </si>
  <si>
    <t>CABO DE COBRE NU #25MM2 - 7 FIOSX2,06MM, PARA ELEMENTOS DE CAPTAÇÃO/ ANEL DE CINTAMENTO/ DESCIDA (SPDA), INCLUSIVE SUPORTE E ISOLADOR</t>
  </si>
  <si>
    <t>ED-13932</t>
  </si>
  <si>
    <t>CABO DE COBRE NU #25MM2 - 7 FIOSX2,06MM, PARA ELEMENTOS DE CAPTAÇÃO/ANEL DE CINTAMENTO (SPDA), INCLUSIVE PRESILHA DE FIXAÇÃO</t>
  </si>
  <si>
    <t>CABO DE COBRE NU #35MM2 - 7 FIOSX2,50MM, PARA ELEMENTOS  DE CAPTAÇÃO/ ANEL DE CINTAMENTO/ DESCIDA (SPDA), INCLUSIVE SUPORTE E ISOLADOR</t>
  </si>
  <si>
    <t>ED-13934</t>
  </si>
  <si>
    <t>CABO DE COBRE NU #35MM2 - 7 FIOSX2,50MM, PARA ELEMENTOS DE CAPTAÇÃO/ANEL DE CINTAMENTO (SPDA), INCLUSIVE PRESILHA DE FIXAÇÃO</t>
  </si>
  <si>
    <t>ED-13935</t>
  </si>
  <si>
    <t>CABO DE COBRE NU #50 MM2 - 7 FIOSX3,00MM, PARA ELEMENTOS DE CAPTAÇÃO/ANEL DE CINTAMENTO (SPDA), INCLUSIVE PRESILHA DE FIXAÇÃO</t>
  </si>
  <si>
    <t>CABO DE COBRE NU #50MM2 - 7 FIOSX3,00MM, PARA ELEMENTOS  DE CAPTAÇÃO/ ANEL DE CINTAMENTO/ DESCIDA (SPDA), INCLUSIVE SUPORTE E ISOLADOR</t>
  </si>
  <si>
    <t>CORDOALHA FLEXÍVEL</t>
  </si>
  <si>
    <t>ED-51033</t>
  </si>
  <si>
    <t>CORDOALHA EM AÇO GALVANIZADO 3/8" SM COM 7 FIOS</t>
  </si>
  <si>
    <t>ED-51034</t>
  </si>
  <si>
    <t>CORDOALHA FLEXÍVEL DE COBRE ESTANHADO 25 X 100 MM COM 4 FUROS D = 11 MM</t>
  </si>
  <si>
    <t>ED-51035</t>
  </si>
  <si>
    <t>CORDOALHA FLEXÍVEL DE COBRE ESTANHADO 25 X 235 MM COM 4 FUROS D = 11 MM</t>
  </si>
  <si>
    <t>ED-51036</t>
  </si>
  <si>
    <t>CORDOALHA FLEXÍVEL DE COBRE ESTANHADO 25 X 300 MM COM 4 FUROS D = 11 MM</t>
  </si>
  <si>
    <t>ED-51037</t>
  </si>
  <si>
    <t>CORDOALHA FLEXÍVEL DE COBRE ESTANHADO 25 X 500 MM COM 4 FUROS D = 11 MM</t>
  </si>
  <si>
    <t>SISTEMA DE PARA-RAIO</t>
  </si>
  <si>
    <t>ED-51015</t>
  </si>
  <si>
    <t>APARELHO SINALIZADOR NOTURNO DE OBSTÁCULOS AÉREO, SIMPLES, COM CÉLULA FOTOELÉTRICA, INCLUSIVE UMA (1) LÂMPADA LED, POTÊNCIA 9W, BULBO A60, E SUPORTE DE TOPO PARA MASTRO, EXCLUSIVE MASTRO</t>
  </si>
  <si>
    <t>ED-51017</t>
  </si>
  <si>
    <t>ATERRAMENTO COMPLETO PARA PÁRA-RAIOS , COM HASTES DE COBRE COM ALMA DE AÇO TIPO "COPPERWELD"</t>
  </si>
  <si>
    <t>ED-51068</t>
  </si>
  <si>
    <t>MASTRO SIMPLES DE FERRO GALVANIZADO PARA PÁRA-RAIOS, ALTURA DE 3 M, Ø 40 MM (1 1/2") OU 50 MM (2"), COMPLETO</t>
  </si>
  <si>
    <t>PARA-RAIO DE LATAO CROMADO, COBRE CROMADO OU ACO INOXIDAVEL, TIPO FRANKLIN</t>
  </si>
  <si>
    <t>TERMINAL E CONECTOR</t>
  </si>
  <si>
    <t>TERMINAL A COMPRESSAO EM COBRE ESTANHADO 1 FURO PARA CABO 16 MM2</t>
  </si>
  <si>
    <t>TERMINAL A COMPRESSAO EM COBRE ESTANHADO 1 FURO PARA CABO 2,5 MM2</t>
  </si>
  <si>
    <t>TERMINAL A COMPRESSAO EM COBRE ESTANHADO 1 FURO PARA CABO 25 MM2</t>
  </si>
  <si>
    <t>ED-51086</t>
  </si>
  <si>
    <t>TERMINAL A COMPRESSAO EM COBRE ESTANHADO 1 FURO PARA CABO 35 MM2</t>
  </si>
  <si>
    <t>ED-51087</t>
  </si>
  <si>
    <t>TERMINAL A COMPRESSAO EM COBRE ESTANHADO 1 FURO PARA CABO 50 MM2</t>
  </si>
  <si>
    <t>ED-51088</t>
  </si>
  <si>
    <t>TERMINAL A COMPRESSAO EM COBRE ESTANHADO 2 FUROS PARA CABO 16 MM2</t>
  </si>
  <si>
    <t>ED-51089</t>
  </si>
  <si>
    <t>TERMINAL A COMPRESSAO EM COBRE ESTANHADO 2 FUROS PARA CABO 25 MM2</t>
  </si>
  <si>
    <t>TERMINAL A COMPRESSAO EM COBRE ESTANHADO 2 FUROS PARA CABO 35 MM2</t>
  </si>
  <si>
    <t>ED-51091</t>
  </si>
  <si>
    <t>TERMINAL A COMPRESSAO EM COBRE ESTANHADO 2 FUROS PARA CABO 50 MM2</t>
  </si>
  <si>
    <t>ABRAÇADEIRA</t>
  </si>
  <si>
    <t>ED-51012</t>
  </si>
  <si>
    <t>ABRAÇADEIRA GUIA PARA MASTROS SIMPLES PARA DUAS DESCIDA 1 1/2"</t>
  </si>
  <si>
    <t>ED-51013</t>
  </si>
  <si>
    <t>ABRAÇADEIRA GUIA PARA MASTROS SIMPLES PARA DUAS DESCIDA 2"</t>
  </si>
  <si>
    <t>ED-51010</t>
  </si>
  <si>
    <t>ABRAÇADEIRA GUIA PARA MASTROS SIMPLES PARA UMA DESCIDA 1 1/2"</t>
  </si>
  <si>
    <t>ED-51011</t>
  </si>
  <si>
    <t>ABRAÇADEIRA GUIA PARA MASTROS SIMPLES PARA UMA DESCIDA 2"</t>
  </si>
  <si>
    <t>SINALIZADOR</t>
  </si>
  <si>
    <t>ED-51016</t>
  </si>
  <si>
    <t>APARELHO SINALIZADOR NOTURNO DE OBSTÁCULOS AÉREO, DUPLO, COM CÉLULA FOTOELÉTRICA, INCLUSIVE DUAS (2) LÂMPADAS LED, POTÊNCIA 9W, BULBO A60, E SUPORTE DE TOPO PARA MASTRO, EXCLUSIVE MASTRO</t>
  </si>
  <si>
    <t>HIDRÔMETRO E CAVALETE</t>
  </si>
  <si>
    <t>ED-15204</t>
  </si>
  <si>
    <t>KIT CAVALETE PARA MEDIÇÃO DE ÁGUA, EMBUTIDO EM ALVENARIA, EM AÇO GALVANIZADO DN 20MM (1/2") - PADRÃO CONCESSIONÁRIA LOCAL, EXCLUSIVE HIDRÔMETRO</t>
  </si>
  <si>
    <t>ED-15205</t>
  </si>
  <si>
    <t>KIT CAVALETE PARA MEDIÇÃO DE ÁGUA, EMBUTIDO EM ALVENARIA, EM AÇO GALVANIZADO DN 25MM (3/4") - PADRÃO CONCESSIONÁRIA LOCAL, EXCLUSIVE HIDRÔMETRO</t>
  </si>
  <si>
    <t>ED-15206</t>
  </si>
  <si>
    <t>KIT CAVALETE PARA MEDIÇÃO DE ÁGUA, INSTALADO SOBRE PISO, EM AÇO GALVANIZADO DN 20MM (1/2") - PADRÃO CONCESSIONÁRIA LOCAL, INCLUSIVE BASE EM CONCRETO DE 25 MPA PARA CAVALETE, EXCLUSIVE HIDRÔMETRO</t>
  </si>
  <si>
    <t>ED-15207</t>
  </si>
  <si>
    <t>KIT CAVALETE PARA MEDIÇÃO DE ÁGUA, INSTALADO SOBRE PISO, EM AÇO GALVANIZADO DN 25MM (3/4") - PADRÃO CONCESSIONÁRIA LOCAL, INCLUSIVE BASE EM CONCRETO DE 25 MPA PARA CAVALETE, EXCLUSIVE HIDRÔMETRO</t>
  </si>
  <si>
    <t>TUBULAÇÃO PARA ESGOTO</t>
  </si>
  <si>
    <t>ED-50105</t>
  </si>
  <si>
    <t>FORNECIMENTO E ASSENTAMENTO DE TUBO PVC RÍGIDO, COLETOR DE ESGOTO LISO (JEI), DN 100 MM (4"), INCLUSIVE CONEXÕES</t>
  </si>
  <si>
    <t>ED-50106</t>
  </si>
  <si>
    <t>FORNECIMENTO E ASSENTAMENTO DE TUBO PVC RÍGIDO, COLETOR DE ESGOTO LISO (JEI), DN 150 MM (6"), INCLUSIVE CONEXÕES</t>
  </si>
  <si>
    <t>ED-50107</t>
  </si>
  <si>
    <t>FORNECIMENTO E ASSENTAMENTO DE TUBO PVC RÍGIDO, COLETOR DE ESGOTO LISO (JEI), DN 200 MM (8"), INCLUSIVE CONEXÕES</t>
  </si>
  <si>
    <t>ED-50108</t>
  </si>
  <si>
    <t>FORNECIMENTO E ASSENTAMENTO DE TUBO PVC RÍGIDO, COLETOR DE ESGOTO LISO (JEI), DN 250 MM (10"), INCLUSIVE CONEXÕES</t>
  </si>
  <si>
    <t>ED-50109</t>
  </si>
  <si>
    <t>FORNECIMENTO E ASSENTAMENTO DE TUBO PVC RÍGIDO, COLETOR DE ESGOTO LISO (JEI), DN 300 MM (12"), INCLUSIVE CONEXÕES</t>
  </si>
  <si>
    <t>ED-50110</t>
  </si>
  <si>
    <t>FORNECIMENTO E ASSENTAMENTO DE TUBO PVC RÍGIDO, COLETOR DE ESGOTO LISO (JEI), DN 350 MM (14"), INCLUSIVE CONEXÕES</t>
  </si>
  <si>
    <t>ED-50111</t>
  </si>
  <si>
    <t>FORNECIMENTO E ASSENTAMENTO DE TUBO PVC RÍGIDO, COLETOR DE ESGOTO LISO (JEI), DN 400 MM (16"), INCLUSIVE CONEXÕES</t>
  </si>
  <si>
    <t>ED-50034</t>
  </si>
  <si>
    <t>FORNECIMENTO E ASSENTAMENTO DE TUBO PVC RÍGIDO, ESGOTO, PB - SÉRIE NORMAL, DN 40MM (1.1/2"), INCLUSIVE CONEXÕES</t>
  </si>
  <si>
    <t>ED-50035</t>
  </si>
  <si>
    <t>FORNECIMENTO E ASSENTAMENTO DE TUBO PVC RÍGIDO, ESGOTO, PB - SÉRIE REFORÇADO, DN 40MM (1.1/2"), INCLUSIVE CONEXÕES</t>
  </si>
  <si>
    <t>ED-50029</t>
  </si>
  <si>
    <t>FORNECIMENTO E ASSENTAMENTO DE TUBO PVC RÍGIDO, ESGOTO, PBV - SÉRIE NORMAL, DN 100 MM (4"), INCLUSIVE CONEXÕES</t>
  </si>
  <si>
    <t>ED-50030</t>
  </si>
  <si>
    <t>FORNECIMENTO E ASSENTAMENTO DE TUBO PVC RÍGIDO, ESGOTO, PBV - SÉRIE NORMAL, DN 150 MM (6"), INCLUSIVE CONEXÕES</t>
  </si>
  <si>
    <t>ED-50031</t>
  </si>
  <si>
    <t>FORNECIMENTO E ASSENTAMENTO DE TUBO PVC RÍGIDO, ESGOTO, PBV - SÉRIE NORMAL, DN 200 MM (8"), INCLUSIVE CONEXÕES</t>
  </si>
  <si>
    <t>ED-50027</t>
  </si>
  <si>
    <t>FORNECIMENTO E ASSENTAMENTO DE TUBO PVC RÍGIDO, ESGOTO, PBV - SÉRIE NORMAL, DN 50 MM (2"), INCLUSIVE CONEXÕES</t>
  </si>
  <si>
    <t>ED-50028</t>
  </si>
  <si>
    <t>FORNECIMENTO E ASSENTAMENTO DE TUBO PVC RÍGIDO, ESGOTO, PBV - SÉRIE NORMAL, DN 75 MM (3"), INCLUSIVE CONEXÕES</t>
  </si>
  <si>
    <t>ED-50038</t>
  </si>
  <si>
    <t>FORNECIMENTO E ASSENTAMENTO DE TUBO PVC RÍGIDO, ESGOTO, PBV - SÉRIE REFORÇADO, DN 100 MM (4"), INCLUSIVE CONEXÕES</t>
  </si>
  <si>
    <t>ED-50039</t>
  </si>
  <si>
    <t>FORNECIMENTO E ASSENTAMENTO DE TUBO PVC RÍGIDO, ESGOTO, PBV - SÉRIE REFORÇADO, DN 150 MM (6"), INCLUSIVE CONEXÕES</t>
  </si>
  <si>
    <t>ED-50036</t>
  </si>
  <si>
    <t>FORNECIMENTO E ASSENTAMENTO DE TUBO PVC RÍGIDO, ESGOTO, PBV - SÉRIE REFORÇADO, DN 50 MM (2"), INCLUSIVE CONEXÕES</t>
  </si>
  <si>
    <t>ED-50037</t>
  </si>
  <si>
    <t>FORNECIMENTO E ASSENTAMENTO DE TUBO PVC RÍGIDO, ESGOTO, PBV - SÉRIE REFORÇADO, DN 75 MM (3"), INCLUSIVE CONEXÕES</t>
  </si>
  <si>
    <t>ED-8847</t>
  </si>
  <si>
    <t>FORNECIMENTO E ASSENTAMENTO DE TUBO PVC RÍGIDO, VENTILAÇÃO, PBV - SÉRIE NORMAL, DN 100 MM (4"), INCLUSIVE CONEXÕES</t>
  </si>
  <si>
    <t>ED-8845</t>
  </si>
  <si>
    <t>FORNECIMENTO E ASSENTAMENTO DE TUBO PVC RÍGIDO, VENTILAÇÃO, PBV - SÉRIE NORMAL, DN 50 MM (2"), INCLUSIVE CONEXÕES</t>
  </si>
  <si>
    <t>ED-8846</t>
  </si>
  <si>
    <t>FORNECIMENTO E ASSENTAMENTO DE TUBO PVC RÍGIDO, VENTILAÇÃO, PBV - SÉRIE NORMAL, DN 75 MM (3"), INCLUSIVE CONEXÕES</t>
  </si>
  <si>
    <t>TUBULAÇÃO DE PVC SOLDÁVEL</t>
  </si>
  <si>
    <t>ED-49844</t>
  </si>
  <si>
    <t>ADAPTADOR SOLDÁVEL DE PVC MARROM COM FLANGES E ANEL PARA CAIXA DÁGUA Ø 20 MM X 1/2"</t>
  </si>
  <si>
    <t>ED-49845</t>
  </si>
  <si>
    <t>ADAPTADOR SOLDÁVEL DE PVC MARROM COM FLANGES E ANEL PARA CAIXA DÁGUA Ø 25 MM X 3/4"</t>
  </si>
  <si>
    <t>ED-49846</t>
  </si>
  <si>
    <t>ADAPTADOR SOLDÁVEL DE PVC MARROM COM FLANGES E ANEL PARA CAIXA DÁGUA Ø 32 MM X 1"</t>
  </si>
  <si>
    <t>ED-49847</t>
  </si>
  <si>
    <t>ADAPTADOR SOLDÁVEL DE PVC MARROM COM FLANGES E ANEL PARA CAIXA DÁGUA Ø 40 MM X 1 1/4"</t>
  </si>
  <si>
    <t>ED-49848</t>
  </si>
  <si>
    <t>ADAPTADOR SOLDÁVEL DE PVC MARROM COM FLANGES E ANEL PARA CAIXA DÁGUA Ø 50 MM X 1 1/2"</t>
  </si>
  <si>
    <t>ED-49849</t>
  </si>
  <si>
    <t>ADAPTADOR SOLDÁVEL DE PVC MARROM COM FLANGES E ANEL PARA CAIXA DÁGUA Ø 60 MM X 2"</t>
  </si>
  <si>
    <t>ED-50026</t>
  </si>
  <si>
    <t>FORNECIMENTO E ASSENTAMENTO DE TUBO PVC RÍGIDO SOLDÁVEL, ÁGUA FRIA, DN 110 MM (4"), INCLUSIVE CONEXÕES</t>
  </si>
  <si>
    <t>ED-50018</t>
  </si>
  <si>
    <t>FORNECIMENTO E ASSENTAMENTO DE TUBO PVC RÍGIDO SOLDÁVEL, ÁGUA FRIA, DN 20 MM (1/2"), INCLUSIVE CONEXÕES</t>
  </si>
  <si>
    <t>ED-50019</t>
  </si>
  <si>
    <t>FORNECIMENTO E ASSENTAMENTO DE TUBO PVC RÍGIDO SOLDÁVEL, ÁGUA FRIA, DN 25 MM (3/4") , INCLUSIVE CONEXÕES</t>
  </si>
  <si>
    <t>ED-50020</t>
  </si>
  <si>
    <t>FORNECIMENTO E ASSENTAMENTO DE TUBO PVC RÍGIDO SOLDÁVEL, ÁGUA FRIA, DN 32 MM (1") , INCLUSIVE CONEXÕES</t>
  </si>
  <si>
    <t>ED-50021</t>
  </si>
  <si>
    <t>FORNECIMENTO E ASSENTAMENTO DE TUBO PVC RÍGIDO SOLDÁVEL, ÁGUA FRIA, DN 40 MM (1.1/4"), INCLUSIVE CONEXÕES</t>
  </si>
  <si>
    <t>ED-50022</t>
  </si>
  <si>
    <t>FORNECIMENTO E ASSENTAMENTO DE TUBO PVC RÍGIDO SOLDÁVEL, ÁGUA FRIA, DN 50 MM (1.1/2"), INCLUSIVE CONEXÕES</t>
  </si>
  <si>
    <t>ED-50023</t>
  </si>
  <si>
    <t>FORNECIMENTO E ASSENTAMENTO DE TUBO PVC RÍGIDO SOLDÁVEL, ÁGUA FRIA, DN 60 MM (2"), INCLUSIVE CONEXÕES</t>
  </si>
  <si>
    <t>ED-50024</t>
  </si>
  <si>
    <t>FORNECIMENTO E ASSENTAMENTO DE TUBO PVC RÍGIDO SOLDÁVEL, ÁGUA FRIA, DN 75 MM (2.1/2"), INCLUSIVE CONEXÕES</t>
  </si>
  <si>
    <t>ED-50025</t>
  </si>
  <si>
    <t>FORNECIMENTO E ASSENTAMENTO DE TUBO PVC RÍGIDO SOLDÁVEL, ÁGUA FRIA, DN 85 MM (3"), INCLUSIVE CONEXÕES</t>
  </si>
  <si>
    <t>TUBULAÇÃO DE PVC ROSCÁVEL</t>
  </si>
  <si>
    <t>ED-50080</t>
  </si>
  <si>
    <t>FORNECIMENTO E ASSENTAMENTO DE TUBO PVC RÍGIDO ROSCÁVEL, ÁGUA FRIA, DN 1" (32 MM), INCLUSIVE CONEXÕES</t>
  </si>
  <si>
    <t>ED-50082</t>
  </si>
  <si>
    <t>FORNECIMENTO E ASSENTAMENTO DE TUBO PVC RÍGIDO ROSCÁVEL, ÁGUA FRIA, DN 1.1/2" (50 MM), INCLUSIVE CONEXÕES</t>
  </si>
  <si>
    <t>ED-50081</t>
  </si>
  <si>
    <t>FORNECIMENTO E ASSENTAMENTO DE TUBO PVC RÍGIDO ROSCÁVEL, ÁGUA FRIA, DN 1.1/4" (40 MM), INCLUSIVE CONEXÕES</t>
  </si>
  <si>
    <t>ED-50078</t>
  </si>
  <si>
    <t xml:space="preserve">FORNECIMENTO E ASSENTAMENTO DE TUBO PVC RÍGIDO ROSCÁVEL, ÁGUA FRIA, DN 1/2" (20 MM), INCLUSIVE CONEXÕES </t>
  </si>
  <si>
    <t>ED-50083</t>
  </si>
  <si>
    <t>FORNECIMENTO E ASSENTAMENTO DE TUBO PVC RÍGIDO ROSCÁVEL, ÁGUA FRIA, DN 2" (60 MM), INCLUSIVE CONEXÕES</t>
  </si>
  <si>
    <t>ED-50084</t>
  </si>
  <si>
    <t>FORNECIMENTO E ASSENTAMENTO DE TUBO PVC RÍGIDO ROSCÁVEL, ÁGUA FRIA, DN 2.1/2" (75 MM), INCLUSIVE CONEXÕES</t>
  </si>
  <si>
    <t>ED-50085</t>
  </si>
  <si>
    <t>FORNECIMENTO E ASSENTAMENTO DE TUBO PVC RÍGIDO ROSCÁVEL, ÁGUA FRIA, DN 3" (85 MM), INCLUSIVE CONEXÕES</t>
  </si>
  <si>
    <t>ED-50079</t>
  </si>
  <si>
    <t>FORNECIMENTO E ASSENTAMENTO DE TUBO PVC RÍGIDO ROSCÁVEL, ÁGUA FRIA, DN 3/4" (25 MM), INCLUSIVE CONEXÕES</t>
  </si>
  <si>
    <t>ED-50086</t>
  </si>
  <si>
    <t>FORNECIMENTO E ASSENTAMENTO DE TUBO PVC RÍGIDO ROSCÁVEL, ÁGUA FRIA, DN 4" (110 MM), INCLUSIVE CONEXÕES</t>
  </si>
  <si>
    <t>TUBULAÇÃO DE POLIPROPILENO (PPR)</t>
  </si>
  <si>
    <t>ED-50061</t>
  </si>
  <si>
    <t>FORNECIMENTO E ASSENTAMENTO DE TUBO DE POLIPROPILENO (PPR), PRESSÃO DE 12 KGF/CM², INCLUSIVE CONEXÕES E SUPORTES, D = 110 MM (NBR 15813)</t>
  </si>
  <si>
    <t>ED-50055</t>
  </si>
  <si>
    <t>FORNECIMENTO E ASSENTAMENTO DE TUBO DE POLIPROPILENO (PPR), PRESSÃO DE 12 KGF/CM², INCLUSIVE CONEXÕES E SUPORTES, D = 32 MM (NBR 15813)</t>
  </si>
  <si>
    <t>ED-50056</t>
  </si>
  <si>
    <t>FORNECIMENTO E ASSENTAMENTO DE TUBO DE POLIPROPILENO (PPR), PRESSÃO DE 12 KGF/CM², INCLUSIVE CONEXÕES E SUPORTES, D = 40 MM (NBR 15813)</t>
  </si>
  <si>
    <t>ED-50057</t>
  </si>
  <si>
    <t>FORNECIMENTO E ASSENTAMENTO DE TUBO DE POLIPROPILENO (PPR), PRESSÃO DE 12 KGF/CM², INCLUSIVE CONEXÕES E SUPORTES, D = 50 MM (NBR 15813)</t>
  </si>
  <si>
    <t>ED-50058</t>
  </si>
  <si>
    <t>FORNECIMENTO E ASSENTAMENTO DE TUBO DE POLIPROPILENO (PPR), PRESSÃO DE 12 KGF/CM², INCLUSIVE CONEXÕES E SUPORTES, D = 63 MM (NBR 15813)</t>
  </si>
  <si>
    <t>ED-50059</t>
  </si>
  <si>
    <t>FORNECIMENTO E ASSENTAMENTO DE TUBO DE POLIPROPILENO (PPR), PRESSÃO DE 12 KGF/CM², INCLUSIVE CONEXÕES E SUPORTES, D = 75 MM (NBR 15813)</t>
  </si>
  <si>
    <t>ED-50060</t>
  </si>
  <si>
    <t>FORNECIMENTO E ASSENTAMENTO DE TUBO DE POLIPROPILENO (PPR), PRESSÃO DE 12 KGF/CM², INCLUSIVE CONEXÕES E SUPORTES, D = 90 MM (NBR 15813)</t>
  </si>
  <si>
    <t>ED-50069</t>
  </si>
  <si>
    <t>FORNECIMENTO E ASSENTAMENTO DE TUBO DE POLIPROPILENO (PPR), PRESSÃO DE 20 KGF/CM², INCLUSIVE CONEXÕES E SUPORTES, D = 110 MM (NBR 15813)</t>
  </si>
  <si>
    <t>ED-50062</t>
  </si>
  <si>
    <t>FORNECIMENTO E ASSENTAMENTO DE TUBO DE POLIPROPILENO (PPR), PRESSÃO DE 20 KGF/CM², INCLUSIVE CONEXÕES E SUPORTES, D = 25 MM (NBR 15813)</t>
  </si>
  <si>
    <t>ED-50063</t>
  </si>
  <si>
    <t>FORNECIMENTO E ASSENTAMENTO DE TUBO DE POLIPROPILENO (PPR), PRESSÃO DE 20 KGF/CM², INCLUSIVE CONEXÕES E SUPORTES, D = 32 MM (NBR 15813)</t>
  </si>
  <si>
    <t>ED-50064</t>
  </si>
  <si>
    <t>FORNECIMENTO E ASSENTAMENTO DE TUBO DE POLIPROPILENO (PPR), PRESSÃO DE 20 KGF/CM², INCLUSIVE CONEXÕES E SUPORTES, D = 40 MM (NBR 15813)</t>
  </si>
  <si>
    <t>ED-50065</t>
  </si>
  <si>
    <t>FORNECIMENTO E ASSENTAMENTO DE TUBO DE POLIPROPILENO (PPR), PRESSÃO DE 20 KGF/CM², INCLUSIVE CONEXÕES E SUPORTES, D = 50 MM (NBR 15813)</t>
  </si>
  <si>
    <t>ED-50066</t>
  </si>
  <si>
    <t>FORNECIMENTO E ASSENTAMENTO DE TUBO DE POLIPROPILENO (PPR), PRESSÃO DE 20 KGF/CM², INCLUSIVE CONEXÕES E SUPORTES, D = 63 MM (NBR 15813)</t>
  </si>
  <si>
    <t>ED-50067</t>
  </si>
  <si>
    <t>FORNECIMENTO E ASSENTAMENTO DE TUBO DE POLIPROPILENO (PPR), PRESSÃO DE 20 KGF/CM², INCLUSIVE CONEXÕES E SUPORTES, D = 75 MM (NBR 15813)</t>
  </si>
  <si>
    <t>ED-50068</t>
  </si>
  <si>
    <t>FORNECIMENTO E ASSENTAMENTO DE TUBO DE POLIPROPILENO (PPR), PRESSÃO DE 20 KGF/CM², INCLUSIVE CONEXÕES E SUPORTES, D = 90 MM (NBR 15813)</t>
  </si>
  <si>
    <t>ED-50077</t>
  </si>
  <si>
    <t>FORNECIMENTO E ASSENTAMENTO DE TUBO DE POLIPROPILENO (PPR), PRESSÃO DE 25 KGF/CM², INCLUSIVE CONEXÕES E SUPORTES, D = 110 MM (NBR 15813)</t>
  </si>
  <si>
    <t>ED-50070</t>
  </si>
  <si>
    <t>FORNECIMENTO E ASSENTAMENTO DE TUBO DE POLIPROPILENO (PPR), PRESSÃO DE 25 KGF/CM², INCLUSIVE CONEXÕES E SUPORTES, D = 25 MM (NBR 15813)</t>
  </si>
  <si>
    <t>ED-50071</t>
  </si>
  <si>
    <t>FORNECIMENTO E ASSENTAMENTO DE TUBO DE POLIPROPILENO (PPR), PRESSÃO DE 25 KGF/CM², INCLUSIVE CONEXÕES E SUPORTES, D = 32 MM (NBR 15813)</t>
  </si>
  <si>
    <t>ED-50072</t>
  </si>
  <si>
    <t>FORNECIMENTO E ASSENTAMENTO DE TUBO DE POLIPROPILENO (PPR), PRESSÃO DE 25 KGF/CM², INCLUSIVE CONEXÕES E SUPORTES, D = 40 MM (NBR 15813)</t>
  </si>
  <si>
    <t>ED-50073</t>
  </si>
  <si>
    <t>FORNECIMENTO E ASSENTAMENTO DE TUBO DE POLIPROPILENO (PPR), PRESSÃO DE 25 KGF/CM², INCLUSIVE CONEXÕES E SUPORTES, D = 50 MM (NBR 15813)</t>
  </si>
  <si>
    <t>ED-50074</t>
  </si>
  <si>
    <t>FORNECIMENTO E ASSENTAMENTO DE TUBO DE POLIPROPILENO (PPR), PRESSÃO DE 25 KGF/CM², INCLUSIVE CONEXÕES E SUPORTES, D = 63 MM (NBR 15813)</t>
  </si>
  <si>
    <t>ED-50075</t>
  </si>
  <si>
    <t>FORNECIMENTO E ASSENTAMENTO DE TUBO DE POLIPROPILENO (PPR), PRESSÃO DE 25 KGF/CM², INCLUSIVE CONEXÕES E SUPORTES, D = 75 MM (NBR 15813)</t>
  </si>
  <si>
    <t>ED-50076</t>
  </si>
  <si>
    <t>FORNECIMENTO E ASSENTAMENTO DE TUBO DE POLIPROPILENO (PPR), PRESSÃO DE 25 KGF/CM², INCLUSIVE CONEXÕES E SUPORTES, D = 90 MM (NBR 15813)</t>
  </si>
  <si>
    <t>TUBULAÇÃO DE PEX</t>
  </si>
  <si>
    <t>ED-50121</t>
  </si>
  <si>
    <t>FORNECIMENTO E ASSENTAMENTO DE TUBO DE TUBOS DE POLIETILENO RETICULADO FLEXÍVEL (PEX), INCLUSIVE CONEXÕES METÁLICAS E SUPORTES, D = 16 MM (NBR 15939)</t>
  </si>
  <si>
    <t>ED-50122</t>
  </si>
  <si>
    <t>FORNECIMENTO E ASSENTAMENTO DE TUBO DE TUBOS DE POLIETILENO RETICULADO FLEXÍVEL (PEX), INCLUSIVE CONEXÕES METÁLICAS E SUPORTES, D = 20 MM (NBR 15939)</t>
  </si>
  <si>
    <t>ED-50123</t>
  </si>
  <si>
    <t>FORNECIMENTO E ASSENTAMENTO DE TUBO DE TUBOS DE POLIETILENO RETICULADO FLEXÍVEL (PEX), INCLUSIVE CONEXÕES METÁLICAS E SUPORTES, D = 25 MM (NBR 15939)</t>
  </si>
  <si>
    <t>ED-50124</t>
  </si>
  <si>
    <t>FORNECIMENTO E ASSENTAMENTO DE TUBO DE TUBOS DE POLIETILENO RETICULADO FLEXÍVEL (PEX), INCLUSIVE CONEXÕES METÁLICAS E SUPORTES, D = 32 MM (NBR 15939)</t>
  </si>
  <si>
    <t>TUBULAÇÃO DE CPVC</t>
  </si>
  <si>
    <t>ED-50120</t>
  </si>
  <si>
    <t>FORNECIMENTO E ASSENTAMENTO DE TUBO CPVC SOLDÁVEL, ÁGUA QUENTE, DN 114 MM (4"), INCLUSIVE CONEXÕES</t>
  </si>
  <si>
    <t>ED-50112</t>
  </si>
  <si>
    <t>FORNECIMENTO E ASSENTAMENTO DE TUBO CPVC SOLDÁVEL, ÁGUA QUENTE, DN 15 MM (1/2"), INCLUSIVE CONEXÕES</t>
  </si>
  <si>
    <t>ED-50113</t>
  </si>
  <si>
    <t>FORNECIMENTO E ASSENTAMENTO DE TUBO CPVC SOLDÁVEL, ÁGUA QUENTE, DN 22 MM (3/4"), INCLUSIVE CONEXÕES</t>
  </si>
  <si>
    <t>ED-50114</t>
  </si>
  <si>
    <t>FORNECIMENTO E ASSENTAMENTO DE TUBO CPVC SOLDÁVEL, ÁGUA QUENTE, DN 28 MM (1"), INCLUSIVE CONEXÕES</t>
  </si>
  <si>
    <t>ED-50115</t>
  </si>
  <si>
    <t>FORNECIMENTO E ASSENTAMENTO DE TUBO CPVC SOLDÁVEL, ÁGUA QUENTE, DN 35 MM (1.1/4"), INCLUSIVE CONEXÕES</t>
  </si>
  <si>
    <t>ED-50116</t>
  </si>
  <si>
    <t>FORNECIMENTO E ASSENTAMENTO DE TUBO CPVC SOLDÁVEL, ÁGUA QUENTE, DN 42 MM (1.1/2"), INCLUSIVE CONEXÕES</t>
  </si>
  <si>
    <t>ED-50117</t>
  </si>
  <si>
    <t>FORNECIMENTO E ASSENTAMENTO DE TUBO CPVC SOLDÁVEL, ÁGUA QUENTE, DN 54 MM (2"), INCLUSIVE CONEXÕES</t>
  </si>
  <si>
    <t>ED-50118</t>
  </si>
  <si>
    <t>FORNECIMENTO E ASSENTAMENTO DE TUBO CPVC SOLDÁVEL, ÁGUA QUENTE, DN 73 MM (2.1/2"), INCLUSIVE CONEXÕES</t>
  </si>
  <si>
    <t>ED-50119</t>
  </si>
  <si>
    <t>FORNECIMENTO E ASSENTAMENTO DE TUBO CPVC SOLDÁVEL, ÁGUA QUENTE, DN 89 MM (3"), INCLUSIVE CONEXÕES</t>
  </si>
  <si>
    <t>TUBULAÇÃO DE COBRE</t>
  </si>
  <si>
    <t>ED-50095</t>
  </si>
  <si>
    <t>FORNECIMENTO E ASSENTAMENTO DE TUBO DE COBRE CLASSE "A" SEM COSTURA SOLDÁVEL, INCLUSIVE CONEXÕES E SUPORTES, D = 104 MM (4")</t>
  </si>
  <si>
    <t>ED-50087</t>
  </si>
  <si>
    <t>FORNECIMENTO E ASSENTAMENTO DE TUBO DE COBRE CLASSE "A" SEM COSTURA SOLDÁVEL, INCLUSIVE CONEXÕES E SUPORTES, D = 1/2"</t>
  </si>
  <si>
    <t>ED-50088</t>
  </si>
  <si>
    <t>FORNECIMENTO E ASSENTAMENTO DE TUBO DE COBRE CLASSE "A" SEM COSTURA SOLDÁVEL, INCLUSIVE CONEXÕES E SUPORTES, D = 22 MM (3/4")</t>
  </si>
  <si>
    <t>ED-50089</t>
  </si>
  <si>
    <t>FORNECIMENTO E ASSENTAMENTO DE TUBO DE COBRE CLASSE "A" SEM COSTURA SOLDÁVEL, INCLUSIVE CONEXÕES E SUPORTES, D = 28 MM (1")</t>
  </si>
  <si>
    <t>ED-50090</t>
  </si>
  <si>
    <t>FORNECIMENTO E ASSENTAMENTO DE TUBO DE COBRE CLASSE "A" SEM COSTURA SOLDÁVEL, INCLUSIVE CONEXÕES E SUPORTES, D = 35 MM (1 1/4")</t>
  </si>
  <si>
    <t>ED-50091</t>
  </si>
  <si>
    <t>FORNECIMENTO E ASSENTAMENTO DE TUBO DE COBRE CLASSE "A" SEM COSTURA SOLDÁVEL, INCLUSIVE CONEXÕES E SUPORTES, D = 42 MM (1 1/2")</t>
  </si>
  <si>
    <t>ED-50092</t>
  </si>
  <si>
    <t>FORNECIMENTO E ASSENTAMENTO DE TUBO DE COBRE CLASSE "A" SEM COSTURA SOLDÁVEL, INCLUSIVE CONEXÕES E SUPORTES, D = 54 MM (2")</t>
  </si>
  <si>
    <t>ED-50093</t>
  </si>
  <si>
    <t>FORNECIMENTO E ASSENTAMENTO DE TUBO DE COBRE CLASSE "A" SEM COSTURA SOLDÁVEL, INCLUSIVE CONEXÕES E SUPORTES, D = 66 MM (2 1/2")</t>
  </si>
  <si>
    <t>ED-50094</t>
  </si>
  <si>
    <t>FORNECIMENTO E ASSENTAMENTO DE TUBO DE COBRE CLASSE "A" SEM COSTURA SOLDÁVEL, INCLUSIVE CONEXÕES E SUPORTES, D = 79 MM (3")</t>
  </si>
  <si>
    <t>ED-50104</t>
  </si>
  <si>
    <t>FORNECIMENTO E ASSENTAMENTO DE TUBO DE COBRE CLASSE "E" SEM COSTURA SOLDÁVEL, INCLUSIVE CONEXÕES E SUPORTES, D = 104 MM (4")</t>
  </si>
  <si>
    <t>ED-50096</t>
  </si>
  <si>
    <t>FORNECIMENTO E ASSENTAMENTO DE TUBO DE COBRE CLASSE "E" SEM COSTURA SOLDÁVEL, INCLUSIVE CONEXÕES E SUPORTES, D = 15 MM (1/2")</t>
  </si>
  <si>
    <t>ED-50097</t>
  </si>
  <si>
    <t>FORNECIMENTO E ASSENTAMENTO DE TUBO DE COBRE CLASSE "E" SEM COSTURA SOLDÁVEL, INCLUSIVE CONEXÕES E SUPORTES, D = 22 MM (3/4")</t>
  </si>
  <si>
    <t>ED-50098</t>
  </si>
  <si>
    <t>FORNECIMENTO E ASSENTAMENTO DE TUBO DE COBRE CLASSE "E" SEM COSTURA SOLDÁVEL, INCLUSIVE CONEXÕES E SUPORTES, D = 28 MM (1")</t>
  </si>
  <si>
    <t>ED-50099</t>
  </si>
  <si>
    <t>FORNECIMENTO E ASSENTAMENTO DE TUBO DE COBRE CLASSE "E" SEM COSTURA SOLDÁVEL, INCLUSIVE CONEXÕES E SUPORTES, D = 35 MM (1 1/4")</t>
  </si>
  <si>
    <t>ED-50100</t>
  </si>
  <si>
    <t>FORNECIMENTO E ASSENTAMENTO DE TUBO DE COBRE CLASSE "E" SEM COSTURA SOLDÁVEL, INCLUSIVE CONEXÕES E SUPORTES, D = 42 MM (1 1/2")</t>
  </si>
  <si>
    <t>ED-50101</t>
  </si>
  <si>
    <t>FORNECIMENTO E ASSENTAMENTO DE TUBO DE COBRE CLASSE "E" SEM COSTURA SOLDÁVEL, INCLUSIVE CONEXÕES E SUPORTES, D = 54 MM (2")</t>
  </si>
  <si>
    <t>ED-50102</t>
  </si>
  <si>
    <t>FORNECIMENTO E ASSENTAMENTO DE TUBO DE COBRE CLASSE "E" SEM COSTURA SOLDÁVEL, INCLUSIVE CONEXÕES E SUPORTES, D = 66 MM (2 1/2")</t>
  </si>
  <si>
    <t>ED-50103</t>
  </si>
  <si>
    <t>FORNECIMENTO E ASSENTAMENTO DE TUBO DE COBRE CLASSE "E" SEM COSTURA SOLDÁVEL, INCLUSIVE CONEXÕES E SUPORTES, D = 79 MM (3")</t>
  </si>
  <si>
    <t>TUBULAÇÃO DE AÇO GALVANIZADO</t>
  </si>
  <si>
    <t>ED-50042</t>
  </si>
  <si>
    <t>FORNECIMENTO E ASSENTAMENTO DE TUBO DE AÇO GALVANIZADO COM COSTURA , INCLUSIVE CONEXÕES E SUPORTES, D = 1"</t>
  </si>
  <si>
    <t>ED-50044</t>
  </si>
  <si>
    <t>FORNECIMENTO E ASSENTAMENTO DE TUBO DE AÇO GALVANIZADO COM COSTURA , INCLUSIVE CONEXÕES E SUPORTES, D = 1 1/2"</t>
  </si>
  <si>
    <t>ED-50043</t>
  </si>
  <si>
    <t>FORNECIMENTO E ASSENTAMENTO DE TUBO DE AÇO GALVANIZADO COM COSTURA , INCLUSIVE CONEXÕES E SUPORTES, D = 1 1/4"</t>
  </si>
  <si>
    <t>ED-50040</t>
  </si>
  <si>
    <t>FORNECIMENTO E ASSENTAMENTO DE TUBO DE AÇO GALVANIZADO COM COSTURA , INCLUSIVE CONEXÕES E SUPORTES, D = 1/2"</t>
  </si>
  <si>
    <t>ED-50045</t>
  </si>
  <si>
    <t>FORNECIMENTO E ASSENTAMENTO DE TUBO DE AÇO GALVANIZADO COM COSTURA , INCLUSIVE CONEXÕES E SUPORTES, D = 2"</t>
  </si>
  <si>
    <t>ED-50046</t>
  </si>
  <si>
    <t>FORNECIMENTO E ASSENTAMENTO DE TUBO DE AÇO GALVANIZADO COM COSTURA , INCLUSIVE CONEXÕES E SUPORTES, D = 2 1/2"</t>
  </si>
  <si>
    <t>ED-50041</t>
  </si>
  <si>
    <t>FORNECIMENTO E ASSENTAMENTO DE TUBO DE AÇO GALVANIZADO COM COSTURA , INCLUSIVE CONEXÕES E SUPORTES, D = 3/4"</t>
  </si>
  <si>
    <t>REGISTRO E VÁLVULA</t>
  </si>
  <si>
    <t>ED-49999</t>
  </si>
  <si>
    <t>REGISTRO DE ESFERA, TIPO PVC SOLDÁVEL DN 20MM (1/2"), INCLUSIVE VOLANTE PARA ACIONAMENTO</t>
  </si>
  <si>
    <t>ED-50000</t>
  </si>
  <si>
    <t>REGISTRO DE ESFERA, TIPO PVC SOLDÁVEL DN 25MM (3/4"), INCLUSIVE VOLANTE PARA ACIONAMENTO</t>
  </si>
  <si>
    <t>ED-50001</t>
  </si>
  <si>
    <t>REGISTRO DE ESFERA, TIPO PVC SOLDÁVEL DN 32MM (1"), INCLUSIVE VOLANTE PARA ACIONAMENTO</t>
  </si>
  <si>
    <t>ED-50002</t>
  </si>
  <si>
    <t>REGISTRO DE ESFERA, TIPO PVC SOLDÁVEL DN 40MM (1.1/4"), INCLUSIVE VOLANTE PARA ACIONAMENTO</t>
  </si>
  <si>
    <t>ED-50003</t>
  </si>
  <si>
    <t>REGISTRO DE ESFERA, TIPO PVC SOLDÁVEL DN 50MM (1.1/2"), INCLUSIVE VOLANTE PARA ACIONAMENTO</t>
  </si>
  <si>
    <t>ED-50004</t>
  </si>
  <si>
    <t>REGISTRO DE ESFERA, TIPO PVC SOLDÁVEL DN 60MM (2"), INCLUSIVE VOLANTE PARA ACIONAMENTO</t>
  </si>
  <si>
    <t>ED-49991</t>
  </si>
  <si>
    <t>ED-49992</t>
  </si>
  <si>
    <t>ED-49995</t>
  </si>
  <si>
    <t>ED-49996</t>
  </si>
  <si>
    <t>ED-49993</t>
  </si>
  <si>
    <t>ED-49994</t>
  </si>
  <si>
    <t>ED-49987</t>
  </si>
  <si>
    <t>ED-49988</t>
  </si>
  <si>
    <t>ED-49989</t>
  </si>
  <si>
    <t>ED-49974</t>
  </si>
  <si>
    <t>ED-49978</t>
  </si>
  <si>
    <t>ED-49976</t>
  </si>
  <si>
    <t>ED-49970</t>
  </si>
  <si>
    <t>ED-49980</t>
  </si>
  <si>
    <t>ED-49982</t>
  </si>
  <si>
    <t>ED-49984</t>
  </si>
  <si>
    <t>ED-49972</t>
  </si>
  <si>
    <t>ED-49986</t>
  </si>
  <si>
    <t>ED-49963</t>
  </si>
  <si>
    <t>ED-49964</t>
  </si>
  <si>
    <t>ED-49965</t>
  </si>
  <si>
    <t>ED-49966</t>
  </si>
  <si>
    <t>ED-50346</t>
  </si>
  <si>
    <t>VÁLVULA DE RETENÇÃO DE PÉ COM CRIVO, D = 100 MM (4")</t>
  </si>
  <si>
    <t>ED-50338</t>
  </si>
  <si>
    <t>VÁLVULA DE RETENÇÃO DE PÉ COM CRIVO, D = 15 MM (1/2")</t>
  </si>
  <si>
    <t>ED-50339</t>
  </si>
  <si>
    <t>VÁLVULA DE RETENÇÃO DE PÉ COM CRIVO, D = 20 MM (3/4")</t>
  </si>
  <si>
    <t>ED-50340</t>
  </si>
  <si>
    <t>VÁLVULA DE RETENÇÃO DE PÉ COM CRIVO D = 25 MM (1")</t>
  </si>
  <si>
    <t>ED-50341</t>
  </si>
  <si>
    <t>VÁLVULA DE RETENÇÃO DE PÉ COM CRIVO, D = 32 MM (1 1/4")</t>
  </si>
  <si>
    <t>ED-50342</t>
  </si>
  <si>
    <t>VÁLVULA DE RETENÇÃO DE PÉ COM CRIVO, D = 40 MM (1 1/2")</t>
  </si>
  <si>
    <t>ED-50343</t>
  </si>
  <si>
    <t>VÁLVULA DE RETENÇÃO DE PÉ COM CRIVO, D = 50 MM (2")</t>
  </si>
  <si>
    <t>ED-50344</t>
  </si>
  <si>
    <t>VÁLVULA DE RETENÇÃO DE PÉ COM CRIVO, D = 65 MM (2 1/2")</t>
  </si>
  <si>
    <t>ED-50345</t>
  </si>
  <si>
    <t>VÁLVULA DE RETENÇÃO DE PÉ COM CRIVO, D = 80 MM (3")</t>
  </si>
  <si>
    <t>ED-50358</t>
  </si>
  <si>
    <t>VÁLVULA DE RETENÇÃO HORIZONTAL OU VERTICAL, Ø 100 MM (4")</t>
  </si>
  <si>
    <t>ED-50350</t>
  </si>
  <si>
    <t>VÁLVULA DE RETENÇÃO HORIZONTAL OU VERTICAL, Ø 15 MM (1/2")</t>
  </si>
  <si>
    <t>ED-50351</t>
  </si>
  <si>
    <t>VÁLVULA DE RETENÇÃO HORIZONTAL OU VERTICAL, Ø 20 MM (3/4")</t>
  </si>
  <si>
    <t>ED-50354</t>
  </si>
  <si>
    <t>VÁLVULA DE RETENÇÃO HORIZONTAL OU VERTICAL, Ø 25 MM (1")</t>
  </si>
  <si>
    <t>ED-50352</t>
  </si>
  <si>
    <t>VÁLVULA DE RETENÇÃO HORIZONTAL OU VERTICAL, Ø 32 MM (1 1/4")</t>
  </si>
  <si>
    <t>ED-50353</t>
  </si>
  <si>
    <t>VÁLVULA DE RETENÇÃO HORIZONTAL OU VERTICAL, Ø 40 MM (1 1/2")</t>
  </si>
  <si>
    <t>ED-50355</t>
  </si>
  <si>
    <t>VÁLVULA DE RETENÇÃO HORIZONTAL OU VERTICAL, Ø 50 MM (2")</t>
  </si>
  <si>
    <t>VÁLVULA DE RETENÇÃO HORIZONTAL OU VERTICAL, Ø 65 MM (2 1/2")</t>
  </si>
  <si>
    <t>ED-50357</t>
  </si>
  <si>
    <t>VÁLVULA DE RETENÇÃO HORIZONTAL OU VERTICAL, Ø 80 MM (3")</t>
  </si>
  <si>
    <t>CAIXA SIFONADA E RALO EM PVC</t>
  </si>
  <si>
    <t>ED-49950</t>
  </si>
  <si>
    <t>CAIXA DE INSPEÇÃO DE POLIETILENO , Ø 100 MM</t>
  </si>
  <si>
    <t>ED-50006</t>
  </si>
  <si>
    <t>CAIXA SECA DE PVC RÍGIDO , 100 X 100 X 40 MM</t>
  </si>
  <si>
    <t>ED-50009</t>
  </si>
  <si>
    <t>CAIXA SIFONADA EM PVC COM GRELHA QUADRADA/REDONDA 150 X 185 X 75 MM</t>
  </si>
  <si>
    <t>ED-50007</t>
  </si>
  <si>
    <t>CAIXA SIFONADA EM PVC COM GRELHA QUADRADA150 X 150 X 50 MM</t>
  </si>
  <si>
    <t>ED-50010</t>
  </si>
  <si>
    <t>CAIXA SIFONADA EM PVC COM GRELHA REDONDA 100 X 100 X 40 MM</t>
  </si>
  <si>
    <t>ED-50011</t>
  </si>
  <si>
    <t>CAIXA SIFONADA EM PVC COM GRELHA REDONDA 100 X 100 X 50 MM</t>
  </si>
  <si>
    <t>ED-50008</t>
  </si>
  <si>
    <t>CAIXA SIFONADA EM PVC COM GRELHA REDONDA 150 X 150 X 50 MM</t>
  </si>
  <si>
    <t>ED-50014</t>
  </si>
  <si>
    <t>CAIXA SIFONADA EM PVC COM TAMPA CEGA 150 X 150 X 50 MM</t>
  </si>
  <si>
    <t>ED-50015</t>
  </si>
  <si>
    <t>CAIXA SIFONADA EM PVC COM TAMPA CEGA 150 X 185 X 75 MM</t>
  </si>
  <si>
    <t>ED-50012</t>
  </si>
  <si>
    <t>CAIXA SIFONADA EM PVC COM TAMPA CEGA 250 X 172 X 50 MM</t>
  </si>
  <si>
    <t>ED-50013</t>
  </si>
  <si>
    <t>CAIXA SIFONADA EM PVC COM TAMPA CEGA 250 X 230 X 75 MM</t>
  </si>
  <si>
    <t>ED-49955</t>
  </si>
  <si>
    <t>RALO SECO PVC CÔNICO 100 X 40 MM COM GRELHA QUADRADA</t>
  </si>
  <si>
    <t>ED-49958</t>
  </si>
  <si>
    <t>RALO SECO PVC CÔNICO 100 X 40 MM COM GRELHA REDONDA</t>
  </si>
  <si>
    <t>ED-49959</t>
  </si>
  <si>
    <t>RALO SECO PVC QUADRADO 100 X 53 X 40 MM COM GRELHA BRANCA</t>
  </si>
  <si>
    <t>ED-49957</t>
  </si>
  <si>
    <t>RALO SIFONADO PVC CILINDRICO 100 X 70 X 40 MM COM GRELHA QUADRADA</t>
  </si>
  <si>
    <t>ED-49956</t>
  </si>
  <si>
    <t>RALO SIFONADO PVC CILINDRÍCO 100 X 70 X 40 MM COM GRELHA REDONDA</t>
  </si>
  <si>
    <t>ED-49952</t>
  </si>
  <si>
    <t>RALO SIFONADO PVC CÔNICO ALTURA REGULÁVEL 100 X 40 MM COM GRELHA METÁLICA</t>
  </si>
  <si>
    <t>ED-49954</t>
  </si>
  <si>
    <t>RALO SIFONADO PVC CÔNICO 100 X 40 MM COM GRELHA REDONDA</t>
  </si>
  <si>
    <t>ED-49953</t>
  </si>
  <si>
    <t>RALO SIFONADO PVC QUADRADO 100 X 53 X 40 MM COM GRELHA BRANCA</t>
  </si>
  <si>
    <t>GRELHA E RALO METÁLICO</t>
  </si>
  <si>
    <t>ED-49944</t>
  </si>
  <si>
    <t>GRELHA DE FERRO FUNDIDO 30 X 30 CM</t>
  </si>
  <si>
    <t>ED-49942</t>
  </si>
  <si>
    <t>GRELHA FUNDIDA 571-C, 10 X 10 CM</t>
  </si>
  <si>
    <t>ED-49943</t>
  </si>
  <si>
    <t>GRELHA FUNDIDA 571-C, 15 X 15 CM</t>
  </si>
  <si>
    <t>ED-49945</t>
  </si>
  <si>
    <t>GRELHA/PORTA GRELHA AÇO INOX, FECHO GIRATÓRIO 100 X 100 MM</t>
  </si>
  <si>
    <t>ED-49946</t>
  </si>
  <si>
    <t>GRELHA/PORTA GRELHA AÇO INOX, FECHO GIRATÓRIO 150 X 150 MM</t>
  </si>
  <si>
    <t>TERMINAL DE VENTILAÇÃO</t>
  </si>
  <si>
    <t>ED-49951</t>
  </si>
  <si>
    <t>MITRA PVC RÍGIDO (TERMINAL DE VENTILAÇÃO TIPO) 75 MM</t>
  </si>
  <si>
    <t>CAIXA DE GORDURA</t>
  </si>
  <si>
    <t>ED-49940</t>
  </si>
  <si>
    <t>CAIXA DE GORDURA DUPLA (CGD), CIRCULAR, EM CONCRETO PRÉ-MOLDADO, CAPACIDADE DE 120L, INCLUSIVE ESCAVAÇÃO, REATERRO, TRANSPORTE E RETIRADA DO MATERIAL ESCAVADO (EM CAÇAMBA)</t>
  </si>
  <si>
    <t>ED-49939</t>
  </si>
  <si>
    <t>CAIXA DE GORDURA SIMPLES (CGS), CIRCULAR, EM CONCRETO PRÉ-MOLDADO, CAPACIDADE DE 31L, INCLUSIVE ESCAVAÇÃO, REATERRO, TRANSPORTE E RETIRADA DO MATERIAL ESCAVADO (EM CAÇAMBA)</t>
  </si>
  <si>
    <t>CAIXA DE ALVENARIA PARA ESGOTO</t>
  </si>
  <si>
    <t>ED-49903</t>
  </si>
  <si>
    <t>CAIXA DE ESGOTO DE INSPEÇÃO/PASSAGEM EM ALVENARIA (100X100X50CM), REVESTIMENTO EM ARGAMASSA COM ADITIVO IMPERMEABILIZANTE, COM TAMPA DE CONCRETO, INCLUSIVE ESCAVAÇÃO, REATERRO E TRANSPORTE E RETIRADA DO MATERIAL ESCAVADO (EM CAÇAMBA)</t>
  </si>
  <si>
    <t>ED-49904</t>
  </si>
  <si>
    <t>CAIXA DE ESGOTO DE INSPEÇÃO/PASSAGEM EM ALVENARIA (100X100X80CM), REVESTIMENTO EM ARGAMASSA COM ADITIVO IMPERMEABILIZANTE, COM TAMPA DE CONCRETO, INCLUSIVE ESCAVAÇÃO, REATERRO E TRANSPORTE E RETIRADA DO MATERIAL ESCAVADO (EM CAÇAMBA)</t>
  </si>
  <si>
    <t>ED-49870</t>
  </si>
  <si>
    <t>CAIXA DE ESGOTO DE INSPEÇÃO/PASSAGEM EM ALVENARIA (30X30X30CM), REVESTIMENTO EM ARGAMASSA COM ADITIVO IMPERMEABILIZANTE, COM TAMPA DE CONCRETO, INCLUSIVE ESCAVAÇÃO, REATERRO E TRANSPORTE E RETIRADA DO MATERIAL ESCAVADO (EM CAÇAMBA)</t>
  </si>
  <si>
    <t>ED-49871</t>
  </si>
  <si>
    <t>CAIXA DE ESGOTO DE INSPEÇÃO/PASSAGEM EM ALVENARIA (30X30X40CM), REVESTIMENTO EM ARGAMASSA COM ADITIVO IMPERMEABILIZANTE, COM TAMPA DE CONCRETO, INCLUSIVE ESCAVAÇÃO, REATERRO E TRANSPORTE E RETIRADA DO MATERIAL ESCAVADO (EM CAÇAMBA)</t>
  </si>
  <si>
    <t>ED-49872</t>
  </si>
  <si>
    <t>CAIXA DE ESGOTO DE INSPEÇÃO/PASSAGEM EM ALVENARIA (30X30X60CM), REVESTIMENTO EM ARGAMASSA COM ADITIVO IMPERMEABILIZANTE, COM TAMPA DE CONCRETO, INCLUSIVE ESCAVAÇÃO, REATERRO E TRANSPORTE E RETIRADA DO MATERIAL ESCAVADO (EM CAÇAMBA)</t>
  </si>
  <si>
    <t>ED-49876</t>
  </si>
  <si>
    <t>CAIXA DE ESGOTO DE INSPEÇÃO/PASSAGEM EM ALVENARIA (40X40X100CM), REVESTIMENTO EM ARGAMASSA COM ADITIVO IMPERMEABILIZANTE, COM TAMPA DE CONCRETO, INCLUSIVE ESCAVAÇÃO, REATERRO E TRANSPORTE E RETIRADA DO MATERIAL ESCAVADO (EM CAÇAMBA)</t>
  </si>
  <si>
    <t>ED-49873</t>
  </si>
  <si>
    <t>CAIXA DE ESGOTO DE INSPEÇÃO/PASSAGEM EM ALVENARIA (40X40X40CM), REVESTIMENTO EM ARGAMASSA COM ADITIVO IMPERMEABILIZANTE, COM TAMPA DE CONCRETO, INCLUSIVE ESCAVAÇÃO, REATERRO E TRANSPORTE E RETIRADA DO MATERIAL ESCAVADO (EM CAÇAMBA)</t>
  </si>
  <si>
    <t>ED-49874</t>
  </si>
  <si>
    <t>CAIXA DE ESGOTO DE INSPEÇÃO/PASSAGEM EM ALVENARIA (40X40X60CM), REVESTIMENTO EM ARGAMASSA COM ADITIVO IMPERMEABILIZANTE, COM TAMPA DE CONCRETO, INCLUSIVE ESCAVAÇÃO, REATERRO E TRANSPORTE E RETIRADA DO MATERIAL ESCAVADO (EM CAÇAMBA)</t>
  </si>
  <si>
    <t>ED-49875</t>
  </si>
  <si>
    <t>CAIXA DE ESGOTO DE INSPEÇÃO/PASSAGEM EM ALVENARIA (40X40X80CM), REVESTIMENTO EM ARGAMASSA COM ADITIVO IMPERMEABILIZANTE, COM TAMPA DE CONCRETO, INCLUSIVE ESCAVAÇÃO, REATERRO E TRANSPORTE E RETIRADA DO MATERIAL ESCAVADO (EM CAÇAMBA)</t>
  </si>
  <si>
    <t>ED-49881</t>
  </si>
  <si>
    <t>CAIXA DE ESGOTO DE INSPEÇÃO/PASSAGEM EM ALVENARIA (50X50X100CM), REVESTIMENTO EM ARGAMASSA COM ADITIVO IMPERMEABILIZANTE, COM TAMPA DE CONCRETO, INCLUSIVE ESCAVAÇÃO, REATERRO E TRANSPORTE E RETIRADA DO MATERIAL ESCAVADO (EM CAÇAMBA)</t>
  </si>
  <si>
    <t>ED-49877</t>
  </si>
  <si>
    <t>CAIXA DE ESGOTO DE INSPEÇÃO/PASSAGEM EM ALVENARIA (50X50X40CM), REVESTIMENTO EM ARGAMASSA COM ADITIVO IMPERMEABILIZANTE, COM TAMPA DE CONCRETO, INCLUSIVE ESCAVAÇÃO, REATERRO E TRANSPORTE E RETIRADA DO MATERIAL ESCAVADO (EM CAÇAMBA)</t>
  </si>
  <si>
    <t>ED-49878</t>
  </si>
  <si>
    <t>CAIXA DE ESGOTO DE INSPEÇÃO/PASSAGEM EM ALVENARIA (50X50X45CM), REVESTIMENTO EM ARGAMASSA COM ADITIVO IMPERMEABILIZANTE, COM TAMPA DE CONCRETO, INCLUSIVE ESCAVAÇÃO, REATERRO E TRANSPORTE E RETIRADA DO MATERIAL ESCAVADO (EM CAÇAMBA)</t>
  </si>
  <si>
    <t>ED-49879</t>
  </si>
  <si>
    <t>CAIXA DE ESGOTO DE INSPEÇÃO/PASSAGEM EM ALVENARIA (50X50X60CM), REVESTIMENTO EM ARGAMASSA COM ADITIVO IMPERMEABILIZANTE, COM TAMPA DE CONCRETO, INCLUSIVE ESCAVAÇÃO, REATERRO E TRANSPORTE E RETIRADA DO MATERIAL ESCAVADO (EM CAÇAMBA)</t>
  </si>
  <si>
    <t>ED-49880</t>
  </si>
  <si>
    <t>CAIXA DE ESGOTO DE INSPEÇÃO/PASSAGEM EM ALVENARIA (50X50X80CM), REVESTIMENTO EM ARGAMASSA COM ADITIVO IMPERMEABILIZANTE, COM TAMPA DE CONCRETO, INCLUSIVE ESCAVAÇÃO, REATERRO E TRANSPORTE E RETIRADA DO MATERIAL ESCAVADO (EM CAÇAMBA)</t>
  </si>
  <si>
    <t>ED-49889</t>
  </si>
  <si>
    <t>CAIXA DE ESGOTO DE INSPEÇÃO/PASSAGEM EM ALVENARIA (60X60X100CM), REVESTIMENTO EM ARGAMASSA COM ADITIVO IMPERMEABILIZANTE, COM TAMPA DE CONCRETO, INCLUSIVE ESCAVAÇÃO, REATERRO E TRANSPORTE E RETIRADA DO MATERIAL ESCAVADO (EM CAÇAMBA)</t>
  </si>
  <si>
    <t>ED-49882</t>
  </si>
  <si>
    <t>CAIXA DE ESGOTO DE INSPEÇÃO/PASSAGEM EM ALVENARIA (60X60X40CM), REVESTIMENTO EM ARGAMASSA COM ADITIVO IMPERMEABILIZANTE, COM TAMPA DE CONCRETO, INCLUSIVE ESCAVAÇÃO, REATERRO E TRANSPORTE E RETIRADA DO MATERIAL ESCAVADO (EM CAÇAMBA)</t>
  </si>
  <si>
    <t>ED-49883</t>
  </si>
  <si>
    <t>CAIXA DE ESGOTO DE INSPEÇÃO/PASSAGEM EM ALVENARIA (60X60X60CM), REVESTIMENTO EM ARGAMASSA COM ADITIVO IMPERMEABILIZANTE, COM TAMPA DE CONCRETO, INCLUSIVE ESCAVAÇÃO, REATERRO E TRANSPORTE E RETIRADA DO MATERIAL ESCAVADO (EM CAÇAMBA)</t>
  </si>
  <si>
    <t>ED-49884</t>
  </si>
  <si>
    <t>CAIXA DE ESGOTO DE INSPEÇÃO/PASSAGEM EM ALVENARIA (60X60X65CM), REVESTIMENTO EM ARGAMASSA COM ADITIVO IMPERMEABILIZANTE, COM TAMPA DE CONCRETO, INCLUSIVE ESCAVAÇÃO, REATERRO E TRANSPORTE E RETIRADA DO MATERIAL ESCAVADO (EM CAÇAMBA)</t>
  </si>
  <si>
    <t>ED-49885</t>
  </si>
  <si>
    <t>CAIXA DE ESGOTO DE INSPEÇÃO/PASSAGEM EM ALVENARIA (60X60X70CM), REVESTIMENTO EM ARGAMASSA COM ADITIVO IMPERMEABILIZANTE, COM TAMPA DE CONCRETO, INCLUSIVE ESCAVAÇÃO, REATERRO E TRANSPORTE E RETIRADA DO MATERIAL ESCAVADO (EM CAÇAMBA)</t>
  </si>
  <si>
    <t>ED-49886</t>
  </si>
  <si>
    <t>CAIXA DE ESGOTO DE INSPEÇÃO/PASSAGEM EM ALVENARIA (60X60X75CM), REVESTIMENTO EM ARGAMASSA COM ADITIVO IMPERMEABILIZANTE, COM TAMPA DE CONCRETO, INCLUSIVE ESCAVAÇÃO, REATERRO E TRANSPORTE E RETIRADA DO MATERIAL ESCAVADO (EM CAÇAMBA)</t>
  </si>
  <si>
    <t>ED-49887</t>
  </si>
  <si>
    <t>CAIXA DE ESGOTO DE INSPEÇÃO/PASSAGEM EM ALVENARIA (60X60X80CM), REVESTIMENTO EM ARGAMASSA COM ADITIVO IMPERMEABILIZANTE, COM TAMPA DE CONCRETO, INCLUSIVE ESCAVAÇÃO, REATERRO E TRANSPORTE E RETIRADA DO MATERIAL ESCAVADO (EM CAÇAMBA)</t>
  </si>
  <si>
    <t>ED-49888</t>
  </si>
  <si>
    <t>CAIXA DE ESGOTO DE INSPEÇÃO/PASSAGEM EM ALVENARIA (60X60X85CM), REVESTIMENTO EM ARGAMASSA COM ADITIVO IMPERMEABILIZANTE, COM TAMPA DE CONCRETO, INCLUSIVE ESCAVAÇÃO, REATERRO E TRANSPORTE E RETIRADA DO MATERIAL ESCAVADO (EM CAÇAMBA)</t>
  </si>
  <si>
    <t>ED-49893</t>
  </si>
  <si>
    <t>CAIXA DE ESGOTO DE INSPEÇÃO/PASSAGEM EM ALVENARIA (70X70X110CM), REVESTIMENTO EM ARGAMASSA COM ADITIVO IMPERMEABILIZANTE, COM TAMPA DE CONCRETO, INCLUSIVE ESCAVAÇÃO, REATERRO E TRANSPORTE E RETIRADA DO MATERIAL ESCAVADO (EM CAÇAMBA)</t>
  </si>
  <si>
    <t>ED-49890</t>
  </si>
  <si>
    <t>CAIXA DE ESGOTO DE INSPEÇÃO/PASSAGEM EM ALVENARIA (70X70X40CM), REVESTIMENTO EM ARGAMASSA COM ADITIVO IMPERMEABILIZANTE, COM TAMPA DE CONCRETO, INCLUSIVE ESCAVAÇÃO, REATERRO E TRANSPORTE E RETIRADA DO MATERIAL ESCAVADO (EM CAÇAMBA)</t>
  </si>
  <si>
    <t>ED-49891</t>
  </si>
  <si>
    <t>CAIXA DE ESGOTO DE INSPEÇÃO/PASSAGEM EM ALVENARIA (70X70X60CM), REVESTIMENTO EM ARGAMASSA COM ADITIVO IMPERMEABILIZANTE, COM TAMPA DE CONCRETO, INCLUSIVE ESCAVAÇÃO, REATERRO E TRANSPORTE E RETIRADA DO MATERIAL ESCAVADO (EM CAÇAMBA)</t>
  </si>
  <si>
    <t>ED-49892</t>
  </si>
  <si>
    <t>CAIXA DE ESGOTO DE INSPEÇÃO/PASSAGEM EM ALVENARIA (70X70X80CM), REVESTIMENTO EM ARGAMASSA COM ADITIVO IMPERMEABILIZANTE, COM TAMPA DE CONCRETO, INCLUSIVE ESCAVAÇÃO, REATERRO E TRANSPORTE E RETIRADA DO MATERIAL ESCAVADO (EM CAÇAMBA)</t>
  </si>
  <si>
    <t>ED-49897</t>
  </si>
  <si>
    <t>CAIXA DE ESGOTO DE INSPEÇÃO/PASSAGEM EM ALVENARIA (80X80X100CM), REVESTIMENTO EM ARGAMASSA COM ADITIVO IMPERMEABILIZANTE, COM TAMPA DE CONCRETO, INCLUSIVE ESCAVAÇÃO, REATERRO E TRANSPORTE E RETIRADA DO MATERIAL ESCAVADO (EM CAÇAMBA)</t>
  </si>
  <si>
    <t>ED-49898</t>
  </si>
  <si>
    <t>CAIXA DE ESGOTO DE INSPEÇÃO/PASSAGEM EM ALVENARIA (80X80X140CM), REVESTIMENTO EM ARGAMASSA COM ADITIVO IMPERMEABILIZANTE, COM TAMPA DE CONCRETO, INCLUSIVE ESCAVAÇÃO, REATERRO E TRANSPORTE E RETIRADA DO MATERIAL ESCAVADO (EM CAÇAMBA)</t>
  </si>
  <si>
    <t>ED-49894</t>
  </si>
  <si>
    <t>CAIXA DE ESGOTO DE INSPEÇÃO/PASSAGEM EM ALVENARIA (80X80X40CM), REVESTIMENTO EM ARGAMASSA COM ADITIVO IMPERMEABILIZANTE, COM TAMPA DE CONCRETO, INCLUSIVE ESCAVAÇÃO, REATERRO E TRANSPORTE E RETIRADA DO MATERIAL ESCAVADO (EM CAÇAMBA)</t>
  </si>
  <si>
    <t>ED-49895</t>
  </si>
  <si>
    <t>CAIXA DE ESGOTO DE INSPEÇÃO/PASSAGEM EM ALVENARIA (80X80X60CM), REVESTIMENTO EM ARGAMASSA COM ADITIVO IMPERMEABILIZANTE, COM TAMPA DE CONCRETO, INCLUSIVE ESCAVAÇÃO, REATERRO E TRANSPORTE E RETIRADA DO MATERIAL ESCAVADO (EM CAÇAMBA)</t>
  </si>
  <si>
    <t>ED-49896</t>
  </si>
  <si>
    <t>CAIXA DE ESGOTO DE INSPEÇÃO/PASSAGEM EM ALVENARIA (80X80X80CM), REVESTIMENTO EM ARGAMASSA COM ADITIVO IMPERMEABILIZANTE, COM TAMPA DE CONCRETO, INCLUSIVE ESCAVAÇÃO, REATERRO E TRANSPORTE E RETIRADA DO MATERIAL ESCAVADO (EM CAÇAMBA)</t>
  </si>
  <si>
    <t>ED-49901</t>
  </si>
  <si>
    <t>CAIXA DE ESGOTO DE INSPEÇÃO/PASSAGEM EM ALVENARIA (90X90X100CM), REVESTIMENTO EM ARGAMASSA COM ADITIVO IMPERMEABILIZANTE, COM TAMPA DE CONCRETO, INCLUSIVE ESCAVAÇÃO, REATERRO E TRANSPORTE E RETIRADA DO MATERIAL ESCAVADO (EM CAÇAMBA)</t>
  </si>
  <si>
    <t>ED-49902</t>
  </si>
  <si>
    <t>CAIXA DE ESGOTO DE INSPEÇÃO/PASSAGEM EM ALVENARIA (90X90X140CM), REVESTIMENTO EM ARGAMASSA COM ADITIVO IMPERMEABILIZANTE, COM TAMPA DE CONCRETO, INCLUSIVE ESCAVAÇÃO, REATERRO E TRANSPORTE E RETIRADA DO MATERIAL ESCAVADO (EM CAÇAMBA)</t>
  </si>
  <si>
    <t>ED-49899</t>
  </si>
  <si>
    <t>CAIXA DE ESGOTO DE INSPEÇÃO/PASSAGEM EM ALVENARIA (90X90X60CM), REVESTIMENTO EM ARGAMASSA COM ADITIVO IMPERMEABILIZANTE, COM TAMPA DE CONCRETO, INCLUSIVE ESCAVAÇÃO, REATERRO E TRANSPORTE E RETIRADA DO MATERIAL ESCAVADO (EM CAÇAMBA)</t>
  </si>
  <si>
    <t>ED-49900</t>
  </si>
  <si>
    <t>CAIXA DE ESGOTO DE INSPEÇÃO/PASSAGEM EM ALVENARIA (90X90X80CM), REVESTIMENTO EM ARGAMASSA COM ADITIVO IMPERMEABILIZANTE, COM TAMPA DE CONCRETO, INCLUSIVE ESCAVAÇÃO, REATERRO E TRANSPORTE E RETIRADA DO MATERIAL ESCAVADO (EM CAÇAMBA)</t>
  </si>
  <si>
    <t>CAIXA DE ALVENARIA PARA DRENAGEM</t>
  </si>
  <si>
    <t>ED-49931</t>
  </si>
  <si>
    <t>CAIXA DE DRENAGEM DE INSPEÇÃO/PASSAGEM EM ALVENARIA (100X100X50CM), REVESTIMENTO EM ARGAMASSA COM ADITIVO IMPERMEABILIZANTE, COM TAMPA EM GRELHA, INCLUSIVE ESCAVAÇÃO, REATERRO E TRANSPORTE E RETIRADA DO MATERIAL ESCAVADO (EM CAÇAMBA)</t>
  </si>
  <si>
    <t>ED-49932</t>
  </si>
  <si>
    <t>CAIXA DE DRENAGEM DE INSPEÇÃO/PASSAGEM EM ALVENARIA (100X100X80CM), REVESTIMENTO EM ARGAMASSA COM ADITIVO IMPERMEABILIZANTE, COM TAMPA EM GRELHA, INCLUSIVE ESCAVAÇÃO, REATERRO E TRANSPORTE E RETIRADA DO MATERIAL ESCAVADO (EM CAÇAMBA)</t>
  </si>
  <si>
    <t>ED-49905</t>
  </si>
  <si>
    <t>CAIXA DE DRENAGEM DE INSPEÇÃO/PASSAGEM EM ALVENARIA (30X30X30CM), REVESTIMENTO EM ARGAMASSA COM ADITIVO IMPERMEABILIZANTE, COM TAMPA EM GRELHA, INCLUSIVE ESCAVAÇÃO, REATERRO E TRANSPORTE E RETIRADA DO MATERIAL ESCAVADO (EM CAÇAMBA)</t>
  </si>
  <si>
    <t>ED-49906</t>
  </si>
  <si>
    <t>CAIXA DE DRENAGEM DE INSPEÇÃO/PASSAGEM EM ALVENARIA (30X30X40CM), REVESTIMENTO EM ARGAMASSA COM ADITIVO IMPERMEABILIZANTE, COM TAMPA EM GRELHA, INCLUSIVE ESCAVAÇÃO, REATERRO E TRANSPORTE E RETIRADA DO MATERIAL ESCAVADO (EM CAÇAMBA)</t>
  </si>
  <si>
    <t>ED-49907</t>
  </si>
  <si>
    <t>CAIXA DE DRENAGEM DE INSPEÇÃO/PASSAGEM EM ALVENARIA (30X30X60CM), REVESTIMENTO EM ARGAMASSA COM ADITIVO IMPERMEABILIZANTE, COM TAMPA EM GRELHA, INCLUSIVE ESCAVAÇÃO, REATERRO E TRANSPORTE E RETIRADA DO MATERIAL ESCAVADO (EM CAÇAMBA)</t>
  </si>
  <si>
    <t>ED-49908</t>
  </si>
  <si>
    <t>CAIXA DE DRENAGEM DE INSPEÇÃO/PASSAGEM EM ALVENARIA (40X40X40CM), REVESTIMENTO EM ARGAMASSA COM ADITIVO IMPERMEABILIZANTE, COM TAMPA EM GRELHA, INCLUSIVE ESCAVAÇÃO, REATERRO E TRANSPORTE E RETIRADA DO MATERIAL ESCAVADO (EM CAÇAMBA)</t>
  </si>
  <si>
    <t>ED-49909</t>
  </si>
  <si>
    <t>CAIXA DE DRENAGEM DE INSPEÇÃO/PASSAGEM EM ALVENARIA (40X40X60CM), REVESTIMENTO EM ARGAMASSA COM ADITIVO IMPERMEABILIZANTE, COM TAMPA EM GRELHA, INCLUSIVE ESCAVAÇÃO, REATERRO E TRANSPORTE E RETIRADA DO MATERIAL ESCAVADO (EM CAÇAMBA)</t>
  </si>
  <si>
    <t>ED-49910</t>
  </si>
  <si>
    <t>CAIXA DE DRENAGEM DE INSPEÇÃO/PASSAGEM EM ALVENARIA (40X40X80CM), REVESTIMENTO EM ARGAMASSA COM ADITIVO IMPERMEABILIZANTE, COM TAMPA EM GRELHA, INCLUSIVE ESCAVAÇÃO, REATERRO E TRANSPORTE E RETIRADA DO MATERIAL ESCAVADO (EM CAÇAMBA)</t>
  </si>
  <si>
    <t>ED-49913</t>
  </si>
  <si>
    <t>CAIXA DE DRENAGEM DE INSPEÇÃO/PASSAGEM EM ALVENARIA (50X50X100CM), REVESTIMENTO EM ARGAMASSA COM ADITIVO IMPERMEABILIZANTE, COM TAMPA EM GRELHA, INCLUSIVE ESCAVAÇÃO, REATERRO E TRANSPORTE E RETIRADA DO MATERIAL ESCAVADO (EM CAÇAMBA)</t>
  </si>
  <si>
    <t>ED-49911</t>
  </si>
  <si>
    <t>CAIXA DE DRENAGEM DE INSPEÇÃO/PASSAGEM EM ALVENARIA (50X50X40CM), REVESTIMENTO EM ARGAMASSA COM ADITIVO IMPERMEABILIZANTE, COM TAMPA EM GRELHA, INCLUSIVE ESCAVAÇÃO, REATERRO E TRANSPORTE E RETIRADA DO MATERIAL ESCAVADO (EM CAÇAMBA)</t>
  </si>
  <si>
    <t>ED-49912</t>
  </si>
  <si>
    <t>CAIXA DE DRENAGEM DE INSPEÇÃO/PASSAGEM EM ALVENARIA (50X50X60CM), REVESTIMENTO EM ARGAMASSA COM ADITIVO IMPERMEABILIZANTE, COM TAMPA EM GRELHA, INCLUSIVE ESCAVAÇÃO, REATERRO E TRANSPORTE E RETIRADA DO MATERIAL ESCAVADO (EM CAÇAMBA)</t>
  </si>
  <si>
    <t>ED-49917</t>
  </si>
  <si>
    <t>CAIXA DE DRENAGEM DE INSPEÇÃO/PASSAGEM EM ALVENARIA (60X60X100CM), REVESTIMENTO EM ARGAMASSA COM ADITIVO IMPERMEABILIZANTE, COM TAMPA EM GRELHA, INCLUSIVE ESCAVAÇÃO, REATERRO E TRANSPORTE E RETIRADA DO MATERIAL ESCAVADO (EM CAÇAMBA)</t>
  </si>
  <si>
    <t>ED-49914</t>
  </si>
  <si>
    <t>CAIXA DE DRENAGEM DE INSPEÇÃO/PASSAGEM EM ALVENARIA (60X60X40CM), REVESTIMENTO EM ARGAMASSA COM ADITIVO IMPERMEABILIZANTE, COM TAMPA EM GRELHA, INCLUSIVE ESCAVAÇÃO, REATERRO E TRANSPORTE E RETIRADA DO MATERIAL ESCAVADO (EM CAÇAMBA)</t>
  </si>
  <si>
    <t>ED-49915</t>
  </si>
  <si>
    <t>CAIXA DE DRENAGEM DE INSPEÇÃO/PASSAGEM EM ALVENARIA (60X60X60CM), REVESTIMENTO EM ARGAMASSA COM ADITIVO IMPERMEABILIZANTE, COM TAMPA EM GRELHA, INCLUSIVE ESCAVAÇÃO, REATERRO E TRANSPORTE E RETIRADA DO MATERIAL ESCAVADO (EM CAÇAMBA)</t>
  </si>
  <si>
    <t>ED-49916</t>
  </si>
  <si>
    <t>CAIXA DE DRENAGEM DE INSPEÇÃO/PASSAGEM EM ALVENARIA (60X60X80CM), REVESTIMENTO EM ARGAMASSA COM ADITIVO IMPERMEABILIZANTE, COM TAMPA EM GRELHA, INCLUSIVE ESCAVAÇÃO, REATERRO E TRANSPORTE E RETIRADA DO MATERIAL ESCAVADO (EM CAÇAMBA)</t>
  </si>
  <si>
    <t>ED-49921</t>
  </si>
  <si>
    <t>CAIXA DE DRENAGEM DE INSPEÇÃO/PASSAGEM EM ALVENARIA (70X70X110CM), REVESTIMENTO EM ARGAMASSA COM ADITIVO IMPERMEABILIZANTE, COM TAMPA EM GRELHA, INCLUSIVE ESCAVAÇÃO, REATERRO E TRANSPORTE E RETIRADA DO MATERIAL ESCAVADO (EM CAÇAMBA)</t>
  </si>
  <si>
    <t>ED-49918</t>
  </si>
  <si>
    <t>CAIXA DE DRENAGEM DE INSPEÇÃO/PASSAGEM EM ALVENARIA (70X70X40CM), REVESTIMENTO EM ARGAMASSA COM ADITIVO IMPERMEABILIZANTE, COM TAMPA EM GRELHA, INCLUSIVE ESCAVAÇÃO, REATERRO E TRANSPORTE E RETIRADA DO MATERIAL ESCAVADO (EM CAÇAMBA)</t>
  </si>
  <si>
    <t>ED-49919</t>
  </si>
  <si>
    <t>CAIXA DE DRENAGEM DE INSPEÇÃO/PASSAGEM EM ALVENARIA (70X70X60CM), REVESTIMENTO EM ARGAMASSA COM ADITIVO IMPERMEABILIZANTE, COM TAMPA EM GRELHA, INCLUSIVE ESCAVAÇÃO, REATERRO E TRANSPORTE E RETIRADA DO MATERIAL ESCAVADO (EM CAÇAMBA)</t>
  </si>
  <si>
    <t>ED-49920</t>
  </si>
  <si>
    <t>CAIXA DE DRENAGEM DE INSPEÇÃO/PASSAGEM EM ALVENARIA (70X70X80CM), REVESTIMENTO EM ARGAMASSA COM ADITIVO IMPERMEABILIZANTE, COM TAMPA EM GRELHA, INCLUSIVE ESCAVAÇÃO, REATERRO E TRANSPORTE E RETIRADA DO MATERIAL ESCAVADO (EM CAÇAMBA)</t>
  </si>
  <si>
    <t>ED-49925</t>
  </si>
  <si>
    <t>CAIXA DE DRENAGEM DE INSPEÇÃO/PASSAGEM EM ALVENARIA (80X80X100CM), REVESTIMENTO EM ARGAMASSA COM ADITIVO IMPERMEABILIZANTE, COM TAMPA EM GRELHA, INCLUSIVE ESCAVAÇÃO, REATERRO E TRANSPORTE E RETIRADA DO MATERIAL ESCAVADO (EM CAÇAMBA)</t>
  </si>
  <si>
    <t>ED-49926</t>
  </si>
  <si>
    <t>CAIXA DE DRENAGEM DE INSPEÇÃO/PASSAGEM EM ALVENARIA (80X80X140CM), REVESTIMENTO EM ARGAMASSA COM ADITIVO IMPERMEABILIZANTE, COM TAMPA EM GRELHA, INCLUSIVE ESCAVAÇÃO, REATERRO E TRANSPORTE E RETIRADA DO MATERIAL ESCAVADO (EM CAÇAMBA)</t>
  </si>
  <si>
    <t>ED-49922</t>
  </si>
  <si>
    <t>CAIXA DE DRENAGEM DE INSPEÇÃO/PASSAGEM EM ALVENARIA (80X80X40CM), REVESTIMENTO EM ARGAMASSA COM ADITIVO IMPERMEABILIZANTE, COM TAMPA EM GRELHA, INCLUSIVE ESCAVAÇÃO, REATERRO E TRANSPORTE E RETIRADA DO MATERIAL ESCAVADO (EM CAÇAMBA)</t>
  </si>
  <si>
    <t>ED-49923</t>
  </si>
  <si>
    <t>CAIXA DE DRENAGEM DE INSPEÇÃO/PASSAGEM EM ALVENARIA (80X80X60CM), REVESTIMENTO EM ARGAMASSA COM ADITIVO IMPERMEABILIZANTE, COM TAMPA EM GRELHA, INCLUSIVE ESCAVAÇÃO, REATERRO E TRANSPORTE E RETIRADA DO MATERIAL ESCAVADO (EM CAÇAMBA)</t>
  </si>
  <si>
    <t>ED-49924</t>
  </si>
  <si>
    <t>CAIXA DE DRENAGEM DE INSPEÇÃO/PASSAGEM EM ALVENARIA (80X80X80CM), REVESTIMENTO EM ARGAMASSA COM ADITIVO IMPERMEABILIZANTE, COM TAMPA EM GRELHA, INCLUSIVE ESCAVAÇÃO, REATERRO E TRANSPORTE E RETIRADA DO MATERIAL ESCAVADO (EM CAÇAMBA)</t>
  </si>
  <si>
    <t>ED-49929</t>
  </si>
  <si>
    <t>CAIXA DE DRENAGEM DE INSPEÇÃO/PASSAGEM EM ALVENARIA (90X90X100CM), REVESTIMENTO EM ARGAMASSA COM ADITIVO IMPERMEABILIZANTE, COM TAMPA EM GRELHA, INCLUSIVE ESCAVAÇÃO, REATERRO E TRANSPORTE E RETIRADA DO MATERIAL ESCAVADO (EM CAÇAMBA)</t>
  </si>
  <si>
    <t>ED-49930</t>
  </si>
  <si>
    <t>CAIXA DE DRENAGEM DE INSPEÇÃO/PASSAGEM EM ALVENARIA (90X90X140CM), REVESTIMENTO EM ARGAMASSA COM ADITIVO IMPERMEABILIZANTE, COM TAMPA EM GRELHA, INCLUSIVE ESCAVAÇÃO, REATERRO E TRANSPORTE E RETIRADA DO MATERIAL ESCAVADO (EM CAÇAMBA)</t>
  </si>
  <si>
    <t>ED-49927</t>
  </si>
  <si>
    <t>CAIXA DE DRENAGEM DE INSPEÇÃO/PASSAGEM EM ALVENARIA (90X90X60CM), REVESTIMENTO EM ARGAMASSA COM ADITIVO IMPERMEABILIZANTE, COM TAMPA EM GRELHA, INCLUSIVE ESCAVAÇÃO, REATERRO E TRANSPORTE E RETIRADA DO MATERIAL ESCAVADO (EM CAÇAMBA)</t>
  </si>
  <si>
    <t>ED-49928</t>
  </si>
  <si>
    <t>CAIXA DE DRENAGEM DE INSPEÇÃO/PASSAGEM EM ALVENARIA (90X90X80CM), REVESTIMENTO EM ARGAMASSA COM ADITIVO IMPERMEABILIZANTE, COM TAMPA EM GRELHA, INCLUSIVE ESCAVAÇÃO, REATERRO E TRANSPORTE E RETIRADA DO MATERIAL ESCAVADO (EM CAÇAMBA)</t>
  </si>
  <si>
    <t>ED-49936</t>
  </si>
  <si>
    <t>CAIXA D´ÁGUA DE POLIETILENO, CAPACIDADE DE 1.000L, INCLUSIVE TAMPA, TORNEIRA DE BOIA, EXTRAVASOR, TUBO DE LIMPEZA E ACESSÓRIOS, EXCLUSIVE TUBULAÇÃO DE ENTRADA/SAÍDA DE ÁGUA</t>
  </si>
  <si>
    <t>ED-49937</t>
  </si>
  <si>
    <t>CAIXA D´ÁGUA DE POLIETILENO, CAPACIDADE DE 1.500L, INCLUSIVE TAMPA, TORNEIRA DE BOIA, EXTRAVASOR, TUBO DE LIMPEZA E ACESSÓRIOS, EXCLUSIVE TUBULAÇÃO DE ENTRADA/SAÍDA DE ÁGUA</t>
  </si>
  <si>
    <t>ED-49934</t>
  </si>
  <si>
    <t>CAIXA D´ÁGUA DE POLIETILENO, CAPACIDADE DE 250L, INCLUSIVE TAMPA, TORNEIRA DE BOIA, EXTRAVASOR, TUBO DE LIMPEZA E ACESSÓRIOS, EXCLUSIVE TUBULAÇÃO DE ENTRADA/SAÍDA DE ÁGUA</t>
  </si>
  <si>
    <t>ED-49935</t>
  </si>
  <si>
    <t>CAIXA D´ÁGUA DE POLIETILENO, CAPACIDADE DE 500L, INCLUSIVE TAMPA, TORNEIRA DE BOIA, EXTRAVASOR, TUBO DE LIMPEZA E ACESSÓRIOS, EXCLUSIVE TUBULAÇÃO DE ENTRADA/SAÍDA DE ÁGUA</t>
  </si>
  <si>
    <t>ED-9941</t>
  </si>
  <si>
    <t>RESERVATÓRIO DE ÁGUA ENTERRADO, CAPACIDADE DE 15M3, EM CONCRETO ARMADO COM CASAS DE BOMBAS, INCLUSIVE ALÇAPÃO, ESCAVAÇÃO, REATERRO E TRANSPORTE E RETIRADA DO MATERIAL ESCAVADO (EM CAÇAMBA), EXCLUSIVE TUBULAÇÕES, BOMBAS E QUADROS</t>
  </si>
  <si>
    <t>ELETROBOMBA DE RECALQUE</t>
  </si>
  <si>
    <t>ED-49858</t>
  </si>
  <si>
    <t>BOMBA CENTRÍFUGA DE SUCÇÃO E RECALQUE 1/2 HP D = 2"</t>
  </si>
  <si>
    <t>ED-49869</t>
  </si>
  <si>
    <t>CONJUNTO ELEVATÓRIO MOTOR-BOMBA (CENTRÍFUGA) DE 10 HP</t>
  </si>
  <si>
    <t>ED-49863</t>
  </si>
  <si>
    <t>CONJUNTO ELEVATÓRIO MOTOR-BOMBA (CENTRÍFUGA) DE 1/2 HP</t>
  </si>
  <si>
    <t>ED-49862</t>
  </si>
  <si>
    <t>CONJUNTO ELEVATÓRIO MOTOR-BOMBA (CENTRÍFUGA) DE 1/3 HP</t>
  </si>
  <si>
    <t>ED-49865</t>
  </si>
  <si>
    <t>CONJUNTO ELEVATÓRIO MOTOR-BOMBA (CENTRÍFUGA) DE 2 HP</t>
  </si>
  <si>
    <t>ED-49866</t>
  </si>
  <si>
    <t>CONJUNTO ELEVATÓRIO MOTOR-BOMBA (CENTRÍFUGA) DE 3 HP</t>
  </si>
  <si>
    <t>ED-49867</t>
  </si>
  <si>
    <t>CONJUNTO ELEVATÓRIO MOTOR-BOMBA (CENTRÍFUGA) DE 5 HP</t>
  </si>
  <si>
    <t>ED-49868</t>
  </si>
  <si>
    <t>CONJUNTO ELEVATÓRIO MOTOR-BOMBA (CENTRÍFUGA) DE 7,5 HP</t>
  </si>
  <si>
    <t>ED-49864</t>
  </si>
  <si>
    <t>CONJUNTO MOTO BOMBA 3/4" CV MONOFÁSICA, CENTRÍFUGA, 1 ESTAGIO</t>
  </si>
  <si>
    <t>ED-49861</t>
  </si>
  <si>
    <t>MOTO-BOMBA 1 CV SUCÇÃO = 1 1/2" R = 1 1/4", VM = 5M3/H, HM = 16 M</t>
  </si>
  <si>
    <t>TORNEIRA DE BOIA</t>
  </si>
  <si>
    <t>ED-50302</t>
  </si>
  <si>
    <t>TORNEIRA CHAVE BOIA AUTOMÁTICA PARA RESERVATÓRIO</t>
  </si>
  <si>
    <t>ED-50305</t>
  </si>
  <si>
    <t>TORNEIRA DE BOIA, TIPO ROSCÁVEL 1", EXCLUSIVE ADAPTADOR SOLDÁVEL DE PVC COM FLANGES E ANEL PARA CAIXA DÁGUA</t>
  </si>
  <si>
    <t>ED-50307</t>
  </si>
  <si>
    <t>TORNEIRA DE BOIA, TIPO ROSCÁVEL 1.1/2", EXCLUSIVE ADAPTADOR SOLDÁVEL DE PVC COM FLANGES E ANEL PARA CAIXA DÁGUA</t>
  </si>
  <si>
    <t>ED-50306</t>
  </si>
  <si>
    <t>TORNEIRA DE BOIA, TIPO ROSCÁVEL 1.1/4", EXCLUSIVE ADAPTADOR SOLDÁVEL DE PVC COM FLANGES E ANEL PARA CAIXA DÁGUA</t>
  </si>
  <si>
    <t>ED-50303</t>
  </si>
  <si>
    <t>TORNEIRA DE BOIA, TIPO ROSCÁVEL 1/2", EXCLUSIVE ADAPTADOR SOLDÁVEL DE PVC COM FLANGES E ANEL PARA CAIXA DÁGUA</t>
  </si>
  <si>
    <t>ED-50308</t>
  </si>
  <si>
    <t>TORNEIRA DE BOIA, TIPO ROSCÁVEL 2", EXCLUSIVE ADAPTADOR SOLDÁVEL DE PVC COM FLANGES E ANEL PARA CAIXA DÁGUA</t>
  </si>
  <si>
    <t>ED-50304</t>
  </si>
  <si>
    <t>TORNEIRA DE BOIA, TIPO ROSCÁVEL 3/4", EXCLUSIVE ADAPTADOR SOLDÁVEL DE PVC COM FLANGES E ANEL PARA CAIXA DÁGUA</t>
  </si>
  <si>
    <t>ABERTURA DE POÇO</t>
  </si>
  <si>
    <t>ED-48151</t>
  </si>
  <si>
    <t>ABERTURA MANUAL DE POÇO COM PROFUNDIDADE &lt;= 2,00M, DIÂMETRO DE 1,20M, INCLUSIVE AFASTAMENTO DO MATERIAL ESCAVADO</t>
  </si>
  <si>
    <t>ED-48152</t>
  </si>
  <si>
    <t>ABERTURA MANUAL DE POÇO COM PROFUNDIDADE &gt; 2,00M, DIÂMETRO DE 1,20M, INCLUSIVE AFASTAMENTO DO MATERIAL ESCAVADO</t>
  </si>
  <si>
    <t>ED-48154</t>
  </si>
  <si>
    <t>REVESTIMENTO DE CISTERNA COM 1/2 TIJOLO MACIÇO REQUEIMADO</t>
  </si>
  <si>
    <t>ED-48153</t>
  </si>
  <si>
    <t>REVESTIMENTO DE POÇO COM ANÉIS DE CONCRETO, D = 1,20 M</t>
  </si>
  <si>
    <t>FOSSA SÉPTICA</t>
  </si>
  <si>
    <t>ED-48145</t>
  </si>
  <si>
    <t>FILTROS ANAERÓBICOS COM DIÂMETRO 250 CM E PROFUNDIDADE ÚTIL DE 160 CM, INSTALADOS, INCLUSIVE BOTA FORA DE MATERIAL ESCAVADO</t>
  </si>
  <si>
    <t>ED-48146</t>
  </si>
  <si>
    <t>FOSSA SÉPTICA PARA 1500 L/DIA, DE CONCRETO, INSTALADA (15 PESSOAS), INCLUSIVE BOTA FORA DE MATERIAL ESCAVADO</t>
  </si>
  <si>
    <t>ED-48147</t>
  </si>
  <si>
    <t>FOSSA SÉPTICA PARA 2250 L/DIA, DE CONCRETO, INSTALADA (30 PESSOAS), INCLUSIVE BOTA FORA DE MATERIAL ESCAVADO</t>
  </si>
  <si>
    <t>ED-48148</t>
  </si>
  <si>
    <t>FOSSA SÉPTICA PARA 3000 L/DIA, DE CONCRETO, INSTALADA (40 PESSOAS), INCLUSIVE BOTA FORA DE MATERIAL ESCAVADO</t>
  </si>
  <si>
    <t>ED-48149</t>
  </si>
  <si>
    <t>FOSSA SÉPTICA PARA 3750 L/DIA, DE CONCRETO, INSTALADA (100 PESSOAS), INCLUSIVE BOTA FORA DE MATERIAL ESCAVADO</t>
  </si>
  <si>
    <t>DRENAGEM</t>
  </si>
  <si>
    <t>CANALETA PRÉ-MOLDADA</t>
  </si>
  <si>
    <t>ED-48552</t>
  </si>
  <si>
    <t>CANALETA PARA DRENAGEM, PRÉ-MOLDADA, TIPO MEIA CANA, DIÂMETRO 30CM, EXCLUSIVE TAMPA, INCLUSIVE ASSENTAMENTO EM ARGAMASSA, TRAÇO 1:3 (CIMENTO E AREIA), ESCAVAÇÃO, TRANSPORTE E RETIRADA DO MATERIAL ESCAVADO (EM CAÇAMBA)</t>
  </si>
  <si>
    <t>ED-48553</t>
  </si>
  <si>
    <t>CANALETA PARA DRENAGEM, PRÉ-MOLDADA, TIPO MEIA CANA, DIÂMETRO 40CM, EXCLUSIVE TAMPA, INCLUSIVE ASSENTAMENTO EM ARGAMASSA, TRAÇO 1:3 (CIMENTO E AREIA), ESCAVAÇÃO, TRANSPORTE E RETIRADA DO MATERIAL ESCAVADO (EM CAÇAMBA)</t>
  </si>
  <si>
    <t>ED-48554</t>
  </si>
  <si>
    <t>CANALETA PARA DRENAGEM, PRÉ-MOLDADA, TIPO MEIA CANA, DIÂMETRO 50CM, EXCLUSIVE TAMPA, INCLUSIVE ASSENTAMENTO EM ARGAMASSA, TRAÇO 1:3 (CIMENTO E AREIA), ESCAVAÇÃO, TRANSPORTE E RETIRADA DO MATERIAL ESCAVADO (EM CAÇAMBA)</t>
  </si>
  <si>
    <t>ED-48555</t>
  </si>
  <si>
    <t>CANALETA PARA DRENAGEM, PRÉ-MOLDADA, TIPO MEIA CANA, DIÂMETRO 60CM, EXCLUSIVE TAMPA, INCLUSIVE ASSENTAMENTO EM ARGAMASSA, TRAÇO 1:3 (CIMENTO E AREIA), ESCAVAÇÃO, TRANSPORTE E RETIRADA DO MATERIAL ESCAVADO (EM CAÇAMBA)</t>
  </si>
  <si>
    <t>ED-48562</t>
  </si>
  <si>
    <t>CANALETA SANITÁRIA, SEÇÃO 5X8CM, EM ARGAMASSA, TRAÇO 1:3 (CIMENTO E AREIA) COM ADITIVO IMPERMEABILIZANTE, EXCLUSIVE TAMPA, INCLUSIVE CORTE NO PISO, TRANSPORTE E RETIRADA DO MATERIAL DEMOLIDO (EM CAÇAMBA)</t>
  </si>
  <si>
    <t>CANALETA DE CONCRETO MOLDADA IN-LOCO</t>
  </si>
  <si>
    <t>ED-14720</t>
  </si>
  <si>
    <t>CANALETA PARA DRENAGEM, EM CONCRETO COM FCK 15MPA, MOLDADA IN LOCO, SEÇÃO 15X15CM, FORMA EM CONTRA BARRANCO, EXCLUSIVE TAMPA, INCLUSIVE ESCAVAÇÃO, REATERRO COM TRANSPORTE E RETIRADA DO MATERIAL ESCAVADO (EM CAÇAMBA)</t>
  </si>
  <si>
    <t>ED-14740</t>
  </si>
  <si>
    <t>CANALETA PARA DRENAGEM, EM CONCRETO COM FCK 15MPA, MOLDADA IN LOCO, SEÇÃO 15X15CM, FORMA EM MADEIRA, EXCLUSIVE TAMPA, INCLUSIVE ESCAVAÇÃO, REATERRO COM TRANSPORTE E RETIRADA DO MATERIAL ESCAVADO (EM CAÇAMBA)</t>
  </si>
  <si>
    <t>ED-14721</t>
  </si>
  <si>
    <t>CANALETA PARA DRENAGEM, EM CONCRETO COM FCK 15MPA, MOLDADA IN LOCO, SEÇÃO 20X20CM, FORMA EM CONTRA BARRANCO, EXCLUSIVE TAMPA, INCLUSIVE ESCAVAÇÃO, REATERRO COM TRANSPORTE E RETIRADA DO MATERIAL ESCAVADO (EM CAÇAMBA)</t>
  </si>
  <si>
    <t>ED-14741</t>
  </si>
  <si>
    <t>CANALETA PARA DRENAGEM, EM CONCRETO COM FCK 15MPA, MOLDADA IN LOCO, SEÇÃO 20X20CM, FORMA EM MADEIRA, EXCLUSIVE TAMPA, INCLUSIVE ESCAVAÇÃO, REATERRO COM TRANSPORTE E RETIRADA DO MATERIAL ESCAVADO (EM CAÇAMBA)</t>
  </si>
  <si>
    <t>ED-14725</t>
  </si>
  <si>
    <t>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</si>
  <si>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</si>
  <si>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CANALETA PARA DRENAGEM, EM CONCRETO COM FCK 15MPA, MOLDADA IN LOCO, SEÇÃO 30X20CM, FORMA EM CONTRA BARRANCO, COM TAMPA EM CONCRETO  PARA TRÂNSITO DE PEDESTRE, INCLUSIVE ESCAVAÇÃO, REATERRO COM TRANSPORTE E RETIRADA DO MATERIAL ESCAVADO (EM CAÇAMBA)</t>
  </si>
  <si>
    <t>ED-14728</t>
  </si>
  <si>
    <t>CANALETA PARA DRENAGEM, EM CONCRETO COM FCK 15MPA, MOLDADA IN LOCO, SEÇÃO 30X20CM, FORMA EM CONTRA BARRANCO, EXCLUSIVE TAMPA, INCLUSIVE ESCAVAÇÃO, REATERRO COM TRANSPORTE E RETIRADA DO MATERIAL ESCAVADO (EM CAÇAMBA)</t>
  </si>
  <si>
    <t>ED-14746</t>
  </si>
  <si>
    <t>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</si>
  <si>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</si>
  <si>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CANALETA PARA DRENAGEM, EM CONCRETO COM FCK 15MPA, MOLDADA IN LOCO, SEÇÃO 30X20CM, FORMA EM MADEIRA, COM TAMPA EM CONCRETO PARA TRÂNSITO DE PEDESTRE, INCLUSIVE ESCAVAÇÃO, REATERRO COM TRANSPORTE E RETIRADA DO MATERIAL ESCAVADO (EM CAÇAMBA)</t>
  </si>
  <si>
    <t>ED-14748</t>
  </si>
  <si>
    <t>CANALETA PARA DRENAGEM, EM CONCRETO COM FCK 15MPA, MOLDADA IN LOCO, SEÇÃO 30X20CM, FORMA EM MADEIRA, EXCLUSIVE TAMPA, INCLUSIVE ESCAVAÇÃO, REATERRO COM TRANSPORTE E RETIRADA DO MATERIAL ESCAVADO (EM CAÇAMBA)</t>
  </si>
  <si>
    <t>ED-14718</t>
  </si>
  <si>
    <t>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</si>
  <si>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</si>
  <si>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CANALETA PARA DRENAGEM, EM CONCRETO COM FCK 15MPA, MOLDADA IN LOCO, SEÇÃO 30X30CM, FORMA EM CONTRA BARRANCO, COM TAMPA EM CONCRETO  PARA TRÂNSITO DE PEDESTRE, INCLUSIVE ESCAVAÇÃO, REATERRO COM TRANSPORTE E RETIRADA DO MATERIAL ESCAVADO (EM CAÇAMBA)</t>
  </si>
  <si>
    <t>ED-14722</t>
  </si>
  <si>
    <t>CANALETA PARA DRENAGEM, EM CONCRETO COM FCK 15MPA, MOLDADA IN LOCO, SEÇÃO 30X30CM, FORMA EM CONTRA BARRANCO, EXCLUSIVE TAMPA, INCLUSIVE ESCAVAÇÃO, REATERRO COM TRANSPORTE E RETIRADA DO MATERIAL ESCAVADO (EM CAÇAMBA)</t>
  </si>
  <si>
    <t>ED-14737</t>
  </si>
  <si>
    <t>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</si>
  <si>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</si>
  <si>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CANALETA PARA DRENAGEM, EM CONCRETO COM FCK 15MPA, MOLDADA IN LOCO, SEÇÃO 30X30CM, FORMA EM MADEIRA, COM TAMPA EM CONCRETO  PARA TRÂNSITO DE PEDESTRE, INCLUSIVE ESCAVAÇÃO, REATERRO COM TRANSPORTE E RETIRADA DO MATERIAL ESCAVADO (EM CAÇAMBA)</t>
  </si>
  <si>
    <t>ED-14742</t>
  </si>
  <si>
    <t>CANALETA PARA DRENAGEM, EM CONCRETO COM FCK 15MPA, MOLDADA IN LOCO, SEÇÃO 30X30CM, FORMA EM MADEIRA, EXCLUSIVE TAMPA, INCLUSIVE ESCAVAÇÃO, REATERRO COM TRANSPORTE E RETIRADA DO MATERIAL ESCAVADO (EM CAÇAMBA)</t>
  </si>
  <si>
    <t>ED-14581</t>
  </si>
  <si>
    <t>CANALETA PARA DRENAGEM, EM CONCRETO COM FCK 15MPA, MOLDADA IN LOCO, SEÇÃO 40X40CM, FORMA EM CONTRA BARRANCO, EXCLUSIVE TAMPA, INCLUSIVE ESCAVAÇÃO, REATERRO COM TRANSPORTE E RETIRADA DO MATERIAL ESCAVADO (EM CAÇAMBA)</t>
  </si>
  <si>
    <t>ED-14743</t>
  </si>
  <si>
    <t>CANALETA PARA DRENAGEM, EM CONCRETO COM FCK 15MPA, MOLDADA IN LOCO, SEÇÃO 40X40CM, FORMA EM MADEIRA, EXCLUSIVE TAMPA, INCLUSIVE ESCAVAÇÃO, REATERRO COM TRANSPORTE E RETIRADA DO MATERIAL ESCAVADO (EM CAÇAMBA)</t>
  </si>
  <si>
    <t>ED-14723</t>
  </si>
  <si>
    <t>CANALETA PARA DRENAGEM, EM CONCRETO COM FCK 15MPA, MOLDADA IN LOCO, SEÇÃO 60X60CM, FORMA EM CONTRA BARRANCO, EXCLUSIVE TAMPA, INCLUSIVE ESCAVAÇÃO, REATERRO COM TRANSPORTE E RETIRADA DO MATERIAL ESCAVADO (EM CAÇAMBA)</t>
  </si>
  <si>
    <t>ED-14744</t>
  </si>
  <si>
    <t>CANALETA PARA DRENAGEM, EM CONCRETO COM FCK 15MPA, MOLDADA IN LOCO, SEÇÃO 60X60CM, FORMA EM MADEIRA, EXCLUSIVE TAMPA, INCLUSIVE ESCAVAÇÃO, REATERRO COM TRANSPORTE E RETIRADA DO MATERIAL ESCAVADO (EM CAÇAMBA)</t>
  </si>
  <si>
    <t>ED-14724</t>
  </si>
  <si>
    <t>CANALETA PARA DRENAGEM, EM CONCRETO COM FCK 15MPA, MOLDADA IN LOCO, SEÇÃO 90X90CM, FORMA EM CONTRA BARRANCO, EXCLUSIVE TAMPA, INCLUSIVE ESCAVAÇÃO, REATERRO COM TRANSPORTE E RETIRADA DO MATERIAL ESCAVADO (EM CAÇAMBA)</t>
  </si>
  <si>
    <t>ED-14745</t>
  </si>
  <si>
    <t>CANALETA PARA DRENAGEM, EM CONCRETO COM FCK 15MPA, MOLDADA IN LOCO, SEÇÃO 90X90CM, FORMA EM MADEIRA, EXCLUSIVE TAMPA, INCLUSIVE ESCAVAÇÃO, REATERRO COM TRANSPORTE E RETIRADA DO MATERIAL ESCAVADO (EM CAÇAMBA)</t>
  </si>
  <si>
    <t>TUBULAÇÃO PARA DRENAGEM</t>
  </si>
  <si>
    <t>ED-48669</t>
  </si>
  <si>
    <t>FORNECIMENTO E ASSENTAMENTO DE TUBO PVC RÍGIDO, DRENAGEM/PLUVIAL, PBV - SÉRIE NORMAL, DN 100 MM (4"), INCLUSIVE CONEXÕES</t>
  </si>
  <si>
    <t>ED-48670</t>
  </si>
  <si>
    <t>FORNECIMENTO E ASSENTAMENTO DE TUBO PVC RÍGIDO, DRENAGEM/PLUVIAL, PBV - SÉRIE NORMAL, DN 150 MM (6"), INCLUSIVE CONEXÕES</t>
  </si>
  <si>
    <t>ED-48671</t>
  </si>
  <si>
    <t>FORNECIMENTO E ASSENTAMENTO DE TUBO PVC RÍGIDO, DRENAGEM/PLUVIAL, PBV - SÉRIE NORMAL, DN 200 MM (8"), INCLUSIVE CONEXÕES</t>
  </si>
  <si>
    <t>ED-48667</t>
  </si>
  <si>
    <t>FORNECIMENTO E ASSENTAMENTO DE TUBO PVC RÍGIDO, DRENAGEM/PLUVIAL, PBV - SÉRIE NORMAL, DN 50 MM (2"), INCLUSIVE CONEXÕES</t>
  </si>
  <si>
    <t>ED-48668</t>
  </si>
  <si>
    <t>FORNECIMENTO E ASSENTAMENTO DE TUBO PVC RÍGIDO, DRENAGEM/PLUVIAL, PBV - SÉRIE NORMAL, DN 75 MM (3"), INCLUSIVE CONEXÕES</t>
  </si>
  <si>
    <t>TUBULAÇÃO PERFURADO EM PVC FLEXÍVEL CORRUGADO</t>
  </si>
  <si>
    <t>ED-48689</t>
  </si>
  <si>
    <t>FORNECIMENTO E ASSENTAMENTO DE TUBO PVC FLEXÍVEL CORRUGADO, PERFURADO, DN 100 MM (4"), PARA DRENAGEM</t>
  </si>
  <si>
    <t>ED-48688</t>
  </si>
  <si>
    <t>FORNECIMENTO E ASSENTAMENTO DE TUBO PVC FLEXÍVEL CORRUGADO, PERFURADO, DN 65 MM (2.1/2"), PARA DRENAGEM</t>
  </si>
  <si>
    <t>ED-48690</t>
  </si>
  <si>
    <t>FORNECIMENTO E ASSENTAMENTO DE TUBO PVC RÍGIDO CORRUGADO, PERFURADO, DN 160 MM (6"), PARA DRENAGEM</t>
  </si>
  <si>
    <t>TUBULAÇÃO DE CONCRETO SIMPLES</t>
  </si>
  <si>
    <t>ED-48687</t>
  </si>
  <si>
    <t>TUBO DE CONCRETO para dreno simples ou poroso, Ø 150 mm</t>
  </si>
  <si>
    <t>ED-48675</t>
  </si>
  <si>
    <t>TUBO DE CONCRETO SIMPLES, CLASSE PS1, DIÂMETRO 300MM, INCLUSIVE FORNECIMENTO, ASSENTAMENTO E REJUNTAMENTO, EXCLUSIVE ESCAVAÇÃO</t>
  </si>
  <si>
    <t>ED-48676</t>
  </si>
  <si>
    <t>TUBO DE CONCRETO SIMPLES, CLASSE PS1, DIÂMETRO 400MM, INCLUSIVE FORNECIMENTO, ASSENTAMENTO E REJUNTAMENTO, EXCLUSIVE ESCAVAÇÃO</t>
  </si>
  <si>
    <t>ED-48677</t>
  </si>
  <si>
    <t>TUBO DE CONCRETO SIMPLES, CLASSE PS1, DIÂMETRO 500MM, INCLUSIVE FORNECIMENTO, ASSENTAMENTO E REJUNTAMENTO, EXCLUSIVE ESCAVAÇÃO</t>
  </si>
  <si>
    <t>ED-48678</t>
  </si>
  <si>
    <t>TUBO DE CONCRETO SIMPLES, CLASSE PS1, DIÂMETRO 600MM, INCLUSIVE FORNECIMENTO, ASSENTAMENTO E REJUNTAMENTO, EXCLUSIVE ESCAVAÇÃO</t>
  </si>
  <si>
    <t>TUBULAÇÃO DE CONCRETO ARMADO</t>
  </si>
  <si>
    <t>ED-48684</t>
  </si>
  <si>
    <t>TUBO DE CONCRETO ARMADO, CLASSE PA1, DIÂMETRO 1000MM, INCLUSIVE FORNECIMENTO, ASSENTAMENTO E REJUNTAMENTO, EXCLUSIVE ESCAVAÇÃO</t>
  </si>
  <si>
    <t>ED-48685</t>
  </si>
  <si>
    <t>TUBO DE CONCRETO ARMADO, CLASSE PA1, DIÂMETRO 1200MM, INCLUSIVE FORNECIMENTO, ASSENTAMENTO E REJUNTAMENTO, EXCLUSIVE ESCAVAÇÃO</t>
  </si>
  <si>
    <t>ED-48686</t>
  </si>
  <si>
    <t>TUBO DE CONCRETO ARMADO, CLASSE PA1, DIÂMETRO 1500MM, INCLUSIVE FORNECIMENTO, ASSENTAMENTO E REJUNTAMENTO, EXCLUSIVE ESCAVAÇÃO</t>
  </si>
  <si>
    <t>ED-48680</t>
  </si>
  <si>
    <t xml:space="preserve">TUBO DE CONCRETO ARMADO, CLASSE PA1, DIÂMETRO 400MM, INCLUSIVE FORNECIMENTO, ASSENTAMENTO E REJUNTAMENTO, EXCLUSIVE ESCAVAÇÃO
</t>
  </si>
  <si>
    <t>ED-48681</t>
  </si>
  <si>
    <t>TUBO DE CONCRETO ARMADO, CLASSE PA1, DIÂMETRO 500MM, INCLUSIVE FORNECIMENTO, ASSENTAMENTO E REJUNTAMENTO, EXCLUSIVE ESCAVAÇÃO</t>
  </si>
  <si>
    <t>ED-48682</t>
  </si>
  <si>
    <t>TUBO DE CONCRETO ARMADO, CLASSE PA1, DIÂMETRO 600MM, INCLUSIVE FORNECIMENTO, ASSENTAMENTO E REJUNTAMENTO, EXCLUSIVE ESCAVAÇÃO</t>
  </si>
  <si>
    <t>ED-48683</t>
  </si>
  <si>
    <t>TUBO DE CONCRETO ARMADO, CLASSE PA1, DIÂMETRO 800MM, INCLUSIVE FORNECIMENTO, ASSENTAMENTO E REJUNTAMENTO, EXCLUSIVE ESCAVAÇÃO</t>
  </si>
  <si>
    <t>GALERIA CELULAR</t>
  </si>
  <si>
    <t>ED-48611</t>
  </si>
  <si>
    <t>ALA DE GALERIA CELULAR B = 1,20 M, EXCLUSIVE BOTA FORA</t>
  </si>
  <si>
    <t>ED-48612</t>
  </si>
  <si>
    <t>ALA DE GALERIA CELULAR B = 1,30 M, EXCLUSIVE BOTA FORA</t>
  </si>
  <si>
    <t>ED-48613</t>
  </si>
  <si>
    <t>ALA DE GALERIA CELULAR B = 1,40 M, EXCLUSIVE BOTA FORA</t>
  </si>
  <si>
    <t>ED-48614</t>
  </si>
  <si>
    <t>ALA DE GALERIA CELULAR B = 1,50 M, EXCLUSIVE BOTA FORA</t>
  </si>
  <si>
    <t>ED-48615</t>
  </si>
  <si>
    <t>ALA DE GALERIA CELULAR B = 1,60 M, EXCLUSIVE BOTA FORA</t>
  </si>
  <si>
    <t>ED-48616</t>
  </si>
  <si>
    <t>ALA DE GALERIA CELULAR B = 1,70 M, EXCLUSIVE BOTA FORA</t>
  </si>
  <si>
    <t>ED-48617</t>
  </si>
  <si>
    <t>ALA DE GALERIA CELULAR B = 1,80 M, EXCLUSIVE BOTA FORA</t>
  </si>
  <si>
    <t>ED-48618</t>
  </si>
  <si>
    <t>ALA DE GALERIA CELULAR B = 1,90 M, EXCLUSIVE BOTA FORA</t>
  </si>
  <si>
    <t>ED-48619</t>
  </si>
  <si>
    <t>ALA DE GALERIA CELULAR B = 2,00 M, EXCLUSIVE BOTA FORA</t>
  </si>
  <si>
    <t>ED-48620</t>
  </si>
  <si>
    <t>ALA DE GALERIA CELULAR B = 2,10 M, EXCLUSIVE BOTA FORA</t>
  </si>
  <si>
    <t>ED-48621</t>
  </si>
  <si>
    <t>ALA DE GALERIA CELULAR B = 2,20 M, EXCLUSIVE BOTA FORA</t>
  </si>
  <si>
    <t>ED-48622</t>
  </si>
  <si>
    <t>ALA DE GALERIA CELULAR B = 2,30 M, EXCLUSIVE BOTA FORA</t>
  </si>
  <si>
    <t>ED-48623</t>
  </si>
  <si>
    <t>ALA DE GALERIA CELULAR B = 2,40 M, EXCLUSIVE BOTA FORA</t>
  </si>
  <si>
    <t>ED-48624</t>
  </si>
  <si>
    <t>ALA DE GALERIA CELULAR B = 2,50 M, EXCLUSIVE BOTA FORA</t>
  </si>
  <si>
    <t>ED-48625</t>
  </si>
  <si>
    <t>ALA DE GALERIA CELULAR B = 2,60 M, EXCLUSIVE BOTA FORA</t>
  </si>
  <si>
    <t>ED-48626</t>
  </si>
  <si>
    <t>ALA DE GALERIA CELULAR B = 2,70 M, EXCLUSIVE BOTA FORA</t>
  </si>
  <si>
    <t>ED-48627</t>
  </si>
  <si>
    <t>ALA DE GALERIA CELULAR B = 2,80 M, EXCLUSIVE BOTA FORA</t>
  </si>
  <si>
    <t>ED-48628</t>
  </si>
  <si>
    <t>ALA DE GALERIA CELULAR B = 2,90 M, EXCLUSIVE BOTA FORA</t>
  </si>
  <si>
    <t>ED-48629</t>
  </si>
  <si>
    <t>ALA DE GALERIA CELULAR B = 3,00 M, EXCLUSIVE BOTA FORA</t>
  </si>
  <si>
    <t>ED-48544</t>
  </si>
  <si>
    <t>ALA DE REDE TUBULAR DN 1000, EXCLUSIVE BOTA FORA</t>
  </si>
  <si>
    <t>ED-48545</t>
  </si>
  <si>
    <t>ALA DE REDE TUBULAR DN 1100, EXCLUSIVE BOTA FORA</t>
  </si>
  <si>
    <t>ED-48546</t>
  </si>
  <si>
    <t>ALA DE REDE TUBULAR DN 1200, EXCLUSIVE BOTA FORA</t>
  </si>
  <si>
    <t>ED-48547</t>
  </si>
  <si>
    <t>ALA DE REDE TUBULAR DN 1300, EXCLUSIVE BOTA FORA</t>
  </si>
  <si>
    <t>ED-48548</t>
  </si>
  <si>
    <t>ALA DE REDE TUBULAR DN 1500, EXCLUSIVE BOTA FORA</t>
  </si>
  <si>
    <t>ED-48539</t>
  </si>
  <si>
    <t>ALA DE REDE TUBULAR DN 500, EXCLUSIVE BOTA FORA</t>
  </si>
  <si>
    <t>ED-48540</t>
  </si>
  <si>
    <t>ALA DE REDE TUBULAR DN 600, EXCLUSIVE BOTA FORA</t>
  </si>
  <si>
    <t>ED-48541</t>
  </si>
  <si>
    <t>ALA DE REDE TUBULAR DN 700, EXCLUSIVE BOTA FORA</t>
  </si>
  <si>
    <t>ED-48542</t>
  </si>
  <si>
    <t>ALA DE REDE TUBULAR DN 800, EXCLUSIVE BOTA FORA</t>
  </si>
  <si>
    <t>ED-48543</t>
  </si>
  <si>
    <t>ALA DE REDE TUBULAR DN 900, EXCLUSIVE BOTA FORA</t>
  </si>
  <si>
    <t xml:space="preserve">CHAMINÉ DE POÇO DE VISITA </t>
  </si>
  <si>
    <t>ED-48568</t>
  </si>
  <si>
    <t>CHAMINÉ DE POÇO DE VISITA TIPO "A", EM ALVENARIA COM DEGRAUS DE AÇO CA-50</t>
  </si>
  <si>
    <t>ED-48569</t>
  </si>
  <si>
    <t>CHAMINÉ DE POÇO DE VISITA TIPO "B", EM ANEL DE CONCRETO CA-1 COM DEGRAUS DE AÇO CA-50</t>
  </si>
  <si>
    <t>POÇO DE VISITA PARA REDE TUBULAR</t>
  </si>
  <si>
    <t>ED-48636</t>
  </si>
  <si>
    <t>POÇO DE VISITA PARA REDE TUBULAR TIPO A DN 1000, EXCLUSIVE ESCAVAÇÃO, REATERRO E BOTA FORA</t>
  </si>
  <si>
    <t>ED-48637</t>
  </si>
  <si>
    <t>POÇO DE VISITA PARA REDE TUBULAR TIPO A DN 1100, EXCLUSIVE ESCAVAÇÃO, REATERRO E BOTA FORA</t>
  </si>
  <si>
    <t>ED-48638</t>
  </si>
  <si>
    <t>POÇO DE VISITA PARA REDE TUBULAR TIPO A DN 1200, EXCLUSIVE ESCAVAÇÃO, REATERRO E BOTA FORA</t>
  </si>
  <si>
    <t>ED-48639</t>
  </si>
  <si>
    <t>POÇO DE VISITA PARA REDE TUBULAR TIPO A DN 1300, EXCLUSIVE ESCAVAÇÃO, REATERRO E BOTA FORA</t>
  </si>
  <si>
    <t>ED-48640</t>
  </si>
  <si>
    <t>POÇO DE VISITA PARA REDE TUBULAR TIPO A DN 1500, EXCLUSIVE ESCAVAÇÃO, REATERRO E BOTA FORA</t>
  </si>
  <si>
    <t>ED-48630</t>
  </si>
  <si>
    <t>POÇO DE VISITA PARA REDE TUBULAR TIPO A DN 500, EXCLUSIVE ESCAVAÇÃO, REATERRO E BOTA FORA</t>
  </si>
  <si>
    <t>ED-48631</t>
  </si>
  <si>
    <t>POÇO DE VISITA PARA REDE TUBULAR TIPO A DN 600, EXCLUSIVE ESCAVAÇÃO, REATERRO E BOTA FORA</t>
  </si>
  <si>
    <t>ED-48632</t>
  </si>
  <si>
    <t>POÇO DE VISITA PARA REDE TUBULAR TIPO A DN 700, EXCLUSIVE ESCAVAÇÃO, REATERRO E BOTA FORA</t>
  </si>
  <si>
    <t>ED-48634</t>
  </si>
  <si>
    <t>POÇO DE VISITA PARA REDE TUBULAR TIPO A DN 800, EXCLUSIVE ESCAVAÇÃO, REATERRO E BOTA FORA</t>
  </si>
  <si>
    <t>ED-48635</t>
  </si>
  <si>
    <t>POÇO DE VISITA PARA REDE TUBULAR TIPO A DN 900, EXCLUSIVE ESCAVAÇÃO, REATERRO E BOTA FORA</t>
  </si>
  <si>
    <t>ED-48646</t>
  </si>
  <si>
    <t>POÇO DE VISITA PARA REDE TUBULAR TIPO B DN 1000, EXCLUSIVE ESCAVAÇÃO, REATERRO E BOTA FORA</t>
  </si>
  <si>
    <t>ED-48647</t>
  </si>
  <si>
    <t>POÇO DE VISITA PARA REDE TUBULAR TIPO B DN 1100, EXCLUSIVE ESCAVAÇÃO, REATERRO E BOTA FORA</t>
  </si>
  <si>
    <t>ED-48648</t>
  </si>
  <si>
    <t>POÇO DE VISITA PARA REDE TUBULAR TIPO B DN 1200, EXCLUSIVE ESCAVAÇÃO, REATERRO E BOTA FORA</t>
  </si>
  <si>
    <t>ED-48649</t>
  </si>
  <si>
    <t>POÇO DE VISITA PARA REDE TUBULAR TIPO B DN 1300, EXCLUSIVE ESCAVAÇÃO, REATERRO E BOTA FORA</t>
  </si>
  <si>
    <t>ED-48650</t>
  </si>
  <si>
    <t>POÇO DE VISITA PARA REDE TUBULAR TIPO B DN 1500, EXCLUSIVE ESCAVAÇÃO, REATERRO E BOTA FORA</t>
  </si>
  <si>
    <t>ED-48641</t>
  </si>
  <si>
    <t>POÇO DE VISITA PARA REDE TUBULAR TIPO B DN 500, EXCLUSIVE ESCAVAÇÃO, REATERRO E BOTA FORA</t>
  </si>
  <si>
    <t>ED-48642</t>
  </si>
  <si>
    <t>POÇO DE VISITA PARA REDE TUBULAR TIPO B DN 600, EXCLUSIVE ESCAVAÇÃO, REATERRO E BOTA FORA</t>
  </si>
  <si>
    <t>ED-48643</t>
  </si>
  <si>
    <t>POÇO DE VISITA PARA REDE TUBULAR TIPO B DN 700, EXCLUSIVE ESCAVAÇÃO, REATERRO E BOTA FORA</t>
  </si>
  <si>
    <t>ED-48644</t>
  </si>
  <si>
    <t>POÇO DE VISITA PARA REDE TUBULAR TIPO B DN 800, EXCLUSIVE ESCAVAÇÃO, REATERRO E BOTA FORA</t>
  </si>
  <si>
    <t>ED-48645</t>
  </si>
  <si>
    <t>POÇO DE VISITA PARA REDE TUBULAR TIPO B DN 900, EXCLUSIVE ESCAVAÇÃO, REATERRO E BOTA FORA</t>
  </si>
  <si>
    <t>ED-48656</t>
  </si>
  <si>
    <t>POÇO DE VISITA PARA REDE TUBULAR TIPO C DN 1000, EXCLUSIVE ESCAVAÇÃO, REATERRO E BOTA FORA</t>
  </si>
  <si>
    <t>ED-48657</t>
  </si>
  <si>
    <t>POÇO DE VISITA PARA REDE TUBULAR TIPO C DN 1100, EXCLUSIVE ESCAVAÇÃO, REATERRO E BOTA FORA</t>
  </si>
  <si>
    <t>ED-48658</t>
  </si>
  <si>
    <t>POÇO DE VISITA PARA REDE TUBULAR TIPO C DN 1200, EXCLUSIVE ESCAVAÇÃO, REATERRO E BOTA FORA</t>
  </si>
  <si>
    <t>ED-48659</t>
  </si>
  <si>
    <t>POÇO DE VISITA PARA REDE TUBULAR TIPO C DN 1300, EXCLUSIVE ESCAVAÇÃO, REATERRO E BOTA FORA</t>
  </si>
  <si>
    <t>ED-48660</t>
  </si>
  <si>
    <t>POÇO DE VISITA PARA REDE TUBULAR TIPO C DN 1500, EXCLUSIVE ESCAVAÇÃO, REATERRO E BOTA FORA</t>
  </si>
  <si>
    <t>ED-48651</t>
  </si>
  <si>
    <t>POÇO DE VISITA PARA REDE TUBULAR TIPO C DN 500, EXCLUSIVE ESCAVAÇÃO, REATERRO E BOTA FORA</t>
  </si>
  <si>
    <t>ED-48652</t>
  </si>
  <si>
    <t>POÇO DE VISITA PARA REDE TUBULAR TIPO C DN 600, EXCLUSIVE ESCAVAÇÃO, REATERRO E BOTA FORA</t>
  </si>
  <si>
    <t>ED-48653</t>
  </si>
  <si>
    <t>POÇO DE VISITA PARA REDE TUBULAR TIPO C DN 700, EXCLUSIVE ESCAVAÇÃO, REATERRO E BOTA FORA</t>
  </si>
  <si>
    <t>ED-48654</t>
  </si>
  <si>
    <t>POÇO DE VISITA PARA REDE TUBULAR TIPO C DN 800, EXCLUSIVE ESCAVAÇÃO, REATERRO E BOTA FORA</t>
  </si>
  <si>
    <t>ED-48655</t>
  </si>
  <si>
    <t>POÇO DE VISITA PARA REDE TUBULAR TIPO C DN 900, EXCLUSIVE ESCAVAÇÃO, REATERRO E BOTA FORA</t>
  </si>
  <si>
    <t>TAMPÃO PARA POÇO DE VISITA</t>
  </si>
  <si>
    <t>ED-48666</t>
  </si>
  <si>
    <t>TAMPÃO CIRCULAR EM FERRO FUNDIDO PARA POÇO DE VISITA, ARTICULADO COM DIÂMETRO DE 60CM, CLASSE 400, INCLUSIVE ASSENTAMENTO, EXCLUSIVE POÇO DE VISITA</t>
  </si>
  <si>
    <t>BOCA DE LOBO</t>
  </si>
  <si>
    <t>ED-48551</t>
  </si>
  <si>
    <t>BOCA DE LOBO DUPLA (TIPO B - CONCRETO), QUADRO, GRELHA E CANTONEIRA, INCLUSIVE ESCAVAÇÃO, REATERRO E BOTA-FORA</t>
  </si>
  <si>
    <t>ED-48549</t>
  </si>
  <si>
    <t>BOCA DE LOBO SIMPLES (TIPO A - FERRO FUNDIDO), QUADRO, GRELHA E CANTONEIRA, INCLUSIVE ESCAVAÇÃO, REATERRO E BOTA-FORA</t>
  </si>
  <si>
    <t>ED-48550</t>
  </si>
  <si>
    <t>BOCA DE LOBO SIMPLES (TIPO B - CONCRETO), QUADRO, GRELHA E CANTONEIRA, INCLUSIVE ESCAVAÇÃO, REATERRO E BOTA-FORA</t>
  </si>
  <si>
    <t xml:space="preserve">CAIXA DE CAPTAÇÃO E DRENAGEM </t>
  </si>
  <si>
    <t>ED-48572</t>
  </si>
  <si>
    <t>CAIXA DE CAPTAÇÃO E DRENAGEM TIPO A (100 X 100 X 120 CM), D = 500 MM A 1500MM, INCLUSIVE ESCAVAÇÃO, REATERRO E BOTA FORA</t>
  </si>
  <si>
    <t>ED-48573</t>
  </si>
  <si>
    <t>CAIXA DE CAPTAÇÃO E DRENAGEM TIPO A (120 X 120 X 150 CM), D = 500 MM A 1500MM, INCLUSIVE ESCAVAÇÃO, REATERRO E BOTA FORA</t>
  </si>
  <si>
    <t>ED-48574</t>
  </si>
  <si>
    <t>CAIXA DE CAPTAÇÃO E DRENAGEM TIPO B D = 500 MM</t>
  </si>
  <si>
    <t>ED-48575</t>
  </si>
  <si>
    <t>CAIXA DE CAPTAÇÃO E DRENAGEM TIPO B (100 X 100 X 120 CM), D = 500 MM A 1500MM, INCLUSIVE ESCAVAÇÃO, REATERRO E BOTA FORA</t>
  </si>
  <si>
    <t>ED-48576</t>
  </si>
  <si>
    <t>CAIXA DE CAPTAÇÃO E DRENAGEM TIPO B (120 X 120 X 150 CM), D = 500 MM A 1500MM, INCLUSIVE ESCAVAÇÃO, REATERRO E BOTA FORA</t>
  </si>
  <si>
    <t>ED-48578</t>
  </si>
  <si>
    <t>CAIXA DE CAPTAÇÃO E DRENAGEM TIPO C (100 X 100 X 120 CM), D = 500 MM A 1500MM, INCLUSIVE ESCAVAÇÃO, REATERRO E BOTA FORA</t>
  </si>
  <si>
    <t>ED-48579</t>
  </si>
  <si>
    <t>CAIXA DE CAPTAÇÃO E DRENAGEM TIPO C (120 X 120 X 150 CM), D = 500 MM A 1500MM, INCLUSIVE ESCAVAÇÃO, REATERRO E BOTA FORA</t>
  </si>
  <si>
    <t>ED-48582</t>
  </si>
  <si>
    <t>CAIXA DE CAPTAÇÃO E DRENAGEM TIPO E (100 X 100 X 120 CM), D = 500 MM A 1500MM, INCLUSIVE ESCAVAÇÃO, REATERRO E BOTA FORA</t>
  </si>
  <si>
    <t>ED-48583</t>
  </si>
  <si>
    <t>CAIXA DE CAPTAÇÃO E DRENAGEM TIPO E (120 X 120 X 150 CM), D = 500 MM A 1500MM, INCLUSIVE ESCAVAÇÃO, REATERRO E BOTA FORA</t>
  </si>
  <si>
    <t>ED-48584</t>
  </si>
  <si>
    <t>CAIXA DE CAPTAÇÃO E DRENAGEM TIPO F (100 X 100 X 120 CM), D = 500 MM A 1500MM, INCLUSIVE ESCAVAÇÃO, REATERRO E BOTA FORA</t>
  </si>
  <si>
    <t>ED-48585</t>
  </si>
  <si>
    <t>CAIXA DE CAPTAÇÃO E DRENAGEM TIPO F (120 X 120 X 150 CM), D = 500 MM A 1500MM, INCLUSIVE ESCAVAÇÃO, REATERRO E BOTA FORA</t>
  </si>
  <si>
    <t>ED-48571</t>
  </si>
  <si>
    <t>CAIXAS DE CAPTAÇÃO E DRENAGEM TIPO A D = 500 MM</t>
  </si>
  <si>
    <t>ED-48577</t>
  </si>
  <si>
    <t>CAIXAS DE CAPTAÇÃO E DRENAGEM TIPO C D = 500 MM</t>
  </si>
  <si>
    <t>CAIXA DE AREIA</t>
  </si>
  <si>
    <t>ED-48587</t>
  </si>
  <si>
    <t>CAIXA DE AREIA 100 X 100 X 100 CM</t>
  </si>
  <si>
    <t>ED-48586</t>
  </si>
  <si>
    <t>CAIXA DE AREIA 50 X 60 X 70 CM</t>
  </si>
  <si>
    <t xml:space="preserve">DESCIDA D´ÁGUA TIPO CALHA </t>
  </si>
  <si>
    <t>ED-48603</t>
  </si>
  <si>
    <t>DESCIDA D´ÁGUA TIPO CALHA DN 1000, EXCLUSIVE BOTA FORA</t>
  </si>
  <si>
    <t>ED-48604</t>
  </si>
  <si>
    <t>DESCIDA D´ÁGUA TIPO CALHA DN 1100, EXCLUSIVE BOTA FORA</t>
  </si>
  <si>
    <t>ED-48605</t>
  </si>
  <si>
    <t>DESCIDA D´ÁGUA TIPO CALHA DN 1200, EXCLUSIVE BOTA FORA</t>
  </si>
  <si>
    <t>ED-48606</t>
  </si>
  <si>
    <t>DESCIDA D´ÁGUA TIPO CALHA DN 1300, EXCLUSIVE BOTA FORA</t>
  </si>
  <si>
    <t>ED-48607</t>
  </si>
  <si>
    <t>DESCIDA D´ÁGUA TIPO CALHA DN 1500, EXCLUSIVE BOTA FORA</t>
  </si>
  <si>
    <t>ED-48598</t>
  </si>
  <si>
    <t>DESCIDA D´ÁGUA TIPO CALHA DN 500, EXCLUSIVE BOTA FORA</t>
  </si>
  <si>
    <t>ED-48599</t>
  </si>
  <si>
    <t>DESCIDA D´ÁGUA TIPO CALHA DN 600, EXCLUSIVE BOTA FORA</t>
  </si>
  <si>
    <t>ED-48600</t>
  </si>
  <si>
    <t>DESCIDA D´ÁGUA TIPO CALHA DN 700, EXCLUSIVE BOTA FORA</t>
  </si>
  <si>
    <t>ED-48601</t>
  </si>
  <si>
    <t>DESCIDA D´ÁGUA TIPO CALHA DN 800, EXCLUSIVE BOTA FORA</t>
  </si>
  <si>
    <t>ED-48602</t>
  </si>
  <si>
    <t>DESCIDA D´ÁGUA TIPO CALHA DN 900, EXCLUSIVE BOTA FORA</t>
  </si>
  <si>
    <t xml:space="preserve">DESCIDA D´ÁGUA TIPO DEGRAU </t>
  </si>
  <si>
    <t>ED-48593</t>
  </si>
  <si>
    <t>DESCIDA D´ÁGUA TIPO DEGRAU DN 1000, EXCLUSIVE BOTA FORA</t>
  </si>
  <si>
    <t>ED-48594</t>
  </si>
  <si>
    <t>DESCIDA D´ÁGUA TIPO DEGRAU DN 1100, EXCLUSIVE BOTA FORA</t>
  </si>
  <si>
    <t>ED-48595</t>
  </si>
  <si>
    <t>DESCIDA D´ÁGUA TIPO DEGRAU DN 1200, EXCLUSIVE BOTA FORA</t>
  </si>
  <si>
    <t>ED-48596</t>
  </si>
  <si>
    <t>DESCIDA D´ÁGUA TIPO DEGRAU DN 1300, EXCLUSIVE BOTA FORA</t>
  </si>
  <si>
    <t>ED-48597</t>
  </si>
  <si>
    <t>DESCIDA D´ÁGUA TIPO DEGRAU DN 1500, EXCLUSIVE BOTA FORA</t>
  </si>
  <si>
    <t>ED-48588</t>
  </si>
  <si>
    <t>DESCIDA D´ÁGUA TIPO DEGRAU DN 500, EXCLUSIVE BOTA FORA</t>
  </si>
  <si>
    <t>ED-48589</t>
  </si>
  <si>
    <t>DESCIDA D´ÁGUA TIPO DEGRAU DN 600, EXCLUSIVE BOTA FORA</t>
  </si>
  <si>
    <t>ED-48590</t>
  </si>
  <si>
    <t>DESCIDA D´ÁGUA TIPO DEGRAU DN 700, EXCLUSIVE BOTA FORA</t>
  </si>
  <si>
    <t>ED-48591</t>
  </si>
  <si>
    <t>DESCIDA D´ÁGUA TIPO DEGRAU DN 800, EXCLUSIVE BOTA FORA</t>
  </si>
  <si>
    <t>ED-48592</t>
  </si>
  <si>
    <t>DESCIDA D´ÁGUA TIPO DEGRAU DN 900, EXCLUSIVE BOTA FORA</t>
  </si>
  <si>
    <t>VALA DE INFILTRAÇÃO</t>
  </si>
  <si>
    <t>ED-48697</t>
  </si>
  <si>
    <t>VALA DE INFILTRAÇÃO E DRENAGEM 100 X 300 X 100 CM, INCLUSIVE ESCAVAÇÃO E BOTA FORA</t>
  </si>
  <si>
    <t>ED-48691</t>
  </si>
  <si>
    <t>VALA DE INFILTRAÇÃO E DRENAGEM 40 X 120 X 40 CM, INCLUSIVE ESCAVAÇÃO E BOTA FORA</t>
  </si>
  <si>
    <t>ED-48692</t>
  </si>
  <si>
    <t>VALA DE INFILTRAÇÃO E DRENAGEM 50 X 150 X 50 CM, INCLUSIVE ESCAVAÇÃO E BOTA FORA</t>
  </si>
  <si>
    <t>ED-48693</t>
  </si>
  <si>
    <t>VALA DE INFILTRAÇÃO E DRENAGEM 60 X 180 X 60 CM, INCLUSIVE ESCAVAÇÃO E BOTA FORA</t>
  </si>
  <si>
    <t>ED-48694</t>
  </si>
  <si>
    <t>VALA DE INFILTRAÇÃO E DRENAGEM 70 X 210 X 70 CM, INCLUSIVE ESCAVAÇÃO E BOTA FORA</t>
  </si>
  <si>
    <t>ED-48695</t>
  </si>
  <si>
    <t>VALA DE INFILTRAÇÃO E DRENAGEM 80 X 240 X 80 CM, INCLUSIVE ESCAVAÇÃO E BOTA FORA</t>
  </si>
  <si>
    <t>ED-48696</t>
  </si>
  <si>
    <t>VALA DE INFILTRAÇÃO E DRENAGEM 90 X 270 X 90 CM, INCLUSIVE ESCAVAÇÃO E BOTA FORA</t>
  </si>
  <si>
    <t>SARJETA</t>
  </si>
  <si>
    <t>ED-14762</t>
  </si>
  <si>
    <t>SARJETA DE CONCRETO URBANO (SCU), TIPO 1, COM FCK 15 MPA, LARGURA DE 50CM COM INCLINAÇÃO DE 3%, ESP. 7CM, PADRÃO DER-MG, EXCLUSIVE MEIO-FIO, INCLUSIVE ESCAVAÇÃO, APILAOMENTO E TRANSPORTE COM RETIRADA DO MATERIAL ESCAVADO (EM CAÇAMBA)</t>
  </si>
  <si>
    <t>ED-14763</t>
  </si>
  <si>
    <t>SARJETA DE CONCRETO URBANO (SCU), TIPO 2, COM FCK 15 MPA, LARGURA DE 50CM COM INCLINAÇÃO DE 15%, ESP. 7CM, PADRÃO DER-MG, EXCLUSIVE MEIO-FIO, INCLUSIVE ESCAVAÇÃO, APILAOMENTO E TRANSPORTE COM RETIRADA DO MATERIAL ESCAVADO (EM CAÇAMBA)</t>
  </si>
  <si>
    <t>ED-14764</t>
  </si>
  <si>
    <t>SARJETA DE CONCRETO URBANO (SCU), TIPO 3, COM FCK 15 MPA, LARGURA DE 50CM COM INCLINAÇÃO DE 25%, ESP. 7CM, PADRÃO DER-MG, EXCLUSIVE MEIO-FIO, INCLUSIVE ESCAVAÇÃO, APILAOMENTO E TRANSPORTE COM RETIRADA DO MATERIAL ESCAVADO (EM CAÇAMBA)</t>
  </si>
  <si>
    <t>PREVENÇÃO E COMBATE A INCÊNDIO</t>
  </si>
  <si>
    <t>ELETROBOMBA E ACESSÓRIOS</t>
  </si>
  <si>
    <t>ED-50186</t>
  </si>
  <si>
    <t>CILINDRO DE PRESSÃO OU MOLA PNEUMÁTICA DE DIÂMETRO 150mm, COMPRIMENTO DE 1,20m COM GARRAS PARA FIXAÇÃO NA PAREDE</t>
  </si>
  <si>
    <t>ED-50198</t>
  </si>
  <si>
    <t>MANÔMETRO WILLY, MOD. 2 1/2", ESCALA DE LEITURA DE 0 A 100 PSI</t>
  </si>
  <si>
    <t>ED-50185</t>
  </si>
  <si>
    <t>PRESSOSTATO TELEMECANIQUE, MODELO XML B004 A2S11, COM ESCALA DE 3 A 58 PSI</t>
  </si>
  <si>
    <t>ED-50187</t>
  </si>
  <si>
    <t>SIRENE PARA ALARME DE BOMBA EM FUNCIONAMENTO, 220V</t>
  </si>
  <si>
    <t>ABRIGO, HIDRANTE, MANGUEIRA E EXTINTOR</t>
  </si>
  <si>
    <t>ED-22698</t>
  </si>
  <si>
    <t>ABRIGO EM CHAPA DE AÇO CARBONO DE SOBREPOR, PINTADO DE VERMELHO NAS DIMENSÕES (75X30X25)CM COM UMA PORTA COM VIDRO TRANSPARENTE COM A INSCRIÇÃO "INCÊNDIO", PARA EXTINTOR, FORNECIMENTO E INSTALAÇÃO, EXCLUSIVE EXTINTOR</t>
  </si>
  <si>
    <t>ED-50177</t>
  </si>
  <si>
    <t>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</si>
  <si>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</si>
  <si>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</si>
  <si>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</si>
  <si>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</si>
  <si>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</si>
  <si>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ADAPTADOR EM LATÃO PARA INSTALAÇÃO PREDIAL DE COMBATE A INCÊNDIO ENGATE RÁPIDO 1.1/2" X ROSCA INTERNA 5 FIOS 2.1/2", FORNECIMENTO E INSTALAÇÃO</t>
  </si>
  <si>
    <t>ED-50182</t>
  </si>
  <si>
    <t>ED-50194</t>
  </si>
  <si>
    <t>BASE DECORATIVA PARA EXTINTORES</t>
  </si>
  <si>
    <t>ED-50188</t>
  </si>
  <si>
    <t>CHAVE PARA CONEXÕES DE ENGATE RÁPIDO TIPO STORZ, 63X38MM</t>
  </si>
  <si>
    <t>ED-50189</t>
  </si>
  <si>
    <t>ESGUICHO TIPO AGULHETA COM JUNTA DE UNIÃO ENGATE RÁPIDO DN 38MM, FORNECIMENTO E INSTALAÇÃO</t>
  </si>
  <si>
    <t>ED-50190</t>
  </si>
  <si>
    <t>EXTINTOR DE GÁS CARBÔNICO 5-B:C, CAPACIDADE 6 KG</t>
  </si>
  <si>
    <t>ED-50191</t>
  </si>
  <si>
    <t>EXTINTOR DE INCÊNDIO ÁGUA PRESSURIZADA 2-A, CAPACIDADE 10 L</t>
  </si>
  <si>
    <t>EXTINTOR DE INCÊNDIO TIPO PÓ QUÍMICO 2-A:20-B:C, CAPACIDADE 6 KG</t>
  </si>
  <si>
    <t>ED-50192</t>
  </si>
  <si>
    <t>EXTINTOR DE INCÊNDIO TIPO PÓ QUÍMICO 20-B:C, CAPACIDADE 6 KG</t>
  </si>
  <si>
    <t>ED-50195</t>
  </si>
  <si>
    <t>HIDRANTE DE RECALQUE COMPLETO EM CAIXA DE ALVENARIA</t>
  </si>
  <si>
    <t>ED-50197</t>
  </si>
  <si>
    <t>MANGUEIRA DE FIBRA SINTÉTICA E BORRACHA PARA INCÊNDIO TIPO 1, DN 38MM, COMPRIMENTO 15M, FORNECIMENTO E INSTALAÇÃO</t>
  </si>
  <si>
    <t>ED-22707</t>
  </si>
  <si>
    <t>MANGUEIRA DE FIBRA SINTÉTICA E BORRACHA PARA INCÊNDIO TIPO 2, DN 38MM, COMPRIMENTO 15M, FORNECIMENTO E INSTALAÇÃO</t>
  </si>
  <si>
    <t>REGISTRO GLOBO</t>
  </si>
  <si>
    <t>REGISTRO TIPO GLOBO ANGULAR, COM 45 GRAUS, DN 2.1/2" (63 MM), PN16, EM LATÃO COM VOLANTE PARA HIDRANTE - FORNECIMENTO E INSTALAÇÃO</t>
  </si>
  <si>
    <t>ED-50210</t>
  </si>
  <si>
    <t>REGISTRO TIPO GLOBO, DN 1" (25 MM), PN16, EM LATAO COM VOLANTE, EXTREMIDADES ROSCADAS  - FORNECIMENTO E INSTALAÇÃO</t>
  </si>
  <si>
    <t>ED-50209</t>
  </si>
  <si>
    <t>REGISTRO TIPO GLOBO, DN 1.1/2" (15 MM), PN16, EM LATAO COM VOLANTE, EXTREMIDADES ROSCADAS  - FORNECIMENTO E INSTALAÇÃO</t>
  </si>
  <si>
    <t>ED-50211</t>
  </si>
  <si>
    <t>REGISTRO TIPO GLOBO, DN 2.1/2" (63 MM), PN16, EM LATAO COM VOLANTE, EXTREMIDADES ROSCADAS  - FORNECIMENTO E INSTALAÇÃO</t>
  </si>
  <si>
    <t>LUMINÁRIA DE EMERGÊNCIA</t>
  </si>
  <si>
    <t>PLACA DE SINALIZAÇÃO</t>
  </si>
  <si>
    <t>PLACA FOTOLUMINESCENTE "A2" - TRIÂNGULO 300 MM (RISCO INCÊNDIO)</t>
  </si>
  <si>
    <t>PLACA FOTOLUMINESCENTE "E5" - 300 X 300 MM</t>
  </si>
  <si>
    <t>ED-50200</t>
  </si>
  <si>
    <t>PLACA FOTOLUMINESCENTE "E8" - 300 X 300 MM</t>
  </si>
  <si>
    <t>PLACA FOTOLUMINESCENTE "P2" - D = 300 MM (PROIBIDO PRODUZIR CHAMA)</t>
  </si>
  <si>
    <t>PLACA FOTOLUMINESCENTE "S1" OU "S2"- 380 X 190 MM (SAÍDA - DIREITA)</t>
  </si>
  <si>
    <t>PLACA FOTOLUMINESCENTE "S1" OU "S2"- 380 X 190 MM (SAÍDA - ESQUERDA)</t>
  </si>
  <si>
    <t>ED-50204</t>
  </si>
  <si>
    <t>PLACA FOTOLUMINESCENTE "S10" - 380 X 190 MM (SAÍDA ESCADA SOBE)</t>
  </si>
  <si>
    <t>PLACA FOTOLUMINESCENTE "S12" - 380 X 190 MM (SAÍDA)</t>
  </si>
  <si>
    <t>ED-50203</t>
  </si>
  <si>
    <t>PLACA FOTOLUMINESCENTE "S9" - 380 X 190 MM (SAÍDA ESCADA DESCE)</t>
  </si>
  <si>
    <t>SISTEMA DE DETECÇÃO E ALARME DE INCÊNDIO (SDAI)</t>
  </si>
  <si>
    <t>ED-50180</t>
  </si>
  <si>
    <t>ACIONADOR MANUAL DE ALARME DE INCÊNDIO</t>
  </si>
  <si>
    <t>ED-50218</t>
  </si>
  <si>
    <t>CANOPLA PARA SPRINKLER</t>
  </si>
  <si>
    <t>ED-50215</t>
  </si>
  <si>
    <t>SPRINKLER PENDENTE 15 MM (1/2") 141º C</t>
  </si>
  <si>
    <t>ED-50212</t>
  </si>
  <si>
    <t>SPRINKLER PENDENTE 15 MM (1/2") 68º C</t>
  </si>
  <si>
    <t>ED-50213</t>
  </si>
  <si>
    <t>SPRINKLER PENDENTE 15 MM (1/2") 79º C</t>
  </si>
  <si>
    <t>ED-50214</t>
  </si>
  <si>
    <t>SPRINKLER PENDENTE 15 MM (1/2") 93º C</t>
  </si>
  <si>
    <t>INSTALAÇÕES DE GASES</t>
  </si>
  <si>
    <t>TUBULAÇÃO DE AÇO CARBONO</t>
  </si>
  <si>
    <t>ED-49832</t>
  </si>
  <si>
    <t>TUBO AÇO PRETO SCH-40, D = 1/2" SEM COSTURA</t>
  </si>
  <si>
    <t>ED-49833</t>
  </si>
  <si>
    <t>TUBO AÇO PRETO SCH-40, D = 3/4" SEM COSTURA</t>
  </si>
  <si>
    <t>ED-49831</t>
  </si>
  <si>
    <t>TUBO AÇO PRETO SCH-40, D = 3/8" SEM COSTURA</t>
  </si>
  <si>
    <t>REGISTRO</t>
  </si>
  <si>
    <t>ED-49826</t>
  </si>
  <si>
    <t>ED-49841</t>
  </si>
  <si>
    <t>VÁLVULA DE ESFERA TRIPARTIDA COM ROSCA NPT, CLASSE 300lbs - 1/2"</t>
  </si>
  <si>
    <t>ED-49842</t>
  </si>
  <si>
    <t>VÁLVULA DE ESFERA TRIPARTIDA COM ROSCA NPT, CLASSE 300lbs - 3/4"</t>
  </si>
  <si>
    <t>VÁLVULA DA ALÍVIO</t>
  </si>
  <si>
    <t>ED-48290</t>
  </si>
  <si>
    <t>VÁLVULA DE ALÍVIO E SEGURANÇA, DIÂMETRO DE 1" NPT</t>
  </si>
  <si>
    <t>ED-48292</t>
  </si>
  <si>
    <t>VÁLVULA DE ALÍVIO E SEGURANÇA, DIÂMETRO DE 1 1/2" NPT</t>
  </si>
  <si>
    <t>ED-48291</t>
  </si>
  <si>
    <t>VÁLVULA DE ALÍVIO E SEGURANÇA, DIÂMETRO DE 1 1/4" NPT</t>
  </si>
  <si>
    <t>ED-48288</t>
  </si>
  <si>
    <t>VÁLVULA DE ALÍVIO E SEGURANÇA, DIÂMETRO DE 1/2" NPT</t>
  </si>
  <si>
    <t>ED-48293</t>
  </si>
  <si>
    <t>VÁLVULA DE ALÍVIO E SEGURANÇA, DIÂMETRO DE 2" NPT</t>
  </si>
  <si>
    <t>ED-48294</t>
  </si>
  <si>
    <t>VÁLVULA DE ALÍVIO E SEGURANÇA, DIÂMETRO DE 2 1/2" NPT</t>
  </si>
  <si>
    <t>ED-48289</t>
  </si>
  <si>
    <t>VÁLVULA DE ALÍVIO E SEGURANÇA, DIÂMETRO DE 3/4" NPT</t>
  </si>
  <si>
    <t>VÁLVULA DE ESFERA</t>
  </si>
  <si>
    <t>ED-48276</t>
  </si>
  <si>
    <t>VÁLVULA DE ESFERA EM LATÃO, DIÂMETRO DE 1" NPT</t>
  </si>
  <si>
    <t>ED-48278</t>
  </si>
  <si>
    <t>VÁLVULA DE ESFERA EM LATÃO, DIÂMETRO DE 1 1/2" NPT</t>
  </si>
  <si>
    <t>ED-48277</t>
  </si>
  <si>
    <t>VÁLVULA DE ESFERA EM LATÃO, DIÂMETRO DE 1 1/4" NPT</t>
  </si>
  <si>
    <t>ED-48274</t>
  </si>
  <si>
    <t>VÁLVULA DE ESFERA EM LATÃO, DIÂMETRO DE 1/2" NPT</t>
  </si>
  <si>
    <t>ED-48279</t>
  </si>
  <si>
    <t>VÁLVULA DE ESFERA EM LATÃO, DIÂMETRO DE 2" NPT</t>
  </si>
  <si>
    <t>ED-48280</t>
  </si>
  <si>
    <t>VÁLVULA DE ESFERA EM LATÃO, DIÂMETRO DE 2 1/2" NPT</t>
  </si>
  <si>
    <t>VÁLVULA DE ESFERA EM LATÃO, DIÂMETRO DE 3/4" NPT</t>
  </si>
  <si>
    <t>VÁLVULA DE RETENÇÃO</t>
  </si>
  <si>
    <t>ED-48283</t>
  </si>
  <si>
    <t>VÁLVULA DE RETENÇÃO EM LATÃO, DIÂMETRO DE 1" NPT</t>
  </si>
  <si>
    <t>ED-48285</t>
  </si>
  <si>
    <t>VÁLVULA DE RETENÇÃO EM LATÃO, DIÂMETRO DE 1 1/2" NPT</t>
  </si>
  <si>
    <t>ED-48284</t>
  </si>
  <si>
    <t>VÁLVULA DE RETENÇÃO EM LATÃO, DIÂMETRO DE 1 1/4" NPT</t>
  </si>
  <si>
    <t>ED-48281</t>
  </si>
  <si>
    <t>VÁLVULA DE RETENÇÃO EM LATÃO, DIÂMETRO DE 1/2" NPT</t>
  </si>
  <si>
    <t>ED-48286</t>
  </si>
  <si>
    <t>VÁLVULA DE RETENÇÃO EM LATÃO, DIÂMETRO DE 2" NPT</t>
  </si>
  <si>
    <t>ED-48287</t>
  </si>
  <si>
    <t>VÁLVULA DE RETENÇÃO EM LATÃO, DIÂMETRO DE 2 1/2" NPT</t>
  </si>
  <si>
    <t>ED-48282</t>
  </si>
  <si>
    <t>VÁLVULA DE RETENÇÃO EM LATÃO, DIÂMETRO DE 3/4" NPT</t>
  </si>
  <si>
    <t>VÁLVULA SOLENÓIDE</t>
  </si>
  <si>
    <t>ED-48273</t>
  </si>
  <si>
    <t>VÁLVULA SOLENÓIDE 2/3 VIAS NF. AÇÃO DIRETA 1/2" BSP</t>
  </si>
  <si>
    <t>ED-48272</t>
  </si>
  <si>
    <t>VÁLVULA SOLENÓIDE 2/3 VIAS NF. AÇÃO DIRETA 3/8" BSP</t>
  </si>
  <si>
    <t>MANÔMETRO E PRESSOSTATO</t>
  </si>
  <si>
    <t>ED-48262</t>
  </si>
  <si>
    <t>MANÔMETRO DE PRESSÃO PARA AR COMPRIMIDO 15 A 600 mBAR, COM ROSCA, 1/2 NPT</t>
  </si>
  <si>
    <t>MANÔMETRO DE PRESSÃO PARA AR COMPRIMIDO 15 A 600 mBAR, COM ROSCA, 1/4 NPT</t>
  </si>
  <si>
    <t>ED-48253</t>
  </si>
  <si>
    <t>PRESSOSTATO PARA COMPRESSOR DE 125 A 175 PSI</t>
  </si>
  <si>
    <t>ED-48252</t>
  </si>
  <si>
    <t>PRESSOSTATO PARA COMPRESSOR DE 80 A 125 PSI</t>
  </si>
  <si>
    <t>COMPRESSOR</t>
  </si>
  <si>
    <t>ED-48251</t>
  </si>
  <si>
    <t>COMPRESSOR SL/100 - 120PSI -8,3 BAR 100 LIBRAS</t>
  </si>
  <si>
    <t>CILINDRO</t>
  </si>
  <si>
    <t>ED-49817</t>
  </si>
  <si>
    <t>CILINDRO DE AÇO COM GÁS GLP CAPACIDADE 45 KG</t>
  </si>
  <si>
    <t>ED-48250</t>
  </si>
  <si>
    <t>CILINDRO DE PRESSÃO MÁXI,A 140 BAR, 3/4" NPT</t>
  </si>
  <si>
    <t>CENTRAL DE GÁS</t>
  </si>
  <si>
    <t>ED-15716</t>
  </si>
  <si>
    <t>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</si>
  <si>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ACESSÓRIOS E COMPLEMENTOS PARA GÁS</t>
  </si>
  <si>
    <t>ED-49818</t>
  </si>
  <si>
    <t>ED-49819</t>
  </si>
  <si>
    <t>ED-48256</t>
  </si>
  <si>
    <t>FILTRO TIPO "Y" EM BRONZE, DIÂMETRO DE 1" NPT</t>
  </si>
  <si>
    <t>ED-48258</t>
  </si>
  <si>
    <t>FILTRO TIPO "Y" EM BRONZE, DIÂMETRO DE 1 1/2" NPT</t>
  </si>
  <si>
    <t>ED-48257</t>
  </si>
  <si>
    <t>FILTRO TIPO "Y" EM BRONZE, DIÂMETRO DE 1 1/4" NPT</t>
  </si>
  <si>
    <t>ED-48254</t>
  </si>
  <si>
    <t>FILTRO TIPO "Y" EM BRONZE, DIÂMETRO DE 1/2" NPT</t>
  </si>
  <si>
    <t>ED-48259</t>
  </si>
  <si>
    <t>FILTRO TIPO "Y" EM BRONZE, DIÂMETRO DE 2" NPT</t>
  </si>
  <si>
    <t>ED-48255</t>
  </si>
  <si>
    <t>FILTRO TIPO "Y" EM BRONZE, DIÂMETRO DE 3/4" NPT</t>
  </si>
  <si>
    <t>MANGUEIRA PLÁSTICA PARA GÁS D = 3/8" X 1,50 M</t>
  </si>
  <si>
    <t>ED-49822</t>
  </si>
  <si>
    <t>ED-49823</t>
  </si>
  <si>
    <t>ED-49830</t>
  </si>
  <si>
    <t>VIDROS E ESPELHOS</t>
  </si>
  <si>
    <t>ESPELHO</t>
  </si>
  <si>
    <t>ED-51151</t>
  </si>
  <si>
    <t>ED-51152</t>
  </si>
  <si>
    <t>ED-51150</t>
  </si>
  <si>
    <t>VIDRO ARAMADO</t>
  </si>
  <si>
    <t>VIDRO ARAMADO E = 7 MM, COLOCADO</t>
  </si>
  <si>
    <t>VIDRO LISOS TRANSPARENTES</t>
  </si>
  <si>
    <t>ED-51155</t>
  </si>
  <si>
    <t>VIDRO COMUM LISO INCOLOR, ESP. 3MM, INCLUSIVE FIXAÇÃO E VEDAÇÃO COM GUARNIÇÃO/GAXETA DE BORRACHA NEOPRENE, FORNECIMENTO E INSTALAÇÃO, EXCLUSIVE CAIXILHO/PERFIL</t>
  </si>
  <si>
    <t>ED-51156</t>
  </si>
  <si>
    <t>VIDRO COMUM LISO INCOLOR, ESP. 4MM, INCLUSIVE FIXAÇÃO E VEDAÇÃO COM GUARNIÇÃO/GAXETA DE BORRACHA NEOPRENE, FORNECIMENTO E INSTALAÇÃO, EXCLUSIVE CAIXILHO/PERFIL</t>
  </si>
  <si>
    <t>ED-51157</t>
  </si>
  <si>
    <t>VIDRO COMUM LISO INCOLOR, ESP. 6MM, INCLUSIVE FIXAÇÃO E VEDAÇÃO COM GUARNIÇÃO/GAXETA DE BORRACHA NEOPRENE, FORNECIMENTO E INSTALAÇÃO, EXCLUSIVE CAIXILHO/PERFIL</t>
  </si>
  <si>
    <t>VIDRO FANTASIA</t>
  </si>
  <si>
    <t>ED-51154</t>
  </si>
  <si>
    <t>VIDRO IMPRESSO (FANTASIA) TIPO CANELADO OU MARTELADO INCOLOR, ESP. 3MM OU 4MM, INCLUSIVE FIXAÇÃO E VEDAÇÃO COM GUARNIÇÃO/GAXETA DE BORRACHA NEOPRENE, FORNECIMENTO E INSTALAÇÃO, EXCLUSIVE CAIXILHO/PERFIL</t>
  </si>
  <si>
    <t>ED-51153</t>
  </si>
  <si>
    <t>VIDRO IMPRESSO (FANTASIA) TIPO MINI-BOREAL, ESP. 3MM, INCLUSIVE FIXAÇÃO E VEDAÇÃO COM GUARNIÇÃO/GAXETA DE BORRACHA NEOPRENE, FORNECIMENTO E INSTALAÇÃO, EXCLUSIVE CAIXILHO/PERFIL</t>
  </si>
  <si>
    <t>VIDRO TEMPERADOS</t>
  </si>
  <si>
    <t>ED-51160</t>
  </si>
  <si>
    <t>VIDRO TEMPERADO INCOLOR, ESP. 10MM, INCLUSIVE FIXAÇÃO E VEDAÇÃO COM GUARNIÇÃO/GAXETA DE BORRACHA NEOPRENE, FORNECIMENTO E INSTALAÇÃO, EXCLUSIVE CAIXILHO/PERFIL</t>
  </si>
  <si>
    <t>ED-51158</t>
  </si>
  <si>
    <t>VIDRO TEMPERADO INCOLOR, ESP. 6MM, INCLUSIVE FIXAÇÃO E VEDAÇÃO COM GUARNIÇÃO/GAXETA DE BORRACHA NEOPRENE, FORNECIMENTO E INSTALAÇÃO, EXCLUSIVE CAIXILHO/PERFIL</t>
  </si>
  <si>
    <t>ED-51159</t>
  </si>
  <si>
    <t>VIDRO TEMPERADO INCOLOR, ESP. 8MM, INCLUSIVE FIXAÇÃO E VEDAÇÃO COM GUARNIÇÃO/GAXETA DE BORRACHA NEOPRENE, FORNECIMENTO E INSTALAÇÃO, EXCLUSIVE CAIXILHO/PERFIL</t>
  </si>
  <si>
    <t>PLACAS E SINALIZAÇÕES VISUAIS</t>
  </si>
  <si>
    <t>PLACA DE INAUGURAÇÃO</t>
  </si>
  <si>
    <t>ED-50634</t>
  </si>
  <si>
    <t>PLACA DE INAUGURAÇÃO EM ALUMÍNIO FUNDIDO, 60 X 40 CM</t>
  </si>
  <si>
    <t>ED-50635</t>
  </si>
  <si>
    <t>PLACA DE INAUGURAÇÃO EM ALUMÍNIO FUNDIDO 85 X 50 CM</t>
  </si>
  <si>
    <t>PLACA EM ALUMÍNIO</t>
  </si>
  <si>
    <t>ED-50642</t>
  </si>
  <si>
    <t>PLACA DE ALUMÍNIO ANODIZADO 25 X 25 CM PARA IDENTIFICAÇÃO</t>
  </si>
  <si>
    <t>ED-50636</t>
  </si>
  <si>
    <t>PLACA DE ALUMÍNIO FUNDIDO COM DENOMINAÇÃO DE CÔMODOS, 20 X 5 CM</t>
  </si>
  <si>
    <t>ED-50637</t>
  </si>
  <si>
    <t>PLACA DE ALUMÍNIO FUNDIDO COM DENOMINAÇÃO DE CÔMODOS, 21 X 4 CM</t>
  </si>
  <si>
    <t>ED-50638</t>
  </si>
  <si>
    <t>PLACA DE ALUMÍNIO FUNDIDO COM NOME DO PRÉDIO, AFIXADA EM PAREDE (0,39 M2)</t>
  </si>
  <si>
    <t>ED-50639</t>
  </si>
  <si>
    <t>PLACA DE ALUMÍNIO FUNDIDO DE NUMERAÇÃO DE PORTAS, 3 X 3 CM</t>
  </si>
  <si>
    <t>ED-50640</t>
  </si>
  <si>
    <t>PLACA DE ALUMÍNIO FUNDIDO DE NUMERAÇÃO DE PORTAS, 5 X 5 CM</t>
  </si>
  <si>
    <t>ED-50643</t>
  </si>
  <si>
    <t>PLACA EM ALUMÍNIO ANODIZADO 70 X 61 CM, FIXADA TUBO DE METALON</t>
  </si>
  <si>
    <t>ED-50644</t>
  </si>
  <si>
    <t>PLACA EM ALUMÍNIO 15 X 15 CM, COM PICTOGRAMA EM PELÍCULA ADESIVA</t>
  </si>
  <si>
    <t>PLACA EM AÇO ESCOVADO</t>
  </si>
  <si>
    <t>ED-50633</t>
  </si>
  <si>
    <t>PLACA EM CHAPA DE AÇO ESCOVADO 25 X 12 CM, E = 1 MM</t>
  </si>
  <si>
    <t>PONTOS DE INSTALAÇÕES</t>
  </si>
  <si>
    <t>PONTO DE ESGOTO</t>
  </si>
  <si>
    <t>ED-50223</t>
  </si>
  <si>
    <t>PONTO DE EMBUTIR PARA ESGOTO EM TUBO PVC RÍGIDO, PB - SÉRIE NORMAL, DN 40MM (1.1/2"), EMBUTIDO NA ALVENARIA/PISO, COM ALTURA (SAÍDA) DE 50CM DO PISO, COM DISTÂNCIA DE ATÉ CINCO (5) METROS DA RAMAL DE ESGOTO, EXCLUSIVE ESCAVAÇÃO, INCLUSIVE CONEXÕES E FIXAÇÃO DO TUBO COM ENCHIMENTO DO RASGO NA ALVENARIA/CONCRETO COM ARGAMASSA</t>
  </si>
  <si>
    <t>ED-50225</t>
  </si>
  <si>
    <t>PONTO DE EMBUTIR PARA ESGOTO EM TUBO PVC RÍGIDO, PBV - SÉRIE NORMAL, DN 100MM (4"), EMBUTIDO EM PISO COM DISTÂNCIA DE ATÉ CINCO (5) METROS DA RAMAL DE ESGOTO, INCLUSIVE CONEXÕES E FIXAÇÃO DO TUBO COM ENCHIMENTO DO RASGO NO CONCRETO COM ARGAMASSA</t>
  </si>
  <si>
    <t>ED-50224</t>
  </si>
  <si>
    <t>PONTO DE EMBUTIR PARA ESGOTO EM TUBO PVC RÍGIDO, PBV - SÉRIE NORMAL, DN 50MM (2"), EMBUTIDO EM PISO COM DISTÂNCIA DE ATÉ CINCO (5) METROS DA RAMAL DE ESGOTO, EXCLUSIVE ESCAVAÇÃO, INCLUSIVE CONEXÕES E FIXAÇÃO DO TUBO COM ENCHIMENTO DO RASGO NO CONCRETO COM ARGAMASSA</t>
  </si>
  <si>
    <t>PONTO DE ÁGUA FRIA</t>
  </si>
  <si>
    <t>ED-50221</t>
  </si>
  <si>
    <t>PONTO DE EMBUTIR PARA ÁGUA FRIA EM TUBO DE PVC RÍGIDO SOLDÁVEL, DN 20MM (1/2"), EMBUTIDO NA ALVENARIA COM DISTÂNCIA DE ATÉ CINCO (5) METROS DA TOMADA DE ÁGUA, INCLUSIVE CONEXÕES E FIXAÇÃO DO TUBO COM ENCHIMENTO DO RASGO NA ALVENARIA/CONCRETO COM ARGAMASSA</t>
  </si>
  <si>
    <t>ED-50222</t>
  </si>
  <si>
    <t>PONTO DE EMBUTIR PARA ÁGUA FRIA EM TUBO PVC RÍGIDO ROSCÁVEL, DN 1/2" (20MM), EMBUTIDO NA ALVENARIA COM DISTÂNCIA DE ATÉ CINCO (5) METROS DA TOMADA DE ÁGUA, INCLUSIVE CONEXÕES E FIXAÇÃO DO TUBO COM ENCHIMENTO DO RASGO NA ALVENARIA/CONCRETO COM ARGAMASSA</t>
  </si>
  <si>
    <t>PONTO DE TOMADA/INTERRUPTOR/LUZ</t>
  </si>
  <si>
    <t>ED-50227</t>
  </si>
  <si>
    <t>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</si>
  <si>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</si>
  <si>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</si>
  <si>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</si>
  <si>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</si>
  <si>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</si>
  <si>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</si>
  <si>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</si>
  <si>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</si>
  <si>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</si>
  <si>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</si>
  <si>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</si>
  <si>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</si>
  <si>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PONTO DE REDE (LÓGICA/SOM/CFT)</t>
  </si>
  <si>
    <t>ED-50229</t>
  </si>
  <si>
    <t>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</si>
  <si>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</si>
  <si>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</si>
  <si>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PONTO DE TELEFONIA</t>
  </si>
  <si>
    <t>ED-50231</t>
  </si>
  <si>
    <t>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</si>
  <si>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PONTO DE GÁS (GLP)</t>
  </si>
  <si>
    <t>ED-50226</t>
  </si>
  <si>
    <t>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</si>
  <si>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</si>
  <si>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PONTO DE EMBUTIR PARA GÁS EM TUBO DE COBRE CLASSE "A" SEM COSTURA SOLDÁVEL, DN 1/2" (15MM), EMBUTIDO NA ALVENARIA COM DISTÂNCIA DE ATÉ CINCO (5) METROS DO RAMAL DE ABASTECIMENTO, INCLUSIVE CONEXÕES E FIXAÇÃO DO TUBO COM ENCHIMENTO DO RASGO NA ALVENARIA/CONCRETO COM ARGAMASSA</t>
  </si>
  <si>
    <t>SERVIÇOS DE PAISAGISMO</t>
  </si>
  <si>
    <t>PLANTIO DE GRAMA</t>
  </si>
  <si>
    <t>ED-50435</t>
  </si>
  <si>
    <t>ED-50437</t>
  </si>
  <si>
    <t>ED-50436</t>
  </si>
  <si>
    <t>PLANTIO E PREPARO DE COVA PARA ÁRVORE</t>
  </si>
  <si>
    <t>ED-50433</t>
  </si>
  <si>
    <t>PLANTIO E PREPARO DE COVAS DE ARBUSTOS ORNAMENTAIS EM GERAL, EXCETO FORNECIMENTO DAS MUDAS</t>
  </si>
  <si>
    <t>ED-50432</t>
  </si>
  <si>
    <t>ED-50434</t>
  </si>
  <si>
    <t>PLANTIO E PREPARO DE COVAS DE FORRAÇÃO, EXCETO FORNECIMENTO DAS MUDAS</t>
  </si>
  <si>
    <t>FORNECIMENTO DE MUDA</t>
  </si>
  <si>
    <t>ED-50446</t>
  </si>
  <si>
    <t>ED-50447</t>
  </si>
  <si>
    <t>ED-50441</t>
  </si>
  <si>
    <t>ED-50439</t>
  </si>
  <si>
    <t>ED-50442</t>
  </si>
  <si>
    <t>ED-50440</t>
  </si>
  <si>
    <t>ED-50438</t>
  </si>
  <si>
    <t>ED-50448</t>
  </si>
  <si>
    <t>ED-50449</t>
  </si>
  <si>
    <t>ED-14560</t>
  </si>
  <si>
    <t>LASTRO DE SEIXO, INCLUSIVE LANÇAMENTO E ESPALHAMENTO MANUAL</t>
  </si>
  <si>
    <t>CERCA EM FERRO</t>
  </si>
  <si>
    <t>ED-50431</t>
  </si>
  <si>
    <t>CERCA EM FERRO, TRIANGULAR, PADRÃO PREFEITURA</t>
  </si>
  <si>
    <t>SERVIÇOS COMPLEMENTARES</t>
  </si>
  <si>
    <t>RASGO E ENCHIMENTO EM PAREDE</t>
  </si>
  <si>
    <t>ED-50704</t>
  </si>
  <si>
    <t>ENCHIMENTO DE RASGO EM ALVENARIA/CONCRETO COM ARGAMASSA, DIÂMETROS DE 15MM A 25MM (1/2" A 1"), INCLUSIVE ARGAMASSA, TRAÇO 1:2:8 (CIMENTO, CAL E AREIA), PREPARO MECÂNICO</t>
  </si>
  <si>
    <t>ED-50705</t>
  </si>
  <si>
    <t>ENCHIMENTO DE RASGO EM ALVENARIA/CONCRETO COM ARGAMASSA, DIÂMETROS DE 32MM A 50MM (1.1/4" A 2"), INCLUSIVE ARGAMASSA, TRAÇO 1:2:8 (CIMENTO, CAL E AREIA), PREPARO MECÂNICO</t>
  </si>
  <si>
    <t>ED-50706</t>
  </si>
  <si>
    <t>ENCHIMENTO DE RASGO EM ALVENARIA/CONCRETO COM ARGAMASSA, DIÂMETROS DE 65MM A 100MM (2.1/2" A 4"), INCLUSIVE ARGAMASSA, TRAÇO 1:2:8 (CIMENTO, CAL E AREIA), PREPARO MECÂNICO</t>
  </si>
  <si>
    <t>ED-50707</t>
  </si>
  <si>
    <t>RASGO EM ALVENARIA PARA PASSAGEM DE ELETRODUTO/TUBULAÇÃO, DIÂMETROS DE 15MM A 25MM (1/2" A 1"), EXCLUSIVE ENCHIMENTO</t>
  </si>
  <si>
    <t>ED-50708</t>
  </si>
  <si>
    <t>RASGO EM ALVENARIA PARA PASSAGEM DE ELETRODUTO/TUBULAÇÃO, DIÂMETROS DE 32MM A 50MM (1.1/4" A 2"), EXCLUSIVE ENCHIMENTO</t>
  </si>
  <si>
    <t>ED-50709</t>
  </si>
  <si>
    <t>RASGO EM ALVENARIA PARA PASSAGEM DE ELETRODUTO/TUBULAÇÃO, DIÂMETROS DE 65MM A 100MM (2.1/2" A 4"), EXCLUSIVE ENCHIMENTO</t>
  </si>
  <si>
    <t>ED-50710</t>
  </si>
  <si>
    <t>RASGO EM CONCRETO PARA PASSAGEM DE ELETRODUTO/TUBULAÇÃO, DIÂMETROS DE 15MM A 25MM (1/2" A 1"), EXCLUSIVE ENCHIMENTO</t>
  </si>
  <si>
    <t>ED-50711</t>
  </si>
  <si>
    <t>RASGO EM CONCRETO PARA PASSAGEM DE ELETRODUTO/TUBULAÇÃO, DIÂMETROS DE 32MM A 50MM (1.1/4" A 2"), EXCLUSIVE ENCHIMENTO</t>
  </si>
  <si>
    <t>ED-50712</t>
  </si>
  <si>
    <t>RASGO EM CONCRETO PARA PASSAGEM DE ELETRODUTO/TUBULAÇÃO, DIÂMETROS DE 65MM A 100MM (2.1/2" A 4"), EXCLUSIVE ENCHIMENTO</t>
  </si>
  <si>
    <t>JUNTA DE DILATAÇÃO E TRINCA</t>
  </si>
  <si>
    <t>ED-8005</t>
  </si>
  <si>
    <t>COSTURA DE TRINCA COM GRAMPO, BARRA DE AÇO CA-60 Ø4,2MM, COMPRIMENTO TOTAL 40CM, ESPAÇAMENTO DE 10CM, INCLUSIVE CORTE, DOBRA E ARGAMASSA, TRAÇO 1:4 (CIMENTO E AREIA), PREPARO MECÂNICO</t>
  </si>
  <si>
    <t>ED-8004</t>
  </si>
  <si>
    <t>COSTURA DE TRINCA COM GRAMPO, BARRA DE AÇO CA-60 Ø4,2MM, COMPRIMENTO TOTAL 40CM, ESPAÇAMENTO DE 15CM, INCLUSIVE CORTE, DOBRA E ARGAMASSA, TRAÇO 1:4 (CIMENTO E AREIA), PREPARO MECÂNICO</t>
  </si>
  <si>
    <t>ED-8003</t>
  </si>
  <si>
    <t>COSTURA DE TRINCA COM GRAMPO, BARRA DE AÇO CA-60 Ø4,2MM, COMPRIMENTO TOTAL 40CM, ESPAÇAMENTO DE 20CM, INCLUSIVE CORTE, DOBRA E ARGAMASSA, TRAÇO 1:4 (CIMENTO E AREIA), PREPARO MECÂNICO</t>
  </si>
  <si>
    <t>ED-50234</t>
  </si>
  <si>
    <t>COSTURA DE TRINCA COM GRAMPO, BARRA DE AÇO CA-60 Ø4,2MM, COMPRIMENTO TOTAL 40CM, ESPAÇAMENTO DE 30CM, INCLUSIVE CORTE, DOBRA E ARGAMASSA, TRAÇO 1:4 (CIMENTO E AREIA), PREPARO MECÂNICO</t>
  </si>
  <si>
    <t>ED-50236</t>
  </si>
  <si>
    <t>ENTELAMENTO CORRETIVO DE SUPERFÍCIE COM TRINCA POR RETRAÇÃO OU DILATAÇÃO, REVESTIDA COM ARGAMASSA DE CAL HIDRATADA, TRAÇO 1:3 (CAL E AREIA), PREPARO MANUAL, INCLUSIVE TELA DE POLIÉSTER ADESIVA COM REFORÇO CENTRAL, LARGURA DE 15CM</t>
  </si>
  <si>
    <t>ED-50237</t>
  </si>
  <si>
    <t>ENTELAMENTO PREVENTIVO DE SUPERFÍCIE SUJEITA A TRINCA, INCLUSIVE TELA DE POLIÉSTER ADESIVA SEM REFORÇO, LARGURA DE 25CM, EXCLUSIVE REVESTIMENTO DE ACABAMENTO</t>
  </si>
  <si>
    <t>ED-8145</t>
  </si>
  <si>
    <t>JUNTA DE DILATAÇÃO COM ISOPOR 20 MM, EXCLUSIVE SELANTE</t>
  </si>
  <si>
    <t>ED-50240</t>
  </si>
  <si>
    <t>TELA SOLDADA PARA LIGAÇÃO E PREVENÇÃO DE TRINCA EM ALVENARIA/ESTRUTURA, DIMENSÕES (50X10,5)CM, INCLUSIVE PINOS DE FIXAÇÃO, EXCLUSIVE REBOCO</t>
  </si>
  <si>
    <t>ED-50241</t>
  </si>
  <si>
    <t>TELA SOLDADA PARA LIGAÇÃO E PREVENÇÃO DE TRINCA EM ALVENARIA/ESTRUTURA, DIMENSÕES (50X12)CM, INCLUSIVE PINOS DE FIXAÇÃO, EXCLUSIVE REBOCO</t>
  </si>
  <si>
    <t>ED-50238</t>
  </si>
  <si>
    <t>TELA SOLDADA PARA LIGAÇÃO E PREVENÇÃO DE TRINCA EM ALVENARIA/ESTRUTURA, DIMENSÕES (50X6)CM, INCLUSIVE PINOS DE FIXAÇÃO, EXCLUSIVE REBOCO</t>
  </si>
  <si>
    <t>ED-50239</t>
  </si>
  <si>
    <t>TELA SOLDADA PARA LIGAÇÃO E PREVENÇÃO DE TRINCA EM ALVENARIA/ESTRUTURA, DIMENSÕES (50X7,5)CM, INCLUSIVE PINOS DE FIXAÇÃO, EXCLUSIVE REBOCO</t>
  </si>
  <si>
    <t>ED-20754</t>
  </si>
  <si>
    <t>TELA SOLDADA PARA LIGAÇÃO E PREVENÇÃO DE TRINCA EM ALVENARIA/ESTRUTURA, INCLUSIVE PINOS DE FIXAÇÃO, EXCLUSIVE REBOCO</t>
  </si>
  <si>
    <t>ED-50235</t>
  </si>
  <si>
    <t>TRATAMENTO DE JUNTA DE DILATAÇÃO COM ISOPOR,  ESP. 20 MM, PROFUNDIDADE DE 10-15CM, EXCLUSIVE SELANTE</t>
  </si>
  <si>
    <t>ENSAIO DE SOLO E AGREGADO</t>
  </si>
  <si>
    <t>ED-49556</t>
  </si>
  <si>
    <t>ENSAIO DE COMPACTACAO - AMOSTRAS NAO TRABALHADAS - ENERGIA INTERMEDIARIA - SOLOS</t>
  </si>
  <si>
    <t>ED-49557</t>
  </si>
  <si>
    <t>ENSAIO DE COMPACTACAO - AMOSTRAS NAO TRABALHADAS - ENERGIA MODIFICADA - SOLOS</t>
  </si>
  <si>
    <t>ED-49555</t>
  </si>
  <si>
    <t>ENSAIO DE COMPACTACAO - AMOSTRAS NAO TRABALHADAS - ENERGIA NORMAL - SOLOS</t>
  </si>
  <si>
    <t>ED-49558</t>
  </si>
  <si>
    <t>ENSAIO DE COMPACTACAO - AMOSTRAS TRABALHADAS - SOLOS</t>
  </si>
  <si>
    <t>ED-49561</t>
  </si>
  <si>
    <t>ENSAIO DE DENSIDADE REAL - SOLOS</t>
  </si>
  <si>
    <t>ED-49567</t>
  </si>
  <si>
    <t>ENSAIO DE EXPANSIBILIDADE - SOLOS</t>
  </si>
  <si>
    <t>ED-49551</t>
  </si>
  <si>
    <t>ENSAIO DE GRANULOMETRIA POR PENEIRAMENTO - SOLOS</t>
  </si>
  <si>
    <t>ED-49552</t>
  </si>
  <si>
    <t>ENSAIO DE GRANULOMETRIA POR PENEIRAMENTO E SEDIMENTACAO - SOLOS</t>
  </si>
  <si>
    <t>ED-49553</t>
  </si>
  <si>
    <t>ENSAIO DE LIMITE DE LIQUIDEZ - SOLOS</t>
  </si>
  <si>
    <t>ED-49554</t>
  </si>
  <si>
    <t>ENSAIO DE LIMITE DE PLASTICIDADE - SOLOS</t>
  </si>
  <si>
    <t>ED-49562</t>
  </si>
  <si>
    <t>ENSAIO DE MASSA ESPECIFICA - IN SITU - EMPREGO DO OLEO - SOLOS</t>
  </si>
  <si>
    <t>ED-49560</t>
  </si>
  <si>
    <t>ENSAIO DE MASSA ESPECIFICA - IN SITU - METODO BALAO DE BORRACHA - SOLOS</t>
  </si>
  <si>
    <t>ED-49559</t>
  </si>
  <si>
    <t>ENSAIO DE MASSA ESPECIFICA - IN SITU - METODO FRASCO DE AREIA - SOLOS</t>
  </si>
  <si>
    <t>ED-49566</t>
  </si>
  <si>
    <t>ENSAIO DE RESILIENCIA - SOLOS</t>
  </si>
  <si>
    <t>ED-49565</t>
  </si>
  <si>
    <t>ENSAIO DE TEOR DE UMIDADE - EM LABORATORIO - SOLOS</t>
  </si>
  <si>
    <t>ED-49563</t>
  </si>
  <si>
    <t>ENSAIO DE TEOR DE UMIDADE - METODO EXPEDITO DO ALCOOL - SOLOS</t>
  </si>
  <si>
    <t>ED-49564</t>
  </si>
  <si>
    <t>ENSAIO DE TEOR DE UMIDADE - PROCESSO SPEEDY - SOLOS E AGREGADOS MIUDOS</t>
  </si>
  <si>
    <t>ED-49550</t>
  </si>
  <si>
    <t>ENSAIO DE TERRAPLENAGEM - CAMADA FINAL DO ATERRO</t>
  </si>
  <si>
    <t>ED-49549</t>
  </si>
  <si>
    <t>ENSAIOS DE TERRAPLENAGEM - CORPO DO ATERRO</t>
  </si>
  <si>
    <t>ED-49568</t>
  </si>
  <si>
    <t>PREPARACAO DE AMOSTRAS PARA ENSAIO DE CARACTERIZACAO - SOLOS</t>
  </si>
  <si>
    <t>ENSAIO DE CONCRETO E AÇO</t>
  </si>
  <si>
    <t>ED-49545</t>
  </si>
  <si>
    <t>DETERMINAÇÃO E ANÁLISE DE RESULTADO DE RESISTÊNCIA A COMPRESSÃO DO CONCRETO MOLDADO</t>
  </si>
  <si>
    <t>ED-49544</t>
  </si>
  <si>
    <t>ENSAIO DE CONCRETO: CURA, FACEAMENTO, RUPTURA, EMISSÃO DE CERTIFICADOS - ATE 6 UNIDADES</t>
  </si>
  <si>
    <t>ED-49546</t>
  </si>
  <si>
    <t>ENSAIO DE RESISTENCIA A COMPRESSAO SIMPLES - CONCRETO</t>
  </si>
  <si>
    <t>ED-49548</t>
  </si>
  <si>
    <t>ENSAIO DE RESISTENCIA A TRACAO NA FLEXAO DE CONCRETO</t>
  </si>
  <si>
    <t>ED-49547</t>
  </si>
  <si>
    <t>ENSAIO DE RESISTENCIA A TRACAO POR COMPRESSAO DIAMETRAL - CONCRETO</t>
  </si>
  <si>
    <t>URBANIZAÇÃO E OBRAS COMPLEMENTARES</t>
  </si>
  <si>
    <t>ED-51147</t>
  </si>
  <si>
    <t>LANÇAMENTO E ESPALHAMENTO DE SOLO OU MATERIAL DE DEMOLIÇÃO EM ÁREA DE PASSEIO EXCLUSIVE APILOAMENTO</t>
  </si>
  <si>
    <t>ED-51145</t>
  </si>
  <si>
    <t>PASSEIOS DE CONCRETO E = 6 CM, FCK = 10 MPA, JUNTA SECA</t>
  </si>
  <si>
    <t>ED-51144</t>
  </si>
  <si>
    <t>PASSEIOS DE CONCRETO E = 8 CM, FCK = 15 MPA PADRÃO PREFEITURA</t>
  </si>
  <si>
    <t>RAMPA DE ACESSO</t>
  </si>
  <si>
    <t>ED-51148</t>
  </si>
  <si>
    <t>RAMPA PARA ACESSO DE DEFICIENTE, EM CONCRETO SIMPLES FCK = 25 MPA, DESEMPENADA, COM PINTURA INDICATIVA, 02 DEMÃOS</t>
  </si>
  <si>
    <t>ED-51146</t>
  </si>
  <si>
    <t>MURO DIVISÓRIO</t>
  </si>
  <si>
    <t>ED-50400</t>
  </si>
  <si>
    <t>COLUNA DE ALVENARIA A VISTA DE SUPORTE DO PORTÃO (PARA CAIXA DE MEDIÇÃO DE ENERGIA OU PARA PLACA DO NOME DO PRÉDIO) 1,70 X 2,30 M</t>
  </si>
  <si>
    <t>ED-50409</t>
  </si>
  <si>
    <t>MURETA DE TIJOLO COMUM ESP. = 15CM, H = 105 CM, A REVESTIR</t>
  </si>
  <si>
    <t>ED-50410</t>
  </si>
  <si>
    <t>MURETA DE TIJOLO COMUM ESP. = 15CM, H = 130 CM, A REVESTIR</t>
  </si>
  <si>
    <t>ED-50399</t>
  </si>
  <si>
    <t>MURO DE VEDAÇÃO DE CONCRETO PRÉ-MOLDADO TIPO CALHA V ALTURA LIVRE = 2,50 M, SAPATA CONCRETO 1:3:6, 30 X 50 CM</t>
  </si>
  <si>
    <t>ED-50395</t>
  </si>
  <si>
    <t>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</si>
  <si>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</si>
  <si>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</si>
  <si>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</si>
  <si>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</si>
  <si>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ED-50406</t>
  </si>
  <si>
    <t>MURO DIVISÓRIO TIJOLO FURADO E = 10 CM, REBOCADO E PINTADO A LATEX H = 1,80 M, INCLUSIVE SAPATA DE CONCRETO ARMADO FCK = 15 MPA, 50 x 55 CM</t>
  </si>
  <si>
    <t>ED-50408</t>
  </si>
  <si>
    <t>MURO DIVISÓRIO TIJOLO FURADO E = 10 CM, REBOCADO E PINTADO A LATEX H = 2,20 A 2,50 M, INCLUSIVE SAPATA DE CONCRETO ARMADO FCK = 15 MPA, 50 x 55 CM</t>
  </si>
  <si>
    <t>ED-50407</t>
  </si>
  <si>
    <t>MURO DIVISÓRIO TIJOLO FURADO E = 10 CM, REBOCADO E PINTADO A LATEX H = 2,20 M, INCLUSIVE SAPATA DE CONCRETO ARMADO FCK = 15 MPA, 50 x 55 CM</t>
  </si>
  <si>
    <t>CONCERTINA</t>
  </si>
  <si>
    <t>ED-50401</t>
  </si>
  <si>
    <t>CONCERTINA CLIPADA MODELO ESPIRAL HELICOIDAL DUPLA D = 450 MM</t>
  </si>
  <si>
    <t>ED-50402</t>
  </si>
  <si>
    <t>CONCERTINA CLIPADA MODELO ESPIRAL HELICOIDAL DUPLA D = 610 MM</t>
  </si>
  <si>
    <t>ED-50403</t>
  </si>
  <si>
    <t>CONCERTINA CLIPADA MODELO ESPIRAL HELICOIDAL DUPLA D = 730 MM</t>
  </si>
  <si>
    <t>DEFENSA</t>
  </si>
  <si>
    <t>ED-50404</t>
  </si>
  <si>
    <t>COLOCAÇÃO DE DEFENSAS SOBRE O MURO FERRO CANTONEIRA L - 1" X 1/8" COMPRIMENTO = 85 CM, ESPAÇAMENTO 1,50 M E 5 FIADAS DE ARAME FARPADO</t>
  </si>
  <si>
    <t>ED-50405</t>
  </si>
  <si>
    <t>COLOCAÇÃO DE DEFENSAS SOBRE O MURO FERRO CANTONEIRA L - 1" X 1/8" COMPRIMENTO = 85 CM, ESPAÇAMENTO 1,50 M E 7 FIADAS DE ARAME FARPADO</t>
  </si>
  <si>
    <t>MEIO-FIO</t>
  </si>
  <si>
    <t>ED-51141</t>
  </si>
  <si>
    <t>GUIA DE MEIO-FIO, EM CONCRETO COM FCK 15MPA, MOLDADA IN-LOCO, SEÇÃO 15X45CM, FORMA EM MADEIRA, EXCLUSIVE SARJETA, INCLUSIVE ESCAVAÇÃO, APILOAMENTO E TRANSPORTE COM RETIRADA DO MATERIAL ESCAVADO (EM CAÇAMBA)</t>
  </si>
  <si>
    <t>ED-51139</t>
  </si>
  <si>
    <t>GUIA DE MEIO-FIO, EM CONCRETO COM FCK 20MPA, PRÉ-MOLDADA, MFC-01 PADRÃO DER-MG, DIMENSÕES (12X16,7X35)CM, EXCLUSIVE SARJETA, INCLUSIVE ESCAVAÇÃO, APILOAMENTO E TRANSPORTE COM RETIRADA DO MATERIAL ESCAVADO (EM CAÇAMBA)</t>
  </si>
  <si>
    <t>ED-51140</t>
  </si>
  <si>
    <t>GUIA DE MEIO-FIO, EM CONCRETO COM FCK 20MPA, PRÉ-MOLDADA, MFC-03 PADRÃO DER-MG, DIMENSÕES (12X18X45)CM, EXCLUSIVE SARJETA, INCLUSIVE ESCAVAÇÃO, APILOAMENTO E TRANSPORTE COM RETIRADA DO MATERIAL ESCAVADO (EM CAÇAMBA)</t>
  </si>
  <si>
    <t>ED-48664</t>
  </si>
  <si>
    <t>GUIA DE MEIO-FIO (10X15X22)CM E SARJETA (30X10)CM COM INCLINAÇÃO DE 10%, EM CONCRETO COM FCK 15MPA, MOLDADA IN-LOCO, FORMA EM MADEIRA, INCLUSIVE ESCAVAÇÃO, APILOAMENTO E TRANSPORTE COM RETIRADA DO MATERIAL ESCAVADO (EM CAÇAMBA)</t>
  </si>
  <si>
    <t>ED-48665</t>
  </si>
  <si>
    <t>MEIO-FIO COM SARJETA, EXECUTADO C/EXTRUSORA (SARJETA 30X8CM MEIO-FIO 15X10CM X H=23CM), INCLUI ESCAVAÇÃO E ACERTO FAIXA 0,45M</t>
  </si>
  <si>
    <t>ED-50540</t>
  </si>
  <si>
    <t>ED-51143</t>
  </si>
  <si>
    <t>REMOÇÃO E REASSENTAMENTO DE MEIO-FIO DE GNAISSE COM REAPROVEITAMENTO</t>
  </si>
  <si>
    <t>ED-51142</t>
  </si>
  <si>
    <t>REMOÇÃO E REASSENTAMENTO DE MEIO-FIO PRÉ-MOLDADO DE CONCRETO COM REAPROVEITAMENTO</t>
  </si>
  <si>
    <t>CORDÃO DE CONCRETO</t>
  </si>
  <si>
    <t>ED-51135</t>
  </si>
  <si>
    <t>GUIA DE CORDÃO BOLEADO, EM CONCRETO COM FCK 20MPA, PRÉ-MOLDADA, 10X10CM (ALTURA X LARGURA), INCLUSIVE UMA (1) FIADA DE BLOCO DE CONCRETO, ESP. 9CM, ESCAVAÇÃO, APILOAMENTO E TRANSPORTE COM RETIRADA DO MATERIAL ESCAVADO (EM CAÇAMBA)</t>
  </si>
  <si>
    <t>CERCA DE MOURÃO</t>
  </si>
  <si>
    <t>ED-48384</t>
  </si>
  <si>
    <t>CERCA DE MOURÃO H = 2,15 M - MOURÃO PRÉ-FABRICADO DE CONCRETO PONTA LISA A CADA 2,20 M E 7 FIOS DE ARAME FARPADO, EXCLUSIVE BASE</t>
  </si>
  <si>
    <t>ED-48385</t>
  </si>
  <si>
    <t>CERCA DE MOURÃO H = 2,80 M - MOURÃO PRÉ-FABRICADO DE CONCRETO PONTA VIRADA A CADA 2,20 M E 7 + 4 FIOS DE ARAME FARPADO, EXCLUSIVE BASE</t>
  </si>
  <si>
    <t>ED-48386</t>
  </si>
  <si>
    <t>CERCA DE MOURÃO H = 2,80 M - MOURÃO PRÉ-FABRICADO DE CONCRETO PONTA VIRADA A CADA 2,50 M, 3 FIOS DE ARAME FARPADO E TELA GALVANIZADA # 2" FIO 12, INCLUSIVE FUNDAÇÃO</t>
  </si>
  <si>
    <t>BANCO E MESA EM CONCRETO</t>
  </si>
  <si>
    <t>ED-15449</t>
  </si>
  <si>
    <t>BANCO EM CONCRETO APARENTE, SEM ENCOSTO, POLIDO COM ACABAMENTO EM VERNIZ, ESP. 8CM, COMPRIMENTO 200CM, LARGURA 40CM, ALTURA 55CM, EXCLUSIVE FIXAÇÃO EM PISO</t>
  </si>
  <si>
    <t>ED-15446</t>
  </si>
  <si>
    <t>BANCO EM CONCRETO APARENTE, SEM ENCOSTO, POLIDO COM ACABAMENTO EM VERNIZ, ESP. 8CM, COMPRIMENTO 200CM, LARGURA 40CM, ALTURA 55CM, INCLUSIVE CORTE NO PISO PARA FIXAÇÃO COM CONCRETO NÃO ESTRUTURAL, PREPARADO EM OBRA COM BETONEIRA, COM FCK 15 MPA</t>
  </si>
  <si>
    <t>ED-15450</t>
  </si>
  <si>
    <t>BANCO EM CONCRETO APARENTE, TIPO-1, PADRÃO SEE-MG, SEM ENCOSTO, POLIDO COM ACABAMENTO EM VERNIZ, ESP. 5CM, COMPRIMENTO 130CM, LARGURA 40CM, ALTURA 45CM, EXCLUSIVE FIXAÇÃO EM PISO</t>
  </si>
  <si>
    <t>ED-15447</t>
  </si>
  <si>
    <t>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</si>
  <si>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</si>
  <si>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BANCO EM CONCRETO APARENTE, TIPO-2, PADRÃO SEE-MG, SEM ENCOSTO, POLIDO COM ACABAMENTO EM VERNIZ, ESP. 5CM, COMPRIMENTO 150CM, LARGURA 40CM, ALTURA 45CM, EXCLUSIVE FIXAÇÃO EM PISO</t>
  </si>
  <si>
    <t>ED-15448</t>
  </si>
  <si>
    <t>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</si>
  <si>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</si>
  <si>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BANCO EM GRANITO ANDORINHA POLIDO 52 X 30 CM</t>
  </si>
  <si>
    <t>ED-48354</t>
  </si>
  <si>
    <t>BANCO INTERNO EM CONCRETO APARENTE, ALTURA 45 CM, LARGURA 30 CM</t>
  </si>
  <si>
    <t>ED-48353</t>
  </si>
  <si>
    <t>BANCO INTERNO EM CONCRETO E ALVENARIA, ACABAMENTO EM VERNIZ, E = 8 CM, L = 40 CM</t>
  </si>
  <si>
    <t>ED-48359</t>
  </si>
  <si>
    <t>CONJUNTO DE MESA E BANCOS DE ARDÓSIA</t>
  </si>
  <si>
    <t>ED-48360</t>
  </si>
  <si>
    <t>CONJUNTO DE MESA E BANCOS DE CONCRETO PARA JOGOS (02 BANCOS EM ARCO COM D INTERNO = 130 CM E H = 43 CM E MESA COM D = 80 CM, E = 8 CM E H = 75 CM)</t>
  </si>
  <si>
    <t>EQUIPAMENTO ESPORTIVO</t>
  </si>
  <si>
    <t>ED-49573</t>
  </si>
  <si>
    <t>REDE DE PETECA COM MASTROS EM TUBO AÇO GALVANIZADO D = 76 MM</t>
  </si>
  <si>
    <t>ED-49572</t>
  </si>
  <si>
    <t>REDE DE VÔLEI COM MASTRO EM TUBO GALVANIZADO SEM PEDESTAL</t>
  </si>
  <si>
    <t>ED-49571</t>
  </si>
  <si>
    <t>REDE DE VÔLEI COM PEDESTAL PARA JUIZ</t>
  </si>
  <si>
    <t>ED-49574</t>
  </si>
  <si>
    <t>TABELA DE BASQUETE EM POSTE METÁLICO E SUPORTE DE PISO</t>
  </si>
  <si>
    <t>ED-49569</t>
  </si>
  <si>
    <t>TRAVE DE GOL EM TUBO GALVANIZADO PARA QUADRA, INCLUSIVE REDE E PINTURA</t>
  </si>
  <si>
    <t>ED-49570</t>
  </si>
  <si>
    <t>TRAVE DE GOL PARA CAMPO DE FUTEBOL , INCLUSIVE REDE E PINTURA</t>
  </si>
  <si>
    <t>ED-15342</t>
  </si>
  <si>
    <t>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</si>
  <si>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</si>
  <si>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</si>
  <si>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</si>
  <si>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FORNECIMENTO E INSTALAÇÃO DE ESCADA HORIZONTAL METÁLICA PARA PARQUE INFANTIL, FIXADO COM CONCRETO NÃO ESTRUTURAL, PREPARADO EM OBRA COM BETONEIRA, COM FCK 15 MPA , INCLUSIVE ESCAVAÇÃO E TRANSPORTE COM RETIRADA DO MATERIAL ESCAVADO (EM CAÇAMBA)</t>
  </si>
  <si>
    <t>ED-49575</t>
  </si>
  <si>
    <t>FORNECIMENTO E INSTALAÇÃO DE ESCORREGADOR MÉDIO METÁLICO PARA PARQUE INFANTIL, FIXADO COM CONCRETO NÃO ESTRUTURAL, PREPARADO EM OBRA COM BETONEIRA, COM FCK 15 MPA , INCLUSIVE ESCAVAÇÃO E TRANSPORTE COM RETIRADA DO MATERIAL ESCAVADO (EM CAÇAMBA)</t>
  </si>
  <si>
    <t>ED-49580</t>
  </si>
  <si>
    <t>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</si>
  <si>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</si>
  <si>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FORNECIMENTO E INSTALAÇÃO DE GANGORRA METÁLICA COM DOIS LUGARES PARA PARQUE INFANTIL, FIXADO COM CONCRETO NÃO ESTRUTURAL, PREPARADO EM OBRA COM BETONEIRA, COM FCK 15 MPA , INCLUSIVE ESCAVAÇÃO E TRANSPORTE COM RETIRADA DO MATERIAL ESCAVADO (EM CAÇAMBA)</t>
  </si>
  <si>
    <t>ED-49577</t>
  </si>
  <si>
    <t>FORNECIMENTO E INSTALAÇÃO DE ZANGA BURRINHO METÁLICO COM DUAS PRANCHAS PARA PARQUE INFANTIL, FIXADO COM CONCRETO NÃO ESTRUTURAL, PREPARADO EM OBRA COM BETONEIRA, COM FCK 15 MPA , INCLUSIVE ESCAVAÇÃO E TRANSPORTE COM RETIRADA DO MATERIAL ESCAVADO (EM CAÇAMBA)</t>
  </si>
  <si>
    <t>LIMPEZA DE OBRA</t>
  </si>
  <si>
    <t>ED-50265</t>
  </si>
  <si>
    <t>ED-50264</t>
  </si>
  <si>
    <t>LIMPEZA DE MATERIAL CERÂMICO</t>
  </si>
  <si>
    <t>ED-50271</t>
  </si>
  <si>
    <t>LIMPEZA DE RODAPÉ</t>
  </si>
  <si>
    <t>ED-50272</t>
  </si>
  <si>
    <t>LIMPEZA DE VIDROS E ESPELHOS</t>
  </si>
  <si>
    <t>ED-50263</t>
  </si>
  <si>
    <t>ED-50270</t>
  </si>
  <si>
    <t>LIMPEZA PERMANENTE DA OBRA - 01 SERVENTE X 4 HORAS DIÁRIAS</t>
  </si>
  <si>
    <t>ED-50269</t>
  </si>
  <si>
    <t>LIMPEZA PERMANENTE DA OBRA - 01 SERVENTE X 8 HORAS DIÁRIAS</t>
  </si>
  <si>
    <t>LIMPEZA FINAL PARA ENTREGA DA OBRA</t>
  </si>
  <si>
    <t>OBRAS VIÁRIAS</t>
  </si>
  <si>
    <t>ESTABILIZAÇÃO DE SOLO</t>
  </si>
  <si>
    <t>ED-50411</t>
  </si>
  <si>
    <t>GEOTÊXTIL NÃO TECIDO PARA ESTABILIZAÇÃO DE SOLOS</t>
  </si>
  <si>
    <t>ED-50420</t>
  </si>
  <si>
    <t>ED-50417</t>
  </si>
  <si>
    <t>ED-50418</t>
  </si>
  <si>
    <t>ED-50413</t>
  </si>
  <si>
    <t>ALVENARIA POLIÉDRICA, RETIRADA E REASSENTAMENTO SOBRE COXIM DE AREIA</t>
  </si>
  <si>
    <t>ED-50421</t>
  </si>
  <si>
    <t>ASSENTAMENTO DE MATA-BURRO DE CONCRETO</t>
  </si>
  <si>
    <t>ED-50414</t>
  </si>
  <si>
    <t>ED-50416</t>
  </si>
  <si>
    <t>ED-7624</t>
  </si>
  <si>
    <t>EXECUÇÃO E APLICAÇÃO DE CONCRETO ASFÁLTICO PRE-MISTURADO À FRIO (PMF), EM BETONEIRA, INCLUINDO FORNECIMENTO E TRANSPORTE DOS AGREGADOS E MATERIAL BETUMINOSO, INCLUSIVE TRANSPORTE DA MASSA ASFÁLTICA ATÉ A PISTA</t>
  </si>
  <si>
    <t>ED-50412</t>
  </si>
  <si>
    <t>PARALELEPÍPEDO, RETIRADA E REASSENTAMENTO SOBRE COXIM DE AREIA</t>
  </si>
  <si>
    <t>ENSECADEIRA</t>
  </si>
  <si>
    <t>ED-50423</t>
  </si>
  <si>
    <t>ENSECADEIRA INCLUSIVE RETIRADA DO MADEIRAMENTO , PAREDE DUPLA</t>
  </si>
  <si>
    <t>ED-50422</t>
  </si>
  <si>
    <t>ENSECADEIRA INCLUSIVE RETIRADA DO MADEIRAMENTO , PAREDE SIMPLES</t>
  </si>
  <si>
    <t>PONTE E TRAVESSIA</t>
  </si>
  <si>
    <t>ED-50428</t>
  </si>
  <si>
    <t>TRANSPORTES</t>
  </si>
  <si>
    <t>CARGA E DESCARGA DE MATERIAL</t>
  </si>
  <si>
    <t>ED-51131</t>
  </si>
  <si>
    <t>CARGA DE MATERIAL DE QUALQUER NATUREZA SOBRE CAMINHÃO - MANUAL</t>
  </si>
  <si>
    <t>ED-51132</t>
  </si>
  <si>
    <t>CARGA DE MATERIAL DE QUALQUER NATUREZA SOBRE CAMINHÃO - MECÂNICA</t>
  </si>
  <si>
    <t>TRANSPORTE DE MATERIAL</t>
  </si>
  <si>
    <t>ED-51133</t>
  </si>
  <si>
    <t>ED-51134</t>
  </si>
  <si>
    <t>ED-51127</t>
  </si>
  <si>
    <t>TRANSPORTE DE MATERIAL DE QUALQUER NATUREZA EM CAMINHÃO DMT &lt;= 1 KM (DENTRO DO PERÍMETRO URBANO)</t>
  </si>
  <si>
    <t>ED-51130</t>
  </si>
  <si>
    <t>TRANSPORTE DE MATERIAL DE QUALQUER NATUREZA EM CAMINHÃO DMT &gt; 5 KM (DENTRO DO PERÍMETRO URBANO)</t>
  </si>
  <si>
    <t>ED-51128</t>
  </si>
  <si>
    <t>TRANSPORTE DE MATERIAL DE QUALQUER NATUREZA EM CAMINHÃO 1 KM &lt; DMT &lt;= 2 KM (DENTRO DO PERÍMETRO URBANO)</t>
  </si>
  <si>
    <t>ED-51129</t>
  </si>
  <si>
    <t>TRANSPORTE DE MATERIAL DE QUALQUER NATUREZA EM CAMINHÃO 2 KM &lt; DMT &lt;= 5 KM (DENTRO DO PERÍMETRO URBANO)</t>
  </si>
  <si>
    <t>ED-51125</t>
  </si>
  <si>
    <t>ED-51126</t>
  </si>
  <si>
    <t>PROJETO PADRÃO ESCOLAR</t>
  </si>
  <si>
    <t>ALAMBRADO E MURO</t>
  </si>
  <si>
    <t>ESQUADRIA</t>
  </si>
  <si>
    <t>ED-50831</t>
  </si>
  <si>
    <t>ALÇAPÃO - EMPENA (60 cm x 100 cm) ESTRUTURA EM CHAPA METÁLICA, ASSENTADA. CONFORME PROJETO AMPLIAÇÃO ESQUADRIAS PADRÃO 5/2000</t>
  </si>
  <si>
    <t>ED-50830</t>
  </si>
  <si>
    <t>ALÇAPÃO (85,50 cm x 65,70 cm) ESTRUTURA EM CHAPA METÁLICA, ASSENTADA. CONFORME PROJETO AMPLIAÇÃO ESQUADRIAS PADRÃO 5/2000</t>
  </si>
  <si>
    <t>ED-50840</t>
  </si>
  <si>
    <t>COMPENSADO PINTADO PARA FECHAMENTO BALCÃO SECRETARIA, INCLUSO CANTONEIRAS PARA FIXAÇÃO NA ALVENARIA E TAMPO. CONFORME DETALHE 33-D AGOSTO 2001 PROJETO PADRÃO DER-MG</t>
  </si>
  <si>
    <t>ED-50896</t>
  </si>
  <si>
    <t>GF1 - (340 X 145 CM ) GRADE FIXA PARA PROTEÇÃO DE JANELAS, EM BARRA DE FERRO QUADRADO DE 1/2" E QUADRO DE FERRO CHATO DE 1/2"X 1/8", COLOCADA</t>
  </si>
  <si>
    <t>ED-50897</t>
  </si>
  <si>
    <t>GF1 - (340 X 165 CM ) GRADE FIXA PARA PROTEÇÃO DE JANELAS, EM BARRA DE FERRO QUADRADO DE 1/2" E QUADRO DE FERRO CHATO DE 1/2"X 1/8", COLOCADA</t>
  </si>
  <si>
    <t>ED-50899</t>
  </si>
  <si>
    <t>GF2 - (340 X 105 CM ) GRADE FIXA PARA PROTEÇÃO DE JANELAS, EM BARRA DE FERRO QUADRADO DE 1/2" E QUADRO DE FERRO CHATO DE 1/2"X 1/8", COLOCADA</t>
  </si>
  <si>
    <t>ED-50898</t>
  </si>
  <si>
    <t>GF2 - (340 X 165 CM ) GRADE FIXA PARA PROTEÇÃO DE JANELAS, EM BARRA DE FERRO QUADRADO DE 1/2" E QUADRO DE FERRO CHATO DE 1/2"X 1/8", COLOCADA</t>
  </si>
  <si>
    <t>ED-50900</t>
  </si>
  <si>
    <t>GF3 - (340 X 60 CM ) GRADE FIXA PARA PROTEÇÃO DE JANELAS, EM BARRA DE FERRO QUADRADO DE 1/2" E QUADRO DE FERRO CHATO DE 1/2"X 1/8", COLOCADA</t>
  </si>
  <si>
    <t>ED-50901</t>
  </si>
  <si>
    <t>GF3 - (340 X 80 CM ) GRADE FIXA PARA PROTEÇÃO DE JANELAS, EM BARRA DE FERRO QUADRADO DE 1/2" E QUADRO DE FERRO CHATO DE 1/2"X 1/8", COLOCADA</t>
  </si>
  <si>
    <t>ED-50902</t>
  </si>
  <si>
    <t>GF4 - (162,5 X 80 CM ) GRADE FIXA PARA PROTEÇÃO DE JANELAS, EM BARRA DE FERRO QUADRADO DE 1/2" E QUADRO DE FERRO CHATO DE 1/2"X 1/8", COLOCADA</t>
  </si>
  <si>
    <t>ED-50904</t>
  </si>
  <si>
    <t>GF5 - (340 X 185 CM ) GRADE FIXA PARA PROTEÇÃO DE JANELAS, EM BARRA DE FERRO QUADRADO DE 1/2" E QUADRO DE FERRO CHATO DE 1/2"X 1/8", COLOCADA</t>
  </si>
  <si>
    <t>ED-50903</t>
  </si>
  <si>
    <t>GF5 - (340 X 40 CM ) GRADE FIXA PARA PROTEÇÃO DE JANELAS, EM BARRA DE FERRO QUADRADO DE 1/2" E QUADRO DE FERRO CHATO DE 1/2"X 1/8", COLOCADA</t>
  </si>
  <si>
    <t>ED-50913</t>
  </si>
  <si>
    <t>GR - GRADE FIXA EM FERRO (180 X 158 CM) , COLOCADA</t>
  </si>
  <si>
    <t>ED-50912</t>
  </si>
  <si>
    <t>JANELA PERFIL CANTONEIRA BASCULANTE 0,60 X 0,60 M, CONFORME DETALHE PADRÃO ESCOLAR 4/98 VERSÃO 2005</t>
  </si>
  <si>
    <t>ED-50911</t>
  </si>
  <si>
    <t>JANELA PERFIL CANTONEIRA BASCULANTE 1,20 X 0,60 M, CONFORME DETALHE PADRÃO ESCOLAR 4/98 VERSÃO 2005</t>
  </si>
  <si>
    <t>ED-50882</t>
  </si>
  <si>
    <t>JB1 - (340 X 40 CM) BASCULANTE DE FERRO ASSENTADA COM PARAFUSOS E BUCHA, CONFORME DETALHE E ESPECIFICAÇÕES</t>
  </si>
  <si>
    <t>ED-50881</t>
  </si>
  <si>
    <t>JB1 - (345 X 40 CM) BASCULANTE DE FERRO ASSENTADA COM PARAFUSOS E BUCHA, CONFORME DETALHE E ESPECIFICAÇÕES</t>
  </si>
  <si>
    <t>ED-50884</t>
  </si>
  <si>
    <t>JB2 - (340 X 60 CM) BASCULANTE DE FERRO ASSENTADA COM PARAFUSOS E BUCHA,CONFORME DETALHE E ESPECIFICAÇÕES</t>
  </si>
  <si>
    <t>ED-50883</t>
  </si>
  <si>
    <t>JB2 - (345 X 60 CM) BASCULANTE DE FERRO ASSENTADA COM PARAFUSOS E BUCHA,CONFORME DETALHE E ESPECIFICAÇÕES</t>
  </si>
  <si>
    <t>ED-50886</t>
  </si>
  <si>
    <t>JB3 - (340 X 80 CM) BASCULANTE DE FERRO ASSENTADA COM PARAFUSOS E BUCHA,CONFORME DETALHE E ESPECIFICAÇÕES</t>
  </si>
  <si>
    <t>ED-50885</t>
  </si>
  <si>
    <t>JB3 - (345 X 80 CM) BASCULANTE DE FERRO ASSENTADA COM PARAFUSOS E BUCHA,CONFORME DETALHE E ESPECIFICAÇÕES</t>
  </si>
  <si>
    <t>ED-50887</t>
  </si>
  <si>
    <t>JB4 - (165 X 80 CM) BASCULANTE DE FERRO ASSENTADA COM PARAFUSOS E BUCHA,CONFORME DETALHE E ESPECIFICAÇÕES</t>
  </si>
  <si>
    <t>ED-50888</t>
  </si>
  <si>
    <t>JB5 - (172,5 X 40 CM) BASCULANTE DE FERRO ASSENTADA COM PARAFUSOS E BUCHA,CONFORME DETALHE E ESPECIFICAÇÕES</t>
  </si>
  <si>
    <t>ED-50889</t>
  </si>
  <si>
    <t>JB5 - (195 X 40 CM) BASCULANTE DE FERRO ASSENTADA COM PARAFUSOS E BUCHA,CONFORME DETALHE E ESPECIFICAÇÕES</t>
  </si>
  <si>
    <t>ED-50891</t>
  </si>
  <si>
    <t>JB6 - (210 X 40 CM) BASCULANTE DE FERRO ASSENTADA COM PARAFUSOS E BUCHA,CONFORME DETALHE E ESPECIFICAÇÕES</t>
  </si>
  <si>
    <t>ED-50890</t>
  </si>
  <si>
    <t>JB6 - (82,25 X 40 CM) BASCULANTE DE FERRO ASSENTADA COM PARAFUSOS E BUCHA,CONFORME DETALHE E ESPECIFICAÇÕES</t>
  </si>
  <si>
    <t>ED-50893</t>
  </si>
  <si>
    <t>JB7 - (162,5 X 40 CM) BASCULANTE DE FERRO ASSENTADA COM PARAFUSOS E BUCHA,CONFORME DETALHE E ESPECIFICAÇÕES</t>
  </si>
  <si>
    <t>ED-50892</t>
  </si>
  <si>
    <t>JB7 - (165 X 40 CM) BASCULANTE DE FERRO ASSENTADA COM PARAFUSOS E BUCHA,CONFORME DETALHE E ESPECIFICAÇÕES</t>
  </si>
  <si>
    <t>ED-50895</t>
  </si>
  <si>
    <t>JB8 - (130 X 40 CM) BASCULANTE DE FERRO ASSENTADA COM PARAFUSOS E BUCHA,CONFORME DETALHE E ESPECIFICAÇÕES</t>
  </si>
  <si>
    <t>ED-50894</t>
  </si>
  <si>
    <t>JB8 - (135 X 40 CM) BASCULANTE DE FERRO ASSENTADA COM PARAFUSOS E BUCHA,CONFORME DETALHE E ESPECIFICAÇÕES</t>
  </si>
  <si>
    <t>ED-50878</t>
  </si>
  <si>
    <t>JC1 - (340 x 145 CM) BASCULANTE DE FERRO ASSENTADA COM PARAFUSOS E BUCHA, CONFORME DETALHE E ESPECIFICAÇÕES</t>
  </si>
  <si>
    <t>ED-50877</t>
  </si>
  <si>
    <t>JC1 - (345 x 145 CM) BASCULANTE DE FERRO ASSENTADA COM PARAFUSOS E BUCHA, CONFORME DETALHE E ESPECIFICAÇÕES</t>
  </si>
  <si>
    <t>ED-50880</t>
  </si>
  <si>
    <t>JC2 - (340 X 165 CM) BASCULANTE DE FERRO ASSENTADA COM PARAFUSOS E BUCHA,CONFORME DETALHE E ESPECIFICAÇÕES</t>
  </si>
  <si>
    <t>ED-50879</t>
  </si>
  <si>
    <t>JC2 - (345 X 165 CM) BASCULANTE DE FERRO ASSENTADA COM PARAFUSOS E BUCHA,CONFORME DETALHE E ESPECIFICAÇÕES</t>
  </si>
  <si>
    <t>ED-50905</t>
  </si>
  <si>
    <t>JT - (150 X 75 CM) PAINEL FIXO EM TELA METÁLICA FIO 12 #5mm</t>
  </si>
  <si>
    <t>ED-50906</t>
  </si>
  <si>
    <t>JT - (150 X 80 CM) PAINEL FIXO EM TELA METÁLICA FIO 12 #5mm</t>
  </si>
  <si>
    <t>ED-50917</t>
  </si>
  <si>
    <t>J6 - (140 cm x 140 cm) GRADE FIXA DE FERRO ASSENTADA COM PARAFUSOS E BUCHA, CONFORME DETALHE E ESPECIFICAÇÕES</t>
  </si>
  <si>
    <t>ED-50918</t>
  </si>
  <si>
    <t>J9 - (140 cm x 175 cm) DE ABRIR, DUAS PORTAS, EM CHAPA METÁLICA DE FERRO ASSENTADA COM PARAFUSOS E BUCHA, CONFORME DETALHE E ESPECIFICAÇÕES</t>
  </si>
  <si>
    <t>ED-50907</t>
  </si>
  <si>
    <t>PG - (70 X 70 CM) PORTA COMPLETA, ESTRUTURA EM CHAPA, ASSENTADA , CONFORME DETALHES E ESPECIFICAÇÕES</t>
  </si>
  <si>
    <t>ED-50908</t>
  </si>
  <si>
    <t>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</si>
  <si>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</si>
  <si>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PORTA METÁLICA 70 X 210 CM , INCLUINDO FECHADURA TIPO EXTERNA E FERRAGENS, CONFORME DETALHE PADRÃO ESCOLAR 4/98 VERSÃO 2005</t>
  </si>
  <si>
    <t>ED-50916</t>
  </si>
  <si>
    <t>PORTA METÁLICA 80 X 210 CM , INCLUINDO FECHADURA TIPO EXTERNA E FERRAGENS, CONFORME DETALHE PADRÃO ESCOLAR 4/98 VERSÃO 2005</t>
  </si>
  <si>
    <t>ED-50909</t>
  </si>
  <si>
    <t>PORTA 1,00 X 2,10 CM, CONFORME DETALHE DE PROJETO</t>
  </si>
  <si>
    <t>ED-50914</t>
  </si>
  <si>
    <t>PV - (165 x 90 CM) PORTA COMPLETA, 2 FOLHAS, ESTRUTURA EM CHAPA, MARCO EM CHAPA DOBRADA, ASSENTADA , CONFORME DETALHES E ESPECIFICAÇÕES</t>
  </si>
  <si>
    <t>ED-50841</t>
  </si>
  <si>
    <t>P8 (83 cm x 60 cm) PORTINHOLA EM COMPENSADO PINTADO COM TRINCO, CONFORME DETALHE 33-D AGOSTO 2001 PROJETO PADRÃO DER-MG</t>
  </si>
  <si>
    <t>ELEMENTO PRÉ-MOLDADO</t>
  </si>
  <si>
    <t>ED-50835</t>
  </si>
  <si>
    <t>ARMÁRIO PARA VASSOURAS - D.M.L.</t>
  </si>
  <si>
    <t>ED-50834</t>
  </si>
  <si>
    <t>ARMÁRIO SOB BANCADA LABORATÓRIO (0,52x0,71x7,05)+(0,52x0,71x3,05) EM ESTRUTURA DE MADEIRA E PORTAS EM COMPENSADO 20 MM, REVESTIDO EM LAMINADO MELAMÍNICO NAS DUAS FACES, CONFORME DETALHES PROJETO PADRÃO DER-MG</t>
  </si>
  <si>
    <t>ED-50859</t>
  </si>
  <si>
    <t>ED-50860</t>
  </si>
  <si>
    <t>ED-50851</t>
  </si>
  <si>
    <t>CINTA DE CONCRETO ARMADO APARENTE (17x10CM), 20MPA, EM GUARDA-CORPO E PEITORIL, NAS CIRCULAÇÕES, INCLUSIVE FORMA E ARMAÇÃO</t>
  </si>
  <si>
    <t>ED-50844</t>
  </si>
  <si>
    <t>CINTA DE CONCRETO ARMADO (10 x 10 CM) 20 MPa, EM GUARDA- CORPO, INCLUSIVE FORMA E AÇO, NAS CIRCULAÇÕES</t>
  </si>
  <si>
    <t>ED-50846</t>
  </si>
  <si>
    <t>ESCADA DE CONCRETO 20 MPa, APARENTE, ESPELHO = 16,3 CM, ARMAÇÃO, FORMA PLASTIFICADA, ESCORAMENTO E DESFORMA</t>
  </si>
  <si>
    <t>ED-50852</t>
  </si>
  <si>
    <t>ESCADA SOBRE O SOLO DEGRAUS APROXIMADAMENTE 50 X 16,5 CM</t>
  </si>
  <si>
    <t>ED-50847</t>
  </si>
  <si>
    <t>LAJE MACIÇA 15 CM DE CONCRETO 13,5 MPa COM ADITIVO IMPERMEABILIZANTE, ARMAÇÃO, FORMA , DESFORMA ( FUNDO CAIXA DÁGUA E COBERTURA)</t>
  </si>
  <si>
    <t>ED-50848</t>
  </si>
  <si>
    <t>LAJE 10 CM MACIÇA DE CONCRETO 20 MPa, COM ARMAÇÃO, FORMA RESINADA, ESCORAMENTO E DESFORMA</t>
  </si>
  <si>
    <t>ED-50849</t>
  </si>
  <si>
    <t>LAJE 8 CM MACIÇA DE CONCRETO 20MPa, COM ARMAÇÃO, FORMA RESINADA. ESCORAMENTO E DESFORMA</t>
  </si>
  <si>
    <t>ED-50845</t>
  </si>
  <si>
    <t>PAREDE 15 CM CONCRETO 20 MPa COM ADITIVO IMPERMEABILIZANTE, ARMAÇÃO, FORMA, DESFORMA (PAREDE DA CAIXA DÁGUA)</t>
  </si>
  <si>
    <t>ED-50842</t>
  </si>
  <si>
    <t>PILAR EM CONCRETO APARENTE 20 MPa, INCLUSIVE ARMAÇÃO, FORMA PLASTIFICADA E DESFORMA</t>
  </si>
  <si>
    <t>ED-50843</t>
  </si>
  <si>
    <t>PILARETE DE CONCRETO 17 X 20 CM CONCRETO 20 Mpa, APARENTE NA FACE EXTERNA , INCLUSIVE FORMA E AÇO, EM GUARDA - CORPO NAS CIRCULAÇÕES</t>
  </si>
  <si>
    <t>ED-50850</t>
  </si>
  <si>
    <t>VIGA DE 0,21 A 0,35 M DE LARGURA EM CONCRETO 20MPa, APARENTE, ARMAÇÃO, FORMA PLASTIFICADA, ESCORAMENTO E DESFORMA</t>
  </si>
  <si>
    <t>ED-50919</t>
  </si>
  <si>
    <t>TF- (350 X 72 CM) TELA FIXA SOLDADA ENTRE PILARETES METÁLICOS DE SUSTENTAÇÃO DAS TERÇAS EM PERFIL CANTONEIRA E TELA CORRUGADA</t>
  </si>
  <si>
    <t>ED-50854</t>
  </si>
  <si>
    <t>FOSSA SÉPTICA TIPO A EM CONCRETO E ALVENARIA, CONFORME DETALHE 31 (PADRÃO PRÉDIOS ESCOLARES), INCLUSIVE POÇO ABSORVENTE E CAIXA, INCLUSIVE BOTA FORA DE MATERIAL ESCAVADO</t>
  </si>
  <si>
    <t>ED-50855</t>
  </si>
  <si>
    <t>FOSSA SÉPTICA TIPO B EM CONCRETO E ALVENARIA, CONFORME DETALHE 31 (PADRÃO PRÉDIOS ESCOLARES), INCLUSIVE POÇO ABSORVENTE E CAIXA, INCLUSIVE BOTA FORA DE MATERIAL ESCAVADO</t>
  </si>
  <si>
    <t>ED-50856</t>
  </si>
  <si>
    <t>FOSSA SÉPTICA TIPO C EM CONCRETO E ALVENARIA, CONFORME DETALHE 31 (PADRÃO PRÉDIOS ESCOLARES), INCLUSIVE POÇO ABSORVENTE E CAIXA, INCLUSIVE BOTA FORA DE MATERIAL ESCAVADO</t>
  </si>
  <si>
    <t>ED-50857</t>
  </si>
  <si>
    <t>FOSSA SÉPTICA TIPO D EM CONCRETO E ALVENARIA, CONFORME DETALHE 31 (PADRÃO PRÉDIOS ESCOLARES), INCLUSIVE POÇO ABSORVENTE E CAIXA, INCLUSIVE BOTA FORA DE MATERIAL ESCAVADO</t>
  </si>
  <si>
    <t>ED-50858</t>
  </si>
  <si>
    <t>FOSSA SÉPTICA TIPO E EM CONCRETO E ALVENARIA, CONFORME DETALHE 31 (PADRÃO PRÉDIOS ESCOLARES), INCLUSIVE POÇO ABSORVENTE E CAIXA, INCLUSIVE BOTA FORA DE MATERIAL ESCAVADO</t>
  </si>
  <si>
    <t>ED-50864</t>
  </si>
  <si>
    <t>POÇO ABSORVENTE DE D = 150 CM x 3 M, REVESTIDO EM ALVENARIA DE TIJOLO REQUEIMADO, FUNDO DE AREIA E BRITA E TAMPA EM LAJE ESP. = 8 CM, INCLUSIVE BOTA FORA DE MATERIAL ESCAVADO</t>
  </si>
  <si>
    <t>LAVATÓRIO E BANCADA</t>
  </si>
  <si>
    <t>ED-50838</t>
  </si>
  <si>
    <t>BANCADA DE LABORATÓRIO COMPLETA, INCLUSIVE ARMÁRIO EM COMPENSADO 20 MM, COM PORTA REVESTIDA EM LAMINADO MELAMÍNICO BRANCO NAS DUAS FACES, H = 75 CM, PRATELEIRA REVESTIDA, BANCADA L = 60 CM E RODABANCADA DE GRANITO CINZA ANDORINHA,</t>
  </si>
  <si>
    <t>BEBEDOURO</t>
  </si>
  <si>
    <t>ED-15472</t>
  </si>
  <si>
    <t>BEBEDOURO/LAVATÓRIO COLETIVO EM AÇO INOX AISI 304, APOIADO EM ALVENARIA COM REVESTIMENTO CERÂMICO, NAS DUAS FACES, INCLUSIVE VÁLVULA DE ESCOAMENTO DE METAL NA COR CROMADA, SIFÃO DE METAL TIPO COPO NA COR CROMADA, FORNECIMENTO E INSTALAÇÃO (PADRÃO ESCOLAR)</t>
  </si>
  <si>
    <t>MOBILIÁRIO</t>
  </si>
  <si>
    <t>ED-50832</t>
  </si>
  <si>
    <t>AC-ARMÁRIO (71 x 52 x 350 cm) EM MADEIRA MACIÇA, COM PORTAS E PUXADORES, SOB BANCADA DO LABORATORIO COM PRATELEIRA, REVESTIDO EM LAMINADO MELAMÍNICO</t>
  </si>
  <si>
    <t>ED-50837</t>
  </si>
  <si>
    <t>ARQUIBANCADA PADRÃO DE CONCRETO SEM SOLO, METRO DE CADA DEGRAU DE 90 X 40 CM, DESEMPENADO A FRESCO E DEGRAUS INTERMEDIÁRIO DE 10 EM 10 M (PARA MEDIÇÕES: MULTIPLICAR A EXTENSÃO PELO NÚMERO DE DEGRAUS) - (PADRÃO SEE)</t>
  </si>
  <si>
    <t>ED-50833</t>
  </si>
  <si>
    <t>A1- ARMÁRIO COM PORTAS DE MADEIRA SOB BANCA, UM MÓDULO DE 80 X 110 CM, PRATELEIRA E MESA DE ARDOSIA POLIDA, E = 3 CM</t>
  </si>
  <si>
    <t>ED-50836</t>
  </si>
  <si>
    <t>ESCANINHO</t>
  </si>
  <si>
    <t>ED-50863</t>
  </si>
  <si>
    <t>MANTA DE BORRACHA DE 5 MM NATURAL/COMUM PARA BANCADA</t>
  </si>
  <si>
    <t>QUADRO ESCOLAR</t>
  </si>
  <si>
    <t>ED-50871</t>
  </si>
  <si>
    <t>QUADRO DE AVISO COMPLETO, COM PORTA DE ACRÍLICO 50 X 80 X 8 CM</t>
  </si>
  <si>
    <t>ED-50870</t>
  </si>
  <si>
    <t>QUADRO DE AVISO COMPLETO, COM PORTA DE VIDRO 50 X 80 X 8 CM</t>
  </si>
  <si>
    <t>ED-50872</t>
  </si>
  <si>
    <t>QUADRO DE AVISOS 80 X 40 CM, COMPLETO, COLOCADO</t>
  </si>
  <si>
    <t>ED-50874</t>
  </si>
  <si>
    <t>QUADRO DE CHAVE DE MADEIRA 70 GANCHOS - PORTA COM ACRÍLICO, 40 X 60 CM</t>
  </si>
  <si>
    <t>ED-50873</t>
  </si>
  <si>
    <t>QUADRO DE CHAVE DE MADEIRA 70 GANCHOS - PORTA COM VIDRO, 40 X 60 CM</t>
  </si>
  <si>
    <t>ED-50875</t>
  </si>
  <si>
    <t>QUADRO DE CHAVES 50 X 46 CM</t>
  </si>
  <si>
    <t>ED-50910</t>
  </si>
  <si>
    <t>QUADRO METÁLICO 2,00 X 0,60 M EM TELA METÁLICA 1", FIO # 10</t>
  </si>
  <si>
    <t>ED-50865</t>
  </si>
  <si>
    <t>QUADRO PARA GIZ DE LAMINADO MELAMÍNICO COLOCADO 308 X 125 CM COM PORTA GIZ E MOLDURA, COM DOIS QUADROS PARA CARTAZES DE 127 X 125 CM</t>
  </si>
  <si>
    <t>ED-50866</t>
  </si>
  <si>
    <t>QUADRO PARA GIZ E CARTAZES - MOLDURA EM ALUMÍNIO</t>
  </si>
  <si>
    <t>ED-50868</t>
  </si>
  <si>
    <t>QUADRO PARA GIZ E CARTAZES, 310 X 131 CM - MOLDURA EM MADEIRA</t>
  </si>
  <si>
    <t>ED-50867</t>
  </si>
  <si>
    <t>QUADRO PARA GIZ E CARTAZES, 557 X 126 CM - MOLDURA EM MADEIRA</t>
  </si>
  <si>
    <t>ED-50869</t>
  </si>
  <si>
    <t>QUADRO PARA PINCEL ATÔMICO, EM CHAPA RESINADA (310 x 131 cm), COMPLETO</t>
  </si>
  <si>
    <t>RÉGUA E BARRAMENTO DE MADEIRA</t>
  </si>
  <si>
    <t>ED-50839</t>
  </si>
  <si>
    <t>BARRAMENTO DE MADEIRA IPÊ PARA SALA DE AULA, L = 7 CM</t>
  </si>
  <si>
    <t>ED-50876</t>
  </si>
  <si>
    <t>PROJETO PADRÃO PENITENCIÁRIA</t>
  </si>
  <si>
    <t>ED-50787</t>
  </si>
  <si>
    <t>ALAMBRADO PARA PENITENCIÁRIAS, COM TELA DE ARAME GALVANIZADO FIO 10 # 2" FIXADA EM QUADROS DE TUBOS AÇO GALVANIZADO D = 3", COM ESTICADOR D = 2", H = 4,0 M, CONFORME DETALHE 24 SEDS (INCLUSIVE FUNDAÇÃO) - PADRÃO PENITENCIÁRIA</t>
  </si>
  <si>
    <t>ED-50818</t>
  </si>
  <si>
    <t>MURO DE SEGURANÇA EM BLOCO DE CONCRETO REVESTIDO E PINTADO COM TINTA ACRÍLICA E = 20 CM, H = 5,15 M, EXCLUSIVE FUNDAÇÃO (ESTACA E BLOCOS) - DET SEDS 23</t>
  </si>
  <si>
    <t>ED-50788</t>
  </si>
  <si>
    <t>ANTEPARO METÁLICO PARA SETEIRAS DAS ALAS H = 50 CM - PADRÃO SEDS</t>
  </si>
  <si>
    <t>ED-50809</t>
  </si>
  <si>
    <t>ESQUADRIA METÁLICA PARA PASSA DOCUMENTOS - PADRÃO SEDS</t>
  </si>
  <si>
    <t>ED-50811</t>
  </si>
  <si>
    <t>GRADE FIXA E PORTA DE ABRIR COM GRADE E CHAPA E TRANCA DE SEGURANÇA</t>
  </si>
  <si>
    <t>ED-50798</t>
  </si>
  <si>
    <t>JANELA BASCULANTE METÁLICA EM QUADRO CANTONEIRA 3/4"x 3/4" x 1/8" COM TELA MOSQUITEIRO - PADRÃO SEDS</t>
  </si>
  <si>
    <t>ED-50799</t>
  </si>
  <si>
    <t>JANELA DE FERRO - PADRÃO SEDS</t>
  </si>
  <si>
    <t>ED-50797</t>
  </si>
  <si>
    <t>JANELA DE FERRO E METALON COM CHAPA E GRADE - PADRÃO SEDS</t>
  </si>
  <si>
    <t>ED-50805</t>
  </si>
  <si>
    <t>JANELA EM GRADE - PADRÃO SEDS</t>
  </si>
  <si>
    <t>ED-50806</t>
  </si>
  <si>
    <t>JANELA EM GRADE DE FERRO EM BARRAS TRANSVERSAIS DE FERRO CHATO SAE 1045 2" x 5/16" - PADRÃO SEDS</t>
  </si>
  <si>
    <t>ED-50795</t>
  </si>
  <si>
    <t>JANELA EM GRADE E TELA - PADRÃO SEDS</t>
  </si>
  <si>
    <t>ED-50801</t>
  </si>
  <si>
    <t>JANELA FIXA EM CHAPA - PADRÃO SEDS</t>
  </si>
  <si>
    <t>ED-50810</t>
  </si>
  <si>
    <t>JANELA TIPO VENEZIANA EM CHAPA 14 - PADRÃO SEDS</t>
  </si>
  <si>
    <t>ED-50800</t>
  </si>
  <si>
    <t>JANELA VENEZIANA FIXA EM CHAPA 14 - PADRÃO SEDS</t>
  </si>
  <si>
    <t>ED-50802</t>
  </si>
  <si>
    <t>PORTA DE ABRIR EM BARRAS TRANSVERSAIS DE FERRO CHATO SAE 1045 2" x 5/16" REVESTIDA EM CHAPA 14 SAE 1020 - PADRÃO SEDS</t>
  </si>
  <si>
    <t>ED-50803</t>
  </si>
  <si>
    <t>PORTA DE ABRIR EM FERRO E TELA FIO 6 - PADRÃO SEDS</t>
  </si>
  <si>
    <t>ED-50807</t>
  </si>
  <si>
    <t>PORTA DE ABRIR EM GRADE - PADRÃO SEDS</t>
  </si>
  <si>
    <t>ED-50808</t>
  </si>
  <si>
    <t>PORTA DE ABRIR EM GRADE E TELA - PADRÃO SEDS</t>
  </si>
  <si>
    <t>ED-50794</t>
  </si>
  <si>
    <t>PORTA DE ABRIR, 01 FOLHA, EM CHAPA 14 SAE 1020 - PADRÃO SEDS</t>
  </si>
  <si>
    <t>ED-50796</t>
  </si>
  <si>
    <t>PORTA DE ABRIR, 02 FOLHAS, EM CHAPA 14 SAE 1020 - PADRÃO SEDS</t>
  </si>
  <si>
    <t>ED-50804</t>
  </si>
  <si>
    <t>PORTA EM TELA ONDULADA ARTÍSTICA MALHA 30 X 30 CM, FIO 10 - PADRÃO SEDS</t>
  </si>
  <si>
    <t>ED-50821</t>
  </si>
  <si>
    <t>S1- SETEIRA EM CHAPA 95 X 12 CM - PADRÃO SEDS</t>
  </si>
  <si>
    <t>ED-50822</t>
  </si>
  <si>
    <t>S2 - SETEIRA EM CHAPA 115 X 12 CM - PADRÀO SEDS</t>
  </si>
  <si>
    <t>ED-50823</t>
  </si>
  <si>
    <t>S3 - JANELA DE GRADE DE SETEIRA FIXA 80 X 12 CM - PADRÃO SEDS</t>
  </si>
  <si>
    <t>ED-50792</t>
  </si>
  <si>
    <t>GUARDA-CORPO - PADRÃO SEDS</t>
  </si>
  <si>
    <t>ED-50789</t>
  </si>
  <si>
    <t>BELICHE SIMPLES, EXCETO ESCADA - PADRÃO SEDS</t>
  </si>
  <si>
    <t>ED-50790</t>
  </si>
  <si>
    <t>CAMA INDIVIDUAL - D5-A - PADRÃO SEDS</t>
  </si>
  <si>
    <t>ED-50793</t>
  </si>
  <si>
    <t>ESCADA PARA BELICHE - PADRÃO SEDS</t>
  </si>
  <si>
    <t>ED-50817</t>
  </si>
  <si>
    <t>MESA DE CABECEIRA EM CONCRETO, EXCETO BANCO DE CONCRETO E PINTURA - D6-A - PADRÃO SEDS</t>
  </si>
  <si>
    <t>ED-50816</t>
  </si>
  <si>
    <t>MESA DE CABECEIRA EM CONCRETO, EXCETO PINTURA - D6 - PADRÃO SEDS</t>
  </si>
  <si>
    <t>ED-50819</t>
  </si>
  <si>
    <t>PRATELEIRA DE CONCRETO, ACABAMENTO NATADO VERDE L = 40 CM - PADRÃO SEDS</t>
  </si>
  <si>
    <t>ED-50820</t>
  </si>
  <si>
    <t>PRATELEIRA DE CONCRETO COM DRAMIX, L = 40 CM COM APOIO EM METALON</t>
  </si>
  <si>
    <t>ED-50815</t>
  </si>
  <si>
    <t>MARCO DE CONCRETO ARMADO JUNTO ÀS PORTAS DE CELA E/OU ALOJAMENTO - INCLUSO FORMA, DESFORMA, AÇO E CONCRETO FCK = 20 MPA</t>
  </si>
  <si>
    <t>ED-50824</t>
  </si>
  <si>
    <t>BANCADA COM TANQUE EM CONCRETO 140 X 55 CM, (D12), EXCETO ALVENARIA, BARRADO EM AZULEJO E PINTURA - PADRÃO SEDS</t>
  </si>
  <si>
    <t>ED-50814</t>
  </si>
  <si>
    <t>LAVATÓRIO DE ALVENARIA E CONCRETO 60 X 40 CM (D1) - PADRÃO SEDS</t>
  </si>
  <si>
    <t>LOUÇA SANITÁRIA</t>
  </si>
  <si>
    <t>ED-50825</t>
  </si>
  <si>
    <t>BACIA SANITÁRIA ENVELOPADO (VASO) DE LOUÇA CONVENCIONAL, COR BRANCA, INCLUSIVE ACESSÓRIOS DE FIXAÇÃO/VEDAÇÃO, TUBO DE LIGAÇÃO DE LATÃO COM CANOPLA, FORNECIMENTO E INSTALAÇÃO, EXCLUSIVE VÁLVULA DE DESCARGA - D2/SITUAÇÃO 01 - PADRÃO SEDS</t>
  </si>
  <si>
    <t>ED-50813</t>
  </si>
  <si>
    <t>GRELHA EM AÇO INOX L = 20 CM - PADRÃO SEDS</t>
  </si>
  <si>
    <t>ED-50812</t>
  </si>
  <si>
    <t>GRELHA METÁLICA 20 X 20 CM - PADRÃO SEDS</t>
  </si>
  <si>
    <t>MÃO DE OBRA COM ENCARGOS COMPLEMENTARES</t>
  </si>
  <si>
    <t>OFICIAL E AJUDANTE</t>
  </si>
  <si>
    <t>ED-50360</t>
  </si>
  <si>
    <t>ED-50363</t>
  </si>
  <si>
    <t>AJUDANTE DE BOMBEIRO/ENCANADOR COM ENCARGOS COMPLEMENTARES</t>
  </si>
  <si>
    <t>ED-50361</t>
  </si>
  <si>
    <t>ED-50362</t>
  </si>
  <si>
    <t>ED-50365</t>
  </si>
  <si>
    <t>ED-50364</t>
  </si>
  <si>
    <t>AJUDANTE DE TELHADISTA COM ENCARGOS COMPLEMENTARES</t>
  </si>
  <si>
    <t>ED-50366</t>
  </si>
  <si>
    <t>ED-52306</t>
  </si>
  <si>
    <t>AJUDANTE IMPERMEABILIZADOR COM ENCARGOS COMPLEMENTARES</t>
  </si>
  <si>
    <t>ED-21774</t>
  </si>
  <si>
    <t>ED-21779</t>
  </si>
  <si>
    <t>APONTADOR OU APROPRIADOR DE MAO DE OBRA COM ENCARGOS COMPLEMENTARES</t>
  </si>
  <si>
    <t>ED-50375</t>
  </si>
  <si>
    <t>ED-21775</t>
  </si>
  <si>
    <t>ED-50369</t>
  </si>
  <si>
    <t>AZULEJISTA COM ENCARGOS COMPLEMENTARES</t>
  </si>
  <si>
    <t>ED-50374</t>
  </si>
  <si>
    <t>BOMBEIRO/ENCANADOR COM ENCARGOS COMPLEMENTARES</t>
  </si>
  <si>
    <t>ED-50370</t>
  </si>
  <si>
    <t>ED-50371</t>
  </si>
  <si>
    <t>ED-50372</t>
  </si>
  <si>
    <t>CARPINTEIRO DE FORMA COM ENCARGOS COMPLEMENTARES</t>
  </si>
  <si>
    <t>ED-50373</t>
  </si>
  <si>
    <t>ED-21776</t>
  </si>
  <si>
    <t>ED-21769</t>
  </si>
  <si>
    <t>ENGENHEIRO CIVIL DE OBRA JÚNIOR COM ENCARGOS COMPLEMENTARES</t>
  </si>
  <si>
    <t>ED-21770</t>
  </si>
  <si>
    <t>ED-21771</t>
  </si>
  <si>
    <t>ENGENHEIRO CIVIL DE OBRA SÊNIOR COM ENCARGOS COMPLEMENTARES</t>
  </si>
  <si>
    <t>ED-21772</t>
  </si>
  <si>
    <t>ED-21773</t>
  </si>
  <si>
    <t>ED-50387</t>
  </si>
  <si>
    <t>ESTUCADOR COM ENCARGOS COMPLEMENTARES</t>
  </si>
  <si>
    <t>ED-50376</t>
  </si>
  <si>
    <t>ED-50377</t>
  </si>
  <si>
    <t>GRANITEIRO/MARMORISTA COM ENCARGOS COMPLEMENTARES</t>
  </si>
  <si>
    <t>ED-52307</t>
  </si>
  <si>
    <t>ED-50378</t>
  </si>
  <si>
    <t>ED-50379</t>
  </si>
  <si>
    <t>LADRILHISTA COM ENCARGOS COMPLEMENTARES</t>
  </si>
  <si>
    <t>ED-50388</t>
  </si>
  <si>
    <t>ED-21778</t>
  </si>
  <si>
    <t>ED-50380</t>
  </si>
  <si>
    <t>MONTADOR COM ENCARGOS COMPLEMENTARES</t>
  </si>
  <si>
    <t>ED-8501</t>
  </si>
  <si>
    <t>ED-50381</t>
  </si>
  <si>
    <t>ED-50382</t>
  </si>
  <si>
    <t>ED-50383</t>
  </si>
  <si>
    <t>ED-50384</t>
  </si>
  <si>
    <t>RASPADOR COM ENCARGOS COMPLEMENTARES</t>
  </si>
  <si>
    <t>ED-7607</t>
  </si>
  <si>
    <t>ED-50368</t>
  </si>
  <si>
    <t>REJUNTADOR COM ENCARGOS COMPLEMENTARES</t>
  </si>
  <si>
    <t>ED-7830</t>
  </si>
  <si>
    <t>ED-50367</t>
  </si>
  <si>
    <t>ED-50385</t>
  </si>
  <si>
    <t>TAQUEIRO COM ENCARGOS COMPLEMENTARES</t>
  </si>
  <si>
    <t>ED-21777</t>
  </si>
  <si>
    <t>ED-50386</t>
  </si>
  <si>
    <t>ED-9199</t>
  </si>
  <si>
    <t>ED-21780</t>
  </si>
  <si>
    <t>307 - AUX-001  - COMPOSIÇÕES AUXILIARES</t>
  </si>
  <si>
    <t>ED-8506</t>
  </si>
  <si>
    <t>APLICAÇÃO DE CONCRETO EM ESTRUTURA, INCLUSIVE ESPALHAMENTO, ADENSAMENTO E ACABAMENTO</t>
  </si>
  <si>
    <t>ED-8505</t>
  </si>
  <si>
    <t>APLICAÇÃO DE CONCRETO EM FUNDAÇÃO, INCLUSIVE ESPALHAMENTO, ADENSAMENTO E ACABAMENTO</t>
  </si>
  <si>
    <t>ED-48326</t>
  </si>
  <si>
    <t>APLICAÇÃO DE PEDRA DE MÃO EM SAPATAS, ARRIMOS E TUBULÕES</t>
  </si>
  <si>
    <t>ED-48335</t>
  </si>
  <si>
    <t>ARGAMASSA COM VERMICULITA, PREPARO MANUAL</t>
  </si>
  <si>
    <t>ED-48301</t>
  </si>
  <si>
    <t>ARGAMASSA DE CAL HIDRATADA, TRAÇO 1:3 (CAL E AREIA), PREPARO MANUAL</t>
  </si>
  <si>
    <t>ED-48307</t>
  </si>
  <si>
    <t>ARGAMASSA, TRAÇO 1:2:8 (CIMENTO, CAL E AREIA), PREPARO MECÂNICO</t>
  </si>
  <si>
    <t>ED-48308</t>
  </si>
  <si>
    <t>ARGAMASSA, TRAÇO 1:2:9 (CIMENTO, CAL E AREIA), PREPARO MECÂNICO</t>
  </si>
  <si>
    <t>ED-48302</t>
  </si>
  <si>
    <t>ARGAMASSA, TRAÇO 1:3 (CIMENTO E AREIA), PREPARO MECÂNICO</t>
  </si>
  <si>
    <t>ED-48303</t>
  </si>
  <si>
    <t>ARGAMASSA, TRAÇO 1:4 (CIMENTO E AREIA), PREPARO MECÂNICO</t>
  </si>
  <si>
    <t>ED-48304</t>
  </si>
  <si>
    <t>ARGAMASSA, TRAÇO 1:5 (CIMENTO E AREIA), PREPARO MECÂNICO</t>
  </si>
  <si>
    <t>ED-48305</t>
  </si>
  <si>
    <t>ARGAMASSA, TRAÇO 1:6 (CIMENTO E AREIA), PREPARO MECÂNICO</t>
  </si>
  <si>
    <t>ED-48306</t>
  </si>
  <si>
    <t>ARGAMASSA, TRAÇO 1:7 (CIMENTO E AREIA), PREPARO MECÂNICO</t>
  </si>
  <si>
    <t>ED-48309</t>
  </si>
  <si>
    <t>BANCADA EM CONCRETO L = 40 CM COM DRAMIX</t>
  </si>
  <si>
    <t>ED-8494</t>
  </si>
  <si>
    <t>CONCRETO ESTRUTURAL, PREPARADO EM OBRA COM BETONEIRA, CONTROLE "A", COM FCK 20 MPA, BRITA Nº (1), CONSISTÊNCIA PARA VIBRAÇÃO (FABRICAÇÃO)</t>
  </si>
  <si>
    <t>ED-8486</t>
  </si>
  <si>
    <t>CONCRETO ESTRUTURAL, PREPARADO EM OBRA COM BETONEIRA, CONTROLE "A", COM FCK 20 MPA, BRITA Nº (1 E 2), CONSISTÊNCIA PARA VIBRAÇÃO (FABRICAÇÃO)</t>
  </si>
  <si>
    <t>ED-8495</t>
  </si>
  <si>
    <t>CONCRETO ESTRUTURAL, PREPARADO EM OBRA COM BETONEIRA, CONTROLE "A", COM FCK 25 MPA, BRITA Nº (1), CONSISTÊNCIA PARA VIBRAÇÃO (FABRICAÇÃO)</t>
  </si>
  <si>
    <t>ED-8487</t>
  </si>
  <si>
    <t>CONCRETO ESTRUTURAL, PREPARADO EM OBRA COM BETONEIRA, CONTROLE "A", COM FCK 25 MPA, BRITA Nº (1 E 2), CONSISTÊNCIA PARA VIBRAÇÃO (FABRICAÇÃO)</t>
  </si>
  <si>
    <t>ED-8496</t>
  </si>
  <si>
    <t>CONCRETO ESTRUTURAL, PREPARADO EM OBRA COM BETONEIRA, CONTROLE "A", COM FCK 30 MPA, BRITA Nº (1), CONSISTÊNCIA PARA VIBRAÇÃO (FABRICAÇÃO)</t>
  </si>
  <si>
    <t>ED-48319</t>
  </si>
  <si>
    <t>CONCRETO ESTRUTURAL, PREPARADO EM OBRA COM BETONEIRA, CONTROLE "A", COM FCK 30 MPA, BRITA Nº (1 E 2), CONSISTÊNCIA PARA VIBRAÇÃO (FABRICAÇÃO)</t>
  </si>
  <si>
    <t>ED-8497</t>
  </si>
  <si>
    <t>CONCRETO ESTRUTURAL, PREPARADO EM OBRA COM BETONEIRA, CONTROLE "A", COM FCK 35 MPA, BRITA Nº (1), CONSISTÊNCIA PARA VIBRAÇÃO (FABRICAÇÃO)</t>
  </si>
  <si>
    <t>ED-48320</t>
  </si>
  <si>
    <t>CONCRETO ESTRUTURAL, PREPARADO EM OBRA COM BETONEIRA, CONTROLE "A", COM FCK 35 MPA, BRITA Nº (1 E 2), CONSISTÊNCIA PARA VIBRAÇÃO (FABRICAÇÃO)</t>
  </si>
  <si>
    <t>ED-8498</t>
  </si>
  <si>
    <t>CONCRETO ESTRUTURAL, PREPARADO EM OBRA COM BETONEIRA, CONTROLE "A", COM FCK 40 MPA, BRITA Nº (1), CONSISTÊNCIA PARA VIBRAÇÃO (FABRICAÇÃO)</t>
  </si>
  <si>
    <t>ED-48321</t>
  </si>
  <si>
    <t>CONCRETO ESTRUTURAL, PREPARADO EM OBRA COM BETONEIRA, CONTROLE "A", COM FCK 40 MPA, BRITA Nº (1 E 2), CONSISTÊNCIA PARA VIBRAÇÃO (FABRICAÇÃO)</t>
  </si>
  <si>
    <t>ED-48317</t>
  </si>
  <si>
    <t>CONCRETO ESTRUTURAL, PREPARADO EM OBRA COM BETONEIRA, CONTROLE "B", COM FCK 20 MPA, BRITA Nº (1 E 2), CONSISTÊNCIA PARA VIBRAÇÃO (FABRICAÇÃO)</t>
  </si>
  <si>
    <t>ED-48318</t>
  </si>
  <si>
    <t>CONCRETO ESTRUTURAL, PREPARADO EM OBRA COM BETONEIRA, CONTROLE "B", COM FCK 25 MPA, BRITA Nº (1 E 2), CONSISTÊNCIA PARA VIBRAÇÃO (FABRICAÇÃO)</t>
  </si>
  <si>
    <t>ED-48311</t>
  </si>
  <si>
    <t>CONCRETO MAGRO, TRAÇO 1:3:6, PREPARADO EM OBRA COM BETONEIRA, SEM FUNÇÃO ESTRUTURAL</t>
  </si>
  <si>
    <t>ED-48310</t>
  </si>
  <si>
    <t>CONCRETO MAGRO, TRAÇO 1:4:8, PREPARADO EM OBRA COM BETONEIRA, SEM FUNÇÃO ESTRUTURAL</t>
  </si>
  <si>
    <t>ED-8493</t>
  </si>
  <si>
    <t>CONCRETO NÃO ESTRUTURAL, PREPARADO EM OBRA COM BETONEIRA, CONTROLE "A", COM FCK 15 MPA, BRITA Nº (1), CONSISTÊNCIA PARA VIBRAÇÃO (FABRICAÇÃO)</t>
  </si>
  <si>
    <t>ED-8485</t>
  </si>
  <si>
    <t>CONCRETO NÃO ESTRUTURAL, PREPARADO EM OBRA COM BETONEIRA, CONTROLE "A", COM FCK 15 MPA, BRITA Nº (1 E 2), CONSISTÊNCIA PARA VIBRAÇÃO (FABRICAÇÃO)</t>
  </si>
  <si>
    <t>ED-48313</t>
  </si>
  <si>
    <t>CONCRETO NÃO ESTRUTURAL, PREPARADO EM OBRA COM BETONEIRA, CONTROLE "B", COM FCK 10 MPA, BRITA Nº (1 E 2), CONSISTÊNCIA PARA VIBRAÇÃO (FABRICAÇÃO)</t>
  </si>
  <si>
    <t>ED-48314</t>
  </si>
  <si>
    <t>CONCRETO NÃO ESTRUTURAL, PREPARADO EM OBRA COM BETONEIRA, CONTROLE "B", COM FCK 13,5 MPA, BRITA Nº (1 E 2), CONSISTÊNCIA PARA VIBRAÇÃO (FABRICAÇÃO)</t>
  </si>
  <si>
    <t>ED-48315</t>
  </si>
  <si>
    <t>CONCRETO NÃO ESTRUTURAL, PREPARADO EM OBRA COM BETONEIRA, CONTROLE "B", COM FCK 15 MPA, BRITA Nº (1 E 2), CONSISTÊNCIA PARA VIBRAÇÃO (FABRICAÇÃO)</t>
  </si>
  <si>
    <t>ED-48316</t>
  </si>
  <si>
    <t>CONCRETO NÃO ESTRUTURAL, PREPARADO EM OBRA COM BETONEIRA, CONTROLE "B", COM FCK 18 MPA, BRITA Nº (1 E 2), CONSISTÊNCIA PARA VIBRAÇÃO (FABRICAÇÃO)</t>
  </si>
  <si>
    <t>ED-48312</t>
  </si>
  <si>
    <t>CONCRETO NÃO ESTRUTURAL, PREPARADO EM OBRA COM BETONEIRA, CONTROLE "B", COM FCK 9 MPA, BRITA Nº (1 E 2), CONSISTÊNCIA PARA VIBRAÇÃO (FABRICAÇÃO)</t>
  </si>
  <si>
    <t>ED-8562</t>
  </si>
  <si>
    <t>FORMA PARA VIGA-CINTA/BLOCO COM CHAPA DE COMPENSADO PLASTIFICADO, ESP. 12MM (DESMONTAGEM)</t>
  </si>
  <si>
    <t>ED-8560</t>
  </si>
  <si>
    <t>FORMA PARA VIGA-CINTA/BLOCO COM CHAPA DE COMPENSADO PLASTIFICADO, ESP. 12MM (FABRICAÇÃO)</t>
  </si>
  <si>
    <t>ED-8561</t>
  </si>
  <si>
    <t>FORMA PARA VIGA-CINTA/BLOCO COM CHAPA DE COMPENSADO PLASTIFICADO, ESP. 12MM (MONTAGEM)</t>
  </si>
  <si>
    <t>ED-8569</t>
  </si>
  <si>
    <t>FORMA PARA VIGA-CINTA/BLOCO COM CHAPA DE COMPENSADO RESINADO, ESP. 12MM (DESMONTAGEM)</t>
  </si>
  <si>
    <t>ED-8567</t>
  </si>
  <si>
    <t>FORMA PARA VIGA-CINTA/BLOCO COM CHAPA DE COMPENSADO RESINADO, ESP. 12MM (FABRICAÇÃO)</t>
  </si>
  <si>
    <t>ED-8568</t>
  </si>
  <si>
    <t>FORMA PARA VIGA-CINTA/BLOCO COM CHAPA DE COMPENSADO RESINADO, ESP. 12MM (MONTAGEM)</t>
  </si>
  <si>
    <t>ED-8565</t>
  </si>
  <si>
    <t>FORMA PARA VIGA-CINTA/BLOCO DE MADEIRA COM TÁBUA E SARRAFO (DESMONTAGEM)</t>
  </si>
  <si>
    <t>ED-8563</t>
  </si>
  <si>
    <t>FORMA PARA VIGA-CINTA/BLOCO DE MADEIRA COM TÁBUA E SARRAFO (FABRICAÇÃO)</t>
  </si>
  <si>
    <t>ED-8564</t>
  </si>
  <si>
    <t>FORMA PARA VIGA-CINTA/BLOCO DE MADEIRA COM TÁBUA E SARRAFO (MONTAGEM)</t>
  </si>
  <si>
    <t>ED-48323</t>
  </si>
  <si>
    <t>LAJE PRÉ-MOLDADA D = 8 CM, CONCRETO 1:2:4 COM ARMAÇÃO E FORMA RESINADA</t>
  </si>
  <si>
    <t>ED-48322</t>
  </si>
  <si>
    <t>LAJE SOBRE O SOLO, D = 8 CM, CONCRETO 1:3:6, CIMENTO, AREIA E BRITA</t>
  </si>
  <si>
    <t>ED-8504</t>
  </si>
  <si>
    <t>LANÇAMENTO DE CONCRETO EM ESTRUTURA, INCLUSIVE TRANSPORTE ATÉ O LOCAL DE APLICAÇÃO, EXCLUSIVE APLICAÇÃO</t>
  </si>
  <si>
    <t>ED-8503</t>
  </si>
  <si>
    <t>LANÇAMENTO DE CONCRETO EM FUNDAÇÃO, INCLUSIVE TRANSPORTE ATÉ O LOCAL DE APLICAÇÃO, EXCLUSIVE APLICAÇÃO</t>
  </si>
  <si>
    <t>ED-48328</t>
  </si>
  <si>
    <t>LIXAMENTO DE SUPERFÍCIE DE CONCRETO manual para preparação e conservação</t>
  </si>
  <si>
    <t>ED-48332</t>
  </si>
  <si>
    <t>PINGADEIRA COM DIMENSÃO (20X5)CM, MOLDADO "IN-LOCO", EM CONCRETO NÃO ESTRUTURAL, PREPARADO EM OBRA COM BETONEIRA, COM FCK 15MPA, INCLUSIVE LANÇAMENTO, ADENSAMENTO, ACABAMENTO E ARMAÇÃO</t>
  </si>
  <si>
    <t>ED-48329</t>
  </si>
  <si>
    <t>PINTURA ESMALTE EM POSTES OU TUBULAÇÕES 2 DEMÃO</t>
  </si>
  <si>
    <t>ED-48331</t>
  </si>
  <si>
    <t>PLACA DE CONCRETO ARMADO D = 5 CM, PRÉ MOLDADA</t>
  </si>
  <si>
    <t>ED-48330</t>
  </si>
  <si>
    <t>PLACA DE CONCRETO ARMADO D = 8 CM, PRÉ MOLDADA</t>
  </si>
  <si>
    <t>ED-48333</t>
  </si>
  <si>
    <t>TAMPA DE CONCRETO PARA CAIXA DE INSPEÇÃO EM ALVENARIA E = 8 CM</t>
  </si>
  <si>
    <t>ED-48334</t>
  </si>
  <si>
    <t>TAMPA EM CONCRETO COM FCK 15MPA, MOLDADA IN LOCO, PARA CANALETA COM LARGURA 30CM, ESP. 8CM, INCLUSIVE ARMAÇÃO CA-50 DIÂMETRO (6,3MM)</t>
  </si>
  <si>
    <t>ED-48325</t>
  </si>
  <si>
    <t>TRANSPORTE, LANÇAMENTO E ADENSAMENTO E ACABAMENTO DE CONCRETO EM ESTRUTURA</t>
  </si>
  <si>
    <t>ED-48324</t>
  </si>
  <si>
    <t>TRANSPORTE, LANÇAMENTO E ADENSAMENTO E ACABAMENTO DE CONCRETO EM FUNDAÇÃO/RADIER</t>
  </si>
  <si>
    <t>ED-48336</t>
  </si>
  <si>
    <t>VIGA 0,10 A 0,20 M DE LARGURA, CONCRETO 1:2:4 COM ARMAÇÃO E FORMA RESINADA</t>
  </si>
  <si>
    <t>TABELA MENSAL DE PREÇO DE INSUMOS</t>
  </si>
  <si>
    <t>MÊS DE REFERÊNCIA:</t>
  </si>
  <si>
    <t>ONERADA</t>
  </si>
  <si>
    <t>ORIGEM</t>
  </si>
  <si>
    <t>DESCRICAO</t>
  </si>
  <si>
    <t>UND</t>
  </si>
  <si>
    <t>VALOR</t>
  </si>
  <si>
    <t>50.01.08</t>
  </si>
  <si>
    <t>CHP/VIBROACABADORA DE ASFALTO SOBRE ESTEIRAS, LARG. PAVIM. 2,13 M A 4,55 M POT. 74 KW/100 HP, CAP. 400 T/H</t>
  </si>
  <si>
    <t>50.01.09</t>
  </si>
  <si>
    <t>CHI/VIBROACABADORA DE ASFALTO SOBRE ESTEIRAS, LARG. PAVIM. 2,13 M A 4,55 M POT. 74 KW/100 HP, CAP. 400 T/H</t>
  </si>
  <si>
    <t>50.01.30</t>
  </si>
  <si>
    <t>CHP/USINA DE LAMA ASFÁLTICA COM CAPACIDADE DE 5M3 E POTÊNCIA 30HP OU EQUIVALENTE - EXCLUSIVE CAMINHÃO</t>
  </si>
  <si>
    <t>50.01.31</t>
  </si>
  <si>
    <t>CHI/USINA DE LAMA ASFÁLTICA COM CAPACIDADE DE 5M3 E POTÊNCIA 30HP OU EQUIVALENTE - EXCLUSIVE CAMINHÃO</t>
  </si>
  <si>
    <t>50.01.32</t>
  </si>
  <si>
    <t>CHP/CAMINHAO LAMA ASFALTICA</t>
  </si>
  <si>
    <t>50.01.33</t>
  </si>
  <si>
    <t>CHI/CAMINHAO LAMA ASFALTICA</t>
  </si>
  <si>
    <t>50.01.70</t>
  </si>
  <si>
    <t>CHP/VASSOURA MECANICA (CMV - VM 2440)</t>
  </si>
  <si>
    <t>50.01.71</t>
  </si>
  <si>
    <t>CHI/VASSOURA MECANICA (CMV - VM 2440)</t>
  </si>
  <si>
    <t>50.01.72</t>
  </si>
  <si>
    <t>CHP/FRESADORA WIRTGEN W 100</t>
  </si>
  <si>
    <t>50.04.10</t>
  </si>
  <si>
    <t>CHP/BATE ESTACA MAGAN 850 PM, 44 HP</t>
  </si>
  <si>
    <t>50.04.11</t>
  </si>
  <si>
    <t>CHI/BATE ESTACA MAGAN 850 PM, 44 HP</t>
  </si>
  <si>
    <t>50.05.10</t>
  </si>
  <si>
    <t>CHP/BETONEIRA 320 L, SEM CARREGADOR</t>
  </si>
  <si>
    <t>50.05.11</t>
  </si>
  <si>
    <t>CHI/BETONEIRA 320 L, SEM CARREGADOR</t>
  </si>
  <si>
    <t>50.06.02</t>
  </si>
  <si>
    <t>CHP/BOMBA HIDROSUL 2" ASB-250-36M3/H C/20M MANGUEI</t>
  </si>
  <si>
    <t>50.06.03</t>
  </si>
  <si>
    <t>CHI/BOMBA HIDROSUL 2" ASB-250-36M3/H C/20M MANGUEI</t>
  </si>
  <si>
    <t>50.06.04</t>
  </si>
  <si>
    <t>CHP/BOMBA HIDROSUL 3" ASB-500-72M3/H C/20M MANGUEI</t>
  </si>
  <si>
    <t>50.06.05</t>
  </si>
  <si>
    <t>CHI/BOMBA HIDROSUL 3" ASB-500-72M3/H C/20M MANGUEI</t>
  </si>
  <si>
    <t>50.10.08</t>
  </si>
  <si>
    <t>CHP/CAMINHAO BASCULANTE</t>
  </si>
  <si>
    <t>50.10.09</t>
  </si>
  <si>
    <t>CHI/CAMINHAO BASCULANTE</t>
  </si>
  <si>
    <t>50.10.12</t>
  </si>
  <si>
    <t>50.10.13</t>
  </si>
  <si>
    <t>50.10.36</t>
  </si>
  <si>
    <t>CHP/CAMINHAO TANQUE, 6.000L</t>
  </si>
  <si>
    <t>50.10.37</t>
  </si>
  <si>
    <t>CHI/CAMINHAO TANQUE, 6.000L</t>
  </si>
  <si>
    <t>50.10.50</t>
  </si>
  <si>
    <t>CHP/CAMINHAO TANQUE, 10000L</t>
  </si>
  <si>
    <t>50.10.51</t>
  </si>
  <si>
    <t>CHI/CAMINHAO TANQUE, 10000L</t>
  </si>
  <si>
    <t>50.10.68</t>
  </si>
  <si>
    <t>CHP/CAMINHAO CARROCERIA</t>
  </si>
  <si>
    <t>50.10.69</t>
  </si>
  <si>
    <t>CHI/CAMINHAO CARROCERIA</t>
  </si>
  <si>
    <t>50.10.80</t>
  </si>
  <si>
    <t>CHP/GUINDASTE ARTICULADO COM CAPACIDADE MÁXIMA DE 3300KG E ALCANCE MÁXIMO HORIZONTAL DE 9 METROS OU EQUIVALENTE</t>
  </si>
  <si>
    <t>50.10.81</t>
  </si>
  <si>
    <t>CHI/GUINDASTE ARTICULADO COM CAPACIDADE MÁXIMA DE 3300KG E ALCANCE MÁXIMO HORIZONTAL DE 9 METROS OU EQUIVALENTE</t>
  </si>
  <si>
    <t>50.10.82</t>
  </si>
  <si>
    <t>CHP/CAM.GUINDAUTO MADAL PKB - 6500 OU EQUIVALENTE</t>
  </si>
  <si>
    <t>50.10.83</t>
  </si>
  <si>
    <t>CHI/CAM.GUINDAUTO MADAL PKB - 6500 OU EQUIVALENTE</t>
  </si>
  <si>
    <t>50.11.10</t>
  </si>
  <si>
    <t>CHP/PÁ CARREGADEIRA 180HP CAPACIDADE CAÇAMBA 3M3 OU EQUIVALENTE</t>
  </si>
  <si>
    <t>50.11.11</t>
  </si>
  <si>
    <t>CHI/PÁ CARREGADEIRA 180HP CAPACIDADE CAÇAMBA 3M3 OU EQUIVALENTE</t>
  </si>
  <si>
    <t>50.11.28</t>
  </si>
  <si>
    <t>CHP/PÁ CARREGADEIRA 140HP CAPACIDADE CAÇAMBA 1,7M3 OU EQUIVALENTE</t>
  </si>
  <si>
    <t>50.11.29</t>
  </si>
  <si>
    <t>CHI/PÁ CARREGADEIRA 140HP CAPACIDADE CAÇAMBA 1,7M3 OU EQUIVALENTE</t>
  </si>
  <si>
    <t>50.11.30</t>
  </si>
  <si>
    <t xml:space="preserve">CHP/MINI-CARREGADEIRA DE PNEUS 61HP COM VASSOURA DE 1500MM OU EQUIVALENTE </t>
  </si>
  <si>
    <t>50.11.31</t>
  </si>
  <si>
    <t xml:space="preserve">CHI/MINI-CARREGADEIRA DE PNEUS 61HP COM VASSOURA DE 1500MM OU EQUIVALENTE </t>
  </si>
  <si>
    <t>50.13.22</t>
  </si>
  <si>
    <t>CHP/ROLO COMPACTADOR VIBRATORIO TANDEM, ACO LISO, POTENCIA 57 HP, PESO SEM/COM LASTRO 6,5/9,4 T, LARGURA DE TRABALHO 1,20 M OU EQUIVALENTE</t>
  </si>
  <si>
    <t>50.13.23</t>
  </si>
  <si>
    <t>CHI/ROLO COMPACTADOR VIBRATORIO TANDEM, ACO LISO, POTENCIA 57 HP, PESO SEM/COM LASTRO 6,5/9,4 T, LARGURA DE TRABALHO 1,20 M OU EQUIVALENTE</t>
  </si>
  <si>
    <t>50.13.40</t>
  </si>
  <si>
    <t>CHP/ROLO COMPACTADOR VIBRATORIO DE UM CILINDRO LISO DE ACO, POTENCIA 125 HP, PESO SEM/COM LASTRO 10,75/12,92 T, IMPACTO DINAMICO 31,5/18,5 T, LARGURA TRABALHO 2,15 M</t>
  </si>
  <si>
    <t>50.13.41</t>
  </si>
  <si>
    <t>CHI/ROLO COMPACTADOR VIBRATORIO DE UM CILINDRO LISO DE ACO, POTENCIA 125 HP, PESO SEM/COM LASTRO 10,75/12,92 T, IMPACTO DINAMICO 31,5/18,5 T, LARGURA TRABALHO 2,15 M</t>
  </si>
  <si>
    <t>50.13.42</t>
  </si>
  <si>
    <t>CHP/ROLO VIBRATÓRIO PÉ DE CARNEIRO 100HP PESO OPERACIONAL 11000KG OU EQUIVALENTE</t>
  </si>
  <si>
    <t>50.13.43</t>
  </si>
  <si>
    <t>CHI/ROLO VIBRATÓRIO PÉ DE CARNEIRO 100HP PESO OPERACIONAL 11000KG OU EQUIVALENTE</t>
  </si>
  <si>
    <t>50.13.44</t>
  </si>
  <si>
    <t>CHP/ROLO VIBRATÓRIO LISO 80HP PESO OPERACIONAL 7000KG LARGURA 1,68M OU EQUIVALENTE</t>
  </si>
  <si>
    <t>50.13.45</t>
  </si>
  <si>
    <t>CHI/ROLO VIBRATÓRIO LISO 80HP PESO OPERACIONAL 7000KG LARGURA 1,68M OU EQUIVALENTE</t>
  </si>
  <si>
    <t>50.13.46</t>
  </si>
  <si>
    <t>CHP/ROLO VIBRATÓRIO PÉ DE CARNEIRO 80HP PESO OPERACIONAL 7000KG OU EQUIVALENTE</t>
  </si>
  <si>
    <t>50.13.47</t>
  </si>
  <si>
    <t>CHI/ROLO VIBRATÓRIO PÉ DE CARNEIRO 80HP PESO OPERACIONAL 7000KG OU EQUIVALENTE</t>
  </si>
  <si>
    <t>50.13.50</t>
  </si>
  <si>
    <t>CHP/ROLO VIBRATÓRIO DE TAMBOR DUPLO 24 HP, PESO OPERACIONAL 1700KG E TAMBOR 0,90M OU EQUIVALENTE</t>
  </si>
  <si>
    <t>50.13.51</t>
  </si>
  <si>
    <t>CHI/ROLO VIBRATÓRIO DE TAMBOR DUPLO 24 HP, PESO OPERACIONAL 1700KG E TAMBOR 0,90M OU EQUIVALENTE</t>
  </si>
  <si>
    <t>50.13.54</t>
  </si>
  <si>
    <t>CHP/ROLO DE PNEUS MASSA OPERACIONAL 10000KG LARGURA ROLAMENTO 1,80M E 99HP OU EQUIVALENTE</t>
  </si>
  <si>
    <t>50.13.55</t>
  </si>
  <si>
    <t>CHI/ROLO DE PNEUS MASSA OPERACIONAL 10000KG LARGURA ROLAMENTO 1,80M E 99HP OU EQUIVALENTE</t>
  </si>
  <si>
    <t>50.13.74</t>
  </si>
  <si>
    <t>CHP/COMPACTADOR VIBRATÓRIO DE PLACA 9,0 HP DIESEL OU EQUIVALENTE</t>
  </si>
  <si>
    <t>50.13.75</t>
  </si>
  <si>
    <t>CHI/COMPACTADOR VIBRATÓRIO DE PLACA 9,0 HP DIESEL OU EQUIVALENTE</t>
  </si>
  <si>
    <t>50.13.78</t>
  </si>
  <si>
    <t>CHP/COMPACTADOR VIBRATÓRIO DE PLACA 3,0 HP DIESEL OU EQUIVALENTE</t>
  </si>
  <si>
    <t>50.13.79</t>
  </si>
  <si>
    <t>CHI/COMPACTADOR VIBRATÓRIO DE PLACA 3,0 HP DIESEL OU EQUIVALENTE</t>
  </si>
  <si>
    <t>50.14.10</t>
  </si>
  <si>
    <t>CHP/COMPRESSOR PORTÁTIL, MOTOR DIESEL, 275 PCM, 7 BAR, 54,4KW, OU EQUIVALENTE</t>
  </si>
  <si>
    <t>50.14.11</t>
  </si>
  <si>
    <t>CHI/COMPRESSOR PORTÁTIL, MOTOR DIESEL, 275 PCM, 7 BAR, 54,4KW, OU EQUIVALENTE</t>
  </si>
  <si>
    <t>50.16.52</t>
  </si>
  <si>
    <t>CHP/CAMIN.DISTR.BETUME</t>
  </si>
  <si>
    <t>50.16.53</t>
  </si>
  <si>
    <t>CHI/CAMIN.DISTR.BETUME</t>
  </si>
  <si>
    <t>50.19.16</t>
  </si>
  <si>
    <t>CHP/PERFURATRIZ BJ 571-5L 78PCM</t>
  </si>
  <si>
    <t>50.19.17</t>
  </si>
  <si>
    <t>CHI/PERFURATRIZ BJ 571-5L 78PCM</t>
  </si>
  <si>
    <t>50.19.62</t>
  </si>
  <si>
    <t>CHP/ROMPEDOR PNEUMATICO MANUAL, PADRAO, PESO DE 30 KG, OU EQUIVALENTE</t>
  </si>
  <si>
    <t>50.19.63</t>
  </si>
  <si>
    <t>CHI/ROMPEDOR PNEUMATICO MANUAL, PADRAO, PESO DE 30 KG, OU EQUIVALENTE</t>
  </si>
  <si>
    <t>50.19.66</t>
  </si>
  <si>
    <t>MARTELO DEMOLIDOR ELETRICO, 2.000 W,  1.000 IMPACTOS POR MINUTO, FORÇA DE IMPACTO ENTRE 62 E 69 J, PESO DE 30 KG, OU EQUIVALENTE</t>
  </si>
  <si>
    <t>50.20.06</t>
  </si>
  <si>
    <t>CHP/RETROESCAVADEIRA TRAÇÃO 4X2, 85HP, CAÇAMBA 610MM / 0,22M3 OU EQUIVALENTE</t>
  </si>
  <si>
    <t>50.20.07</t>
  </si>
  <si>
    <t>CHI/RETROESCAVADEIRA TRAÇÃO 4X2, 85HP, CAÇAMBA 610MM / 0,22M3 OU EQUIVALENTE</t>
  </si>
  <si>
    <t>50.20.18</t>
  </si>
  <si>
    <t>CHP/ESCAVADEIRA HIDRAULICA SOBRE ESTEIRAS, CACAMBA 0,98M3, PESO OPERACIONAL 17T, POTENCIA BRUTA 119HP, OU EQUIVALENTE</t>
  </si>
  <si>
    <t>50.20.19</t>
  </si>
  <si>
    <t>CHI/ESCAVADEIRA HIDRAULICA SOBRE ESTEIRAS, CACAMBA 0,98M3, PESO OPERACIONAL 17T, POTENCIA BRUTA 119HP, OU EQUIVALENTE</t>
  </si>
  <si>
    <t>50.20.20</t>
  </si>
  <si>
    <t>CHP/ESCAVADEIRA HIDRAULICA SOBRE ESTEIRAS, CACAMBA 1,3M3, PESO OPERACIONAL 22T, POTÊNCIA BRUTA 156HP, OU EQUIVALENTE</t>
  </si>
  <si>
    <t>50.20.21</t>
  </si>
  <si>
    <t>CHI/ESCAVADEIRA HIDRAULICA SOBRE ESTEIRAS, CACAMBA 1,3M3, PESO OPERACIONAL 22T, POTÊNCIA BRUTA 156HP, OU EQUIVALENTE</t>
  </si>
  <si>
    <t>50.21.01</t>
  </si>
  <si>
    <t>CHP-ROCADEIRA ECHO MODELO SRM-3550</t>
  </si>
  <si>
    <t>50.21.02</t>
  </si>
  <si>
    <t>CHI-ROCADEIRA ECHO MODELO SRM-3550</t>
  </si>
  <si>
    <t>50.25.08</t>
  </si>
  <si>
    <t>CHP/GRADE DE DISCO TATU 20-24</t>
  </si>
  <si>
    <t>50.25.09</t>
  </si>
  <si>
    <t>CHI/GRADE DE DISCO TATU 20-24</t>
  </si>
  <si>
    <t>50.27.16</t>
  </si>
  <si>
    <t>CHP/ GUINDASTE HIDRAULICO AUTOPROPELIDO, COM LANCA TELESCOPICA 28,80 M, CAPACIDADE MAXIMA 30 T, POTENCIA 97 KW, TRACAO 4 X 4</t>
  </si>
  <si>
    <t>50.27.17</t>
  </si>
  <si>
    <t>CHI/ GUINDASTE HIDRAULICO AUTOPROPELIDO, COM LANCA TELESCOPICA 28,80 M, CAPACIDADE MAXIMA 30 T, POTENCIA 97 KW, TRACAO 4 X 4</t>
  </si>
  <si>
    <t>50.31.10</t>
  </si>
  <si>
    <t>CHP/GRUPO DE SOLDAGEM C/GERADOR A DIESEL PARA SOLDA ELETRICA, SOBRE 02 RODAS, COM MOTOR 4 CILINDROS, 375A TN5 B/56 C/3 KVA, OU EQUIVALENTE</t>
  </si>
  <si>
    <t>50.31.11</t>
  </si>
  <si>
    <t>CHI/GRUPO DE SOLDAGEM C/GERADOR A DIESEL PARA SOLDA ELETRICA, SOBRE 02 RODAS, COM MOTOR 4 CILINDROS, 375A TN5 B/56 C/3 KVA, OU EQUIVALENTE</t>
  </si>
  <si>
    <t>50.32.08</t>
  </si>
  <si>
    <t>CHP/MOTONIVELADORA POTENCIA BASICA LIQUIDA (PRIMEIRA MARCHA) 125HP/93KW , PESO BRUTO 16T, LARGURA DA LAMINA DE 3,7 M, OU EQUIVALENTE</t>
  </si>
  <si>
    <t>50.32.09</t>
  </si>
  <si>
    <t>CHI/MOTONIVELADORA POTENCIA BASICA LIQUIDA (PRIMEIRA MARCHA) 125HP/93KW , PESO BRUTO 16T, LARGURA DA LAMINA DE 3,7 M, OU EQUIVALENTE</t>
  </si>
  <si>
    <t>50.36.08</t>
  </si>
  <si>
    <t>CHP/TRATOR DE ESTEIRAS, POTENCIA DE 347 HP, PESO OPERACIONAL DE 38,5 T, COM LAMINA COM CAPACIDADE DE 8,70M3</t>
  </si>
  <si>
    <t>50.36.09</t>
  </si>
  <si>
    <t>CHI/TRATOR DE ESTEIRAS, POTENCIA DE 347 HP, PESO OPERACIONAL DE 38,5 T, COM LAMINA COM CAPACIDADE DE 8,70M3</t>
  </si>
  <si>
    <t>50.36.10</t>
  </si>
  <si>
    <t>CHP/TRATOR DE ESTEIRAS, POTENCIA DE 177HP/132KW, PESO OPERACIONAL DE 16,5T, COM LAMINA COM CAPACIDADE DE 3,18M3, OU EQUIVALENTE</t>
  </si>
  <si>
    <t>50.36.11</t>
  </si>
  <si>
    <t>CHI/TRATOR DE ESTEIRAS, POTENCIA DE 177HP/132KW, PESO OPERACIONAL DE 16,5T, COM LAMINA COM CAPACIDADE DE 3,18M3, OU EQUIVALENTE</t>
  </si>
  <si>
    <t>50.36.66</t>
  </si>
  <si>
    <t>CHP/TRATOR DE PNEUS COM POTENCIA DE 105 CV, TRACAO 4 X 4, PESO COM LASTRO DE 5500 KG, OU EQUIVALENTE</t>
  </si>
  <si>
    <t>50.36.67</t>
  </si>
  <si>
    <t>CHI/TRATOR DE PNEUS COM POTENCIA DE 105 CV, TRACAO 4 X 4, PESO COM LASTRO DE 5500 KG, OU EQUIVALENTE</t>
  </si>
  <si>
    <t>50.37.06</t>
  </si>
  <si>
    <t>CHP/USINA DE ASFALTO CAP40/60 UA2 MF 40E C/PURIFIC</t>
  </si>
  <si>
    <t>50.37.22</t>
  </si>
  <si>
    <t>CHP/USINA DE ASFALTO A FRIO, CAPACIDADE DE 30 A 40 T/H, ELETRICA, POTENCIA DE 20 CV, OU EQUIVALENTE</t>
  </si>
  <si>
    <t>50.37.23</t>
  </si>
  <si>
    <t>CHI/USINA DE ASFALTO A FRIO, CAPACIDADE DE 30 A 40 T/H, ELETRICA, POTENCIA DE 20 CV, OU EQUIVALENTE</t>
  </si>
  <si>
    <t>50.39.10</t>
  </si>
  <si>
    <t>CHP/VIBRADOR DE IMERSAO COM MANGOTE DE 45MM</t>
  </si>
  <si>
    <t>50.39.11</t>
  </si>
  <si>
    <t>CHI/VIBRADOR DE IMERSAO COM MANGOTE DE 45MM</t>
  </si>
  <si>
    <t>50.40.02</t>
  </si>
  <si>
    <t>CHP/CAMINHONETE - GASOLINA</t>
  </si>
  <si>
    <t>50.40.03</t>
  </si>
  <si>
    <t>CHI/CAMINHONETE - GASOLINA</t>
  </si>
  <si>
    <t>50.40.06</t>
  </si>
  <si>
    <t>CHP/VEICULO POPULAR 1.0 AR CONDICIONADO - GASOLINA</t>
  </si>
  <si>
    <t>50.40.07</t>
  </si>
  <si>
    <t>CHI/VEICULO POPULAR 1.0 AR CONDICIONADO - GASOLINA</t>
  </si>
  <si>
    <t>50.40.08</t>
  </si>
  <si>
    <t>CHP/VEICULO UTILITARIO  1.8  16V 4 PORTAS 7 LUGARES</t>
  </si>
  <si>
    <t>50.40.09</t>
  </si>
  <si>
    <t>CHI/VEICULO UTILITARIO  1.8  16V 4 PORTAS 7 LUGARES</t>
  </si>
  <si>
    <t>50.41.01</t>
  </si>
  <si>
    <t>CHP/MOTOSSERRA PORTATIL COM MOTOR A GASOLINA DE 60 CILINDRADAS, OU EQUIVALENTE</t>
  </si>
  <si>
    <t>50.41.02</t>
  </si>
  <si>
    <t>CHI/MOTOSSERRA PORTATIL COM MOTOR A GASOLINA DE 60 CILINDRADAS, OU EQUIVALENTE</t>
  </si>
  <si>
    <t>50.41.11</t>
  </si>
  <si>
    <t>CHP/MÁQUINA CORTADORA DE PISO (SERRA CLIPPER), À GASOLINA, 13HP, ÚMIDO OU À SECO, OU EQUIVALENTE</t>
  </si>
  <si>
    <t>50.41.12</t>
  </si>
  <si>
    <t>CHI/MÁQUINA CORTADORA DE PISO (SERRA CLIPPER), À GASOLINA, 13HP, ÚMIDO OU À SECO, OU EQUIVALENTE</t>
  </si>
  <si>
    <t>50.41.14</t>
  </si>
  <si>
    <t>CHP - REBOQUE PARA BANHEIRO QUÍMICO</t>
  </si>
  <si>
    <t>50.41.15</t>
  </si>
  <si>
    <t>CHP DE IMPRESSORA MULTIFUNCIONAL A3</t>
  </si>
  <si>
    <t>50.42.01</t>
  </si>
  <si>
    <t>CHP/SERRA CIRCULAR DE BANCADA, MOTOR ELÉTRICO 1800W, COIFA P/DISCO 10", OU EQUIVALENTE</t>
  </si>
  <si>
    <t>54.01.08</t>
  </si>
  <si>
    <t>VIBROACABADORA DE ASFALTO SOBRE ESTEIRAS, LARG. PAVIM. 2,13 M A 4,55 M POT. 74 KW/100 HP, CAP. 400 T/H OU EQUIVALENTE</t>
  </si>
  <si>
    <t>54.01.30</t>
  </si>
  <si>
    <t>USINA DE LAMA ASFÁLTICA COM CAPACIDADE DE 5M3 E POTÊNCIA 30HP OU EQUIVALENTE - EXCLUSIVE CAMINHÃO</t>
  </si>
  <si>
    <t>54.01.38</t>
  </si>
  <si>
    <t xml:space="preserve">MINI-CARREGADEIRA DE PNEUS 61HP COM VASSOURA DE 1500MM OU EQUIVALENTE </t>
  </si>
  <si>
    <t>54.01.40</t>
  </si>
  <si>
    <t>FRESADORA/APLAINADORA DE ASFALTO A FRIO SOBRE RODAS, LARG. FRESAGEM 1,00 M, POT. 155 KW/208 HP OU EQUIVALENTE</t>
  </si>
  <si>
    <t>54.01.70</t>
  </si>
  <si>
    <t>VASSOURA MECANICA REBOCAVEL COM ESCOVA CILINDRICA LARGURA UTIL DE VARRIMENTO = 2,44M OU EQUIVALENTE</t>
  </si>
  <si>
    <t>54.04.11</t>
  </si>
  <si>
    <t>MOTOR DIESEL 3 CILINDROS 50/55CV OU EQUIVALENTE</t>
  </si>
  <si>
    <t>54.05.10</t>
  </si>
  <si>
    <t>54.06.02</t>
  </si>
  <si>
    <t>BOMBA HIDROSUL ASI-250 (36 M3/H 2") OU EQUIVALENTE</t>
  </si>
  <si>
    <t>54.06.04</t>
  </si>
  <si>
    <t>BOMBA HIDROSUL ASI-500 (72 M3/H 3") OU EQUIVALENTE</t>
  </si>
  <si>
    <t>54.10.10</t>
  </si>
  <si>
    <t>CAMINHAO TOCO, PESO BRUTO TOTAL 10000 KG, CARGA UTIL MAXIMA 7200 KG, DISTANCIA ENTRE EIXOS 4,50 M, POTENCIA 190 CV (INCLUI CABINE E CHASSI, NAO INCLUI CARROCERIA) OU EQUIVALENTE</t>
  </si>
  <si>
    <t>54.10.12</t>
  </si>
  <si>
    <t>CAMINHAO TOCO, PESO BRUTO TOTAL 15000 KG, CARGA UTIL MAXIMA 9800 KG, DISTANCIA ENTRE EIXOS 5,00 M, POTENCIA 200 CV (INCLUI CABINE E CHASSI, NAO INCLUI CARROCERIA) OU EQUIVALENTE</t>
  </si>
  <si>
    <t>54.10.80</t>
  </si>
  <si>
    <t>GUINDASTE ARTICULADO COM CAPACIDADE MÁXIMA DE 3300KG E ALCANCE MÁXIMO HORIZONTAL DE 9 METROS OU EQUIVALENTE</t>
  </si>
  <si>
    <t>54.11.10</t>
  </si>
  <si>
    <t>PÁ CARREGADEIRA 180HP CAPACIDADE CAÇAMBA 3M3 OU EQUIVALENTE</t>
  </si>
  <si>
    <t>54.11.28</t>
  </si>
  <si>
    <t>PÁ CARREGADEIRA 140HP CAPACIDADE CAÇAMBA 1,7M3 OU EQUIVALENTE</t>
  </si>
  <si>
    <t>54.13.22</t>
  </si>
  <si>
    <t>ROLO COMPACTADOR VIBRATORIO TANDEM, ACO LISO, POTENCIA 57 HP, PESO SEM/COM LASTRO 6,5/9,4 T, LARGURA DE TRABALHO 1,20 M OU EQUIVALENTE</t>
  </si>
  <si>
    <t>54.13.40</t>
  </si>
  <si>
    <t>ROLO COMPACTADOR VIBRATORIO DE UM CILINDRO LISO DE ACO, POTENCIA 125 HP, PESO SEM/COM LASTRO 10,75/12,92 T, IMPACTO DINAMICO 31,5/18,5 T, LARGURA TRABALHO 2,15 M OU EQUIVALENTE</t>
  </si>
  <si>
    <t>54.13.42</t>
  </si>
  <si>
    <t>ROLO VIBRATÓRIO PÉ DE CARNEIRO 100HP PESO OPERACIONAL 11000KG OU EQUIVALENTE</t>
  </si>
  <si>
    <t>54.13.44</t>
  </si>
  <si>
    <t>ROLO VIBRATÓRIO LISO 80HP PESO OPERACIONAL 7000KG LARGURA 1,68M OU EQUIVALENTE</t>
  </si>
  <si>
    <t>54.13.46</t>
  </si>
  <si>
    <t>ROLO VIBRATÓRIO PÉ DE CARNEIRO 80HP PESO OPERACIONAL 7000KG OU EQUIVALENTE</t>
  </si>
  <si>
    <t>54.13.50</t>
  </si>
  <si>
    <t>ROLO VIBRATÓRIO DE TAMBOR DUPLO 24 HP, PESO OPERACIONAL 1700KG E TAMBOR 0,90M OU EQUIVALENTE</t>
  </si>
  <si>
    <t>54.13.54</t>
  </si>
  <si>
    <t>ROLO DE PNEUS MASSA OPERACIONAL 10000KG LARGURA ROLAMENTO 1,80M E 99HP OU EQUIVALENTE</t>
  </si>
  <si>
    <t>54.13.74</t>
  </si>
  <si>
    <t>COMPACTADOR VIBRATÓRIO DE PLACA 9,0 HP DIESEL OU EQUIVALENTE</t>
  </si>
  <si>
    <t>54.13.78</t>
  </si>
  <si>
    <t>COMPACTADOR VIBRATÓRIO DE PLACA 3,0 HP DIESEL OU EQUIVALENTE</t>
  </si>
  <si>
    <t>54.14.10</t>
  </si>
  <si>
    <t>COMPRESSOR PORTÁTIL, MOTOR DIESEL, 275 PCM, 7 BAR, 54,4KW, OU EQUIVALENTE</t>
  </si>
  <si>
    <t>54.16.50</t>
  </si>
  <si>
    <t>ESPARGIDOR DE ASFALTO 9,5HP, 6000L, 36 BICOS, VAZÃO POR BICO 12L/HORA, OU EQUIVALENTE</t>
  </si>
  <si>
    <t>54.19.62</t>
  </si>
  <si>
    <t>ROMPEDOR PNEUMATICO MANUAL, PADRAO, PESO DE 30 KG, OU EQUIVALENTE</t>
  </si>
  <si>
    <t>54.19.66</t>
  </si>
  <si>
    <t>54.20.06</t>
  </si>
  <si>
    <t>RETROESCAVADEIRA TRAÇÃO 4X2, 85HP, CAÇAMBA 610MM / 0,22M3 OU EQUIVALENTE</t>
  </si>
  <si>
    <t>54.20.18</t>
  </si>
  <si>
    <t>ESCAVADEIRA HIDRAULICA SOBRE ESTEIRAS, CACAMBA 0,98M3, PESO OPERACIONAL 17T, POTENCIA BRUTA 119HP, OU EQUIVALENTE</t>
  </si>
  <si>
    <t>54.20.20</t>
  </si>
  <si>
    <t>ESCAVADEIRA HIDRAULICA SOBRE ESTEIRAS, CACAMBA 1,3M3, PESO OPERACIONAL 22T, POTÊNCIA BRUTA 156HP, OU EQUIVALENTE</t>
  </si>
  <si>
    <t>54.25.08</t>
  </si>
  <si>
    <t>GRADE DE DISCOS MECANICA COM PNEUS PARA TRANSPORTE, 20X24", COM 20 DISCOS 24" X 6MM, OU EQUIVALENTE</t>
  </si>
  <si>
    <t>54.27.16</t>
  </si>
  <si>
    <t>GUINDASTE HIDRAULICO AUTOPROPELIDO, COM LANCA TELESCOPICA 28,80 M, CAPACIDADE MAXIMA 30 T, POTENCIA 97 KW, TRACAO 4 X 4, OU EQUIVALENTE</t>
  </si>
  <si>
    <t>54.31.10</t>
  </si>
  <si>
    <t>GRUPO DE SOLDAGEM C/GERADOR A DIESEL PARA SOLDA ELETRICA, SOBRE 02 RODAS, COM MOTOR 4 CILINDROS, 375A TN5 B/56 C/3 KVA, OU EQUIVALENTE</t>
  </si>
  <si>
    <t>54.32.08</t>
  </si>
  <si>
    <t>MOTONIVELADORA POTENCIA BASICA LIQUIDA (PRIMEIRA MARCHA) 125HP/93KW , PESO BRUTO 16T, LARGURA DA LAMINA DE 3,7 M, OU EQUIVALENTE</t>
  </si>
  <si>
    <t>54.34.01</t>
  </si>
  <si>
    <t>MOTOSSERRA PORTATIL COM MOTOR A GASOLINA DE 60 CILINDRADAS, OU EQUIVALENTE</t>
  </si>
  <si>
    <t>54.34.02</t>
  </si>
  <si>
    <t>ROCADEIRA COSTAL COM MOTOR A GASOLINA, 1KW, 32CM3(CC), OU EQUIVALENTE</t>
  </si>
  <si>
    <t>54.36.08</t>
  </si>
  <si>
    <t>TRATOR DE ESTEIRAS, POTENCIA DE 347 HP, PESO OPERACIONAL DE 38,5 T, COM LAMINA COM CAPACIDADE DE 8,70M3, OU EQUIVALENTE</t>
  </si>
  <si>
    <t>54.36.10</t>
  </si>
  <si>
    <t>TRATOR DE ESTEIRAS, POTENCIA DE 177HP/132KW, PESO OPERACIONAL DE 16,5T, COM LAMINA COM CAPACIDADE DE 3,18M3, OU EQUIVALENTE</t>
  </si>
  <si>
    <t>54.36.66</t>
  </si>
  <si>
    <t>TRATOR DE PNEUS COM POTENCIA DE 105 CV, TRACAO 4 X 4, PESO COM LASTRO DE 5500 KG, OU EQUIVALENTE</t>
  </si>
  <si>
    <t>54.37.22</t>
  </si>
  <si>
    <t>USINA DE ASFALTO A FRIO, CAPACIDADE DE 30 A 40 T/H, ELETRICA, POTENCIA DE 20 CV, OU EQUIVALENTE</t>
  </si>
  <si>
    <t>54.39.10</t>
  </si>
  <si>
    <t>MANGOTE P/ VIBRADOR DE IMERSAO PENDULAR D= 45MM x 5M, OU EQUIVALENTE</t>
  </si>
  <si>
    <t>54.39.11</t>
  </si>
  <si>
    <t>MOTOR P/ VIBRADOR DE IMERSAO TRIFASICO 220/380V 2CV, OU EQUIVALENTE</t>
  </si>
  <si>
    <t>54.40.01</t>
  </si>
  <si>
    <t>LOCAÇÃO VEÍCULO TIPO PICAPE LEVE C/ SEGURO</t>
  </si>
  <si>
    <t>54.40.04</t>
  </si>
  <si>
    <t>LOCAÇÃO VEÍCULO UTILITÁRIO 4 PORTAS E 7 LUGARES C/ SEGURO</t>
  </si>
  <si>
    <t>54.40.06</t>
  </si>
  <si>
    <t>LOCAÇÃO VEÍCULO POPULAR MOTOR 1.0 C/ AR E SEGURO</t>
  </si>
  <si>
    <t>54.40.20</t>
  </si>
  <si>
    <t>DENTE PARA FRESADORA DE ASFALTO COMPACTA</t>
  </si>
  <si>
    <t>54.40.22</t>
  </si>
  <si>
    <t>PORTA DENTE PARA FRESADORA DE ASFALTO COMPACTA</t>
  </si>
  <si>
    <t>54.40.24</t>
  </si>
  <si>
    <t>APOIO PARA PORTA DENTE FRESADORA DE ASFALTO COMPACTA</t>
  </si>
  <si>
    <t>54.40.30</t>
  </si>
  <si>
    <t>MÁQUINA CORTADORA DE PISO (SERRA CLIPPER), À GASOLINA, 13HP, ÚMIDO OU À SECO, OU EQUIVALENTE</t>
  </si>
  <si>
    <t>54.40.31</t>
  </si>
  <si>
    <t>REBOQUE P/ BANHEIRO QUÍMICO EM ESTRUTURA DE AÇO, C/ INSTALAÇÃO ELÉTRICA DE ACORDO C/ NORMAS DE TRÂNSITO, ENGATE RÁPIDO, ESCADA DE ACESSO, PINTURA ANTICORROSIVA, DUAS RODAS C/ PNEUS, ESTEPE, MACACO MECÂNICO C/ SUPORTE E CAPACIDADE 500KG (OU EQUIVALENTE)</t>
  </si>
  <si>
    <t>54.50.01</t>
  </si>
  <si>
    <t>EQUIPE DE REDE/LIG. ESGOTO COPASA</t>
  </si>
  <si>
    <t>55.05.15</t>
  </si>
  <si>
    <t>OPERADOR 1</t>
  </si>
  <si>
    <t>55.05.21</t>
  </si>
  <si>
    <t>OPERADOR DE BETONEIRA</t>
  </si>
  <si>
    <t>55.05.32</t>
  </si>
  <si>
    <t>MARTELETEIRO</t>
  </si>
  <si>
    <t>55.05.35</t>
  </si>
  <si>
    <t>MOTORISTA DE VEICULO LEVE</t>
  </si>
  <si>
    <t>55.05.36</t>
  </si>
  <si>
    <t>MOTORISTA DE VEICULO PESADO</t>
  </si>
  <si>
    <t>55.05.45</t>
  </si>
  <si>
    <t>OPERADOR DE ACABADORA DE ASFALTO</t>
  </si>
  <si>
    <t>55.05.49</t>
  </si>
  <si>
    <t>OPERADOR DE CARREGADEIRA</t>
  </si>
  <si>
    <t>55.05.51</t>
  </si>
  <si>
    <t>COMPRESSORISTA</t>
  </si>
  <si>
    <t>55.05.57</t>
  </si>
  <si>
    <t>55.05.59</t>
  </si>
  <si>
    <t>OPERADOR DE TRATOR AGRICOLA</t>
  </si>
  <si>
    <t>55.05.60</t>
  </si>
  <si>
    <t>55.05.61</t>
  </si>
  <si>
    <t>55.05.64</t>
  </si>
  <si>
    <t>OPERADOR DE ESCAVADEIRA HIDRAULICA</t>
  </si>
  <si>
    <t>55.05.65</t>
  </si>
  <si>
    <t>OPERADOR DE RETRO ESCAVADEIRA</t>
  </si>
  <si>
    <t>55.05.66</t>
  </si>
  <si>
    <t>OPERADOR DE ROCADEIRA</t>
  </si>
  <si>
    <t>55.05.67</t>
  </si>
  <si>
    <t>55.05.70</t>
  </si>
  <si>
    <t>OPERADOR TRATOR DE ESTEIRA</t>
  </si>
  <si>
    <t>55.05.71</t>
  </si>
  <si>
    <t>OPERADOR DE USINA</t>
  </si>
  <si>
    <t>55.10.05</t>
  </si>
  <si>
    <t>AJUDANTE</t>
  </si>
  <si>
    <t>55.10.06</t>
  </si>
  <si>
    <t>CHEFE DE ESCRITORIO</t>
  </si>
  <si>
    <t>55.10.07</t>
  </si>
  <si>
    <t>55.10.09</t>
  </si>
  <si>
    <t>APONTADOR</t>
  </si>
  <si>
    <t>55.10.10</t>
  </si>
  <si>
    <t>AUXILIAR BOMBEIRO/ELETRICISTA</t>
  </si>
  <si>
    <t>55.10.15</t>
  </si>
  <si>
    <t>AUXILIAR DE TOPOGRAFIA</t>
  </si>
  <si>
    <t>55.10.33</t>
  </si>
  <si>
    <t>ENCARREGADO GERAL DE OBRA</t>
  </si>
  <si>
    <t>55.10.34</t>
  </si>
  <si>
    <t>ENCARREGADO DE TURMA</t>
  </si>
  <si>
    <t>55.10.35</t>
  </si>
  <si>
    <t>55.10.39</t>
  </si>
  <si>
    <t>BOMBEIRO</t>
  </si>
  <si>
    <t>55.10.45</t>
  </si>
  <si>
    <t>55.10.50</t>
  </si>
  <si>
    <t>CARPINTEIRO</t>
  </si>
  <si>
    <t>55.10.51</t>
  </si>
  <si>
    <t>POCEIRO</t>
  </si>
  <si>
    <t>55.10.55</t>
  </si>
  <si>
    <t>55.10.60</t>
  </si>
  <si>
    <t>JARDINEIRO</t>
  </si>
  <si>
    <t>55.10.65</t>
  </si>
  <si>
    <t>55.10.67</t>
  </si>
  <si>
    <t>MONTADOR</t>
  </si>
  <si>
    <t>55.10.75</t>
  </si>
  <si>
    <t>55.10.77</t>
  </si>
  <si>
    <t>PEDREIRO DE ACABAMENTO</t>
  </si>
  <si>
    <t>55.10.81</t>
  </si>
  <si>
    <t>55.10.82</t>
  </si>
  <si>
    <t>RASTELEIRO</t>
  </si>
  <si>
    <t>55.10.84</t>
  </si>
  <si>
    <t>55.10.86</t>
  </si>
  <si>
    <t>55.10.88</t>
  </si>
  <si>
    <t>SERVENTE</t>
  </si>
  <si>
    <t>55.10.90</t>
  </si>
  <si>
    <t>55.10.91</t>
  </si>
  <si>
    <t>COMPRADOR</t>
  </si>
  <si>
    <t>55.10.92</t>
  </si>
  <si>
    <t>AUXILIAR ADMINISTRATIVO</t>
  </si>
  <si>
    <t>55.10.94</t>
  </si>
  <si>
    <t>TOPOGRAFO INTERMEDIARIO</t>
  </si>
  <si>
    <t>55.10.95</t>
  </si>
  <si>
    <t>55.10.96</t>
  </si>
  <si>
    <t>VIGIA NOTURNO</t>
  </si>
  <si>
    <t>55.15.05</t>
  </si>
  <si>
    <t>TECNICO SEGURANCA TRABALHO</t>
  </si>
  <si>
    <t>55.15.06</t>
  </si>
  <si>
    <t>TÉCNICO SÊNIOR</t>
  </si>
  <si>
    <t>55.15.07</t>
  </si>
  <si>
    <t>TÉCNICO INTERMEDIÁRIO</t>
  </si>
  <si>
    <t>55.15.08</t>
  </si>
  <si>
    <t>TÉCNICO JÚNIOR</t>
  </si>
  <si>
    <t>55.20.03</t>
  </si>
  <si>
    <t>ENGENHEIRO DE OBRA JUNIOR</t>
  </si>
  <si>
    <t>55.20.04</t>
  </si>
  <si>
    <t>ENGENHEIRO DE OBRA SENIOR</t>
  </si>
  <si>
    <t>55.20.05</t>
  </si>
  <si>
    <t>ENGENHEIRO DE OBRA INTERMEDIARIO</t>
  </si>
  <si>
    <t>55.20.06</t>
  </si>
  <si>
    <t>ENGENHEIRO DE OBRA TRAINEE</t>
  </si>
  <si>
    <t>55.20.07</t>
  </si>
  <si>
    <t>ENGENHEIRO TRAINEE (CH 6 H/DIA)</t>
  </si>
  <si>
    <t>55.20.08</t>
  </si>
  <si>
    <t>ENGENHEIRO TRAINEE (CH 7 H/DIA)</t>
  </si>
  <si>
    <t>55.20.09</t>
  </si>
  <si>
    <t>ENGENHEIRO JUNIOR (CH 6 H/DIA)</t>
  </si>
  <si>
    <t>55.20.10</t>
  </si>
  <si>
    <t>ENGENHEIRO JUNIOR (CH 7 H/DIA)</t>
  </si>
  <si>
    <t>55.20.11</t>
  </si>
  <si>
    <t>ENGENHEIRO INTERMEDIÁRIO (CH 6 H/DIA)</t>
  </si>
  <si>
    <t>55.20.12</t>
  </si>
  <si>
    <t>ENGENHEIRO INTERMEDIÁRIO (CH 7 H/DIA)</t>
  </si>
  <si>
    <t>55.20.13</t>
  </si>
  <si>
    <t>ENGENHEIRO SENIOR (CH 6 H/DIA)</t>
  </si>
  <si>
    <t>55.20.14</t>
  </si>
  <si>
    <t>ENGENHEIRO SENIOR (CH 7 H/DIA)</t>
  </si>
  <si>
    <t>56.11.01</t>
  </si>
  <si>
    <t>ENGENHEIRO CONSULTOR ESPECIAL - PROJETO</t>
  </si>
  <si>
    <t>56.11.02</t>
  </si>
  <si>
    <t>ENGENHEIRO CONSULTOR - PROJETO</t>
  </si>
  <si>
    <t>56.11.03</t>
  </si>
  <si>
    <t>ENGENHEIRO COORDENADOR - PROJETO</t>
  </si>
  <si>
    <t>56.11.04</t>
  </si>
  <si>
    <t>ENGENHEIRO SENIOR - PROJETO</t>
  </si>
  <si>
    <t>56.11.05</t>
  </si>
  <si>
    <t>ENGENHEIRO INTERMEDIARIO - PROJETO</t>
  </si>
  <si>
    <t>56.11.06</t>
  </si>
  <si>
    <t>ENGENHEIRO JUNIOR - PROJETO</t>
  </si>
  <si>
    <t>56.11.07</t>
  </si>
  <si>
    <t>ENGENHEIRO TRAINEE PROJETO</t>
  </si>
  <si>
    <t>56.11.08</t>
  </si>
  <si>
    <t>ARQUITETO CONSULTOR ESPECIAL PROJETO</t>
  </si>
  <si>
    <t>56.11.09</t>
  </si>
  <si>
    <t>ARQUITETO CONSULTOR PROJETO</t>
  </si>
  <si>
    <t>56.11.10</t>
  </si>
  <si>
    <t>ARQUITETO COORDENADOR PROJETO</t>
  </si>
  <si>
    <t>56.11.11</t>
  </si>
  <si>
    <t>ARQUITETO SÊNIOR PROJETO</t>
  </si>
  <si>
    <t>56.11.12</t>
  </si>
  <si>
    <t>ARQUITETO INTERMEDIÁRIO PROJETO</t>
  </si>
  <si>
    <t>56.11.13</t>
  </si>
  <si>
    <t>ARQUITETO JÚNIOR PROJETO</t>
  </si>
  <si>
    <t>56.11.14</t>
  </si>
  <si>
    <t>ARQUITETO TRAINEE PROJETO</t>
  </si>
  <si>
    <t>56.12.01</t>
  </si>
  <si>
    <t>AUXILIAR DE ENGENHARIA - PROJETO</t>
  </si>
  <si>
    <t>56.12.02</t>
  </si>
  <si>
    <t>AUX. ARQUITETURA P/ PROJETOS</t>
  </si>
  <si>
    <t>56.13.01</t>
  </si>
  <si>
    <t>PROJETISTA SENIOR - PROJETO</t>
  </si>
  <si>
    <t>56.13.02</t>
  </si>
  <si>
    <t>PROJETISTA INTERMEDIARIO - PROJETO</t>
  </si>
  <si>
    <t>56.13.03</t>
  </si>
  <si>
    <t>PROJETISTA JUNIOR - PROJETO</t>
  </si>
  <si>
    <t>56.13.04</t>
  </si>
  <si>
    <t>PROJETISTA CADISTA - PROJETO</t>
  </si>
  <si>
    <t>56.14.01</t>
  </si>
  <si>
    <t>TECNICO SENIOR - PROJETO</t>
  </si>
  <si>
    <t>56.14.02</t>
  </si>
  <si>
    <t>TECNICO INTERMEDIARIO - PROJETO</t>
  </si>
  <si>
    <t>56.14.03</t>
  </si>
  <si>
    <t>TECNICO JUNIOR - PROJETO</t>
  </si>
  <si>
    <t>56.15.01</t>
  </si>
  <si>
    <t>DESENHISTA PROJETISTA - PROJETO</t>
  </si>
  <si>
    <t>56.15.02</t>
  </si>
  <si>
    <t>DESENHISTA TECNICO / CADISTA - PROJETO</t>
  </si>
  <si>
    <t>56.15.03</t>
  </si>
  <si>
    <t>DESENHISTA COPISTA - PROJETO</t>
  </si>
  <si>
    <t>56.16.01</t>
  </si>
  <si>
    <t>AUXILIAR ADMINISTRATIVO SENIOR - PROJETO</t>
  </si>
  <si>
    <t>56.16.02</t>
  </si>
  <si>
    <t>AUXILIAR ADMINISTRATIVO INTERMEDIARIO - PROJETO</t>
  </si>
  <si>
    <t>56.16.03</t>
  </si>
  <si>
    <t>AUXILIAR ADMINISTRATIVO JUNIOR - PROJETO</t>
  </si>
  <si>
    <t>56.16.05</t>
  </si>
  <si>
    <t>ASSISTENTE SOCIAL - PROJETO</t>
  </si>
  <si>
    <t>57.21.01</t>
  </si>
  <si>
    <t>ENGENHEIRO CONSULTOR - SUPERVISAO</t>
  </si>
  <si>
    <t>57.21.02</t>
  </si>
  <si>
    <t>ENGENHEIRO COORDENADOR - SUPERVISAO</t>
  </si>
  <si>
    <t>57.21.03</t>
  </si>
  <si>
    <t>ENGENHEIRO SENIOR - SUPERVISAO</t>
  </si>
  <si>
    <t>57.21.04</t>
  </si>
  <si>
    <t>ENGENHEIRO INTERMEDIARIO - SUPERVISAO</t>
  </si>
  <si>
    <t>57.21.05</t>
  </si>
  <si>
    <t>ENGENHEIRO JUNIOR - SUPERVISAO</t>
  </si>
  <si>
    <t>57.21.06</t>
  </si>
  <si>
    <t>ENGENHEIRO TRAINEE SUPERVISÃO</t>
  </si>
  <si>
    <t>57.21.07</t>
  </si>
  <si>
    <t>ARQUITETO CONSULTOR SUPERVISÃO</t>
  </si>
  <si>
    <t>57.21.08</t>
  </si>
  <si>
    <t>ARQUITETO COORDENADOR SUPERVISÃO</t>
  </si>
  <si>
    <t>57.21.09</t>
  </si>
  <si>
    <t>ARQUITETO SÊNIOR SUPERVISÃO</t>
  </si>
  <si>
    <t>57.21.10</t>
  </si>
  <si>
    <t>ARQUITETO INTERMEDIÁRIO SUPERVISÃO</t>
  </si>
  <si>
    <t>57.21.11</t>
  </si>
  <si>
    <t>ARQUITETO JÚNIOR SUPERVISÃO</t>
  </si>
  <si>
    <t>57.21.12</t>
  </si>
  <si>
    <t>ARQUITETO TRAINEE SUPERVISÃO</t>
  </si>
  <si>
    <t>57.22.01</t>
  </si>
  <si>
    <t>AUXILIAR DE ENGENHARIA - SUPERVISAO</t>
  </si>
  <si>
    <t>57.22.02</t>
  </si>
  <si>
    <t>AUXILIAR DE ARQUITETURA P/ OBRAS</t>
  </si>
  <si>
    <t>57.23.01</t>
  </si>
  <si>
    <t>TECNICO SENIOR - SUPERVISAO</t>
  </si>
  <si>
    <t>57.23.02</t>
  </si>
  <si>
    <t>TECNICO INTERMEDIARIO - SUPERVISAO</t>
  </si>
  <si>
    <t>57.23.03</t>
  </si>
  <si>
    <t>TECNICO JUNIOR - SUPERVISAO</t>
  </si>
  <si>
    <t>57.24.01</t>
  </si>
  <si>
    <t>DESENHISTA PROJETISTA - SUPERVISAO</t>
  </si>
  <si>
    <t>57.24.02</t>
  </si>
  <si>
    <t>DESENHISTA TECNICO/CADISTA - SUPERVISAO</t>
  </si>
  <si>
    <t>57.24.03</t>
  </si>
  <si>
    <t>DESENHISTA COPISTA - SUPERVISAO</t>
  </si>
  <si>
    <t>57.31.01</t>
  </si>
  <si>
    <t>TOPOGRAFO SENIOR - SUPERVISAO</t>
  </si>
  <si>
    <t>57.31.02</t>
  </si>
  <si>
    <t>TOPOGRAFO INTERMEDIARIO - SUPERVISAO</t>
  </si>
  <si>
    <t>57.31.03</t>
  </si>
  <si>
    <t>TOPOGRAFO JUNIOR - SUPERVISAO</t>
  </si>
  <si>
    <t>57.31.04</t>
  </si>
  <si>
    <t>NIVELADOR - SUPERVISAO</t>
  </si>
  <si>
    <t>57.31.05</t>
  </si>
  <si>
    <t>BALIZA - SUPERVISAO</t>
  </si>
  <si>
    <t>57.31.06</t>
  </si>
  <si>
    <t>AJUDANTE DE TOPOGRAFIA - SUPERVISAO</t>
  </si>
  <si>
    <t>57.32.01</t>
  </si>
  <si>
    <t>LABORATORISTA SENIOR - SUPERVISAO</t>
  </si>
  <si>
    <t>57.32.02</t>
  </si>
  <si>
    <t>LABORATORISTA JUNIOR - SUPERVISAO</t>
  </si>
  <si>
    <t>57.32.03</t>
  </si>
  <si>
    <t>AUXILIAR DE LABORATORIO - SUPERVISAO</t>
  </si>
  <si>
    <t>57.34.01</t>
  </si>
  <si>
    <t>MOTORISTA - SUPERVISAO</t>
  </si>
  <si>
    <t>57.34.02</t>
  </si>
  <si>
    <t>APONTADOR - SUPERVISAO</t>
  </si>
  <si>
    <t>57.34.03</t>
  </si>
  <si>
    <t>SERVENTE - SUPERVISAO</t>
  </si>
  <si>
    <t>60.05.09</t>
  </si>
  <si>
    <t xml:space="preserve">ACO CA-25, 12,5 MM, VERGALHAO </t>
  </si>
  <si>
    <t>60.05.27</t>
  </si>
  <si>
    <t>60.05.28</t>
  </si>
  <si>
    <t>60.05.29</t>
  </si>
  <si>
    <t>60.05.30</t>
  </si>
  <si>
    <t>ACO CA-50, 12,5 MM, VERGALHAO</t>
  </si>
  <si>
    <t>60.05.31</t>
  </si>
  <si>
    <t>ACO CA-50, 16,0 MM, VERGALHAO</t>
  </si>
  <si>
    <t>60.05.32</t>
  </si>
  <si>
    <t>ACO CA-50, 20,0 MM, VERGALHAO</t>
  </si>
  <si>
    <t>60.05.34</t>
  </si>
  <si>
    <t>ACO CA-50, 25,0 MM, VERGALHAO</t>
  </si>
  <si>
    <t>60.05.35</t>
  </si>
  <si>
    <t>60.05.48</t>
  </si>
  <si>
    <t>ACO CA-60, 4,2 MM, VERGALHAO</t>
  </si>
  <si>
    <t>60.05.50</t>
  </si>
  <si>
    <t>ACO CA-60, 5,0 MM, VERGALHAO</t>
  </si>
  <si>
    <t>60.05.52</t>
  </si>
  <si>
    <t>ACO CA-60, 6,4 MM, VERGALHAO</t>
  </si>
  <si>
    <t>60.05.65</t>
  </si>
  <si>
    <t>ACO CA-50, 6,3 MM, CORTADO E DOBRADO</t>
  </si>
  <si>
    <t>60.05.66</t>
  </si>
  <si>
    <t>ACO CA-50, 8,0 MM, CORTADO E DOBRADO</t>
  </si>
  <si>
    <t>60.05.67</t>
  </si>
  <si>
    <t>ACO CA-50, 10,0 MM, CORTADO E DOBRADO</t>
  </si>
  <si>
    <t>60.05.68</t>
  </si>
  <si>
    <t>ACO CA-50, 12,5 MM, CORTADO E DOBRADO</t>
  </si>
  <si>
    <t>60.05.69</t>
  </si>
  <si>
    <t>ACO CA-50, 16,0 MM, CORTADO E DOBRADO</t>
  </si>
  <si>
    <t>60.05.70</t>
  </si>
  <si>
    <t>ACO CA-50, 20,0 MM, CORTADO E DOBRADO</t>
  </si>
  <si>
    <t>60.05.72</t>
  </si>
  <si>
    <t>ACO CA-50, 25,0 MM, CORTADO E DOBRADO</t>
  </si>
  <si>
    <t>60.05.73</t>
  </si>
  <si>
    <t>ACO CA-50, 32,0 MM, CORTADO E DOBRADO</t>
  </si>
  <si>
    <t>60.05.82</t>
  </si>
  <si>
    <t>ACO CA-60, 4,2 MM, CORTADO E DOBRADO</t>
  </si>
  <si>
    <t>60.05.83</t>
  </si>
  <si>
    <t>ACO CA-60, 5,0 MM, CORTADO E DOBRADO</t>
  </si>
  <si>
    <t>60.05.84</t>
  </si>
  <si>
    <t>ACO CA-60, 6,4 MM, CORTADO E DOBRADO</t>
  </si>
  <si>
    <t>60.05.91</t>
  </si>
  <si>
    <t>ESPAÇADOR / DISTANCIADOR CIRCULAR COM ENTRADA LATERAL, EM PLASTICO, PARA VERGALHAO *4,2 A 12,5* MM, COBRIMENTO 20 MM</t>
  </si>
  <si>
    <t>60.06.10</t>
  </si>
  <si>
    <t>BARRA DE APOIO EM AÇO INOX RETA D=32MM L=40CM E=1,5MM (ABNT NBR 9050:2020)</t>
  </si>
  <si>
    <t>60.06.24</t>
  </si>
  <si>
    <t>BARRA DE APOIO EM AÇO INOX P/LAVATÓRIO RETANGULAR D=32MM L=49X64X49CM E=1,5MM (ABNT NBR 9050:2020)</t>
  </si>
  <si>
    <t>60.06.91</t>
  </si>
  <si>
    <t>BARRA DE APOIO EM AÇO INOX RETA D=32MM L=80CM E=1,5MM (ABNT NBR 9050:2020)</t>
  </si>
  <si>
    <t>60.06.92</t>
  </si>
  <si>
    <t>BARRA DE APOIO EM AÇO INOX LATERAL COM REFORÇO D=32MM L= 80CM E=1,5MM (ABNT NBR 9050:2020)</t>
  </si>
  <si>
    <t>60.06.93</t>
  </si>
  <si>
    <t>BARRA DE APOIO EM AÇO INOX P/LAVATÓRIO DE CANTO D=32MM E=1,5MM (ABNT NBR 9050:2020)</t>
  </si>
  <si>
    <t>60.06.95</t>
  </si>
  <si>
    <t>BARRA DE APOIO EM AÇO INOX EM "L" D=32MM 70X70CM E=1,5MM (ABNT NBR 9050:2020)</t>
  </si>
  <si>
    <t>60.11.15</t>
  </si>
  <si>
    <t>FERRO REDONDO MECANICO SAE 1020 D= 1/2"</t>
  </si>
  <si>
    <t>60.11.16</t>
  </si>
  <si>
    <t>FERRO REDONDO 3/4" (19,5MM)</t>
  </si>
  <si>
    <t>60.13.12</t>
  </si>
  <si>
    <t>FERRO QUADRADO 3/8"</t>
  </si>
  <si>
    <t>60.13.13</t>
  </si>
  <si>
    <t>FERRO QUADRADO 3/4"</t>
  </si>
  <si>
    <t>60.15.15</t>
  </si>
  <si>
    <t>BARRA DE FERRO RETANGULAR, BARRA CHATA, 1" X 1/4" (L X E), 1,2265 KG/M</t>
  </si>
  <si>
    <t>60.15.17</t>
  </si>
  <si>
    <t>FERRO CHATO 1 1/2"x1/8"</t>
  </si>
  <si>
    <t>60.15.18</t>
  </si>
  <si>
    <t>BARRA DE FERRO RETANGULAR, BARRA CHATA, 1 1/2" X 1/4" (L X E), 1,89 KG/M</t>
  </si>
  <si>
    <t>60.17.15</t>
  </si>
  <si>
    <t>CANTONEIRA FERRO GALVANIZADO DE ABAS IGUAIS, 1" X 1/8" (L X E) , 1,20KG/M</t>
  </si>
  <si>
    <t>60.17.18</t>
  </si>
  <si>
    <t>CANTONEIRA DE FERRO 1  3/4" X 1/8"</t>
  </si>
  <si>
    <t>60.17.20</t>
  </si>
  <si>
    <t>CANTONEIRA DE FERRO 2" X 1/8"</t>
  </si>
  <si>
    <t>60.17.25</t>
  </si>
  <si>
    <t>CANTONEIRA DE FERRO DE 3"X3/16"</t>
  </si>
  <si>
    <t>60.19.15</t>
  </si>
  <si>
    <t>FERRO TE 3/4"x1/8"</t>
  </si>
  <si>
    <t>60.21.15</t>
  </si>
  <si>
    <t>METALON CHAPA 18 - 30x20mm / (50X30MM)</t>
  </si>
  <si>
    <t>60.28.10</t>
  </si>
  <si>
    <t>60.28.11</t>
  </si>
  <si>
    <t>60.28.14</t>
  </si>
  <si>
    <t>60.28.15</t>
  </si>
  <si>
    <t>60.30.10</t>
  </si>
  <si>
    <t>TELA ARAME GALV. Nº 22 MALHA 1"(PINTEIRO)</t>
  </si>
  <si>
    <t>60.30.24</t>
  </si>
  <si>
    <t>TELA ARAME GALV. Nº 16 MALHA 2"</t>
  </si>
  <si>
    <t>60.30.27</t>
  </si>
  <si>
    <t>TELA DE ARAME GALV QUADRANGULAR / LOSANGULAR,  FIO 2,11 MM (14 BWG), MALHA  5 X 5 CM, H = 2 M</t>
  </si>
  <si>
    <t>60.30.35</t>
  </si>
  <si>
    <t>TELA DE ARAME GALV QUADRANGULAR / LOSANGULAR,  FIO 2,77 MM (12 BWG), MALHA  5 X 5 CM, H = 2 M</t>
  </si>
  <si>
    <t>60.32.23</t>
  </si>
  <si>
    <t>TELA ARTISTICA GALVANIZADA FIO 12 MALHA= 1"</t>
  </si>
  <si>
    <t>60.33.02</t>
  </si>
  <si>
    <t>TELA DE AÇO SOLDADA NERVURADA, CA-60, Q-196, (3,11 KG/M2), DIAMETRO DO FIO = 5,0 MM, PAINEL 2,45 X 6,00 M, ESPAÇAMENTO DA MALHA = 10 X 10 CM</t>
  </si>
  <si>
    <t>60.33.03</t>
  </si>
  <si>
    <t>TELA DE AÇO SOLDADA NERVURADA, CA-60, Q-61, (0,97 KG/M2), DIAMETRO DO FIO = 3,4 MM, PAINEL 2,45x6,00 M, ESPAÇAMENTO DA MALHA = 15 X 15 CM</t>
  </si>
  <si>
    <t>60.33.04</t>
  </si>
  <si>
    <t>TELA DE AÇO SOLDADA NERVURADA, CA-60, Q-75, (1,21 KG/M2), DIAMETRO DO FIO = 3,8 MM, PAINEL 2,45x6,00 M, ESPAÇAMENTO DA MALHA = 15 X 15 CM</t>
  </si>
  <si>
    <t>60.33.05</t>
  </si>
  <si>
    <t>TELA DE AÇO SOLDADA NERVURADA CA-60, Q-113, (1,80 KG/M2), DIAMETRO DO FIO = 3,8 MM, PAINEL 2,45 X 6,00 M, ESPAÇAMENTO DA MALHA = 10 X 10 CM</t>
  </si>
  <si>
    <t>60.33.07</t>
  </si>
  <si>
    <t>TELA DE AÇO SOLDADA NERVURADA CA-60, Q-138, (2,20 KG/M2), DIAMETRO DO FIO = 4,2 MM, PAINEL 2,45 X 6,00 M, ESPAÇAMENTO DA MALHA = 10 X 10 CM</t>
  </si>
  <si>
    <t>60.33.08</t>
  </si>
  <si>
    <t>TELA DE AÇO SOLDADA NERVURADA CA-60, Q-159, (2,52 KG/M2), DIAMETRO DO FIO = 4,5 MM, PAINEL 2,45 X 6,00 M, ESPAÇAMENTO DA MALHA = 10 X 10 CM</t>
  </si>
  <si>
    <t>60.33.09</t>
  </si>
  <si>
    <t>TELA DE AÇO SOLDADA NERVURADA, CA-60, Q-246,  (3,91 KG/M2), DIAMETRO DO FIO = 5,6 MM, PAINEL 2,45 X 6,0 M, ESPAÇAMENTO DA MALHA = 10 X 10 CM</t>
  </si>
  <si>
    <t>60.33.10</t>
  </si>
  <si>
    <t>TELA DE AÇO SOLDADA NERVURADA, CA-60, Q-283, (4,48 KG/M2), DIAMETRO DO FIO = 6,0 MM, PAINEL 2,45 X 6,00 M, ESPAÇAMENTO DA MALHA 10 X 10 CM</t>
  </si>
  <si>
    <t>60.33.11</t>
  </si>
  <si>
    <t>TELA DE AÇO SOLDADA NERVURADA, CA-60, Q-335, (5,37 KG/M2), DIAMETRO DO FIO = 8,0 MM, PAINEL 2,45 X 6,00 M, ESPAÇAMENTO DA MALHA 15 X 15 CM</t>
  </si>
  <si>
    <t>60.33.12</t>
  </si>
  <si>
    <t>TELA DE AÇO SOLDADA NERVURADA, CA-60, Q-396, (6,28 KG/M2), DIAMETRO DO FIO = 7,1 MM, PAINEL 2,45 X 6,00 M, ESPAÇAMENTO DA MALHA 10 X 10 CM</t>
  </si>
  <si>
    <t>60.33.13</t>
  </si>
  <si>
    <t>TELA DE AÇO SOLDADA NERVURADA, CA-60, Q-503, (7,97 KG/M2), DIAMETRO DO FIO = 8,0 MM, PAINEL 2,45 X 6,00 M, ESPAÇAMENTO DA MALHA 10 X 10 CM</t>
  </si>
  <si>
    <t>60.33.14</t>
  </si>
  <si>
    <t>TELA DE AÇO SOLDADA NERVURADA, CA-60, Q-636, (10,09 KG/M2), DIAMETRO DO FIO = 9,0 MM, PAINEL 2,45 X 6,00 M, ESPAÇAMENTO DA MALHA 10 X 10 CM</t>
  </si>
  <si>
    <t>60.33.15</t>
  </si>
  <si>
    <t>TELA DE AÇO SOLDADA NERVURADA, CA-60, Q-785, (12,45 KG/M2), DIAMETRO DO FIO = 10,0 MM, PAINEL 2,45 X 6,00 M, ESPAÇAMENTO DA MALHA 10 X 10 CM</t>
  </si>
  <si>
    <t>60.33.36</t>
  </si>
  <si>
    <t>TELA DE AÇO SOLDADA NERVURADA CA-60, Q-92, (1,48 KG/M2), DIAMETRO DO FIO = 4,2 MM, PAINEL 2,45 X 6,00 M, ESPAÇAMENTO DA MALHA = 15 X 15 CM</t>
  </si>
  <si>
    <t>60.35.10</t>
  </si>
  <si>
    <t>ARAME GALVANIZADO 10 BWG, 3,40 MM (0,0713 KG/M)</t>
  </si>
  <si>
    <t>60.35.12</t>
  </si>
  <si>
    <t>ARAME GALVANIZADO 12 BWG, 2,76 MM (0,048 KG/M)</t>
  </si>
  <si>
    <t>60.35.14</t>
  </si>
  <si>
    <t xml:space="preserve">ARAME GALVANIZADO 14 BWG, 2,11 MM (0,026 KG/M)    </t>
  </si>
  <si>
    <t>60.35.16</t>
  </si>
  <si>
    <t>ARAME GALVANIZADO 16 BWG, 1,65MM (0,0166 KG/M)</t>
  </si>
  <si>
    <t>60.35.17</t>
  </si>
  <si>
    <t>60.35.36</t>
  </si>
  <si>
    <t xml:space="preserve">ARAME RECOZIDO (PG-18) 10 BWG, 3,40 MM (0,071 KG/M)          </t>
  </si>
  <si>
    <t>60.35.44</t>
  </si>
  <si>
    <t xml:space="preserve">ARAME RECOZIDO (PG-7) 18 BWG, 1,24 MM (0,009 KG/M)          </t>
  </si>
  <si>
    <t>60.35.51</t>
  </si>
  <si>
    <t>60.40.10</t>
  </si>
  <si>
    <t>61.02.05</t>
  </si>
  <si>
    <t>LATA</t>
  </si>
  <si>
    <t>61.15.05</t>
  </si>
  <si>
    <t>JUNTA DILATACAO ELASTICA PARA CONCRETO (FUGENBAND OU EQUIVALENTE) O-12, ATE 5 MCA</t>
  </si>
  <si>
    <t>61.15.07</t>
  </si>
  <si>
    <t>JUNTA DILATACAO ELASTICA PARA CONCRETO (FUGENBAND OU EQUIVALENTE) O-22, ATE 30 MCA</t>
  </si>
  <si>
    <t>61.20.07</t>
  </si>
  <si>
    <t>MANTA GEOTEXTIL RESIST.TRAÇAO 16 KN/M (300 G/M2)</t>
  </si>
  <si>
    <t>61.20.08</t>
  </si>
  <si>
    <t>MANTA GEOTEXTIL RESIST.TRAÇAO  9 KN/M (180 G/M2)</t>
  </si>
  <si>
    <t>61.20.10</t>
  </si>
  <si>
    <t>MANTA GEOTEXTIL RESIST.TRAÇAO 10 KN/M (200 G/M2)</t>
  </si>
  <si>
    <t>62.01.05</t>
  </si>
  <si>
    <t>CIMENTO PORTLAND COMUM    ( CPIII-40 )  SC 50KG</t>
  </si>
  <si>
    <t>62.02.05</t>
  </si>
  <si>
    <t>CIMENTO PORTLAND BRANCO CP-32 (ESTRUTURAL) SC 50KG</t>
  </si>
  <si>
    <t>62.03.10</t>
  </si>
  <si>
    <t>62.03.12</t>
  </si>
  <si>
    <t>ARGAMASSA COLANTE AC-II</t>
  </si>
  <si>
    <t>62.03.22</t>
  </si>
  <si>
    <t xml:space="preserve">REJUNTE BRANCO, CIMENTICIO   </t>
  </si>
  <si>
    <t>62.04.01</t>
  </si>
  <si>
    <t xml:space="preserve">CAL VIRGEM COMUM PARA ARGAMASSAS (NBR 6453)   </t>
  </si>
  <si>
    <t>62.04.11</t>
  </si>
  <si>
    <t>62.04.12</t>
  </si>
  <si>
    <t>FIXADOR DE CAL (SACHE 150 ML)</t>
  </si>
  <si>
    <t>PCTE</t>
  </si>
  <si>
    <t>62.05.01</t>
  </si>
  <si>
    <t>BARITA PARA REVESTIMENTO</t>
  </si>
  <si>
    <t>62.06.01</t>
  </si>
  <si>
    <t>GESSO EM PO PARA REVESTIMENTOS/MOLDURAS/SANCAS</t>
  </si>
  <si>
    <t>62.06.02</t>
  </si>
  <si>
    <t>COLA RODOPAX/BIANCO KG OU EQUIVALENTE</t>
  </si>
  <si>
    <t>62.07.01</t>
  </si>
  <si>
    <t>AGUA P/ FURACAO DE ESTACA</t>
  </si>
  <si>
    <t>63.01.02</t>
  </si>
  <si>
    <t>BRITA 0 GNAISSE COM FRETE</t>
  </si>
  <si>
    <t>63.01.03</t>
  </si>
  <si>
    <t>BRITAS 1, 2 OU 3, CALCÁRIA COM FRETE</t>
  </si>
  <si>
    <t>63.01.04</t>
  </si>
  <si>
    <t>BRITAS 1, 2 OU 3, GNAISSE COM FRETE</t>
  </si>
  <si>
    <t>63.01.26</t>
  </si>
  <si>
    <t>CALCAMENTO POLIEDRICO DE GNAISSE C/FRETE(P/ BH)</t>
  </si>
  <si>
    <t>63.02.04</t>
  </si>
  <si>
    <t>PO DE CALCÁRIO COM FRETE</t>
  </si>
  <si>
    <t>63.02.05</t>
  </si>
  <si>
    <t>PÓ DE GNAISSE COM FRETE</t>
  </si>
  <si>
    <t>63.02.06</t>
  </si>
  <si>
    <t>PEDRISCO CALCÁRIO COM FRETE</t>
  </si>
  <si>
    <t>63.02.07</t>
  </si>
  <si>
    <t>PEDRISCO DE GNAISSE COM FRETE</t>
  </si>
  <si>
    <t>63.02.18</t>
  </si>
  <si>
    <t>PEDRA DE MÃO (CALÇADÃO) DE CALCÁRIO COM FRETE</t>
  </si>
  <si>
    <t>63.02.19</t>
  </si>
  <si>
    <t>PEDRA DE MÃO (CALÇADÃO) DE GNAISSE COM FRETE</t>
  </si>
  <si>
    <t>63.02.21</t>
  </si>
  <si>
    <t>AGREGADO DE PEDREIRA PARA SUB-BASE, INCLUSIVE FRETE</t>
  </si>
  <si>
    <t>63.02.22</t>
  </si>
  <si>
    <t>AGREGADO DE PEDREIRA PARA BASE, INCLUSIVE FRETE</t>
  </si>
  <si>
    <t>63.04.01</t>
  </si>
  <si>
    <t>CASCALHO COMUM (DE RIO) COM FRETE</t>
  </si>
  <si>
    <t>63.04.02</t>
  </si>
  <si>
    <t>AREIA/CASCALHO PARA DRENO</t>
  </si>
  <si>
    <t>63.05.05</t>
  </si>
  <si>
    <t>AREIA LAVADA COM FRETE</t>
  </si>
  <si>
    <t>64.01.05</t>
  </si>
  <si>
    <t>LAJE DE REDUCAO 1,30 METROS</t>
  </si>
  <si>
    <t>65.01.15</t>
  </si>
  <si>
    <t>PORTA DE MADEIRA, FOLHA MEDIA (NBR 15930) DE 60 X 210 CM, E = 35 MM, NUCLEO SARRAFEADO, CAPA LISA EM HDF, ACABAMENTO EM PRIMER PARA PINTURA</t>
  </si>
  <si>
    <t>65.01.16</t>
  </si>
  <si>
    <t>PORTA DE MADEIRA, FOLHA MEDIA (NBR 15930) DE 70 X 210 CM, E = 35 MM, NUCLEO SARRAFEADO, CAPA LISA EM HDF, ACABAMENTO EM PRIMER PARA PINTURA</t>
  </si>
  <si>
    <t>65.01.17</t>
  </si>
  <si>
    <t>PORTA DE MADEIRA, FOLHA MEDIA (NBR 15930) DE 80 X 210 CM, E = 35 MM, NUCLEO SARRAFEADO, CAPA LISA EM HDF, ACABAMENTO EM PRIMER PARA PINTURA</t>
  </si>
  <si>
    <t>65.01.18</t>
  </si>
  <si>
    <t>PORTA DE MADEIRA, FOLHA MEDIA (NBR 15930) DE 90 X 210 CM, E = 35 MM, NUCLEO SARRAFEADO, CAPA LISA EM HDF, ACABAMENTO EM PRIMER PARA PINTURA</t>
  </si>
  <si>
    <t>65.14.07</t>
  </si>
  <si>
    <t>MARCO L=14CM, PARA VAÕS ATÉ 100X210CM(LXH), EM MADEIRA ANGELIM OU EQUIVALENTE</t>
  </si>
  <si>
    <t>65.14.08</t>
  </si>
  <si>
    <t>MARCO E ALIZAR MADEIRA DE LEI, L= 14CM, 90x210CM</t>
  </si>
  <si>
    <t>65.15.01</t>
  </si>
  <si>
    <t>ALIZAR L=7CM, PARA PINTURA, EM MADEIRA ANGELIM OU EQUIVALENTE</t>
  </si>
  <si>
    <t>65.41.02</t>
  </si>
  <si>
    <t>DIVISÓRIA CEGA, ESP. 35MM, C/MIOLO COLMÉIA, REVESTIDA EM EUCAPLAC, OU EQUIVALENTE, C/PERFIS DE AÇO GALVANIZADO, INCLUSIVE INSTALAÇÃO</t>
  </si>
  <si>
    <t>65.41.03</t>
  </si>
  <si>
    <t>FECHADURA TUBULAR PARA PORTA DE DIVISORIA ESP 35MM, BROCA 90MM, EM RESINA DE ABS CROMADA, OU EQUIVALENTE</t>
  </si>
  <si>
    <t>65.70.10</t>
  </si>
  <si>
    <t>FECHADURA CROMADA, COMPLETA, COM MAÇANETA EM ZAMAC, ESPELHO E CILINDRO EM LATÃO/AÇO INOX, DIMENSÕES DA MÁQUINA 55MM - 146X20X40MM (A/L/P) REF. 323 E22 MZ33 OU EQUIVALENTE</t>
  </si>
  <si>
    <t>65.70.15</t>
  </si>
  <si>
    <t>FECHADURA CROMADA, COMPLETA, COM MAÇANETA E ROSETA EM AÇO INOX, CILINDRO EM LATÃO, DIMENSÕES DA MÁQUINA 55MM - 135X83X22MM (AXLXP) REF. 357 E172 MZ340 OU EQUIVALENTE</t>
  </si>
  <si>
    <t>65.70.18</t>
  </si>
  <si>
    <t>FECHADURA CROMADA, COMPLETA, COM MAÇANETA E ROSETA EM AÇO INOX, CILINDRO EM LATÃO, DIMENSÕES DA MÁQUINA 55MM - 135X83X22MM (AXLXP) REF. 457 R184 MZ340 OU EQUIVALENTE</t>
  </si>
  <si>
    <t>65.70.19</t>
  </si>
  <si>
    <t>FECHADURA CROMADA, COMPLETA, COM MAÇANETA E ROSETA EM AÇO INOX, CILINDRO EM LATÃO, DIMENSÕES DA MÁQUINA 55MM - 135X83X22MM (AXLXP) REF. 557 R 170 MZ340 OU EQUIVALENTE</t>
  </si>
  <si>
    <t>65.70.34</t>
  </si>
  <si>
    <t>FECHADURA CROMADA, COMPLETA, COM MAÇANETA EM ZAMAC, ESPELHO EM LATÃO/AÇO INOX, CILINDRO EM ZAMAC/LATÃO, DIMENSÕES DA MÁQUINA 40MM - 146X39X20MM (AXLXP) REF. 3400 R61 MZ271 OU EQUIVALENTE</t>
  </si>
  <si>
    <t>65.70.40</t>
  </si>
  <si>
    <t>FECHADURA CROMADA, COMPLETA, COM CILINDRO EM LATÃO, DIMENSÕES DA MÁQUINA 45MM - 110X58X20MM (AXLXP) REF. 844 R73 C200/55 OU EQUIVALENTE</t>
  </si>
  <si>
    <t>65.72.80</t>
  </si>
  <si>
    <t>TRINCO TARJETA ZINCADO 76MM (3") OU EQUIVALENTE</t>
  </si>
  <si>
    <t>65.72.84</t>
  </si>
  <si>
    <t>TARJETA LIVRE-OCUPADO EM METAL CROMADO</t>
  </si>
  <si>
    <t>65.73.01</t>
  </si>
  <si>
    <t>BATENTE EM LATÃO CROMADO COM CALÇO DE BORRACHA E ABA PARA MÁRMORE/GRANITO E=3CM OU EQUIVALENTE</t>
  </si>
  <si>
    <t>65.78.07</t>
  </si>
  <si>
    <t>DOBRADIÇA CONVENCIONAL EM METAL CROMADO 3 1/2" X 3", COM ANEL E PARAFUSOS, LINHA MÉDIA (NBR 7178) E=2MM, OU EQUIVALENTE</t>
  </si>
  <si>
    <t>65.78.09</t>
  </si>
  <si>
    <t>DOBRADIÇA CONVENCIONAL EM METAL CROMADO 3 1/2" X 2 1/4", SEM ANEL, COM PARAFUSOS, LINHA LEVE (NBR 7178) E=1,5MM, OU EQUIVALENTE</t>
  </si>
  <si>
    <t>65.78.20</t>
  </si>
  <si>
    <t>DOBRADIÇA CONVENCIONAL EM METAL CROMADO 3" X 2 1/2", COM ANEL E PARAFUSOS, LINHA MÉDIA (NBR 7178) E=2MM, OU EQUIVALENTE</t>
  </si>
  <si>
    <t>65.78.32</t>
  </si>
  <si>
    <t>DOBRADIÇA EM LATÃO CROMADO COM MOLA, PARA PORTA DE BANHEIRO, FIXAÇÃO EM MÁRMORE/GRANITO E=3CM, 101,5X70MM OU EQUIVALENTE</t>
  </si>
  <si>
    <t>65.78.90</t>
  </si>
  <si>
    <t>DOBRADIÇA GONZO COM ABA D=1/2"</t>
  </si>
  <si>
    <t>65.78.94</t>
  </si>
  <si>
    <t>DOBRADIÇA GONZO COM ABA D=3/4"</t>
  </si>
  <si>
    <t>65.78.95</t>
  </si>
  <si>
    <t>DOBRADIÇA GONZO COM ABA D=1"</t>
  </si>
  <si>
    <t>65.80.11</t>
  </si>
  <si>
    <t>PUXADOR CENTRAL, TIPO ALCA, EM ZAMAC CROMADO, COM ROSETAS, COMPRIMENTO *100* MM, PARA PORTA / JANELA EM MADEIRA OU METALICA - INCLUI PARAFUSOS</t>
  </si>
  <si>
    <t>65.80.70</t>
  </si>
  <si>
    <t>PUXADOR CONCHA DE EMBUTIR, EM LATAO CROMADO, PARA PORTA / JANELA DE CORRER, LISO, SEM FURO PARA CHAVE, COM FUROS PARA FIXAR PARAFUSOS, *30 X 90* MM (LARGURA X ALTURA)</t>
  </si>
  <si>
    <t>65.81.05</t>
  </si>
  <si>
    <t>FECHO E CONTRA-FECHO EM ALUMINIO PINTADO, P/JANELA MAXIM-AR, PERFIL S/BAGUETE, COMPRIMENTO 12CM OU EQUIVALENTE</t>
  </si>
  <si>
    <t>65.81.70</t>
  </si>
  <si>
    <t>CREMONA COM CASTANHA BIPARTIDA, COM VARA DE 1.20 M, EM LATAO CROMADO, PARA PORTAS E JANELAS - COMPLETA</t>
  </si>
  <si>
    <t>65.82.10</t>
  </si>
  <si>
    <t>ALAVANCA DE ARGOLA, RETA COM CAVALETE, METAL CROMADO L=133MM OU EQUIVALENTE</t>
  </si>
  <si>
    <t>65.84.05</t>
  </si>
  <si>
    <t>RODIZIO TORNEADO DE 1" COM PINO, PARA PORTAS E VENEZIANAS</t>
  </si>
  <si>
    <t>65.85.04</t>
  </si>
  <si>
    <t>CADEADO SIMPLES/COMUM, EM LATAO MACICO CROMADO, LARGURA DE 25 MM,  HASTE DE ACO TEMPERADO, CEMENTADO (NAO LONGA), INCLUI 2 CHAVES</t>
  </si>
  <si>
    <t>65.85.12</t>
  </si>
  <si>
    <t>SUPORTE EM LATÃO CROMADO PARA FIXAÇÃO DE PLACAS DE MÁRMORE/GRANITO 40,5X50X31,5MM OU EQUIVALENTE</t>
  </si>
  <si>
    <t>65.85.30</t>
  </si>
  <si>
    <t>PARAFUSO EM LATÃO CROMADO PARA LINHA MÁRMORE 30MM</t>
  </si>
  <si>
    <t>65.85.35</t>
  </si>
  <si>
    <t>CHAPA EM LATÃO CROMADO PARA FIXAÇÃO DE PLACAS DE MÁRMORE/GRANITO 111,5X50MM ESP=4MM OU EQUIVALENTE</t>
  </si>
  <si>
    <t>65.85.42</t>
  </si>
  <si>
    <t>CANTONEIRA PARA FIXAÇÃO DE PLACAS DE MÁRMORE/GRANITO, EM LATÃO CROMADO 76,5X50MM OU EQUIVALENTE</t>
  </si>
  <si>
    <t>65.86.15</t>
  </si>
  <si>
    <t>FECHO DE EMBUTIR COM ALAVANCA TIPO UNHA CROMADO LARGURA=22MM COMPRIMENTO 22CM</t>
  </si>
  <si>
    <t>65.87.01</t>
  </si>
  <si>
    <t>CANTONEIRA DE ALUMINIO SEXTAVADO PARA ARREMATES 17,6X14,2MM OU EQUIVALENTE</t>
  </si>
  <si>
    <t>66.01.01</t>
  </si>
  <si>
    <t>M2MES</t>
  </si>
  <si>
    <t>66.01.02</t>
  </si>
  <si>
    <t>ANDAIME FACHADEIRO INCLUSIVE FORRO METALICO</t>
  </si>
  <si>
    <t>66.05.05</t>
  </si>
  <si>
    <t>66.05.06</t>
  </si>
  <si>
    <t>UNMES</t>
  </si>
  <si>
    <t>66.05.55</t>
  </si>
  <si>
    <t>66.06.05</t>
  </si>
  <si>
    <t>CHAPA METALICA DOBRADA/TRAPEZOIDAL No.18</t>
  </si>
  <si>
    <t>66.35.08</t>
  </si>
  <si>
    <t>PERFIL "I" DE ACO LAMINADO, "I" 152 X 22</t>
  </si>
  <si>
    <t>66.35.10</t>
  </si>
  <si>
    <t>PERFIL "I" DE ACO LAMINADO, "I" 203  X  34,3</t>
  </si>
  <si>
    <t>67.01.01</t>
  </si>
  <si>
    <t>TELHA CERAMICA TIPO FRANCESA, COMPRIMENTO DE *40* CM, RENDIMENTO DE *16* TELHAS/M2</t>
  </si>
  <si>
    <t>67.01.02</t>
  </si>
  <si>
    <t>TELHA CERAMICA TIPO PAULISTA, COMPRIMENTO DE *48* CM, RENDIMENTO DE *26* TELHAS/M2</t>
  </si>
  <si>
    <t>67.01.03</t>
  </si>
  <si>
    <t>TELHA CERAMICA TIPO PLAN, COMPRIMENTO DE *47* CM, RENDIMENTO DE *26* TELHAS/M2</t>
  </si>
  <si>
    <t>67.02.09</t>
  </si>
  <si>
    <t>67.02.10</t>
  </si>
  <si>
    <t>67.02.11</t>
  </si>
  <si>
    <t>TELHA ONDUL. FIBROCIM. L=1,10M, E=6MM, C=1,22M</t>
  </si>
  <si>
    <t>67.02.12</t>
  </si>
  <si>
    <t>67.02.14</t>
  </si>
  <si>
    <t>TELHA ONDUL.FIBROC. 1,10X1,53M E=5MM TROPICAL/EQUIVALENTE</t>
  </si>
  <si>
    <t>67.02.23</t>
  </si>
  <si>
    <t>TELHA ONDULADA DE FIBROCIMENTO E= 8MM 1,10X1,22M</t>
  </si>
  <si>
    <t>67.04.03</t>
  </si>
  <si>
    <t>TELHA DE ACO ZINCADO TRAPEZOIDAL, A = *40* MM, E = 0,5 MM, SEM PINTURA</t>
  </si>
  <si>
    <t>67.08.01</t>
  </si>
  <si>
    <t>FORRO EM PVC LARG= 20CM COR BRANCA COLOCADO</t>
  </si>
  <si>
    <t>67.15.01</t>
  </si>
  <si>
    <t>67.15.06</t>
  </si>
  <si>
    <t>67.15.40</t>
  </si>
  <si>
    <t>CUMEEIRA NORMAL PARA KALHETAO  9%</t>
  </si>
  <si>
    <t>67.16.01</t>
  </si>
  <si>
    <t>CUMEEIRA GALVANIZADA TRAPEZOIDAL E=0,5MM</t>
  </si>
  <si>
    <t>67.20.18</t>
  </si>
  <si>
    <t>GANCHO 1/4"x250 MM</t>
  </si>
  <si>
    <t>67.20.23</t>
  </si>
  <si>
    <t>PARAFUSO/ROSCA P/ FERRAGENS DE DIVISORIA IMAB 860</t>
  </si>
  <si>
    <t>67.20.24</t>
  </si>
  <si>
    <t>PARAFUSO C/ ROSCA SOBERBA 4,8 X 75 MM</t>
  </si>
  <si>
    <t>67.20.25</t>
  </si>
  <si>
    <t>67.20.26</t>
  </si>
  <si>
    <t>67.20.75</t>
  </si>
  <si>
    <t>CONJUNTO DE VEDACAO ELASTICA PARA TELHA ONDULADA</t>
  </si>
  <si>
    <t>67.20.95</t>
  </si>
  <si>
    <t>MASSA DE VEDACAO</t>
  </si>
  <si>
    <t>67.61.01</t>
  </si>
  <si>
    <t>FORRO DE GESSO LISO 60X60CM COLOCADO (ACIMA 100M2), EXCLUSIVE TABICA</t>
  </si>
  <si>
    <t>67.61.03</t>
  </si>
  <si>
    <t>FORRO DE GESSO ACARTONADO 60X200CM COLOCADO&gt;=100M2, EXCLUSIVE TABICA</t>
  </si>
  <si>
    <t>67.85.10</t>
  </si>
  <si>
    <t>CALHA / RUFO DE CHAPA GALV. No.22 GSG, DESENV=1.0M</t>
  </si>
  <si>
    <t>67.85.20</t>
  </si>
  <si>
    <t>CALHA / RUFO DE CHAPA GALV. No.24 GSG, DESENV=1.0M</t>
  </si>
  <si>
    <t>67.85.30</t>
  </si>
  <si>
    <t>CALHA / RUFO DE CHAPA GALV. No.26 GSG, DESENV=1.0M</t>
  </si>
  <si>
    <t>67.85.90</t>
  </si>
  <si>
    <t>REBITE No. 10</t>
  </si>
  <si>
    <t>67.85.95</t>
  </si>
  <si>
    <t>SOLDA BRANCA 50x50</t>
  </si>
  <si>
    <t>68.01.03</t>
  </si>
  <si>
    <t>68.01.25</t>
  </si>
  <si>
    <t>68.01.30</t>
  </si>
  <si>
    <t>68.01.65</t>
  </si>
  <si>
    <t>OLEO COMBUSTIVEL A1</t>
  </si>
  <si>
    <t>68.07.06</t>
  </si>
  <si>
    <t>CIMENTO ASFALTICO DE PETROLEO A GRANEL (CAP) 50/70 (COLETADO NA ANP ACRESCIDO DE ICMS)</t>
  </si>
  <si>
    <t>68.09.14</t>
  </si>
  <si>
    <t>EMULSAO ASFALTICA CATIONICA RL-1C PARA USO EM PAVIMENTACAO ASFALTICA (COLETADO NA ANP ACRESCIDO DE ICMS)</t>
  </si>
  <si>
    <t>68.09.20</t>
  </si>
  <si>
    <t>EMULSAO ASFALTICA CATIONICA RR-1C PARA USO EM PAVIMENTACAO ASFALTICA (COLETADO NA ANP ACRESCIDO DE ICMS)</t>
  </si>
  <si>
    <t>68.20.01</t>
  </si>
  <si>
    <t>TRANSPORTE DE EQUIPAMENTOS EM CAMINHAO TRUCADO</t>
  </si>
  <si>
    <t>VG</t>
  </si>
  <si>
    <t>68.20.02</t>
  </si>
  <si>
    <t>TRANSPORTE DE EQUIP. EM CARRETA SEMI REBOQ. 2 EIXO</t>
  </si>
  <si>
    <t>71.01.05</t>
  </si>
  <si>
    <t>TABUA DE MADEIRA APARELHADA *2,5 X 25* CM, MACARANDUBA, ANGELIM OU EQUIVALENTE DA REGIAO</t>
  </si>
  <si>
    <t>71.01.07</t>
  </si>
  <si>
    <t>TABUA DE PINUS EXP.= 1" L=25 CM</t>
  </si>
  <si>
    <t>71.02.20</t>
  </si>
  <si>
    <t>PRANCHAO DE PARAJU</t>
  </si>
  <si>
    <t>71.04.01</t>
  </si>
  <si>
    <t>PECA DE PARAJU BRUTA 13,5X5,5 CM</t>
  </si>
  <si>
    <t>71.04.02</t>
  </si>
  <si>
    <t>PECA DE PARAJU BRUTA 10,5X5,5 CM</t>
  </si>
  <si>
    <t>71.04.03</t>
  </si>
  <si>
    <t>PECA DE PARAJU BRUTO  6X5,5 CM</t>
  </si>
  <si>
    <t>71.04.04</t>
  </si>
  <si>
    <t>CAIBRO DE PARAJU BRUTO 5,5X4 CM</t>
  </si>
  <si>
    <t>71.04.05</t>
  </si>
  <si>
    <t xml:space="preserve">RIPA DE MADEIRA APARELHADA *1,5 X 5* CM, MACARANDUBA, ANGELIM OU EQUIVALENTE DA REGIAO    </t>
  </si>
  <si>
    <t>71.04.08</t>
  </si>
  <si>
    <t>PECA DE MADEIRA DE PINUS 5,5X5,5 CM</t>
  </si>
  <si>
    <t>71.14.06</t>
  </si>
  <si>
    <t xml:space="preserve">CHAPA DE MADEIRA COMPENSADA RESINADA PARA FORMA DE CONCRETO, DE *2,2 X 1,1* M, E = 10 MM                                                                                                                                                                      </t>
  </si>
  <si>
    <t>71.14.08</t>
  </si>
  <si>
    <t>CHAPA DE MADEIRA COMPENSADA RESINADA PARA FORMA DE CONCRETO, DE *2,2 X 1,1* M, E = 12 MM</t>
  </si>
  <si>
    <t>71.14.14</t>
  </si>
  <si>
    <t xml:space="preserve">CHAPA DE MADEIRA COMPENSADA RESINADA PARA FORMA DE CONCRETO, DE *2,2 X 1,1* M, E = 20 MM                                                                                                                                                                      </t>
  </si>
  <si>
    <t>71.15.03</t>
  </si>
  <si>
    <t>CHAPA DE MADEIRA COMPENSADA PLASTIFICADA PARA FORMA DE CONCRETO, DE 2,20 X 1,10 M, E = 12 MM</t>
  </si>
  <si>
    <t>71.15.04</t>
  </si>
  <si>
    <t>CHAPA EM COMPENSADO PLASTIFICADO E= 19MM</t>
  </si>
  <si>
    <t>71.30.04</t>
  </si>
  <si>
    <t>MADEIRA ROLICA D=  6 A 10 CM COMPRIMENTO 6 METROS</t>
  </si>
  <si>
    <t>71.30.06</t>
  </si>
  <si>
    <t>MADEIRA ROLICA D= 11 A 15 CM COMPRIMENTO 6 METROS</t>
  </si>
  <si>
    <t>71.50.01</t>
  </si>
  <si>
    <t>FORRO DE ANGELIM L=10 E=1,0CM</t>
  </si>
  <si>
    <t>71.50.05</t>
  </si>
  <si>
    <t>72.10.01</t>
  </si>
  <si>
    <t>DISCO DIAMANTADO D=14" PRECISION OU EQUIVALENTE</t>
  </si>
  <si>
    <t>73.02.01</t>
  </si>
  <si>
    <t>TUBO PVC SOLDÁVEL MARROM D=  20MM (1/2") CONF. NBR 5648</t>
  </si>
  <si>
    <t>73.02.02</t>
  </si>
  <si>
    <t>TUBO PVC SOLDÁVEL MARROM D=  25MM (3/4") CONF. NBR 5648</t>
  </si>
  <si>
    <t>73.02.03</t>
  </si>
  <si>
    <t>TUBO PVC SOLDÁVEL MARROM D=  32MM (1") CONF. NBR 5648</t>
  </si>
  <si>
    <t>73.02.04</t>
  </si>
  <si>
    <t>TUBO PVC SOLDÁVEL MARROM D=  40MM (1 1/4") CONF. NBR 5648</t>
  </si>
  <si>
    <t>73.02.05</t>
  </si>
  <si>
    <t>TUBO PVC SOLDÁVEL MARROM D=  50MM (1 1/2") CONF. NBR 5648</t>
  </si>
  <si>
    <t>73.02.06</t>
  </si>
  <si>
    <t>TUBO PVC SOLDÁVEL MARROM D=  60MM (2") CONF. NBR 5648</t>
  </si>
  <si>
    <t>73.02.07</t>
  </si>
  <si>
    <t>TUBO PVC SOLDÁVEL MARROM D=  75MM (2 1/2") CONF. NBR 5648</t>
  </si>
  <si>
    <t>73.02.08</t>
  </si>
  <si>
    <t>TUBO PVC SOLDÁVEL MARROM D=  85MM (3") CONF. NBR 5648</t>
  </si>
  <si>
    <t>73.02.09</t>
  </si>
  <si>
    <t>TUBO PVC SOLDÁVEL MARROM D= 110MM (4") CONF. NBR 5648</t>
  </si>
  <si>
    <t>73.03.03</t>
  </si>
  <si>
    <t>TUBO ACO GALV. DIN 2440 (NBR 5580) E= 2,65MM DN 1/2" C/COSTURA</t>
  </si>
  <si>
    <t>73.03.04</t>
  </si>
  <si>
    <t>TUBO ACO GALV. DIN 2440 (NBR 5580) E= 2,65MM DN 3/4" C/COSTURA</t>
  </si>
  <si>
    <t>73.03.05</t>
  </si>
  <si>
    <t>TUBO ACO GALV. DIN 2440 (NBR 5580) E= 3,35MM DN 1" C/COSTURA</t>
  </si>
  <si>
    <t>73.03.06</t>
  </si>
  <si>
    <t>TUBO ACO GALV. DIN 2440 (NBR 5580) E= 3,35MM DN 1 1/4" C/COSTURA</t>
  </si>
  <si>
    <t>73.03.07</t>
  </si>
  <si>
    <t>TUBO ACO GALV. DIN 2440 (NBR 5580) E= 3,35MM DN 1 1/2" C/COSTURA</t>
  </si>
  <si>
    <t>73.03.08</t>
  </si>
  <si>
    <t>TUBO ACO GALV. DIN 2440 (NBR 5580) E= 3,75MM DN  2"  C/COSTURA</t>
  </si>
  <si>
    <t>73.03.09</t>
  </si>
  <si>
    <t>TUBO ACO GALV. DIN 2440 (NBR 5580) E= 3,75MM DN 2 1/2" C/COSTURA</t>
  </si>
  <si>
    <t>73.03.10</t>
  </si>
  <si>
    <t>TUBO ACO GALV. DIN 2440 (NBR 5580) E= 4,00MM DN  3" C/COSTURA</t>
  </si>
  <si>
    <t>73.03.11</t>
  </si>
  <si>
    <t>TUBO ACO GALV. DIN 2440 (NBR 5580) E= 4,50MM DN   4" C/ COSTURA</t>
  </si>
  <si>
    <t>73.03.48</t>
  </si>
  <si>
    <t>TUBO ACO PRETO DIN 2440 (NBR 5580) E= 3,75MM DN  2" C/COSTURA</t>
  </si>
  <si>
    <t>73.03.49</t>
  </si>
  <si>
    <t>TUBO ACO PRETO DIN 2440 (NBR 5580) E= 3,35MM DN 1 1/2" C/COSTURA</t>
  </si>
  <si>
    <t>73.03.56</t>
  </si>
  <si>
    <t>TUBO ACO PRETO SCH-40 (NBR 5590 ASTM-A53 GRAU A) E= 2,31MM DN 3/8" S/COSTURA</t>
  </si>
  <si>
    <t>73.03.57</t>
  </si>
  <si>
    <t>TUBO ACO PRETO SCH-40 (NBR 5590 ASTM-A53 GRAU A) E= 2,77MM DN 1/2" S/COSTURA</t>
  </si>
  <si>
    <t>73.03.58</t>
  </si>
  <si>
    <t>TUBO ACO PRETO SCH-40 (NBR 5590 ASTM-A53 GRAU A) E= 2,87MM DN 3/4" S/COSTURA</t>
  </si>
  <si>
    <t>73.05.50</t>
  </si>
  <si>
    <t>ADAPTADOR SOLDÁVEL LONGO C/FLANGES LIVRES P/CX D´ÁGUA D= 75MM (2 1/2")</t>
  </si>
  <si>
    <t>73.05.51</t>
  </si>
  <si>
    <t>ADAPTADOR SOLDÁVEL CURTO C/FLANGES LIVRES P/CX D´ÁGUA D= 20MM (1/2")</t>
  </si>
  <si>
    <t>73.05.52</t>
  </si>
  <si>
    <t>ADAPTADOR SOLDÁVEL CURTO C/FLANGES LIVRES P/CX D´ÁGUA D= 25MM (3/4")</t>
  </si>
  <si>
    <t>73.05.53</t>
  </si>
  <si>
    <t>ADAPTADOR SOLDÁVEL CURTO C/FLANGES LIVRES P/CX D´ÁGUA D= 32MM (1")</t>
  </si>
  <si>
    <t>73.05.54</t>
  </si>
  <si>
    <t>ADAPTADOR SOLDÁVEL CURTO C/FLANGES LIVRES P/CX D´ÁGUA D= 40MM (1 1/4")</t>
  </si>
  <si>
    <t>73.05.55</t>
  </si>
  <si>
    <t>ADAPTADOR SOLDÁVEL CURTO C/FLANGES LIVRES P/CX D´ÁGUA D= 50MM (1 1/2")</t>
  </si>
  <si>
    <t>73.05.56</t>
  </si>
  <si>
    <t>ADAPTADOR SOLDÁVEL CURTO C/FLANGES LIVRES P/CX D´ÁGUA D= 60MM (2")</t>
  </si>
  <si>
    <t>73.06.05</t>
  </si>
  <si>
    <t>FLANGE GALVANIZADO D=1"</t>
  </si>
  <si>
    <t>73.07.12</t>
  </si>
  <si>
    <t>TUBO DE COBRE CLASSE E DN 15MM (1/2")</t>
  </si>
  <si>
    <t>73.07.13</t>
  </si>
  <si>
    <t>TUBO DE COBRE CLASSE E DN 22MM (3/4")</t>
  </si>
  <si>
    <t>73.07.14</t>
  </si>
  <si>
    <t>TUBO DE COBRE CLASSE E DN 28MM (1")</t>
  </si>
  <si>
    <t>73.07.15</t>
  </si>
  <si>
    <t>TUBO DE COBRE CLASSE E DN 35MM (1 1/4")</t>
  </si>
  <si>
    <t>73.07.18</t>
  </si>
  <si>
    <t>TUBO DE COBRE CLASSE E DN 42MM (1 1/2")</t>
  </si>
  <si>
    <t>73.07.19</t>
  </si>
  <si>
    <t>TUBO DE COBRE CLASSE A DN 15MM (1/2")</t>
  </si>
  <si>
    <t>73.07.20</t>
  </si>
  <si>
    <t>TUBO DE COBRE CLASSE A DN 22MM (3/4")</t>
  </si>
  <si>
    <t>73.07.21</t>
  </si>
  <si>
    <t>TUBO DE COBRE CLASSE A DN 28MM (1")</t>
  </si>
  <si>
    <t>73.20.05</t>
  </si>
  <si>
    <t>TUBO EM PVC PERFURADO CORRUGADO PARA DRENAGEM DN 6" 160MM</t>
  </si>
  <si>
    <t>73.20.06</t>
  </si>
  <si>
    <t>TUBO EM PVC PERFURADO CORRUGADO PARA DRENAGEM DN 8" 200MM</t>
  </si>
  <si>
    <t>73.23.01</t>
  </si>
  <si>
    <t>TUBO CORRUGADO PEAD NÃO PERFURADO, PAREDE DUPLA, INTERNA LISA, DN 300MM (NBR 21138-3) SN-4 OU EQUIVALENTE</t>
  </si>
  <si>
    <t>73.23.04</t>
  </si>
  <si>
    <t xml:space="preserve">TUBO CORRUGADO PEAD NÃO PERFURADO, PAREDE DUPLA, INTERNA LISA, DN 600MM (NBR 21138-3) SN-4 OU EQUIVALENTE </t>
  </si>
  <si>
    <t>73.23.08</t>
  </si>
  <si>
    <t xml:space="preserve">TUBO CORRUGADO PEAD NÃO PERFURADO, PAREDE DUPLA, INTERNA LISA, DN 1200MM (NBR 21138-3) SN-4 OU EQUIVALENTE </t>
  </si>
  <si>
    <t>73.23.10</t>
  </si>
  <si>
    <t>TUBO CORRUGADO PEAD NÃO PERFURADO, PAREDE DUPLA, INTERNA LISA, DN 400MM (NBR 21138-3) SN-4 OU EQUIVALENTE</t>
  </si>
  <si>
    <t>73.23.11</t>
  </si>
  <si>
    <t>TUBO CORRUGADO PEAD NÃO PERFURADO, PAREDE DUPLA, INTERNA LISA, DN 800MM (NBR 21138-3) SN-4 OU EQUIVALENTE</t>
  </si>
  <si>
    <t>73.24.02</t>
  </si>
  <si>
    <t>TUBO PVC ESGOTO P/B SERIE NORMAL (NBR 5688) D= 50MM X 6M</t>
  </si>
  <si>
    <t>73.24.03</t>
  </si>
  <si>
    <t>TUBO PVC ESGOTO P/B SERIE NORMAL (NBR 5688) D= 75MM X 6M</t>
  </si>
  <si>
    <t>73.24.04</t>
  </si>
  <si>
    <t>TUBO PVC ESGOTO P/B SERIE NORMAL (NBR 5688) D= 100MM X 6M</t>
  </si>
  <si>
    <t>73.24.05</t>
  </si>
  <si>
    <t>TUBO PVC ESGOTO P/B SERIE NORMAL (NBR 5688) D= 150MM X 6M</t>
  </si>
  <si>
    <t>73.24.06</t>
  </si>
  <si>
    <t>TUBO PVC ESGOTO P/B SERIE NORMAL (NBR 5688) D= 200MM X 6M</t>
  </si>
  <si>
    <t>73.24.07</t>
  </si>
  <si>
    <t>TUBO PVC ESGOTO P/B SERIE LEVE D= 250MM X 6M</t>
  </si>
  <si>
    <t>73.24.25</t>
  </si>
  <si>
    <t>TUBO PVC ESGOTO P/B SOLDÁVEL SERIE NORMAL (NBR 5688) D= 40MM X 6M</t>
  </si>
  <si>
    <t>73.24.33</t>
  </si>
  <si>
    <t>TUBO PVC ESGOTO P/B SERIE REFORÇADA (NBR 5688) D= 75MM X 6M</t>
  </si>
  <si>
    <t>73.24.34</t>
  </si>
  <si>
    <t>TUBO PVC ESGOTO P/B SERIE REFORÇADA (NBR 5688) D= 100MM X 6M</t>
  </si>
  <si>
    <t>73.24.35</t>
  </si>
  <si>
    <t>TUBO PVC ESGOTO P/B SERIE REFORÇADA (NBR 5688) D= 150MM X 6M</t>
  </si>
  <si>
    <t>73.24.51</t>
  </si>
  <si>
    <t>TUBO PVC ESGOTO D=  50MM X 6M PLASTUBOS</t>
  </si>
  <si>
    <t>73.24.52</t>
  </si>
  <si>
    <t>TUBO PVC ESGOTO D=  75MM X 6M PLASTUBOS</t>
  </si>
  <si>
    <t>73.24.53</t>
  </si>
  <si>
    <t>TUBO PVC ESGOTO D= 100MM X 6M PLASTUBOS</t>
  </si>
  <si>
    <t>73.24.63</t>
  </si>
  <si>
    <t>TUBO PVC COLETOR ESGOTO COR OCRE LISO JE NBR-7362 D= 100MM X 6M</t>
  </si>
  <si>
    <t>73.24.64</t>
  </si>
  <si>
    <t>TUBO PVC COLETOR ESGOTO COR OCRE LISO JE NBR-7362 D= 150MM X 6M</t>
  </si>
  <si>
    <t>73.24.65</t>
  </si>
  <si>
    <t>TUBO PVC COLETOR ESGOTO COR OCRE LISO JE NBR-7362 D= 200MM X 6M</t>
  </si>
  <si>
    <t>73.24.66</t>
  </si>
  <si>
    <t>TUBO PVC COLETOR ESGOTO COR OCRE LISO JE NBR-7362 D= 250MM X 6M</t>
  </si>
  <si>
    <t>73.24.67</t>
  </si>
  <si>
    <t>TUBO PVC COLETOR ESGOTO COR OCRE LISO JE NBR-7362 D= 300MM X 6M</t>
  </si>
  <si>
    <t>73.24.69</t>
  </si>
  <si>
    <t>TUBO PVC COLETOR ESGOTO COR OCRE LISO JE NBR-7362 D= 400MM X 6M</t>
  </si>
  <si>
    <t>73.27.02</t>
  </si>
  <si>
    <t>ANEL DE BORRACHA P/TUBO PVC ESGOTO SÉRIE NORMAL DN 50MM</t>
  </si>
  <si>
    <t>73.27.03</t>
  </si>
  <si>
    <t>ANEL DE BORRACHA P/TUBO PVC ESGOTO SÉRIE NORMAL DN 75MM</t>
  </si>
  <si>
    <t>73.27.04</t>
  </si>
  <si>
    <t>ANEL DE BORRACHA P/TUBO PVC ESGOTO SÉRIE NORMAL DN 100MM</t>
  </si>
  <si>
    <t>73.27.11</t>
  </si>
  <si>
    <t>ANEL DE BORRACHA P/TUBO PVC ESGOTO SÉRIE NORMAL DN 150MM</t>
  </si>
  <si>
    <t>73.27.12</t>
  </si>
  <si>
    <t>ANEL DE BORRACHA P/TUBO PVC ESGOTO SÉRIE NORMAL DN 200MM</t>
  </si>
  <si>
    <t>73.27.13</t>
  </si>
  <si>
    <t>ANEL DE VEDACAO P/ESGOTO PRIMARIO D=250MM T.BRANCO</t>
  </si>
  <si>
    <t>73.33.02</t>
  </si>
  <si>
    <t>CAIXA D'AGUA DE POLIETILENO COM TAMPA 310 L</t>
  </si>
  <si>
    <t>73.33.03</t>
  </si>
  <si>
    <t>CAIXA D'AGUA DE POLIETILENO COM TAMPA 500 L</t>
  </si>
  <si>
    <t>73.33.04</t>
  </si>
  <si>
    <t>CAIXA D'AGUA DE POLIETILENO COM TAMPA 1000 L</t>
  </si>
  <si>
    <t>73.34.16</t>
  </si>
  <si>
    <t>CAIXA D'AGUA 8000L EM FIBRA DE VIDRO COM TAMPA</t>
  </si>
  <si>
    <t>73.40.02</t>
  </si>
  <si>
    <t>BRACO P/CHUVEIRO 1/2" X 0,40M 1781 PERFLEX CROMADO OU EQUIVALENTE</t>
  </si>
  <si>
    <t>73.40.03</t>
  </si>
  <si>
    <t>BRACO PARA CHUVEIRO PVC 1/2" 40 CM LORENZETTI OU EQUIVALENTE</t>
  </si>
  <si>
    <t>73.40.07</t>
  </si>
  <si>
    <t>CHUVEIRO ARTICULADO PICCOLO 1991 CROMADO FABRIMAR OU EQUIVALENTE</t>
  </si>
  <si>
    <t>73.40.29</t>
  </si>
  <si>
    <t>CHUVEIRO MAX DUCHA LORENZETI OU EQUIVALENTE</t>
  </si>
  <si>
    <t>73.40.30</t>
  </si>
  <si>
    <t>CHUVEIRO LORENZETT TRADICAO CROMADO - 110 V OU EQUIVALENTE</t>
  </si>
  <si>
    <t>73.40.32</t>
  </si>
  <si>
    <t>DUCHINHA HIGIENICA ACQUA-JET 2195 DL FABRIMAR OU EQUIVALENTE</t>
  </si>
  <si>
    <t>73.41.03</t>
  </si>
  <si>
    <t>LIGACAO FLEXIVEL 1/2"X0,40M 4607-40 MXF FABRIMAR OU EQUIVALENTE</t>
  </si>
  <si>
    <t>73.41.40</t>
  </si>
  <si>
    <t>ENGATE NO.3 C= 30CM,(CIPLA 305 OU EQUIVALENTE) PVC</t>
  </si>
  <si>
    <t>73.41.43</t>
  </si>
  <si>
    <t>TORNEIRA R. 1152 - JUNIOR  D= 1/2" FABRIMAR OU EQUIVALENTE</t>
  </si>
  <si>
    <t>73.41.62</t>
  </si>
  <si>
    <t>TUBO P/ VALV.DESCARGA No.18 C/ ADAP. 1 1/2", CIPLA OU EQUIVALENTE</t>
  </si>
  <si>
    <t>73.41.64</t>
  </si>
  <si>
    <t>TUBO LONGO P/CX.DESCARGA SOBREPOR 40 MM X 1,60 METROS</t>
  </si>
  <si>
    <t>73.41.71</t>
  </si>
  <si>
    <t>TUBO LIGAÇAO AGUA-VASO METAL CROM. C /SOBRECANOPLA</t>
  </si>
  <si>
    <t>73.41.73</t>
  </si>
  <si>
    <t>TUBO LIGAÇAO AGUA-VASO PVC CROMADO C/ SOBRECANOPLA</t>
  </si>
  <si>
    <t>73.41.81</t>
  </si>
  <si>
    <t>BOLSA DE LIGACAO 340 D= 1 1/2", CIPLA OU EQUIVALENTE</t>
  </si>
  <si>
    <t>73.42.25</t>
  </si>
  <si>
    <t>GRELHA/PORTA GRELHA ACO INOX.FECHO GIRAT.150X150MM</t>
  </si>
  <si>
    <t>73.42.26</t>
  </si>
  <si>
    <t>GRELHA/PORTA GRELHA ACO INOX.FECHO GIRAT.100X100MM</t>
  </si>
  <si>
    <t>73.42.31</t>
  </si>
  <si>
    <t>RALO GRELHA CROMADA 0,10X0,10M MOLDENOX 118 A OU EQUIVALENTE</t>
  </si>
  <si>
    <t>73.42.32</t>
  </si>
  <si>
    <t>RALO GRELHA CROMADA 0,15X0,15M MOLDENOX 118 A OU EQUIVALENTE</t>
  </si>
  <si>
    <t>73.42.33</t>
  </si>
  <si>
    <t>TAMPA CEGA EM INOX PARA CAIXA SIFONADA 150X150MM</t>
  </si>
  <si>
    <t>73.45.11</t>
  </si>
  <si>
    <t>REG.PRESSAO C/ACABAM. REF.C-1416 DL D=1/2"FABRIMAR OU EQUIVALENTE</t>
  </si>
  <si>
    <t>73.45.12</t>
  </si>
  <si>
    <t>REG.PRESSAO C/ACABAM. REF.C-1416 DL D=3/4"FABRIMAR OU EQUIVALENTE</t>
  </si>
  <si>
    <t>73.45.15</t>
  </si>
  <si>
    <t>REGISTRO P/ GAS D= 1/2" NTP X 3/8" BM OU EQUIVALENTE</t>
  </si>
  <si>
    <t>73.46.01</t>
  </si>
  <si>
    <t>REGISTRO DE GAVETA BRUTO 1510-B 1/2" FABRIMAR OU EQUIVALENTE</t>
  </si>
  <si>
    <t>73.46.02</t>
  </si>
  <si>
    <t>REGISTRO DE GAVETA BRUTO 1510-B 3/4" FABRIMAR OU EQUIVALENTE</t>
  </si>
  <si>
    <t>73.46.03</t>
  </si>
  <si>
    <t>REGISTRO DE GAVETA BRUTO 1510-B   1" FABRIMAR OU EQUIVALENTE</t>
  </si>
  <si>
    <t>73.46.04</t>
  </si>
  <si>
    <t>REGISTRO DE GAVETA BRUTO 1510-B 1 1/4" FABRIMAR OU EQUIVALENTE</t>
  </si>
  <si>
    <t>73.46.05</t>
  </si>
  <si>
    <t>REGISTRO DE GAVETA BRUTO 1510-B 1 1/2" FABRIMAR OU EQUIVALENTE</t>
  </si>
  <si>
    <t>73.46.06</t>
  </si>
  <si>
    <t>REGISTRO DE GAVETA BRUTO 1510-B   2" FABRIMAR OU EQUIVALENTE</t>
  </si>
  <si>
    <t>73.46.07</t>
  </si>
  <si>
    <t>REGISTRO DE GAVETA BRUTO 1502-B 2 1/2" DECA OU EQUIVALENTE</t>
  </si>
  <si>
    <t>73.46.08</t>
  </si>
  <si>
    <t>REGISTRO DE GAVETA BRUTO 1502-B 3" DECA OU EQUIVALENTE</t>
  </si>
  <si>
    <t>73.46.09</t>
  </si>
  <si>
    <t>REGISTRO DE GAVETA BRUTO 1502-B 4" DECA OU EQUIVALENTE</t>
  </si>
  <si>
    <t>73.46.40</t>
  </si>
  <si>
    <t>REGISTRO GAVETA C/ACABAM. C-1509-DL D=1/2"FABRIMAR OU EQUIVALENTE</t>
  </si>
  <si>
    <t>73.46.41</t>
  </si>
  <si>
    <t>REGISTRO GAVETA C/ACABAM. C-1509 DL D=3/4 FABRIMAR OU EQUIVALENTE</t>
  </si>
  <si>
    <t>73.46.42</t>
  </si>
  <si>
    <t>REGISTRO GAVETA C/ACABAM. C-1509-DL D=1"  FABRIMAR OU EQUIVALENTE</t>
  </si>
  <si>
    <t>73.46.44</t>
  </si>
  <si>
    <t>REG GAVETA C/ACAB.C-1509-DL D=1 1/2"FABRIM./EQUIVALENTE</t>
  </si>
  <si>
    <t>73.49.04</t>
  </si>
  <si>
    <t>REGISTRO DE GAS D=1/2" PARA FOGAO INDUSTRIAL</t>
  </si>
  <si>
    <t>73.49.10</t>
  </si>
  <si>
    <t>REGISTRO GLOBO COMUM RETO D= 13 MM (1/2")</t>
  </si>
  <si>
    <t>73.49.12</t>
  </si>
  <si>
    <t>REGISTRO GLOBO COMUM RETO D= 25 MM (1")</t>
  </si>
  <si>
    <t>73.49.20</t>
  </si>
  <si>
    <t>REGISTRO GLOBO ANGULAR D= 63 MM (2 1/2")</t>
  </si>
  <si>
    <t>73.50.03</t>
  </si>
  <si>
    <t>SIFAO P/LAVATORIO DE COPO REGULAVEL 1X1 1/2" SIGMA OU EQUIVALENTE</t>
  </si>
  <si>
    <t>73.50.04</t>
  </si>
  <si>
    <t>SIFAO P/PIA DE COPO REGULAVEL 1 1/2X1 1/2"   SIGMA OU EQUIVALENTE</t>
  </si>
  <si>
    <t>73.51.01</t>
  </si>
  <si>
    <t>TORNEIRA COZINHA BANCA SAIDA LAT.1167-P 1/2" FABRI OU EQUIVALENTE</t>
  </si>
  <si>
    <t>73.51.02</t>
  </si>
  <si>
    <t>TORNEIRA MISTURADOR P/ LAVATORIO REF.217406 DOCOL OU EQUIVALENTE</t>
  </si>
  <si>
    <t>73.51.04</t>
  </si>
  <si>
    <t>TORNEIRA COZINHA BANCA SAIDA LAT.1167-DL 1/2" FABR OU EQUIVALENTE</t>
  </si>
  <si>
    <t>73.51.05</t>
  </si>
  <si>
    <t>TORNEIRA COZINHA PAREDE SAIDA LAT.1168-DL 1/2"FABR OU EQUIVALENTE</t>
  </si>
  <si>
    <t>73.51.06</t>
  </si>
  <si>
    <t>TORNEIRA TANQUE 1158-JR 1/2" FABRIMAR OU EQUIVALENTE</t>
  </si>
  <si>
    <t>73.51.07</t>
  </si>
  <si>
    <t>TORNEIRA COZINHA PAREDE 1157-P 1/2"FABRI OU EQUIVALENTE</t>
  </si>
  <si>
    <t>73.51.08</t>
  </si>
  <si>
    <t>TORNEIRA COZINHA MISTURADOR BANCA 1256-DL FABRIMAR OU EQUIVALENTE</t>
  </si>
  <si>
    <t>73.51.09</t>
  </si>
  <si>
    <t>TORNEIRA COZINHA MISTURADOR PAREDE 1258-DL FABRIM. OU EQUIVALENTE</t>
  </si>
  <si>
    <t>73.51.10</t>
  </si>
  <si>
    <t>TORNEIRA COZINHA PAREDE TOP JET 1171-DL 1/2" FABRI OU EQUIVALENTE</t>
  </si>
  <si>
    <t>73.51.11</t>
  </si>
  <si>
    <t>TORNEIRA P/ PIA COZ.  LINHA PERTUTTI DOCOL OU EQUIVALENTE</t>
  </si>
  <si>
    <t>73.51.12</t>
  </si>
  <si>
    <t>TORNEIRA TANQUE 1153-MY D= 1/2" FABRIMAR OU EQUIVALENTE</t>
  </si>
  <si>
    <t>73.51.15</t>
  </si>
  <si>
    <t>TORN. PRESSAO PRESMATIC REF. 17160606 DOCOL OU EQUIVALENTE</t>
  </si>
  <si>
    <t>73.51.16</t>
  </si>
  <si>
    <t>TORN. PRESSAO PRESMATIC BENEFIT REF.490706 DOCOL OU EQUIVALENTE</t>
  </si>
  <si>
    <t>73.51.17</t>
  </si>
  <si>
    <t>TORNEIRA P/ LAVATORIO LINHA PERTUTTI DOCOL OU EQUIVALENTE</t>
  </si>
  <si>
    <t>73.51.19</t>
  </si>
  <si>
    <t>TORNEIRA LAVATORIO 1190-DL 1/2" FABRIMAR OU EQUIVALENTE</t>
  </si>
  <si>
    <t>73.51.20</t>
  </si>
  <si>
    <t>TORNEIRA AQUAPRESS ANTIVANDALISMO 1180-AV FABRIMAR OU EQUIVALENTE</t>
  </si>
  <si>
    <t>73.51.22</t>
  </si>
  <si>
    <t>TORNEIRA DE BOIA 1350 D= 1/2" DECA OU EQUIVALENTE</t>
  </si>
  <si>
    <t>73.51.23</t>
  </si>
  <si>
    <t>TORNEIRA DE BOIA 1350 D= 3/4" DECA OU EQUIVALENTE</t>
  </si>
  <si>
    <t>73.51.24</t>
  </si>
  <si>
    <t>TORNEIRA DE BOIA 1350 D=   1" DECA OU EQUIVALENTE</t>
  </si>
  <si>
    <t>73.51.28</t>
  </si>
  <si>
    <t>TORNEIRA JARDIM 1128-MY 1/2" FABRIMAR OU EQUIVALENTE</t>
  </si>
  <si>
    <t>73.51.29</t>
  </si>
  <si>
    <t>TORNEIRA JARDIM 1128-MY 3/4" FABRIMAR OU EQUIVALENTE</t>
  </si>
  <si>
    <t>73.51.38</t>
  </si>
  <si>
    <t>CHAVE BOIA AUTOM.20A P/ RESERVATORIO (LENZ) OU EQUIVALENTE</t>
  </si>
  <si>
    <t>73.51.41</t>
  </si>
  <si>
    <t>TORNEIRA BOIA PARA CX. D´AGUA  3/4", PLENA OU EQUIVALENTE</t>
  </si>
  <si>
    <t>73.51.42</t>
  </si>
  <si>
    <t>TORNEIRA DE LIMPEZA 1128 JR D=1/2" FABRIMAR OU EQUIVALENTE</t>
  </si>
  <si>
    <t>73.51.44</t>
  </si>
  <si>
    <t>TORNEIRA P/ TANQUE 1153-JR 1/2" FABRIMAR OU EQUIVALENTE</t>
  </si>
  <si>
    <t>73.51.52</t>
  </si>
  <si>
    <t>TORNEIRA PARA LAVATORIO REF.1194-AS 1/2" FABRIMAR OU EQUIVALENTE</t>
  </si>
  <si>
    <t>73.51.53</t>
  </si>
  <si>
    <t>TORNEIRA P/ LAVAT. REF.1194- 1/2"INNOVARE FABRIMAR OU EQUIVALENTE</t>
  </si>
  <si>
    <t>73.52.01</t>
  </si>
  <si>
    <t>ACABAM.P/VALV. DESCARGA  ANTIVANDALISMO DOCOL 11/2 OU EQUIVALENTE</t>
  </si>
  <si>
    <t>73.52.02</t>
  </si>
  <si>
    <t>VALVULA P/PIA 3 1/2X1 1/2" 1623 CROMADO DARLIFLEX OU EQUIVALENTE</t>
  </si>
  <si>
    <t>73.52.04</t>
  </si>
  <si>
    <t>VALVULA P/LAVATORIO C/LADRAO 1603 7/8 DARLIFLEX OU EQUIVALENTE</t>
  </si>
  <si>
    <t>73.52.05</t>
  </si>
  <si>
    <t>VALVULA P/ LAVATORIO 1601 FABRIMAR OU EQUIVALENTE</t>
  </si>
  <si>
    <t>73.52.07</t>
  </si>
  <si>
    <t>VALVULA P/TANQUE 1 1/4" 1606 CROMADA DARLIFLEX OU EQUIVALENTE</t>
  </si>
  <si>
    <t>73.52.09</t>
  </si>
  <si>
    <t>VALVULA P/ MICTORIO PRESMATIC SIMPLES D=1/2" DOCOL OU EQUIVALENTE</t>
  </si>
  <si>
    <t>73.52.11</t>
  </si>
  <si>
    <t>VALVULA DE RETENÇAO PE C/CRIVO FABRIMAR D= 3/4" OU EQUIVALENTE</t>
  </si>
  <si>
    <t>73.52.12</t>
  </si>
  <si>
    <t>VALVULA DE RETENÇAO PE C/CRIVO FABRIMAR D= 1" OU EQUIVALENTE</t>
  </si>
  <si>
    <t>73.52.13</t>
  </si>
  <si>
    <t>VALVULA DE RETENÇAO PE C/CRIVO FABRIMAR D= 1 1/2" OU EQUIVALENTE</t>
  </si>
  <si>
    <t>73.52.14</t>
  </si>
  <si>
    <t>VALVULA DE RETENÇAO PE C/CRIVO FABRIMAR D= 2" OU EQUIVALENTE</t>
  </si>
  <si>
    <t>73.52.15</t>
  </si>
  <si>
    <t>VALVULA DE RETENÇAO  UNIVERSAL FABRIMAR D= 3/4" OU EQUIVALENTE</t>
  </si>
  <si>
    <t>73.52.16</t>
  </si>
  <si>
    <t>VALVULA DE RETENÇAO  UNIVERSAL FABRIMAR D= 1" OU EQUIVALENTE</t>
  </si>
  <si>
    <t>73.52.17</t>
  </si>
  <si>
    <t>VALVULA DE RETENÇAO  UNIVERSAL FABRIMAR D= 1 1/2" OU EQUIVALENTE</t>
  </si>
  <si>
    <t>73.52.18</t>
  </si>
  <si>
    <t>VALVULA DE RETENÇAO  UNIVERSAL FABRIMAR D= 2" OU EQUIVALENTE</t>
  </si>
  <si>
    <t>73.52.20</t>
  </si>
  <si>
    <t>VALVULA DESGARGA 3650 CR,C/ ACAB D=1 1/2" FABRIMAR OU EQUIVALENTE</t>
  </si>
  <si>
    <t>73.52.30</t>
  </si>
  <si>
    <t>VALVULA DE ESFERA EM LATAO D=1/2" BSP (AGUA)</t>
  </si>
  <si>
    <t>73.52.40</t>
  </si>
  <si>
    <t>VALVULA RETENÇAO HORIZONTAL PORTINHOLA 13MM - 1/2"</t>
  </si>
  <si>
    <t>73.52.44</t>
  </si>
  <si>
    <t>ACABAM. BENEFIT DOCOL PORTAD. NECESS. P/VALV. DESC OU EQUIVALENTE</t>
  </si>
  <si>
    <t>73.52.45</t>
  </si>
  <si>
    <t>VALVULA DE DESCARGA 11/2" DOCOL OU EQUIVALENTE</t>
  </si>
  <si>
    <t>73.52.46</t>
  </si>
  <si>
    <t>VALVULA RETENÇAO HORIZONTAL PORTINHOLA 63MM-2 1/2"</t>
  </si>
  <si>
    <t>73.52.74</t>
  </si>
  <si>
    <t>VALVULA PVC PARA LAVATORIO SEM UNHO No.11</t>
  </si>
  <si>
    <t>73.52.80</t>
  </si>
  <si>
    <t>VALVULA REGULADORA GAS P/FOGAO INDUS.1ESTAGIO 20KG</t>
  </si>
  <si>
    <t>73.52.81</t>
  </si>
  <si>
    <t>TE REVERSIVEL PARA 2 BOTIJOES ALIANCA OU EQUIVALENTE</t>
  </si>
  <si>
    <t>73.54.01</t>
  </si>
  <si>
    <t>KIT PADRAO COPASA 1/2" DE METAL OU EQUIVALENTE</t>
  </si>
  <si>
    <t>73.54.02</t>
  </si>
  <si>
    <t>KIT PADRAO COPASA 3/4" DE METAL OU EQUIVALENTE</t>
  </si>
  <si>
    <t>73.54.03</t>
  </si>
  <si>
    <t>KIT PADRAO COPASA   1" DE METAL OU EQUIVALENTE</t>
  </si>
  <si>
    <t>73.55.01</t>
  </si>
  <si>
    <t>EXTINTOR DE AGUA PRESSURIZADA CAPACIDADE= 10 L</t>
  </si>
  <si>
    <t>73.55.02</t>
  </si>
  <si>
    <t>EXTINTOR DE GAS CARBONICO (CO2) CAPACIDADE = 6KG</t>
  </si>
  <si>
    <t>73.55.03</t>
  </si>
  <si>
    <t>EXTINTOR DE INCENDIO PO QUIMICO - 6KG</t>
  </si>
  <si>
    <t>73.55.10</t>
  </si>
  <si>
    <t>ADAPTADOR DE ROSCA 5 FIOS D= 63 X 38 MM</t>
  </si>
  <si>
    <t>73.55.15</t>
  </si>
  <si>
    <t>ESGUICHO TIPO AGULHETA D= 38MM (1 1/2")</t>
  </si>
  <si>
    <t>73.55.16</t>
  </si>
  <si>
    <t>CHAVE STORZ EM ALUMÍNIO 1 1/2" P/ ABRIGO HIDRANTE</t>
  </si>
  <si>
    <t>73.55.20</t>
  </si>
  <si>
    <t>ABRIGO PARA HIDRANTE INTERNO 90X60X17 CM</t>
  </si>
  <si>
    <t>73.55.22</t>
  </si>
  <si>
    <t>ABRIGO PARA HIDRANTE INTERNO 75X45X17 CM</t>
  </si>
  <si>
    <t>73.55.26</t>
  </si>
  <si>
    <t>ABRIGO PARA EXTINTOR INCENDIO 75X30X25 CM</t>
  </si>
  <si>
    <t>73.55.30</t>
  </si>
  <si>
    <t>HIDRANTE DE RECALQUE COMPLETO</t>
  </si>
  <si>
    <t>73.55.32</t>
  </si>
  <si>
    <t>PRESSOSTATO DANFOS REGULAVEL 0 A 10 KGS OU EQUIVALENTE</t>
  </si>
  <si>
    <t>73.55.33</t>
  </si>
  <si>
    <t>EXTINTOR PO QUIMICO SECO ABC 4KG CAP. 2-A: 20-B: C</t>
  </si>
  <si>
    <t>73.55.34</t>
  </si>
  <si>
    <t>MANOMETRO WILLY COM ESCALA DE LEITURA 0 A 100 PSI OU EQUIVALENTE</t>
  </si>
  <si>
    <t>73.55.35</t>
  </si>
  <si>
    <t>EXTINTOR PO QUIMICO SECO BC 20B:C</t>
  </si>
  <si>
    <t>73.55.36</t>
  </si>
  <si>
    <t>CILINDRO DE PRESSAO OU MOLA PNEUMATICA D= 150 MM</t>
  </si>
  <si>
    <t>73.55.37</t>
  </si>
  <si>
    <t>LUMINARIA EMERG FAROIS DUPLOS HALOGENIO 55W WETZEL OU EQUIVALENTE</t>
  </si>
  <si>
    <t>73.55.40</t>
  </si>
  <si>
    <t>MANGUEIRA FIBRA SINTETICA TIPO 2 D= 38MM - 15 M</t>
  </si>
  <si>
    <t>73.55.42</t>
  </si>
  <si>
    <t>MANGUEIRA FIBRA SINTETICA TIPO 2 D= 38MM - 20 M</t>
  </si>
  <si>
    <t>73.55.48</t>
  </si>
  <si>
    <t>BOTOEIRA COMANDO MANUAL TIPO LIGA/DESLIGA</t>
  </si>
  <si>
    <t>73.55.50</t>
  </si>
  <si>
    <t>CILINDRO DE ACO PARA GAS G.L.P. CAPACIDADE= 45 KG</t>
  </si>
  <si>
    <t>73.55.51</t>
  </si>
  <si>
    <t>BICO BUNSEN JACKWAL OU EQUIVALENTE</t>
  </si>
  <si>
    <t>73.55.66</t>
  </si>
  <si>
    <t>SINALIZADOR EM PVC PARA EXTINTOR DE INCENDIO</t>
  </si>
  <si>
    <t>73.55.85</t>
  </si>
  <si>
    <t>AVISADOR SONORO E VISUAL MW  CONVENCIONAL OU EQUIVALENTE</t>
  </si>
  <si>
    <t>73.57.01</t>
  </si>
  <si>
    <t>73.57.04</t>
  </si>
  <si>
    <t>73.57.11</t>
  </si>
  <si>
    <t>73.57.12</t>
  </si>
  <si>
    <t>73.57.13</t>
  </si>
  <si>
    <t>73.57.14</t>
  </si>
  <si>
    <t>73.57.15</t>
  </si>
  <si>
    <t>RALO PVC C/SAIDA ARTICULADA C/GRELHA E PORTA GRELHA BRANCA 100X40 MM</t>
  </si>
  <si>
    <t>73.57.21</t>
  </si>
  <si>
    <t>RALO SECO QUADRADO PVC C/GRELHA BRANCA 100X53X40 MM</t>
  </si>
  <si>
    <t>73.57.30</t>
  </si>
  <si>
    <t>RALO SEMI-HEMISFERICO TIPO ABACAXI EM FERRO FUNDIDO DN 50MM</t>
  </si>
  <si>
    <t>73.57.31</t>
  </si>
  <si>
    <t>RALO SEMI-HEMISFERICO TIPO ABACAXI EM FERRO FUNDIDO DN 75MM</t>
  </si>
  <si>
    <t>73.57.32</t>
  </si>
  <si>
    <t>RALO SEMI-HEMISFERICO TIPO ABACAXI EM FERRO FUNDIDO DN 100MM</t>
  </si>
  <si>
    <t>73.57.40</t>
  </si>
  <si>
    <t>TERMINAL DE VENTILAÇAO PVC D= 50 MM</t>
  </si>
  <si>
    <t>73.57.42</t>
  </si>
  <si>
    <t>TERMINAL DE VENTILAÇAO PVC D= 75 MM</t>
  </si>
  <si>
    <t>73.57.50</t>
  </si>
  <si>
    <t>CAIXA DE DESCARGA EXTERNA ALTA CIFLEX 6L CIPLA OU EQUIVALENTE</t>
  </si>
  <si>
    <t>73.58.01</t>
  </si>
  <si>
    <t>BOMBA 1/2HP D= 1 1/4" DANCOR MOD.CAM W-9 TRIFASICA OU EQUIVALENTE</t>
  </si>
  <si>
    <t>73.58.02</t>
  </si>
  <si>
    <t>BOMBA 1 HP D= 1"  DANCOR MOD.CAM W-6 OU EQUIVALENTE</t>
  </si>
  <si>
    <t>73.58.04</t>
  </si>
  <si>
    <t>CONJ. MOTOBOMBA 3CV 220V TRIFASICO REF. CAM W16 OU EQUIVALENTE</t>
  </si>
  <si>
    <t>73.58.18</t>
  </si>
  <si>
    <t>BOMBA LEVE 1,5CV-220V-TRIFASICO VAZAO = 250L/MIN.</t>
  </si>
  <si>
    <t>73.65.01</t>
  </si>
  <si>
    <t>CUBA DE EMBUTIR OVAL (49 X 32,5 CM) CELITE/EQUIVALENTE</t>
  </si>
  <si>
    <t>73.65.05</t>
  </si>
  <si>
    <t>LAVATORIO BRANCO PEQUENO L915 LINHA RAVENA DECA OU EQUIVALENTE</t>
  </si>
  <si>
    <t>73.65.07</t>
  </si>
  <si>
    <t>LAV.SUSPENSO (46,5 X 34 CM) GUARAPARI LOGASA /EQUIVALENTE.</t>
  </si>
  <si>
    <t>73.65.09</t>
  </si>
  <si>
    <t>CUBA SOBREPOR OVAL (52 X 44,5 CM) CELITE / EQUIVALENTE</t>
  </si>
  <si>
    <t>73.65.10</t>
  </si>
  <si>
    <t>COLUNA PARA LAVAT. GRANDE/MEDIO 9120 CELITE AZALEA OU EQUIVALENTE</t>
  </si>
  <si>
    <t>73.65.11</t>
  </si>
  <si>
    <t>LAVATORIO SUSPENSO (41 X 29,5 CM) CELITE / EQUIVALENTE</t>
  </si>
  <si>
    <t>73.65.12</t>
  </si>
  <si>
    <t>LAVATORIO  DE PAREDE CELITE 02007 SAVEIRO OU EQUIVALENTE</t>
  </si>
  <si>
    <t>73.65.15</t>
  </si>
  <si>
    <t>LAVATORIO DE CANTO LINHA IZY L101 DECA OU EQUIVALENTE</t>
  </si>
  <si>
    <t>73.65.40</t>
  </si>
  <si>
    <t>LAVATORIO DE LOUCA SOBRE COLUNA LINHA VOGUE PLUS OU EQUIVALENTE</t>
  </si>
  <si>
    <t>73.65.41</t>
  </si>
  <si>
    <t>COLUNA SUSPENSA MEDIA UNIVERSAL REF.CS117 DECA OU EQUIVALENTE</t>
  </si>
  <si>
    <t>73.65.42</t>
  </si>
  <si>
    <t>COLUNA SUSPENSA REF.66201 P/LAVAT. LINHA FIT CELIT OU EQUIVALENTE</t>
  </si>
  <si>
    <t>73.65.45</t>
  </si>
  <si>
    <t>LAVATORIO LINHA FIT CELITE REF. 66006 OU EQUIVALENTE</t>
  </si>
  <si>
    <t>73.65.55</t>
  </si>
  <si>
    <t>LATATORIO DE CANTO COR BRANCA L76 MASTER DECA OU EQUIVALENTE</t>
  </si>
  <si>
    <t>73.66.01</t>
  </si>
  <si>
    <t>VASO SANITARIO CONVENC.BRANCA,AZALEA CELITE / EQUIVALENTE.</t>
  </si>
  <si>
    <t>73.66.02</t>
  </si>
  <si>
    <t>VASO SANITARIO BRANCA INFANTIL CELITE / EQUIVALENTE</t>
  </si>
  <si>
    <t>73.66.03</t>
  </si>
  <si>
    <t>VASO SANITARIO C/CAIXA ACOPLADA BRANCO CELITE/ECO OU EQUIVALENTE</t>
  </si>
  <si>
    <t>73.66.04</t>
  </si>
  <si>
    <t>VASO SANIT.ESPECIAL DECA P510  SEM ABERTURA OU EQUIVALENTE</t>
  </si>
  <si>
    <t>73.66.06</t>
  </si>
  <si>
    <t>ASSENTO SANITARIO  TONDO VOGUE PLUS OU EQUIVALENTE</t>
  </si>
  <si>
    <t>73.68.01</t>
  </si>
  <si>
    <t>MICTORIO SIFONADO LOUÇA BRANCA CELITE / EQUIVALENTE</t>
  </si>
  <si>
    <t>73.68.10</t>
  </si>
  <si>
    <t>MICTORIO ACO INOX DESENVOLVIMENTO= 1,00 M CHAPA 22</t>
  </si>
  <si>
    <t>73.68.11</t>
  </si>
  <si>
    <t>MICTORIO ACO INOX DESENVOLVIMENTO= 1,40 M CHAPA 22</t>
  </si>
  <si>
    <t>73.70.01</t>
  </si>
  <si>
    <t>CUBA PARA PIA ACO INOX NO. 1 METALPRESS/EQUIVALENTE</t>
  </si>
  <si>
    <t>73.70.02</t>
  </si>
  <si>
    <t>CUBA PARA PIA ACO INOX NO. 2 METALPRESS/EQUIVALENTE</t>
  </si>
  <si>
    <t>73.71.02</t>
  </si>
  <si>
    <t>TANQUE LOUCA BRANCA 22L C/COLUNA CELITE / EQUIVALENTE</t>
  </si>
  <si>
    <t>73.71.04</t>
  </si>
  <si>
    <t>COLUNA PARA TANQUE GRANDE/MEDIO CELITE OU EQUIVALENTE</t>
  </si>
  <si>
    <t>73.71.10</t>
  </si>
  <si>
    <t>TANQUE DE ACO INOXIDAVEL 1 BOJO 63X51 CM</t>
  </si>
  <si>
    <t>73.72.03</t>
  </si>
  <si>
    <t>BEBEDOURO INOX H= 1,00M A 1,12M ATENDE 80 PESSOAS</t>
  </si>
  <si>
    <t>73.72.06</t>
  </si>
  <si>
    <t>BEBEDOURO CONJUGADO EM INOX  ATENDE A 40 PESSOAS</t>
  </si>
  <si>
    <t>73.72.07</t>
  </si>
  <si>
    <t>BEBEDOURO INDUSTRIAL 50L</t>
  </si>
  <si>
    <t>73.72.50</t>
  </si>
  <si>
    <t>FILTRO RAVENA WP-200E 200C OU AP 200 AQUALAR</t>
  </si>
  <si>
    <t>73.72.75</t>
  </si>
  <si>
    <t>BEBEDOURO BDF 300 IBBL ATENDE 300PESSOAS OU EQUIVALENTE</t>
  </si>
  <si>
    <t>73.73.01</t>
  </si>
  <si>
    <t>PAPELEIRA DE LOUCA BRANCA REF.602 CELITE OU EQUIVALENTE</t>
  </si>
  <si>
    <t>73.73.02</t>
  </si>
  <si>
    <t>PORTA TOALHA P/ PAPEL LUXO AURIMAR CROMADO OU EQUIVALENTE</t>
  </si>
  <si>
    <t>73.73.05</t>
  </si>
  <si>
    <t>SABONETEIRA DE LOUCA BRANCA S/ ALCA REF.604 CELITE OU EQUIVALENTE</t>
  </si>
  <si>
    <t>73.73.07</t>
  </si>
  <si>
    <t>MEIA SABONETEIRA LOUCA BRANCA REF.604 CELITE OU EQUIVALENTE</t>
  </si>
  <si>
    <t>73.73.08</t>
  </si>
  <si>
    <t>PORTA SABAO LIQUIDO REF. SG4001 COLUMBUS OU EQUIVALENTE</t>
  </si>
  <si>
    <t>73.73.10</t>
  </si>
  <si>
    <t>CABIDE DE LOUCA BRANCA DOIS GANCHOS REF.610 CELITE OU EQUIVALENTE</t>
  </si>
  <si>
    <t>73.73.15</t>
  </si>
  <si>
    <t>ASSENTO PLASTICO BRANCO SIMPLES</t>
  </si>
  <si>
    <t>73.73.16</t>
  </si>
  <si>
    <t>CABIDE SIMPLES CROMADO VERSAILLES REF.08V MOLDENOX OU EQUIVALENTE</t>
  </si>
  <si>
    <t>73.73.17</t>
  </si>
  <si>
    <t>PAPELEIRA EM GANCHO CROMADO</t>
  </si>
  <si>
    <t>73.73.20</t>
  </si>
  <si>
    <t>ASSENTO PLASTICO BRANCO MACIO</t>
  </si>
  <si>
    <t>73.73.34</t>
  </si>
  <si>
    <t>BANCO ARTICULADO EM ACO INOX 70X45CM - PNE OU EQUIVALENTE</t>
  </si>
  <si>
    <t>73.73.35</t>
  </si>
  <si>
    <t>BANCO ARTICULADO EM AÇO INOX E RESINA FORMICA 70X45CM OU EQUIVALENTE</t>
  </si>
  <si>
    <t>73.80.10</t>
  </si>
  <si>
    <t>DESMOLDANTE PARA FORMA DE MADEIRA</t>
  </si>
  <si>
    <t>73.80.12</t>
  </si>
  <si>
    <t>FITA VEDA ROSCA 1/2" ROLO 50 M</t>
  </si>
  <si>
    <t>73.80.20</t>
  </si>
  <si>
    <t>ADESIVO PARA TUBOS DE PVC</t>
  </si>
  <si>
    <t>73.80.21</t>
  </si>
  <si>
    <t>SOLUÇAO LIMPADORA</t>
  </si>
  <si>
    <t>73.80.22</t>
  </si>
  <si>
    <t>PASTA LUBRIFICANTE (PACOTE C/ 1 KG)</t>
  </si>
  <si>
    <t>PC</t>
  </si>
  <si>
    <t>73.80.31</t>
  </si>
  <si>
    <t>MANGUEIRA DE 15M P/JARDIM C/BICO,TIGRE OU EQUIVALENTE</t>
  </si>
  <si>
    <t>73.80.35</t>
  </si>
  <si>
    <t>MANGOTE ESPIRAFLEX P/ BOMBA D=2" COR LARANJA</t>
  </si>
  <si>
    <t>73.80.36</t>
  </si>
  <si>
    <t>MANGOTE ESPIRAFLEX P/ BOMBA D=3" COR LARANJA</t>
  </si>
  <si>
    <t>73.80.40</t>
  </si>
  <si>
    <t>MANGUEIRA PLASTICA PARA GAS D=3/8" X 1,20M</t>
  </si>
  <si>
    <t>74.01.01</t>
  </si>
  <si>
    <t>74.01.02</t>
  </si>
  <si>
    <t>74.01.03</t>
  </si>
  <si>
    <t>74.01.04</t>
  </si>
  <si>
    <t>74.01.05</t>
  </si>
  <si>
    <t>74.01.06</t>
  </si>
  <si>
    <t>74.01.07</t>
  </si>
  <si>
    <t>74.01.08</t>
  </si>
  <si>
    <t>74.01.10</t>
  </si>
  <si>
    <t>74.01.14</t>
  </si>
  <si>
    <t>ELETRODUTO PVC FLEXIVEL CORRUGADO, COR AMARELA, DE 25 MM (3/4")</t>
  </si>
  <si>
    <t>74.01.15</t>
  </si>
  <si>
    <t>ELETRODUTO PVC FLEXIVEL CORRUGADO, COR AMARELA, DE 32 MM (1")</t>
  </si>
  <si>
    <t>74.01.16</t>
  </si>
  <si>
    <t>ELETRODUTO FLEXÍVEL DE AÇO GALVANIZADO/ESTANHADO REVESTIDO DE PVC D=1"</t>
  </si>
  <si>
    <t>74.01.17</t>
  </si>
  <si>
    <t>ELETRODUTO FLEXÍVEL DE AÇO GALVANIZADO/ESTANHADO REVESTIDO DE PVC D=1 1/2"</t>
  </si>
  <si>
    <t>74.01.18</t>
  </si>
  <si>
    <t>ELETRODUTO FLEXÍVEL DE AÇO GALVANIZADO/ESTANHADO REVESTIDO DE PVC D=2"</t>
  </si>
  <si>
    <t>74.02.11</t>
  </si>
  <si>
    <t>ELETRODUTO GALV. À QUENTE, PESADO, PAREDE 2,25MM, 3/4", CONF. ABNT NBR 5598 OU EQUIVALENTE</t>
  </si>
  <si>
    <t>74.02.12</t>
  </si>
  <si>
    <t>ELETRODUTO GALV. À QUENTE, PESADO, PAREDE 2,65MM, 1", CONF. ABNT NBR 5598 OU EQUIVALENTE</t>
  </si>
  <si>
    <t>74.02.13</t>
  </si>
  <si>
    <t>ELETRODUTO GALV. À QUENTE, PESADO, PAREDE 2,65MM, 1 1/4", CONF. ABNT NBR 5598 OU EQUIVALENTE</t>
  </si>
  <si>
    <t>74.02.14</t>
  </si>
  <si>
    <t>ELETRODUTO GALV. À QUENTE, PESADO, PAREDE 3,00MM, 1 1/2", CONF. ABNT NBR 5598 OU EQUIVALENTE</t>
  </si>
  <si>
    <t>74.02.15</t>
  </si>
  <si>
    <t>ELETRODUTO GALV. À QUENTE, PESADO, PAREDE 3,00MM, 2", CONF. ABNT NBR 5598 OU EQUIVALENTE</t>
  </si>
  <si>
    <t>74.02.16</t>
  </si>
  <si>
    <t>ELETRODUTO GALV. À QUENTE, PESADO, PAREDE 3,35MM, 2 1/2", CONF. ABNT NBR 5598 OU EQUIVALENTE</t>
  </si>
  <si>
    <t>74.02.17</t>
  </si>
  <si>
    <t>ELETRODUTO GALV. À QUENTE, PESADO, PAREDE 3,35MM, 3", CONF. ABNT NBR 5598 OU EQUIVALENTE</t>
  </si>
  <si>
    <t>74.03.01</t>
  </si>
  <si>
    <t>ELETROCALHA GALV PERFURADA CH.24 SEM TAMPA 100X50 MM</t>
  </si>
  <si>
    <t>74.03.02</t>
  </si>
  <si>
    <t>ELETROCALHA GALV PERFURADA CH.24 SEM TAMPA 100X75 MM</t>
  </si>
  <si>
    <t>74.03.03</t>
  </si>
  <si>
    <t>ELETROCALHA GALV PERFURADA CH.24 SEM TAMPA 100X100 MM</t>
  </si>
  <si>
    <t>74.03.04</t>
  </si>
  <si>
    <t>ELETROCALHA GALV PERFURADA CH.24 SEM TAMPA 150X50 MM</t>
  </si>
  <si>
    <t>74.03.05</t>
  </si>
  <si>
    <t>ELETROCALHA GALV PERFURADA CH.24 SEM TAMPA 200X100 MM</t>
  </si>
  <si>
    <t>74.03.06</t>
  </si>
  <si>
    <t>ELETROCALHA GALV PERFURADA CH.24 SEM TAMPA 400X100 MM</t>
  </si>
  <si>
    <t>74.03.10</t>
  </si>
  <si>
    <t>PERFILADO PERFURADO CH.22 GALV. SEM TAMPA 38x38MM</t>
  </si>
  <si>
    <t>74.04.01</t>
  </si>
  <si>
    <t>TAMPA DE ENCAIXE PARA ELETROCALHA 100X50MM</t>
  </si>
  <si>
    <t>74.04.02</t>
  </si>
  <si>
    <t>TAMPA DE ENCAIXE PARA ELETROCALHA 100X75 MM</t>
  </si>
  <si>
    <t>74.04.03</t>
  </si>
  <si>
    <t>TAMPA DE ENCAIXE PARA ELETROCALHA 100X100MM</t>
  </si>
  <si>
    <t>74.04.04</t>
  </si>
  <si>
    <t>TAMPA DE ENCAIXE PARA ELETROCALHA 150X50MM</t>
  </si>
  <si>
    <t>74.04.05</t>
  </si>
  <si>
    <t>TAMPA DE ENCAIXE PARA ELETROCALHA 200X100MM</t>
  </si>
  <si>
    <t>74.04.06</t>
  </si>
  <si>
    <t>TAMPA DE ENCAIXE PARA ELETROCALHA 400X100MM</t>
  </si>
  <si>
    <t>74.04.09</t>
  </si>
  <si>
    <t>TAMPA DE ENCAIXE PARA PERFILADO 38 x 38 MM</t>
  </si>
  <si>
    <t>74.04.11</t>
  </si>
  <si>
    <t>TAMPA P/ CURVA HORIZONTAL 90° P/ ELETROC. 100X50 MM</t>
  </si>
  <si>
    <t>74.04.12</t>
  </si>
  <si>
    <t>TAMPA P/ CURVA HORIZONTAL 90° P/ ELETROC. 100X75 MM</t>
  </si>
  <si>
    <t>74.04.13</t>
  </si>
  <si>
    <t>TAMPA P/ CURVA HORIZONTAL 90° P/ ELETROC. 100X100 MM</t>
  </si>
  <si>
    <t>74.04.14</t>
  </si>
  <si>
    <t>TAMPA P/ CURVA HORIZONTAL 90° P/ ELETROC. 150X50 MM</t>
  </si>
  <si>
    <t>74.04.15</t>
  </si>
  <si>
    <t>TAMPA P/ CURVA HORIZONTAL 90° P/ ELETROC. 200X100MM</t>
  </si>
  <si>
    <t>74.04.16</t>
  </si>
  <si>
    <t>TAMPA P/ CURVA HORIZONTAL 90° P/ ELETROC. 400X100MM</t>
  </si>
  <si>
    <t>74.04.17</t>
  </si>
  <si>
    <t>TAMPA P/ CURVA VERTICAL 90° P/ ELETROC. 100X50 MM</t>
  </si>
  <si>
    <t>74.04.18</t>
  </si>
  <si>
    <t>TAMPA P/ CURVA VERTICAL 90° P/ ELETROC. 100X75 MM</t>
  </si>
  <si>
    <t>74.04.19</t>
  </si>
  <si>
    <t>TAMPA P/ CURVA VERTICAL 90° P/ ELETROC. 100X100 MM</t>
  </si>
  <si>
    <t>74.04.20</t>
  </si>
  <si>
    <t>TAMPA P/ CURVA VERTICAL 90° P/ ELETROC. 150X50 MM</t>
  </si>
  <si>
    <t>74.04.21</t>
  </si>
  <si>
    <t>TAMPA P/ CURVA VERTICAL 90° P/ ELETROC. 200X100 MM</t>
  </si>
  <si>
    <t>74.04.22</t>
  </si>
  <si>
    <t>TAMPA P/ CURVA VERTICAL 90° P/ ELETROC. 400X100 MM</t>
  </si>
  <si>
    <t>74.04.23</t>
  </si>
  <si>
    <t>TAMPA P/DERIVAÇÃO EM "T" HORIZ. 90° P/ ELET. 100X50 MM</t>
  </si>
  <si>
    <t>74.04.24</t>
  </si>
  <si>
    <t>TAMPA P/DERIVAÇÃO EM "T" HORIZ. 90° P/ ELET. 100X75 MM</t>
  </si>
  <si>
    <t>74.04.25</t>
  </si>
  <si>
    <t>TAMPA P/DERIVAÇÃO EM "T" HORIZ. 90° P/ ELET. 100X100 MM</t>
  </si>
  <si>
    <t>74.04.26</t>
  </si>
  <si>
    <t>TAMPA P/DERIVAÇÃO EM "T" HORIZ. 90° P/ ELET. 150X50 MM</t>
  </si>
  <si>
    <t>74.04.27</t>
  </si>
  <si>
    <t>TAMPA P/DERIVAÇÃO EM "T" HORIZ. 90° P/ ELET. 200X100 MM</t>
  </si>
  <si>
    <t>74.04.28</t>
  </si>
  <si>
    <t>TAMPA P/DERIVAÇÃO EM "T" HORIZ. 90° P/ ELET. 400X100 MM</t>
  </si>
  <si>
    <t>74.04.30</t>
  </si>
  <si>
    <t>VERGALHÃO DE AÇO ROSCA TOTAL D=1/4" L=3000MM</t>
  </si>
  <si>
    <t>74.04.31</t>
  </si>
  <si>
    <t>VERGALHÃO DE AÇO ROSCA TOTAL D=3/8" L=3000MM</t>
  </si>
  <si>
    <t>74.04.33</t>
  </si>
  <si>
    <t xml:space="preserve">SUPORTE VERTICAL P /ELETROCALHA 100X50 MM  </t>
  </si>
  <si>
    <t>74.04.34</t>
  </si>
  <si>
    <t>SUPORTE VERTICAL P/ ELETROCALHA 100X75 MM</t>
  </si>
  <si>
    <t>74.04.35</t>
  </si>
  <si>
    <t>SUPORTE VERTICAL P/ELETROCALHA 100X100 MM</t>
  </si>
  <si>
    <t>74.04.36</t>
  </si>
  <si>
    <t>SUPORTE VERTICAL P/ELETROCALHA 150X75 MM</t>
  </si>
  <si>
    <t>74.04.37</t>
  </si>
  <si>
    <t xml:space="preserve">SUPORTE VERTICAL P/ELETROCALHA 200X100 MM </t>
  </si>
  <si>
    <t>74.04.40</t>
  </si>
  <si>
    <t>CURVA HORIZONTAL 90° GALV. P/ ELETROC. 100X50MM</t>
  </si>
  <si>
    <t>74.04.41</t>
  </si>
  <si>
    <t>CURVA HORIZONTAL 90° GALV.  P/ ELETROC. 100X75MM</t>
  </si>
  <si>
    <t>74.04.42</t>
  </si>
  <si>
    <t>CURVA HORIZONTAL 90° GALV.  P/ ELETROC. 100X100 MM</t>
  </si>
  <si>
    <t>74.04.43</t>
  </si>
  <si>
    <t>CURVA HORIZONTAL 90°  GALV.  P/ ELETROC.  150X50 MM</t>
  </si>
  <si>
    <t>74.04.44</t>
  </si>
  <si>
    <t>CURVA HORIZONTAL  90° GALV.   P/ ELETROC. 200X100 MM</t>
  </si>
  <si>
    <t>74.04.45</t>
  </si>
  <si>
    <t>CURVA HORIZONTAL 90° GALV. P/ ELETROC. 400X100 MM</t>
  </si>
  <si>
    <t>74.04.48</t>
  </si>
  <si>
    <t>CURVA VERT. MULTI FUNÇÃO 45°/90°  P/ ELET. 100X50MM</t>
  </si>
  <si>
    <t>74.04.49</t>
  </si>
  <si>
    <t>CURVA VERT. MULTI FUNÇÃO 45°/ 90°  P/ ELET. 100X75 MM</t>
  </si>
  <si>
    <t>74.04.50</t>
  </si>
  <si>
    <t>CURVA VERT. MULTI FUNÇÃO 45°/ 90°  P/ ELET. 100X100 MM</t>
  </si>
  <si>
    <t>74.04.51</t>
  </si>
  <si>
    <t>CURVA VERT. MULTI FUNÇÃO 45°/ 90°  P/ ELET. 150X50 MM</t>
  </si>
  <si>
    <t>74.04.52</t>
  </si>
  <si>
    <t>CURVA VERT. MULTI FUNÇÃO 45°/ 90°  P/ ELET. 200X100 MM</t>
  </si>
  <si>
    <t>74.04.53</t>
  </si>
  <si>
    <t>CURVA VERT. MULTI FUNÇÃO 45°/ 90°  P/ ELET. 400X100 MM</t>
  </si>
  <si>
    <t>74.04.56</t>
  </si>
  <si>
    <t>DERIVAÇÃO EM T HORIZ. 90º GALV.P/ ELET. 100X50 MM</t>
  </si>
  <si>
    <t>74.04.57</t>
  </si>
  <si>
    <t>DERIVAÇÃO EM T HORIZ. 90º GALV.P/ ELET. 100X75 MM</t>
  </si>
  <si>
    <t>74.04.58</t>
  </si>
  <si>
    <t>DERIVAÇÃO EM T HORIZ. 90º GALV.P/ ELET. 100X100 MM</t>
  </si>
  <si>
    <t>74.04.59</t>
  </si>
  <si>
    <t>DERIVAÇÃO EM T HORIZ. 90º GALV.P/ ELET. 150X50 MM</t>
  </si>
  <si>
    <t>74.04.60</t>
  </si>
  <si>
    <t>DERIVAÇÃO EM T HORIZ. 90º GALV.P/ ELET. 200X100 MM</t>
  </si>
  <si>
    <t>74.04.61</t>
  </si>
  <si>
    <t>DERIVAÇÃO EM T HORIZ. 90º GALV.P/ ELET. 400X100 MM</t>
  </si>
  <si>
    <t>74.04.65</t>
  </si>
  <si>
    <t>FLANGE DE ACABAMENTO  GALV. P/ ELETROC. 100X50 MM</t>
  </si>
  <si>
    <t>74.04.66</t>
  </si>
  <si>
    <t>FLANGE DE ACABAMENTO  GALV. P/ ELETROC. 100X75 MM</t>
  </si>
  <si>
    <t>74.04.67</t>
  </si>
  <si>
    <t>FLANGE DE ACABAMENTO  GALV. P/ ELETROC. 100X100 MM</t>
  </si>
  <si>
    <t>74.04.68</t>
  </si>
  <si>
    <t>FLANGE DE ACABAMENTO  GALV. P/ ELETROC. 150X50 MM</t>
  </si>
  <si>
    <t>74.04.69</t>
  </si>
  <si>
    <t>FLANGE DE ACABAMENTO  GALV. P/ ELETROC. 200X100 MM</t>
  </si>
  <si>
    <t>74.04.70</t>
  </si>
  <si>
    <t>FLANGE DE ACABAMENTO  GALV. P/ ELETROC. 400X100 MM</t>
  </si>
  <si>
    <t>74.04.75</t>
  </si>
  <si>
    <t>TERMINAL PARA ELETROCALHA GALV.  100X50 MM</t>
  </si>
  <si>
    <t>74.04.76</t>
  </si>
  <si>
    <t>TERMINAL PARA ELETROCALHA GALV. 100X75 MM</t>
  </si>
  <si>
    <t>74.04.77</t>
  </si>
  <si>
    <t>TERMINAL PARA ELETROCALHA GALV. 100X10 0MM</t>
  </si>
  <si>
    <t>74.04.78</t>
  </si>
  <si>
    <t>TERMINAL PARA ELETROCALHA GALV. 150X50 MM</t>
  </si>
  <si>
    <t>74.04.79</t>
  </si>
  <si>
    <t>TERMINAL PARA ELETROCALHA GALV. 200X100 MM</t>
  </si>
  <si>
    <t>74.04.80</t>
  </si>
  <si>
    <t>TERMINAL PARA ELETROCALHA GALV. 400X100 MM</t>
  </si>
  <si>
    <t>74.04.85</t>
  </si>
  <si>
    <t>TALA RETA P/ EMENDA DE ELETROCALHA 50MM</t>
  </si>
  <si>
    <t>74.04.86</t>
  </si>
  <si>
    <t>TALA RETA P/ EMENDA DE ELETROCALHA 75MM</t>
  </si>
  <si>
    <t>74.04.87</t>
  </si>
  <si>
    <t>TALA RETA P/ EMENDA DE ELETROCALHA 100MM</t>
  </si>
  <si>
    <t>74.04.90</t>
  </si>
  <si>
    <t>REDUÇÃO CONCENTRICA P/ELETROCALHA 150X50 MM P/100X50 MM</t>
  </si>
  <si>
    <t>74.04.93</t>
  </si>
  <si>
    <t>MATA JUNTA "H" PARA ELETROCALHA  L = 100 MM</t>
  </si>
  <si>
    <t>74.04.94</t>
  </si>
  <si>
    <t>MATA JUNTA "H" PARA ELETROCALHA  L = 150 MM</t>
  </si>
  <si>
    <t>74.04.95</t>
  </si>
  <si>
    <t>MATA JUNTA "H" PARA ELETROCALHA  L = 200 MM</t>
  </si>
  <si>
    <t>74.04.96</t>
  </si>
  <si>
    <t>MATA JUNTA "H" PARA ELETROCALHA  L = 400 MM</t>
  </si>
  <si>
    <t>74.05.05</t>
  </si>
  <si>
    <t>GANCHO CURTO PARA PERFILADO</t>
  </si>
  <si>
    <t>74.05.07</t>
  </si>
  <si>
    <t>GANCHO CURTO PARA LUMINARIA</t>
  </si>
  <si>
    <t>74.05.08</t>
  </si>
  <si>
    <t>GANCHO LONGO PARA PERFILADO</t>
  </si>
  <si>
    <t>74.05.10</t>
  </si>
  <si>
    <t>SAIDA LATERAL DUPLA DE PERFILADO P/ELETRODUTO 3/4"</t>
  </si>
  <si>
    <t>74.05.11</t>
  </si>
  <si>
    <t>SAIDA FINAL DE PERFILADO P/ELETRODUTO 3/4"</t>
  </si>
  <si>
    <t>74.05.12</t>
  </si>
  <si>
    <t>SAIDA SUPERIOR DE PERFILADO P/ELETRODUTO 3/4"</t>
  </si>
  <si>
    <t>74.05.15</t>
  </si>
  <si>
    <t>PROLONGADOR SEXTAVADO GALV. P/  TIRANTE 1/4"X50  MM</t>
  </si>
  <si>
    <t>74.05.18</t>
  </si>
  <si>
    <t>JUNÇÃO INTERNA "I" P/PERFILADO 38X38MM</t>
  </si>
  <si>
    <t>74.05.19</t>
  </si>
  <si>
    <t>JUNÇÃO INTERNA "L" P/PERFILADO 38X38MM</t>
  </si>
  <si>
    <t>74.05.20</t>
  </si>
  <si>
    <t>JUNÇÃO INTERNA "T" P/PERFILADO 38X38MM</t>
  </si>
  <si>
    <t>74.05.21</t>
  </si>
  <si>
    <t>JUNÇÃO INTERNA "X" P/PERFILADO 38X38MM</t>
  </si>
  <si>
    <t>74.05.30</t>
  </si>
  <si>
    <t>PARAFUSO CABEÇA LENTILHA AUTOTRAVANTE 5/16"X1/2"</t>
  </si>
  <si>
    <t>74.05.31</t>
  </si>
  <si>
    <t>ARRUELA LISA 5/16"</t>
  </si>
  <si>
    <t>74.05.32</t>
  </si>
  <si>
    <t>PORCA SEXTAVADA 5/16"</t>
  </si>
  <si>
    <t>74.05.35</t>
  </si>
  <si>
    <t>CANTONEIRA ZZ ALTA</t>
  </si>
  <si>
    <t>74.05.37</t>
  </si>
  <si>
    <t>CHUMBADOR CBA COM PARAFUSO 5/16</t>
  </si>
  <si>
    <t>74.05.38</t>
  </si>
  <si>
    <t>ARRUELA LISA 1/4"</t>
  </si>
  <si>
    <t>74.05.39</t>
  </si>
  <si>
    <t>PORCA SEXTAVADA 1/4"</t>
  </si>
  <si>
    <t>74.05.40</t>
  </si>
  <si>
    <t>ARRUELA LISA 3/8"</t>
  </si>
  <si>
    <t>74.05.41</t>
  </si>
  <si>
    <t>PORCA SEXTAVADA 3/8"</t>
  </si>
  <si>
    <t>74.05.45</t>
  </si>
  <si>
    <t>PORCA LOSANGULAR COM PINO 5/16"</t>
  </si>
  <si>
    <t>74.05.46</t>
  </si>
  <si>
    <t>MÃO FRANCESA SIMPLES 100MM P/ ELETROCALHA</t>
  </si>
  <si>
    <t>74.05.47</t>
  </si>
  <si>
    <t>MÃO FRANCESA SIMPLES 200MM P/ ELETROCALHA</t>
  </si>
  <si>
    <t>74.05.48</t>
  </si>
  <si>
    <t>MÃO FRANCESA SIMPLES 400MM P/ ELETROCALHA</t>
  </si>
  <si>
    <t>74.05.49</t>
  </si>
  <si>
    <t>PARAFUSO CABEÇA REDONDA S-10  -6,3X50MM</t>
  </si>
  <si>
    <t>74.05.50</t>
  </si>
  <si>
    <t>BUCHA NYLON S-10</t>
  </si>
  <si>
    <t>74.05.60</t>
  </si>
  <si>
    <t>74.05.61</t>
  </si>
  <si>
    <t>74.08.04</t>
  </si>
  <si>
    <t>74.08.05</t>
  </si>
  <si>
    <t>74.08.06</t>
  </si>
  <si>
    <t>74.08.07</t>
  </si>
  <si>
    <t>CX. PASSAGEM FE. ESMALTADO FUNDO MOVEL 2" P.THOMEU OU EQUIVALENTE</t>
  </si>
  <si>
    <t>74.08.08</t>
  </si>
  <si>
    <t>CAIXA DE PASSAGEM OCTOGONAL 4 X4, EM ACO ESMALTADA, COM FUNDO MOVEL SIMPLES</t>
  </si>
  <si>
    <t>74.08.09</t>
  </si>
  <si>
    <t>CAIXA DE FERRO ESMALTADO HEXAGONAL COM FUNDO MOVEL 3"</t>
  </si>
  <si>
    <t>74.08.10</t>
  </si>
  <si>
    <t>CAIXA DE PISO METÁLICA 4X2" PARA TOMADA</t>
  </si>
  <si>
    <t>74.08.12</t>
  </si>
  <si>
    <t>CAIXA DE FERRO ESMALTADO OCTOGONAL DUPLA COM FUNDO MÓVEL</t>
  </si>
  <si>
    <t>74.08.14</t>
  </si>
  <si>
    <t>CAIXA DE PASSAGEM N 2, DE EMBUTIR, PADRAO TELEBRAS, DIMENSOES 20 X 20 X 12 CM, EM CHAPA DE ACO GALVANIZADO</t>
  </si>
  <si>
    <t>74.08.16</t>
  </si>
  <si>
    <t>CAIXA DE PASSAGEM N 3, DE EMBUTIR, PADRAO TELEBRAS, DIMENSOES 40 X 40 X 12 CM, EM CHAPA DE ACO GALVANIZADO</t>
  </si>
  <si>
    <t>74.08.17</t>
  </si>
  <si>
    <t>CAIXA DE PASSAGEM N 4, DE SOBREPOR, PADRAO TELEBRAS, DIMENSOES 60 X 60 X *12* CM, EM CHAPA DE ACO GALVANIZADO</t>
  </si>
  <si>
    <t>74.08.18</t>
  </si>
  <si>
    <t>CAIXA DE PASSAGEM N 5, DE SOBREPOR, PADRAO TELEBRAS, DIMENSOES 80 X 80 X *12* CM, EM CHAPA DE ACO GALVANIZADO</t>
  </si>
  <si>
    <t>74.08.19</t>
  </si>
  <si>
    <t>74.08.20</t>
  </si>
  <si>
    <t>74.08.21</t>
  </si>
  <si>
    <t>CAIXA OCTOGONAL FUNDO MOVEL EM PVC 4"X4" AMARELA P/ELETRODUTO FLEXIVEL CORRUGADO</t>
  </si>
  <si>
    <t>74.08.22</t>
  </si>
  <si>
    <t>74.08.23</t>
  </si>
  <si>
    <t>CAIXA DE PASSAGEM EM PVC 4"X2" AMARELA P/ELETRODUTO FLEXIVEL CORRUGADO</t>
  </si>
  <si>
    <t>74.08.24</t>
  </si>
  <si>
    <t>CX.EMBUTIR 4X2" AQUATIC REF. 64221 PIAL LEGRAND OU EQUIVALENTE</t>
  </si>
  <si>
    <t>74.08.25</t>
  </si>
  <si>
    <t>CAIXA DE PASSAGEM EM PVC 4"X2" PRETA P/ELETRODUTO ROSCÁVEL/SOLDÁVEL</t>
  </si>
  <si>
    <t>74.08.26</t>
  </si>
  <si>
    <t>CAIXA DE PASSAGEM EM PVC 4"X4" AMARELA P/ELETRODUTO FLEXIVEL CORRUGADO</t>
  </si>
  <si>
    <t>74.08.27</t>
  </si>
  <si>
    <t>CAIXA OCTOGONAL FUNDO MOVEL EM PVC 3"X3" AMARELA P/ELETRODUTO FLEXIVEL CORRUGADO</t>
  </si>
  <si>
    <t>74.08.28</t>
  </si>
  <si>
    <t>74.08.29</t>
  </si>
  <si>
    <t>CAIXA ZC PRE MOLDADA DE CONCRETO - CEMIG</t>
  </si>
  <si>
    <t>74.08.30</t>
  </si>
  <si>
    <t>CAIXA PARA MEDIDOR MONOFÁSICO E DISJUNTOR (CM-1) - CEMIG</t>
  </si>
  <si>
    <t>74.08.31</t>
  </si>
  <si>
    <t>CX. PADRAO CEMIG P/MED.POLIF.E DISJ. 46x35x21 CM-2 OU EQUIVALENTE</t>
  </si>
  <si>
    <t>74.08.33</t>
  </si>
  <si>
    <t xml:space="preserve">CAIXA P20(20X20cm) DE FERRO FUNDIDO COM TAMPA PARA TELEFONE </t>
  </si>
  <si>
    <t>74.08.34</t>
  </si>
  <si>
    <t>CAIXA PARA PROTEÇÃO GERAL PARA DISJUNTORES DE ATÉ 225A (CM-8) - CEMIG</t>
  </si>
  <si>
    <t>74.08.35</t>
  </si>
  <si>
    <t>CAIXA DE PASSAGEM, EMBUTIR 20X20X09CM CPE-20 OU EQUIVALENTE</t>
  </si>
  <si>
    <t>74.08.36</t>
  </si>
  <si>
    <t>CAIXA DE PASSAGEM, EMBUTIR 30X30X12CM CPE-30 OU EQUIVALENTE</t>
  </si>
  <si>
    <t>74.08.37</t>
  </si>
  <si>
    <t>CAIXA DE PASSAGEM METALICA DE SOBREPOR COM TAMPA PARAFUSADA, DIMENSOES 15 X 15 X 10 CM</t>
  </si>
  <si>
    <t>74.08.38</t>
  </si>
  <si>
    <t>74.08.39</t>
  </si>
  <si>
    <t>74.08.40</t>
  </si>
  <si>
    <t>CX. PADRAO CEMIG P/MED.POLIF.E DISJ. 55x60x24 CM-3 OU EQUIVALENTE</t>
  </si>
  <si>
    <t>74.08.42</t>
  </si>
  <si>
    <t>CAIXA DE PASSAGEM EM ALUMÍNIO PARA PISO 100X100X60mm</t>
  </si>
  <si>
    <t>74.08.43</t>
  </si>
  <si>
    <t>CAIXA DE PASSAGEM EM ALUMÍNIO PARA PISO 200X200X100mm</t>
  </si>
  <si>
    <t>74.08.44</t>
  </si>
  <si>
    <t>CAIXA DE PASSAGEM EM ALUMÍNIO  PARA PISO 300X300X120mm</t>
  </si>
  <si>
    <t>74.08.46</t>
  </si>
  <si>
    <t>CAIXA DE PASSAGEM EM ALUMÍNIO PARA PISO 150X150X100mm</t>
  </si>
  <si>
    <t>74.08.47</t>
  </si>
  <si>
    <t>CAIXA DE PASSAGEM EM ALUMÍNIO PARA PISO 400X400X200mm</t>
  </si>
  <si>
    <t>74.08.50</t>
  </si>
  <si>
    <t>TAMPA E ARO DE FERRO FUNDIDO LEVE PARA CAIXA ZA (PASSEIO) - CEMIG</t>
  </si>
  <si>
    <t>74.08.51</t>
  </si>
  <si>
    <t>TAMPA E ARO DE FERRO FUNDIDO LEVE PARA CAIXA ZB (PASSEIO) - CEMIG</t>
  </si>
  <si>
    <t>74.08.52</t>
  </si>
  <si>
    <t>TAMPA E ARO DE FERRO FUNDIDO LEVE PARA CAIXA ZC (PASSEIO) - CEMIG</t>
  </si>
  <si>
    <t>74.08.53</t>
  </si>
  <si>
    <t>TAMPA E ARO DE FERRO FUNDIDO PARA CAIXA ZC (GARAGEM) - CEMIG</t>
  </si>
  <si>
    <t>74.08.76</t>
  </si>
  <si>
    <t>CAIXA PARA TELEFONE N°6 EM AÇO 120X120X12cm</t>
  </si>
  <si>
    <t>74.09.02</t>
  </si>
  <si>
    <t>QUADRO DE DISTRIBUIÇÃO EMBUTIR 6UL/8DIN PVC SEM BARRAMENTO</t>
  </si>
  <si>
    <t>74.09.03</t>
  </si>
  <si>
    <t>QUADRO DE DISTRIBUIÇÃO EMBUTIR 12UL/16DIN PVC SEM BARRAMENTO</t>
  </si>
  <si>
    <t>74.09.22</t>
  </si>
  <si>
    <t>QUADRO DE FORÇA PARA MOTOR DE 1,5CV 220V TRIFASICO</t>
  </si>
  <si>
    <t>74.09.23</t>
  </si>
  <si>
    <t>QUADRO DE DISTRIBUICAO COM BARRAMENTO TRIFASICO, DE EMBUTIR, EM CHAPA DE ACO GALVANIZADO, PARA 18 DISJUNTORES DIN, 100 A</t>
  </si>
  <si>
    <t>74.09.51</t>
  </si>
  <si>
    <t>QUADRO DE FORÇA PARA MOTOR 3CV 220V TRIFASICO</t>
  </si>
  <si>
    <t>74.10.22</t>
  </si>
  <si>
    <t>DISJUNTOR TERMOMAGNÉTICO TIPO NEMA, MONOPOLAR 40A, TENSAO MAXIMA DE 240 V</t>
  </si>
  <si>
    <t>74.10.23</t>
  </si>
  <si>
    <t>DISJUNTOR TERMOMAGNÉTICO TIPO NEMA, MONOPOLAR 70A, TENSAO MAXIMA DE 240 V</t>
  </si>
  <si>
    <t>74.10.24</t>
  </si>
  <si>
    <t>DISJUNTOR TERMOMAGNÉTICO TIPO NEMA, BIPOLAR 40A, TENSAO MAXIMA DE 240 V</t>
  </si>
  <si>
    <t>74.10.25</t>
  </si>
  <si>
    <t>DISJUNTOR TERMOMAGNÉTICO TIPO NEMA, BIPOLAR 60A, TENSAO MAXIMA DE 240 V</t>
  </si>
  <si>
    <t>74.10.26</t>
  </si>
  <si>
    <t>DISJUNTOR TERMOMAGNÉTICO TIPO NEMA, TRIPOLAR 40A, TENSAO MAXIMA DE 240 V</t>
  </si>
  <si>
    <t>74.10.27</t>
  </si>
  <si>
    <t>DISJUNTOR TERMOMAGNÉTICO TIPO NEMA, TRIPOLAR 60A, TENSAO MAXIMA DE 240 V</t>
  </si>
  <si>
    <t>74.10.28</t>
  </si>
  <si>
    <t>DISJUNTOR TERMOMAGNÉTICO TIPO NEMA, TRIPOLAR 70A, TENSAO MAXIMA DE 240 V</t>
  </si>
  <si>
    <t>74.10.29</t>
  </si>
  <si>
    <t>DISJUNTOR TERMOMAGNÉTICO TIPO NEMA, TRIPOLAR 100A, TENSAO MAXIMA DE 240 V</t>
  </si>
  <si>
    <t>74.10.30</t>
  </si>
  <si>
    <t>DISJUNTOR TERMOMAGNÉTICO TIPO NEMA, TRIPOLAR 120A, TENSAO MAXIMA DE 240 V</t>
  </si>
  <si>
    <t>74.10.31</t>
  </si>
  <si>
    <t>DISJUNTOR TERMOMAGNÉTICO TIPO NEMA, TRIPOLAR 150A, TENSAO MAXIMA DE 240 V</t>
  </si>
  <si>
    <t>74.10.32</t>
  </si>
  <si>
    <t>DISJUNTOR TERMOMAGNÉTICO TIPO NEMA, TRIPOLAR 175A, TENSAO MAXIMA DE 240 V</t>
  </si>
  <si>
    <t>74.10.33</t>
  </si>
  <si>
    <t>DISJUNTOR TERMOMAGNÉTICO TIPO NEMA, TRIPOLAR 200A, TENSAO MAXIMA DE 240 V</t>
  </si>
  <si>
    <t>74.10.34</t>
  </si>
  <si>
    <t>DISJUNTOR TERMOMAGNÉTICO TIPO DIN, MONOPOLAR 10A, CURVA B, TENSAO MAXIMA DE 240 V</t>
  </si>
  <si>
    <t>74.10.35</t>
  </si>
  <si>
    <t>DISJUNTOR TERMOMAGNÉTICO TIPO DIN, MONOPOLAR 16A, CURVA B, TENSAO MAXIMA DE 240 V</t>
  </si>
  <si>
    <t>74.10.36</t>
  </si>
  <si>
    <t>DISJUNTOR TERMOMAGNÉTICO TIPO DIN, MONOPOLAR 20A, CURVA B, TENSAO MAXIMA DE 240 V</t>
  </si>
  <si>
    <t>74.10.37</t>
  </si>
  <si>
    <t>DISJUNTOR TERMOMAGNÉTICO TIPO DIN, MONOPOLAR 25A, CURVA B, TENSAO MAXIMA DE 240 V</t>
  </si>
  <si>
    <t>74.10.38</t>
  </si>
  <si>
    <t>DISJUNTOR TERMOMAGNÉTICO TIPO DIN, MONOPOLAR 32A, CURVA B, TENSAO MAXIMA DE 240 V</t>
  </si>
  <si>
    <t>74.10.39</t>
  </si>
  <si>
    <t>DISJUNTOR TERMOMAGNÉTICO TIPO DIN, MONOPOLAR 40A, CURVA B, TENSAO MAXIMA DE 240 V</t>
  </si>
  <si>
    <t>74.10.40</t>
  </si>
  <si>
    <t>DISJUNTOR TERMOMAGNÉTICO TIPO DIN, MONOPOLAR 50A, CURVA B, TENSAO MAXIMA DE 240 V</t>
  </si>
  <si>
    <t>74.10.41</t>
  </si>
  <si>
    <t>DISJUNTOR TERMOMAGNÉTICO TIPO DIN, MONOPOLAR 63A, CURVA B, TENSAO MAXIMA DE 240 V</t>
  </si>
  <si>
    <t>74.10.42</t>
  </si>
  <si>
    <t>DISJUNTOR TERMOMAGNÉTICO TIPO DIN, BIPOLAR 10A, CURVA B, TENSAO MAXIMA DE 240 V</t>
  </si>
  <si>
    <t>74.10.43</t>
  </si>
  <si>
    <t>DISJUNTOR TERMOMAGNÉTICO TIPO DIN, BIPOLAR 16A, CURVA B, TENSAO MAXIMA DE 240 V</t>
  </si>
  <si>
    <t>74.10.44</t>
  </si>
  <si>
    <t>DISJUNTOR TERMOMAGNÉTICO TIPO DIN, BIPOLAR 20A, CURVA B, TENSAO MAXIMA DE 240 V</t>
  </si>
  <si>
    <t>74.10.45</t>
  </si>
  <si>
    <t>DISJUNTOR TERMOMAGNÉTICO TIPO DIN, BIPOLAR 25A, CURVA B, TENSAO MAXIMA DE 240 V</t>
  </si>
  <si>
    <t>74.10.46</t>
  </si>
  <si>
    <t>DISJUNTOR TERMOMAGNÉTICO TIPO DIN, BIPOLAR 32A, CURVA B, TENSAO MAXIMA DE 240 V</t>
  </si>
  <si>
    <t>74.10.47</t>
  </si>
  <si>
    <t>DISJUNTOR TERMOMAGNÉTICO TIPO DIN, BIPOLAR 40A, CURVA B, TENSAO MAXIMA DE 240 V</t>
  </si>
  <si>
    <t>74.10.48</t>
  </si>
  <si>
    <t>DISJUNTOR TERMOMAGNÉTICO TIPO DIN, BIPOLAR 50A, CURVA B, TENSAO MAXIMA DE 240 V</t>
  </si>
  <si>
    <t>74.10.49</t>
  </si>
  <si>
    <t>DISJUNTOR TERMOMAGNÉTICO TIPO DIN, BIPOLAR 63A, CURVA B, TENSAO MAXIMA DE 240 V</t>
  </si>
  <si>
    <t>74.10.54</t>
  </si>
  <si>
    <t>INTERRUPTOR DIFERENCIAL RESIDUAL 25A-30mA, BIPOLAR</t>
  </si>
  <si>
    <t>74.10.55</t>
  </si>
  <si>
    <t>INTERRUPTOR DIFERENCIAL RESIDUAL 40A-30mA,BIPOLAR</t>
  </si>
  <si>
    <t>74.10.56</t>
  </si>
  <si>
    <t>DISJUNTOR TERMOMAGNÉTICO TIPO DIN, TRIPOLAR 10A, CURVA B, TENSAO MAXIMA DE 240 V</t>
  </si>
  <si>
    <t>74.10.57</t>
  </si>
  <si>
    <t>DISJUNTOR TERMOMAGNÉTICO TIPO DIN, TRIPOLAR 16A, CURVA B, TENSAO MAXIMA DE 240 V</t>
  </si>
  <si>
    <t>74.10.58</t>
  </si>
  <si>
    <t>DISJUNTOR TERMOMAGNÉTICO TIPO DIN, TRIPOLAR 20A, CURVA B, TENSAO MAXIMA DE 240 V</t>
  </si>
  <si>
    <t>74.10.59</t>
  </si>
  <si>
    <t>DISJUNTOR TERMOMAGNÉTICO TIPO DIN, TRIPOLAR 25A, CURVA B, TENSAO MAXIMA DE 240 V</t>
  </si>
  <si>
    <t>74.10.60</t>
  </si>
  <si>
    <t>DISJUNTOR TERMOMAGNÉTICO TIPO DIN, TRIPOLAR 32A, CURVA B, TENSAO MAXIMA DE 240 V</t>
  </si>
  <si>
    <t>74.10.61</t>
  </si>
  <si>
    <t>DISJUNTOR TERMOMAGNÉTICO TIPO DIN, TRIPOLAR 40A, CURVA B, TENSAO MAXIMA DE 240 V</t>
  </si>
  <si>
    <t>74.10.62</t>
  </si>
  <si>
    <t>DISJUNTOR TERMOMAGNÉTICO TIPO DIN, TRIPOLAR 50A, CURVA B, TENSAO MAXIMA DE 240 V</t>
  </si>
  <si>
    <t>74.10.63</t>
  </si>
  <si>
    <t>DISJUNTOR TERMOMAGNÉTICO TIPO DIN, TRIPOLAR 63A, CURVA B, TENSAO MAXIMA DE 240 V</t>
  </si>
  <si>
    <t>74.12.39</t>
  </si>
  <si>
    <t>CHAVE MAGNETICA EXTERNA 1x30 A MOD. 6904 TECNOWATT OU EQUIVALENTE</t>
  </si>
  <si>
    <t>74.12.40</t>
  </si>
  <si>
    <t>CHAVE MAGNETICA EXT. 1x50A MOD. 6905 TECNOWATT OU EQUIVALENTE</t>
  </si>
  <si>
    <t>74.12.41</t>
  </si>
  <si>
    <t>CHAVE MAGNETICA EXTERNA 2x30A MOD. 6906 TECNOWATT OU EQUIVALENTE</t>
  </si>
  <si>
    <t>74.13.26</t>
  </si>
  <si>
    <t>74.13.27</t>
  </si>
  <si>
    <t>RELE FOTOELETRICO 1800VA RM-10 220V</t>
  </si>
  <si>
    <t>74.13.28</t>
  </si>
  <si>
    <t>74.13.49</t>
  </si>
  <si>
    <t>74.13.50</t>
  </si>
  <si>
    <t>74.13.51</t>
  </si>
  <si>
    <t>74.14.04</t>
  </si>
  <si>
    <t>74.14.05</t>
  </si>
  <si>
    <t>74.14.06</t>
  </si>
  <si>
    <t>74.14.07</t>
  </si>
  <si>
    <t>74.14.08</t>
  </si>
  <si>
    <t>74.14.11</t>
  </si>
  <si>
    <t>74.16.01</t>
  </si>
  <si>
    <t>74.16.02</t>
  </si>
  <si>
    <t>74.16.03</t>
  </si>
  <si>
    <t>74.16.04</t>
  </si>
  <si>
    <t>74.16.05</t>
  </si>
  <si>
    <t>74.16.06</t>
  </si>
  <si>
    <t>74.16.07</t>
  </si>
  <si>
    <t>74.16.08</t>
  </si>
  <si>
    <t>74.16.09</t>
  </si>
  <si>
    <t>74.16.10</t>
  </si>
  <si>
    <t>74.16.11</t>
  </si>
  <si>
    <t>74.16.12</t>
  </si>
  <si>
    <t>74.16.37</t>
  </si>
  <si>
    <t>74.16.38</t>
  </si>
  <si>
    <t>74.16.39</t>
  </si>
  <si>
    <t>74.16.40</t>
  </si>
  <si>
    <t>74.16.41</t>
  </si>
  <si>
    <t>74.16.42</t>
  </si>
  <si>
    <t>74.16.43</t>
  </si>
  <si>
    <t>74.16.44</t>
  </si>
  <si>
    <t>74.16.45</t>
  </si>
  <si>
    <t>74.16.46</t>
  </si>
  <si>
    <t>74.16.47</t>
  </si>
  <si>
    <t>74.16.48</t>
  </si>
  <si>
    <t>74.17.11</t>
  </si>
  <si>
    <t>CABO DE COBRE NU (CORDOALHA) 10,0MM2</t>
  </si>
  <si>
    <t>74.17.12</t>
  </si>
  <si>
    <t>CABO DE COBRE NU (CORDOALHA) 16,0MM2</t>
  </si>
  <si>
    <t>74.17.13</t>
  </si>
  <si>
    <t>CABO DE COBRE NU (CORDOALHA) 25,0MM2</t>
  </si>
  <si>
    <t>74.17.14</t>
  </si>
  <si>
    <t>CABO DE COBRE NU (CORDOALHA) 35,0MM2</t>
  </si>
  <si>
    <t>74.17.15</t>
  </si>
  <si>
    <t>CABO DE COBRE NU (CORDOALHA) 50,0MM2</t>
  </si>
  <si>
    <t>74.17.16</t>
  </si>
  <si>
    <t>CABO DE COBRE NU (CORDOALHA) 70,0MM2</t>
  </si>
  <si>
    <t>74.17.54</t>
  </si>
  <si>
    <t>CONDULETE PVC UNIVERSAL 1/2" OU 3/4 TIGRE / EQUIVALENTE</t>
  </si>
  <si>
    <t>74.17.64</t>
  </si>
  <si>
    <t>TAMPA CEGA P/ CONDULETE DE PVC 3/4" TIGRE/EQUIVALENTE</t>
  </si>
  <si>
    <t>74.17.66</t>
  </si>
  <si>
    <t>TAMPA 1MOD. P/ CONDULETE 3/4" 94,5X50MM TIGRE/EQUIVALENTE.</t>
  </si>
  <si>
    <t>74.19.02</t>
  </si>
  <si>
    <t>74.19.03</t>
  </si>
  <si>
    <t>74.19.04</t>
  </si>
  <si>
    <t>74.19.05</t>
  </si>
  <si>
    <t>74.19.06</t>
  </si>
  <si>
    <t>CABO COAXIAL PARA ANTENA OU EQUIVALENTE</t>
  </si>
  <si>
    <t>74.19.20</t>
  </si>
  <si>
    <t>74.19.22</t>
  </si>
  <si>
    <t>74.19.24</t>
  </si>
  <si>
    <t>74.19.30</t>
  </si>
  <si>
    <t>74.19.31</t>
  </si>
  <si>
    <t>74.19.32</t>
  </si>
  <si>
    <t>74.19.33</t>
  </si>
  <si>
    <t>CABO TELEFONICO CTP - APL - 50, 50 PARES, USO EXTERNO</t>
  </si>
  <si>
    <t>74.19.35</t>
  </si>
  <si>
    <t>74.19.36</t>
  </si>
  <si>
    <t>CABO OPTICO CF0A 4 FIBRAS OU EQUIVALENTE</t>
  </si>
  <si>
    <t>74.21.15</t>
  </si>
  <si>
    <t>CONDULETE DE ALUMINIO TIPO C D=3/4"</t>
  </si>
  <si>
    <t>74.21.53</t>
  </si>
  <si>
    <t>CONDULETE DE ALUMINIO TIPO C D=1"</t>
  </si>
  <si>
    <t>74.21.54</t>
  </si>
  <si>
    <t>CONDULETE DE ALUMINIO TIPO C D=2"</t>
  </si>
  <si>
    <t>74.21.68</t>
  </si>
  <si>
    <t>CONDULETE DUPLO 3/4"</t>
  </si>
  <si>
    <t>74.21.69</t>
  </si>
  <si>
    <t>TAMPA CEGA P/ CONDULETE D=3/4"</t>
  </si>
  <si>
    <t>74.21.70</t>
  </si>
  <si>
    <t>TAMPA P/ CONDULETE C/ FURO RETANGULAR WETZEL OU EQUIVALENTE</t>
  </si>
  <si>
    <t>74.21.75</t>
  </si>
  <si>
    <t>TAMPA P/ CONDULETE C/ FURO REDONDO WETZEL OU EQUIVALENTE</t>
  </si>
  <si>
    <t>74.24.01</t>
  </si>
  <si>
    <t>74.24.02</t>
  </si>
  <si>
    <t>74.24.03</t>
  </si>
  <si>
    <t>74.24.04</t>
  </si>
  <si>
    <t>74.24.05</t>
  </si>
  <si>
    <t>INTERRUPTOR SIMPLES10A/250V R.1000 S/PLACA OU EQUIVALENTE</t>
  </si>
  <si>
    <t>74.24.07</t>
  </si>
  <si>
    <t>74.24.12</t>
  </si>
  <si>
    <t>74.24.14</t>
  </si>
  <si>
    <t>74.24.16</t>
  </si>
  <si>
    <t>74.24.18</t>
  </si>
  <si>
    <t>74.24.19</t>
  </si>
  <si>
    <t>74.24.20</t>
  </si>
  <si>
    <t>74.24.26</t>
  </si>
  <si>
    <t>74.24.31</t>
  </si>
  <si>
    <t>74.24.33</t>
  </si>
  <si>
    <t>74.24.43</t>
  </si>
  <si>
    <t>TOMADA 2P+T EM COND. 3/4"  REF.54328 SILENTOQUE OU EQUIVALENTE</t>
  </si>
  <si>
    <t>74.24.45</t>
  </si>
  <si>
    <t>CONJUNTO 1 INTER.+1TOM.2P+T REF54337 S/PLACA SILEN OU EQUIVALENTE</t>
  </si>
  <si>
    <t>74.24.46</t>
  </si>
  <si>
    <t>74.24.48</t>
  </si>
  <si>
    <t>74.24.49</t>
  </si>
  <si>
    <t>74.24.50</t>
  </si>
  <si>
    <t>TOMADA UNIVERSAL 2P+T 10A-250V NBR 14136</t>
  </si>
  <si>
    <t>74.24.51</t>
  </si>
  <si>
    <t>TOMADA UNIVERSAL 2P+T 20A-250V NBR 14136</t>
  </si>
  <si>
    <t>74.24.57</t>
  </si>
  <si>
    <t xml:space="preserve">TOMADA DE EMBUTIR PARA TELEFONE SEM PLACA 4 POLOS </t>
  </si>
  <si>
    <t>74.24.62</t>
  </si>
  <si>
    <t>CANALETA PARA FIXAÇÃO 5 BLOCOS BLI-10/BLI-20</t>
  </si>
  <si>
    <t>74.24.63</t>
  </si>
  <si>
    <t>ABRACADEIRA PADRAO TELEMAR BC-1</t>
  </si>
  <si>
    <t>74.24.64</t>
  </si>
  <si>
    <t>ABRACADEIRA PADRAO TELEMAR BC-2</t>
  </si>
  <si>
    <t>74.24.65</t>
  </si>
  <si>
    <t>ABRACADEIRA PADRAO TELEMAR BC-3</t>
  </si>
  <si>
    <t>74.24.66</t>
  </si>
  <si>
    <t>ABRACADEIRA PADRAO TELEMAT BC-4</t>
  </si>
  <si>
    <t>74.24.68</t>
  </si>
  <si>
    <t>BORNE FEMEA PARA PINO BANANA PADRAO TELEMAR</t>
  </si>
  <si>
    <t>74.24.70</t>
  </si>
  <si>
    <t>BLOCO DE LIGACAO INTERNA BLI -10 (P.TELEBRAS)</t>
  </si>
  <si>
    <t>74.24.71</t>
  </si>
  <si>
    <t>ANEL GUIA COM ROSCA SOBERBA AGS-1 - 25mm</t>
  </si>
  <si>
    <t>74.24.75</t>
  </si>
  <si>
    <t>74.24.76</t>
  </si>
  <si>
    <t>MÓDULO SAÍDA DE FIO D=11mm</t>
  </si>
  <si>
    <t>74.24.77</t>
  </si>
  <si>
    <t>PULSADOR PARA CAMPAINHA SEM PLACA 10A-250V</t>
  </si>
  <si>
    <t>74.24.78</t>
  </si>
  <si>
    <t>SUPORTE PARA CAIXA 2X4" 1 MÓDULO DE INTERRUPTOR</t>
  </si>
  <si>
    <t>74.24.79</t>
  </si>
  <si>
    <t>74.24.80</t>
  </si>
  <si>
    <t>74.25.01</t>
  </si>
  <si>
    <t>PLACA TERMOPL. P/ CX.2x4" R.8501 PIAL OU EQUIVALENTE</t>
  </si>
  <si>
    <t>74.25.02</t>
  </si>
  <si>
    <t>PLACA 2X4" PARA 1 TOMADA REDONDA</t>
  </si>
  <si>
    <t>74.25.03</t>
  </si>
  <si>
    <t>PLACA 2X4" PARA CABO COAXIAL (FURO PARA PINO JACK)</t>
  </si>
  <si>
    <t>74.25.04</t>
  </si>
  <si>
    <t>74.25.10</t>
  </si>
  <si>
    <t>PLACA TERMOPLÁSTICA CEGA PARA CAIXA 4X4"</t>
  </si>
  <si>
    <t>74.25.11</t>
  </si>
  <si>
    <t>PLACA CEGA PARA CAIXA 2X4"</t>
  </si>
  <si>
    <t>74.25.12</t>
  </si>
  <si>
    <t>PLACA CEGA PARA CAIXA 4X4"</t>
  </si>
  <si>
    <t>74.26.03</t>
  </si>
  <si>
    <t>GUIA DE CABOS P/ RACK 1U</t>
  </si>
  <si>
    <t>74.26.04</t>
  </si>
  <si>
    <t>BLOCO PARA 50 PARES K110-50 SS P/ LIGAçAO OU EQUIVALENTE</t>
  </si>
  <si>
    <t>74.26.05</t>
  </si>
  <si>
    <t>CALHA C/ 8 TOMADAS 19"</t>
  </si>
  <si>
    <t>74.26.06</t>
  </si>
  <si>
    <t>CALHA C/ 4 TOMADAS 19"</t>
  </si>
  <si>
    <t>74.26.07</t>
  </si>
  <si>
    <t>74.26.08</t>
  </si>
  <si>
    <t>74.26.09</t>
  </si>
  <si>
    <t>MODULO HITOP (GARRA), 19" 16U OU EQUIVALENTE</t>
  </si>
  <si>
    <t>74.26.11</t>
  </si>
  <si>
    <t>PAINEL CEGO,REF. KN-BLIND DA PLP OU EQUIVALENTE</t>
  </si>
  <si>
    <t>74.26.13</t>
  </si>
  <si>
    <t>ORGANIZ. CABOS 1U</t>
  </si>
  <si>
    <t>74.26.15</t>
  </si>
  <si>
    <t>74.26.16</t>
  </si>
  <si>
    <t>74.26.23</t>
  </si>
  <si>
    <t>IDENTIF. TESTE E CERTIFICAO DE PONTOS REDE LOGICA OU EQUIVALENTE</t>
  </si>
  <si>
    <t>74.28.01</t>
  </si>
  <si>
    <t>TERMINAL DE PRESSÃO 16,0MM2 DE COBRE OU BRONZE PARA ATERRAMENTO</t>
  </si>
  <si>
    <t>74.28.02</t>
  </si>
  <si>
    <t>CONECTOR METALICO TIPO PARAFUSO FENDIDO (SPLIT BOLT), PARA CABOS 10 MM2</t>
  </si>
  <si>
    <t>74.28.03</t>
  </si>
  <si>
    <t>74.28.04</t>
  </si>
  <si>
    <t>CONECTOR METALICO TIPO PARAFUSO FENDIDO (SPLIT BOLT), PARA CABOS 16 MM2</t>
  </si>
  <si>
    <t>74.28.05</t>
  </si>
  <si>
    <t>CONECTOR METALICO TIPO PARAFUSO FENDIDO (SPLIT BOLT), PARA CABOS 25 MM2</t>
  </si>
  <si>
    <t>74.28.06</t>
  </si>
  <si>
    <t>CONECTOR METALICO TIPO PARAFUSO FENDIDO (SPLIT BOLT), PARA CABOS 35 MM2</t>
  </si>
  <si>
    <t>74.28.07</t>
  </si>
  <si>
    <t>CONECTOR METALICO TIPO PARAFUSO FENDIDO (SPLIT BOLT), PARA CABOS 50 MM2</t>
  </si>
  <si>
    <t>74.28.08</t>
  </si>
  <si>
    <t>CONECTOR METALICO TIPO PARAFUSO FENDIDO (SPLIT BOLT), PARA CABOS 70 MM2</t>
  </si>
  <si>
    <t>74.28.09</t>
  </si>
  <si>
    <t>CONECTOR METALICO TIPO PARAFUSO FENDIDO (SPLIT BOLT), PARA CABOS 95 MM2</t>
  </si>
  <si>
    <t>74.28.10</t>
  </si>
  <si>
    <t>74.28.11</t>
  </si>
  <si>
    <t>74.30.12</t>
  </si>
  <si>
    <t>74.31.10</t>
  </si>
  <si>
    <t>LUMINARIA SOBREPOR P/ LAMP.2X32W REF. LPT-22 ITAIM OU EQUIVALENTE</t>
  </si>
  <si>
    <t>74.31.15</t>
  </si>
  <si>
    <t>LUMINARIA SOBREP P/2X32W/127V REF.OCT 1369 INDELPA OU EQUIVALENTE</t>
  </si>
  <si>
    <t>74.31.18</t>
  </si>
  <si>
    <t>74.31.21</t>
  </si>
  <si>
    <t>LUMINARIA SOBREPOR 1X16W C/ SOQUETE REF.3540 ITAIM OU EQUIVALENTE</t>
  </si>
  <si>
    <t>74.31.24</t>
  </si>
  <si>
    <t>LUMINARIA SOBREPOR 2X14W C/ SOQUETE REF.3007 ITAIM OU EQUIVALENTE</t>
  </si>
  <si>
    <t>74.31.25</t>
  </si>
  <si>
    <t>LUMINARIA SOBREPOR 2X16W C/SOQUETE REF.3540 ITAIM OU EQUIVALENTE</t>
  </si>
  <si>
    <t>74.31.26</t>
  </si>
  <si>
    <t>LUMINARIA SOBREPOR 2X28W C/SOQUETE REF. 3007 ITAIM OU EQUIVALENTE</t>
  </si>
  <si>
    <t>74.31.27</t>
  </si>
  <si>
    <t>LUMINARIA SOBREPOR 2X32W C/ SOQUETE REF.3540 ITAIM OU EQUIVALENTE</t>
  </si>
  <si>
    <t>74.31.29</t>
  </si>
  <si>
    <t>LUMINARIA EMBUTIR 1X16W C/ SOQUETE REF. 2540 ITAIM OU EQUIVALENTE</t>
  </si>
  <si>
    <t>74.31.30</t>
  </si>
  <si>
    <t>LUMINARIA EMBUTIR 1X28W C/ SOQUETE REF.2837 ITAIM OU EQUIVALENTE</t>
  </si>
  <si>
    <t>74.31.31</t>
  </si>
  <si>
    <t>LUMINARIA EMBUTIR 1X32W C/ SOQUETE REF.2540 ITAIM OU EQUIVALENTE</t>
  </si>
  <si>
    <t>74.31.32</t>
  </si>
  <si>
    <t>LUMINARIA EMBUTIR 2X14W C/ SOQUETE REF.2007 ITAIM OU EQUIVALENTE</t>
  </si>
  <si>
    <t>74.31.33</t>
  </si>
  <si>
    <t>LUMINARIA EMBUTIR 2X16W C/ SOQUETE REF. 2540 ITAIM OU EQUIVALENTE</t>
  </si>
  <si>
    <t>74.31.34</t>
  </si>
  <si>
    <t>LUMINARIA EMBUTIR 2X28W C/ SOQUETE REF.2007 ITAIM OU EQUIVALENTE</t>
  </si>
  <si>
    <t>74.31.35</t>
  </si>
  <si>
    <t>LUMINARIA EMBUTIR 2X32W C/ SOQUETE REF. 2540 ITAIM OU EQUIVALENTE</t>
  </si>
  <si>
    <t>74.31.45</t>
  </si>
  <si>
    <t>GLOBO VIDRO ESFERICO LEITOSO 10X20CM</t>
  </si>
  <si>
    <t>74.32.01</t>
  </si>
  <si>
    <t>ARANDELA EXT.DECORATIVA COMPACTA 20W WETZEL/EQUIVALENTE.</t>
  </si>
  <si>
    <t>74.32.03</t>
  </si>
  <si>
    <t>74.32.05</t>
  </si>
  <si>
    <t>74.33.01</t>
  </si>
  <si>
    <t>REFLETOR EM ALUMINIO COMPL. MOD.PL400-MV TECNOWAT OU EQUIVALENTE</t>
  </si>
  <si>
    <t>74.33.02</t>
  </si>
  <si>
    <t>REFLETOR EM ALUMINIO REF. PL 400-MA TECNOWATT OU EQUIVALENTE</t>
  </si>
  <si>
    <t>74.35.03</t>
  </si>
  <si>
    <t>74.35.04</t>
  </si>
  <si>
    <t>RECEPTACULO DE PORCELANA E40</t>
  </si>
  <si>
    <t>74.35.20</t>
  </si>
  <si>
    <t>74.35.31</t>
  </si>
  <si>
    <t>SUPORTE LUNINARIA PETALA SL-1/2 TOPO 114MM TECNOW. OU EQUIVALENTE</t>
  </si>
  <si>
    <t>74.35.34</t>
  </si>
  <si>
    <t>SUPORTE LUMINARIA PETALA SL-2/2 TOPO 114MM TECNOW. OU EQUIVALENTE</t>
  </si>
  <si>
    <t>74.35.51</t>
  </si>
  <si>
    <t>SUPORTE LUMINARIA PETALA SL-3/2 TOPO 114MM TECNOW. OU EQUIVALENTE</t>
  </si>
  <si>
    <t>74.37.04</t>
  </si>
  <si>
    <t>74.37.05</t>
  </si>
  <si>
    <t>74.37.06</t>
  </si>
  <si>
    <t>LÂMPADA TUBULAR LED 10W 1000 LUMENS SOQUETE G13 60CM T10 OU EQUIVALENTE</t>
  </si>
  <si>
    <t>74.38.01</t>
  </si>
  <si>
    <t>LÂMPADA TUBULAR LED 18W 1800 LUMENS SOQUETE G13 120CM T10 OU EQUIVALENTE</t>
  </si>
  <si>
    <t>74.38.02</t>
  </si>
  <si>
    <t>LÂMPADA TUBULAR LED 10W 1000 LUMENS SOQUETE G13 60CM T5 OU EQUIVALENTE</t>
  </si>
  <si>
    <t>74.38.03</t>
  </si>
  <si>
    <t>LÂMPADA TUBULAR LED 18W 1350 LUMENS SOQUETE G13 60CM T8 OU EQUIVALENTE</t>
  </si>
  <si>
    <t>74.38.05</t>
  </si>
  <si>
    <t>LÂMPADA TUBULAR LED 18W 2100 LUMENS SOQUETE G13 120CM T8 OU EQUIVALENTE</t>
  </si>
  <si>
    <t>74.38.06</t>
  </si>
  <si>
    <t>LÂMPADA BULBO LED 5W 400 LUMENS BASE E27 OU EQUIVALENTE</t>
  </si>
  <si>
    <t>74.38.07</t>
  </si>
  <si>
    <t>LÂMPADA BULBO LED 7W 600 LUMENS BASE E27 OU EQUIVALENTE</t>
  </si>
  <si>
    <t>74.38.08</t>
  </si>
  <si>
    <t>LÂMPADA BULBO LED 9W 800 LUMENS BASE E27 OU EQUIVALENTE</t>
  </si>
  <si>
    <t>74.38.09</t>
  </si>
  <si>
    <t>LÂMPADA BULBO LED 13W 1500 LUMENS BASE E27 OU EQUIVALENTE</t>
  </si>
  <si>
    <t>74.38.20</t>
  </si>
  <si>
    <t>LÂMPADA MILHO LED 9W 800 LUMENS BASE E27 OU EQUIVALENTE</t>
  </si>
  <si>
    <t>74.38.21</t>
  </si>
  <si>
    <t>LÂMPADA MILHO LED 12W 1000 LUMENS BASE E27 OU EQUIVALENTE</t>
  </si>
  <si>
    <t>74.38.22</t>
  </si>
  <si>
    <t>LÂMPADA MILHO LED 16W 1400 LUMENS BASE E27 OU EQUIVALENTE</t>
  </si>
  <si>
    <t>74.38.23</t>
  </si>
  <si>
    <t>LÂMPADA MILHO LED 24W 2200 LUMENS BASE E27 OU EQUIVALENTE</t>
  </si>
  <si>
    <t>74.38.27</t>
  </si>
  <si>
    <t>LÂMPADA MILHO LED 36W 3300 LUMENS BASE E27 OU EQUIVALENTE</t>
  </si>
  <si>
    <t>74.38.29</t>
  </si>
  <si>
    <t>LÂMPADA MILHO LED 50W 4800 LUMENS BASE E27 OU EQUIVALENTE</t>
  </si>
  <si>
    <t>74.38.77</t>
  </si>
  <si>
    <t>74.44.15</t>
  </si>
  <si>
    <t>CONECTOR CHT-1 CABO/HASTE</t>
  </si>
  <si>
    <t>74.44.21</t>
  </si>
  <si>
    <t>ARMACAO SECUNDÁRIA 1 ESTRIBO COM HASTE 125MM OU EQUIVALENTE</t>
  </si>
  <si>
    <t>74.44.25</t>
  </si>
  <si>
    <t>ISOLADOR DE PORCELANA, TIPO ROLDANA, DIMENSOES DE 72X72 MM, PARA USO EM BAIXA TENSAO</t>
  </si>
  <si>
    <t>74.44.29</t>
  </si>
  <si>
    <t>HASTE DE ATERRAMENTO EM ACO COM 2,40 M DE COMPRIMENTO E DN = 5/8", REVESTIDA COM BAIXA CAMADA DE COBRE, SEM CONECTOR</t>
  </si>
  <si>
    <t>74.44.31</t>
  </si>
  <si>
    <t>HASTE DE ATERRAM. 17,00MM X 2,40 COPPERWELD (3/4) OU EQUIVALENTE</t>
  </si>
  <si>
    <t>74.44.32</t>
  </si>
  <si>
    <t>HASTE DE ATERRAMENTO EM ACO COM 3,00 M DE COMPRIMENTO E DN = 3/4", REVESTIDA COM BAIXA CAMADA DE COBRE, COM CONECTOR TIPO GRAMPO</t>
  </si>
  <si>
    <t>74.44.35</t>
  </si>
  <si>
    <t>HASTE ATERRAMENTO ZINCADO 25X25X2400MM P.CEMIG</t>
  </si>
  <si>
    <t>74.44.40</t>
  </si>
  <si>
    <t>ABRACADEIRA, GALVANIZADA/ZINCADA, ROSCA SEM FIM, PARAFUSO INOX, LARGURA FITA *12,6 A *14 MM, D = 4" A 4 3/4"</t>
  </si>
  <si>
    <t>74.44.85</t>
  </si>
  <si>
    <t>TAMPAO DE ALUMINIO 76MM</t>
  </si>
  <si>
    <t>74.44.86</t>
  </si>
  <si>
    <t>TAMPAO DE ALUMINIO 102MM</t>
  </si>
  <si>
    <t>74.44.87</t>
  </si>
  <si>
    <t>TAMPAO DE ALUMINIO 127MM</t>
  </si>
  <si>
    <t>74.44.94</t>
  </si>
  <si>
    <t>CABECOTE DE ALUMINIO 1"</t>
  </si>
  <si>
    <t>74.44.95</t>
  </si>
  <si>
    <t>CABECOTE DE ALUMINIO 1 1/4"</t>
  </si>
  <si>
    <t>74.44.96</t>
  </si>
  <si>
    <t>CABECOTE DE ALUMINIO 1 1/2"</t>
  </si>
  <si>
    <t>74.44.97</t>
  </si>
  <si>
    <t>CABECOTE DE ALUMINIO 2"</t>
  </si>
  <si>
    <t>74.44.98</t>
  </si>
  <si>
    <t>CABECOTE DE ALUMINIO 2 1/2"</t>
  </si>
  <si>
    <t>74.46.03</t>
  </si>
  <si>
    <t>POSTE ESCALONADO RETO ENGASTADO GALVANIZADO HT=4,5m HL=3,8m B=89/60,3mm</t>
  </si>
  <si>
    <t>74.46.11</t>
  </si>
  <si>
    <t>POSTE ESCALONADO RETO ENGASTADO GALVANIZADO HT=8m HL=7m,B=115/80mm</t>
  </si>
  <si>
    <t>74.46.13</t>
  </si>
  <si>
    <t>POSTE ESCALONADO RETO ENGASTADO GALVANIZADO HT=12m HL= 9,8m B=139/89mm</t>
  </si>
  <si>
    <t>74.46.66</t>
  </si>
  <si>
    <t>POSTE AÇO GALVANIZADO TIPO PA4 - D=102MM / H=7,OM  / E=2MM</t>
  </si>
  <si>
    <t>74.46.67</t>
  </si>
  <si>
    <t>POSTE AÇO GALVANIZADO TIPO PA5 - D=102MM / H=7,OM  / E=5MM</t>
  </si>
  <si>
    <t>74.46.68</t>
  </si>
  <si>
    <t>POSTE AÇO GALVANIZADO TIPO PA6 - D=127MM / H=7,OM  / E=5MM</t>
  </si>
  <si>
    <t>74.46.69</t>
  </si>
  <si>
    <t>POSTE AÇO GALVANIZADO TIPO PA1 - D=76MM / H=4,5M  / E=2MM</t>
  </si>
  <si>
    <t>74.46.70</t>
  </si>
  <si>
    <t>POSTE AÇO GALVANIZADO TIPO PA2 - D=102MM / H=4,5M  / E=2MM</t>
  </si>
  <si>
    <t>74.46.71</t>
  </si>
  <si>
    <t>POSTE AÇO GALVANIZADO TIPO PA3 - D=102MM / H=4,5M  / E=5MM</t>
  </si>
  <si>
    <t>74.51.01</t>
  </si>
  <si>
    <t>CAPTOR/TERMINAL AÉREO EM AÇO GALVANIZADO SEM BANDEIRA COM HASTE 3/8"X250mm  E FIXAÇÃO HORIZONTAL POR 1 FURO DE 3/8"</t>
  </si>
  <si>
    <t>74.51.02</t>
  </si>
  <si>
    <t>CONECTOR DE PRESSÃO EM LATÃO ESTANHADO COM FURO Ø10mm PARA CABOS DE 35-70mm² (SPLIT-BOLT)</t>
  </si>
  <si>
    <t>74.51.03</t>
  </si>
  <si>
    <t>CAIXA DE EQUALIZAÇÃO EM POLIPROPILENO 180X145mm COM BARRAMENTO DE COBRE 6mm, 4 TERMINAIS 16mm² E 1 TERMINAL 50mm²</t>
  </si>
  <si>
    <t>74.51.04</t>
  </si>
  <si>
    <t>MOLDE P/SOLDA EXOTERMICA HCL 5/8".50-5 CLASSE 5 OU EQUIVALENTE</t>
  </si>
  <si>
    <t>74.51.05</t>
  </si>
  <si>
    <t>74.51.06</t>
  </si>
  <si>
    <t>PRESILHA DE LATAO PARA CABO DE 35-50mm²+BUCHA S6</t>
  </si>
  <si>
    <t>74.51.07</t>
  </si>
  <si>
    <t xml:space="preserve">CONECTOR MINI-GAR PARA CABOS DE 16-50mm² </t>
  </si>
  <si>
    <t>74.51.08</t>
  </si>
  <si>
    <t>CAIXA DE EQUALIZAÇÃO 380X320X175mm COM BARRAMENTO DE COBRE, 8 TERMINAIS 16mm² E 1 TERMINAL 50mm² USO INTERNO E EXTERNO</t>
  </si>
  <si>
    <t>74.51.10</t>
  </si>
  <si>
    <t>FIXADOR OMEGA EM LATÃO P/CABO 35mm²</t>
  </si>
  <si>
    <t>74.51.11</t>
  </si>
  <si>
    <t>GRAMPO TIPO "X" EM COBRE DE 35mm²-50mm²</t>
  </si>
  <si>
    <t>74.51.12</t>
  </si>
  <si>
    <t>PRESILHA DE LATAO PARA CABO DE 16-25mm²+BUCHA S6</t>
  </si>
  <si>
    <t>74.51.13</t>
  </si>
  <si>
    <t>FIXADOR OMEGA EM LATÃO P/CABO DE 16-25mm²</t>
  </si>
  <si>
    <t>74.51.14</t>
  </si>
  <si>
    <t>CONECTOR DE MEDIÇÃO EM BRONZE ESTANHADO COM 1 PARAFUSO PARA CABOS DE 16-70mm²</t>
  </si>
  <si>
    <t>74.51.15</t>
  </si>
  <si>
    <t>TERMINAL DE COMPRESSAO 1 FURO 16mm²</t>
  </si>
  <si>
    <t>74.51.16</t>
  </si>
  <si>
    <t>CAIXA EQUALIZACAO 210X210X90mm COM 9 TERMINAIS PARA USO INTERNO</t>
  </si>
  <si>
    <t>74.51.17</t>
  </si>
  <si>
    <t>HASTE COBREADA ALTA CAMADA Ø5/8"X2,40m (Ø14,3mm – EFETIVO)</t>
  </si>
  <si>
    <t>74.51.18</t>
  </si>
  <si>
    <t>TERMINAL DE COMPRESSAO 1 FURO 35mm²</t>
  </si>
  <si>
    <t>74.51.20</t>
  </si>
  <si>
    <t>BARRA CHATA DE ALUMINIO 7/8"X1/8"X3000mm (70mm²) COM FUROS Ø7 mm</t>
  </si>
  <si>
    <t>74.51.21</t>
  </si>
  <si>
    <t>MASTRO SIMPLES GALVANIZADO DIAMETRO NOMINAL 1 1/2", COMPRIMENTO 3 M</t>
  </si>
  <si>
    <t>74.51.22</t>
  </si>
  <si>
    <t>PARAFUSO FENDA AUTOTARRAXANTE INOX  Ø4,2X 32mm</t>
  </si>
  <si>
    <t>74.51.23</t>
  </si>
  <si>
    <t>ABRACADEIRA PVC TIPO COLAR 1"</t>
  </si>
  <si>
    <t>74.51.24</t>
  </si>
  <si>
    <t>TERMINAL AEREO EM ACO GALVANIZADO DN 5/16", COMPRIMENTO DE 350MM, COM BASE DE FIXACAO HORIZONTAL</t>
  </si>
  <si>
    <t>74.51.25</t>
  </si>
  <si>
    <t>PARA RAIO FRANKLIN 4PONTAS EM LATÃO CROMADO ROSCA 3/4"X350mm</t>
  </si>
  <si>
    <t>74.51.26</t>
  </si>
  <si>
    <t>SUPRESSOR DE SURTO VCL V 45KA CLAMPER/EQUIVALENTE</t>
  </si>
  <si>
    <t>74.51.27</t>
  </si>
  <si>
    <t>74.51.28</t>
  </si>
  <si>
    <t>PARAFUSO SEXTAVADO ROSCA SOBERBA EM INOX ØM6X45mm</t>
  </si>
  <si>
    <t>74.51.29</t>
  </si>
  <si>
    <t>PORCA SEXTAVADA EM  AÇO INOX Ø1/4"</t>
  </si>
  <si>
    <t>74.51.30</t>
  </si>
  <si>
    <t>ARRUELA DE PRESSÃO EM AÇO INOX Ø1/4"</t>
  </si>
  <si>
    <t>74.51.32</t>
  </si>
  <si>
    <t>CONECTOR DE PRESSÃO 35mm² (SPLIT-BOLT)</t>
  </si>
  <si>
    <t>74.51.34</t>
  </si>
  <si>
    <t>TERMINAL TIPO CRUZ EM LATAO PARA CABOS DE COBRE DE 16-50mm²</t>
  </si>
  <si>
    <t>74.51.35</t>
  </si>
  <si>
    <t>SELANTE ELASTICO MONOCOMPONENTE A BASE DE POLIURETANO PARA JUNTAS DIVERSAS 310ML</t>
  </si>
  <si>
    <t>74.51.37</t>
  </si>
  <si>
    <t>74.51.39</t>
  </si>
  <si>
    <t>CARTUCHO PARA SOLDA (PÓ EXOTÉRMICO) Nº115</t>
  </si>
  <si>
    <t>74.51.51</t>
  </si>
  <si>
    <t>CAIXA DE EQUALIZAÇÃO EM AÇO 4000X400X155mm COM 11 TERMINAIS, USO INTERNO</t>
  </si>
  <si>
    <t>74.51.52</t>
  </si>
  <si>
    <t>MOLDE PPS 35-2 PARA SOLDA EXOTERMICA CLASSE 2 OU EQUIVALENTE</t>
  </si>
  <si>
    <t>74.51.53</t>
  </si>
  <si>
    <t>CARTUCHO PARA SOLDA (PÓ EXOTÉRMICO) Nº45</t>
  </si>
  <si>
    <t>74.51.54</t>
  </si>
  <si>
    <t>ALICATE PARA MANUSEIO DE MOLDES DE SOLDA EXOTÉRMICA Nº 2</t>
  </si>
  <si>
    <t>74.51.60</t>
  </si>
  <si>
    <t>CAIXA DE INSPEÇÃO PVC Ø300X300mm COM TAMPA DE FERRO FUNDIDO</t>
  </si>
  <si>
    <t>74.51.67</t>
  </si>
  <si>
    <t>SUPORTE EM LATÃO Ø1/4"X200mm COM 2 PORCAS PARA FIXAÇÃO DE PRESILHAS</t>
  </si>
  <si>
    <t>74.51.81</t>
  </si>
  <si>
    <t>RE-BAR Ø3/8"X3,40m GALVANIZADA A FOGO (70mm²)</t>
  </si>
  <si>
    <t>74.51.85</t>
  </si>
  <si>
    <t>TRANSFORMADOR DE CORRENTE 200/5</t>
  </si>
  <si>
    <t>75.01.05</t>
  </si>
  <si>
    <t>TINTA LATEX PVA PREMIUM, COR BRANCA</t>
  </si>
  <si>
    <t>75.01.07</t>
  </si>
  <si>
    <t>75.01.08</t>
  </si>
  <si>
    <t xml:space="preserve">TINTA ACRILICA PARA CERAMICA  </t>
  </si>
  <si>
    <t>75.01.09</t>
  </si>
  <si>
    <t xml:space="preserve">TINTA ACRILICA PREMIUM, COR BRANCO FOSCO      </t>
  </si>
  <si>
    <t>75.01.10</t>
  </si>
  <si>
    <t>RESINA ACRILICA BASE AGUA - COR BRANCA - D=1,13KG/L</t>
  </si>
  <si>
    <t>75.03.03</t>
  </si>
  <si>
    <t>GL</t>
  </si>
  <si>
    <t>75.03.25</t>
  </si>
  <si>
    <t>75.05.08</t>
  </si>
  <si>
    <t>ESMALTE SINTÉTICO BRILHANTE PARA MADEIRA E METAIS</t>
  </si>
  <si>
    <t>75.07.05</t>
  </si>
  <si>
    <t>VERNIZ POLIURETANICO FOSCO CORAL OU EQUIVALENTE</t>
  </si>
  <si>
    <t>75.07.22</t>
  </si>
  <si>
    <t>VERNIZ SINTETICO BRILHANTE PARA MADEIRA TIPO COPAL, USO INTERNO</t>
  </si>
  <si>
    <t>75.07.40</t>
  </si>
  <si>
    <t>LIQUIDO PARA BRILHO PAREDES INTERNAS</t>
  </si>
  <si>
    <t>75.07.45</t>
  </si>
  <si>
    <t>SILICONE SUVINIL (5 LITROS) OU EQUIVALENTE</t>
  </si>
  <si>
    <t>75.07.55</t>
  </si>
  <si>
    <t>VERNIZ KNOTTING (3,6 LITROS) OU EQUIVALENTE</t>
  </si>
  <si>
    <t>75.13.07</t>
  </si>
  <si>
    <t>TINTA ASFALTICA IMPERMEABILIZANTE DILUIDA EM SOLVENTE, PARA MATERIAIS CIMENTICIOS, METAL E MADEIRA 18L</t>
  </si>
  <si>
    <t>BD</t>
  </si>
  <si>
    <t>75.14.01</t>
  </si>
  <si>
    <t>TINTA EPOXI BRANCA</t>
  </si>
  <si>
    <t>75.15.05</t>
  </si>
  <si>
    <t>MASSA CORRIDA PVA PARA PAREDES INTERNAS</t>
  </si>
  <si>
    <t>75.15.06</t>
  </si>
  <si>
    <t>MASSA PLASTICA (LATA COM 400 GRAMAS)</t>
  </si>
  <si>
    <t>75.15.07</t>
  </si>
  <si>
    <t xml:space="preserve">MASSA ACRILICA     </t>
  </si>
  <si>
    <t>75.15.10</t>
  </si>
  <si>
    <t xml:space="preserve">MASSA A OLEO PARA MADEIRA </t>
  </si>
  <si>
    <t>75.18.08</t>
  </si>
  <si>
    <t xml:space="preserve">FUNDO PREPARADOR ACRILICO BASE AGUA    </t>
  </si>
  <si>
    <t>75.18.11</t>
  </si>
  <si>
    <t>SELADOR ACRILICO PAREDES INTERNAS/EXTERNAS</t>
  </si>
  <si>
    <t>75.18.15</t>
  </si>
  <si>
    <t>PRIMER UNIVERSAL, FUNDO ANTICORROSIVO TIPO ZARCAO</t>
  </si>
  <si>
    <t>75.18.20</t>
  </si>
  <si>
    <t>ZARCAO CORAL OU EQUIVALENTE</t>
  </si>
  <si>
    <t>75.18.30</t>
  </si>
  <si>
    <t>SELADOR PARA MADEIRAS CORAL OU EQUIVALENTE</t>
  </si>
  <si>
    <t>75.20.05</t>
  </si>
  <si>
    <t>PO XADREZ - PACOTE DE 250 GRAMAS OU EQUIVALENTE</t>
  </si>
  <si>
    <t>75.25.05</t>
  </si>
  <si>
    <t>SOLVENTE DILUENTE A BASE DE AGUARRAS - 0,9 LITROS</t>
  </si>
  <si>
    <t>75.40.05</t>
  </si>
  <si>
    <t>CERA DE CARNAUBA</t>
  </si>
  <si>
    <t>75.50.05</t>
  </si>
  <si>
    <t>75.50.20</t>
  </si>
  <si>
    <t>LIXA EM FOLHA PARA PAREDE OU MADEIRA, NUMERO 120 (COR VERMELHA)</t>
  </si>
  <si>
    <t>75.60.05</t>
  </si>
  <si>
    <t>OLEO DE LINHACA</t>
  </si>
  <si>
    <t>75.60.15</t>
  </si>
  <si>
    <t>SAL DE AZEDO</t>
  </si>
  <si>
    <t>76.08.03</t>
  </si>
  <si>
    <t>LAJE PRÉ-MOLDADA TRELIÇADA, UNIDIRECIONAL, BI-APOIADA, C/TRELIÇA METÁLICA TR08 E ENCHIMENTO EM EPS, SC=300Kgf/m², VÃO ATÉ 4 METROS, SEM COLOCAÇÃO</t>
  </si>
  <si>
    <t>76.08.13</t>
  </si>
  <si>
    <t>LAJE PRÉ-MOLDADA TRELIÇADA, UNIDIRECIONAL, BI-APOIADA, C/TRELIÇA METÁLICA TR12 E ENCHIMENTO EM EPS, SC=300Kgf/m², VÃO ATÉ 5 METROS, SEM COLOCAÇÃO</t>
  </si>
  <si>
    <t>76.08.23</t>
  </si>
  <si>
    <t>LAJE PRÉ-MOLDADA TRELIÇADA, UNIDIRECIONAL, BI-APOIADA, C/TRELIÇA METÁLICA TR16 E ENCHIMENTO EM EPS, SC=300Kgf/m², VÃO ATÉ 6 METROS, SEM COLOCAÇÃO</t>
  </si>
  <si>
    <t>76.08.33</t>
  </si>
  <si>
    <t>LAJE PRÉ-MOLDADA TRELIÇADA, UNIDIRECIONAL, BI-APOIADA, C/TRELIÇA METÁLICA TR20 E ENCHIMENTO EM EPS, SC=300Kgf/m², VÃO ATÉ 8 METROS, SEM COLOCAÇÃO</t>
  </si>
  <si>
    <t>76.10.01</t>
  </si>
  <si>
    <t>CHAPEU DE MURO TRIANGULAR PRE-MOLDADO 20 X 100CM</t>
  </si>
  <si>
    <t>76.10.06</t>
  </si>
  <si>
    <t xml:space="preserve">MEIO FIO EM CONCRETO PRE-MOLDADO FCK&gt;=20MPA, PADRÃO SUDECAP TIPO A, 30 X 14,2/12 (H X L1/L2), COMPRIMENTO 80 CM </t>
  </si>
  <si>
    <t>76.10.08</t>
  </si>
  <si>
    <t>MEIO FIO EM CONCRETO PRE-MOLDADO FCK&gt;=20MPA, PADRÃO SUDECAP TIPO B, 40 X 15/12 (H X L1/L2), COMPRIMENTO 80CM</t>
  </si>
  <si>
    <t>76.12.05</t>
  </si>
  <si>
    <t>76.12.07</t>
  </si>
  <si>
    <t>MOURAO DE CONCRETO PV=SECAO T 3,2M ESTICADOR</t>
  </si>
  <si>
    <t>76.12.09</t>
  </si>
  <si>
    <t>MOURAO DE CONCRETO RETO SECAO T 2,45M</t>
  </si>
  <si>
    <t>76.12.53</t>
  </si>
  <si>
    <t>MOURAO DE CONCRETO PONTA RETA, TRIANGULAR, H=2.20M</t>
  </si>
  <si>
    <t>76.12.54</t>
  </si>
  <si>
    <t>MOURAO DE CONCRETO PR, ESTICADOR, TRIANG., H=2.20M</t>
  </si>
  <si>
    <t>76.14.07</t>
  </si>
  <si>
    <t>MOURÃO TIPO V, PRE-MOLDADO EM CONCRETO 20MPA, H=3,0M, OU EQUIVALENTE</t>
  </si>
  <si>
    <t>76.15.04</t>
  </si>
  <si>
    <t>ASSENTAMENTO DE PISO INTERTRAVADO (SOMENTE EXECUÇÃO)</t>
  </si>
  <si>
    <t>76.15.10</t>
  </si>
  <si>
    <t>PISO CONCRETO INTERTR. TIPO S E=6,0 CM FCK = 35MPA</t>
  </si>
  <si>
    <t>76.15.11</t>
  </si>
  <si>
    <t>BLOQUETE/PISO INTERTRAVADO DE CONCRETO - MODELO RETANGULAR/TIJOLINHO/PAVER/HOLANDES/PARALELEPIPEDO, 20 CM X 10 CM, E = 6 CM, RESISTENCIA DE 35 MPA (NBR 9781), COR NATURAL</t>
  </si>
  <si>
    <t>76.15.69</t>
  </si>
  <si>
    <t>PISO DE CONCRETO INTERTRAVADO TIPO S E=8,0CM 35MPA</t>
  </si>
  <si>
    <t>76.20.01</t>
  </si>
  <si>
    <t>BANCO PRE-MOLDADO DE CONCRETO 45X150X45CM</t>
  </si>
  <si>
    <t>76.30.01</t>
  </si>
  <si>
    <t>CAIXA GORDURA, SIMPLES, CONCRETO PRE MOLDADO, CIRCULAR, COM TAMPA, D = 40 CM</t>
  </si>
  <si>
    <t>76.30.02</t>
  </si>
  <si>
    <t xml:space="preserve">CAIXA GORDURA DUPLA, CONCRETO PRE MOLDADO, CIRCULAR, COM TAMPA, D = 60* CM     </t>
  </si>
  <si>
    <t>76.46.01</t>
  </si>
  <si>
    <t>POSTE PARA GRADIL NYLOFOR 3D H= 1.50 M OU EQUIVALENTE</t>
  </si>
  <si>
    <t>76.46.02</t>
  </si>
  <si>
    <t>POSTE PARA GRADIL NYLOFOR 3D H= 2.00 M OU EQUIVALENTE</t>
  </si>
  <si>
    <t>76.46.03</t>
  </si>
  <si>
    <t>POSTE PARA GRADIL NYLOFOR 3D H= 2.60 M OU EQUIVALENTE</t>
  </si>
  <si>
    <t>76.46.04</t>
  </si>
  <si>
    <t>POSTE PARA GRADIL NYLOFOR 3D H= 3.20 M OU EQUIVALENTE</t>
  </si>
  <si>
    <t>77.05.51</t>
  </si>
  <si>
    <t>77.05.82</t>
  </si>
  <si>
    <t>PREGO PARA TACO 15X10</t>
  </si>
  <si>
    <t>77.09.10</t>
  </si>
  <si>
    <t>77.10.01</t>
  </si>
  <si>
    <t>PARAFUSO PARABOLT DE 1/4"</t>
  </si>
  <si>
    <t>77.10.90</t>
  </si>
  <si>
    <t>PARAFUSO PARA VASO SANITÁRIO E MICTÓRIO S8 COM BUCHA E ARRUELA</t>
  </si>
  <si>
    <t>77.50.35</t>
  </si>
  <si>
    <t>77.90.34</t>
  </si>
  <si>
    <t>BUCHA FISCHER S8 COM PARAFUSO OU EQUIVALENTE</t>
  </si>
  <si>
    <t>78.05.01</t>
  </si>
  <si>
    <t>78.05.02</t>
  </si>
  <si>
    <t>BASCULANTE EM CHAPA COM 3 BASCULAS 80X80CM</t>
  </si>
  <si>
    <t>78.13.01</t>
  </si>
  <si>
    <t>GRADIL NYLOFOR 3D H= 2.03 M OU EQUIVALENTE</t>
  </si>
  <si>
    <t>78.13.09</t>
  </si>
  <si>
    <t>GRADIL NYLOFOR 3D H= 1.53 M OU EQUIVALENTE</t>
  </si>
  <si>
    <t>78.13.15</t>
  </si>
  <si>
    <t>GRADIL NYLOFOR 3D H= 1.03 M OU EQUIVALENTE</t>
  </si>
  <si>
    <t>78.13.53</t>
  </si>
  <si>
    <t>GRADIL NYLOFOR 3D H= 2.43 M OU EQUIVALENTE</t>
  </si>
  <si>
    <t>78.50.01</t>
  </si>
  <si>
    <t>BARRA APOIO DEFIC.FISICO TUBO D=1 1/2" - CROMADA</t>
  </si>
  <si>
    <t>79.02.05</t>
  </si>
  <si>
    <t>TIJOLO CERAM. MACICO REQUEIMADO 20X10X5CM C/FRETE</t>
  </si>
  <si>
    <t>79.02.08</t>
  </si>
  <si>
    <t>TIJOLO CERAMICO FURADO 9 FUROS 29X19X14CM C/FRETE</t>
  </si>
  <si>
    <t>79.02.12</t>
  </si>
  <si>
    <t>TIJOLO CERAMICO FURADO 8 FUROS 29X19X9CM C/FRETE</t>
  </si>
  <si>
    <t>79.10.03</t>
  </si>
  <si>
    <t>BLOCO CONCRETO VAZADO 9X19X39  C/ FRETE 4,5MPA</t>
  </si>
  <si>
    <t>79.10.04</t>
  </si>
  <si>
    <t>BLOCO CONCRETO VAZADO 14X19X39 C/ FRETE 4,5MPA</t>
  </si>
  <si>
    <t>79.10.05</t>
  </si>
  <si>
    <t>BLOCO CONCRETO VAZADO 19X19X39 C/ FRETE 4,5MPA</t>
  </si>
  <si>
    <t>79.10.06</t>
  </si>
  <si>
    <t>BLOCO DE CONCRETO VAZADO 3,0MPA DE VEDAÇÃO 09X19X39 CM  C/ FRETE</t>
  </si>
  <si>
    <t>79.10.07</t>
  </si>
  <si>
    <t>BLOCO DE CONCRETO VAZADO 3,0MPA DE VEDAÇÃO 14X19X39 CM  C/ FRETE</t>
  </si>
  <si>
    <t>79.10.08</t>
  </si>
  <si>
    <t>BLOCO DE CONCRETO VAZADO 3,0MPA DE VEDAÇÃO 19X19X39 CM  C/ FRETE</t>
  </si>
  <si>
    <t>79.16.05</t>
  </si>
  <si>
    <t>ELEMENTO VAZADO CERAMICO 7 X 20 X 20 CM</t>
  </si>
  <si>
    <t>79.22.05</t>
  </si>
  <si>
    <t>79.22.07</t>
  </si>
  <si>
    <t xml:space="preserve">DIVISORIA EM GRANITO, COM DUAS FACES POLIDAS, TIPO ANDORINHA/ QUARTZ/ CASTELO/ CORUMBA OU OUTROS EQUIVALENTES DA REGIAO, E=  *3,0* CM     </t>
  </si>
  <si>
    <t>79.22.11</t>
  </si>
  <si>
    <t>DIVISORIA DE ARDOSIA E= 2 CM  ( S/ POLIMENTO )</t>
  </si>
  <si>
    <t>79.22.20</t>
  </si>
  <si>
    <t>PRATELEIRA GRANITO CINZA CORUMBA E=2 CM</t>
  </si>
  <si>
    <t>80.02.22</t>
  </si>
  <si>
    <t>TUBO DE CONCRETO SIMPLES POROSO, MACHO/FEMEA, DN 200 MM</t>
  </si>
  <si>
    <t>80.04.53</t>
  </si>
  <si>
    <t>TUBO CONCRETO ARMADO, CLASSE PA-1, PB, DN 400 MM (NBR 8890)</t>
  </si>
  <si>
    <t>80.04.54</t>
  </si>
  <si>
    <t xml:space="preserve">TUBO CONCRETO ARMADO, CLASSE PA-1, PB, DN 500 MM (NBR 8890) </t>
  </si>
  <si>
    <t>80.04.55</t>
  </si>
  <si>
    <t>TUBO CONCRETO ARMADO, CLASSE PA-1, PB, DN 600 MM (NBR 8890)</t>
  </si>
  <si>
    <t>80.04.57</t>
  </si>
  <si>
    <t>TUBO CONCRETO ARMADO, CLASSE PA-1, PB, DN 800 MM (NBR 8890)</t>
  </si>
  <si>
    <t>80.04.59</t>
  </si>
  <si>
    <t xml:space="preserve">TUBO CONCRETO ARMADO, CLASSE PA-1, PB, DN 1000 MM (NBR 8890) </t>
  </si>
  <si>
    <t>80.04.61</t>
  </si>
  <si>
    <t xml:space="preserve">TUBO CONCRETO ARMADO, CLASSE PA-1, PB, DN 1200 MM (NBR 8890) </t>
  </si>
  <si>
    <t>80.04.64</t>
  </si>
  <si>
    <t xml:space="preserve">TUBO CONCRETO ARMADO, CLASSE PA-1, PB, DN 1500 MM (NBR 8890)   </t>
  </si>
  <si>
    <t>80.04.73</t>
  </si>
  <si>
    <t xml:space="preserve">TUBO CONCRETO ARMADO, CLASSE PA-2, PB, DN 400 MM (NBR 8890) </t>
  </si>
  <si>
    <t>80.04.74</t>
  </si>
  <si>
    <t xml:space="preserve">TUBO CONCRETO ARMADO, CLASSE PA-2, PB, DN 500 MM (NBR 8890)  </t>
  </si>
  <si>
    <t>80.04.75</t>
  </si>
  <si>
    <t xml:space="preserve">TUBO CONCRETO ARMADO, CLASSE PA-2, PB, DN 600 MM (NBR 8890)   </t>
  </si>
  <si>
    <t>80.04.77</t>
  </si>
  <si>
    <t>TUBO CONCRETO ARMADO, CLASSE PA-2, PB, DN 800 MM (NBR 8890)</t>
  </si>
  <si>
    <t>80.04.79</t>
  </si>
  <si>
    <t>TUBO CONCRETO ARMADO, CLASSE PA-2, PB, DN 1000 MM (NBR 8890)</t>
  </si>
  <si>
    <t>80.04.81</t>
  </si>
  <si>
    <t xml:space="preserve">TUBO CONCRETO ARMADO, CLASSE PA-2, PB, DN 1200 MM (NBR 8890) </t>
  </si>
  <si>
    <t>80.04.84</t>
  </si>
  <si>
    <t>TUBO CONCRETO ARMADO, CLASSE PA-2, PB, DN 1500 MM (NBR 8890)</t>
  </si>
  <si>
    <t>80.04.91</t>
  </si>
  <si>
    <t xml:space="preserve">TUBO CONCRETO ARMADO, CLASSE PA-3, PB, DN 600 MM (NBR 8890)     </t>
  </si>
  <si>
    <t>80.04.93</t>
  </si>
  <si>
    <t xml:space="preserve">TUBO CONCRETO ARMADO, CLASSE PA-3, PB, DN 800 MM (NBR 8890)  </t>
  </si>
  <si>
    <t>80.04.95</t>
  </si>
  <si>
    <t>TUBO CONCRETO ARMADO, CLASSE PA-3, PB, DN 1000 MM (NBR 8890)</t>
  </si>
  <si>
    <t>80.04.97</t>
  </si>
  <si>
    <t>TUBO CONCRETO ARMADO, CLASSE PA-3, PB, DN 1200 MM (NBR 8890)</t>
  </si>
  <si>
    <t>80.04.99</t>
  </si>
  <si>
    <t xml:space="preserve">TUBO CONCRETO ARMADO, CLASSE PA-3, PB, DN 1500 MM (NBR 8890) </t>
  </si>
  <si>
    <t>80.05.14</t>
  </si>
  <si>
    <t xml:space="preserve">TUBO CONCRETO ARMADO, CLASSE EA-2, PB JE, DN 400 MM (NBR 8890) </t>
  </si>
  <si>
    <t>80.05.15</t>
  </si>
  <si>
    <t xml:space="preserve">TUBO CONCRETO ARMADO, CLASSE EA-2, PB JE, DN 500 MM (NBR 8890)     </t>
  </si>
  <si>
    <t>80.05.16</t>
  </si>
  <si>
    <t xml:space="preserve">TUBO CONCRETO ARMADO, CLASSE EA-2, PB JE, DN 600 MM (NBR 8890)  </t>
  </si>
  <si>
    <t>80.05.18</t>
  </si>
  <si>
    <t xml:space="preserve">TUBO CONCRETO ARMADO, CLASSE EA-2, PB JE, DN 800 MM (NBR 8890)  </t>
  </si>
  <si>
    <t>80.05.20</t>
  </si>
  <si>
    <t>TUBO CONCRETO ARMADO, CLASSE EA-2, PB JE, DN 1000 MM (NBR 8890)</t>
  </si>
  <si>
    <t>80.05.25</t>
  </si>
  <si>
    <t>TUBO CONCRETO ARMADO, CLASSE EA-2, PB JE, DN 1500 MM (NBR 8890)</t>
  </si>
  <si>
    <t>80.06.07</t>
  </si>
  <si>
    <t>TUBO DE CONCRETO MF CA-1 D= 800 MM</t>
  </si>
  <si>
    <t>80.10.04</t>
  </si>
  <si>
    <t>CALHA/CANALETA DE CONCRETO SIMPLES, TIPO MEIA CANA, D = 20 CM, PARA AGUA PLUVIAL</t>
  </si>
  <si>
    <t>80.10.05</t>
  </si>
  <si>
    <t>CALHA/CANALETA DE CONCRETO SIMPLES, TIPO MEIA CANA, D = 30 CM, PARA AGUA PLUVIAL</t>
  </si>
  <si>
    <t>80.10.06</t>
  </si>
  <si>
    <t xml:space="preserve">CALHA/CANALETA DE CONCRETO SIMPLES, TIPO MEIA CANA, D= 40 CM, PARA AGUA PLUVIAL  </t>
  </si>
  <si>
    <t>80.10.07</t>
  </si>
  <si>
    <t xml:space="preserve">CALHA/CANALETA DE CONCRETO SIMPLES, TIPO MEIA CANA, D = 50 CM, PARA AGUA PLUVIAL     </t>
  </si>
  <si>
    <t>80.10.08</t>
  </si>
  <si>
    <t xml:space="preserve">CALHA/CANALETA DE CONCRETO SIMPLES, TIPO MEIA CANA, D = 60 CM, PARA AGUA PLUVIAL  </t>
  </si>
  <si>
    <t>80.35.29</t>
  </si>
  <si>
    <t xml:space="preserve">TAMPAO FOFO ARTICULADO, CLASSE D400 CARGA MAX 40 T, REDONDO TAMPA *600 MM, REDE PLUVIAL/ESGOTO   </t>
  </si>
  <si>
    <t>80.35.30</t>
  </si>
  <si>
    <t>TAMPAO DE FERRO FUNDIDO T-27     P= 27 KG</t>
  </si>
  <si>
    <t>80.35.35</t>
  </si>
  <si>
    <t>TAMPAO EM FERRO FUNDIDO T-19</t>
  </si>
  <si>
    <t>80.35.40</t>
  </si>
  <si>
    <t xml:space="preserve">TAMPAO FOFO ARTICULADO P/ REGISTRO, CLASSE A15 CARGA MAX 1,5 T, *200 X 200* MM </t>
  </si>
  <si>
    <t>80.35.50</t>
  </si>
  <si>
    <t>TAMPAO DE FERRO FUNDIDO T-109-PADRAO COPASA</t>
  </si>
  <si>
    <t>80.37.40</t>
  </si>
  <si>
    <t>CONJ. QUADRO E GRELHA DE FERRO FUNDIDO P= 199KG</t>
  </si>
  <si>
    <t>80.37.41</t>
  </si>
  <si>
    <t>GRELHA FF MALHA QUADRICULADA 100X30CM COM PARAFUSO</t>
  </si>
  <si>
    <t>80.37.42</t>
  </si>
  <si>
    <t>CANTONEIRA DE FERRO FUNDIDO PESO = 69KG</t>
  </si>
  <si>
    <t>80.37.44</t>
  </si>
  <si>
    <t xml:space="preserve">GRELHA FOFO SIMPLES COM REQUADRO, CARGA MAXIMA 1,5 T, 200 X 1000 MM, E= *15* MM  </t>
  </si>
  <si>
    <t>80.40.20</t>
  </si>
  <si>
    <t>ANEL DE CONCRETO ARMADO, D = 0,60 M, H = 0,30 M</t>
  </si>
  <si>
    <t>80.40.22</t>
  </si>
  <si>
    <t>ANEL CA-1, D=1000MM H= 300MM, MACHO-FEMEA</t>
  </si>
  <si>
    <t>80.40.25</t>
  </si>
  <si>
    <t>GRELHA DE CONCRETO 0,99 x 0,44 x 0,10M</t>
  </si>
  <si>
    <t>80.40.27</t>
  </si>
  <si>
    <t>QUADRO DE CONCRETO 1,10 x 0,50M</t>
  </si>
  <si>
    <t>80.40.28</t>
  </si>
  <si>
    <t>CANTONEIRA DE CONCRETO</t>
  </si>
  <si>
    <t>80.90.10</t>
  </si>
  <si>
    <t>FRETE PARA ELEMENTOS DE CONCRETO</t>
  </si>
  <si>
    <t>81.02.02</t>
  </si>
  <si>
    <t>VIDRO LISO INCOLOR, E= 3MM, COLOCADO</t>
  </si>
  <si>
    <t>81.02.03</t>
  </si>
  <si>
    <t>VIDRO LISO INCOLOR, E= 4MM, COLOCADO</t>
  </si>
  <si>
    <t>81.04.05</t>
  </si>
  <si>
    <t>VIDRO FANTASIA/CANELADO E= 4MM, COLOCADO</t>
  </si>
  <si>
    <t>81.08.05</t>
  </si>
  <si>
    <t>VIDRO ARAMADO BRANCO, E= 7MM, COLOCADO</t>
  </si>
  <si>
    <t>81.20.03</t>
  </si>
  <si>
    <t xml:space="preserve">ESPELHO CRISTAL E = 4 MM   </t>
  </si>
  <si>
    <t>81.50.05</t>
  </si>
  <si>
    <t>PARAFUSO FINESON, COMPLETO OU EQUIVALENTE</t>
  </si>
  <si>
    <t>82.05.05</t>
  </si>
  <si>
    <t>TACO DE IPE EXTRA 7x21 CM</t>
  </si>
  <si>
    <t>82.07.06</t>
  </si>
  <si>
    <t>LITOCERAMICA TERRACOTTA 11,5X24 CM OU EQUIVALENTE</t>
  </si>
  <si>
    <t>82.07.09</t>
  </si>
  <si>
    <t>CERAMICA 10X10CM BRANCA LINHA ARQUITETURAL ELIANE OU EQUIVALENTE</t>
  </si>
  <si>
    <t>82.07.10</t>
  </si>
  <si>
    <t>CERAMICA 10X10CM ARQUITETURAL VERDE MEDIO ELIANE OU EQUIVALENTE</t>
  </si>
  <si>
    <t>82.07.11</t>
  </si>
  <si>
    <t>CERAM.10X10CM COR CEREJA LINHA ARQUITETURAL ELIANE OU EQUIVALENTE</t>
  </si>
  <si>
    <t>82.07.12</t>
  </si>
  <si>
    <t>CERAMICA 10X10CM ARQUITETURAL COR DAMASCO ELIANE OU EQUIVALENTE</t>
  </si>
  <si>
    <t>82.07.13</t>
  </si>
  <si>
    <t>CERAMICA 25X33,5CM LINHA FORMA SLIM BRANCA ELIANE OU EQUIVALENTE</t>
  </si>
  <si>
    <t>82.07.14</t>
  </si>
  <si>
    <t>CERAMICA 33,5X33,5CM PEI-5 URBANUS COR GRAY ELIANE OU EQUIVALENTE</t>
  </si>
  <si>
    <t>82.07.15</t>
  </si>
  <si>
    <t>CERAMICA 45X45CM PEI-5 CARGO PLUS COR GRAY ELIANE OU EQUIVALENTE</t>
  </si>
  <si>
    <t>82.11.05</t>
  </si>
  <si>
    <t>82.13.05</t>
  </si>
  <si>
    <t>82.13.10</t>
  </si>
  <si>
    <t>LADRILHO HIDRAUL. AMARELO/VERM. 20X20CM DIRECIONAL</t>
  </si>
  <si>
    <t>82.13.11</t>
  </si>
  <si>
    <t xml:space="preserve">LADRILHO HIDRAULICO, *20 X 20* CM, E= 2 CM, TATIL ALERTA OU DIRECIONAL, AMARELO </t>
  </si>
  <si>
    <t>82.13.20</t>
  </si>
  <si>
    <t>LADRILHO HIDRAULICO 25X25CM NA COR NATURAL EXTERNO</t>
  </si>
  <si>
    <t>82.15.05</t>
  </si>
  <si>
    <t xml:space="preserve">PISO/ REVESTIMENTO EM MARMORE, POLIDO, BRANCO COMUM, FORMATO MAIOR OU IGUAL A 3025 CM2, E = *2* CM </t>
  </si>
  <si>
    <t>82.15.07</t>
  </si>
  <si>
    <t>82.15.08</t>
  </si>
  <si>
    <t>GRANITO CINZA CORUMBA E= 2CM</t>
  </si>
  <si>
    <t>82.15.09</t>
  </si>
  <si>
    <t>GRANITO CINZA CORUMBA PARA BANCADA E=2CM</t>
  </si>
  <si>
    <t>82.17.03</t>
  </si>
  <si>
    <t>PISO BORRACHA RECICLADO COR PRETA ANTIDERRAPANTE</t>
  </si>
  <si>
    <t>82.17.05</t>
  </si>
  <si>
    <t>82.17.09</t>
  </si>
  <si>
    <t>COLA DE CONTATO P/ CHAPA VINÍLICA/BORRACHA</t>
  </si>
  <si>
    <t>82.17.10</t>
  </si>
  <si>
    <t>COLA PU BICOMPONENTE</t>
  </si>
  <si>
    <t>82.17.50</t>
  </si>
  <si>
    <t>PISO DE BORRACHA  EM MANTA COMUM 2MMX80CM</t>
  </si>
  <si>
    <t>82.17.60</t>
  </si>
  <si>
    <t>PISO DE BORRACHA PASTILHADO 50X50CMX3MM S/ COLOCAÇÃO</t>
  </si>
  <si>
    <t>82.23.69</t>
  </si>
  <si>
    <t xml:space="preserve">JUNTA PLASTICA DE DILATACAO PARA PISOS, COR CINZA, 17 X 3 MM (ALTURA X ESPESSURA)   </t>
  </si>
  <si>
    <t>82.44.05</t>
  </si>
  <si>
    <t xml:space="preserve">RODAPE OU RODABANCADA EM GRANITO, POLIDO, TIPO ANDORINHA/ QUARTZ/ CASTELO/ CORUMBA OU OUTROS EQUIVALENTES DA REGIAO, H= 10 CM, E=  *2,0* CM  </t>
  </si>
  <si>
    <t>82.45.04</t>
  </si>
  <si>
    <t>82.47.04</t>
  </si>
  <si>
    <t xml:space="preserve">RODAPE EM MARMORE, POLIDO, BRANCO COMUM, L= *7* CM, E=  *2* CM, CORTE RETO      </t>
  </si>
  <si>
    <t>82.49.02</t>
  </si>
  <si>
    <t>RODAPE DE ARDOSIA, H= 5 CM / ( H=7CM )</t>
  </si>
  <si>
    <t>82.59.05</t>
  </si>
  <si>
    <t>SOLEIRA E PEITORIL DE ARDOSIA E= 2CM</t>
  </si>
  <si>
    <t>82.59.10</t>
  </si>
  <si>
    <t xml:space="preserve">SOLEIRA EM GRANITO, POLIDO, TIPO ANDORINHA/ QUARTZ/ CASTELO/ CORUMBA OU OUTROS EQUIVALENTES DA REGIAO, L= *15* CM, E=  *2,0* CM                                                                                                                               </t>
  </si>
  <si>
    <t>82.70.05</t>
  </si>
  <si>
    <t>AZULEJO BRANCO 15X15 CM, CECRISA EXTRA OU EQUIVALENTE</t>
  </si>
  <si>
    <t>82.70.06</t>
  </si>
  <si>
    <t>AZULEJO BRANCO 20X20 CM, CECRISA EXTRA OU EQUIVALENTE</t>
  </si>
  <si>
    <t>83.04.01</t>
  </si>
  <si>
    <t>DISCO PARA ROCADEIRA 80 DENTES</t>
  </si>
  <si>
    <t>83.05.05</t>
  </si>
  <si>
    <t xml:space="preserve">CONJUNTO PARA FUTSAL COM TRAVES OFICIAIS DE 3,00 X 2,00 M EM TUBO DE ACO GALVANIZADO 3" COM REQUADRO EM TUBO DE 1", PINTURA EM PRIMER COM TINTA ESMALTE SINTETICO E REDES DE POLIETILENO FIO 4 MM                                                             </t>
  </si>
  <si>
    <t>83.05.08</t>
  </si>
  <si>
    <t>TRAVE FUTEBOL CAMPO T.P. D=100MM REDE NYLON DUPLO</t>
  </si>
  <si>
    <t>83.05.19</t>
  </si>
  <si>
    <t>MASTROS TUBO PRETO D=76MM S/ PEDESTAL P/ JUIZ</t>
  </si>
  <si>
    <t>83.05.20</t>
  </si>
  <si>
    <t>REDE DE VOLEY RECREACAO, 1 LONA     ( MARCA FILO)</t>
  </si>
  <si>
    <t>83.05.21</t>
  </si>
  <si>
    <t>REDE DE PETECA RECREACAO, 1 LONA     ( MARCA FILO)</t>
  </si>
  <si>
    <t>83.05.23</t>
  </si>
  <si>
    <t>TABELA BASQUETE OFICIAL C/ESTR. SUPORTE PISO</t>
  </si>
  <si>
    <t>83.05.25</t>
  </si>
  <si>
    <t>REDE NYLON DUPLO P/ TRAVE FUTEB.CAMPO</t>
  </si>
  <si>
    <t>PAR</t>
  </si>
  <si>
    <t>83.07.01</t>
  </si>
  <si>
    <t>CORDA SISAL 10 MM</t>
  </si>
  <si>
    <t>83.07.26</t>
  </si>
  <si>
    <t>83.11.22</t>
  </si>
  <si>
    <t>ROTACAO DIAGONAL DUPLA - APARELHO TRIPO CONJUGAD</t>
  </si>
  <si>
    <t>83.11.26</t>
  </si>
  <si>
    <t>ESQUI TRIPLO CONJUGADO</t>
  </si>
  <si>
    <t>83.11.27</t>
  </si>
  <si>
    <t>SIMULADOR DE CAMINHADA TRIPLO CONJUGADO</t>
  </si>
  <si>
    <t>83.11.28</t>
  </si>
  <si>
    <t>SIMULADOR DE CAVALGADA TRIPLO CONJUGADO</t>
  </si>
  <si>
    <t>83.11.29</t>
  </si>
  <si>
    <t>SIMULADOR DE REMO (REMADA SENTADA)</t>
  </si>
  <si>
    <t>83.17.01</t>
  </si>
  <si>
    <t>INFORME EM LONA IMPRESSAO DIGITAL 720DPI COM ILHOS</t>
  </si>
  <si>
    <t>83.17.05</t>
  </si>
  <si>
    <t xml:space="preserve">PLACA DE INAUGURACAO METALICA, *40* CM X *60* CM </t>
  </si>
  <si>
    <t>83.17.06</t>
  </si>
  <si>
    <t>PLACA DE INAUGURAÇÃO EM AÇO INOX ESCOVADO 70 X 50 CM PINTURA EM BAIXO RELEVO PADRÃO CEF</t>
  </si>
  <si>
    <t>83.17.10</t>
  </si>
  <si>
    <t xml:space="preserve">PLACA DE ACO ESMALTADA PARA  IDENTIFICACAO DE RUA, *45 CM X 20* CM </t>
  </si>
  <si>
    <t>83.17.12</t>
  </si>
  <si>
    <t>PLACA DE ALUMINIO FUNDIDO 3x3CM (NUMERACAO PORTA)</t>
  </si>
  <si>
    <t>83.17.20</t>
  </si>
  <si>
    <t>PLACA DE FERRO FUNDIDO 7x11CM IDENTIFICAO CAIXA</t>
  </si>
  <si>
    <t>83.17.22</t>
  </si>
  <si>
    <t>PLACA ALUM.ANODIZADO NATURAL 25X25CM E=1,5MM IDENT</t>
  </si>
  <si>
    <t>83.17.23</t>
  </si>
  <si>
    <t>PLACA CHAPA AÇO ESCOVADO 25X12 CM E= 1,0MM IDENT.</t>
  </si>
  <si>
    <t>83.17.24</t>
  </si>
  <si>
    <t>PLACA ALUMINIO ANODIZADO 70X61CM COM 6 INDICADORES</t>
  </si>
  <si>
    <t>83.17.25</t>
  </si>
  <si>
    <t>PLACA 1,20X1,30M C/MOLDURA TUBO D=50MM CHAPA 50 CM</t>
  </si>
  <si>
    <t>83.17.26</t>
  </si>
  <si>
    <t>PLACA 1,20X1,30M C/MOLDURA TUBO D=50MM CHAPA 90 CM</t>
  </si>
  <si>
    <t>83.17.27</t>
  </si>
  <si>
    <t>PLACA CHAPA INOX ESCOV. 70X28CM C/2 IND.FIX.LAJE</t>
  </si>
  <si>
    <t>83.17.28</t>
  </si>
  <si>
    <t>PLACA CHAPA INOX ESCOV.70X44CM C/3 IND.FIXADO LAJE</t>
  </si>
  <si>
    <t>83.17.29</t>
  </si>
  <si>
    <t>PLACA ALUM.15X15CM C/PICTOGRAMA PELICULA ADESIVA</t>
  </si>
  <si>
    <t>83.17.30</t>
  </si>
  <si>
    <t>PLACA 2,40X1,20M CHAPA GALVANIZADA ADESIVADA EM ESTRUTURA METALON 20X20MM PADRÃO CEF</t>
  </si>
  <si>
    <t>83.17.31</t>
  </si>
  <si>
    <t>PLACA 3,00X2,00M LONA IMP.DIGTAL ESTR.METALON20X20</t>
  </si>
  <si>
    <t>83.17.39</t>
  </si>
  <si>
    <t>PLACA 1,0X0,60M CH.GALV 26 CAVALETE METALON 20X20</t>
  </si>
  <si>
    <t>83.17.40</t>
  </si>
  <si>
    <t>PLACA 1,0X0,60M DUPLA FACE CH.GALV.26 EM CAVALETE</t>
  </si>
  <si>
    <t>83.17.41</t>
  </si>
  <si>
    <t>PLACA 0,50X0,50M CH.GALV.22 CAVALETE METALON 20X20</t>
  </si>
  <si>
    <t>83.17.42</t>
  </si>
  <si>
    <t>PLACA 0,5X0,50M DUPLA FACE CH GALV.22 EM CAVALETE</t>
  </si>
  <si>
    <t>83.17.49</t>
  </si>
  <si>
    <t>PLACA TÁTIL BRAILLE ALUMÍNIO 7X4 CM (ANDARES:T,1,2)</t>
  </si>
  <si>
    <t>83.17.50</t>
  </si>
  <si>
    <t>CHAPINHA DE ALUMINIO/LATAO D=3CM C.NUMERO IMPRESSO</t>
  </si>
  <si>
    <t>83.17.51</t>
  </si>
  <si>
    <t>PLACA BRAILLE ALUMÍNIO 10X3 CM CORRIMÃO (INÍCIO/FIM)</t>
  </si>
  <si>
    <t>83.17.52</t>
  </si>
  <si>
    <t>PLACA TÁTIL BRAILLE EM ACRÍLICO 30X10 CM (ATÉ 3 PALAVRAS)</t>
  </si>
  <si>
    <t>83.17.53</t>
  </si>
  <si>
    <t>PLACA TÁTIL BRAILLE EM ACRÍLICO 30X10 CM (ATÉ 3 PALAVRAS COM SÍMBOLOS)</t>
  </si>
  <si>
    <t>83.17.54</t>
  </si>
  <si>
    <t>PLACA TÁTIL BRAILLE EM ACRÍLICO 30X10 CM (1 PALAVRA)</t>
  </si>
  <si>
    <t>83.17.57</t>
  </si>
  <si>
    <t>PLACA TÁTIL BRAILLE EM ALUMÍNIO 10X3 CM CORRIMÃO (EX: "ANDAR 2")</t>
  </si>
  <si>
    <t>83.17.65</t>
  </si>
  <si>
    <t>ANEL DE TEXTURA PARA CORRIMAO D &lt;=1 1/2" PLASTICO ABS PRETO OU CINZA</t>
  </si>
  <si>
    <t>83.17.66</t>
  </si>
  <si>
    <t>ANEL DE TEXTURA PARA CORRIMAO D &lt;=1 1/2" PLASTICO ABS CROMADO</t>
  </si>
  <si>
    <t>83.17.67</t>
  </si>
  <si>
    <t>ANEL DE TEXTURA PARA CORRIMAO D &lt;=1 1/2" BORRACHA FLEXÍVEL PRETO</t>
  </si>
  <si>
    <t>83.17.68</t>
  </si>
  <si>
    <t>FAIXA PARA DEGRAUS EM BORRACHA 3X20 CM AZUL/AMARELO/PRETO</t>
  </si>
  <si>
    <t>83.17.69</t>
  </si>
  <si>
    <t>FAIXA PARA DEGRAUS EM BORRACHA REFLETIVA 3X20 CM</t>
  </si>
  <si>
    <t>83.17.70</t>
  </si>
  <si>
    <t>FAIXA MORIM 6,00M X 0,80M EM TECIDO COMUM, EXCLUSIVE INSTALAÇÃO</t>
  </si>
  <si>
    <t>83.23.10</t>
  </si>
  <si>
    <t>KILOWATT/HORA B3 - DEMAIS CLASSES - INCLUSIVE ICMS</t>
  </si>
  <si>
    <t>KWH</t>
  </si>
  <si>
    <t>83.25.05</t>
  </si>
  <si>
    <t>MESA ESCRIT.2 GAV.(SIMPLES) PES DE METALON</t>
  </si>
  <si>
    <t>83.25.10</t>
  </si>
  <si>
    <t>MESA REDONDA D= 1,20M (SIMPLES)</t>
  </si>
  <si>
    <t>83.25.15</t>
  </si>
  <si>
    <t>CADEIRA ALMOFADADA FIXA SEM BRACO, ESTRUT. METALON</t>
  </si>
  <si>
    <t>83.25.28</t>
  </si>
  <si>
    <t>REFRIGERADOR COMPACTO FRIGOB. ELETROLUX 122L-RE120 OU EQUIVALENTE</t>
  </si>
  <si>
    <t>83.25.39</t>
  </si>
  <si>
    <t>ARQUIVO DE AÇO 4 GAVETAS, MODELO OFICIO</t>
  </si>
  <si>
    <t>83.25.40</t>
  </si>
  <si>
    <t>ARQUIVO DE ACO 3 GAVETAS, MODELO OFICIO</t>
  </si>
  <si>
    <t>83.25.45</t>
  </si>
  <si>
    <t>ARMARIO DE AÇO COM 2 PORTAS 170X72X40CM</t>
  </si>
  <si>
    <t>83.25.47</t>
  </si>
  <si>
    <t>ARMARIO PARA ROUPAS COM 4 PORTAS 200X72X40CM</t>
  </si>
  <si>
    <t>83.25.50</t>
  </si>
  <si>
    <t>AQUECEDOR PAR 25 MARMITAS 60X90CM - ELETRICO</t>
  </si>
  <si>
    <t>83.25.51</t>
  </si>
  <si>
    <t>SMARTPHONE</t>
  </si>
  <si>
    <t>83.25.52</t>
  </si>
  <si>
    <t>TRENA A LASER COM ALCANCE DE 50 METROS</t>
  </si>
  <si>
    <t>83.25.53</t>
  </si>
  <si>
    <t>TRENA DE LONA DE 20 METROS</t>
  </si>
  <si>
    <t>83.25.54</t>
  </si>
  <si>
    <t>IMPRESSORA MULTIFUNCIONAL A3</t>
  </si>
  <si>
    <t>83.30.01</t>
  </si>
  <si>
    <t>BASCULA P/ CAMINHÃO FORD CARGO 1519 OU 1319</t>
  </si>
  <si>
    <t>83.30.02</t>
  </si>
  <si>
    <t>83.30.03</t>
  </si>
  <si>
    <t>TANQUE 10000L P/ CAMINHAO PIPA</t>
  </si>
  <si>
    <t>83.30.04</t>
  </si>
  <si>
    <t>CARROCERIA DE MADEIRA P/ CAMINHÃO FORD CARGO 1519 OU 1319</t>
  </si>
  <si>
    <t>83.30.20</t>
  </si>
  <si>
    <t>TRANSPORTE EM CAÇAMBA (5m³)</t>
  </si>
  <si>
    <t>83.40.01</t>
  </si>
  <si>
    <t>LIX.PLAST.50L C/SUPORTE MET. 5050-01.P MITRA/EQUIVALENTE</t>
  </si>
  <si>
    <t>83.40.02</t>
  </si>
  <si>
    <t>LIXEIRA RETANGULAR BASCULAVEL 35L C/SUPORTE METAL.</t>
  </si>
  <si>
    <t>83.40.03</t>
  </si>
  <si>
    <t>LIX.RETANG.INDIVIDUAL 80L 5080-01.P MITRA/EQUIVALENTE</t>
  </si>
  <si>
    <t>83.40.04</t>
  </si>
  <si>
    <t>LIX.BASCULA C/ 4X100L REF. 040100.0140 MITRA/EQUIVALENTE.</t>
  </si>
  <si>
    <t>83.40.05</t>
  </si>
  <si>
    <t>LIXEIRA INDIV. MET. C/SUPORTE BOJO OVAL BASCULAVEL</t>
  </si>
  <si>
    <t>83.41.01</t>
  </si>
  <si>
    <t>PAPEL HIGIÊNICO (ROLO)</t>
  </si>
  <si>
    <t>83.41.02</t>
  </si>
  <si>
    <t>SABONETE LÍQUIDO 250ML</t>
  </si>
  <si>
    <t>83.41.03</t>
  </si>
  <si>
    <t>ÁLCOOL EM GEL 420G 70° INPM</t>
  </si>
  <si>
    <t>84.20.01</t>
  </si>
  <si>
    <t>84.20.02</t>
  </si>
  <si>
    <t>84.20.03</t>
  </si>
  <si>
    <t>SINALIZADOR A LED C/ TRAVA ANTI-FURTO MONOLIGHT OU EQUIVALENTE</t>
  </si>
  <si>
    <t>84.20.20</t>
  </si>
  <si>
    <t>FITA ZEBRADA PARA SINALIZAÇAO ROLO DE 200M</t>
  </si>
  <si>
    <t>89.05.01</t>
  </si>
  <si>
    <t>SERVICO DE BOMBEAMENTO DE CONCRETO COM CONSUMO MINIMO DE 40 M3</t>
  </si>
  <si>
    <t>89.06.24</t>
  </si>
  <si>
    <t>CONCRETO USINADO FCK&gt;=15 MPA - BRITA 0 E 1 - CONVENCIONAL - SLUMP 10+-2</t>
  </si>
  <si>
    <t>89.06.27</t>
  </si>
  <si>
    <t>CONCRETO USINADO FCK&gt;=20 MPA - BRITA 0 E 1 - CONVENCIONAL - SLUMP 10+-2</t>
  </si>
  <si>
    <t>89.06.28</t>
  </si>
  <si>
    <t>CONCRETO USINADO FCK&gt;=25 MPA - BRITA 0 E 1 - CONVENCIONAL - SLUMP 10+-2</t>
  </si>
  <si>
    <t>89.06.30</t>
  </si>
  <si>
    <t>CONCRETO USINADO FCK&gt;=30 MPA - BRITA 0 E 1 - CONVENCIONAL - SLUMP 10+-2</t>
  </si>
  <si>
    <t>89.06.32</t>
  </si>
  <si>
    <t>CONCRETO USINADO CONVENCIONAL FCK&gt;=40 MPA - BRITA 0 E 1 - SLUMP 10+-2</t>
  </si>
  <si>
    <t>89.07.09</t>
  </si>
  <si>
    <t>CONCRETO USINADO BOMBEAVEL FCK&gt;=15 MPA - BRITA 0 E 1 - SLUMP 10+-2</t>
  </si>
  <si>
    <t>89.07.12</t>
  </si>
  <si>
    <t>CONCRETO USINADO FCK&gt;=20 MPA - BRITA 0 E 1 - BOMBEÁVEL - SLUMP 10+-2</t>
  </si>
  <si>
    <t>89.07.13</t>
  </si>
  <si>
    <t>CONCRETO USINADO FCK&gt;=25 MPA - BRITA 0 E 1 - BOMBEÁVEL - SLUMP 10+-2</t>
  </si>
  <si>
    <t>89.07.15</t>
  </si>
  <si>
    <t>CONCRETO USINADO FCK&gt;=30 MPA - BRITA 0 E 1 - BOMBEÁVEL - SLUMP 10+-2</t>
  </si>
  <si>
    <t>89.07.17</t>
  </si>
  <si>
    <t>CONCRETO USINADO BOMBEAVEL FCK&gt;=40 MPA - BRITA 0 E 1 - SLUMP 10+-2</t>
  </si>
  <si>
    <t>89.07.31</t>
  </si>
  <si>
    <t>CONCRETO USINADO FCK&gt;=20 MPA -  BOMBEÁVEL - SLUMP 10+-2 CONSUMO MÍNIMO 300KG</t>
  </si>
  <si>
    <t>89.07.41</t>
  </si>
  <si>
    <t>CONCRETO USINADO FCK&gt;=20 MPA -  BOMBEÁVEL - SLUMP 13+-1 CONSUMO MÍNIMO 300KG</t>
  </si>
  <si>
    <t>89.07.52</t>
  </si>
  <si>
    <t>CONCRETO USINADO FCK&gt;=25 MPA -  BOMBEÁVEL - SLUMP 13+-3 CONSUMO MÍNIMO 280KG</t>
  </si>
  <si>
    <t>89.07.55</t>
  </si>
  <si>
    <t>CONCRETO USINADO FCK&gt;=40 MPA -  BOMBEÁVEL - SLUMP 13+-3 CONSUMO MÍNIMO 360KG</t>
  </si>
  <si>
    <t>89.07.63</t>
  </si>
  <si>
    <t>CONCRETO USINADO FCK&gt;=30 MPA -  BOMBEÁVEL - SLUMP 24+-2 CONSUMO MÍNIMO 400KG</t>
  </si>
  <si>
    <t>89.07.65</t>
  </si>
  <si>
    <t>CONCRETO USINADO FCK&gt;=40 MPA -  BOMBEÁVEL - SLUMP 24+-2 CONSUMO MÍNIMO 400KG</t>
  </si>
  <si>
    <t>89.18.01</t>
  </si>
  <si>
    <t>MOBILIZAÇAO E DESMOB.DE TRADO P/ESTACA ESC.MECANIC</t>
  </si>
  <si>
    <t>89.18.02</t>
  </si>
  <si>
    <t>ESTACA BROCA MECANIZADA - PERFURAÇAO D= 30CM</t>
  </si>
  <si>
    <t>89.18.03</t>
  </si>
  <si>
    <t>ESTACA BROCA MECANIZADA - PERFURAÇAO D= 35CM</t>
  </si>
  <si>
    <t>89.18.04</t>
  </si>
  <si>
    <t>ESTACA BROCA MECANIZADA - PERFURAÇAO D= 40CM</t>
  </si>
  <si>
    <t>89.18.05</t>
  </si>
  <si>
    <t>ESTACA BROCA MECANIZADA - PERFURAÇAO D= 45CM</t>
  </si>
  <si>
    <t>89.18.06</t>
  </si>
  <si>
    <t>ESTACA BROCA MECANIZADA - PERFURAÇAO D= 50CM</t>
  </si>
  <si>
    <t>89.20.01</t>
  </si>
  <si>
    <t>MOBILIZACAO E DESMOB.DE EQUIPAMENTO ESTACA STRAUSS</t>
  </si>
  <si>
    <t>89.20.05</t>
  </si>
  <si>
    <t>CONFECCAO DE ESTACA STRAUSS D=250MM/320MM-25T/35T</t>
  </si>
  <si>
    <t>89.20.09</t>
  </si>
  <si>
    <t>CONFECÇÃO DE ESTACA STRAUSS D=380MM/420MM-55T/75T</t>
  </si>
  <si>
    <t>89.20.80</t>
  </si>
  <si>
    <t>MOBILIZACAO E DESMOBILIZACAO DE EQUIPAMENTO (RAIZ)</t>
  </si>
  <si>
    <t>89.20.81</t>
  </si>
  <si>
    <t>ESTACA RAIZ D=160MM SOLO EXCL. ARG. EXCL. ARMACAO</t>
  </si>
  <si>
    <t>89.20.82</t>
  </si>
  <si>
    <t>ESTACA RAIZ D=210MM SOLO EXCL. ARG. EXCL. ARMACAO</t>
  </si>
  <si>
    <t>89.20.83</t>
  </si>
  <si>
    <t>ESTACA RAIZ D=250MM SOLO EXCL. ARG. EXCL. ARMACAO</t>
  </si>
  <si>
    <t>89.20.84</t>
  </si>
  <si>
    <t>ESTACA RAIZ D=310MM SOLO EXCL. ARG. EXCL. ARMACAO</t>
  </si>
  <si>
    <t>89.20.85</t>
  </si>
  <si>
    <t>ESTACA RAIZ D=160MM ROCHA EXCL. ARG. EXCL. ARMACAO</t>
  </si>
  <si>
    <t>89.20.86</t>
  </si>
  <si>
    <t>ESTACA RAIZ D=210MM ROCHA EXCL. ARG. EXCL. ARMACAO</t>
  </si>
  <si>
    <t>89.20.87</t>
  </si>
  <si>
    <t>ESTACA RAIZ D=250MM ROCHA EXCL. ARG. EXCL. ARMACAO</t>
  </si>
  <si>
    <t>89.20.88</t>
  </si>
  <si>
    <t>ESTACA RAIZ D=310MM ROCHA EXCL. ARG. EXCL. ARMACAO</t>
  </si>
  <si>
    <t>89.20.90</t>
  </si>
  <si>
    <t>GERADOR 60KVA</t>
  </si>
  <si>
    <t>89.20.93</t>
  </si>
  <si>
    <t>COMPRESSOR A DIESEL 900PCM</t>
  </si>
  <si>
    <t>89.21.01</t>
  </si>
  <si>
    <t>MOBILIZAÇÃO E DESMOBILIZAÇÃO DE EQUIPAMENTO</t>
  </si>
  <si>
    <t>89.21.02</t>
  </si>
  <si>
    <t>ESTACA HELICE CONTINUA D= 30 CM</t>
  </si>
  <si>
    <t>89.21.03</t>
  </si>
  <si>
    <t>ESTACA HELICE CONTINUA D= 40 CM</t>
  </si>
  <si>
    <t>89.21.04</t>
  </si>
  <si>
    <t>ESTACA HELICE CONTINUA D= 50 CM</t>
  </si>
  <si>
    <t>89.21.05</t>
  </si>
  <si>
    <t>ESTACA HELICE CONTINUA D= 60 CM</t>
  </si>
  <si>
    <t>89.21.06</t>
  </si>
  <si>
    <t>ESTACA HELICE CONTINUA D= 70 CM</t>
  </si>
  <si>
    <t>89.34.06</t>
  </si>
  <si>
    <t>FORNECIMENTO DE GRAMA SAO CARLOS (AXONAPUS)</t>
  </si>
  <si>
    <t>89.34.07</t>
  </si>
  <si>
    <t>89.34.08</t>
  </si>
  <si>
    <t xml:space="preserve">MUDA DE RASTEIRA/FORRACAO, AMENDOIM RASTEIRO/ONZE HORAS/AZULZINHA/IMPATIENS OU EQUIVALENTE DA REGIAO </t>
  </si>
  <si>
    <t>89.34.30</t>
  </si>
  <si>
    <t>89.34.31</t>
  </si>
  <si>
    <t>ADUBO ORGANICO</t>
  </si>
  <si>
    <t>89.34.32</t>
  </si>
  <si>
    <t>ADUBO MINERAL (10-10-10)</t>
  </si>
  <si>
    <t>89.34.33</t>
  </si>
  <si>
    <t>ADUBO MINERAL (4-14-8)</t>
  </si>
  <si>
    <t>89.34.34</t>
  </si>
  <si>
    <t>CALCÁRIO DOLOMITICO (ACIMA DE 1T)</t>
  </si>
  <si>
    <t>89.34.40</t>
  </si>
  <si>
    <t>ARVORE -SIBIPIRUNA-CAESLPINA PELTOHOROIDES H=2,50M</t>
  </si>
  <si>
    <t>89.34.42</t>
  </si>
  <si>
    <t>ARVORE - IPE ROSA - TABEBUIA AVELLANEDAE H= 2,50M</t>
  </si>
  <si>
    <t>89.34.44</t>
  </si>
  <si>
    <t>ARVORE-PAU FERRO-CAESALPINIA FERREA LEIOSCHYA 2,50</t>
  </si>
  <si>
    <t>89.34.46</t>
  </si>
  <si>
    <t>ARVORE - ACASSIA MINOSA- ACASSIA PODALYRIIFOLIA H= 2,50M</t>
  </si>
  <si>
    <t>89.34.48</t>
  </si>
  <si>
    <t>ARVORE - JACARANDA MIMOSO - CUSPIDIFOLIA H= 2,50M</t>
  </si>
  <si>
    <t>89.34.50</t>
  </si>
  <si>
    <t>FORRAÇAO - ACALIPHA - ACALIPHA REPTANS</t>
  </si>
  <si>
    <t>89.34.52</t>
  </si>
  <si>
    <t>FORRAÇAO - WEDELIA - WEDELIA PALUDOSA</t>
  </si>
  <si>
    <t>89.34.54</t>
  </si>
  <si>
    <t>FORRAÇAO - CLOROFITO - CLOROFITUM</t>
  </si>
  <si>
    <t>89.34.60</t>
  </si>
  <si>
    <t>ARBUSTO - BELA EMILIA - PLUMBAGO CAPENSIS 0,60M</t>
  </si>
  <si>
    <t>89.34.62</t>
  </si>
  <si>
    <t>ARBUSTO - CAMARA - LANTANA CAMARA 0,60M</t>
  </si>
  <si>
    <t>89.34.70</t>
  </si>
  <si>
    <t>PALMEIRA - LICURI (ESTIPE &gt;= H= 2,50M)</t>
  </si>
  <si>
    <t>89.37.50</t>
  </si>
  <si>
    <t>POLIMENTO MECANICO PISO CONCRETO NIVELAMENTO LASER</t>
  </si>
  <si>
    <t>89.37.70</t>
  </si>
  <si>
    <t>CALCADA PORTUGUESA ASSENTADA, EXCLUSIVE ARGAMASSA</t>
  </si>
  <si>
    <t>89.45.10</t>
  </si>
  <si>
    <t>IMPERMEAB. INFILTRACAO CRISTALIZACAO POSITIVA(RES)</t>
  </si>
  <si>
    <t>89.45.28</t>
  </si>
  <si>
    <t>IMPERM.MANTA ASFAL.PREFABR.TIPO3 NBR9952 SBS E=4MM</t>
  </si>
  <si>
    <t>89.50.02</t>
  </si>
  <si>
    <t>CONTAINER 6,0X2,30X2,82M COM ISOLAMENTO TERMICO</t>
  </si>
  <si>
    <t>89.50.03</t>
  </si>
  <si>
    <t>CONTAINER 6,0X2,30X2,82M E SANITÁRIO C/ ISOLAMENTO TÉRMICO</t>
  </si>
  <si>
    <t>89.50.04</t>
  </si>
  <si>
    <t>CONTAINER VEST.6,0X2,30X2,82M COM 7 CHUV. 2 LAVAT.</t>
  </si>
  <si>
    <t>89.50.05</t>
  </si>
  <si>
    <t>CONTAINER 6,0X2,30X2,82M VEST.7CHUV, 2LAVAT,1MICT</t>
  </si>
  <si>
    <t>89.50.06</t>
  </si>
  <si>
    <t>CONT.6,0X2,30X2,82 VEST. 4CHUV.3SANIT.1LAVAT.1MICT</t>
  </si>
  <si>
    <t>89.50.07</t>
  </si>
  <si>
    <t>CONTAINER 6,0X2,30X2,82 CM COM ISOLAMENTO TERMICO</t>
  </si>
  <si>
    <t>89.50.08</t>
  </si>
  <si>
    <t>CONTAINER 6,0X2,30X2,82M COM LAVATORIO</t>
  </si>
  <si>
    <t>89.50.09</t>
  </si>
  <si>
    <t>BANHEIRO QUIMICO 2 MANUT. 2 ROLOS PAPEL HIGIENICO</t>
  </si>
  <si>
    <t>89.50.10</t>
  </si>
  <si>
    <t>BANHEIRO QUÍMICO C/ SUPORTE SABONETE LÍQUIDO, LAVAT. C/ RESERVAT. DE ÁGUA, CABINE DE POLIETILENO, PORTA PAPEL HIGIÊNICO, PORTA PAPEL TOALHA, ANTIDERRAPANTE, LIVRE/OCUPADO PAPEL HIGIÊNICO, E LIMPEZA 2 VEZES POR SEMANA</t>
  </si>
  <si>
    <t>89.50.20</t>
  </si>
  <si>
    <t>MOBILIZAÇAO DE CONTAINER</t>
  </si>
  <si>
    <t>89.50.21</t>
  </si>
  <si>
    <t>DESMOBILIZAÇÃO DE CONTAINER</t>
  </si>
  <si>
    <t>89.50.50</t>
  </si>
  <si>
    <t>AR CONDICIONADO PARA CONTAINER</t>
  </si>
  <si>
    <t>93.20.06</t>
  </si>
  <si>
    <t>NIVEL WILD N3 C/MICROMETRO (PRECISAO +/- 0,2 MM) OU EQUIVALENTE</t>
  </si>
  <si>
    <t>93.21.01</t>
  </si>
  <si>
    <t>ESTACAO TOTAL PRECISAO MINIMA 2MM ALCANCE &gt;=2500M</t>
  </si>
  <si>
    <t>93.21.03</t>
  </si>
  <si>
    <t>RECEPTOR GPS P/ SISTEMA GNSS L1/L2 - PAR</t>
  </si>
  <si>
    <t>93.22.02</t>
  </si>
  <si>
    <t>COMPUTADOR C/ PERIFÉRICOS - PROCESSADOR i5 (EQUIVALENTE OU SUPERIOR) 8GB, RAM, HD 1 TB, PLACA DE VIDEO 1 GB E WINDOWS 10</t>
  </si>
  <si>
    <t>93.22.09</t>
  </si>
  <si>
    <t>PACOTE OFFICE 2019 (SIMILAR OU SUPERIOR)</t>
  </si>
  <si>
    <t>ANO</t>
  </si>
  <si>
    <t>93.22.10</t>
  </si>
  <si>
    <t>AUTODESK AUTOCAD - 2016 (SIMILAR OU SUPERIOR)</t>
  </si>
  <si>
    <t>93.22.11</t>
  </si>
  <si>
    <t>BENTLEY TOPOGRAFH (SIMILAR OU SUPERIOR)</t>
  </si>
  <si>
    <t>94.01.03</t>
  </si>
  <si>
    <t>COPIA XEROGRAFICA PRETO/BRANCO- FORMATO A2</t>
  </si>
  <si>
    <t>94.01.04</t>
  </si>
  <si>
    <t>COPIA XEROGRAFICA PRETO/BRANCO- FORMATO A1</t>
  </si>
  <si>
    <t>94.01.05</t>
  </si>
  <si>
    <t>COPIA XEROGRAFICA PRETO/BRANCO- FORMATO A0</t>
  </si>
  <si>
    <t>94.03.01</t>
  </si>
  <si>
    <t>COPIA XEROGRAFICA PAPEL VEGETAL - FORMATO A4</t>
  </si>
  <si>
    <t>94.03.02</t>
  </si>
  <si>
    <t>COPIA XEROGRAFICA PAPEL VEGETAL - FORMATO A3</t>
  </si>
  <si>
    <t>94.03.03</t>
  </si>
  <si>
    <t>COPIA XEROGRAFICA PAPEL VEGETAL - FORMATO A2</t>
  </si>
  <si>
    <t>94.03.04</t>
  </si>
  <si>
    <t>COPIA XEROGRAFICA PAPEL VEGETAL - FORMATO A1</t>
  </si>
  <si>
    <t>94.03.05</t>
  </si>
  <si>
    <t>COPIA XEROGRAFICA PAPEL VEGETAL - FORMATO A0</t>
  </si>
  <si>
    <t>94.07.01</t>
  </si>
  <si>
    <t>XEROX  PRETO/BRANCO - FORMATO A4</t>
  </si>
  <si>
    <t>94.07.02</t>
  </si>
  <si>
    <t>XEROX PRETO/BRANCO - FORMATO A3</t>
  </si>
  <si>
    <t>94.09.11</t>
  </si>
  <si>
    <t>XEROX COLORIDO  FORMATO A4</t>
  </si>
  <si>
    <t>94.09.12</t>
  </si>
  <si>
    <t>XEROX COLORIDO  FORMATO A3</t>
  </si>
  <si>
    <t>94.11.01</t>
  </si>
  <si>
    <t>ENCADERNACAO A4 ACETATO, PVC/CROMICOTE, C/ESPIRAL</t>
  </si>
  <si>
    <t>94.12.02</t>
  </si>
  <si>
    <t>PLOTAGEM SULFITE - FORMATO A3</t>
  </si>
  <si>
    <t>94.12.03</t>
  </si>
  <si>
    <t>PLOTAGEM SULFITE - FORMATO A2</t>
  </si>
  <si>
    <t>94.12.04</t>
  </si>
  <si>
    <t>PLOTAGEM SULFITE - FORMATO A1</t>
  </si>
  <si>
    <t>94.12.05</t>
  </si>
  <si>
    <t>PLOTAGEM SULFITE - FORMATO A0</t>
  </si>
  <si>
    <t>94.12.06</t>
  </si>
  <si>
    <t>PLOTAGEM SULFITE -FORMATO A1 LONGO</t>
  </si>
  <si>
    <t>94.12.07</t>
  </si>
  <si>
    <t>PLOTAGEM SULFITE -FORMATO A1 EXTENDIDO</t>
  </si>
  <si>
    <t>94.12.08</t>
  </si>
  <si>
    <t>PLOTAGEM SULFITE -FORMATO A0 EXTENDIDO</t>
  </si>
  <si>
    <t>94.13.01</t>
  </si>
  <si>
    <t>PLOTAGEM EM PAPEL VEGETAL GR.90GR/CM2 - FORMATO A4</t>
  </si>
  <si>
    <t>94.13.02</t>
  </si>
  <si>
    <t>PLOTAGEM EM PAPEL VEGETAL GR.90GR/CM2 - FORMATO A3</t>
  </si>
  <si>
    <t>94.13.03</t>
  </si>
  <si>
    <t>PLOTAGEM EM PAPEL VEGETAL GR.90GR/CM2 - FORMATO A2</t>
  </si>
  <si>
    <t>94.13.04</t>
  </si>
  <si>
    <t>PLOTAGEM EM PAPEL VEGETAL GR.90GR/CM2 - FORMATO A1</t>
  </si>
  <si>
    <t>94.13.05</t>
  </si>
  <si>
    <t>PLOTAGEM EM PAPEL VEGETAL GR.90GR/CM2 - FORMATO A0</t>
  </si>
  <si>
    <t>94.15.01</t>
  </si>
  <si>
    <t>PLOTAGEM COLORIDA SULFITE FORMATO A4</t>
  </si>
  <si>
    <t>94.15.02</t>
  </si>
  <si>
    <t>PLOTAGEM COLORIDA SULFITE FORMATO A3</t>
  </si>
  <si>
    <t>94.15.03</t>
  </si>
  <si>
    <t>PLOTAGEM COLORIDA SULFITE FORMATO A2</t>
  </si>
  <si>
    <t>94.15.04</t>
  </si>
  <si>
    <t>PLOTAGEM COLORIDA SULFITE FORMATO A1</t>
  </si>
  <si>
    <t>94.15.05</t>
  </si>
  <si>
    <t>PLOTAGEM COLORIDA SULFITE FORMATO A0</t>
  </si>
  <si>
    <t>94.15.06</t>
  </si>
  <si>
    <t>PLOTAGEM  COLORIDA SULFIT -FORMATO A1 LONGO</t>
  </si>
  <si>
    <t>94.15.07</t>
  </si>
  <si>
    <t>PLOTAGEM  COLORIDA SULFITE FORMATO A1 EXTENDIDO</t>
  </si>
  <si>
    <t>94.15.08</t>
  </si>
  <si>
    <t>PLOTAGEM  COLORIDA SULFITE FORMATO A0 EXTENDIDO</t>
  </si>
  <si>
    <t>94.17.01</t>
  </si>
  <si>
    <t>PLOTAGEM COLORIDA PAPEL VEGETAL FORMATO A4</t>
  </si>
  <si>
    <t>94.17.02</t>
  </si>
  <si>
    <t>PLOTAGEM COLORIDA PAPEL VEGETAL FORMATO A3</t>
  </si>
  <si>
    <t>94.17.03</t>
  </si>
  <si>
    <t>PLOTAGEM COLORIDA PAPEL VEGETAL FORMATO A2</t>
  </si>
  <si>
    <t>94.17.04</t>
  </si>
  <si>
    <t>PLOTAGEM COLORIDA PAPEL VEGETAL FORMATO A1</t>
  </si>
  <si>
    <t>94.17.05</t>
  </si>
  <si>
    <t>PLOTAGEM COLORIDA PAPEL VEGETAL FORMATO A0</t>
  </si>
  <si>
    <t>94.17.06</t>
  </si>
  <si>
    <t>PLOTAGEM  COLORIDA PAPEL VEGETAL FORMATO A1 LONGO</t>
  </si>
  <si>
    <t>94.17.07</t>
  </si>
  <si>
    <t>PLOTAGEM  COLORIDA PAPEL VEGETAL FORMATO A1 EXTENDIDO</t>
  </si>
  <si>
    <t>94.17.08</t>
  </si>
  <si>
    <t>PLOTAGEM  COLORIDA PAPEL VEGETAL FORMATO A0 EXTENDIDO</t>
  </si>
  <si>
    <t>94.18.01</t>
  </si>
  <si>
    <t>DIGITALIZAÇÃO DE FORMATOS A0 (PDF OU EQUIVALENTE)</t>
  </si>
  <si>
    <t>94.18.02</t>
  </si>
  <si>
    <t>DIGITALIZAÇÃO DE FORMATOS A1 (PDF OU EQUIVALENTE)</t>
  </si>
  <si>
    <t>94.18.03</t>
  </si>
  <si>
    <t>DIGITALIZAÇÃO DE FORMATOS A2 (PDF OU EQUIVALENTE)</t>
  </si>
  <si>
    <t>94.18.05</t>
  </si>
  <si>
    <t>DVD 4,7 GB</t>
  </si>
  <si>
    <t>94.20.01</t>
  </si>
  <si>
    <t>REVELACAO FOTOGRAFICA</t>
  </si>
  <si>
    <t>94.20.02</t>
  </si>
  <si>
    <t>ATOS COMUNS A REGISTRADORES E NOTÁRIOS - CERTIDÃO DE INTEIRO TEOR OU EM RESUMO, INDEPENDENTEMENTE DO NÚMERO DE FOLHAS, INCLUSIVE ISSQN DE 5% SOB OS EMOLUMENTOS</t>
  </si>
  <si>
    <t>94.20.03</t>
  </si>
  <si>
    <t>ATOS COMUNS A REGISTRADORES E NOTÁRIOS - CERTIDÃO EM RELATÓRIO CONFORME QUESITOS, INDEPENDENTEMENTE DO NÚMERO DE FOLHAS, INCLUSIVE ISSQN DE 5% SOB OS EMOLUMENTOS</t>
  </si>
  <si>
    <t>95.01.01</t>
  </si>
  <si>
    <t>MOBILIZAÇÃO, INSTALAÇÃO E DESMOBILIZAÇÃO, PARA EXECUÇÃO DE SONDAGEM À PERCUSSÃO (NBR 6484:2020)</t>
  </si>
  <si>
    <t>95.01.02</t>
  </si>
  <si>
    <t>PERFURAÇÃO DE SOLO SONDAGEM À PERCUSSÃO (NBR 6484:2020)</t>
  </si>
  <si>
    <t>95.01.03</t>
  </si>
  <si>
    <t>DESMONTAGEM, TRANSPORTE E MONTAGEM DE EQUIPAMENTOS DE SONDAGEM A PERCUSSÃO POR FURO</t>
  </si>
  <si>
    <t>95.02.01</t>
  </si>
  <si>
    <t>MOBILIZAÇÃO DE EQUIPAMENTOS DE SONDAGEM A TRADO (NBR 9603:2015) DN 20CM</t>
  </si>
  <si>
    <t>95.02.02</t>
  </si>
  <si>
    <t>PERFURAÇÃO DE SOLO SONDAGEM A TRADO (NBR 9603:2015) DN 20CM</t>
  </si>
  <si>
    <t>95.03.01</t>
  </si>
  <si>
    <t>POÇO DE INSPEÇÃO EM SOLO, SEÇÃO TRANSVERSAL MÍNIMA 100CM OU CIRCULAR 120CM (NBR 9604:2016)</t>
  </si>
  <si>
    <t>95.03.02</t>
  </si>
  <si>
    <t>SONDAGEM DE SOLO COM UTILIZAÇÃO DE PA E PICARETA</t>
  </si>
  <si>
    <t>95.06.01</t>
  </si>
  <si>
    <t>MOBILIZACAO E DESMOBILIZACAO - SONDAGEM ROTATIVA NW</t>
  </si>
  <si>
    <t>95.06.02</t>
  </si>
  <si>
    <t>INSTALACAO DE SONDAGEM ROTATIVA NW POR FURO</t>
  </si>
  <si>
    <t>95.06.03</t>
  </si>
  <si>
    <t>PERFURACAO EM SOLO COM SONDAGEM ROTATIVA NW</t>
  </si>
  <si>
    <t>95.06.04</t>
  </si>
  <si>
    <t>PERFURACAO DE SOLO COM COROA DE WIDIA SONDAGEM ROTATIVA NW</t>
  </si>
  <si>
    <t>95.06.05</t>
  </si>
  <si>
    <t>PERFURACAO COM COROA DIAMANTADA SONDAGEM ROTATIVA NW</t>
  </si>
  <si>
    <t>95.08.02</t>
  </si>
  <si>
    <t>95.08.21</t>
  </si>
  <si>
    <t>RETIRADA DE AMOSTRA INDEFORMADA EM BLOCOS 30X30X30CM (NBR 9604:2016), PROFUNDIDADE = 2 A 3 M</t>
  </si>
  <si>
    <t>95.08.22</t>
  </si>
  <si>
    <t>RETIRADA DE AMOSTRA INDEFORMADA EM BLOCOS 30X30X30CM (NBR 9604:2016), PROFUNDIDADE = 1 A 2 M</t>
  </si>
  <si>
    <t>95.08.23</t>
  </si>
  <si>
    <t>RETIRADA DE AMOSTRA INDEFORMADA EM BLOCOS 30X30X30CM (NBR 9604:2016), PROFUNDIDADE ATÉ 1M</t>
  </si>
  <si>
    <t>95.11.01</t>
  </si>
  <si>
    <t>ENSAIO DE PERDA D'AGUA SOB PRESSAO EM MACIÇOS ROCHOSOS POR MEIO DE FUROS DE SONDAGEM</t>
  </si>
  <si>
    <t>95.11.02</t>
  </si>
  <si>
    <t>ENSAIO DE PERMEABILIDADE "IN SITU" EM FURO DE SONDAGEM EM ROCHA</t>
  </si>
  <si>
    <t>96.01.02</t>
  </si>
  <si>
    <t>DETERMINAÇÃO DA DENSIDADE RELATIVA E MASSA ESPECÍFICA DE MATERIAIS BETUMINOSOS (NBR 6296:2012)</t>
  </si>
  <si>
    <t>96.01.03</t>
  </si>
  <si>
    <t>DETERMINAÇÃO DA DENSIDADE APARENTE E MASSA ESPECÍFICA APARENTE DE MISTURAS ASFALTICAS (NBR 15573:2012)</t>
  </si>
  <si>
    <t>96.01.04</t>
  </si>
  <si>
    <t>DETERMINAÇÃO DA DENSIDADE IN SITU DAS MISTURAS ASFÁLTICAS COMPACTADAS (DNIT 431/2020-ME)</t>
  </si>
  <si>
    <t>96.01.05</t>
  </si>
  <si>
    <t>ENSAIO  PARA VERIFICAÇÃO DA ADESIVIDADE DE AGREGADO MIUDO AO LIGANTE BETUMINOSO (NBR 12584:2017)</t>
  </si>
  <si>
    <t>96.01.06</t>
  </si>
  <si>
    <t>DOSAGEM DE MISTURAS BETUMINOSAS A QUENTE PELO MÉTODO MARSHALL (DNER-ME 043/95)</t>
  </si>
  <si>
    <t>96.01.07</t>
  </si>
  <si>
    <t>DOSAGEM DE LAMA ASFALTICA CONFORME RECOMENDAÇÕES ISSA (DNIT 150/2010-ES)</t>
  </si>
  <si>
    <t>96.01.14</t>
  </si>
  <si>
    <t>DETERMINAÇÃO DA VISCOSIDADE SAYBOLT FUROL EM MATERIAIS BETUMINOSOS (NBR 14950:2003)</t>
  </si>
  <si>
    <t>96.01.15</t>
  </si>
  <si>
    <t>DETERMINAÇÃO DA SEDIMENTAÇÃO E ESTABILIDADE À ESTOCAGEM DE EMULSÕES ASFÁLTICAS (NBR 6570:2016)</t>
  </si>
  <si>
    <t>96.01.16</t>
  </si>
  <si>
    <t>DETERMINAÇÃO DA PENETRAÇÃO EM MATERIAIS ASFÁLTICOS (NBR 6576:2007)</t>
  </si>
  <si>
    <t>96.01.17</t>
  </si>
  <si>
    <t>DETERMINAÇÃO DO PH EM EMULSÕES ASFÁLTICAS (NBR 6299:2012)</t>
  </si>
  <si>
    <t>96.01.18</t>
  </si>
  <si>
    <t>DETERMINAÇÃO DO TEOR DE ÁGUA POR DESTILAÇÃO EM MATERIAIS BETUMINOSOS (NBR 14236:2018)</t>
  </si>
  <si>
    <t>96.01.19</t>
  </si>
  <si>
    <t>DETERMINAÇÃO DO TEOR DE BETUME - PROCEDIMENTOS SOXHLET OU REFLUXO DUPLO (NBR 16208:2013)</t>
  </si>
  <si>
    <t>96.01.20</t>
  </si>
  <si>
    <t>DETERMINAÇÃO DA DUCTILIDADE EM LIGANTES ASFÁLTICOS (NBR 6293:2015)</t>
  </si>
  <si>
    <t>96.01.21</t>
  </si>
  <si>
    <t>DETERMINAÇÃO DO PONTO DE AMOLECIMENTO EM LIGANTES ASFÁLTICOS - MÉTODO DO ANEL E BOLA (NBR 6560:2016)</t>
  </si>
  <si>
    <t>96.01.22</t>
  </si>
  <si>
    <t>DETERMINAÇÃO DA ESTABILIDADE E FLUÊNCIA DE MISTURAS BETUMINOSAS (DNER-ME 043/95)</t>
  </si>
  <si>
    <t>96.01.28</t>
  </si>
  <si>
    <t>DETERMINAÇÃO DO EQUIVALENTE DE AREIA EM AGREGADOS MIUDOS (DNER-ME 054/97) (OU NBR 12052:92)</t>
  </si>
  <si>
    <t>96.01.29</t>
  </si>
  <si>
    <t>ENSAIO  PARA VERIFICAÇÃO DA ADESIVIDADE DE AGREGADO GRAUDO AO LIGANTE BETUMINOSO (NBR 12583:2017)</t>
  </si>
  <si>
    <t>97.01.01</t>
  </si>
  <si>
    <t>DETERMINAÇÃO DO TEOR DE UMIDADE DE SOLOS EM LABORATORIO (NBR 6457:2016 ANEXO A)</t>
  </si>
  <si>
    <t>97.01.03</t>
  </si>
  <si>
    <t>DETERMINAÇÃO DA MASSA ESPECÍFICA,  MASSA ESPECÍFICA APARENTE E ABSORÇÃO DE ÁGUA (NBR 6458:2016)</t>
  </si>
  <si>
    <t>97.01.04</t>
  </si>
  <si>
    <t>ANÁLISE GRANULOMETRICA DE SOLOS POR PENEIRAMENTO (NBR 7181:2016)</t>
  </si>
  <si>
    <t>97.01.05</t>
  </si>
  <si>
    <t>ANÁLISE GRANULOMETRICA DE SOLOS POR PENEIRAMENTO E SEDIMENTAÇÃO (NBR 7181:2016)</t>
  </si>
  <si>
    <t>97.01.06</t>
  </si>
  <si>
    <t>DETERMINAÇÃO DO LIMITE DE LIQUIDEZ DE SOLOS (NBR 6459:2017)</t>
  </si>
  <si>
    <t>97.01.07</t>
  </si>
  <si>
    <t>DETERMINAÇÃO DO LIMITE DE PLASTICIDADE DE SOLOS (NBR 7180:2016)</t>
  </si>
  <si>
    <t>97.01.08</t>
  </si>
  <si>
    <t>DETERMINAÇÃO DOS FATORES DE CONTRAÇÃO DE SOLOS (DNER-ME 087/94)</t>
  </si>
  <si>
    <t>97.01.09</t>
  </si>
  <si>
    <t>VERIFICAÇÃO DA COMPACTAÇÃO DO SOLO ENERGIA PROCTOR NORMAL (NBR 7182:2020) COM 05 CORPOS DE PROVA</t>
  </si>
  <si>
    <t>97.01.10</t>
  </si>
  <si>
    <t>VERIFICAÇÃO DA COMPACTAÇÃO DO SOLO ENERGIA PROCTOR INTERMEDIÁRIO (NBR 7182:2020) COM 05 CORPOS DE PROVA</t>
  </si>
  <si>
    <t>97.01.11</t>
  </si>
  <si>
    <t>VERIFICAÇÃO DA COMPACTAÇÃO DO SOLO ENERGIA PROCTOR MODIFICADO (NBR 7182:2020) COM 05 CORPOS DE PROVA</t>
  </si>
  <si>
    <t>97.01.12</t>
  </si>
  <si>
    <t>DETERMINAÇÃO DO ÍNDICE DE SUPORTE CALIFÓRNIA DE SOLOS (ISC OU CBR) COM 1 CORPO DE PROVA (NORMA DNIT 172/016-ME / NBR 9895:2017)</t>
  </si>
  <si>
    <t>97.01.13</t>
  </si>
  <si>
    <t>DETERMINAÇÃO DO ÍNDICE DE SUPORTE CALIFÓRNIA DE SOLOS (ISC OU CBR) COM 3 CORPOS DE PROVA (NORMA DNIT 172/016-ME / NBR 9895:2017)</t>
  </si>
  <si>
    <t>97.01.14</t>
  </si>
  <si>
    <t>DETERMINAÇÃO DO ÍNDICE DE SUPORTE CALIFÓRNIA DE SOLOS (ISC OU CBR) COM 5 CORPOS DE PROVA (NORMA DNIT 172/016-ME / NBR 9895:2017)</t>
  </si>
  <si>
    <t>97.01.15</t>
  </si>
  <si>
    <t>DETERMINAÇÃO DO EQUIVALENTE DE AREIA EM SOLO (DNER-ME 054/97 / NBR 12052:92)</t>
  </si>
  <si>
    <t>97.01.17</t>
  </si>
  <si>
    <t>DETERMINAÇÃO COLORIMÉTRICA DE IMPUREZAS ORGÂNICAS EM SOLOS (NBR NM 49:2001)</t>
  </si>
  <si>
    <t>97.01.18</t>
  </si>
  <si>
    <t>ENSAIO DE ADENSAMENTO DE SOLOS (DNER-IE 005/94 - NBR 16853:2020)</t>
  </si>
  <si>
    <t>97.01.20</t>
  </si>
  <si>
    <t>DETERMINAÇÃO DO COEFICIENTE DE PERMEABILIDADE DE SOLOS ARGILOSOS À CARGA VARIÁVEL (NBR 14545:2021)</t>
  </si>
  <si>
    <t>97.01.21</t>
  </si>
  <si>
    <t>DETERMINAÇÃO DO COEFICIENTE DE PERMEABILIDADE DE SOLOS GRANULARES À CARGA CONSTANTE (NBR 13292:2021)</t>
  </si>
  <si>
    <t>97.01.22</t>
  </si>
  <si>
    <t>DETERMINAÇÃO DA RESISTÊNCIA À COMPRESSÃO NÃO CONFINADA - SOLOS COESIVOS (NBR 12770:1992)</t>
  </si>
  <si>
    <t>97.01.23</t>
  </si>
  <si>
    <t>COMPRESSAO TRIAXIAL RAPIDO NÃO ADENSADO E NÃO DRENADO (Q/UU)</t>
  </si>
  <si>
    <t>97.01.24</t>
  </si>
  <si>
    <t>COMPRESSAO TRIAXIAL RAPIDO NÃO ADENSADO E NÃO DRENADO (Q/UU) C/MEDIDAS DE PRESSAO NEUTRA</t>
  </si>
  <si>
    <t>97.01.25</t>
  </si>
  <si>
    <t>COMPRESSAO TRIAXIAL RAPIDO PRE-ADENSADO E NÃO DRENADO (R/CIU)</t>
  </si>
  <si>
    <t>97.01.26</t>
  </si>
  <si>
    <t>COMPRESSAO TRIAXIAL RAPIDO PRE-ADENSADO (R/CIU) C/MEDIDAS DE PRESSÃO NEUTRA</t>
  </si>
  <si>
    <t>97.01.27</t>
  </si>
  <si>
    <t>COMPRESSAO TRIAXIAL RAPIDO PRE-ADENSADO SATURADO (R-SAT/CIU-SAT)</t>
  </si>
  <si>
    <t>97.01.28</t>
  </si>
  <si>
    <t>COMPRESSAO TRIAXIAL RAPIDO PRE-ADENSADO SATURADO (R-SAT/CIU-SAT) C/MEDIDAS PRESSÃO NEUTRA</t>
  </si>
  <si>
    <t>97.01.30</t>
  </si>
  <si>
    <t>COMPRESSAO TRIAXIAL LENTO SATURADO (CD)</t>
  </si>
  <si>
    <t>97.01.31</t>
  </si>
  <si>
    <t>ENSAIO DE CISALHAMENTO DIRETO RAPIDO EM SOLOS (NBR ISO 12957-1:2013)</t>
  </si>
  <si>
    <t>97.01.32</t>
  </si>
  <si>
    <t>CISALHAMENTO DIRETO RAPIDO SATURADO</t>
  </si>
  <si>
    <t>97.01.33</t>
  </si>
  <si>
    <t>CISALHAMENTO DIRETO RAPIDO PRE-ADENSADO</t>
  </si>
  <si>
    <t>97.01.34</t>
  </si>
  <si>
    <t>CISALHAMENTO DIRETO RAPIDO SATURADO PRE-ADENSADO</t>
  </si>
  <si>
    <t>97.01.35</t>
  </si>
  <si>
    <t>CISALHAMENTO DIRETO LENTO</t>
  </si>
  <si>
    <t>97.01.36</t>
  </si>
  <si>
    <t>CISALHAMENTO DIRETO LENTO SATURADO</t>
  </si>
  <si>
    <t>97.02.01</t>
  </si>
  <si>
    <t>DETERMINAÇÃO DA COMPOSIÇÃO GRANULOMÉTRICA - AGREGADOS (NBR NM 248:2003)</t>
  </si>
  <si>
    <t>97.02.02</t>
  </si>
  <si>
    <t>DETERMINAÇÃO DO TEOR DE ARGILA EM TORRÕES - AGREGADOS (NBR 7218:2010)</t>
  </si>
  <si>
    <t>97.02.03</t>
  </si>
  <si>
    <t>DETERMINAÇÃO DO MATERIAL FINO QUE PASSA PELA PENEIRA 75 µm POR LAVAGEM (NBR 16973:2021)</t>
  </si>
  <si>
    <t>97.02.04</t>
  </si>
  <si>
    <t>DETERMINAÇÃO COLORIMÉTRICA DE IMPUREZAS ORGÂNICAS EM AGREGADO MIÚDO (NBR NM 49:2001)</t>
  </si>
  <si>
    <t>97.02.05</t>
  </si>
  <si>
    <t>DETERMINAÇÃO DA MASSA UNITÁRIA E DO VOLUME DE VAZIOS - AGREGADOS (NBR 16972:2021)</t>
  </si>
  <si>
    <t>97.02.06</t>
  </si>
  <si>
    <t>DETERMINAÇÃO DA MASSA ESPECÍFICA DE AGREGADOS MIUDOS POR MEIO DO FRASCO CHAPMAN (DNER-ME 194/98)</t>
  </si>
  <si>
    <t>97.02.07</t>
  </si>
  <si>
    <t>DETERMINAÇÃO DO INDICE DE DESEMPENHO DE AGREGADO MIÚDO CONTENDO IMPUREZAS ORGÂNICAS (NBR 7221:2012)</t>
  </si>
  <si>
    <t>97.02.08</t>
  </si>
  <si>
    <t>DETERMINAÇÃO DA CURVA DE INCHAMENTO DE AGREGADO MIUDO (NBR 6467:2009)</t>
  </si>
  <si>
    <t>97.02.09</t>
  </si>
  <si>
    <t>DETERMINAÇÃO DA RESISTÊNCIA DE AGREGADO GRAÚDO AO DESGASTE POR ABRASÃO - LOS ANGELES (NBR 16974:2021)</t>
  </si>
  <si>
    <t>97.02.12</t>
  </si>
  <si>
    <t>DETERMINAÇÃO DO INDICE DE FORMA PELO MÉTODO DO PAQUÍMETRO (NBR 7809:2019)</t>
  </si>
  <si>
    <t>97.02.13</t>
  </si>
  <si>
    <t>AVALIAÇÃO DA DURABILIDADE DE AGREGADOS PELO EMPREGO DE SOLUÇÕES DE SULFATO DE SÓDIO OU DE MAGNÉSIO (DNER-ME 089/94)</t>
  </si>
  <si>
    <t>98.01.01</t>
  </si>
  <si>
    <t>DETERMINAÇÃO DO ÍNDICE DE FINURA DE CIMENTO PORTLAND POR MEIO DA PENEIRA 0,075MM (NBR 11579:2012)</t>
  </si>
  <si>
    <t>98.01.02</t>
  </si>
  <si>
    <t>DETERMINAÇÃO DO TEMPO DE PEGA DA PASTA DE CIMENTO PORTLAND COM APARELHO VICAT (NM 65:2002)</t>
  </si>
  <si>
    <t>98.01.03</t>
  </si>
  <si>
    <t>DETERMINAÇÃO DA EXPANSIBILIDADE DE LE CHATELIER - CIMENTO PORTLAND (NBR 11582:206)</t>
  </si>
  <si>
    <t>98.01.04</t>
  </si>
  <si>
    <t>DETERMINAÇÃO DA RESISTÊNCIA À COMPRESSÃO DE CORPOS DE PROVA CILÍNDRICOS - CIMENTO PORTLAND (NBR 7215:2019)</t>
  </si>
  <si>
    <t>98.01.05</t>
  </si>
  <si>
    <t>DETERMINAÇÃO DA SUPERFÍCIE ESPECÍFICA DO CIMENTO PORTLAND PELO MÉTODO DE PERMEABILIDADE AO AR - MÉTODO DE BLAINE (NBR 16372:2015)</t>
  </si>
  <si>
    <t>98.01.06</t>
  </si>
  <si>
    <t>DETERMINAÇÃO DA MASSA ESPECÍFICA DE CIMENTO PORTLAND (NBR 16605:2017)</t>
  </si>
  <si>
    <t>98.01.07</t>
  </si>
  <si>
    <t>ANÁLISE QUÍMICA DE CIMENTO PORTLAND - MÉTODO DE ARBITRAGEM PARA DETERMINAÇÃO DE DIÓXIDO DE SILÍCIO, ÓXIDO FÉRRICO, ÓXIDO DE ALUMÍNIO, ÓXIDO DE CÁLCIO E ÓXIDO DE MAGNÉSIO (NBR NM 14:2012)</t>
  </si>
  <si>
    <t>98.02.01</t>
  </si>
  <si>
    <t>DETERMINAÇÃO DO ÍNDICE DE FLUIDEZ - CALDA DE CIMENTO PARA INJEÇÃO (NBR 7681-2:2013 )</t>
  </si>
  <si>
    <t>98.02.02</t>
  </si>
  <si>
    <t>DETERMINAÇÃO DOS ÍNDICES DE EXSUDAÇÃO E EXPANSÃO - CALDA DE CIMENTO PARA INJEÇÃO (NBR 7681-3:2013)</t>
  </si>
  <si>
    <t>98.02.03</t>
  </si>
  <si>
    <t>DETERMINAÇÃO DA VIDA ÚTIL - CALDA DE CIMENTO PARA INJEÇÃO (NBR 7681-2:2013 )</t>
  </si>
  <si>
    <t>98.02.04</t>
  </si>
  <si>
    <t>DETERMINAÇÃO DA RESISTÊNCIA À COMPRESSÃO - CALDA DE CIMENTO PARA INJEÇÃO (NBR 7681-4:2013)</t>
  </si>
  <si>
    <t>98.03.01</t>
  </si>
  <si>
    <t>DETERMINAÇÃO DA RESISTÊNCIA À COMPRESSÃO DA ARGAMASSA (NBR 16868:2020)</t>
  </si>
  <si>
    <t>98.03.03</t>
  </si>
  <si>
    <t>DOSAGEM RACIONAL DE ARGAMASSA EM PESO E/OU VOLUME</t>
  </si>
  <si>
    <t>98.03.04</t>
  </si>
  <si>
    <t>DETERMINAÇÃO DA RESISTÊNCIA À TRAÇÃO POR COMPRESSÃO DIAMETRAL DE CORPOS DE PROVA CILÍNDRICOS EM ARGAMASSA (NBR 7222:2011)</t>
  </si>
  <si>
    <t>98.04.01</t>
  </si>
  <si>
    <t>DOSAGEM RACIONAL DE CONCRETO EM PESO E/OU VOLUME</t>
  </si>
  <si>
    <t>98.04.02</t>
  </si>
  <si>
    <t>VERIFICAÇÃO E AJUSTE DO TRAÇO DE CONCRETO</t>
  </si>
  <si>
    <t>98.04.03</t>
  </si>
  <si>
    <t>DETERMINAÇÃO DA RESISTÊNCIA À COMPRESSÃO DE CORPOS DE PROVA CILÍNDRICOS DE CONCRETO - CURA, FACEAMENTO E ROMPIMENTO (NBR 5739:2018)</t>
  </si>
  <si>
    <t>98.04.04</t>
  </si>
  <si>
    <t>DETERMINAÇÃO DA RESISTÊNCIA À COMPRESSÃO DE CORPOS DE PROVA CILÍNDRICOS DE CONCRETO - MOLDAGEM, TRANSPORTE, CURA, FACEAMENTO E ROMPIMENTO (NBR 5739:2018)</t>
  </si>
  <si>
    <t>98.04.05</t>
  </si>
  <si>
    <t>DETERMINAÇÃO DA RESISTÊNCIA TRAÇÃO POR COMPRESSÃO DIAMETRAL DE CORPOS DE PROVA CILÍNDRICOS EM CONCRETO (NBR 7222:2011)</t>
  </si>
  <si>
    <t>98.04.07</t>
  </si>
  <si>
    <t>DETERMINAÇÃO DA CONSISTÊNCIA DO CONCRETO PELO ABATIMENTO DO TRONCO DE CONE - SLUMP TEST (NBR 16889:2020)</t>
  </si>
  <si>
    <t>98.04.08</t>
  </si>
  <si>
    <t>AVALIAÇÃO DA DUREZA SUPERFICIAL PELO ESCLERÔMETRO - CONCRETO ENDURECIDO (NBR 7584:2012)</t>
  </si>
  <si>
    <t>98.04.09</t>
  </si>
  <si>
    <t>EXTRAÇAO, PREPARO, ENSAIO E ANALISE DE TESTEMUNHO D=3" EM ESTRUTURA DE CONCRETO (NBR 7680-1:2015)</t>
  </si>
  <si>
    <t>98.04.10</t>
  </si>
  <si>
    <t>EXTRAÇAO, PREPARO, ENSAIO E ANALISE DE TESTEMUNHO D=4" EM ESTRUTURA DE CONCRETO (NBR 7680-1:2015)</t>
  </si>
  <si>
    <t>99.01.01</t>
  </si>
  <si>
    <t>ENSAIO DE TRAÇÃO E DESBITOLAMENTO EM BARRAS DE AÇO D &lt;= 16 MM - TEMPERATURA AMBIENTE (NBR 6892-1:2013)</t>
  </si>
  <si>
    <t>CP</t>
  </si>
  <si>
    <t>99.01.02</t>
  </si>
  <si>
    <t>ENSAIO DE TRAÇÃO E DESBITOLAMENTO EM BARRAS DE AÇO 16 &lt; D &lt;= 25 MM - TEMPERATURA AMBIENTE (NBR 6892-1:2013)</t>
  </si>
  <si>
    <t>99.01.03</t>
  </si>
  <si>
    <t>ENSAIO DE TRAÇÃO E DESBITOLAMENTO EM BARRAS DE AÇO D &gt; 25 MM - TEMPERATURA AMBIENTE (NBR 6892-1:2013)</t>
  </si>
  <si>
    <t>99.01.04</t>
  </si>
  <si>
    <t>ENSAIO DE DOBRAMENTO SEMI-GUIADO EM BARRAS DE AÇO (NBR 7438:2016)</t>
  </si>
  <si>
    <t>99.01.05</t>
  </si>
  <si>
    <t>ENSAIO DE TRAÇÃO EM FIOS, BARRAS E CORDOALHAS DE AÇO PARA ARMADURA DE PROTENSÃO (NBR 6349:2008)</t>
  </si>
  <si>
    <t>99.02.01</t>
  </si>
  <si>
    <t>ENSAIO DE RESISTÊNCIA À COMPRESSÃO EM BLOCO DE CONCRETO (NBR 12118:2014)</t>
  </si>
  <si>
    <t>99.02.02</t>
  </si>
  <si>
    <t>ENSAIO DE ANÁLISE DIMENSIONAL, ABSORÇÃO E  ÁREA LIQUIDA EM BLOCO DE CONCRETO (NBR 12118:2014)</t>
  </si>
  <si>
    <t>99.03.01</t>
  </si>
  <si>
    <t>DETERMINAÇÃO DA RESISTÊNCIA À COMPRESSÃO EM BLOCOS CERÂMICOS ESTRUTURAIS E DE VEDAÇÃO (NBR 15270:2017)</t>
  </si>
  <si>
    <t>99.03.02</t>
  </si>
  <si>
    <t>DETERMINAÇÃO DAS CARACTERÍSTICAS GEOMÉTRICAS E ÍNDICE DE ABSORÇÃO EM BLOCOS CERÂMICOS ESTRUTURAIS E DE VEDAÇÃO (NBR 15270:2017)</t>
  </si>
  <si>
    <t>TABELA MENSAL DE PREÇO UNITÁRIO</t>
  </si>
  <si>
    <t>Onerada  SEM BDI</t>
  </si>
  <si>
    <t>01</t>
  </si>
  <si>
    <t>INSTALAÇAO DA OBRA</t>
  </si>
  <si>
    <t>ESCRITORIO DE OBRA</t>
  </si>
  <si>
    <t>01.01.07</t>
  </si>
  <si>
    <t>ESCRITORIO DA FISCALIZAÇAO TIPO I</t>
  </si>
  <si>
    <t>01.01.09</t>
  </si>
  <si>
    <t>ESCRITORIO DE FISCALIZAÇAO TIPO II</t>
  </si>
  <si>
    <t>01.01.12</t>
  </si>
  <si>
    <t>ESCRITORIO DA EMPREITEIRA TIPO II</t>
  </si>
  <si>
    <t>BARRACAO DE OBRA</t>
  </si>
  <si>
    <t>01.02.06</t>
  </si>
  <si>
    <t>VESTIARIO TIPO I</t>
  </si>
  <si>
    <t>01.02.07</t>
  </si>
  <si>
    <t>VESTIARIO TIPO II</t>
  </si>
  <si>
    <t>01.02.08</t>
  </si>
  <si>
    <t>VESTIARIO TIPO III</t>
  </si>
  <si>
    <t>01.02.11</t>
  </si>
  <si>
    <t>AREA COBERTA EM TELHA ONDULADA DE FIBROCIMENTO 4MM</t>
  </si>
  <si>
    <t>01.02.12</t>
  </si>
  <si>
    <t>DEPOSITO E FERRAMENTARIA TIPO I</t>
  </si>
  <si>
    <t>01.02.13</t>
  </si>
  <si>
    <t>DEPOSITO E FERRAMENTARIA TIPO II</t>
  </si>
  <si>
    <t>01.02.14</t>
  </si>
  <si>
    <t>DEPOSITO E FERRAMENTARIA TIPO III</t>
  </si>
  <si>
    <t>01.02.15</t>
  </si>
  <si>
    <t>DEPOSITO DE MATERIAIS ENSACADOS</t>
  </si>
  <si>
    <t>01.02.20</t>
  </si>
  <si>
    <t>INSTALAÇAO SANITARIA TIPO I</t>
  </si>
  <si>
    <t>01.02.21</t>
  </si>
  <si>
    <t>INSTALAÇAO SANITARIA TIPO II</t>
  </si>
  <si>
    <t>01.02.22</t>
  </si>
  <si>
    <t>INSTALAÇAO SANITARIA TIPO III</t>
  </si>
  <si>
    <t>01.02.25</t>
  </si>
  <si>
    <t>REFEITORIO TIPO I</t>
  </si>
  <si>
    <t>01.02.26</t>
  </si>
  <si>
    <t>REFEITORIO TIPO II</t>
  </si>
  <si>
    <t>01.03</t>
  </si>
  <si>
    <t>01.03.01</t>
  </si>
  <si>
    <t>3,00 X 2,00 M EM LONA IMPRESSAO DIGITAL P.SUDECAP</t>
  </si>
  <si>
    <t>01.03.02</t>
  </si>
  <si>
    <t>PLACA DE OBRA EM LONA IMPRESSAO DIGITAL P. SUDECAP</t>
  </si>
  <si>
    <t>01.03.03</t>
  </si>
  <si>
    <t>PLACA DE OBRA EM CHAPA GALVANIZADA ADESIVADA, DIMENSÕES  2,40 X 1,20 M, PADRÃO CEF</t>
  </si>
  <si>
    <t>01.04</t>
  </si>
  <si>
    <t>TAPUME PADRAO SUDECAP (TIPO I, II E III)</t>
  </si>
  <si>
    <t>01.04.01</t>
  </si>
  <si>
    <t>COMPENSADO 10MM FIXAÇAO ENTERRADA COM INFORME PBH</t>
  </si>
  <si>
    <t>01.04.02</t>
  </si>
  <si>
    <t>COMPENSADO 10MM FIXAÇAO ENTERRADA SEM INFORME PBH</t>
  </si>
  <si>
    <t>01.04.03</t>
  </si>
  <si>
    <t>COMPENSADO 10MM COM BASE DE CONCRETO C/INFORME PBH</t>
  </si>
  <si>
    <t>01.04.04</t>
  </si>
  <si>
    <t>COMPENSADO 10MM COM BASE DE CONCRETO S/INFORME PBH</t>
  </si>
  <si>
    <t>01.04.05</t>
  </si>
  <si>
    <t>INFORME PUBLIC.LONA IMP.DIGITAL APLICADO EM TAPUME</t>
  </si>
  <si>
    <t>01.04.06</t>
  </si>
  <si>
    <t>DE TELA GALVANIZADA #2" FIO 14 C/FIXAÇAO ENTERRADA</t>
  </si>
  <si>
    <t>01.04.07</t>
  </si>
  <si>
    <t>DE TELA GALVANIZADA #2" FIO 14 C/BASE DE CONCRETO</t>
  </si>
  <si>
    <t>01.04.09</t>
  </si>
  <si>
    <t>TELA-TAPUME DE POLIPROPILENO H= 1,20 M, INCL. BASE</t>
  </si>
  <si>
    <t>01.04.10</t>
  </si>
  <si>
    <t>PROTEÇAO COM FITA ZEBRADA AMARELA L=7CM E PEÇA 7X7</t>
  </si>
  <si>
    <t>01.04.11</t>
  </si>
  <si>
    <t>FITA ZEBRADA AMARELA PARA SINALIZAÇAO L= 7CM</t>
  </si>
  <si>
    <t>01.04.20</t>
  </si>
  <si>
    <t>01.05</t>
  </si>
  <si>
    <t>CERCA PADRAO SUDECAP</t>
  </si>
  <si>
    <t>01.05.05</t>
  </si>
  <si>
    <t>TIPO 1 - PECA 8X8 CADA 2,00M E 5 FIOS ARAME GALVANIZADO</t>
  </si>
  <si>
    <t>01.06</t>
  </si>
  <si>
    <t>INSTALAÇAO PROVISORIA - CONCESSIONARIA</t>
  </si>
  <si>
    <t>01.06.01</t>
  </si>
  <si>
    <t>PADRÃO CEMIG PROVISÓRIO TIPO C3, DEMANDA PROVÁVEL DE 23,1 ATÉ 27,0KW (3F+N)</t>
  </si>
  <si>
    <t>01.06.05</t>
  </si>
  <si>
    <t>PADRAO COPASA - KIT CAVALTE METAL E REGISTRO 3/4"</t>
  </si>
  <si>
    <t>01.07</t>
  </si>
  <si>
    <t>FOSSA E SUMIDOURO</t>
  </si>
  <si>
    <t>01.07.02</t>
  </si>
  <si>
    <t>FOSSA SEPTICA E SUMIDOURO DN=1,20M H=4,00M</t>
  </si>
  <si>
    <t>01.08</t>
  </si>
  <si>
    <t>REDE INTERNA E PROVISORIA DE AGUA E ESGOTO</t>
  </si>
  <si>
    <t>01.08.01</t>
  </si>
  <si>
    <t>TUBO PVC      D= 100 MM</t>
  </si>
  <si>
    <t>01.08.02</t>
  </si>
  <si>
    <t>TUBO PVC      D= 150 MM</t>
  </si>
  <si>
    <t>TUBO PVC      D= 200 MM</t>
  </si>
  <si>
    <t>01.08.04</t>
  </si>
  <si>
    <t>TUBO PVC      D= 250 MM</t>
  </si>
  <si>
    <t>01.08.20</t>
  </si>
  <si>
    <t>TUBO PVC AGUA SOLDA E CONEXOES D=20MM (1/2")</t>
  </si>
  <si>
    <t>01.08.21</t>
  </si>
  <si>
    <t>TUBO PVC AGUA SOLDA E CONEXOES D=25MM (3/4")</t>
  </si>
  <si>
    <t>01.09</t>
  </si>
  <si>
    <t>CONTAINER 6,0X2,30X2,82 M COM ISOLAMENTO TERMICO</t>
  </si>
  <si>
    <t>01.09.01</t>
  </si>
  <si>
    <t>MOBILIZACAO DE CONTAINER</t>
  </si>
  <si>
    <t>01.09.02</t>
  </si>
  <si>
    <t>ESCRITORIO COM AR CONDICIONADO</t>
  </si>
  <si>
    <t>01.09.03</t>
  </si>
  <si>
    <t>ESCRITORIO COM AR CONDICIONADO E SANITARIO</t>
  </si>
  <si>
    <t>01.09.05</t>
  </si>
  <si>
    <t>VESTIARIO COM 7 CHUVEIROS E 2 LAVATORIOS</t>
  </si>
  <si>
    <t>01.09.06</t>
  </si>
  <si>
    <t>VESTIARIO BOX 7 SANIT. 2 LAVAT. 1 MICTORIO</t>
  </si>
  <si>
    <t>01.09.07</t>
  </si>
  <si>
    <t>VESTIARIO 4 CHUV. 3 SANIT. 1LAVAT. 1 MICT.</t>
  </si>
  <si>
    <t>01.09.08</t>
  </si>
  <si>
    <t>VESTIARIO</t>
  </si>
  <si>
    <t>01.09.09</t>
  </si>
  <si>
    <t>REFEITORIO</t>
  </si>
  <si>
    <t>01.09.10</t>
  </si>
  <si>
    <t>DEPOSITO E FERRAMENTARIA COM LAVATORIO</t>
  </si>
  <si>
    <t>01.09.11</t>
  </si>
  <si>
    <t>01.09.12</t>
  </si>
  <si>
    <t>INSTALAÇÕES PARA CONTAINERS TIPO ESCRITORIO</t>
  </si>
  <si>
    <t>01.09.13</t>
  </si>
  <si>
    <t>INSTALAÇÕES PARA CONTAINER VESTIARIO COM BANCO E ARMÁRIO</t>
  </si>
  <si>
    <t>01.09.14</t>
  </si>
  <si>
    <t>INSTALAÇÕES PARA CONTAINER REFEITORIO</t>
  </si>
  <si>
    <t>01.09.15</t>
  </si>
  <si>
    <t>INSTALAÇÕES PARA CONTAINER DEPOSITO E FERRAMENTARIA COM LAVATORIO</t>
  </si>
  <si>
    <t>01.09.16</t>
  </si>
  <si>
    <t>CAIXA DÁGUA DE 1000L PARA ABASTECIMENTO DE CONTAINERS</t>
  </si>
  <si>
    <t>01.10</t>
  </si>
  <si>
    <t>BANHEIRO QUIMICO</t>
  </si>
  <si>
    <t>01.10.01</t>
  </si>
  <si>
    <t>BANHEIRO QUIMICO 110X120X230CM COM MANUTENCAO</t>
  </si>
  <si>
    <t>01.10.02</t>
  </si>
  <si>
    <t>BANHEIRO QUÍMICO E REBOQUE PARA TRANSPORTE DE BANHEIRO QUÍMICO</t>
  </si>
  <si>
    <t>01.11</t>
  </si>
  <si>
    <t>SINALIZAÇAO</t>
  </si>
  <si>
    <t>01.11.01</t>
  </si>
  <si>
    <t>PLACA 1,0X0,60M DUPLA FACE CH.GALV. 26 EM CAVALETE</t>
  </si>
  <si>
    <t>01.11.02</t>
  </si>
  <si>
    <t>PLACA 1,0X0,60M CH.26 EM CAVALETE METALON 20X20MM</t>
  </si>
  <si>
    <t>01.11.03</t>
  </si>
  <si>
    <t>PLACA 0,50X0,50M DUPLA FACE CH.GALV.22 EM CAVALETE</t>
  </si>
  <si>
    <t>01.11.04</t>
  </si>
  <si>
    <t>01.11.05</t>
  </si>
  <si>
    <t>FAIXA 6,0X0,80M TECIDO MORIM SUPORTE EM EUCALIPTO</t>
  </si>
  <si>
    <t>01.11.06</t>
  </si>
  <si>
    <t>CONE MASTER 75CM BASE DE BORRACHA CORPO POLIETILEN</t>
  </si>
  <si>
    <t>01.11.07</t>
  </si>
  <si>
    <t>CONE EM PVC H= 75 CM</t>
  </si>
  <si>
    <t>01.11.08</t>
  </si>
  <si>
    <t>SINALIZADOR ELET.MONOLIGHT LED 60 A 70 FLASHES/MIN</t>
  </si>
  <si>
    <t>01.12</t>
  </si>
  <si>
    <t>VISTORIA CAUTELAR</t>
  </si>
  <si>
    <t>01.12.01</t>
  </si>
  <si>
    <t>VISTORIA CAUTELAR - ÁREA CONSTRUÍDA &lt;= 100M2</t>
  </si>
  <si>
    <t>01.12.02</t>
  </si>
  <si>
    <t>VISTORIA CAUTELAR - 101M2 &lt; ÁREA CONSTRUÍDA &lt;= 200M2</t>
  </si>
  <si>
    <t>01.12.03</t>
  </si>
  <si>
    <t>VISTORIA CAUTELAR - 201M2 &lt; ÁREA CONSTRUÍDA &lt;= 500M2</t>
  </si>
  <si>
    <t>01.12.04</t>
  </si>
  <si>
    <t>VISTORIA CAUTELAR - 501M2 &lt; ÁREA CONSTRUÍDA &lt;= 2000M2</t>
  </si>
  <si>
    <t>01.12.05</t>
  </si>
  <si>
    <t>VISTORIA CAUTELAR - 2001M2 &lt; ÁREA CONSTRUÍDA &lt;= 7000M2</t>
  </si>
  <si>
    <t>01.12.06</t>
  </si>
  <si>
    <t>VISTORIA CAUTELAR - ÁREA CONSTRUÍDA &gt; 7001M2</t>
  </si>
  <si>
    <t>01.17</t>
  </si>
  <si>
    <t>LOCAÇAO DE OBRA</t>
  </si>
  <si>
    <t>01.17.01</t>
  </si>
  <si>
    <t>GABARITO</t>
  </si>
  <si>
    <t>01.29</t>
  </si>
  <si>
    <t>ANDAIME FACHADEIRO</t>
  </si>
  <si>
    <t>01.29.01</t>
  </si>
  <si>
    <t>01.29.02</t>
  </si>
  <si>
    <t>GUARDA CORPO MADEIRA L= 15 CM P/ ANDAIME FACHADEIRO</t>
  </si>
  <si>
    <t>01.29.03</t>
  </si>
  <si>
    <t>MONTAGEM DE ANDAIME FACHADEIRO</t>
  </si>
  <si>
    <t>01.29.04</t>
  </si>
  <si>
    <t>DESMONTAGEM DE ANDAIME FACHADEIRO</t>
  </si>
  <si>
    <t>01.30</t>
  </si>
  <si>
    <t>MONTAGEM E DESMONTAGEM DE ANDAIME</t>
  </si>
  <si>
    <t>01.30.02</t>
  </si>
  <si>
    <t>ANDAIME INTERNO P/EXEC. DE ALVENARIA ALT. ATE 3,5M</t>
  </si>
  <si>
    <t>01.30.03</t>
  </si>
  <si>
    <t>ANDAIME INTERNO DE MADEIRA P/ REVESTIMENTO DE TETO</t>
  </si>
  <si>
    <t>02</t>
  </si>
  <si>
    <t>DEMOLIÇOES E REMOÇOES</t>
  </si>
  <si>
    <t>REMOÇAO DE TELHA INCLUSIVE EMPILHAMENTO</t>
  </si>
  <si>
    <t>02.01.01</t>
  </si>
  <si>
    <t>METALICA OU PVC</t>
  </si>
  <si>
    <t>02.01.03</t>
  </si>
  <si>
    <t>TIPO CALHA DE FIBROCIMENTO</t>
  </si>
  <si>
    <t>02.01.05</t>
  </si>
  <si>
    <t>ONDULADA DE FIBROCIMENTO</t>
  </si>
  <si>
    <t>02.01.07</t>
  </si>
  <si>
    <t>CERAMICA COLONIAL OU FRANCESA</t>
  </si>
  <si>
    <t>REMOÇAO DE CALHA, RUFO E CONDUTOR,INCL.AFASTAMENTO</t>
  </si>
  <si>
    <t>02.02.01</t>
  </si>
  <si>
    <t>DE CALHA GALVANIZADA OU PVC</t>
  </si>
  <si>
    <t>02.02.05</t>
  </si>
  <si>
    <t>DE RUFO DE CHAPA GALVANIZADA</t>
  </si>
  <si>
    <t>02.02.10</t>
  </si>
  <si>
    <t>DE CONDUTOR DE CHAPA GALVANIZADA OU PVC</t>
  </si>
  <si>
    <t>REMOÇAO DE ENGRADAMENTO DE TELHADO INCL.EMPILHAM.</t>
  </si>
  <si>
    <t>02.03.01</t>
  </si>
  <si>
    <t>DE TELHA METALICA OU PVC</t>
  </si>
  <si>
    <t>02.03.03</t>
  </si>
  <si>
    <t>DE TELHA TIPO CALHA DE FIBROCIMENTO</t>
  </si>
  <si>
    <t>02.03.05</t>
  </si>
  <si>
    <t>DE TELHA ONDULADA DE FIBROCIMENTO</t>
  </si>
  <si>
    <t>02.03.07</t>
  </si>
  <si>
    <t>DE TELHA CERAMICA, COLONIAL OU FRANCESA</t>
  </si>
  <si>
    <t>REMOÇAO DE FORRO INCLUSIVE EMPILHAMENTO</t>
  </si>
  <si>
    <t>02.04.01</t>
  </si>
  <si>
    <t>DE PLACAS INCLUSIVE BARROTEAMENTO</t>
  </si>
  <si>
    <t>02.04.02</t>
  </si>
  <si>
    <t>DE PLACAS EXCLUSIVE BARROTEAMENTO</t>
  </si>
  <si>
    <t>02.04.10</t>
  </si>
  <si>
    <t>DE GESSO</t>
  </si>
  <si>
    <t>REMOÇAO DE ESQUADRIA DE MADEIRA INCL. EMPILHAMENTO</t>
  </si>
  <si>
    <t>02.06.01</t>
  </si>
  <si>
    <t>DE PORTA OU JANELA INCLUSIVE MARCO E ALIZAR</t>
  </si>
  <si>
    <t>02.06.02</t>
  </si>
  <si>
    <t>DE FOLHA DE PORTA OU JANELA</t>
  </si>
  <si>
    <t>02.06.03</t>
  </si>
  <si>
    <t>DE MARCO E ALIZAR</t>
  </si>
  <si>
    <t>02.06.04</t>
  </si>
  <si>
    <t>DE MARCO</t>
  </si>
  <si>
    <t>02.06.05</t>
  </si>
  <si>
    <t>DE ALIZAR</t>
  </si>
  <si>
    <t>REMOÇAO DE ESQUADRIA METALICA</t>
  </si>
  <si>
    <t>02.07.01</t>
  </si>
  <si>
    <t>DE PORTA OU JANELA</t>
  </si>
  <si>
    <t>DEMOLIÇAO DE REVESTIMENTO INCLUSIVE AFASTAMENTO</t>
  </si>
  <si>
    <t>02.09.01</t>
  </si>
  <si>
    <t>DE REBOCO</t>
  </si>
  <si>
    <t>02.09.03</t>
  </si>
  <si>
    <t>CERAMICO, AZULEJO OU LADRILHO HIDRAULICO</t>
  </si>
  <si>
    <t>02.09.05</t>
  </si>
  <si>
    <t>DE PEDRA (MARMORE, GRANITO, ARDOSIA, SAO TOME,ETC)</t>
  </si>
  <si>
    <t>02.09.06</t>
  </si>
  <si>
    <t>DE FORMICA</t>
  </si>
  <si>
    <t>02.09.07</t>
  </si>
  <si>
    <t>DE PEDRA ALMOFADADA</t>
  </si>
  <si>
    <t>DEMOLIÇAO DE PISO INCLUSIVE AFASTAMENTO</t>
  </si>
  <si>
    <t>02.10.01</t>
  </si>
  <si>
    <t>CIMENTADO OU CONTRAPISO DE ARGAMASSA</t>
  </si>
  <si>
    <t>02.10.03</t>
  </si>
  <si>
    <t>CERAMICO OU LADRILHO HIDRAULICO</t>
  </si>
  <si>
    <t>02.10.05</t>
  </si>
  <si>
    <t>02.10.07</t>
  </si>
  <si>
    <t>VINILICO</t>
  </si>
  <si>
    <t>02.10.08</t>
  </si>
  <si>
    <t>DE MARMORITE</t>
  </si>
  <si>
    <t>02.10.09</t>
  </si>
  <si>
    <t>DE TACO DE MADEIRA</t>
  </si>
  <si>
    <t>DEMOLIÇAO DE PASSEIO E PAVIMENTO</t>
  </si>
  <si>
    <t>02.11.01</t>
  </si>
  <si>
    <t>PASSEIO OU LAJE DE CONCRETO MANUALMENTE</t>
  </si>
  <si>
    <t>02.11.02</t>
  </si>
  <si>
    <t>PASSEIO OU LAJE DE CONCRETO C/ EQUIP. PNEUMATICO</t>
  </si>
  <si>
    <t>02.11.03</t>
  </si>
  <si>
    <t>CALÇADA PORTUGUESA</t>
  </si>
  <si>
    <t>02.11.04</t>
  </si>
  <si>
    <t>PASSEIO OU LAJE DE CONCRETO C/EQUIPAMENTO ELETRICO</t>
  </si>
  <si>
    <t>02.11.05</t>
  </si>
  <si>
    <t>MANUAL DE ALVENARIA POLIEDRICA</t>
  </si>
  <si>
    <t>02.11.07</t>
  </si>
  <si>
    <t>DE REVESTIMENTO ASFALTICO COM EQUIP. PNEUMATICO</t>
  </si>
  <si>
    <t>CORTE MECANICO EM CONCRETO/ASFALTO</t>
  </si>
  <si>
    <t>DEMOLIÇAO DE CONCRETO INCLUSIVE AFASTAMENTO</t>
  </si>
  <si>
    <t>02.13.01</t>
  </si>
  <si>
    <t>SIMPLES - MANUAL</t>
  </si>
  <si>
    <t>02.13.02</t>
  </si>
  <si>
    <t>ARMADO  - MANUAL</t>
  </si>
  <si>
    <t>02.13.03</t>
  </si>
  <si>
    <t>SIMPLES - COM EQUIPAMENTO ELETRICO</t>
  </si>
  <si>
    <t>02.13.04</t>
  </si>
  <si>
    <t>ARMADO - COM EQUIPAMENTO ELETRICO</t>
  </si>
  <si>
    <t>DEMOLIÇAO MANUAL, DE ALVENARIA INCL. AFASTAMENTO</t>
  </si>
  <si>
    <t>02.14.01</t>
  </si>
  <si>
    <t>DE ALVENARIA DE TIJOLOS E BLOCOS</t>
  </si>
  <si>
    <t>REMOÇAO DE MEIO-FIO</t>
  </si>
  <si>
    <t>02.15.01</t>
  </si>
  <si>
    <t>PREMOLDADO DE CONCRETO</t>
  </si>
  <si>
    <t>02.15.02</t>
  </si>
  <si>
    <t>DE PEDRA (GNAISSE, BASALTO ETC.)</t>
  </si>
  <si>
    <t>DEMOLIÇAO, REMOÇAO E CARGA MECANICA</t>
  </si>
  <si>
    <t>02.16.01</t>
  </si>
  <si>
    <t>DE CONSTRUÇOES DE ALVENARIA</t>
  </si>
  <si>
    <t>02.16.04</t>
  </si>
  <si>
    <t>DE GABIAO</t>
  </si>
  <si>
    <t>DEMOLIÇAO DE DIVISORIA INCLUSIVE AFASTAMENTO</t>
  </si>
  <si>
    <t>02.19.01</t>
  </si>
  <si>
    <t>DE PEDRA (MARMORE, ARDORSIA OU MARMORITE)</t>
  </si>
  <si>
    <t>02.19.03</t>
  </si>
  <si>
    <t>DE MADEIRA</t>
  </si>
  <si>
    <t>02.19.05</t>
  </si>
  <si>
    <t>02.19.06</t>
  </si>
  <si>
    <t>DE LAMINADO</t>
  </si>
  <si>
    <t>REMOÇAO DE QUADROS</t>
  </si>
  <si>
    <t>02.20.01</t>
  </si>
  <si>
    <t>NEGRO</t>
  </si>
  <si>
    <t>02.21</t>
  </si>
  <si>
    <t>REMOÇAO DE PEÇAS DIVERSAS</t>
  </si>
  <si>
    <t>02.21.01</t>
  </si>
  <si>
    <t>LOUÇAS</t>
  </si>
  <si>
    <t>02.21.02</t>
  </si>
  <si>
    <t>FERRAGENS (DOBRADIÇAS, FECHADURAS, MAÇANETAS)</t>
  </si>
  <si>
    <t>02.21.03</t>
  </si>
  <si>
    <t>METAIS COMUNS(CONDUITE,SIFAO, REGISTRO, TORNEIRA)</t>
  </si>
  <si>
    <t>02.21.04</t>
  </si>
  <si>
    <t>METAIS ESPECIAIS(VALVULA DE DESCARGA, CAIXA SILEN)</t>
  </si>
  <si>
    <t>02.21.05</t>
  </si>
  <si>
    <t>REMOÇAO DE LUMINARIA FLUORESCENTE</t>
  </si>
  <si>
    <t>02.21.06</t>
  </si>
  <si>
    <t>REMOÇAO DE LUMNARIA INCANDESCENTE</t>
  </si>
  <si>
    <t>02.21.20</t>
  </si>
  <si>
    <t>REMOÇAO DE PADRAO CEMIG</t>
  </si>
  <si>
    <t>02.21.21</t>
  </si>
  <si>
    <t>REMOÇAO DE PADRAO COPASA</t>
  </si>
  <si>
    <t>02.21.22</t>
  </si>
  <si>
    <t>REMOÇAO DE INTERFONE</t>
  </si>
  <si>
    <t>02.22</t>
  </si>
  <si>
    <t>REMOÇAO DE BANCADA</t>
  </si>
  <si>
    <t>02.22.01</t>
  </si>
  <si>
    <t>DE PEDRA(MARMORE,GRANITO,ARDOSIA,MARMORITE, ETC)</t>
  </si>
  <si>
    <t>02.23</t>
  </si>
  <si>
    <t>REMOÇAO DE CERCA E ALAMBRADO</t>
  </si>
  <si>
    <t>02.23.01</t>
  </si>
  <si>
    <t>CERCA DE ARAME</t>
  </si>
  <si>
    <t>02.23.03</t>
  </si>
  <si>
    <t>02.26</t>
  </si>
  <si>
    <t>TRANSPORTE DE MATERIAL DEMOLIDO EM CARRINHO DE MAO</t>
  </si>
  <si>
    <t>02.26.01</t>
  </si>
  <si>
    <t>DMT &lt;= 50,0 M</t>
  </si>
  <si>
    <t>02.26.02</t>
  </si>
  <si>
    <t>50,0 M &lt; DMT &lt;= 100,0 M</t>
  </si>
  <si>
    <t>02.27</t>
  </si>
  <si>
    <t>CARGA DE MATERIAL DEMOLIDO SOBRE CAMINHAO</t>
  </si>
  <si>
    <t>02.27.01</t>
  </si>
  <si>
    <t>MANUAL</t>
  </si>
  <si>
    <t>02.27.02</t>
  </si>
  <si>
    <t>MECANICA</t>
  </si>
  <si>
    <t>02.28</t>
  </si>
  <si>
    <t>TRANSPORTE DE MATERIAL DEMOLIDO EM CAMINHAO</t>
  </si>
  <si>
    <t>02.28.01</t>
  </si>
  <si>
    <t>DMT  &lt;= 1 KM</t>
  </si>
  <si>
    <t>02.28.02</t>
  </si>
  <si>
    <t>1 KM &lt; DMT &lt;= 2 KM</t>
  </si>
  <si>
    <t>02.28.03</t>
  </si>
  <si>
    <t>2 KM &lt; DMT &lt;= 5 KM</t>
  </si>
  <si>
    <t>M3KM</t>
  </si>
  <si>
    <t>02.28.04</t>
  </si>
  <si>
    <t>DMT  &gt; 5 KM</t>
  </si>
  <si>
    <t>02.29</t>
  </si>
  <si>
    <t>TRANSPORTE DE MAT.DE QUALQUER NATUREZA EM CAÇAMBA</t>
  </si>
  <si>
    <t>02.29.01</t>
  </si>
  <si>
    <t>CAÇAMBA 5m³</t>
  </si>
  <si>
    <t>02.30</t>
  </si>
  <si>
    <t>LIMPEZA DO PAVIMENTO</t>
  </si>
  <si>
    <t>02.30.01</t>
  </si>
  <si>
    <t>CAPINA E VARRIÇAO DE PAVIMENTO EM ALVEN.POLIEDRICA</t>
  </si>
  <si>
    <t>SUP. ARVORE PEQ. PORTE (ATE 3M)INCLUS. CORTE LENHA</t>
  </si>
  <si>
    <t>SUPRESSAO ARVORE GRANDE PORTE INCLUS. CORTE LENHA</t>
  </si>
  <si>
    <t>03</t>
  </si>
  <si>
    <t>TRABALHOS EM TERRA</t>
  </si>
  <si>
    <t>DESMATAMENTO, DESTOCAMENTO E LIMPEZA DO TERRENO</t>
  </si>
  <si>
    <t>03.01.01</t>
  </si>
  <si>
    <t>CAPINA MANUAL DE TERRENO</t>
  </si>
  <si>
    <t>03.01.02</t>
  </si>
  <si>
    <t>DESMATAMENTO,DESTOC.E LIMPEZA,INCL.TRANSP. ATE 50M</t>
  </si>
  <si>
    <t>03.01.03</t>
  </si>
  <si>
    <t>DESMATAMENTO,DESTOCAMENTO E LIMPEZA,EXCL.TRANSPORT</t>
  </si>
  <si>
    <t>03.01.05</t>
  </si>
  <si>
    <t>ROÇAMENTO COM ROÇADEIRA MECANICA</t>
  </si>
  <si>
    <t>03.01.07</t>
  </si>
  <si>
    <t>DESTOCAMENTO, DESPRAGUEJAMENTO MANUAL DE VEGETAÇAO</t>
  </si>
  <si>
    <t>ESCAVAÇAO MECANICA INCLUSIVE TRANSPORTE ATE 50 M</t>
  </si>
  <si>
    <t>03.03.01</t>
  </si>
  <si>
    <t>EM MATERIAL DE 1ª CATEGORIA</t>
  </si>
  <si>
    <t>03.03.02</t>
  </si>
  <si>
    <t>EM MATERIAL DE 2ª CATEGORIA</t>
  </si>
  <si>
    <t>ESCAVAÇAO E CARGA MECANIZADA</t>
  </si>
  <si>
    <t>03.05.01</t>
  </si>
  <si>
    <t>03.05.02</t>
  </si>
  <si>
    <t>ESCAVAÇAO E CARGA EM MATERIAL DE 3ª CATEGORIA</t>
  </si>
  <si>
    <t>03.07.02</t>
  </si>
  <si>
    <t>COM UTILIZAÇAO DE EQUIPAMENTO A AR COMPRIMIDO</t>
  </si>
  <si>
    <t>03.12</t>
  </si>
  <si>
    <t>CARGA DE MATERIAL DE QQUER NATUREZA SOBRE CAMINHAO</t>
  </si>
  <si>
    <t>03.12.01</t>
  </si>
  <si>
    <t>03.13</t>
  </si>
  <si>
    <t>TRANSPORTE DE MATERIAL DE QUALQUER NATUREZA</t>
  </si>
  <si>
    <t>03.13.01</t>
  </si>
  <si>
    <t>03.13.02</t>
  </si>
  <si>
    <t>03.13.03</t>
  </si>
  <si>
    <t>03.13.04</t>
  </si>
  <si>
    <t>03.15</t>
  </si>
  <si>
    <t>ATERRO COMPACTADO</t>
  </si>
  <si>
    <t>03.15.01</t>
  </si>
  <si>
    <t>COM ROLO VIBRATORIO</t>
  </si>
  <si>
    <t>03.15.02</t>
  </si>
  <si>
    <t>COM PLACA VIBRATORIA</t>
  </si>
  <si>
    <t>03.15.03</t>
  </si>
  <si>
    <t>MANUAL, COM SOQUETE</t>
  </si>
  <si>
    <t>03.16</t>
  </si>
  <si>
    <t>ESCAVAÇAO DE MATERIAL DE 3ª CATEGORIA</t>
  </si>
  <si>
    <t>03.16.01</t>
  </si>
  <si>
    <t>EM RETANGULAO COM MARTELO ELETRICO DE 30KG</t>
  </si>
  <si>
    <t>03.17</t>
  </si>
  <si>
    <t>ESCAVAÇAO MANUAL DE VALAS</t>
  </si>
  <si>
    <t>03.17.01</t>
  </si>
  <si>
    <t>H &lt;= 1,5 M</t>
  </si>
  <si>
    <t>03.17.02</t>
  </si>
  <si>
    <t>1,5 M &lt; H &lt;= 3,0 M</t>
  </si>
  <si>
    <t>03.17.03</t>
  </si>
  <si>
    <t>3,0 M &lt; H &lt;= 5,0 M</t>
  </si>
  <si>
    <t>03.18</t>
  </si>
  <si>
    <t>ESCAVAÇAO MECANICA DE VALAS COM DESCARGA LATERAL</t>
  </si>
  <si>
    <t>03.18.01</t>
  </si>
  <si>
    <t>H &lt;= 1.5 M</t>
  </si>
  <si>
    <t>03.18.02</t>
  </si>
  <si>
    <t>1.5 M &lt; H &lt;= 3.0 M</t>
  </si>
  <si>
    <t>03.18.03</t>
  </si>
  <si>
    <t>3.0 M &lt; H &lt;= 5.0 M</t>
  </si>
  <si>
    <t>03.18.04</t>
  </si>
  <si>
    <t>H &gt; 5,0 M</t>
  </si>
  <si>
    <t>03.19</t>
  </si>
  <si>
    <t>ESCAVAÇAO MECANICA DE VALAS COM DESC. S/ CAMINHOES</t>
  </si>
  <si>
    <t>03.19.01</t>
  </si>
  <si>
    <t>03.19.02</t>
  </si>
  <si>
    <t>1.5 M &lt; H &lt;= 3.0M</t>
  </si>
  <si>
    <t>03.19.03</t>
  </si>
  <si>
    <t>3.0 M &lt; H &lt;= 5.0M</t>
  </si>
  <si>
    <t>03.19.04</t>
  </si>
  <si>
    <t>03.20</t>
  </si>
  <si>
    <t>ESCAVAÇAO EM SOLO MOLE</t>
  </si>
  <si>
    <t>03.20.01</t>
  </si>
  <si>
    <t>MECANICA COM DESCARGA DIRETA SOBRE CAMINHAO</t>
  </si>
  <si>
    <t>03.20.02</t>
  </si>
  <si>
    <t>ESCAVACAO DE SOLO MOLE EM PROFUNDIDADE &lt;= 1,50 METROS</t>
  </si>
  <si>
    <t>03.20.03</t>
  </si>
  <si>
    <t>ESCAVACAO DE SOLO MOLE EM PROFUNDIDADE &gt; 1,50 METROS &lt;= 3,50 METROS</t>
  </si>
  <si>
    <t>03.20.04</t>
  </si>
  <si>
    <t>ESCAVACAO DE SOLO MOLE EM PROFUNDIDADE &gt; 3,50 METROS &lt;= 5,50 METROS</t>
  </si>
  <si>
    <t>03.21</t>
  </si>
  <si>
    <t>ESCAVAÇAO DE VALA E CARGA DE MATERIAL DE 3ª CATEGORIA</t>
  </si>
  <si>
    <t>03.21.02</t>
  </si>
  <si>
    <t>03.22</t>
  </si>
  <si>
    <t>REATERRO DE VALA</t>
  </si>
  <si>
    <t>03.22.01</t>
  </si>
  <si>
    <t>03.22.02</t>
  </si>
  <si>
    <t>COMPACTADO COM EQUIP. PLACA VIBRATORIA OU EQUIVALENTE</t>
  </si>
  <si>
    <t>03.23</t>
  </si>
  <si>
    <t>REGULARIZAÇAO E COMPACTAÇAO DE TERRENO</t>
  </si>
  <si>
    <t>03.23.01</t>
  </si>
  <si>
    <t>03.23.03</t>
  </si>
  <si>
    <t>03.23.05</t>
  </si>
  <si>
    <t>03.24</t>
  </si>
  <si>
    <t>TRANSPORTE DE MATERIAL DE QUALQUER NATUREZA EM CARRINHO DE MAO</t>
  </si>
  <si>
    <t>03.24.01</t>
  </si>
  <si>
    <t>DMT &lt;= 50,00 M</t>
  </si>
  <si>
    <t>03.24.02</t>
  </si>
  <si>
    <t>50,00 &lt; DMT &lt;= 100,00 M</t>
  </si>
  <si>
    <t>03.25</t>
  </si>
  <si>
    <t>03.25.01</t>
  </si>
  <si>
    <t>04</t>
  </si>
  <si>
    <t>FUNDAÇOES</t>
  </si>
  <si>
    <t>TUBULAO A CEU ABERTO</t>
  </si>
  <si>
    <t>04.01.01</t>
  </si>
  <si>
    <t>ESCAVAÇAO MANUAL DE TUBULAO A CEU ABERTO</t>
  </si>
  <si>
    <t>04.01.02</t>
  </si>
  <si>
    <t>ESCAV. MANUAL TUBULÃO A CÉU ABERTO FUSTE/BASE EQUIP ELETRICO</t>
  </si>
  <si>
    <t>04.01.03</t>
  </si>
  <si>
    <t>ESCAVAÇAO E CONCRETO 1:4:8 COM 30% PEDRA DE MAO</t>
  </si>
  <si>
    <t>04.01.05</t>
  </si>
  <si>
    <t>ESCAVAÇAO E CONCRETO 1:3:6 COM 30% PEDRA DE MAO</t>
  </si>
  <si>
    <t>ESTACA BROCA PERFURADA A TRADO MANUAL</t>
  </si>
  <si>
    <t>04.03.01</t>
  </si>
  <si>
    <t>PERFURAÇAO DE ESTACA TRADO D= 15 CM</t>
  </si>
  <si>
    <t>04.03.02</t>
  </si>
  <si>
    <t>PERFURAÇAO DE ESTACA TRADO D= 20 CM</t>
  </si>
  <si>
    <t>04.03.03</t>
  </si>
  <si>
    <t>PERFURAÇAO DE ESTACA TRADO D= 25 CM</t>
  </si>
  <si>
    <t>04.03.04</t>
  </si>
  <si>
    <t>PERFURAÇAO DE ESTACA TRADO D= 30 CM</t>
  </si>
  <si>
    <t>04.03.11</t>
  </si>
  <si>
    <t>PERFURAÇAO E CONCRETO FCK &gt;= 20 MPA,  D= 15 CM</t>
  </si>
  <si>
    <t>04.03.12</t>
  </si>
  <si>
    <t>PERFURAÇAO E CONCRETO FCK &gt;= 20 MPA,  D= 20 CM</t>
  </si>
  <si>
    <t>04.03.13</t>
  </si>
  <si>
    <t>PERFURAÇAO E CONCRETO FCK &gt;= 20 MPA,  D= 25 CM</t>
  </si>
  <si>
    <t>04.03.14</t>
  </si>
  <si>
    <t>PERFURAÇAO E CONCRETO FCK &gt;= 20 MPA,  D= 30 CM</t>
  </si>
  <si>
    <t>04.03.21</t>
  </si>
  <si>
    <t>PERFURAÇAO E BRITA 2 CALCAREA  D= 15 CM</t>
  </si>
  <si>
    <t>04.03.22</t>
  </si>
  <si>
    <t>PERFURAÇAO E BRITA 2 CALCAREA  D= 20 CM</t>
  </si>
  <si>
    <t>04.03.23</t>
  </si>
  <si>
    <t>PERFURAÇAO E BRITA 2 CALCAREA  D= 25 CM</t>
  </si>
  <si>
    <t>04.03.24</t>
  </si>
  <si>
    <t>PERFURAÇAO E BRITA 2 CALCAREA  D= 30 CM</t>
  </si>
  <si>
    <t>ESTACA BROCA PERFURADA A TRADO MECANIZADO</t>
  </si>
  <si>
    <t>04.04.01</t>
  </si>
  <si>
    <t>MOBILIZAÇAO E DESMOBILIZAÇAO DE EQUIPAMENTO</t>
  </si>
  <si>
    <t>04.04.02</t>
  </si>
  <si>
    <t>PERFURAÇAO D= 30 CM</t>
  </si>
  <si>
    <t>04.04.03</t>
  </si>
  <si>
    <t>PERFURAÇAO D= 35 CM</t>
  </si>
  <si>
    <t>04.04.04</t>
  </si>
  <si>
    <t>PERFURAÇAO D= 40 CM</t>
  </si>
  <si>
    <t>04.04.05</t>
  </si>
  <si>
    <t>PERFURAÇAO D= 45 CM</t>
  </si>
  <si>
    <t>04.04.06</t>
  </si>
  <si>
    <t>PERFURAÇAO D= 50 CM</t>
  </si>
  <si>
    <t>ESTACA STRAUSS - ESCAVAÇAO, ARMAÇAO E CONCRETAGEM</t>
  </si>
  <si>
    <t>04.05.01</t>
  </si>
  <si>
    <t>04.05.05</t>
  </si>
  <si>
    <t>D= 250 MM</t>
  </si>
  <si>
    <t>04.05.06</t>
  </si>
  <si>
    <t>D= 320 MM</t>
  </si>
  <si>
    <t>04.05.07</t>
  </si>
  <si>
    <t>D= 420 MM</t>
  </si>
  <si>
    <t>ESTACA HELICE CONTINUA</t>
  </si>
  <si>
    <t>04.06.01</t>
  </si>
  <si>
    <t>MOBILIZACAO E DESMOBILIZACAO DE EQUIPAMENTO</t>
  </si>
  <si>
    <t>D=30 CM INCLUSIVE TX BOMB. EXCLUSIVE CONC./ARMACAO</t>
  </si>
  <si>
    <t>04.06.03</t>
  </si>
  <si>
    <t>D=40 CM INCLUSIVE TX BOMB. EXCLUSIVE CONC./ARMACAO</t>
  </si>
  <si>
    <t>04.06.04</t>
  </si>
  <si>
    <t>D=50 CM INCLUSIVE TX BOMB. EXCLUSIVE CONC./ARMACAO</t>
  </si>
  <si>
    <t>04.06.05</t>
  </si>
  <si>
    <t>D=60 CM INCLUSIVE TX BOMB. EXCLUSIVE CONC./ARMACAO</t>
  </si>
  <si>
    <t>04.06.06</t>
  </si>
  <si>
    <t>D=70 CM INCLUSIVE TX BOMB. EXCLUSIVE CONC./ARMACAO</t>
  </si>
  <si>
    <t>04.10</t>
  </si>
  <si>
    <t>ESTACA RAIZ</t>
  </si>
  <si>
    <t>04.10.01</t>
  </si>
  <si>
    <t>MOBILIZACAO E DESMOBILIZACAO DE EQUIPAMENTOS</t>
  </si>
  <si>
    <t>04.10.05</t>
  </si>
  <si>
    <t>ESTACA RAIZ D=140/160MM INCLUS. ARG. EXCL. ARMACAO</t>
  </si>
  <si>
    <t>04.10.06</t>
  </si>
  <si>
    <t>ESTACA RAIZ D=168/210MM INCLUS. ARG. EXCL. ARMACAO</t>
  </si>
  <si>
    <t>04.10.07</t>
  </si>
  <si>
    <t>ESTACA RAIZ D=220/250MM INCLUS. ARG. EXCL. ARMACAO</t>
  </si>
  <si>
    <t>04.10.08</t>
  </si>
  <si>
    <t>ESTACA RAIZ D=273/310MM INCLUS. ARG. EXCL. ARMACAO</t>
  </si>
  <si>
    <t>04.10.09</t>
  </si>
  <si>
    <t>ESTACA RAIZ ROCHA D=220/250MM INCL.ARG.EXCL.ARMACA</t>
  </si>
  <si>
    <t>04.10.10</t>
  </si>
  <si>
    <t>ESTACA RAIZ ROCHA D=273/310MM INCL.ARG.EXCL.ARMACA</t>
  </si>
  <si>
    <t>04.10.11</t>
  </si>
  <si>
    <t>ESTACA RAIZ ROCHA D=168/210MM INCL.ARG.EXCL.ARMACA</t>
  </si>
  <si>
    <t>04.10.12</t>
  </si>
  <si>
    <t>ESTACA RAIZ ROCHA D=140/160MM INCL.ARG.EXCL.ARMACA</t>
  </si>
  <si>
    <t>04.12</t>
  </si>
  <si>
    <t>FORNEC. CONCRETO USINADO CONV. LANC. EM FUNDACAO</t>
  </si>
  <si>
    <t>04.12.11</t>
  </si>
  <si>
    <t>FCK&gt;=20 MPA -  BOMBEÁVEL - SLUMP 10+-2 CONSUMO MÍNIMO 300KG, APLICADO EM ESTACA STRAUSS NÃO ARMADA - FORNECIMENTO</t>
  </si>
  <si>
    <t>04.12.21</t>
  </si>
  <si>
    <t>FCK&gt;=20 MPA -  BOMBEÁVEL - SLUMP 13+-1 CONSUMO MÍNIMO 300KG, APLICADO EM ESTACA STRAUSS ARMADA - FORNECIMENTO</t>
  </si>
  <si>
    <t>04.12.32</t>
  </si>
  <si>
    <t>FCK&gt;=25 MPA -  BOMBEÁVEL - SLUMP 13+-3 CONSUMO MÍNIMO 280KG, APLICADO EM ESTACA ESCAVA SEM FLUIDO - FORNECIMENTO</t>
  </si>
  <si>
    <t>04.12.35</t>
  </si>
  <si>
    <t>FCK&gt;=40 MPA -  BOMBEÁVEL - SLUMP 13+-3 CONSUMO MÍNIMO 360KG, APLICADO EM ESTACA ESCAVA SEM FLUIDO - FORNECIMENTO</t>
  </si>
  <si>
    <t>04.12.43</t>
  </si>
  <si>
    <t>FCK&gt;=25 MPA -  BOMBEÁVEL - SLUMP 13+-3 CONSUMO MÍNIMO 280KG, APLICADO EM TUBULÕES NÃO ENCAMISADOS - FORNECIMENTO</t>
  </si>
  <si>
    <t>04.12.45</t>
  </si>
  <si>
    <t>FCK&gt;=40 MPA -  BOMBEÁVEL - SLUMP 13+-3 CONSUMO MÍNIMO 360KG, APLICADO  EM TUBULÕES NÃO ENCAMISADOS - FORNECIMENTO</t>
  </si>
  <si>
    <t>FCK&gt;=30 MPA -  BOMBEÁVEL - SLUMP 24+-2 CONSUMO MÍNIMO 400KG, APLICADO EM ESTACA HÉLICE CONTÍNUA - FORNECIMENTO</t>
  </si>
  <si>
    <t>04.12.55</t>
  </si>
  <si>
    <t>FCK&gt;=40 MPA -  BOMBEÁVEL - SLUMP 24+-2 CONSUMO MÍNIMO 400KG, APLICADO EM ESTACA HÉLICE CONTÍNUA - FORNECIMENTO</t>
  </si>
  <si>
    <t>04.12.63</t>
  </si>
  <si>
    <t>FCK&gt;=30 MPA -  BOMBEÁVEL - SLUMP 24+-2 CONSUMO MÍNIMO 400KG, APLICADO EM ESTACA ESCAVADA COM FLUIDO - FORNECIMENTO</t>
  </si>
  <si>
    <t>04.12.65</t>
  </si>
  <si>
    <t>FCK&gt;=40 MPA -  BOMBEÁVEL - SLUMP 24+-2 CONSUMO MÍNIMO 400KG, APLICADO EM ESTACA ESCAVADA COM FLUIDO - FORNECIMENTO</t>
  </si>
  <si>
    <t>04.12.81</t>
  </si>
  <si>
    <t>SERVICO DE BOMBEAMENTO DE CONCRETO EM FUNDAÇÕES PROFUNDAS</t>
  </si>
  <si>
    <t>04.13</t>
  </si>
  <si>
    <t>FORMA, ESCORAMENTO, DESFORMA E LIMPEZA EM FUNDAÇAO</t>
  </si>
  <si>
    <t>04.13.04</t>
  </si>
  <si>
    <t>DE TABUA DE MADEIRA DE LEI</t>
  </si>
  <si>
    <t>04.13.14</t>
  </si>
  <si>
    <t>DE COMPENSADO RESINADO ESPESSURA MINIMA &gt;= 12MM</t>
  </si>
  <si>
    <t>04.15</t>
  </si>
  <si>
    <t>ARMAÇAO INCL. CORTE, DOBRA E COLOCAÇAO EM FUNDAÇAO</t>
  </si>
  <si>
    <t>AÇO CA-60    D = 4,2 MM</t>
  </si>
  <si>
    <t>04.15.05</t>
  </si>
  <si>
    <t>AÇO CA-60    D = 5 MM</t>
  </si>
  <si>
    <t>04.15.06</t>
  </si>
  <si>
    <t>AÇO CA-60    D = 6,4 MM</t>
  </si>
  <si>
    <t>04.15.21</t>
  </si>
  <si>
    <t>AÇO CA-50    D = 6,3 MM</t>
  </si>
  <si>
    <t>04.15.22</t>
  </si>
  <si>
    <t>AÇO CA-50    D = 8 MM</t>
  </si>
  <si>
    <t>04.15.23</t>
  </si>
  <si>
    <t>AÇO CA-50    D = 10 MM</t>
  </si>
  <si>
    <t>04.15.24</t>
  </si>
  <si>
    <t>AÇO CA-50    D = 12,5 MM</t>
  </si>
  <si>
    <t>04.15.25</t>
  </si>
  <si>
    <t>AÇO CA-50    D = 16 MM</t>
  </si>
  <si>
    <t>04.15.26</t>
  </si>
  <si>
    <t>AÇO CA-50    D = 20 MM</t>
  </si>
  <si>
    <t>04.15.27</t>
  </si>
  <si>
    <t>AÇO CA-50    D = 25 MM</t>
  </si>
  <si>
    <t>04.15.28</t>
  </si>
  <si>
    <t>AÇO CA-50    D = 32 MM</t>
  </si>
  <si>
    <t>04.19</t>
  </si>
  <si>
    <t>CONCRETO CICLOPICO LANÇADO EM FUNDAÇAO E ARRIMO</t>
  </si>
  <si>
    <t>04.19.13</t>
  </si>
  <si>
    <t>1:3:6 COM 30% DE PEDRA DE MAO</t>
  </si>
  <si>
    <t>04.21</t>
  </si>
  <si>
    <t>CONCRETO CONVENCIONAL B1,B2 LANÇADO EM FUNDAÇAO</t>
  </si>
  <si>
    <t>04.21.01</t>
  </si>
  <si>
    <t>CONCRETO 1:4:8, BRITA CALCARIA, PREPARADO EM OBRA E LANÇADO EM FUNDAÇÃO</t>
  </si>
  <si>
    <t>04.21.03</t>
  </si>
  <si>
    <t>CONCRETO 1:3:6, BRITA CALCARIA, PREPARADO EM OBRA E LANÇADO EM FUNDAÇÃO</t>
  </si>
  <si>
    <t>04.21.15</t>
  </si>
  <si>
    <t>FCK &gt;= 15 MPA, BRITA CALCÁRIA, PREPARADO EM OBRA E LANÇADO EM FUNDAÇÃO</t>
  </si>
  <si>
    <t>04.21.20</t>
  </si>
  <si>
    <t>FCK &gt;= 20 MPA, BRITA CALCÁRIA, PREPARADO EM OBRA E LANÇADO EM FUNDAÇÃO</t>
  </si>
  <si>
    <t>04.21.25</t>
  </si>
  <si>
    <t>FCK &gt;= 25 MPA, BRITA CALCÁRIA, PREPARADO EM OBRA E LANÇADO EM FUNDAÇÃO</t>
  </si>
  <si>
    <t>04.21.30</t>
  </si>
  <si>
    <t>FCK &gt;= 30 MPA, BRITA CALCÁRIA, PREPARADO EM OBRA E LANÇADO EM FUNDAÇÃO</t>
  </si>
  <si>
    <t>04.21.40</t>
  </si>
  <si>
    <t>FCK &gt;= 40 MPA, BRITA CALCÁRIA, PREPARADO EM OBRA E LANÇADO EM FUNDAÇÃO</t>
  </si>
  <si>
    <t>04.23</t>
  </si>
  <si>
    <t>CONCRETO USINADO B1,B2 LANÇADO EM FUNDAÇAO</t>
  </si>
  <si>
    <t>04.23.15</t>
  </si>
  <si>
    <t>FCK &gt;= 15 MPA, BRITA CALCARIA, USINADO CONVENCIONAL, LANÇADO EM FUNDAÇÃO</t>
  </si>
  <si>
    <t>04.23.20</t>
  </si>
  <si>
    <t>FCK &gt;= 20 MPA, BRITA CALCARIA, USINADO CONVENCIONAL, LANÇADO EM FUNDAÇÃO</t>
  </si>
  <si>
    <t>04.23.25</t>
  </si>
  <si>
    <t>FCK &gt;= 25 MPA, BRITA CALCARIA, USINADO CONVENCIONAL, LANÇADO EM FUNDAÇÃO</t>
  </si>
  <si>
    <t>04.23.30</t>
  </si>
  <si>
    <t>FCK &gt;= 30 MPA, BRITA CALCARIA, USINADO CONVENCIONAL, LANÇADO EM FUNDAÇÃO</t>
  </si>
  <si>
    <t>04.23.40</t>
  </si>
  <si>
    <t>FCK &gt;= 40 MPA, BRITA CALCARIA, USINADO CONVENCIONAL, LANÇADO EM FUNDAÇÃO</t>
  </si>
  <si>
    <t>04.27</t>
  </si>
  <si>
    <t>CONCRETO USINADO BOMBEADO LANÇADO EM FUNDAÇAO</t>
  </si>
  <si>
    <t>04.27.20</t>
  </si>
  <si>
    <t>FCK &gt;= 20 MPA, BRITA CALCARIA, USINADO BOMBEAVEL, LANÇADO EM FUNDAÇÃO</t>
  </si>
  <si>
    <t>04.27.25</t>
  </si>
  <si>
    <t>FCK &gt;= 25 MPA, BRITA CALCARIA, USINADO BOMBEAVEL, LANÇADO EM FUNDAÇÃO</t>
  </si>
  <si>
    <t>04.27.30</t>
  </si>
  <si>
    <t>FCK &gt;= 30 MPA, BRITA CALCARIA, USINADO BOMBEAVEL, LANÇADO EM FUNDAÇÃO</t>
  </si>
  <si>
    <t>04.27.40</t>
  </si>
  <si>
    <t>FCK &gt;= 40 MPA, BRITA CALCARIA, USINADO BOMBEAVEL, LANÇADO EM FUNDAÇÃO</t>
  </si>
  <si>
    <t>04.30</t>
  </si>
  <si>
    <t>BALDRAME DE ALVENARIA DE BLOCO DE CONCRETO(SAPATA)</t>
  </si>
  <si>
    <t>04.30.11</t>
  </si>
  <si>
    <t>E= 20 CM PREENCHIDO COM CONCRETO 1:4:8 (5MPA)</t>
  </si>
  <si>
    <t>04.30.13</t>
  </si>
  <si>
    <t>E= 20 CM PREENCHIDO COM CONCRETO 1:3:6 (10MPA)</t>
  </si>
  <si>
    <t>05</t>
  </si>
  <si>
    <t>GALERIA CELULAR E/OU CONTENÇOES</t>
  </si>
  <si>
    <t>ENROCAMENTO COM PEDRA DE MAO</t>
  </si>
  <si>
    <t>05.01.01</t>
  </si>
  <si>
    <t>JOGADA</t>
  </si>
  <si>
    <t>05.01.02</t>
  </si>
  <si>
    <t>ARRUMADA</t>
  </si>
  <si>
    <t>CONCRETO DE REGULARIZAÇAO</t>
  </si>
  <si>
    <t>05.03.01</t>
  </si>
  <si>
    <t>TRAÇO 1:3:6,FORNEC. E LANÇAMENTO SOBRE ENROCAMENTO</t>
  </si>
  <si>
    <t>FORMA INCLUSIVE DESFORMA E LIMPEZA</t>
  </si>
  <si>
    <t>05.04.01</t>
  </si>
  <si>
    <t>FORMA DE COMPENSADO RESINADO</t>
  </si>
  <si>
    <t>ARMAÇAO INCLUSIVE CORTE, DOBRA E COLOCAÇAO</t>
  </si>
  <si>
    <t>05.05.01</t>
  </si>
  <si>
    <t>AÇO CA-50 OU CA-60</t>
  </si>
  <si>
    <t>05.06</t>
  </si>
  <si>
    <t>JUNTA ELASTICA</t>
  </si>
  <si>
    <t>05.06.01</t>
  </si>
  <si>
    <t>JUNTA ELASTICA 0-22, FUNGENBAND OU EQUIVALENTE</t>
  </si>
  <si>
    <t>05.06.02</t>
  </si>
  <si>
    <t>JUNTA ELASTICA 0-12, FUNGENBAND OU EQUIVALENTE</t>
  </si>
  <si>
    <t>05.07</t>
  </si>
  <si>
    <t>CONCRETO ESTRUTURAL, FORN. APLICAÇAO E ADENSAMENTO</t>
  </si>
  <si>
    <t>05.07.15</t>
  </si>
  <si>
    <t>FCK &gt;= 15 MPA, BRITA CALCÁRIA, PREPARADO EM OBRA E LANÇADO EM GALERIAS/CONTENÇÕES</t>
  </si>
  <si>
    <t>05.07.20</t>
  </si>
  <si>
    <t>FCK &gt;= 20 MPA, BRITA CALCÁRIA, PREPARADO EM OBRA E LANÇADO EM GALERIAS/CONTENÇÕES</t>
  </si>
  <si>
    <t>05.07.25</t>
  </si>
  <si>
    <t>FCK &gt;= 25 MPA, BRITA CALCÁRIA, PREPARADO EM OBRA E LANÇADO EM GALERIAS/CONTENÇÕES</t>
  </si>
  <si>
    <t>05.07.26</t>
  </si>
  <si>
    <t>FCK &gt;= 30 MPA, BRITA CALCÁRIA, PREPARADO EM OBRA E LANÇADO EM GALERIAS/CONTENÇÕES</t>
  </si>
  <si>
    <t>05.07.30</t>
  </si>
  <si>
    <t>FCK &gt;= 40 MPA, BRITA CALCÁRIA, PREPARADO EM OBRA E LANÇADO EM GALERIAS/CONTENÇÕES</t>
  </si>
  <si>
    <t>05.07.35</t>
  </si>
  <si>
    <t>FCK &gt;= 15 MPA, BRITA CALCÁRIA, USINADO CONVENCIONAL,  LANÇADO EM GALERIAS/CONTENÇÕES</t>
  </si>
  <si>
    <t>05.07.40</t>
  </si>
  <si>
    <t>FCK &gt;= 20 MPA, BRITA CALCÁRIA, USINADO CONVENCIONAL,  LANÇADO EM GALERIAS/CONTENÇÕES</t>
  </si>
  <si>
    <t>05.07.45</t>
  </si>
  <si>
    <t>FCK &gt;= 25 MPA, BRITA CALCÁRIA, USINADO CONVENCIONAL,  LANÇADO EM GALERIAS/CONTENÇÕES</t>
  </si>
  <si>
    <t>05.07.46</t>
  </si>
  <si>
    <t>FCK &gt;= 30 MPA, BRITA CALCÁRIA, USINADO CONVENCIONAL,  LANÇADO EM GALERIAS/CONTENÇÕES</t>
  </si>
  <si>
    <t>05.07.48</t>
  </si>
  <si>
    <t>FCK &gt;= 40 MPA, BRITA CALCÁRIA, USINADO CONVENCIONAL,  LANÇADO EM GALERIAS/CONTENÇÕES</t>
  </si>
  <si>
    <t>05.09</t>
  </si>
  <si>
    <t>FORNECIMENTO E LANÇAMENTO DE MATERIAL DRENANTE</t>
  </si>
  <si>
    <t>05.09.01</t>
  </si>
  <si>
    <t>CASCALHO (COM ADENSAMENTO HIDRAULICO)</t>
  </si>
  <si>
    <t>05.09.02</t>
  </si>
  <si>
    <t>BRITA</t>
  </si>
  <si>
    <t>05.09.03</t>
  </si>
  <si>
    <t>AREIA (COM ADENSAMENTO HIDRAULICO)</t>
  </si>
  <si>
    <t>05.11</t>
  </si>
  <si>
    <t>MANTA DRENANTE GEOTEXTIL</t>
  </si>
  <si>
    <t>05.11.01</t>
  </si>
  <si>
    <t>MANTA GEOTEXTIL - 180 G/M2 - RES.TRACAO &gt;=  9 KN/M</t>
  </si>
  <si>
    <t>05.11.03</t>
  </si>
  <si>
    <t>MANTA GEOTEXTIL - 300 G/M2 - RES.TRACAO &gt;= 16 KN/M</t>
  </si>
  <si>
    <t>05.12</t>
  </si>
  <si>
    <t>DRENO BARBACAN</t>
  </si>
  <si>
    <t>05.12.01</t>
  </si>
  <si>
    <t>DRENO BARBACÃ DN 50 MM E COMPRIMENTO DE 0,50M</t>
  </si>
  <si>
    <t>05.12.02</t>
  </si>
  <si>
    <t>DRENO BARBACÃ DN 75 MM E COMPRIMENTO DE 0,50M</t>
  </si>
  <si>
    <t>05.12.03</t>
  </si>
  <si>
    <t>D= 100 MM E COMPRIMENTO DE 0,50M</t>
  </si>
  <si>
    <t>05.13</t>
  </si>
  <si>
    <t>DRENOS DE GALERIA</t>
  </si>
  <si>
    <t>05.13.01</t>
  </si>
  <si>
    <t>DRENO DE ALIVIO</t>
  </si>
  <si>
    <t>05.13.02</t>
  </si>
  <si>
    <t>DRENO DE SERVIÇO</t>
  </si>
  <si>
    <t>05.13.10</t>
  </si>
  <si>
    <t>LIGAÇAO DE DRENO EM LATERAL DE GALERIA</t>
  </si>
  <si>
    <t>05.16</t>
  </si>
  <si>
    <t>POÇO DE BOMBEAMENTO</t>
  </si>
  <si>
    <t>05.16.01</t>
  </si>
  <si>
    <t>TUBO CA-1  D= 400 MM</t>
  </si>
  <si>
    <t>05.17</t>
  </si>
  <si>
    <t>ALA DE GALERIA CELULAR</t>
  </si>
  <si>
    <t>05.17.01</t>
  </si>
  <si>
    <t>B= 1.20M</t>
  </si>
  <si>
    <t>05.17.02</t>
  </si>
  <si>
    <t>B= 1.30M</t>
  </si>
  <si>
    <t>05.17.03</t>
  </si>
  <si>
    <t>B= 1.40M</t>
  </si>
  <si>
    <t>05.17.04</t>
  </si>
  <si>
    <t>B= 1.50M</t>
  </si>
  <si>
    <t>05.17.05</t>
  </si>
  <si>
    <t>B= 1.60M</t>
  </si>
  <si>
    <t>05.17.06</t>
  </si>
  <si>
    <t>B= 1.70M</t>
  </si>
  <si>
    <t>05.17.07</t>
  </si>
  <si>
    <t>B= 1.80M</t>
  </si>
  <si>
    <t>05.17.08</t>
  </si>
  <si>
    <t>B= 1.90M</t>
  </si>
  <si>
    <t>05.17.09</t>
  </si>
  <si>
    <t>B= 2.00M</t>
  </si>
  <si>
    <t>05.17.10</t>
  </si>
  <si>
    <t>B= 2.10M</t>
  </si>
  <si>
    <t>05.17.11</t>
  </si>
  <si>
    <t>B= 2.20M</t>
  </si>
  <si>
    <t>05.17.12</t>
  </si>
  <si>
    <t>B= 2.30M</t>
  </si>
  <si>
    <t>05.17.13</t>
  </si>
  <si>
    <t>B= 2.40M</t>
  </si>
  <si>
    <t>05.17.14</t>
  </si>
  <si>
    <t>B= 2.50M</t>
  </si>
  <si>
    <t>05.17.15</t>
  </si>
  <si>
    <t>B= 2.60M</t>
  </si>
  <si>
    <t>05.17.16</t>
  </si>
  <si>
    <t>B= 2.70M</t>
  </si>
  <si>
    <t>05.17.17</t>
  </si>
  <si>
    <t>B= 2.80M</t>
  </si>
  <si>
    <t>05.17.18</t>
  </si>
  <si>
    <t>B= 2.90M</t>
  </si>
  <si>
    <t>05.17.19</t>
  </si>
  <si>
    <t>B= 3.00M</t>
  </si>
  <si>
    <t>05.19</t>
  </si>
  <si>
    <t>GRELHA</t>
  </si>
  <si>
    <t>05.19.01</t>
  </si>
  <si>
    <t>DE P.V. DE CANAL</t>
  </si>
  <si>
    <t>05.20</t>
  </si>
  <si>
    <t>GABIAO</t>
  </si>
  <si>
    <t>05.20.01</t>
  </si>
  <si>
    <t>05.20.03</t>
  </si>
  <si>
    <t>05.20.07</t>
  </si>
  <si>
    <t>05.20.11</t>
  </si>
  <si>
    <t>06</t>
  </si>
  <si>
    <t>ESTRUTURAS DE CONCRETO E METALICA</t>
  </si>
  <si>
    <t>FORMA, ESCORAMENTO, DESFORMA E LIMPEZA - ESTRUTURA</t>
  </si>
  <si>
    <t>06.01.05</t>
  </si>
  <si>
    <t>DE COMPENSADO RESINADO ESPESSURA &gt;= 12MM</t>
  </si>
  <si>
    <t>06.01.15</t>
  </si>
  <si>
    <t>DE COMPENSADO PLASTIFICADO &gt;= 12MM</t>
  </si>
  <si>
    <t>06.01.16</t>
  </si>
  <si>
    <t>DE COMPENSADO PLASTIFICADO 19MM C/7APROVEITAMENTOS</t>
  </si>
  <si>
    <t>ARMAÇAO INCL.CORTE, DOBRA E COLOCAÇAO EM ESTRUTURA</t>
  </si>
  <si>
    <t>06.03.04</t>
  </si>
  <si>
    <t>AÇO CA-60    D = 4,2 MM (LAJES)</t>
  </si>
  <si>
    <t>06.03.05</t>
  </si>
  <si>
    <t>AÇO CA-60    D = 5 MM (LAJES)</t>
  </si>
  <si>
    <t>06.03.06</t>
  </si>
  <si>
    <t>AÇO CA-60    D = 6,4 MM (LAJES)</t>
  </si>
  <si>
    <t>06.03.21</t>
  </si>
  <si>
    <t>AÇO CA-50    D = 6,3 MM (LAJES)</t>
  </si>
  <si>
    <t>06.03.22</t>
  </si>
  <si>
    <t>AÇO CA-50    D = 8 MM (LAJES)</t>
  </si>
  <si>
    <t>06.03.23</t>
  </si>
  <si>
    <t>AÇO CA-50    D = 10 MM (LAJES)</t>
  </si>
  <si>
    <t>06.03.24</t>
  </si>
  <si>
    <t>AÇO CA-50    D = 12,5 MM (LAJES)</t>
  </si>
  <si>
    <t>06.03.25</t>
  </si>
  <si>
    <t>AÇO CA-50    D = 16 MM (LAJES)</t>
  </si>
  <si>
    <t>06.03.26</t>
  </si>
  <si>
    <t>AÇO CA-50    D = 20 MM (LAJES)</t>
  </si>
  <si>
    <t>06.03.27</t>
  </si>
  <si>
    <t>AÇO CA-50    D = 25 MM (LAJES)</t>
  </si>
  <si>
    <t>06.03.28</t>
  </si>
  <si>
    <t>AÇO CA-50    D = 32 MM (LAJES)</t>
  </si>
  <si>
    <t>06.03.31</t>
  </si>
  <si>
    <t>AÇO CA-60    D = 4,2 MM (EXCETO LAJES)</t>
  </si>
  <si>
    <t>06.03.32</t>
  </si>
  <si>
    <t>AÇO CA-60    D = 5 MM  (EXCETO LAJES)</t>
  </si>
  <si>
    <t>06.03.33</t>
  </si>
  <si>
    <t>AÇO CA-60    D = 6,4 MM  (EXCETO LAJES)</t>
  </si>
  <si>
    <t>06.03.41</t>
  </si>
  <si>
    <t>AÇO CA-50    D = 6,3 MM (EXCETO LAJES)</t>
  </si>
  <si>
    <t>06.03.42</t>
  </si>
  <si>
    <t>AÇO CA-50    D = 8 MM (EXCETO LAJES)</t>
  </si>
  <si>
    <t>06.03.43</t>
  </si>
  <si>
    <t>AÇO CA-50    D = 10 MM (EXCETO LAJES)</t>
  </si>
  <si>
    <t>06.03.44</t>
  </si>
  <si>
    <t>AÇO CA-50    D = 12,5 MM (EXCETO LAJES)</t>
  </si>
  <si>
    <t>06.03.45</t>
  </si>
  <si>
    <t>AÇO CA-50    D = 16 MM (EXCETO LAJES)</t>
  </si>
  <si>
    <t>06.03.46</t>
  </si>
  <si>
    <t>AÇO CA-50    D = 20 MM (EXCETO LAJES)</t>
  </si>
  <si>
    <t>06.03.47</t>
  </si>
  <si>
    <t>AÇO CA-50    D = 25 MM (EXCETO LAJES)</t>
  </si>
  <si>
    <t>06.03.48</t>
  </si>
  <si>
    <t>AÇO CA-50    D = 32 MM (EXCETO LAJES)</t>
  </si>
  <si>
    <t>TELA SOLDADA</t>
  </si>
  <si>
    <t>06.04.01</t>
  </si>
  <si>
    <t>FORNECIMENTO E COLOCACAO DE TELA Q-92</t>
  </si>
  <si>
    <t>06.04.02</t>
  </si>
  <si>
    <t>FORNECIMENTO E COLOCAÇÃO DE TELA Q-138</t>
  </si>
  <si>
    <t>06.04.03</t>
  </si>
  <si>
    <t>FORNECIMENTO E COLOCACAO DE TELA Q-196</t>
  </si>
  <si>
    <t>06.04.04</t>
  </si>
  <si>
    <t>FORNECIMENTO E COLOCACAO DE TELA Q-61</t>
  </si>
  <si>
    <t>06.04.05</t>
  </si>
  <si>
    <t>FORNECIMENTO E COLOCACAO DE TELA Q-75</t>
  </si>
  <si>
    <t>06.04.06</t>
  </si>
  <si>
    <t>FORNECIMENTO E COLOCAÇÃO DE TELA Q-113</t>
  </si>
  <si>
    <t>06.04.07</t>
  </si>
  <si>
    <t>FORNECIMENTO E COLOCAÇÃO DE TELA Q-159</t>
  </si>
  <si>
    <t>06.04.08</t>
  </si>
  <si>
    <t>FORNECIMENTO E COLOCACAO DE TELA Q-246</t>
  </si>
  <si>
    <t>06.04.09</t>
  </si>
  <si>
    <t>FORNECIMENTO E COLOCACAO DE TELA Q-283</t>
  </si>
  <si>
    <t>06.04.10</t>
  </si>
  <si>
    <t>FORNECIMENTO E COLOCACAO DE TELA Q-335</t>
  </si>
  <si>
    <t>06.04.11</t>
  </si>
  <si>
    <t>FORNECIMENTO E COLOCACAO DE TELA Q-396</t>
  </si>
  <si>
    <t>06.04.12</t>
  </si>
  <si>
    <t>FORNECIMENTO E COLOCACAO DE TELA Q-503</t>
  </si>
  <si>
    <t>06.04.13</t>
  </si>
  <si>
    <t>FORNECIMENTO E COLOCACAO DE TELA Q-636</t>
  </si>
  <si>
    <t>06.04.14</t>
  </si>
  <si>
    <t>FORNECIMENTO E COLOCACAO DE TELA Q-785</t>
  </si>
  <si>
    <t>06.05</t>
  </si>
  <si>
    <t>CONCRETO CONVENCIONAL B1,B2 LANÇADO EM ESTRUTURA</t>
  </si>
  <si>
    <t>06.05.20</t>
  </si>
  <si>
    <t>FCK &gt;= 20 MPA, BRITA CALCÁRIA, PREPARADO EM OBRA E LANÇADO EM ESTRUTURA</t>
  </si>
  <si>
    <t>06.05.25</t>
  </si>
  <si>
    <t>FCK &gt;= 25 MPA, BRITA CALCÁRIA, PREPARADO EM OBRA E LANÇADO EM ESTRUTURA</t>
  </si>
  <si>
    <t>06.05.30</t>
  </si>
  <si>
    <t>FCK &gt;= 30 MPA, BRITA CALCÁRIA, PREPARADO EM OBRA E LANÇADO EM ESTRUTURA</t>
  </si>
  <si>
    <t>06.05.40</t>
  </si>
  <si>
    <t>FCK &gt;= 40 MPA, BRITA CALCÁRIA, PREPARADO EM OBRA E LANÇADO EM ESTRUTURA</t>
  </si>
  <si>
    <t>06.07</t>
  </si>
  <si>
    <t>CONCRETO USINADO B1,B2 LANÇADO EM ESTRUTURA</t>
  </si>
  <si>
    <t>06.07.20</t>
  </si>
  <si>
    <t>FCK &gt;= 20 MPA, BRITA CALCÁRIA, USINADO CONVENCIONAL,  LANÇADO EM ESTRUTURA</t>
  </si>
  <si>
    <t>06.07.25</t>
  </si>
  <si>
    <t>FCK &gt;= 25 MPA, BRITA CALCÁRIA, USINADO CONVENCIONAL,  LANÇADO EM ESTRUTURA</t>
  </si>
  <si>
    <t>06.07.30</t>
  </si>
  <si>
    <t>FCK &gt;= 30 MPA, BRITA CALCÁRIA, USINADO CONVENCIONAL,  LANÇADO EM ESTRUTURA</t>
  </si>
  <si>
    <t>06.07.40</t>
  </si>
  <si>
    <t>FCK &gt;= 40 MPA, BRITA CALCÁRIA, USINADO CONVENCIONAL,  LANÇADO EM ESTRUTURA</t>
  </si>
  <si>
    <t>06.09</t>
  </si>
  <si>
    <t>CONCRETO USINADO BOMBEADO LANÇADO EM ESTRUTURA</t>
  </si>
  <si>
    <t>06.09.20</t>
  </si>
  <si>
    <t>FCK &gt;= 20 MPA, BRITA CALCÁRIA, USINADO BOMBEÁVEL, LANÇADO EM ESTRUTURA</t>
  </si>
  <si>
    <t>06.09.25</t>
  </si>
  <si>
    <t>FCK &gt;= 25 MPA, BRITA CALCÁRIA, USINADO BOMBEÁVEL, LANÇADO EM ESTRUTURA</t>
  </si>
  <si>
    <t>06.09.30</t>
  </si>
  <si>
    <t>FCK &gt;= 30 MPA, BRITA CALCÁRIA, USINADO BOMBEÁVEL, LANÇADO EM ESTRUTURA</t>
  </si>
  <si>
    <t>06.09.40</t>
  </si>
  <si>
    <t>FCK &gt;= 40 MPA, BRITA CALCÁRIA, USINADO BOMBEÁVEL, LANÇADO EM ESTRUTURA</t>
  </si>
  <si>
    <t>06.12</t>
  </si>
  <si>
    <t>LAJE PRÉ-MOLDADA TRELIÇADA, UNIDIRECIONAL, BI-APOIADA, C/TRELIÇA METÁLICA E ENCHIMENTO EM EPS</t>
  </si>
  <si>
    <t>06.12.44</t>
  </si>
  <si>
    <t>SOBRECARGA 300KGF/M², TRELIÇA TR08, VÃO ATÉ 4 METROS, INCLUSIVE CAPEAMENTO E=4CM. ESPESSURA TOTAL DA LAJE=12CM</t>
  </si>
  <si>
    <t>06.12.45</t>
  </si>
  <si>
    <t>SOBRECARGA 300KGF/M², TRELIÇA TR12, VÃO ATÉ 5 METROS, INCLUSIVE CAPEAMENTO E=4CM. ESPESSURA TOTAL DA LAJE=16CM</t>
  </si>
  <si>
    <t>06.12.46</t>
  </si>
  <si>
    <t>SOBRECARGA 300KGF/M², TRELIÇA TR16, VÃO ATÉ 6 METROS, INCLUSIVE CAPEAMENTO E=4CM. ESPESSURA TOTAL DA LAJE=20CM</t>
  </si>
  <si>
    <t>06.12.48</t>
  </si>
  <si>
    <t>SOBRECARGA 300KGF/M², TRELIÇA TR20, VÃO ATÉ 8 METROS, INCLUSIVE CAPEAMENTO E=5CM. ESPESSURA TOTAL DA LAJE=25CM</t>
  </si>
  <si>
    <t>07</t>
  </si>
  <si>
    <t>ALVENARIAS E DIVISOES</t>
  </si>
  <si>
    <t>ALVENARIA DE TIJOLO MACIÇO REQUEIMADO</t>
  </si>
  <si>
    <t>07.01.01</t>
  </si>
  <si>
    <t>E=  5 CM, A REVESTIR</t>
  </si>
  <si>
    <t>07.01.03</t>
  </si>
  <si>
    <t>E= 10 CM, A REVESTIR</t>
  </si>
  <si>
    <t>07.01.07</t>
  </si>
  <si>
    <t>E= 20 CM, A REVESTIR</t>
  </si>
  <si>
    <t>07.01.11</t>
  </si>
  <si>
    <t>E=  5 CM, APARENTE</t>
  </si>
  <si>
    <t>07.01.13</t>
  </si>
  <si>
    <t>E= 10 CM, APARENTE</t>
  </si>
  <si>
    <t>07.01.17</t>
  </si>
  <si>
    <t>E= 20 CM, APARENTE</t>
  </si>
  <si>
    <t>ALVENARIA DE TIJOLO FURADO(BLOCO CERAMICO VEDAÇÃO)</t>
  </si>
  <si>
    <t>07.03.03</t>
  </si>
  <si>
    <t>07.03.05</t>
  </si>
  <si>
    <t>E= 15 CM, A REVESTIR</t>
  </si>
  <si>
    <t>07.03.07</t>
  </si>
  <si>
    <t>07.03.11</t>
  </si>
  <si>
    <t>E= 30 CM, COM OS FUROS APARENTES, TIPO COBOGO</t>
  </si>
  <si>
    <t>ALVENARIA DE BLOCO DE CONCRETO</t>
  </si>
  <si>
    <t>07.05.03</t>
  </si>
  <si>
    <t>E= 10 CM, A REVESTIR, VEDAÇAO</t>
  </si>
  <si>
    <t>07.05.05</t>
  </si>
  <si>
    <t>E= 15 CM, A REVESTIR, VEDAÇAO</t>
  </si>
  <si>
    <t>07.05.07</t>
  </si>
  <si>
    <t>E= 20 CM, A REVESTIR, VEDAÇAO</t>
  </si>
  <si>
    <t>07.05.13</t>
  </si>
  <si>
    <t>E= 10 CM, APARENTE, VEDAÇAO</t>
  </si>
  <si>
    <t>07.05.15</t>
  </si>
  <si>
    <t>E= 15 CM, APARENTE, VEDAÇAO</t>
  </si>
  <si>
    <t>07.05.17</t>
  </si>
  <si>
    <t>E= 20 CM, APARENTE, VEDAÇAO</t>
  </si>
  <si>
    <t>ALVENARIA DE BLOCO DE CONCRETO ESTRUTURAL</t>
  </si>
  <si>
    <t>07.06.01</t>
  </si>
  <si>
    <t>E= 10 CM, ESTRUTURAL</t>
  </si>
  <si>
    <t>07.06.02</t>
  </si>
  <si>
    <t>E= 15 CM, ESTRUTURAL</t>
  </si>
  <si>
    <t>07.06.03</t>
  </si>
  <si>
    <t>E= 20 CM, ESTRUTURAL</t>
  </si>
  <si>
    <t>07.32</t>
  </si>
  <si>
    <t>DIVISORIA EM PEDRA (PANEIS FIXOS)</t>
  </si>
  <si>
    <t>07.32.01</t>
  </si>
  <si>
    <t>DIV.MARMORE BRANCO E=2CM FERRAGEM LATAO CROMADA</t>
  </si>
  <si>
    <t>07.32.05</t>
  </si>
  <si>
    <t>DIV. EM ARDOSIA E= 2CM FERRAGEM LATAO CROMADO</t>
  </si>
  <si>
    <t>07.32.06</t>
  </si>
  <si>
    <t>DIV. EM ARDOSIA E= 2CM C/PERFIS CHAPA 18</t>
  </si>
  <si>
    <t>07.32.10</t>
  </si>
  <si>
    <t>DIV.GRANITO CINZA CORUMBA E=3CM FERRAGEM LATAO C</t>
  </si>
  <si>
    <t>07.34</t>
  </si>
  <si>
    <t>DIVISORIA EM PAINEL REMOVIVEL</t>
  </si>
  <si>
    <t>07.34.50</t>
  </si>
  <si>
    <t>DIVISORIA NAVAL PAINEL/PAINEL</t>
  </si>
  <si>
    <t>07.34.51</t>
  </si>
  <si>
    <t>CONJ.FERRAGENS P/CONFECÇAO DE PORTA DE DIVISORIA, INCLUINDO FECHADURA E DOBRADIÇAS</t>
  </si>
  <si>
    <t>07.35</t>
  </si>
  <si>
    <t>VERGAS E CONTRA-VERGAS DE CONCRETO PRE-FABRICADAS</t>
  </si>
  <si>
    <t>07.35.01</t>
  </si>
  <si>
    <t>10 CM X 10 CM (LARGURA X ALTURA)</t>
  </si>
  <si>
    <t>07.35.02</t>
  </si>
  <si>
    <t>15 CM X 10 CM (LARGURA X ALTURA)</t>
  </si>
  <si>
    <t>07.35.03</t>
  </si>
  <si>
    <t>20 CM X 10 CM (LARGURA X ALTURA)</t>
  </si>
  <si>
    <t>08</t>
  </si>
  <si>
    <t>COBERTURAS E FORROS</t>
  </si>
  <si>
    <t>ENGRADAMENTO EM MADEIRA PARAJU</t>
  </si>
  <si>
    <t>08.01.01</t>
  </si>
  <si>
    <t>PARA COBERTURA CERAMICA COM TESOURAS COMPLETO</t>
  </si>
  <si>
    <t>08.01.03</t>
  </si>
  <si>
    <t>PARA COBERTURA CERAMICA, CAIBROS E RIPAS</t>
  </si>
  <si>
    <t>08.01.11</t>
  </si>
  <si>
    <t>PARA COBERTURA EM TELHA ONDULADA</t>
  </si>
  <si>
    <t>08.01.12</t>
  </si>
  <si>
    <t>PARA TELHA TIPO KALHETA,  CANALETE 49 OU EQUIVALENTE</t>
  </si>
  <si>
    <t>08.01.13</t>
  </si>
  <si>
    <t>PARA TELHA TIPO KALHETAO, CANALETE 90 OU EQUIVALENTE</t>
  </si>
  <si>
    <t>PEÇAS PARA ENGRADAMENTO EM MADEIRA PARAJU</t>
  </si>
  <si>
    <t>08.02.01</t>
  </si>
  <si>
    <t>13,5 X 5,5 CM</t>
  </si>
  <si>
    <t>08.02.03</t>
  </si>
  <si>
    <t>10,5 X 5,5 CM</t>
  </si>
  <si>
    <t>08.02.05</t>
  </si>
  <si>
    <t>6,0 X 5,5 CM</t>
  </si>
  <si>
    <t>08.02.07</t>
  </si>
  <si>
    <t>CAIBRO 5,5 X 4,0 CM</t>
  </si>
  <si>
    <t>08.02.09</t>
  </si>
  <si>
    <t>RIPA   4 X 1,5 CM</t>
  </si>
  <si>
    <t>COBERTURA EM TELHA CERAMICA</t>
  </si>
  <si>
    <t>08.07.01</t>
  </si>
  <si>
    <t>FRANCESA</t>
  </si>
  <si>
    <t>08.07.02</t>
  </si>
  <si>
    <t>COLONIAL PLANA</t>
  </si>
  <si>
    <t>08.07.03</t>
  </si>
  <si>
    <t>COLONIAL CURVA</t>
  </si>
  <si>
    <t>COBERTURA EM TELHA FIBROCIMENTO</t>
  </si>
  <si>
    <t>08.09.05</t>
  </si>
  <si>
    <t>ONDULADA E= 5,00 MM</t>
  </si>
  <si>
    <t>08.09.06</t>
  </si>
  <si>
    <t>ONDULADA E= 6,00 MM</t>
  </si>
  <si>
    <t>08.09.08</t>
  </si>
  <si>
    <t>ONDULADA E= 8,00 MM</t>
  </si>
  <si>
    <t>COBERTURA EM TELHA METALICA</t>
  </si>
  <si>
    <t>08.12.40</t>
  </si>
  <si>
    <t>GALVANIZADA TRAPEZOIDAL E=0,50MM SIMPLES</t>
  </si>
  <si>
    <t>CUMEEIRA</t>
  </si>
  <si>
    <t>08.15.01</t>
  </si>
  <si>
    <t>CERAMICA</t>
  </si>
  <si>
    <t>08.15.06</t>
  </si>
  <si>
    <t>08.15.40</t>
  </si>
  <si>
    <t>METALICA GALVANIZADA TRAPEZOIDAL E=0,50MM(SIMPLES)</t>
  </si>
  <si>
    <t>08.15.90</t>
  </si>
  <si>
    <t>PARA TELHA KALHETAO, CANALETE 90 OU EQUIVALENTE</t>
  </si>
  <si>
    <t>08.20</t>
  </si>
  <si>
    <t>08.20.01</t>
  </si>
  <si>
    <t>EM ANGELIN</t>
  </si>
  <si>
    <t>08.20.02</t>
  </si>
  <si>
    <t>EM PINUS</t>
  </si>
  <si>
    <t>08.22</t>
  </si>
  <si>
    <t>08.22.01</t>
  </si>
  <si>
    <t>EM PLACAS 60 X 60 CM, LISO</t>
  </si>
  <si>
    <t>08.22.05</t>
  </si>
  <si>
    <t>EM PLACAS ACARTONADAS</t>
  </si>
  <si>
    <t>08.25</t>
  </si>
  <si>
    <t>FORRO EM PVC</t>
  </si>
  <si>
    <t>08.25.01</t>
  </si>
  <si>
    <t>FORRO EM PVC LARGURA 20,0 CM COR BRANCA</t>
  </si>
  <si>
    <t>08.85</t>
  </si>
  <si>
    <t>CALHA DE CHAPA GALVANIZADA</t>
  </si>
  <si>
    <t>08.85.21</t>
  </si>
  <si>
    <t>Nº 22 GSG, DESENVOLVIMENTO =  33 CM</t>
  </si>
  <si>
    <t>08.85.23</t>
  </si>
  <si>
    <t>Nº 22 GSG, DESENVOLVIMENTO =  50 CM</t>
  </si>
  <si>
    <t>08.85.25</t>
  </si>
  <si>
    <t>Nº 22 GSG, DESENVOLVIMENTO =  66 CM</t>
  </si>
  <si>
    <t>08.85.27</t>
  </si>
  <si>
    <t>Nº 22 GSG, DESENVOLVIMENTO =  75 CM</t>
  </si>
  <si>
    <t>08.85.29</t>
  </si>
  <si>
    <t>Nº 22 GSG, DESENVOLVIMENTO = 100 CM</t>
  </si>
  <si>
    <t>08.85.41</t>
  </si>
  <si>
    <t>Nº 24 GSG, DESENVOLVIMENTO =  33 CM</t>
  </si>
  <si>
    <t>08.85.43</t>
  </si>
  <si>
    <t>Nº 24 GSG, DESENVOLVIMENTO =  50 CM</t>
  </si>
  <si>
    <t>08.85.45</t>
  </si>
  <si>
    <t>Nº 24 GSG, DESENVOLVIMENTO =  66 CM</t>
  </si>
  <si>
    <t>08.85.47</t>
  </si>
  <si>
    <t>Nº 24 GSG, DESENVOLVIMENTO =  75 CM</t>
  </si>
  <si>
    <t>08.85.49</t>
  </si>
  <si>
    <t>Nº 24 GSG, DESENVOLVIMENTO = 100 CM</t>
  </si>
  <si>
    <t>08.85.61</t>
  </si>
  <si>
    <t>Nº 26 GSG, DESENVOLVIMENTO =  33 CM</t>
  </si>
  <si>
    <t>08.85.63</t>
  </si>
  <si>
    <t>Nº 26 GSG, DESENVOLVIMENTO =  50 CM</t>
  </si>
  <si>
    <t>08.85.65</t>
  </si>
  <si>
    <t>Nº 26 GSG, DESENVOLVIMENTO =  66 CM</t>
  </si>
  <si>
    <t>08.85.67</t>
  </si>
  <si>
    <t>Nº 26 GSG, DESENVOLVIMENTO =  75 CM</t>
  </si>
  <si>
    <t>08.85.69</t>
  </si>
  <si>
    <t>Nº 26 GSG, DESENVOLVIMENTO = 100 CM</t>
  </si>
  <si>
    <t>08.87</t>
  </si>
  <si>
    <t>RUFO E CONTRA-RUFO DE CHAPA GALVANIZADA</t>
  </si>
  <si>
    <t>08.87.41</t>
  </si>
  <si>
    <t>Nº 24 GSG, DESENVOLVIMENTO =  15 CM</t>
  </si>
  <si>
    <t>08.87.43</t>
  </si>
  <si>
    <t>Nº 24 GSG, DESENVOLVIMENTO =  20 CM</t>
  </si>
  <si>
    <t>08.87.45</t>
  </si>
  <si>
    <t>Nº 24 GSG, DESENVOLVIMENTO =  25 CM</t>
  </si>
  <si>
    <t>08.87.47</t>
  </si>
  <si>
    <t>08.87.61</t>
  </si>
  <si>
    <t>Nº 26 GSG, DESENVOLVIMENTO =  15 CM</t>
  </si>
  <si>
    <t>08.87.63</t>
  </si>
  <si>
    <t>Nº 26 GSG, DESENVOLVIMENTO =  20 CM</t>
  </si>
  <si>
    <t>08.87.65</t>
  </si>
  <si>
    <t>Nº 26 GSG, DESENVOLVIMENTO =  25 CM</t>
  </si>
  <si>
    <t>08.87.67</t>
  </si>
  <si>
    <t>09</t>
  </si>
  <si>
    <t>IMPERMEABILIZAÇOES E ISOLAMENTOS</t>
  </si>
  <si>
    <t>CAMADA DE REGULARIZAÇAO (CIMENTO/AREIA)</t>
  </si>
  <si>
    <t>09.03.03</t>
  </si>
  <si>
    <t>ARGAMASSA TRAÇO 1:3, ESPESSURA MEDIA = 3,0 CM</t>
  </si>
  <si>
    <t>CAMADA DE PROTEÇAO (CIMENTO/AREIA)</t>
  </si>
  <si>
    <t>09.04.02</t>
  </si>
  <si>
    <t>ARG.TRAÇO 1:3,ESP.MEDIA=3,0 INCLUS.MANTA GEOTEXTIL</t>
  </si>
  <si>
    <t>IMPERMEABILIZAÇAO COM ARGAMASSA RIGIDA (CIM/AREIA)</t>
  </si>
  <si>
    <t>09.07.03</t>
  </si>
  <si>
    <t>TRAÇO 1:3, ESP=2.5 CM C/ ADITIVO SIKA-1 OU EQUIVALENTE</t>
  </si>
  <si>
    <t>IMPERMEABILIZAÇAO POR INFILTRAÇAO E CRISTALIZAÇAO</t>
  </si>
  <si>
    <t>09.09.01</t>
  </si>
  <si>
    <t>SISTEMA A BASE DE CIMENTO IMPERMEABILIZANTE</t>
  </si>
  <si>
    <t>IMPERMEABILIZAÇAO C/ MANTA ASFALTICA PRE-FABRICADA</t>
  </si>
  <si>
    <t>09.11.01</t>
  </si>
  <si>
    <t>TIPO 3 NBR-9952 COM ASFALTO MODIFICADO SBS E=4,0MM</t>
  </si>
  <si>
    <t>PINTURA ASFALTICA IMPERMEABILIZANTE</t>
  </si>
  <si>
    <t>09.12.01</t>
  </si>
  <si>
    <t>PINTURA COM TINTA ASFALTICA IMPERMEABILIZANTE DILUIDA EM SOLVENTE, PARA MATERIAIS CIMENTICIOS, METAL E MADEIRA</t>
  </si>
  <si>
    <t>10</t>
  </si>
  <si>
    <t>TUBO PVC AGUA SOLDA CLASSE 15 INCLUSIVE CONEXOES</t>
  </si>
  <si>
    <t>10.03.01</t>
  </si>
  <si>
    <t>D=  20 MM (1/2")</t>
  </si>
  <si>
    <t>10.03.02</t>
  </si>
  <si>
    <t>D=  25 MM (3/4")</t>
  </si>
  <si>
    <t>10.03.03</t>
  </si>
  <si>
    <t>D=  32 MM (1")</t>
  </si>
  <si>
    <t>10.03.04</t>
  </si>
  <si>
    <t>D=  40 MM (1 1/4")</t>
  </si>
  <si>
    <t>10.03.05</t>
  </si>
  <si>
    <t>D=  50 MM (1 1/2")</t>
  </si>
  <si>
    <t>10.03.06</t>
  </si>
  <si>
    <t>D=  60 MM (2")</t>
  </si>
  <si>
    <t>10.03.07</t>
  </si>
  <si>
    <t>D=  75 MM (2 1/2")</t>
  </si>
  <si>
    <t>10.03.08</t>
  </si>
  <si>
    <t>D=  85 MM (3")</t>
  </si>
  <si>
    <t>10.03.09</t>
  </si>
  <si>
    <t>D= 110 MM (4")</t>
  </si>
  <si>
    <t>TUBO AÇO GALVANIZADO DIN 2440, INCLUSIVE CONEXOES</t>
  </si>
  <si>
    <t>10.04.03</t>
  </si>
  <si>
    <t>D=   1/2",  COM COSTURA</t>
  </si>
  <si>
    <t>10.04.04</t>
  </si>
  <si>
    <t>D=   3/4",  COM COSTURA</t>
  </si>
  <si>
    <t>10.04.05</t>
  </si>
  <si>
    <t>D=     1",  COM COSTURA</t>
  </si>
  <si>
    <t>10.04.06</t>
  </si>
  <si>
    <t>D= 1 1/4",  COM COSTURA</t>
  </si>
  <si>
    <t>10.04.07</t>
  </si>
  <si>
    <t>D= 1 1/2",  COM COSTURA</t>
  </si>
  <si>
    <t>10.04.08</t>
  </si>
  <si>
    <t>D=     2",  COM COSTURA</t>
  </si>
  <si>
    <t>D= 2 1/2",  COM COSTURA</t>
  </si>
  <si>
    <t>10.04.10</t>
  </si>
  <si>
    <t>D= 3" COM COSTURA</t>
  </si>
  <si>
    <t>10.04.11</t>
  </si>
  <si>
    <t>D= 4" COM COSTURA</t>
  </si>
  <si>
    <t>TUBO DE COBRE SOLDADO CLASSE A INCLUSIVE CONEXOES</t>
  </si>
  <si>
    <t>10.05.03</t>
  </si>
  <si>
    <t>D=  15 MM</t>
  </si>
  <si>
    <t>10.05.04</t>
  </si>
  <si>
    <t>D=  22 MM</t>
  </si>
  <si>
    <t>10.05.05</t>
  </si>
  <si>
    <t>D=  28 MM</t>
  </si>
  <si>
    <t>TUBO DE COBRE CLASSE E INCLUSIVE CONEXOES</t>
  </si>
  <si>
    <t>10.06.01</t>
  </si>
  <si>
    <t>10.06.02</t>
  </si>
  <si>
    <t>10.06.03</t>
  </si>
  <si>
    <t>10.06.04</t>
  </si>
  <si>
    <t>D=  35 MM</t>
  </si>
  <si>
    <t>10.06.05</t>
  </si>
  <si>
    <t>D=  42 MM</t>
  </si>
  <si>
    <t>TUBO PVC ESGOTO, PB, VIROLA E ANEL, INCL. CONEXOES</t>
  </si>
  <si>
    <t>10.10.02</t>
  </si>
  <si>
    <t>D=  50 MM</t>
  </si>
  <si>
    <t>10.10.03</t>
  </si>
  <si>
    <t>D=  75 MM</t>
  </si>
  <si>
    <t>10.10.04</t>
  </si>
  <si>
    <t>D= 100 MM</t>
  </si>
  <si>
    <t>10.10.05</t>
  </si>
  <si>
    <t>D= 150 MM</t>
  </si>
  <si>
    <t>10.10.06</t>
  </si>
  <si>
    <t>D= 200 MM</t>
  </si>
  <si>
    <t>10.10.07</t>
  </si>
  <si>
    <t>TUBO PVC ESGOTO PONTA/BOLSA, SOLDA, INCL.CONEXOES</t>
  </si>
  <si>
    <t>10.12.01</t>
  </si>
  <si>
    <t>D=  40 MM</t>
  </si>
  <si>
    <t>10.14</t>
  </si>
  <si>
    <t>TUBO PVC ESG. REFORÇADO, PB, VIR., ANEL INCL.CONEX</t>
  </si>
  <si>
    <t>10.14.03</t>
  </si>
  <si>
    <t>10.14.04</t>
  </si>
  <si>
    <t>10.14.05</t>
  </si>
  <si>
    <t>10.18</t>
  </si>
  <si>
    <t>10.18.01</t>
  </si>
  <si>
    <t>ADAPTADOR PVC ROSCA E FLANGE P/ CX.D'AGUA D= 1/2"</t>
  </si>
  <si>
    <t>10.18.02</t>
  </si>
  <si>
    <t>ADAPTADOR PVC ROSCA E FLANGE P/ CX.D'AGUA D= 3/4"</t>
  </si>
  <si>
    <t>10.18.03</t>
  </si>
  <si>
    <t>ADAPTADOR PVC ROSCA E FLANGE P/ CX.D'AGUA D= 1"</t>
  </si>
  <si>
    <t>10.18.04</t>
  </si>
  <si>
    <t>ADAPTADOR PVC ROSCA E FLANGE P/ CX.D'AGUA D=1 1/4"</t>
  </si>
  <si>
    <t>10.18.05</t>
  </si>
  <si>
    <t>ADAPTADOR PVC ROSCA E FLANGE P/ CX.D'AGUA D=1 1/2"</t>
  </si>
  <si>
    <t>10.18.06</t>
  </si>
  <si>
    <t>ADAPTADOR PVC ROSCA E FLANGE P/ CX.D'AGUA D= 2"</t>
  </si>
  <si>
    <t>10.18.08</t>
  </si>
  <si>
    <t>ADAPTADOR PVC ROSCA E FLANGE P/ CX D'AGUA D=2 1/2"</t>
  </si>
  <si>
    <t>10.20</t>
  </si>
  <si>
    <t>REGISTRO DE PRESSAO</t>
  </si>
  <si>
    <t>10.20.11</t>
  </si>
  <si>
    <t>COM CANOPLA DL-1416 D= 1/2" FABRIMAR/EQUIVALENTE</t>
  </si>
  <si>
    <t>10.20.12</t>
  </si>
  <si>
    <t>COM CANOPLA DL-1416 D= 3/4" FABRIMAR/EQUIVALENTE</t>
  </si>
  <si>
    <t>10.22</t>
  </si>
  <si>
    <t>REGISTRO DE GAVETA</t>
  </si>
  <si>
    <t>10.22.01</t>
  </si>
  <si>
    <t>REGISTRO GAVETA BRUTO 1510-B 1/2"FABRIMAR /EQUIVALENTE</t>
  </si>
  <si>
    <t>10.22.02</t>
  </si>
  <si>
    <t>REGISTRO GAVETA BRUTO 1510-B 3/4"FABRIMAR /EQUIVALENTE</t>
  </si>
  <si>
    <t>10.22.03</t>
  </si>
  <si>
    <t>REGISTRO GAVETA BRUTO 1510-B  1" FABRIMAR /EQUIVALENTE</t>
  </si>
  <si>
    <t>10.22.04</t>
  </si>
  <si>
    <t>REGISTRO GAVETA BRUTO 1510-B 1 1/4" FABRIMAR/ EQUIVALENTE</t>
  </si>
  <si>
    <t>10.22.05</t>
  </si>
  <si>
    <t>REGISTRO GAVETA BRUTO 1510-B 1 1/2" FABRIMAR/ EQUIVALENTE</t>
  </si>
  <si>
    <t>10.22.06</t>
  </si>
  <si>
    <t>REGISTRO GAVETA BRUTO 1510-B  2"  FABRIMAR/EQUIVALENTE</t>
  </si>
  <si>
    <t>10.22.07</t>
  </si>
  <si>
    <t>REGISTRO GAVETA BRUTO 1502 2 1/2" DECA / EQUIVALENTE</t>
  </si>
  <si>
    <t>10.22.08</t>
  </si>
  <si>
    <t>REGISTRO GAVETA BRUTO 1502 3"     DECA / EQUIVALENTE</t>
  </si>
  <si>
    <t>10.22.09</t>
  </si>
  <si>
    <t>REGISTRO GAVETA BRUTO 1502 4"     DECA / EQUIVALENTE</t>
  </si>
  <si>
    <t>10.22.41</t>
  </si>
  <si>
    <t>COM CANOPLA C-1509 DL, D= 1/2" FABRIMAR OU EQUIVALENTE</t>
  </si>
  <si>
    <t>10.22.42</t>
  </si>
  <si>
    <t>COM CANOPLA C-1509 DL, D=3/4"  FABRIMAR OU EQUIVALENTE</t>
  </si>
  <si>
    <t>10.22.43</t>
  </si>
  <si>
    <t>COM CANOPLA C-1509 DL, D=1"    FABRIMAR OU EQUIVALENTE</t>
  </si>
  <si>
    <t>10.22.45</t>
  </si>
  <si>
    <t>COM CANOPLA C-1509 DL, D=1 1/2"FABRIMAR OU EQUIVALENTE</t>
  </si>
  <si>
    <t>10.24</t>
  </si>
  <si>
    <t>10.24.01</t>
  </si>
  <si>
    <t>P/PIA BANCA,ALAVANCA,SAIDA LATERAL 1167-P FABR/EQUIVALENTE</t>
  </si>
  <si>
    <t>10.24.02</t>
  </si>
  <si>
    <t>P/PIA MISTURADOR PAREDE 1258-DL FABRIMAR/EQUIVALENTE</t>
  </si>
  <si>
    <t>10.24.03</t>
  </si>
  <si>
    <t>P/PIA C/ALAVANCA 1157-P  FABRIMAR/EQUIVALENTE</t>
  </si>
  <si>
    <t>10.24.04</t>
  </si>
  <si>
    <t>P/PIA MISTURADOR BANCA 1256-DL FABRIMAR/EQUIVALENTE</t>
  </si>
  <si>
    <t>10.24.05</t>
  </si>
  <si>
    <t>P/PIA PAREDE SAIDA LATERAL 1168-DL FABRIMAR/EQUIVALENTE</t>
  </si>
  <si>
    <t>10.24.09</t>
  </si>
  <si>
    <t>P/PIA BANCA SAIDA LATERAL 1167-DL FABRIMAR/EQUIVALENTE</t>
  </si>
  <si>
    <t>10.24.10</t>
  </si>
  <si>
    <t>P/PIA PAREDE TOP JET 1171-DL FABRIMAR/EQUIVALENTE</t>
  </si>
  <si>
    <t>10.24.12</t>
  </si>
  <si>
    <t>P/TANQUE 1153-MY FABRIMAR/EQUIVALENTE</t>
  </si>
  <si>
    <t>10.24.13</t>
  </si>
  <si>
    <t>P/TANQUE 1153-JR FABRIMAR/EQUIVALENTE</t>
  </si>
  <si>
    <t>10.24.14</t>
  </si>
  <si>
    <t>TORNEIRA AQUAPRESS ANTIVANDALISMO 1180/AV FABRIMAR OU EQUIVALENTE</t>
  </si>
  <si>
    <t>10.24.16</t>
  </si>
  <si>
    <t>DE JARDIM 1128-MY D=1/2" FABRIMAR/EQUIVALENTE</t>
  </si>
  <si>
    <t>10.24.17</t>
  </si>
  <si>
    <t>DE JARDIM 1128-MY D=3/4" FABRIMAR/EQUIVALENTE</t>
  </si>
  <si>
    <t>10.24.20</t>
  </si>
  <si>
    <t>TORNEIRA DE PRESSAO PRESMATIC BENEFIT OU EQUIVALENTE</t>
  </si>
  <si>
    <t>10.24.21</t>
  </si>
  <si>
    <t>TONEIRA P/ LAVATORIO REF.1193 LINHA PERTUTTI DOCOL OU EQUIVALENTE</t>
  </si>
  <si>
    <t>10.24.27</t>
  </si>
  <si>
    <t>P/LAVATORIO 1190-DL  D=1/2" FABRIMAR/EQUIVALENTE</t>
  </si>
  <si>
    <t>10.24.28</t>
  </si>
  <si>
    <t>TORNEIRA P/ LAVATORIO REF.1194  INNOVARE FABRIMAR OU EQUIVALENTE</t>
  </si>
  <si>
    <t>10.24.34</t>
  </si>
  <si>
    <t>DE BOIA 1350 D= 1/2" DECA OU EQUIVALENTE</t>
  </si>
  <si>
    <t>10.24.35</t>
  </si>
  <si>
    <t>DE BOIA 1350 D= 3/4" DECA OU EQUIVALENTE</t>
  </si>
  <si>
    <t>10.24.36</t>
  </si>
  <si>
    <t>DE BOIA 1350 D= 1"   DECA OU EQUIVALENTE</t>
  </si>
  <si>
    <t>10.24.37</t>
  </si>
  <si>
    <t>DE BOIA 262 PARA CX. D´AGUA  D= 3/4" CIPLA/EQUIVALENTE</t>
  </si>
  <si>
    <t>10.24.39</t>
  </si>
  <si>
    <t>CHAVE BOIA AUTOMATICA P/RESERVATORIO  LENZ/EQUIVALENTE</t>
  </si>
  <si>
    <t>10.24.42</t>
  </si>
  <si>
    <t>DE LIMPEZA 1128-JR     D=1/2"  FABRIMAR OU EQUIVALENTE</t>
  </si>
  <si>
    <t>10.24.43</t>
  </si>
  <si>
    <t>PARA BEBEDOURO 1152JR  D=1/2"  FABRIMAR OU EQUIVALENTE</t>
  </si>
  <si>
    <t>10.24.52</t>
  </si>
  <si>
    <t>TORNEIRA DE PAREDE DELICATTA COM MISTURADOR DOCOL OU EQUIVALENTE</t>
  </si>
  <si>
    <t>10.24.57</t>
  </si>
  <si>
    <t>TORNEIRA P/ COZINHA DE MESA BICA ALTA PERTUTTI OU EQUIVALENTE</t>
  </si>
  <si>
    <t>10.25</t>
  </si>
  <si>
    <t>VALVULA</t>
  </si>
  <si>
    <t>10.25.02</t>
  </si>
  <si>
    <t>P/ PIA 3 1/2X1 1/2" 1623 DARLIFLEX CROMADA/EQUIVALENTE</t>
  </si>
  <si>
    <t>10.25.11</t>
  </si>
  <si>
    <t>P/ LAVATORIO C/LADRAO 7/8" 1603 DARLIFLEX /EQUIVALENTE</t>
  </si>
  <si>
    <t>10.25.13</t>
  </si>
  <si>
    <t>P/ LAVATORIO 1601 FABRIMAR OU EQUIVALENTE</t>
  </si>
  <si>
    <t>10.25.17</t>
  </si>
  <si>
    <t>PARA TANQUE 1 1/4" 1606 DARLIFLEX CROMADA/EQUIVALENTE</t>
  </si>
  <si>
    <t>10.25.20</t>
  </si>
  <si>
    <t>P/ MICTORIO C/ FECHAM AUTOM. D= 1/2" DOCOL/EQUIVALENTE</t>
  </si>
  <si>
    <t>10.25.22</t>
  </si>
  <si>
    <t>VAL.DESCARGA E ACAB.BENEFIT DOCOL PNE OU EQUIVALENTE</t>
  </si>
  <si>
    <t>10.25.25</t>
  </si>
  <si>
    <t>DE DESCARGA 3650     D= 1 1/2" FABRIMAR OU EQUIVALENTE</t>
  </si>
  <si>
    <t>10.25.26</t>
  </si>
  <si>
    <t>VALV. DESCARGA E ACAB. ANTIVANDALISMO 1 1/2" DOCOL OU EQUIVALENTE</t>
  </si>
  <si>
    <t>10.25.51</t>
  </si>
  <si>
    <t>DE PVC P/ LAVATORIO S/ UNHO  Nº 11     CIPLA/EQUIVALENTE</t>
  </si>
  <si>
    <t>10.25.55</t>
  </si>
  <si>
    <t>VALVULA DE RETENÇAO DE PE COM CRIVO D= 3/4"</t>
  </si>
  <si>
    <t>10.25.56</t>
  </si>
  <si>
    <t>VALVULA DE RETENÇAO DE PE COM CRIVO D= 1"</t>
  </si>
  <si>
    <t>10.25.57</t>
  </si>
  <si>
    <t>VALVULA DE RETENÇAO DE PE COM CRIVO D= 1 1/2"</t>
  </si>
  <si>
    <t>10.25.59</t>
  </si>
  <si>
    <t>VALVULA DE RETENÇAO DE PE COM CRIVO D= 2"</t>
  </si>
  <si>
    <t>10.25.60</t>
  </si>
  <si>
    <t>VALVULA DE RETENÇAO UNIVERSAL D= 3/4"</t>
  </si>
  <si>
    <t>10.25.61</t>
  </si>
  <si>
    <t>VALVULA DE RETENÇAO UNIVERSAL D= 1"</t>
  </si>
  <si>
    <t>10.25.62</t>
  </si>
  <si>
    <t>VALVULA DE RETENÇAO UNIVERSAL D= 1 1/2"</t>
  </si>
  <si>
    <t>10.25.63</t>
  </si>
  <si>
    <t>VALVULA DE RETENÇAO UNIVERSAL D= 2"</t>
  </si>
  <si>
    <t>10.26</t>
  </si>
  <si>
    <t>GRELHA E RALO METALICO</t>
  </si>
  <si>
    <t>10.26.11</t>
  </si>
  <si>
    <t>GRELHA/PORTA GRELHA AÇO INOX.FECHO GIRAT.100X100MM</t>
  </si>
  <si>
    <t>10.26.12</t>
  </si>
  <si>
    <t>GRELHA/PORTA GRELHA AÇO INOX.FECHO GIRAT.150X150MM</t>
  </si>
  <si>
    <t>10.26.35</t>
  </si>
  <si>
    <t>RALO GRELHA CROMADA 10X10CM CROMADO MOLDENOX /EQUIVALENTE</t>
  </si>
  <si>
    <t>10.26.36</t>
  </si>
  <si>
    <t>RALO GRELHA CROMADA 15X15CM CROMADO MOLDENOX /EQUIVALENTE</t>
  </si>
  <si>
    <t>10.26.37</t>
  </si>
  <si>
    <t>TAMPA CEGA EM INOX P/ CAIXA SIFONADA 150X150MM</t>
  </si>
  <si>
    <t>10.27</t>
  </si>
  <si>
    <t>CHUVEIRO, LIGAÇAO E SIFAO</t>
  </si>
  <si>
    <t>10.27.02</t>
  </si>
  <si>
    <t>BRAÇO P/CHUVEIRO 1/2" X 0,40 M PERFLEX 1781 CR/EQUIVALENTE</t>
  </si>
  <si>
    <t>10.27.03</t>
  </si>
  <si>
    <t>BRACO P/ CHUVEIRO PVC 1/2" X 40 CM LORENZETTI/EQUIVALENTE</t>
  </si>
  <si>
    <t>10.27.11</t>
  </si>
  <si>
    <t>CHUVEIRO ARTICULADO PICCOLO 1991 CROM.FABRIMAR/EQUIVALENTE</t>
  </si>
  <si>
    <t>10.27.15</t>
  </si>
  <si>
    <t>CHUVEIRO ELETRICO CROMADO  D= 1/2"  LORENZETTI/EQUIVALENTE</t>
  </si>
  <si>
    <t>10.27.23</t>
  </si>
  <si>
    <t>DUCHINHA ACQUA-JET  C-2195 DL         FABRIMAR/EQUIVALENTE</t>
  </si>
  <si>
    <t>10.27.31</t>
  </si>
  <si>
    <t>LIGAÇAO FLEXIVEL 1/2"X0,40M 4607-40 MXF FABRIMAR OU EQUIVALENTE</t>
  </si>
  <si>
    <t>10.27.47</t>
  </si>
  <si>
    <t>TUBO P/ VALVULA DESCARGA Nº 18 C/ADAPT. D= 1 1/2"</t>
  </si>
  <si>
    <t>10.27.49</t>
  </si>
  <si>
    <t>10.27.51</t>
  </si>
  <si>
    <t>TUBO LIGAÇAO AGUA-VASO METAL CROM. C/ SOBRECANOPLA</t>
  </si>
  <si>
    <t>10.27.53</t>
  </si>
  <si>
    <t>10.27.55</t>
  </si>
  <si>
    <t>BOLSA DE BORRACHA 340  D= 1 1/2"</t>
  </si>
  <si>
    <t>10.27.61</t>
  </si>
  <si>
    <t>SIFAO LAVATORIO COPO REGULAVEL 1"X 1 1/2"SIGMA/EQUIVALENTE</t>
  </si>
  <si>
    <t>10.27.63</t>
  </si>
  <si>
    <t>SIFAO PIA COPO REGULAVEL 1 1/2" X 1 1/2" SIGMA/EQUIVALENTE</t>
  </si>
  <si>
    <t>10.29</t>
  </si>
  <si>
    <t>LIGACAO DE AGUA</t>
  </si>
  <si>
    <t>10.29.01</t>
  </si>
  <si>
    <t>KIT CAVALETE METAL COM REGISTRO 1/2" COPASA</t>
  </si>
  <si>
    <t>10.29.02</t>
  </si>
  <si>
    <t>KIT CAVALETE METAL COM REGISTRO 3/4" COPASA</t>
  </si>
  <si>
    <t>10.29.03</t>
  </si>
  <si>
    <t>KIT CAVALETE METAL COM REGISTRO   1" COPASA</t>
  </si>
  <si>
    <t>10.30</t>
  </si>
  <si>
    <t>ACESSORIO DE FIXAÇAO</t>
  </si>
  <si>
    <t>10.30.01</t>
  </si>
  <si>
    <t>PARAFUSO CASTELO COM BUCHA N.8 E ARRUELA</t>
  </si>
  <si>
    <t>10.35</t>
  </si>
  <si>
    <t>CAIXA E RALO</t>
  </si>
  <si>
    <t>10.35.01</t>
  </si>
  <si>
    <t>10.35.03</t>
  </si>
  <si>
    <t>10.35.11</t>
  </si>
  <si>
    <t>10.35.13</t>
  </si>
  <si>
    <t>10.35.15</t>
  </si>
  <si>
    <t>10.35.20</t>
  </si>
  <si>
    <t>10.35.21</t>
  </si>
  <si>
    <t>10.35.22</t>
  </si>
  <si>
    <t>10.35.31</t>
  </si>
  <si>
    <t>10.35.33</t>
  </si>
  <si>
    <t>RALO SECO PVC SAIDA SOLDAVEL             100X40 MM</t>
  </si>
  <si>
    <t>10.35.50</t>
  </si>
  <si>
    <t>CAIXA D'AGUA POLIETILENO COM TAMPA 310 L</t>
  </si>
  <si>
    <t>10.35.51</t>
  </si>
  <si>
    <t>CAIXA D'AGUA POLIETILENO COM TAMPA 500 L</t>
  </si>
  <si>
    <t>10.35.52</t>
  </si>
  <si>
    <t>CAIXA D'AGUA POLIETILENO COM TAMPA 1000 L</t>
  </si>
  <si>
    <t>10.35.69</t>
  </si>
  <si>
    <t>CX.DE GORDURA PRE-FABRICADA SIMPLES  D=400MMX635MM</t>
  </si>
  <si>
    <t>10.35.70</t>
  </si>
  <si>
    <t>CX.DE GORDURA PRE-FABRICADA DUPLA    D=600MMX800MM</t>
  </si>
  <si>
    <t>10.35.71</t>
  </si>
  <si>
    <t>CX. D'AGUA EM FIBRA DE VIDRO COM TAMPA 8000L</t>
  </si>
  <si>
    <t>10.35.72</t>
  </si>
  <si>
    <t>RALO HEMISFERICO TIPO ABACAXI D=  50MM</t>
  </si>
  <si>
    <t>10.35.73</t>
  </si>
  <si>
    <t>RALO HEMISFERICO TIPO ABACAXI D=  75MM</t>
  </si>
  <si>
    <t>10.35.74</t>
  </si>
  <si>
    <t>RALO HEMISFERICO TIPO ABACAXI D= 100MM</t>
  </si>
  <si>
    <t>10.40</t>
  </si>
  <si>
    <t>LAVATORIO</t>
  </si>
  <si>
    <t>10.40.01</t>
  </si>
  <si>
    <t>CUBA DE EMBUTIR OVAL (49 X 32,5 CM),CELITE/EQUIVALENTE</t>
  </si>
  <si>
    <t>10.40.02</t>
  </si>
  <si>
    <t>CUBA EMBUTIR OVAL (49X32,5CM) CELITE/EQUIVALENTE. COMPLETO</t>
  </si>
  <si>
    <t>10.40.04</t>
  </si>
  <si>
    <t>LAVATORIO SUSPENSO (41 X 29,5 CM)AZALEA CELITE/EQUIVALENTE</t>
  </si>
  <si>
    <t>10.40.05</t>
  </si>
  <si>
    <t>LAV.SUSP.(41X29,5CM)AZALEA CELITE/EQUIVALENTE COMPLETO</t>
  </si>
  <si>
    <t>10.40.06</t>
  </si>
  <si>
    <t>LAV.SUSPENSO (46,5X34 CM)GUARAPARI, LOGASA/EQUIVALENTE</t>
  </si>
  <si>
    <t>10.40.07</t>
  </si>
  <si>
    <t>LAV.SUSP.(46,5X34CM) GUARAPARI LOGASA/EQUIVALENTE COMPLETO</t>
  </si>
  <si>
    <t>10.40.08</t>
  </si>
  <si>
    <t>LAVATORIO DE PAREDE CELITE 02007 LINHA SAVEIRO OU EQUIVALENTE</t>
  </si>
  <si>
    <t>10.40.09</t>
  </si>
  <si>
    <t>CUBA DE SOBREPOR OVAL (52X44,5 CM) CELITE /EQUIVALENTE</t>
  </si>
  <si>
    <t>10.40.10</t>
  </si>
  <si>
    <t>CUBA SOBREPOR OVAL(52X44,5 CM) CELITE/EQUIVALENTE COMPLETO</t>
  </si>
  <si>
    <t>10.40.11</t>
  </si>
  <si>
    <t>LAVAT.CANTO COR BRANCA L76 MASTER DECA/EQUIVALENTE.COMPLET</t>
  </si>
  <si>
    <t>10.40.12</t>
  </si>
  <si>
    <t>LAVAT.C/COLUNA SUSPENSA LINHA FIT-CELITE/EQUIVALENTE.COMPL</t>
  </si>
  <si>
    <t>10.40.26</t>
  </si>
  <si>
    <t>LAVAT. C/COLUNA SUSPENSA VOGUE PLUS L51-CS117 DECA OU EQUIVALENTE</t>
  </si>
  <si>
    <t>10.40.27</t>
  </si>
  <si>
    <t>LAVATORIO PEQUENO BRANCO GELO L915 RAVENA/EQUIVALENTE</t>
  </si>
  <si>
    <t>10.40.54</t>
  </si>
  <si>
    <t>LAVAT. CANTO LINHA IZY BRANCO REF.101 DECA/EQUIVALENTE</t>
  </si>
  <si>
    <t>10.41</t>
  </si>
  <si>
    <t>VASO SANITARIO</t>
  </si>
  <si>
    <t>10.41.01</t>
  </si>
  <si>
    <t>CONVENCIONAL BRANCA,AZALEA CELITE/EQUIVALENTE</t>
  </si>
  <si>
    <t>10.41.02</t>
  </si>
  <si>
    <t>CONVENCIONAL BRANCA,AZALEA CELITE/EQUIVALENTE COMPLETO</t>
  </si>
  <si>
    <t>10.41.03</t>
  </si>
  <si>
    <t>CONJUNTO ACOPLADO BRANCA, AZALEA CELITE / EQUIVALENTE</t>
  </si>
  <si>
    <t>10.41.04</t>
  </si>
  <si>
    <t>CONJ.ACOPLADO BRANCA, AZALEA CELITE/EQUIVALENTE COMPLETO</t>
  </si>
  <si>
    <t>10.41.05</t>
  </si>
  <si>
    <t>INFANTIL BRANCA, CELITE / EQUIVALENTE</t>
  </si>
  <si>
    <t>10.41.06</t>
  </si>
  <si>
    <t>INFANTIL BRANCA, CELITE / EQUIVALENTE COMPLETO</t>
  </si>
  <si>
    <t>10.41.07</t>
  </si>
  <si>
    <t>VASO SANITARIO ESP. DECA P510 S/ABERTURA E ASSENTO OU EQUIVALENTE</t>
  </si>
  <si>
    <t>10.41.09</t>
  </si>
  <si>
    <t>ASSENTO SANITARIO TONDO VOGUE PLUS OU EQUIVALENTE</t>
  </si>
  <si>
    <t>10.43</t>
  </si>
  <si>
    <t>MICTORIO</t>
  </si>
  <si>
    <t>10.43.01</t>
  </si>
  <si>
    <t>SIFONADO-LOUÇA BRANCA CELITE / EQUIVALENTE</t>
  </si>
  <si>
    <t>10.43.02</t>
  </si>
  <si>
    <t>SIFONADO-LOUÇA BRANCA CELITE / EQUIVALENTE COMPLETO</t>
  </si>
  <si>
    <t>10.43.03</t>
  </si>
  <si>
    <t>AÇO INOX CHAPA 22, DESENVOLVIMENTO= 1,0 M</t>
  </si>
  <si>
    <t>10.43.05</t>
  </si>
  <si>
    <t>AÇO INOX CHAPA 22, DESENVOLVIMENTO= 1,4 M</t>
  </si>
  <si>
    <t>10.45</t>
  </si>
  <si>
    <t>PIA E CUBA</t>
  </si>
  <si>
    <t>10.45.03</t>
  </si>
  <si>
    <t>CUBA EM AÇO INOX Nº1 (46X30X15CM)C/VALVULA E SIFAO</t>
  </si>
  <si>
    <t>10.45.04</t>
  </si>
  <si>
    <t>CUBA EM AÇO INOX Nº2 (56X33X15CM)C/VALVULA E SIFAO</t>
  </si>
  <si>
    <t>10.46</t>
  </si>
  <si>
    <t>10.46.03</t>
  </si>
  <si>
    <t>LOUÇA BRANCA (22LTS) C/COLUNA CELITE / EQUIVALENTE</t>
  </si>
  <si>
    <t>10.46.04</t>
  </si>
  <si>
    <t>LOUÇA BRANCA (22LTS) C/COLUNA CELITE/EQUIVALENTE COMPLETO</t>
  </si>
  <si>
    <t>10.46.05</t>
  </si>
  <si>
    <t>DE AÇO INOX COM 1 BOJO  63 X 51 CM</t>
  </si>
  <si>
    <t>10.46.10</t>
  </si>
  <si>
    <t>EM ALVENARIA, REVESTIDA AZULEJO BRANCO CONF. PROJ.</t>
  </si>
  <si>
    <t>10.47</t>
  </si>
  <si>
    <t>BEBEDOURO E FILTRO</t>
  </si>
  <si>
    <t>10.47.03</t>
  </si>
  <si>
    <t>BEBEDOURO UNITARIO INOX P/ 80 PESSOAS H=1,0 METRO</t>
  </si>
  <si>
    <t>10.47.07</t>
  </si>
  <si>
    <t>10.47.08</t>
  </si>
  <si>
    <t>BEBEDOURO CONJUGADO INOX H= 1,00M/1,12M ATENDE 40P</t>
  </si>
  <si>
    <t>10.47.09</t>
  </si>
  <si>
    <t>BEBEDOURO EMPRESARIAL BDF300 IBBL/EQUIVALENTE -300 PESSOAS</t>
  </si>
  <si>
    <t>10.47.11</t>
  </si>
  <si>
    <t>FILTRO AP-200 CURTO AQUALAR OU SIMILAR</t>
  </si>
  <si>
    <t>10.48</t>
  </si>
  <si>
    <t>COMPLEMENTO</t>
  </si>
  <si>
    <t>10.48.01</t>
  </si>
  <si>
    <t>PAPELEIRA LOUÇA BRANCA 602 CELITE/EQUIVALENTE</t>
  </si>
  <si>
    <t>10.48.02</t>
  </si>
  <si>
    <t>PORTA TOALHA DE PAPEL CROMADO NOVOMOY OU EQUIVALENTE</t>
  </si>
  <si>
    <t>10.48.03</t>
  </si>
  <si>
    <t>10.48.05</t>
  </si>
  <si>
    <t>SABONETEIRA LOUÇA BRANCA REF.604 CELITE/EQUIVALENTE</t>
  </si>
  <si>
    <t>10.48.07</t>
  </si>
  <si>
    <t>MEIA-SABONETEIRA LOUÇA BRANCA REF.608 CELITE/EQUIVALENTE</t>
  </si>
  <si>
    <t>10.48.09</t>
  </si>
  <si>
    <t>10.48.10</t>
  </si>
  <si>
    <t>CABIDE LOUÇA BRANCA 2 GANCHOS REF.610 CELITE/EQUIVALENTE</t>
  </si>
  <si>
    <t>10.48.12</t>
  </si>
  <si>
    <t>CABIDE EM TUBO AÇO GALV. D= 1/2"  FIXAD0 EM ALVEN.</t>
  </si>
  <si>
    <t>10.48.13</t>
  </si>
  <si>
    <t>CABIDE EM GANCHO CROMADO SIMPLES</t>
  </si>
  <si>
    <t>10.48.15</t>
  </si>
  <si>
    <t>ASSENTO BRANCO PARA VASO    500-100    CELITE/EQUIVALENTE</t>
  </si>
  <si>
    <t>10.48.17</t>
  </si>
  <si>
    <t>ASSENTO PLASTICO BRANCO P/VASO, MACIO  CIPLA/EQUIVALENTE</t>
  </si>
  <si>
    <t>10.48.28</t>
  </si>
  <si>
    <t>BANCO ARTICULADO EM INOX 70X45CM</t>
  </si>
  <si>
    <t>10.48.29</t>
  </si>
  <si>
    <t>BANCO ARTICULADO 70X45 CM FORMICA SOLIDA</t>
  </si>
  <si>
    <t>10.48.30</t>
  </si>
  <si>
    <t>JOGO MANGUEIRA SUPER FLEXIVEL ROLO 15M</t>
  </si>
  <si>
    <t>10.48.40</t>
  </si>
  <si>
    <t>TERMINAL DE VENTILAÇAO PVC D= 50MM</t>
  </si>
  <si>
    <t>10.48.42</t>
  </si>
  <si>
    <t>10.50</t>
  </si>
  <si>
    <t>INSTALAÇAO DE GAS</t>
  </si>
  <si>
    <t>10.50.02</t>
  </si>
  <si>
    <t>TUBO DE AÇO PRETO SCH-40 SEM COSTURA D= 1/2"</t>
  </si>
  <si>
    <t>10.50.03</t>
  </si>
  <si>
    <t>TUBO DE AÇO PRETO SCH-40 SEM COSTURA D= 3/4"</t>
  </si>
  <si>
    <t>10.50.12</t>
  </si>
  <si>
    <t>REGISTRO DE GAS  D= 1/2"</t>
  </si>
  <si>
    <t>10.50.13</t>
  </si>
  <si>
    <t>REGISTRO PARA GAS D= 1/2" NPT X 3/8" BM</t>
  </si>
  <si>
    <t>10.50.15</t>
  </si>
  <si>
    <t>BICO DE BUSEN</t>
  </si>
  <si>
    <t>10.50.20</t>
  </si>
  <si>
    <t>VALVULA DE ESFERA EM LATAO   D= 1/2"   NPT</t>
  </si>
  <si>
    <t>10.50.21</t>
  </si>
  <si>
    <t>VALVULA REG. GAS C/ TE REVERSIVEL PARA 2 BOTIJOES</t>
  </si>
  <si>
    <t>10.50.31</t>
  </si>
  <si>
    <t>CILINDRO DE AÇO COM GAS G.L.P. CAPACIDADE = 45 KG</t>
  </si>
  <si>
    <t>10.50.40</t>
  </si>
  <si>
    <t>MANGUEIRA PLASTICA PARA GAS D= 3/8" X 1,20 M</t>
  </si>
  <si>
    <t>10.70</t>
  </si>
  <si>
    <t>CAIXA ALVENARIA COM TAMPA CONCRETO-PADRAO SUDECAP</t>
  </si>
  <si>
    <t>10.70.01</t>
  </si>
  <si>
    <t>25 X  25 X  25 CM</t>
  </si>
  <si>
    <t>10.70.02</t>
  </si>
  <si>
    <t>25 X  25 X  35 CM</t>
  </si>
  <si>
    <t>10.70.03</t>
  </si>
  <si>
    <t>25 X  25 X  40 CM</t>
  </si>
  <si>
    <t>10.70.05</t>
  </si>
  <si>
    <t>30 X  30 X  30 CM</t>
  </si>
  <si>
    <t>10.70.06</t>
  </si>
  <si>
    <t>30 X  30 X  40 CM</t>
  </si>
  <si>
    <t>10.70.07</t>
  </si>
  <si>
    <t>30 X  30 X  50 CM</t>
  </si>
  <si>
    <t>10.70.08</t>
  </si>
  <si>
    <t>30 X  30 X  60 CM</t>
  </si>
  <si>
    <t>10.70.10</t>
  </si>
  <si>
    <t>40 X  40 X  30 CM</t>
  </si>
  <si>
    <t>10.70.11</t>
  </si>
  <si>
    <t>40 X  40 X  40 CM</t>
  </si>
  <si>
    <t>10.70.12</t>
  </si>
  <si>
    <t>40 X  40 X  50 CM</t>
  </si>
  <si>
    <t>10.70.13</t>
  </si>
  <si>
    <t>40 X  40 X  60 CM</t>
  </si>
  <si>
    <t>10.70.14</t>
  </si>
  <si>
    <t>40 X  40 X  70 CM</t>
  </si>
  <si>
    <t>10.70.15</t>
  </si>
  <si>
    <t>40 X  40 X  80 CM</t>
  </si>
  <si>
    <t>10.70.16</t>
  </si>
  <si>
    <t>40 X  40 X  90 CM</t>
  </si>
  <si>
    <t>10.70.17</t>
  </si>
  <si>
    <t>40 X  40 X 100 CM</t>
  </si>
  <si>
    <t>10.70.20</t>
  </si>
  <si>
    <t>50 X  50 X  30 CM</t>
  </si>
  <si>
    <t>10.70.21</t>
  </si>
  <si>
    <t>50 X  50 X  40 CM</t>
  </si>
  <si>
    <t>10.70.22</t>
  </si>
  <si>
    <t>50 X  50 X  50 CM</t>
  </si>
  <si>
    <t>10.70.23</t>
  </si>
  <si>
    <t>50 X  50 X  60 CM</t>
  </si>
  <si>
    <t>10.70.24</t>
  </si>
  <si>
    <t>50 X  50 X  70 CM</t>
  </si>
  <si>
    <t>10.70.25</t>
  </si>
  <si>
    <t>50 X  50 X  80 CM</t>
  </si>
  <si>
    <t>10.70.26</t>
  </si>
  <si>
    <t>50 X  50 X  90 CM</t>
  </si>
  <si>
    <t>10.70.27</t>
  </si>
  <si>
    <t>50 X  50 X 100 CM</t>
  </si>
  <si>
    <t>10.70.28</t>
  </si>
  <si>
    <t>50 X  50 X 110 CM</t>
  </si>
  <si>
    <t>10.70.31</t>
  </si>
  <si>
    <t>60 X  60 X  30 CM</t>
  </si>
  <si>
    <t>10.70.32</t>
  </si>
  <si>
    <t>60 X  60 X  40 CM</t>
  </si>
  <si>
    <t>10.70.33</t>
  </si>
  <si>
    <t>60 X  60 X  50 CM</t>
  </si>
  <si>
    <t>10.70.34</t>
  </si>
  <si>
    <t>60 X  60 X  60 CM</t>
  </si>
  <si>
    <t>10.70.35</t>
  </si>
  <si>
    <t>60 X  60 X  70 CM</t>
  </si>
  <si>
    <t>10.70.36</t>
  </si>
  <si>
    <t>60 X  60 X  80 CM</t>
  </si>
  <si>
    <t>10.70.37</t>
  </si>
  <si>
    <t>60 X  60 X  90 CM</t>
  </si>
  <si>
    <t>10.70.38</t>
  </si>
  <si>
    <t>60 X  60 X 100 CM</t>
  </si>
  <si>
    <t>10.70.39</t>
  </si>
  <si>
    <t>60 X  60 X 110 CM</t>
  </si>
  <si>
    <t>10.70.40</t>
  </si>
  <si>
    <t>60 X  60 X 120 CM</t>
  </si>
  <si>
    <t>10.70.41</t>
  </si>
  <si>
    <t>60 X  60 X 130 CM</t>
  </si>
  <si>
    <t>10.70.84</t>
  </si>
  <si>
    <t>100 X 100 X  50 CM</t>
  </si>
  <si>
    <t>10.70.85</t>
  </si>
  <si>
    <t>100 X 100 X  60 CM</t>
  </si>
  <si>
    <t>10.70.86</t>
  </si>
  <si>
    <t>100 X 100 X  70 CM</t>
  </si>
  <si>
    <t>10.70.87</t>
  </si>
  <si>
    <t>100 X 100 X  80 CM</t>
  </si>
  <si>
    <t>10.70.88</t>
  </si>
  <si>
    <t>100 X 100 X  90 CM</t>
  </si>
  <si>
    <t>10.70.89</t>
  </si>
  <si>
    <t>100 X 100 X 100 CM</t>
  </si>
  <si>
    <t>10.70.90</t>
  </si>
  <si>
    <t>100 X 100 X 110 CM</t>
  </si>
  <si>
    <t>10.70.91</t>
  </si>
  <si>
    <t>100 X 100 X 120 CM</t>
  </si>
  <si>
    <t>10.70.92</t>
  </si>
  <si>
    <t>100 X 100 X 130 CM</t>
  </si>
  <si>
    <t>10.70.93</t>
  </si>
  <si>
    <t>100 X 100 X 140 CM</t>
  </si>
  <si>
    <t>10.70.94</t>
  </si>
  <si>
    <t>100 X 100 X 150 CM</t>
  </si>
  <si>
    <t>10.72</t>
  </si>
  <si>
    <t>CAIXA COLETORA DE ALVEN. C/ GRELHA AÇO-PAD.SUDECAP</t>
  </si>
  <si>
    <t>10.72.01</t>
  </si>
  <si>
    <t>10.72.02</t>
  </si>
  <si>
    <t>10.72.03</t>
  </si>
  <si>
    <t>10.72.05</t>
  </si>
  <si>
    <t>10.72.06</t>
  </si>
  <si>
    <t>10.72.07</t>
  </si>
  <si>
    <t>10.72.08</t>
  </si>
  <si>
    <t>10.72.10</t>
  </si>
  <si>
    <t>10.72.11</t>
  </si>
  <si>
    <t>10.72.12</t>
  </si>
  <si>
    <t>10.72.13</t>
  </si>
  <si>
    <t>10.72.14</t>
  </si>
  <si>
    <t>10.72.15</t>
  </si>
  <si>
    <t>10.72.16</t>
  </si>
  <si>
    <t>10.72.17</t>
  </si>
  <si>
    <t>10.72.20</t>
  </si>
  <si>
    <t>10.72.21</t>
  </si>
  <si>
    <t>10.72.22</t>
  </si>
  <si>
    <t>10.72.23</t>
  </si>
  <si>
    <t>10.72.24</t>
  </si>
  <si>
    <t>10.72.25</t>
  </si>
  <si>
    <t>10.72.26</t>
  </si>
  <si>
    <t>10.72.27</t>
  </si>
  <si>
    <t>10.72.28</t>
  </si>
  <si>
    <t>10.72.31</t>
  </si>
  <si>
    <t>10.72.32</t>
  </si>
  <si>
    <t>10.72.33</t>
  </si>
  <si>
    <t>10.72.34</t>
  </si>
  <si>
    <t>10.72.35</t>
  </si>
  <si>
    <t>10.72.36</t>
  </si>
  <si>
    <t>10.72.37</t>
  </si>
  <si>
    <t>10.72.38</t>
  </si>
  <si>
    <t>10.72.39</t>
  </si>
  <si>
    <t>10.72.40</t>
  </si>
  <si>
    <t>10.72.43</t>
  </si>
  <si>
    <t>70 X  70 X  30 CM</t>
  </si>
  <si>
    <t>10.72.44</t>
  </si>
  <si>
    <t>70 X  70 X  40 CM</t>
  </si>
  <si>
    <t>10.72.45</t>
  </si>
  <si>
    <t>70 X  70 X  50 CM</t>
  </si>
  <si>
    <t>10.72.46</t>
  </si>
  <si>
    <t>70 X  70 X  60 CM</t>
  </si>
  <si>
    <t>10.72.47</t>
  </si>
  <si>
    <t>70 X  70 X  70 CM</t>
  </si>
  <si>
    <t>10.72.48</t>
  </si>
  <si>
    <t>70 X  70 X  80 CM</t>
  </si>
  <si>
    <t>10.72.49</t>
  </si>
  <si>
    <t>70 X  70 X  90 CM</t>
  </si>
  <si>
    <t>10.72.50</t>
  </si>
  <si>
    <t>70 X  70 X 100 CM</t>
  </si>
  <si>
    <t>10.72.51</t>
  </si>
  <si>
    <t>70 X  70 X 110 CM</t>
  </si>
  <si>
    <t>10.72.52</t>
  </si>
  <si>
    <t>70 X  70 X 120 CM</t>
  </si>
  <si>
    <t>10.72.53</t>
  </si>
  <si>
    <t>70 X  70 X 130 CM</t>
  </si>
  <si>
    <t>10.72.56</t>
  </si>
  <si>
    <t>80 X  80 X  40 CM</t>
  </si>
  <si>
    <t>10.72.57</t>
  </si>
  <si>
    <t>80 X  80 X  50 CM</t>
  </si>
  <si>
    <t>10.72.58</t>
  </si>
  <si>
    <t>80 X  80 X  60 CM</t>
  </si>
  <si>
    <t>10.72.59</t>
  </si>
  <si>
    <t>80 X  80 X  70 CM</t>
  </si>
  <si>
    <t>10.72.60</t>
  </si>
  <si>
    <t>80 X  80 X  80 CM</t>
  </si>
  <si>
    <t>10.72.61</t>
  </si>
  <si>
    <t>80 X  80 X  90 CM</t>
  </si>
  <si>
    <t>10.72.62</t>
  </si>
  <si>
    <t>80 X  80 X 100 CM</t>
  </si>
  <si>
    <t>10.72.63</t>
  </si>
  <si>
    <t>80 X  80 X 110 CM</t>
  </si>
  <si>
    <t>10.72.64</t>
  </si>
  <si>
    <t>80 X  80 X 120 CM</t>
  </si>
  <si>
    <t>10.72.65</t>
  </si>
  <si>
    <t>80 X  80 X 130 CM</t>
  </si>
  <si>
    <t>10.72.66</t>
  </si>
  <si>
    <t>80 X  80 X 140 CM</t>
  </si>
  <si>
    <t>10.72.67</t>
  </si>
  <si>
    <t>80 X  80 X 150 CM</t>
  </si>
  <si>
    <t>10.72.70</t>
  </si>
  <si>
    <t>90 X  90 X  40 CM</t>
  </si>
  <si>
    <t>10.72.71</t>
  </si>
  <si>
    <t>90 X  90 X  50 CM</t>
  </si>
  <si>
    <t>10.72.72</t>
  </si>
  <si>
    <t>90 X  90 X  60 CM</t>
  </si>
  <si>
    <t>10.72.73</t>
  </si>
  <si>
    <t>90 X  90 X  70 CM</t>
  </si>
  <si>
    <t>10.72.74</t>
  </si>
  <si>
    <t>90 X  90 X  80 CM</t>
  </si>
  <si>
    <t>10.72.75</t>
  </si>
  <si>
    <t>90 X  90 X  90 CM</t>
  </si>
  <si>
    <t>10.72.76</t>
  </si>
  <si>
    <t>90 X  90 X 100 CM</t>
  </si>
  <si>
    <t>10.72.77</t>
  </si>
  <si>
    <t>90 X  90 X 110 CM</t>
  </si>
  <si>
    <t>10.72.78</t>
  </si>
  <si>
    <t>90 X  90 X 120 CM</t>
  </si>
  <si>
    <t>10.72.79</t>
  </si>
  <si>
    <t>90 X  90 X 130 CM</t>
  </si>
  <si>
    <t>10.72.80</t>
  </si>
  <si>
    <t>90 X  90 X 140 CM</t>
  </si>
  <si>
    <t>10.72.81</t>
  </si>
  <si>
    <t>90 X  90 X 150 CM</t>
  </si>
  <si>
    <t>10.72.84</t>
  </si>
  <si>
    <t>10.72.85</t>
  </si>
  <si>
    <t>10.72.86</t>
  </si>
  <si>
    <t>10.72.87</t>
  </si>
  <si>
    <t>10.72.88</t>
  </si>
  <si>
    <t>10.72.89</t>
  </si>
  <si>
    <t>10.72.90</t>
  </si>
  <si>
    <t>10.72.91</t>
  </si>
  <si>
    <t>10.72.92</t>
  </si>
  <si>
    <t>10.72.93</t>
  </si>
  <si>
    <t>10.72.94</t>
  </si>
  <si>
    <t>10.74</t>
  </si>
  <si>
    <t>CAIXA SIFONADA DE ALVEN.TAMPA CONCRETO PAD.SUDECAP</t>
  </si>
  <si>
    <t>10.74.01</t>
  </si>
  <si>
    <t>10.74.02</t>
  </si>
  <si>
    <t>10.74.03</t>
  </si>
  <si>
    <t>10.74.04</t>
  </si>
  <si>
    <t>10.74.05</t>
  </si>
  <si>
    <t>10.74.06</t>
  </si>
  <si>
    <t>10.78</t>
  </si>
  <si>
    <t>CONJ.QUADRO E CANTONEIRA DE FERRO(REQUADRO TAMPAS)</t>
  </si>
  <si>
    <t>CONJ. QUADRO E REQUADRO CANT.2" E 1 3/4"</t>
  </si>
  <si>
    <t>10.79</t>
  </si>
  <si>
    <t>TAMPAS/PLACAS</t>
  </si>
  <si>
    <t>10.79.01</t>
  </si>
  <si>
    <t>PLACA FERRO FUNDIDO P/IDENTIFICAR A CAIXA PASSAGEM</t>
  </si>
  <si>
    <t>10.80</t>
  </si>
  <si>
    <t>BOMBA</t>
  </si>
  <si>
    <t>10.80.01</t>
  </si>
  <si>
    <t>CENTRIFUGA DE SUCÇAO E RECALQUE 1/2 HP  D= 2"</t>
  </si>
  <si>
    <t>10.80.02</t>
  </si>
  <si>
    <t>CENTRIFUGA DE SUCÇAO E RECALQUE 1/2 HP  D= 3"</t>
  </si>
  <si>
    <t>10.80.11</t>
  </si>
  <si>
    <t>MOTO-BOMBA 0,5CV Vm=5M3/H,SUC=1 1/2"/R=1 1/2",TRIF</t>
  </si>
  <si>
    <t>10.80.12</t>
  </si>
  <si>
    <t>MOTO-BOMBA 1HP,SUC=1 1/2"/R=1 1/4",Vm=5M3/H,HM=16M</t>
  </si>
  <si>
    <t>10.90</t>
  </si>
  <si>
    <t>PREVENÇAO E COMBATE A INCENDIO</t>
  </si>
  <si>
    <t>10.90.01</t>
  </si>
  <si>
    <t>EXTINTOR DE INCENDIO CO2, CAPACIDADE = 6 L</t>
  </si>
  <si>
    <t>10.90.02</t>
  </si>
  <si>
    <t>EXTINTOR DE INCENDIO AGUA PRESSURIZADA CAPAC.= 10L</t>
  </si>
  <si>
    <t>10.90.03</t>
  </si>
  <si>
    <t>EXTINTOR DE INCENDIO  TIPO PO QUIMICO - 6KG</t>
  </si>
  <si>
    <t>10.90.04</t>
  </si>
  <si>
    <t>EXTINTOR PO QUIMICO SECO ABC 4KG CAP.2-A: 20-B: C</t>
  </si>
  <si>
    <t>10.90.05</t>
  </si>
  <si>
    <t>10.90.14</t>
  </si>
  <si>
    <t>REGISTRO DE GAVETA D=63MM (2 1/2")</t>
  </si>
  <si>
    <t>10.90.15</t>
  </si>
  <si>
    <t>REGISTRO GLOBO D=13MM (1/2")</t>
  </si>
  <si>
    <t>10.90.16</t>
  </si>
  <si>
    <t>REGISTRO GLOBO D=25MM (1")</t>
  </si>
  <si>
    <t>10.90.17</t>
  </si>
  <si>
    <t>REGISTRO GLOBO ANGULAR D= 63 MM P/ HIDRANTE</t>
  </si>
  <si>
    <t>10.90.18</t>
  </si>
  <si>
    <t>ADAPTADOR DE ROSCA 5 FIOS, D= 63 X 38 MM</t>
  </si>
  <si>
    <t>10.90.19</t>
  </si>
  <si>
    <t>ESGUICHO TIPO AGULHETA, JUNTA DE UNIAO D=38 MM</t>
  </si>
  <si>
    <t>10.90.20</t>
  </si>
  <si>
    <t>ABRIGO PARA EXTINTOR INCENDIO CH18 60X40X30 CM</t>
  </si>
  <si>
    <t>10.90.22</t>
  </si>
  <si>
    <t>10.90.23</t>
  </si>
  <si>
    <t>10.90.24</t>
  </si>
  <si>
    <t>SINALIZADOR PARA EXTINTOR DE INCENDIO EM PVC</t>
  </si>
  <si>
    <t>10.90.25</t>
  </si>
  <si>
    <t>HIDRANTE DE RECALQUE COMPLETO EM CX. ALVENARIA</t>
  </si>
  <si>
    <t>10.90.26</t>
  </si>
  <si>
    <t>CHAVE STORZ EM ALUMÍNIO 1 1/2"</t>
  </si>
  <si>
    <t>10.90.28</t>
  </si>
  <si>
    <t>MANGUEIRA FIBRA SINTETICA TIPO 2 D=38 MM X 15 M</t>
  </si>
  <si>
    <t>10.90.29</t>
  </si>
  <si>
    <t>MANGUEIRA FIBRA SINTETICA TIPO 2 D=38 MM X 20 M</t>
  </si>
  <si>
    <t>10.90.32</t>
  </si>
  <si>
    <t>PRESSOSTATO TELEMECANIQUE XML B004, A2511</t>
  </si>
  <si>
    <t>10.90.35</t>
  </si>
  <si>
    <t>MANOMETRO WILLY C/ ESCALA DE LEITURA 0 A 100 PSI</t>
  </si>
  <si>
    <t>10.90.38</t>
  </si>
  <si>
    <t>10.90.41</t>
  </si>
  <si>
    <t>QUADRO DE FORÇA P/ MOTOR DE 1,5CV, 220V, TRIFASICO</t>
  </si>
  <si>
    <t>10.90.44</t>
  </si>
  <si>
    <t>CONJ. ELETROBOMBA LEVE 1,5CV, 220V, TRIFASICO</t>
  </si>
  <si>
    <t>10.90.48</t>
  </si>
  <si>
    <t>LUM.DE EMERGENCIA AUTONOMA IE-16 (LAMP.8W)-SAIDA</t>
  </si>
  <si>
    <t>10.90.52</t>
  </si>
  <si>
    <t>VALVULA DE RETENÇAO HORIZONTAL PORTINHOLA D= 13MM</t>
  </si>
  <si>
    <t>10.90.57</t>
  </si>
  <si>
    <t>VALVULA DE RETENÇAO HORIZONTAL PORTINHOLA D= 63MM</t>
  </si>
  <si>
    <t>10.90.77</t>
  </si>
  <si>
    <t>QUADRO DE FORCA P/ MOTOR DE 3CV. 220V TRIFASICO</t>
  </si>
  <si>
    <t>10.90.78</t>
  </si>
  <si>
    <t>CONJ. ELETROBOMBA LEVE 3CV. 220V TRIFASICO</t>
  </si>
  <si>
    <t>10.90.86</t>
  </si>
  <si>
    <t>10.90.87</t>
  </si>
  <si>
    <t>AVISADOR SONORO E VISUAL</t>
  </si>
  <si>
    <t>11</t>
  </si>
  <si>
    <t>INSTALAÇAO ELETRICA E TELEFONICA</t>
  </si>
  <si>
    <t>ELETRODUTO PVC RIGIDO, ROSCA, INCLUSIVE CONEXOES</t>
  </si>
  <si>
    <t>11.01.02</t>
  </si>
  <si>
    <t>D= 3/4"</t>
  </si>
  <si>
    <t>11.01.03</t>
  </si>
  <si>
    <t>D= 1"</t>
  </si>
  <si>
    <t>11.01.04</t>
  </si>
  <si>
    <t>D= 1 1/4"</t>
  </si>
  <si>
    <t>11.01.05</t>
  </si>
  <si>
    <t>D= 1 1/2"</t>
  </si>
  <si>
    <t>11.01.06</t>
  </si>
  <si>
    <t>D= 2"</t>
  </si>
  <si>
    <t>11.01.07</t>
  </si>
  <si>
    <t>D= 2 1/2"</t>
  </si>
  <si>
    <t>11.01.08</t>
  </si>
  <si>
    <t>D= 3"</t>
  </si>
  <si>
    <t>11.01.09</t>
  </si>
  <si>
    <t>D= 4"</t>
  </si>
  <si>
    <t>ELETRODUTO PVC FLEXIVEL CORRUGADO TIGREFLEX/EQUIVALENTE</t>
  </si>
  <si>
    <t>D= 25MM (3/4")</t>
  </si>
  <si>
    <t>D= 32MM (1")</t>
  </si>
  <si>
    <t>ELETRODUTO SEALTUBO PVC ZINCADO ASPIRADO C/TRACADO</t>
  </si>
  <si>
    <t>11.03.01</t>
  </si>
  <si>
    <t>ELETRODUTO FLEXIVEL SEALTUBO D= 1" OU EQUIVALENTE</t>
  </si>
  <si>
    <t>11.03.02</t>
  </si>
  <si>
    <t>ELETRODUTO FLEXIVEL SEALTUBO D= 1 1/2" OU EQUIVALENTE</t>
  </si>
  <si>
    <t>11.03.03</t>
  </si>
  <si>
    <t>ELETRODUTO FLEXIVEL SEALTUBO D= 2" OU EQUIVALENTE</t>
  </si>
  <si>
    <t>ELETRODUTO GALV. À QUENTE, PESADO, ABNT NBR 5598 OU EQUIVALENTE, INCL. CONEXOES</t>
  </si>
  <si>
    <t>11.05.02</t>
  </si>
  <si>
    <t>11.05.03</t>
  </si>
  <si>
    <t>11.05.04</t>
  </si>
  <si>
    <t>11.05.05</t>
  </si>
  <si>
    <t>11.05.06</t>
  </si>
  <si>
    <t>11.05.07</t>
  </si>
  <si>
    <t>11.05.08</t>
  </si>
  <si>
    <t>11.11</t>
  </si>
  <si>
    <t>ELETROCALHA</t>
  </si>
  <si>
    <t>11.11.01</t>
  </si>
  <si>
    <t>ELETROCALHA PERFURADA CH. 24 C/TAMPA - 100X50 MM</t>
  </si>
  <si>
    <t>11.11.02</t>
  </si>
  <si>
    <t>ELETROCALHA PERFURADA CH. 24 C/ TAMPA - 100X75 MM</t>
  </si>
  <si>
    <t>11.11.03</t>
  </si>
  <si>
    <t>ELETROCALHA PERFURADA CH. 24 C/ TAMPA - 100X100 MM</t>
  </si>
  <si>
    <t>11.11.04</t>
  </si>
  <si>
    <t>ELETROCALHA PERFURADA CH. 24 C/ TAMPA - 150X50 MM</t>
  </si>
  <si>
    <t>11.11.05</t>
  </si>
  <si>
    <t>ELETROCALHA PERFURADA CH. 24 C/ TAMPA - 200X100 MM</t>
  </si>
  <si>
    <t>11.11.06</t>
  </si>
  <si>
    <t>ELETROCALHA PERFURADA CH. 20 C/ TAMPA - 400X100 MM</t>
  </si>
  <si>
    <t>11.11.10</t>
  </si>
  <si>
    <t>SUPORTE VERTICAL P /ELETROCALHA 100X50 MM</t>
  </si>
  <si>
    <t>11.11.11</t>
  </si>
  <si>
    <t>11.11.12</t>
  </si>
  <si>
    <t>11.11.13</t>
  </si>
  <si>
    <t>11.11.17</t>
  </si>
  <si>
    <t>11.11.18</t>
  </si>
  <si>
    <t>11.11.19</t>
  </si>
  <si>
    <t>11.11.20</t>
  </si>
  <si>
    <t>CURVA HORIZ. 90°  C/  TAMPA P/  ELETROCALHA  100X50 MM</t>
  </si>
  <si>
    <t>11.11.21</t>
  </si>
  <si>
    <t>CURVA HORIZ. 90°  C/ TAMPA P/ ELETROCALHA 100X75 MM</t>
  </si>
  <si>
    <t>CURVA HORIZ. 90°  C/ TAMPA P/ ELETROCALHA  100X100 MM</t>
  </si>
  <si>
    <t>11.11.23</t>
  </si>
  <si>
    <t>CURVA HORIZ. 90°  C/ TAMPA P/ ELETROCALHA  150X50 MM</t>
  </si>
  <si>
    <t>11.11.24</t>
  </si>
  <si>
    <t>CURVA HORIZ.  90° C/ TAMPA  P/ ELETROCALHA 200X100MM</t>
  </si>
  <si>
    <t>11.11.25</t>
  </si>
  <si>
    <t>CURVA HORIZ. 90° C/ TAMPA P/ ELETROCALHA  400X100 MM</t>
  </si>
  <si>
    <t>11.11.30</t>
  </si>
  <si>
    <t>CURVA VERT. MULTI FUNÇÃO 45°/90°  P/ ELETR. 100X50 MM</t>
  </si>
  <si>
    <t>11.11.31</t>
  </si>
  <si>
    <t>CURVA VERT. MULTI FUNÇÃO 45°/ 90°  P/ ELETR. 100X75 MM</t>
  </si>
  <si>
    <t>11.11.32</t>
  </si>
  <si>
    <t>CURVA VERT. MULTI FUNÇÃO 45°/ 90°  P/ ELETR. 100X100MM</t>
  </si>
  <si>
    <t>11.11.33</t>
  </si>
  <si>
    <t>CURVA VERT. MULTI FUNÇÃO 45°/ 90°  P/ ELETR. 150X50 MM</t>
  </si>
  <si>
    <t>11.11.34</t>
  </si>
  <si>
    <t>CURVA VERT. MULTI FUNÇÃO 45°/ 90°  P/ ELETR. 200X100 MM</t>
  </si>
  <si>
    <t>11.11.35</t>
  </si>
  <si>
    <t>CURVA VERT. MULTI FUNÇÃO 45°/ 90°  P/ ELETR. 400X100 MM</t>
  </si>
  <si>
    <t>11.11.40</t>
  </si>
  <si>
    <t xml:space="preserve">DERIVAÇÃO  "T" HORIZ. 90°  P/ ELETR. 100X50 MM </t>
  </si>
  <si>
    <t>11.11.41</t>
  </si>
  <si>
    <t xml:space="preserve">DERIVAÇÃO  "T" HORIZ. 90°  P/ ELETR. 100X75 MM </t>
  </si>
  <si>
    <t>11.11.42</t>
  </si>
  <si>
    <t xml:space="preserve">DERIVAÇÃO  "T" HORIZ. 90°  P/ ELETR. 100X100 MM </t>
  </si>
  <si>
    <t>11.11.43</t>
  </si>
  <si>
    <t xml:space="preserve">DERIVAÇÃO  "T" HORIZ. 90°  P/ ELETR. 150X50 MM </t>
  </si>
  <si>
    <t>11.11.44</t>
  </si>
  <si>
    <t xml:space="preserve">DERIVAÇÃO  "T" HORIZ. 90°  P/ ELETR. 200X100 MM </t>
  </si>
  <si>
    <t>11.11.45</t>
  </si>
  <si>
    <t xml:space="preserve">DERIVAÇÃO  "T" HORIZ. 90°  P/ ELETR. 400X100 MM </t>
  </si>
  <si>
    <t>11.11.50</t>
  </si>
  <si>
    <t>FLANGE DE ACABAMENTO   P/ ELETR. 100X50 MM</t>
  </si>
  <si>
    <t>11.11.51</t>
  </si>
  <si>
    <t>FLANGE DE ACABAMENTO P/ ELETR. 100X75 MM</t>
  </si>
  <si>
    <t>11.11.52</t>
  </si>
  <si>
    <t>FLANGE DE ACABAMENTO P/ ELETR. 100X100 MM</t>
  </si>
  <si>
    <t>11.11.53</t>
  </si>
  <si>
    <t>FLANGE DE ACABAMENTO P/ ELETR. 150X50 MM</t>
  </si>
  <si>
    <t>11.11.54</t>
  </si>
  <si>
    <t>FLANGE DE ACABAMENTO P/ ELETR. 200X100 MM</t>
  </si>
  <si>
    <t>11.11.55</t>
  </si>
  <si>
    <t>FLANGE DE ACABAMENTO P/ ELETR. 400X100 MM</t>
  </si>
  <si>
    <t>11.11.60</t>
  </si>
  <si>
    <t>TERMINAL PARA ELETROCALHA  100X50 MM</t>
  </si>
  <si>
    <t>11.11.61</t>
  </si>
  <si>
    <t>TERMINAL PARA ELETROCALHA  100X75 MM</t>
  </si>
  <si>
    <t>11.11.62</t>
  </si>
  <si>
    <t>TERMINAL PARA ELETROCALHA  100X100 MM</t>
  </si>
  <si>
    <t>11.11.63</t>
  </si>
  <si>
    <t>TERMINAL PARA ELETROCALHA  150X50 MM</t>
  </si>
  <si>
    <t>11.11.64</t>
  </si>
  <si>
    <t>TERMINAL PARA ELETROCALHA 200X100 MM</t>
  </si>
  <si>
    <t>11.11.65</t>
  </si>
  <si>
    <t>TERMINAL PARA ELETROCALHA  400X100 MM</t>
  </si>
  <si>
    <t>11.11.66</t>
  </si>
  <si>
    <t>11.11.67</t>
  </si>
  <si>
    <t>11.11.68</t>
  </si>
  <si>
    <t>11.11.70</t>
  </si>
  <si>
    <t>REDUÇÃO CONCENTRICA  150X50 P/ 100/75/50 X50 MM</t>
  </si>
  <si>
    <t>11.12</t>
  </si>
  <si>
    <t>PERFILADO E ACESSORIO, INCLUSIVE CONEXOES</t>
  </si>
  <si>
    <t>11.12.01</t>
  </si>
  <si>
    <t>PERFILADO CH 22 PERFURADO  COM TAMPA  38 x 38 MM</t>
  </si>
  <si>
    <t>11.12.10</t>
  </si>
  <si>
    <t>11.12.11</t>
  </si>
  <si>
    <t>GANCHO CURTO P/ PERFILADO FIXADO NO TETO</t>
  </si>
  <si>
    <t>11.12.12</t>
  </si>
  <si>
    <t>11.12.13</t>
  </si>
  <si>
    <t>11.12.14</t>
  </si>
  <si>
    <t>SAIDA LATERAL DUPLA  3/4"</t>
  </si>
  <si>
    <t>11.12.15</t>
  </si>
  <si>
    <t>SAIDA FINAL 3/4"</t>
  </si>
  <si>
    <t>11.12.16</t>
  </si>
  <si>
    <t>SAIDA SUPERIOR 3/4"</t>
  </si>
  <si>
    <t>11.12.17</t>
  </si>
  <si>
    <t>11.12.18</t>
  </si>
  <si>
    <t>JUNÇÃO INTERNA "I"</t>
  </si>
  <si>
    <t>11.12.19</t>
  </si>
  <si>
    <t>JUNÇÃO INTERNA "L"</t>
  </si>
  <si>
    <t>11.12.20</t>
  </si>
  <si>
    <t>JUNÇÃO INTERNA "T"</t>
  </si>
  <si>
    <t>11.12.21</t>
  </si>
  <si>
    <t>JUNÇÃO INTERNA "X"</t>
  </si>
  <si>
    <t>11.12.30</t>
  </si>
  <si>
    <t xml:space="preserve">CAIXA REF.114- 70- G COM TOMADA 10A 250V E FIXAÇÃO </t>
  </si>
  <si>
    <t>11.12.31</t>
  </si>
  <si>
    <t xml:space="preserve">CAIXA REF 114 -71-G  COM TOMADA 20A 250V  E FIXAÇÃO </t>
  </si>
  <si>
    <t>11.14</t>
  </si>
  <si>
    <t>CAIXA E ACESSORIOS</t>
  </si>
  <si>
    <t>11.14.03</t>
  </si>
  <si>
    <t>CAIXA 2" X 4" P/ TOMADA DE PISO, REF. TP04 OU EQUIVALENTE.</t>
  </si>
  <si>
    <t>11.14.04</t>
  </si>
  <si>
    <t>DE PASSAGEM, EMBUTIR 230X230X102MM CPE-20 OU EQUIVALENTE</t>
  </si>
  <si>
    <t>11.14.06</t>
  </si>
  <si>
    <t>DE PASSAGEM, EMBUTIR 330X330X122MM CPE-30 OU EQUIVALENTE</t>
  </si>
  <si>
    <t>11.14.09</t>
  </si>
  <si>
    <t>DE PASSAGEM P/ PISO 100X100X60MM -WETZEL OU EQUIVALENTE</t>
  </si>
  <si>
    <t>11.14.10</t>
  </si>
  <si>
    <t>DE PASSAGEM P/PISO 150X150X100MM-WETZEL OU EQUIVALENTE</t>
  </si>
  <si>
    <t>11.14.11</t>
  </si>
  <si>
    <t>DE PASSAGEM P/ PISO 200X200X100MM-WETZEL OU EQUIVALENTE</t>
  </si>
  <si>
    <t>11.14.12</t>
  </si>
  <si>
    <t>DE PASSAGEM P/ PISO 300X300X120MM-WETZEL OU EQUIVALENTE</t>
  </si>
  <si>
    <t>11.14.14</t>
  </si>
  <si>
    <t>DE PASSAGEM P/PISO 400X400X200MM-WETZEL OU EQUIVALENTE</t>
  </si>
  <si>
    <t>11.14.16</t>
  </si>
  <si>
    <t>DE PASSAGEM SOBREPOR C/SAIDAS 152X152X82MM  CPS-15 OU EQUIVALENTE</t>
  </si>
  <si>
    <t>11.14.17</t>
  </si>
  <si>
    <t>DE PASSAGEM SOBREPOR C/SAIDAS 202X202X102MM CPS-20 OU EQUIVALENTE</t>
  </si>
  <si>
    <t>11.14.19</t>
  </si>
  <si>
    <t>DE PASSAGEM SOBREPOR C/SAIDAS 302X302X122MM CPS-30 OU EQUIVALENTE</t>
  </si>
  <si>
    <t>11.14.20</t>
  </si>
  <si>
    <t>11.14.21</t>
  </si>
  <si>
    <t>11.14.23</t>
  </si>
  <si>
    <t>DE EMBUTIR OCTOGONAL PVC 4X4" TIGRE OU EQUIVALENTE</t>
  </si>
  <si>
    <t>11.14.24</t>
  </si>
  <si>
    <t>DE FERRO ESMALTADO RETANGULAR 2" X 4" P.THOMEU/EQUIVALENTE</t>
  </si>
  <si>
    <t>11.14.25</t>
  </si>
  <si>
    <t>DE FERRO ESMALTADO QUADRADA   4" X 4" P.THOMEU/EQUIVALENTE</t>
  </si>
  <si>
    <t>11.14.26</t>
  </si>
  <si>
    <t>DE FERRO ESMALTADO OCTOGONAL  3" X 3" P.THOMEU/EQUIVALENTE</t>
  </si>
  <si>
    <t>11.14.28</t>
  </si>
  <si>
    <t>DE FERRO ESMALTADO COM FUNDO MOVEL 2" P.THOMEU/EQUIVALENTE</t>
  </si>
  <si>
    <t>11.14.29</t>
  </si>
  <si>
    <t>DE FERRO ESMALTADO HEXAGONAL COM FUNDO MOVEL 3"</t>
  </si>
  <si>
    <t>11.14.30</t>
  </si>
  <si>
    <t>DE FERRO ESMALTADO COM FUNDO MOVEL 4" P.THOMEU/EQUIVALENTE</t>
  </si>
  <si>
    <t>11.14.31</t>
  </si>
  <si>
    <t>DE FERRO ESMALTADO C/FUNDO MOVEL OCTOGONAL DUPLO</t>
  </si>
  <si>
    <t>11.14.32</t>
  </si>
  <si>
    <t>11.14.35</t>
  </si>
  <si>
    <t>CAIXA DE EMBUTIR 4X2" REF. AQUATIC PIAL OU EQUIVALENTE</t>
  </si>
  <si>
    <t>11.14.37</t>
  </si>
  <si>
    <t>TIPO 1, 30X30X40CM C/FUNDO DE BRITA E TAMPA CONCR.</t>
  </si>
  <si>
    <t>11.14.38</t>
  </si>
  <si>
    <t>TIPO 2, 40x40x60CM C/FUNDO DE BRITA E TAMPA CONCR.</t>
  </si>
  <si>
    <t>11.14.39</t>
  </si>
  <si>
    <t>TIPO 3, 50x50x60CM C/FUNDO DE BRITA E TAMPA CONCR.</t>
  </si>
  <si>
    <t>11.14.40</t>
  </si>
  <si>
    <t>25X25X50CM C/ FUNDO DE BRITA E TAMPA DE CONCRETO</t>
  </si>
  <si>
    <t>11.14.42</t>
  </si>
  <si>
    <t>ALVEN. E CONC. 40X40X60CM C/TAMPA DE FERRO FUNDIDO</t>
  </si>
  <si>
    <t>11.14.44</t>
  </si>
  <si>
    <t>P/ REFLETOR TIPO 1, 70x70x50 CM, COM GRADE</t>
  </si>
  <si>
    <t>11.14.46</t>
  </si>
  <si>
    <t>P/ REFLETOR TIPO 2, 90x90x65 CM, COM GRADE</t>
  </si>
  <si>
    <t>11.14.49</t>
  </si>
  <si>
    <t>TIPO ZA PASSEIO COM TAMPA ARTICULADA 28X28X40 CM</t>
  </si>
  <si>
    <t>11.14.50</t>
  </si>
  <si>
    <t>TIPO ZB PASSEIO COM TAMPA ARTICULADA 52X44X77 CM</t>
  </si>
  <si>
    <t>11.14.51</t>
  </si>
  <si>
    <t>TIPO ZC PASSEIO COM TAMPA ARTICULADA 90X90X82 CM</t>
  </si>
  <si>
    <t>11.15</t>
  </si>
  <si>
    <t>QUADRO DISTRIBUIÇAO DE CIRCUITOS</t>
  </si>
  <si>
    <t>11.15.01</t>
  </si>
  <si>
    <t>ATE 6 CIRCUITOS</t>
  </si>
  <si>
    <t>11.15.02</t>
  </si>
  <si>
    <t>ATE 12 CIRCUITOS</t>
  </si>
  <si>
    <t>11.15.31</t>
  </si>
  <si>
    <t>C/ BARRAMENTO 100A, 16 POSICOES - PADRAO DIN</t>
  </si>
  <si>
    <t>11.17</t>
  </si>
  <si>
    <t xml:space="preserve">CONDULETE </t>
  </si>
  <si>
    <t>11.17.02</t>
  </si>
  <si>
    <t>CONDULETE D= 3/4"</t>
  </si>
  <si>
    <t>11.17.06</t>
  </si>
  <si>
    <t>CONDULETE D= 1"</t>
  </si>
  <si>
    <t>11.17.09</t>
  </si>
  <si>
    <t>CONDULETE D= 2"</t>
  </si>
  <si>
    <t>11.17.10</t>
  </si>
  <si>
    <t>CONDULETE DUPLO 3/4</t>
  </si>
  <si>
    <t>11.17.15</t>
  </si>
  <si>
    <t>TAMPA CEGA P/ CONDULETE D= 3/4"</t>
  </si>
  <si>
    <t>11.17.17</t>
  </si>
  <si>
    <t>CONJ. TAMPA E INTERRUPTOR SIMPLES P/ COND. 3/4"</t>
  </si>
  <si>
    <t>11.17.18</t>
  </si>
  <si>
    <t>CONJ. TAMPA E INTERRUPTOR PARALELO P/ COND. 3/4"</t>
  </si>
  <si>
    <t>11.17.20</t>
  </si>
  <si>
    <t>CONJ. TAMPA E 2 INTERRUPTOR SIMPLES P/COND. 3/4"</t>
  </si>
  <si>
    <t>11.17.28</t>
  </si>
  <si>
    <t>CONJ. TAMPA COM  TOMADA  PADRÃO BRASILEIRO EM CONDULETE</t>
  </si>
  <si>
    <t>11.17.30</t>
  </si>
  <si>
    <t>CJ TAMPA C/ 1 TOMADA 2P+T E UNIVERSAL</t>
  </si>
  <si>
    <t>11.17.36</t>
  </si>
  <si>
    <t>CONJ. TAMPA C/  INTER E TOMADA PADRAO BRASILEIRO EM CONDULETE</t>
  </si>
  <si>
    <t>11.18</t>
  </si>
  <si>
    <t>DISJUNTOR TERMOMAGNETICO (240V-60HRZ) - PADRAO NEMA</t>
  </si>
  <si>
    <t>11.18.07</t>
  </si>
  <si>
    <t>MONOPOLAR 5KA 40A</t>
  </si>
  <si>
    <t>11.18.10</t>
  </si>
  <si>
    <t>MONOPOLAR 5KA 70A</t>
  </si>
  <si>
    <t>11.18.16</t>
  </si>
  <si>
    <t>BIPOLAR 10KA 40A</t>
  </si>
  <si>
    <t>11.18.18</t>
  </si>
  <si>
    <t>BIPOLAR 10KA 60A</t>
  </si>
  <si>
    <t>11.18.28</t>
  </si>
  <si>
    <t>TRIPOLAR 10KA 40A</t>
  </si>
  <si>
    <t>11.18.30</t>
  </si>
  <si>
    <t>TRIPOLAR 10KA 60A</t>
  </si>
  <si>
    <t>11.18.31</t>
  </si>
  <si>
    <t>TRIPOLAR 10KA 70A</t>
  </si>
  <si>
    <t>11.18.33</t>
  </si>
  <si>
    <t>TRIPOLAR 10KA 100A</t>
  </si>
  <si>
    <t>11.18.34</t>
  </si>
  <si>
    <t>TRIPOLAR 10KA 120A</t>
  </si>
  <si>
    <t>11.18.36</t>
  </si>
  <si>
    <t>TRIPOLAR 10KA 150A</t>
  </si>
  <si>
    <t>11.18.37</t>
  </si>
  <si>
    <t>TRIPOLAR 10KA 175A</t>
  </si>
  <si>
    <t>11.18.38</t>
  </si>
  <si>
    <t>TRIPOLAR 10KA 200A</t>
  </si>
  <si>
    <t>11.19</t>
  </si>
  <si>
    <t>DISJUNTOR TERMOMAGNETICO (240V-60HRZ) PADRAO DIN</t>
  </si>
  <si>
    <t>11.19.01</t>
  </si>
  <si>
    <t>MONOPOLAR 10A</t>
  </si>
  <si>
    <t>11.19.02</t>
  </si>
  <si>
    <t>MONOPOLAR 16A</t>
  </si>
  <si>
    <t>11.19.03</t>
  </si>
  <si>
    <t>MONOPOLAR 20A</t>
  </si>
  <si>
    <t>11.19.04</t>
  </si>
  <si>
    <t>MONOPOLAR 25A</t>
  </si>
  <si>
    <t>11.19.05</t>
  </si>
  <si>
    <t>MONOPOLAR 32A</t>
  </si>
  <si>
    <t>11.19.06</t>
  </si>
  <si>
    <t>MONOPOLAR 40A</t>
  </si>
  <si>
    <t>11.19.07</t>
  </si>
  <si>
    <t>MONOPOLAR 50A</t>
  </si>
  <si>
    <t>11.19.08</t>
  </si>
  <si>
    <t>MONOPOLAR 63A</t>
  </si>
  <si>
    <t>11.19.09</t>
  </si>
  <si>
    <t>BIPOLAR 10A</t>
  </si>
  <si>
    <t>11.19.10</t>
  </si>
  <si>
    <t>BIPOLAR 16A</t>
  </si>
  <si>
    <t>11.19.11</t>
  </si>
  <si>
    <t>BIPOLAR 20A</t>
  </si>
  <si>
    <t>11.19.12</t>
  </si>
  <si>
    <t>BIPOLAR 25A</t>
  </si>
  <si>
    <t>11.19.13</t>
  </si>
  <si>
    <t>BIPOLAR 32A</t>
  </si>
  <si>
    <t>11.19.14</t>
  </si>
  <si>
    <t>BIPOLAR 40A</t>
  </si>
  <si>
    <t>11.19.15</t>
  </si>
  <si>
    <t>BIPOLAR 50A</t>
  </si>
  <si>
    <t>11.19.16</t>
  </si>
  <si>
    <t>BIPOLAR 63A</t>
  </si>
  <si>
    <t>11.19.17</t>
  </si>
  <si>
    <t>TRIPOLAR 10A</t>
  </si>
  <si>
    <t>11.19.18</t>
  </si>
  <si>
    <t>TRIPOLAR 16A</t>
  </si>
  <si>
    <t>11.19.19</t>
  </si>
  <si>
    <t>TRIPOLAR 20A</t>
  </si>
  <si>
    <t>11.19.20</t>
  </si>
  <si>
    <t>TRIPOLAR 25A</t>
  </si>
  <si>
    <t>11.19.21</t>
  </si>
  <si>
    <t>TRIPOLAR 32A</t>
  </si>
  <si>
    <t>11.19.22</t>
  </si>
  <si>
    <t>TRIPOLAR 40A</t>
  </si>
  <si>
    <t>11.19.23</t>
  </si>
  <si>
    <t>TRIPOLAR 50A</t>
  </si>
  <si>
    <t>11.19.24</t>
  </si>
  <si>
    <t>TRIPOLAR 63A</t>
  </si>
  <si>
    <t>11.20</t>
  </si>
  <si>
    <t>INTERRUPTOR DIFERENCIAL RESIDUAL</t>
  </si>
  <si>
    <t>11.20.01</t>
  </si>
  <si>
    <t>BIPOLAR 25A-30MA,2MOD.REF:WRX22530 ELETROMAR/EQUIVALENTE</t>
  </si>
  <si>
    <t>11.20.02</t>
  </si>
  <si>
    <t>BIPOLAR 40A-30MA, 2 MOD. REF. WRX 24030 ELETROMAR OU EQUIVALENTE</t>
  </si>
  <si>
    <t>11.22</t>
  </si>
  <si>
    <t>CHAVE/FUSIVEL/RELE FOTOELETR. TECNOWATT OU EQUIVALENTE</t>
  </si>
  <si>
    <t>11.22.01</t>
  </si>
  <si>
    <t>RELE FOTOELETRICO 1200VA RM-10 - 120V OU EQUIVALENTE</t>
  </si>
  <si>
    <t>11.22.02</t>
  </si>
  <si>
    <t>RELE FOTOELETRICO 1800VA RM-10 - 220V OU EQUIVALENTE</t>
  </si>
  <si>
    <t>11.22.03</t>
  </si>
  <si>
    <t>BASE P/ RELE FOTOELETRICO</t>
  </si>
  <si>
    <t>11.22.05</t>
  </si>
  <si>
    <t>CHAVE MAGNETICA EXTERNA 1 X 30 A  MOD. 6904 OU EQUIVALENTE</t>
  </si>
  <si>
    <t>11.22.06</t>
  </si>
  <si>
    <t>CHAVE MAGNETICA EXTERNA 1 X 50 A  MOD. 6905 OU EQUIVALENTE</t>
  </si>
  <si>
    <t>11.22.07</t>
  </si>
  <si>
    <t>CHAVE MAGNETICA EXTERNA 2 X 30 A  MOD. 6906 OU EQUIVALENTE</t>
  </si>
  <si>
    <t>11.23</t>
  </si>
  <si>
    <t>FIO COM ISOLAMENTO NÃO HALOGÊNO 750V</t>
  </si>
  <si>
    <t>11.23.04</t>
  </si>
  <si>
    <t>CONDUTOR #  1,5 MM2</t>
  </si>
  <si>
    <t>11.23.05</t>
  </si>
  <si>
    <t>CONDUTOR #  2,5 MM2</t>
  </si>
  <si>
    <t>11.23.06</t>
  </si>
  <si>
    <t>CONDUTOR #  4,0 MM2</t>
  </si>
  <si>
    <t>11.23.07</t>
  </si>
  <si>
    <t>CONDUTOR #  6,0 MM2</t>
  </si>
  <si>
    <t>11.23.08</t>
  </si>
  <si>
    <t>CONDUTOR # 10,0 MM2</t>
  </si>
  <si>
    <t>11.24</t>
  </si>
  <si>
    <t>CABO FLEXÍVEL NÃO HALOGÊNO</t>
  </si>
  <si>
    <t>11.24.04</t>
  </si>
  <si>
    <t>#   1,5 MM2, ISOLAMENTO 750V</t>
  </si>
  <si>
    <t>11.24.05</t>
  </si>
  <si>
    <t>#   2,5 MM2, ISOLAMENTO 750V</t>
  </si>
  <si>
    <t>11.24.06</t>
  </si>
  <si>
    <t>#   4,0 MM2, ISOLAMENTO 750V</t>
  </si>
  <si>
    <t>11.24.07</t>
  </si>
  <si>
    <t>#   6,0 MM2, ISOLAMENTO 750V</t>
  </si>
  <si>
    <t>11.24.08</t>
  </si>
  <si>
    <t>#  10,0 MM2, ISOLAMENTO 750V</t>
  </si>
  <si>
    <t>11.24.09</t>
  </si>
  <si>
    <t>#  16,0 MM2, ISOLAMENTO 750V</t>
  </si>
  <si>
    <t>11.24.10</t>
  </si>
  <si>
    <t>#  25,0 MM2, ISOLAMENTO 750V</t>
  </si>
  <si>
    <t>11.24.11</t>
  </si>
  <si>
    <t>#  35,0 MM2, ISOLAMENTO 750V</t>
  </si>
  <si>
    <t>11.24.12</t>
  </si>
  <si>
    <t>#  50,0 MM2, ISOLAMENTO 750V</t>
  </si>
  <si>
    <t>11.24.13</t>
  </si>
  <si>
    <t>#  70,0 MM2, ISOLAMENTO 750V</t>
  </si>
  <si>
    <t>11.24.14</t>
  </si>
  <si>
    <t>#  95,0 MM2, ISOLAMENTO 750V</t>
  </si>
  <si>
    <t>11.24.15</t>
  </si>
  <si>
    <t># 120,0 MM2, ISOLAMENTO 750V</t>
  </si>
  <si>
    <t>11.24.40</t>
  </si>
  <si>
    <t>C/1 CONDUTOR # 1 X   1,5 MM2, ISOLAMENTO 1KV</t>
  </si>
  <si>
    <t>11.24.41</t>
  </si>
  <si>
    <t>C/1 CONDUTOR # 1 X   2,5 MM2, ISOLAMENTO 1KV</t>
  </si>
  <si>
    <t>11.24.42</t>
  </si>
  <si>
    <t>C/1 CONDUTOR # 1 X   4,0 MM2, ISOLAMENTO 1KV</t>
  </si>
  <si>
    <t>11.24.43</t>
  </si>
  <si>
    <t>C/1 CONDUTOR # 1 X   6,0 MM2, ISOLAMENTO 1KV</t>
  </si>
  <si>
    <t>11.24.44</t>
  </si>
  <si>
    <t>C/1 CONDUTOR # 1 X  10,0 MM2, ISOLAMENTO 1KV</t>
  </si>
  <si>
    <t>11.24.45</t>
  </si>
  <si>
    <t>C/1 CONDUTOR # 1 X  16,0 MM2, ISOLAMENTO 1KV</t>
  </si>
  <si>
    <t>11.24.46</t>
  </si>
  <si>
    <t>C/1 CONDUTOR # 1 X  25,0 MM2, ISOLAMENTO 1KV</t>
  </si>
  <si>
    <t>11.24.47</t>
  </si>
  <si>
    <t>C/1 CONDUTOR # 1 X  35,0 MM2, ISOLAMENTO 1KV</t>
  </si>
  <si>
    <t>11.24.48</t>
  </si>
  <si>
    <t>C/1 CONDUTOR # 1 X  50,0 MM2, ISOLAMENTO 1KV</t>
  </si>
  <si>
    <t>11.24.49</t>
  </si>
  <si>
    <t>C/1 CONDUTOR # 1 X  70,0 MM2, ISOLAMENTO 1KV</t>
  </si>
  <si>
    <t>11.24.50</t>
  </si>
  <si>
    <t>C/1 CONDUTOR # 1 X  95,0 MM2, ISOLAMENTO 1KV</t>
  </si>
  <si>
    <t>11.24.51</t>
  </si>
  <si>
    <t>C/1 CONDUTOR # 1 X 120,0 MM2, ISOLAMENTO 1KV</t>
  </si>
  <si>
    <t>11.24.52</t>
  </si>
  <si>
    <t>C/1 CONDUTOR # 1 X 150,0 MM2, ISOLAMENTO 1KV</t>
  </si>
  <si>
    <t>11.24.53</t>
  </si>
  <si>
    <t>C/1 CONDUTOR # 1 X 185,0 MM2, ISOLAMENTO 1KV</t>
  </si>
  <si>
    <t>11.24.54</t>
  </si>
  <si>
    <t>C/1 CONDUTOR # 1 X 240,0 MM2, ISOLAMENTO 1KV</t>
  </si>
  <si>
    <t>11.30</t>
  </si>
  <si>
    <t>INTERRUPTOR, TOMADA E ACESS. SILENTOQUE PIAL/EQUIVALENTE</t>
  </si>
  <si>
    <t>11.30.13</t>
  </si>
  <si>
    <t>INTERRUPTOR SIMPLES  10A/250V R.1000 SEM PLACA OU EQUIVALENTE</t>
  </si>
  <si>
    <t>11.30.14</t>
  </si>
  <si>
    <t>INTERRUPTOR PARALELO 10A/250V R.1001 SEM PLACA OU EQUIVALENTE</t>
  </si>
  <si>
    <t>11.30.21</t>
  </si>
  <si>
    <t>TOMADA 10A/250V-2P   SEM PLACA R.54328 SILENTOQUE OU EQUIVALENTE</t>
  </si>
  <si>
    <t>11.30.22</t>
  </si>
  <si>
    <t>TOMADA 2P+T 10A-250V, S/ PLACA REF.685044 P.LEGRAN OU EQUIVALENTE</t>
  </si>
  <si>
    <t>11.30.23</t>
  </si>
  <si>
    <t>TOMADA 2P+T 20A-250V, SEM PLACA R.54333 OU EQUIVALENTE</t>
  </si>
  <si>
    <t>11.30.38</t>
  </si>
  <si>
    <t>CONJ. COM 2 INTER. SIMPLES R.2000 SEM PLACA OU EQUIVALENTE</t>
  </si>
  <si>
    <t>11.30.39</t>
  </si>
  <si>
    <t>CONJ. 1 INTER.SIMPLES + 1 PARALELO R.2001 S/ PLACA OU EQUIVALENTE</t>
  </si>
  <si>
    <t>11.30.40</t>
  </si>
  <si>
    <t>CONJUNTO 2 INTERRUPTORES PARALELOS S/ PLACA R.2014 OU EQUIVALENTE</t>
  </si>
  <si>
    <t>11.30.44</t>
  </si>
  <si>
    <t>CONJUNTO 3 INTERRUPTORES SIMPLES SEM PLACA R.3000 OU EQUIVALENTE</t>
  </si>
  <si>
    <t>11.30.45</t>
  </si>
  <si>
    <t>CONJ 2 INTERRUP. SIMPLES+1 PARALELO SEM PLACA</t>
  </si>
  <si>
    <t>11.30.46</t>
  </si>
  <si>
    <t>CONJ 1 INTERRUP. SIMPLES+2 PARALELOS SEM PLACA</t>
  </si>
  <si>
    <t>11.30.49</t>
  </si>
  <si>
    <t>PLACA TERMOPLASTICA CINZA 4X4" CEGA PIAL OU EQUIVALENTE</t>
  </si>
  <si>
    <t>11.30.50</t>
  </si>
  <si>
    <t>PLACA TERMOPLASTICA 2X4" COM FURO CENTRAL PIAL/SIM OU EQUIVALENTE</t>
  </si>
  <si>
    <t>11.30.51</t>
  </si>
  <si>
    <t>PLACA TERMOPLASTICA CINZA PARA CAIXA 2" X 4"</t>
  </si>
  <si>
    <t>11.30.52</t>
  </si>
  <si>
    <t>PLACA TERMOPLASTICA CINZA PARA CAIXA 4" X 4"</t>
  </si>
  <si>
    <t>11.31</t>
  </si>
  <si>
    <t>INTERRUPTOR, TOMADA E ACESSORIO-LINHA DECORATIVA</t>
  </si>
  <si>
    <t>11.31.01</t>
  </si>
  <si>
    <t>INTER. SIMPLES (1MOD) 10A-250V-R.6110 00 PIAL/EQUIVALENTE</t>
  </si>
  <si>
    <t>11.31.02</t>
  </si>
  <si>
    <t>INTER. PARAL. (1MOD) 10A-250V-R.6110 01 PIAL/EQUIVALENTE</t>
  </si>
  <si>
    <t>11.31.03</t>
  </si>
  <si>
    <t>INTER. BIP. SIMPLES (1MOD) 10A-250V-R.6120 05 PIAL OU EQUIVALENTE</t>
  </si>
  <si>
    <t>11.31.04</t>
  </si>
  <si>
    <t>INTER. INTERM. (1MOD) 10A-250V-R.6120 07 PIAL/EQUIVALENTE</t>
  </si>
  <si>
    <t>11.31.06</t>
  </si>
  <si>
    <t>TOM. 2P UNIV. (1 MOD) 10A-250V R .6150 40 PIAL/EQUIVALENTE</t>
  </si>
  <si>
    <t>11.31.07</t>
  </si>
  <si>
    <t>TOM. 2P+T UNIV.(2 MOD) 20A-250V R.6150 60 PIAL/EQUIVALENTE</t>
  </si>
  <si>
    <t>11.31.09</t>
  </si>
  <si>
    <t>CIGARRA 50/60HZ 127V - R.6110 40 PIAL/EQUIVALENTE</t>
  </si>
  <si>
    <t>11.31.10</t>
  </si>
  <si>
    <t>ACESS.SAIDA FIO D=11MM (1 MOD) R.6110 48 PIAL/EQUIVALENTE</t>
  </si>
  <si>
    <t>11.31.11</t>
  </si>
  <si>
    <t>PULSADOR P/ CAMPAINHA (1 MOD) 2A-250V R.61002 PIAL OU EQUIVALENTE</t>
  </si>
  <si>
    <t>11.31.12</t>
  </si>
  <si>
    <t>SUPORTE P/ CX 2X4" (I MOD VERT) R.6121 21 PIAL/EQUIVALENTE</t>
  </si>
  <si>
    <t>11.31.13</t>
  </si>
  <si>
    <t>SUPORTE P/ CX 2X4"(ATE 3 MOD) R.6121 22 PIAL/EQUIVALENTE</t>
  </si>
  <si>
    <t>11.31.14</t>
  </si>
  <si>
    <t>SUPORTE P/ CX 4X4"(ATE 6 MOD.)R.6121 24 PIAL/EQUIVALENTE</t>
  </si>
  <si>
    <t>11.31.15</t>
  </si>
  <si>
    <t>PLACA P/CX. 2X4"-LINHA PIALPLUS, PIAL/EQUIVALENTE</t>
  </si>
  <si>
    <t>11.31.16</t>
  </si>
  <si>
    <t>PLACA P/CX. 4X4"-LINHA PIALPLUS, PIAL/EQUIVALENTE</t>
  </si>
  <si>
    <t>11.37</t>
  </si>
  <si>
    <t>LUMINARIA SOBREPOR P/LAMP.FLUOR, REFLETOR ALUMINI0</t>
  </si>
  <si>
    <t>11.37.02</t>
  </si>
  <si>
    <t>1X16W SOQUETE ANTIVIBRAT. REF.3540 ITAIM OU EQUIV.</t>
  </si>
  <si>
    <t>11.37.06</t>
  </si>
  <si>
    <t>2X14W SOQUETE ANTIVIBRAT. REF.3007 ITAIM OU EQUIV.</t>
  </si>
  <si>
    <t>11.37.07</t>
  </si>
  <si>
    <t>2X16W SOQUETE ANTIVIBRAT. REF.3540 ITAIM OU EQUIV.</t>
  </si>
  <si>
    <t>11.37.08</t>
  </si>
  <si>
    <t>2X28W SOQUETE ANTIVIBRAT. REF.3007 ITAIM OU EQUIV.</t>
  </si>
  <si>
    <t>11.37.20</t>
  </si>
  <si>
    <t>2X32W SOQUETE ANTIVIBRAT. REF.3540 ITAIM OU EQUIV.</t>
  </si>
  <si>
    <t>11.37.21</t>
  </si>
  <si>
    <t>2X10W COMPLETA 60CM (LAMPADA LED E SOQUETE)</t>
  </si>
  <si>
    <t>11.37.22</t>
  </si>
  <si>
    <t>2X18W COMPLETA 60CM (LAMPADA LED E SOQUETE)</t>
  </si>
  <si>
    <t>11.37.24</t>
  </si>
  <si>
    <t>2X18W COMPLETA 120CM (LAMPADA LED E SOQUETE)</t>
  </si>
  <si>
    <t>11.37.28</t>
  </si>
  <si>
    <t>11.37.29</t>
  </si>
  <si>
    <t>2X18W CIRCULAR COMPACTA REF.BLENDA ITAIM/EQUIV.</t>
  </si>
  <si>
    <t>11.37.30</t>
  </si>
  <si>
    <t>2X32W FLUORESC. SOBREPOR REF.LPT-22 ITAIM OU EQUIV</t>
  </si>
  <si>
    <t>11.37.31</t>
  </si>
  <si>
    <t>2X32W/127W SOBREPOR REF.OCT 1369 INDELPA OU EQUIV.</t>
  </si>
  <si>
    <t>11.38</t>
  </si>
  <si>
    <t>LUMINARIA EMBUTIR P/LAMP. FLUOR. REFLETOR ALUMINIO</t>
  </si>
  <si>
    <t>11.38.02</t>
  </si>
  <si>
    <t>1X16W SOQUETE ANTIVIBRAT. REF.2540 ITAIM OU EQUIV.</t>
  </si>
  <si>
    <t>11.38.03</t>
  </si>
  <si>
    <t>1X28W SOQUETE ANTIVIBRAT. REF.2837 ITAIM OU EQUIV.</t>
  </si>
  <si>
    <t>11.38.04</t>
  </si>
  <si>
    <t>1X32W SOQUETE ANTIVIBRAT. REF.2540 ITAIM OU EQUIV.</t>
  </si>
  <si>
    <t>11.38.05</t>
  </si>
  <si>
    <t>2X14W SOQUETE ANTIVIBRAT. REF.2007 ITAIM OU EQUIV.</t>
  </si>
  <si>
    <t>11.38.06</t>
  </si>
  <si>
    <t>2X16W SOQUETE ANTIVIBRAT. REF.2540 ITAIM OU EQUIV.</t>
  </si>
  <si>
    <t>11.38.07</t>
  </si>
  <si>
    <t>2X28W SOQUETE ANTIVIBRAT. REF.2007 ITAIM OU EQUIV.</t>
  </si>
  <si>
    <t>11.38.08</t>
  </si>
  <si>
    <t>2X32W SOQUETE ANTIVIBRAT. REF.2540 ITAIM OU EQUIV.</t>
  </si>
  <si>
    <t>11.38.09</t>
  </si>
  <si>
    <t>11.38.10</t>
  </si>
  <si>
    <t>11.38.12</t>
  </si>
  <si>
    <t>11.43</t>
  </si>
  <si>
    <t>LUMINARIA PARA TETO</t>
  </si>
  <si>
    <t>11.43.02</t>
  </si>
  <si>
    <t>GLOBO VIDRO ESFERICO LEITOSO 10X20 CM</t>
  </si>
  <si>
    <t>11.45</t>
  </si>
  <si>
    <t>ARANDELA</t>
  </si>
  <si>
    <t>11.45.01</t>
  </si>
  <si>
    <t>ARANDEA EXTERNA P/ 1 LAMP. FLUORESC. COMPACTA 20W</t>
  </si>
  <si>
    <t>11.45.02</t>
  </si>
  <si>
    <t>ARAND. P/ LAMP. FLUOR.ELETRON. 20W REF.ITAIM EQUIV</t>
  </si>
  <si>
    <t>11.45.46</t>
  </si>
  <si>
    <t>TIPO TARTARUGA - LUMIFOR OU EQUIVALENTE</t>
  </si>
  <si>
    <t>11.54</t>
  </si>
  <si>
    <t>PROJETORES PARA QUADRAS E CAMPOS DE FUTEBOL</t>
  </si>
  <si>
    <t>11.54.02</t>
  </si>
  <si>
    <t>P/ 1 LAMP.VM,VS,400 MOD.PL 400-MA TECNOWAT/EQUIVALENTE</t>
  </si>
  <si>
    <t>11.54.03</t>
  </si>
  <si>
    <t>P/ 1 LAMP.VM,VS 400 C/BASE MOD.PL 400-MVR TECNOWAT OU EQUIVALENTE</t>
  </si>
  <si>
    <t>11.55</t>
  </si>
  <si>
    <t>COMPLEMENTOS PARA LUMINARIAS</t>
  </si>
  <si>
    <t>11.55.01</t>
  </si>
  <si>
    <t>RECEPTACULO DE PORCELANA NORMAL E-27</t>
  </si>
  <si>
    <t>11.55.02</t>
  </si>
  <si>
    <t>11.55.04</t>
  </si>
  <si>
    <t>SUPORTE LUMINARIA PETALA SL-1/2 TOPO 114MM TECNOW. OU EQUIVALENTE</t>
  </si>
  <si>
    <t>11.55.06</t>
  </si>
  <si>
    <t>11.55.08</t>
  </si>
  <si>
    <t>11.55.20</t>
  </si>
  <si>
    <t>SOQUETE PARA LAMPADA FLUORESCENTE</t>
  </si>
  <si>
    <t>11.56</t>
  </si>
  <si>
    <t>POSTE GALVANIZADO ESCALONADO RETO ENGASTADO</t>
  </si>
  <si>
    <t>11.56.01</t>
  </si>
  <si>
    <t>HT=4,5M / HL=3,8M /B=89MM /DT=60,3MM PADRAO CEMIG</t>
  </si>
  <si>
    <t>11.56.03</t>
  </si>
  <si>
    <t>HT=8,0M / HL=7,0M /DB=115MM /DT=80MM PADRAO CEMIG</t>
  </si>
  <si>
    <t>11.56.04</t>
  </si>
  <si>
    <t>HT=12,0M / HL=9,8M /DB=139MM /DT=89MM</t>
  </si>
  <si>
    <t>11.60</t>
  </si>
  <si>
    <t>LAMPADAS - 127V/220V</t>
  </si>
  <si>
    <t>11.60.02</t>
  </si>
  <si>
    <t>LAMPADA LED 7W SOQUETE ROSCA</t>
  </si>
  <si>
    <t>11.60.03</t>
  </si>
  <si>
    <t>LAMPADA LED 9W SOQUETE ROSCA</t>
  </si>
  <si>
    <t>11.60.06</t>
  </si>
  <si>
    <t>LÂMPADA MILHO LED 9W 800 LUMENS BASE E27</t>
  </si>
  <si>
    <t>11.60.07</t>
  </si>
  <si>
    <t>LÂMPADA MILHO LED 12W 1000 LUMENS BASE E27</t>
  </si>
  <si>
    <t>11.60.08</t>
  </si>
  <si>
    <t>LÂMPADA MILHO LED 16W 1400 LUMENS BASE E27</t>
  </si>
  <si>
    <t>11.60.09</t>
  </si>
  <si>
    <t>LÂMPADA MILHO LED 24W 2200 LUMENS BASE E27</t>
  </si>
  <si>
    <t>11.60.10</t>
  </si>
  <si>
    <t>LÂMPADA MILHO LED 36W 3300 LUMENS BASE E27</t>
  </si>
  <si>
    <t>11.60.12</t>
  </si>
  <si>
    <t>LÂMPADA MILHO LED 50W 4800 LUMENS BASE E27</t>
  </si>
  <si>
    <t>11.60.13</t>
  </si>
  <si>
    <t>LÂMPADA TUBULAR LED 10W 1000 LUMENS SOQUETE G13 60CM</t>
  </si>
  <si>
    <t>11.60.14</t>
  </si>
  <si>
    <t>LÂMPADA TUBULAR LED 18W 1350 LUMENS SOQUETE G13 60CM</t>
  </si>
  <si>
    <t>11.60.16</t>
  </si>
  <si>
    <t>LÂMPADA TUBULAR LED 18W 2100 LUMENS SOQUETE G13 120CM</t>
  </si>
  <si>
    <t>11.60.17</t>
  </si>
  <si>
    <t>LÂMPADA BULBO LED 5W 400 LUMENS BASE E27</t>
  </si>
  <si>
    <t>11.60.18</t>
  </si>
  <si>
    <t>LÂMPADA BULBO LED 7W 600 LUMENS BASE E27</t>
  </si>
  <si>
    <t>11.60.19</t>
  </si>
  <si>
    <t>LÂMPADA BULBO LED 9W 800 LUMENS BASE E27</t>
  </si>
  <si>
    <t>11.60.20</t>
  </si>
  <si>
    <t>LÂMPADA BULBO LED 13W 1500 LUMENS BASE E27</t>
  </si>
  <si>
    <t>11.60.50</t>
  </si>
  <si>
    <t>11.60.51</t>
  </si>
  <si>
    <t>LÂMPADA TUBULAR LED 18W 1800 LUMENS SOQUETE G13 120CM</t>
  </si>
  <si>
    <t>11.61</t>
  </si>
  <si>
    <t>PADRAO CEMIG AEREO EM MURETA - LADO OPOSTO À REDE</t>
  </si>
  <si>
    <t>11.61.02</t>
  </si>
  <si>
    <t>TIPO A1, CARGA INSTALADA ATÉ 5,0KW (1F+N)</t>
  </si>
  <si>
    <t>11.61.03</t>
  </si>
  <si>
    <t>TIPO A2, CARGA INSTALADA DE 5,1KW ATÉ 6,5KW (1F+N)</t>
  </si>
  <si>
    <t>11.61.04</t>
  </si>
  <si>
    <t>TIPO A3, CARGA INSTALADA DE 6,3KW ATÉ 10,0KW (1F+N)</t>
  </si>
  <si>
    <t>11.61.05</t>
  </si>
  <si>
    <t>TIPO B1, CARGA INSTALADA ATÉ 10,0KW (2F+N)</t>
  </si>
  <si>
    <t>11.61.06</t>
  </si>
  <si>
    <t>TIPO B2, CARGA INSTALADA DE 10,1 ATÉ 15,0KW (2F+N)</t>
  </si>
  <si>
    <t>11.61.07</t>
  </si>
  <si>
    <t>TIPO C1, DEMANDA PROVÁVEL ATÉ 15,0KW (3F+N)</t>
  </si>
  <si>
    <t>11.61.08</t>
  </si>
  <si>
    <t>TIPO C2, DEMANDA PROVÁVEL DE 15,1 ATÉ 23,0KW (3F+N)</t>
  </si>
  <si>
    <t>11.61.09</t>
  </si>
  <si>
    <t>TIPO C3, DEMANDA PROVÁVEL DE 23,1 ATÉ 27,0KW (3F+N)</t>
  </si>
  <si>
    <t>11.61.10</t>
  </si>
  <si>
    <t>TIPO C4, DEMANDA PROVÁVEL DE 27,1 ATÉ 38,0KW (3F+N)</t>
  </si>
  <si>
    <t>11.61.11</t>
  </si>
  <si>
    <t>TIPO C5, DEMANDA PROVÁVEL DE 38,1 ATÉ 47,0KW (3F+N)</t>
  </si>
  <si>
    <t>11.61.12</t>
  </si>
  <si>
    <t>TIPO C6, DEMANDA PROVÁVEL DE 47,1 ATÉ 57,0KW (3F+N)</t>
  </si>
  <si>
    <t>11.61.13</t>
  </si>
  <si>
    <t>TIPO C7, DEMANDA PROVÁVEL DE 57,1 ATÉ 66,0KW (3F+N)</t>
  </si>
  <si>
    <t>11.61.14</t>
  </si>
  <si>
    <t>TIPO C8, DEMANDA PROVÁVEL DE 66,1 ATÉ 75,0KW (3F+N)</t>
  </si>
  <si>
    <t>11.62</t>
  </si>
  <si>
    <t>PADRAO CEMIG AEREO EM MURETA - MESMO LADO DA REDE</t>
  </si>
  <si>
    <t>11.62.02</t>
  </si>
  <si>
    <t>11.62.03</t>
  </si>
  <si>
    <t>11.62.04</t>
  </si>
  <si>
    <t>11.62.05</t>
  </si>
  <si>
    <t>11.62.06</t>
  </si>
  <si>
    <t>11.62.07</t>
  </si>
  <si>
    <t>11.62.08</t>
  </si>
  <si>
    <t>11.62.09</t>
  </si>
  <si>
    <t>11.62.10</t>
  </si>
  <si>
    <t>11.62.11</t>
  </si>
  <si>
    <t>11.62.12</t>
  </si>
  <si>
    <t>11.62.13</t>
  </si>
  <si>
    <t>11.62.14</t>
  </si>
  <si>
    <t>11.80</t>
  </si>
  <si>
    <t>FIOS E CABOS PADRAO TELEMAR</t>
  </si>
  <si>
    <t>11.80.01</t>
  </si>
  <si>
    <t>TELEFONICO TIPO FI 2 X 0,6 MM2 PADRAO TELEBRAS</t>
  </si>
  <si>
    <t>11.80.02</t>
  </si>
  <si>
    <t>CABO CI50.10</t>
  </si>
  <si>
    <t>11.80.03</t>
  </si>
  <si>
    <t>CABO CI50.20</t>
  </si>
  <si>
    <t>11.80.04</t>
  </si>
  <si>
    <t>CABO CI50.30</t>
  </si>
  <si>
    <t>11.80.05</t>
  </si>
  <si>
    <t>CABO CI50.50</t>
  </si>
  <si>
    <t>11.80.07</t>
  </si>
  <si>
    <t>CABO CCE-APL-50.2</t>
  </si>
  <si>
    <t>11.80.09</t>
  </si>
  <si>
    <t>CABO CCE-APL-50.4</t>
  </si>
  <si>
    <t>11.80.11</t>
  </si>
  <si>
    <t>CABO CCE-APL-50.6</t>
  </si>
  <si>
    <t>11.80.12</t>
  </si>
  <si>
    <t>CABO CTP-APL-5N 50.10</t>
  </si>
  <si>
    <t>11.80.13</t>
  </si>
  <si>
    <t>CABO CTP-APL-5N 50.20</t>
  </si>
  <si>
    <t>11.80.14</t>
  </si>
  <si>
    <t>CABO CTP-APL-5N 50.30</t>
  </si>
  <si>
    <t>11.80.15</t>
  </si>
  <si>
    <t>CABO CTP-APL-5N 50.50</t>
  </si>
  <si>
    <t>11.80.20</t>
  </si>
  <si>
    <t>CABO UTP 4 PARES-CATEGORIA 5E-FURUKAWA OU EQUIVALENTE</t>
  </si>
  <si>
    <t>11.81</t>
  </si>
  <si>
    <t>TOMADAS PADRAO PARA TELECOMUNICACOES</t>
  </si>
  <si>
    <t>11.81.02</t>
  </si>
  <si>
    <t>TOMADA 4P PARA TELEFONE R.5003 S/ PLACA</t>
  </si>
  <si>
    <t>11.81.03</t>
  </si>
  <si>
    <t>TOMADA RJ11 C/ PLACA P/ CAIXA 4"X2" - SILENTOQUE OU EQUIVALENTE</t>
  </si>
  <si>
    <t>11.81.09</t>
  </si>
  <si>
    <t>PLACA 2X4" COM FURO CENTRAL PARA TOMADA JACK</t>
  </si>
  <si>
    <t>11.82</t>
  </si>
  <si>
    <t>ACESSORIOS PARA INSTALAÇAO TELEFONICA/INFORMATICA</t>
  </si>
  <si>
    <t>11.82.01</t>
  </si>
  <si>
    <t>ANEL GUIA PADRAO TELEMAR AGS-1</t>
  </si>
  <si>
    <t>11.82.05</t>
  </si>
  <si>
    <t>ANEL GUIA PADRAO TELEMAR AGS-5</t>
  </si>
  <si>
    <t>11.82.06</t>
  </si>
  <si>
    <t>CABO COAXIAL P/ ANTENA OU EQUIVALENTE</t>
  </si>
  <si>
    <t>11.82.07</t>
  </si>
  <si>
    <t>CABO OPTICO CF0A 4 FIBRAS</t>
  </si>
  <si>
    <t>11.82.10</t>
  </si>
  <si>
    <t>CANALETA SUPORTE (CAN-5) PADRAO TELEMAR</t>
  </si>
  <si>
    <t>11.82.15</t>
  </si>
  <si>
    <t>ABRAÇADEIRA PADRAO TELEMAR BC-1</t>
  </si>
  <si>
    <t>11.82.16</t>
  </si>
  <si>
    <t>ABRAÇADEIRA PADRAO TELEMAR BC-2</t>
  </si>
  <si>
    <t>11.82.17</t>
  </si>
  <si>
    <t>ABRAÇADEIRA PADRAO TELEMAR BC-3</t>
  </si>
  <si>
    <t>11.82.18</t>
  </si>
  <si>
    <t>ABRAÇADEIRA PADRAO TELEMAR BC-4</t>
  </si>
  <si>
    <t>11.82.20</t>
  </si>
  <si>
    <t>11.82.21</t>
  </si>
  <si>
    <t>BLOCO DE LIGAÇAO INTERNA TIPO BLI-10 P. TELEBRAS</t>
  </si>
  <si>
    <t>11.82.50</t>
  </si>
  <si>
    <t>TOMADA RJ 45 S/ PLACA</t>
  </si>
  <si>
    <t>11.82.54</t>
  </si>
  <si>
    <t>11.82.55</t>
  </si>
  <si>
    <t>BLOCO PARA 50 PARES K110-50SS OU EQUIVALENTE</t>
  </si>
  <si>
    <t>11.82.56</t>
  </si>
  <si>
    <t>CALHA COM 8 TOMADAS 19"</t>
  </si>
  <si>
    <t>11.82.57</t>
  </si>
  <si>
    <t>CALHA COM 4 TOMADAS 19"</t>
  </si>
  <si>
    <t>11.82.58</t>
  </si>
  <si>
    <t>PATCH CORDS TIPO 110-CATEG.5E-REF.K-PC5E15-1,5M OU EQUIVALENTE</t>
  </si>
  <si>
    <t>11.82.59</t>
  </si>
  <si>
    <t>PATCH CORDS TIPO RJ45-CATEG.E-REF.K-PC5E-1,5M OU EQUIVALENTE</t>
  </si>
  <si>
    <t>11.82.60</t>
  </si>
  <si>
    <t>MODULO HITOP EMBUTIR, 19" 16U OU EQUIVALENTE</t>
  </si>
  <si>
    <t>11.82.62</t>
  </si>
  <si>
    <t>PAINEL CEGO, REF. KN-BLIND DA PLP OU EQUIVALENTE</t>
  </si>
  <si>
    <t>11.82.64</t>
  </si>
  <si>
    <t>ORGANIZADOR DE CABOS 1U ALLKONNECT OU EQUIVALENTE</t>
  </si>
  <si>
    <t>11.82.66</t>
  </si>
  <si>
    <t>PATCH PAINEL 24 PORTAS CATEG.5E MAXITELECOM/SIMIL. OU EQUIVALENTE</t>
  </si>
  <si>
    <t>11.82.67</t>
  </si>
  <si>
    <t>PATCH PAINEL 48 PORTAS CATEG.5E MAXITELECOM/SIMIL. OU EQUIVALENTE</t>
  </si>
  <si>
    <t>11.82.70</t>
  </si>
  <si>
    <t>IDENTIF. TESTE E CERTIFICACAO PONTOS REDE LOGICA OU EQUIVALENTE</t>
  </si>
  <si>
    <t>11.83</t>
  </si>
  <si>
    <t>ATERRAMENTO PARA INSTALAÇAO</t>
  </si>
  <si>
    <t>11.83.01</t>
  </si>
  <si>
    <t>HASTE DE ATERRAMENTO DE AÇO COBREADO 15MM X 2400MM</t>
  </si>
  <si>
    <t>11.83.02</t>
  </si>
  <si>
    <t>CONECTOR CABO HASTE CHT-1 DE ATERRAMENTO P.TELEMAR</t>
  </si>
  <si>
    <t>11.83.11</t>
  </si>
  <si>
    <t>HASTE DE ATERRAMENTO AÇO GALV. 3/4" X 3,0 MM</t>
  </si>
  <si>
    <t>11.83.13</t>
  </si>
  <si>
    <t>HASTE ATERRAMENTO AÇO ZINCADO 25X25X2500MM P.CEMIG</t>
  </si>
  <si>
    <t>11.83.14</t>
  </si>
  <si>
    <t>HASTE ATERRAMENTO 17MM X 2400 MM</t>
  </si>
  <si>
    <t>11.84</t>
  </si>
  <si>
    <t>CAIXAS PARA INSTALAÇAO TELEFONICA PADRAO TELEMAR</t>
  </si>
  <si>
    <t>11.84.01</t>
  </si>
  <si>
    <t>P20 20X20X20 CM - FERRO FUNDIDO - PADRAO TELEMAR</t>
  </si>
  <si>
    <t>11.84.02</t>
  </si>
  <si>
    <t>R1 35X60X50 CM P.TELEBRAS INCLUSIVE ARO E TAMPA</t>
  </si>
  <si>
    <t>11.84.03</t>
  </si>
  <si>
    <t>R2 107X52X50 CM - ALVEN. E CONC. TAMPA TIPO TR2-FF</t>
  </si>
  <si>
    <t>11.85</t>
  </si>
  <si>
    <t>CX INTERNA METAL.-EMBUTIR/SOBREPOR-PADRAO TELEMAR</t>
  </si>
  <si>
    <t>11.85.01</t>
  </si>
  <si>
    <t>Nº2 (20X20X12)CM, C/ PORTA E FUNDO DE MADEIRA</t>
  </si>
  <si>
    <t>11.85.02</t>
  </si>
  <si>
    <t>Nº3 (40X40X12)CM, C/ PORTA E FUNDO DE MADEIRA</t>
  </si>
  <si>
    <t>11.85.03</t>
  </si>
  <si>
    <t>Nº4 (60X60X12)CM, C/ PORTA E FUNDO DE MADEIRA</t>
  </si>
  <si>
    <t>11.85.04</t>
  </si>
  <si>
    <t>Nº5 (80X80X12)CM, C/ PORTA E FUNDO DE MADEIRA</t>
  </si>
  <si>
    <t>11.85.05</t>
  </si>
  <si>
    <t>Nº6 (100X100X12)CM, C/ PORTA E FUNDO DE MADEIRA</t>
  </si>
  <si>
    <t>11.91</t>
  </si>
  <si>
    <t>CONDUTORES DE ATERRAMENTO</t>
  </si>
  <si>
    <t>11.91.02</t>
  </si>
  <si>
    <t>CABO DE COBRE NU # 10MM2</t>
  </si>
  <si>
    <t>11.91.03</t>
  </si>
  <si>
    <t>CABO DE COBRE NU # 16 MM2</t>
  </si>
  <si>
    <t>11.91.04</t>
  </si>
  <si>
    <t>CABO DE COBRE NU # 25 MM2</t>
  </si>
  <si>
    <t>11.91.05</t>
  </si>
  <si>
    <t>CABO DE COBRE NU # 35 MM2</t>
  </si>
  <si>
    <t>11.91.06</t>
  </si>
  <si>
    <t>CABO DE COBRE NU # 50 MM2</t>
  </si>
  <si>
    <t>11.91.09</t>
  </si>
  <si>
    <t>CABO DE COBRE NU # 70MM2</t>
  </si>
  <si>
    <t>11.92</t>
  </si>
  <si>
    <t>PROTECAO EXTERNA - CONTRA DESCARGA ATMOSFERICA</t>
  </si>
  <si>
    <t>11.92.01</t>
  </si>
  <si>
    <t>TERMINAL AEREO (CAPTOR), ACO GALV. D= 3/8"X250MM</t>
  </si>
  <si>
    <t>11.92.02</t>
  </si>
  <si>
    <t>CONECTOR DE BRONZE C/FURO VERTICAL P/CAPTOR</t>
  </si>
  <si>
    <t>11.92.03</t>
  </si>
  <si>
    <t>CAIXA EQUALIZACAO DE POLIPROPILENO 180X145MM B.6MM</t>
  </si>
  <si>
    <t>11.92.04</t>
  </si>
  <si>
    <t>MOLDE P/ SOLDA EXOTERMICA HCL 5/8".50-5</t>
  </si>
  <si>
    <t>11.92.05</t>
  </si>
  <si>
    <t>BISNAGA DE POLIURETANO SIKAFLEX 300ML</t>
  </si>
  <si>
    <t>11.92.06</t>
  </si>
  <si>
    <t>PRESILHA LATAO P/CABO 35/50MM2 C/PARAFUSO/BUCHA S6</t>
  </si>
  <si>
    <t>11.92.07</t>
  </si>
  <si>
    <t>CONECTOR MINI-GAR 16 A 35MM2 P/TERMINAIS AEREOS</t>
  </si>
  <si>
    <t>11.92.08</t>
  </si>
  <si>
    <t>CX MET.(38X32)CM C/PLACA DE COBRE P/EQUALIZACAO</t>
  </si>
  <si>
    <t>11.92.09</t>
  </si>
  <si>
    <t>TERMINAL AEREO EM LATAO SEXT. 5/16X250 TEL-023</t>
  </si>
  <si>
    <t>11.92.11</t>
  </si>
  <si>
    <t>FIXADOR OMEGA EM LATAO P/CABO 35 MM2</t>
  </si>
  <si>
    <t>11.92.12</t>
  </si>
  <si>
    <t>GRAMPO TIPO X ESTAMPADO COBRE 35 MM2</t>
  </si>
  <si>
    <t>11.92.13</t>
  </si>
  <si>
    <t>PRESILHA LATAO 16 MM2 FURO C/DIAMETRO DE 5MM</t>
  </si>
  <si>
    <t>11.92.14</t>
  </si>
  <si>
    <t>FIXADOR OMEGA EM LATAO P/CABO DE COBRE 16/25MM2</t>
  </si>
  <si>
    <t>11.92.15</t>
  </si>
  <si>
    <t>CONECTOR EMENDA E MEDICAO P/CABOS COBRE 16 A 50MM2</t>
  </si>
  <si>
    <t>11.92.16</t>
  </si>
  <si>
    <t>TERMINAL DE 1 COMPRESSAO 1 FURO DE 16 MM2</t>
  </si>
  <si>
    <t>11.92.17</t>
  </si>
  <si>
    <t>CAIXA DE EQUALIZACAO 20X20CM C/9TERMINAIS BARR.6MM</t>
  </si>
  <si>
    <t>11.92.18</t>
  </si>
  <si>
    <t>HASTE ALTA CAMADA 254 MICRONS 5/8"X2,40M</t>
  </si>
  <si>
    <t>11.92.19</t>
  </si>
  <si>
    <t>TERMINAL DE 1 COMPRESSAO 1 FURO 35 MM2</t>
  </si>
  <si>
    <t>11.92.20</t>
  </si>
  <si>
    <t>TERMINAL DE COMPRESSAO EM COBRE ESTANHADO TEL-5035 OU EQUIVALENTE</t>
  </si>
  <si>
    <t>11.92.21</t>
  </si>
  <si>
    <t>PARAFUSO SEXT.AÇO INOX ROSCA SOB. M6X45MM TEL-5346 OU EQUIVALENTE</t>
  </si>
  <si>
    <t>11.92.22</t>
  </si>
  <si>
    <t>PORCA SEXTAVADA EM AÇO INOX REF. TEL-5414 OU EQUIVALENTE</t>
  </si>
  <si>
    <t>11.92.23</t>
  </si>
  <si>
    <t>PARAFUSO FENDA AUTOTARRAXANTE INOX 4,2X32MM</t>
  </si>
  <si>
    <t>11.92.24</t>
  </si>
  <si>
    <t>11.92.25</t>
  </si>
  <si>
    <t>BARRA CHATA DE ALUMINIO 7/8"X1/8"X3000MM</t>
  </si>
  <si>
    <t>11.92.26</t>
  </si>
  <si>
    <t>MASTRO DN = 1 1/2" 3M</t>
  </si>
  <si>
    <t>11.92.27</t>
  </si>
  <si>
    <t>PARA RAIO TIPO FRANKLIN 4PONTAS LATAO CROMADO350MM</t>
  </si>
  <si>
    <t>11.92.28</t>
  </si>
  <si>
    <t>ARRUELA DE PRESSAO EM ACO INOX REF. TEL-5303 OU EQUIVALENTE</t>
  </si>
  <si>
    <t>11.92.30</t>
  </si>
  <si>
    <t>CX.INSPECAO EM PVC 300X300MM TAMPA FOFO TIPO SOLO</t>
  </si>
  <si>
    <t>11.92.31</t>
  </si>
  <si>
    <t>CONECTOR DE PRESSAO 35MM2 TEL-5015 OU EQUIVALENTE</t>
  </si>
  <si>
    <t>11.92.32</t>
  </si>
  <si>
    <t>BARRA GALVANIZADA A FOGO DIAM. 3/8"X3,4M (RE-BAR)</t>
  </si>
  <si>
    <t>11.92.33</t>
  </si>
  <si>
    <t>TERMINAL EM LATAO 16-50MM2 TEL-5099 OU EQUIVALENTE</t>
  </si>
  <si>
    <t>11.92.34</t>
  </si>
  <si>
    <t>SUPORTE EM LATAO DIAMETRO 1/4"</t>
  </si>
  <si>
    <t>11.92.42</t>
  </si>
  <si>
    <t>CAIXA DE EQUALIZACAO 40X40X15CM COM 11 TERMINAIS</t>
  </si>
  <si>
    <t>11.92.43</t>
  </si>
  <si>
    <t>MOLDE PPS 35-2 PARA SOLDA EXOTERMICA</t>
  </si>
  <si>
    <t>11.92.44</t>
  </si>
  <si>
    <t>CARTUCHO Nº45 PARA SOLDA EXOTERMICA</t>
  </si>
  <si>
    <t>11.92.45</t>
  </si>
  <si>
    <t>ALICATE PEQUENO Z-200</t>
  </si>
  <si>
    <t>11.92.46</t>
  </si>
  <si>
    <t>11.92.48</t>
  </si>
  <si>
    <t>TERMINAL COMPRES.COBRE ESTANH. 1 FURO 50MM TEL5050 OU EQUIVALENTE</t>
  </si>
  <si>
    <t>11.92.49</t>
  </si>
  <si>
    <t>CARTUCHO P/ SOLDA NUMERO 115 TEL-99115 OU EQUIVALENTE</t>
  </si>
  <si>
    <t>11.93</t>
  </si>
  <si>
    <t>PROTECAO INTERNA - CONTRA SURTO</t>
  </si>
  <si>
    <t>11.93.02</t>
  </si>
  <si>
    <t>SUPRESSOR DE SURTO VCL 275V 45KA CLAMPER/EQUIVALENTE</t>
  </si>
  <si>
    <t>12</t>
  </si>
  <si>
    <t>MARCENARIA</t>
  </si>
  <si>
    <t>PORTA DE MADEIRA PARA PINTURA, DE ABRIR, COMPLETA / TARJETA</t>
  </si>
  <si>
    <t>12.03.06</t>
  </si>
  <si>
    <t>PORTA DE MADEIRA PARA PINTURA, 55x160CM, MARCO EM CANTONEIRA DE FERRO, DOBRADIÇA CROMADA E TARJETA LIVRE-OCUPADO</t>
  </si>
  <si>
    <t>12.03.07</t>
  </si>
  <si>
    <t>PORTA DE MADEIRA PARA PINTURA, 55x180CM, MARCO EM CANTONEIRA DE FERRO, DOBRADIÇAS E TRINCO CROMADOS</t>
  </si>
  <si>
    <t>12.03.12</t>
  </si>
  <si>
    <t>PORTA DE MADEIRA PARA PINTURA, 60x165CM, FERRAGENS EM LATÃO P/DIVISÓRIAS DE PEDRA E TARJETA LIVRE-OCUPADO</t>
  </si>
  <si>
    <t>12.03.14</t>
  </si>
  <si>
    <t>PORTA DE MADEIRA PARA PINTURA, 55x180CM, MARCO EM CANTONEIRA DE FERRO, DOBRADIÇAS CROMADAS E TARJETA LIVRE-OCUPADO</t>
  </si>
  <si>
    <t>12.03.21</t>
  </si>
  <si>
    <t>PORTA DE MADEIRA PARA PINTURA, 60x165CM, MARCO EM CANTONEIRA DE FERRO, DOBRADIÇAS CROMADAS E TARJETA LIVRE-OCUPADO</t>
  </si>
  <si>
    <t>PORTA DE MADEIRA PARA PINTURA, E=35MM, NUCLEO SARRAFEADO, INCLUSIVE FERRAGENS</t>
  </si>
  <si>
    <t>12.04.31</t>
  </si>
  <si>
    <t>PORTA DE MADEIRA PARA PINTURA, 60 X 210 CM, E=35MM, C/MARCO, ALIZAR E DOBRADIÇAS (EXCLUSIVE FECHADURA)</t>
  </si>
  <si>
    <t>12.04.32</t>
  </si>
  <si>
    <t>PORTA DE MADEIRA PARA PINTURA, 70 X 210 CM, E=35MM, C/MARCO, ALIZAR E DOBRADIÇAS (EXCLUSIVE FECHADURA)</t>
  </si>
  <si>
    <t>12.04.33</t>
  </si>
  <si>
    <t>PORTA DE MADEIRA PARA PINTURA, 80 X 210 CM, E=35MM, C/MARCO, ALIZAR E DOBRADIÇAS (EXCLUSIVE FECHADURA)</t>
  </si>
  <si>
    <t>12.04.34</t>
  </si>
  <si>
    <t>PORTA DE MADEIRA PARA PINTURA, 90 X 210 CM, E=35MM, C/MARCO, ALIZAR E DOBRADIÇAS (EXCLUSIVE FECHADURA)</t>
  </si>
  <si>
    <t>12.04.40</t>
  </si>
  <si>
    <t>PORTA DE MADEIRA P/PINTURA, 80 X 210 CM, E=35MM, C/MARCO, ALIZAR, DOBRADIÇAS E FECHADURA, C/PROTEÇÃO DE BORRACHA H=40CM E BARRA DE APOIO EM AÇO INOX</t>
  </si>
  <si>
    <t>12.04.41</t>
  </si>
  <si>
    <t>PORTA DE MADEIRA P/PINTURA, 90 X 210 CM, E=35MM, C/MARCO, ALIZAR, DOBRADIÇAS E FECHADURA, C/PROTEÇÃO DE BORRACHA H=40CM E BARRA DE APOIO EM AÇO INOX</t>
  </si>
  <si>
    <t>ESQUADRIA DE MADEIRA PADRAO SUDECAP</t>
  </si>
  <si>
    <t>12.10.05</t>
  </si>
  <si>
    <t>PORTA DE MADEIRA PARA PINTURA, 02 FOLHAS, 150 X 210 CM, E=35MM, C/DOBRADIÇAS (EXCLUSIVE MARCO, ALIZAR E FECHADURA)</t>
  </si>
  <si>
    <t>12.30</t>
  </si>
  <si>
    <t>FOLHA DE PORTA DE MADEIRA PARA PINTURA, E=35MM, NUCLEO SARRAFEADO</t>
  </si>
  <si>
    <t>12.30.05</t>
  </si>
  <si>
    <t>FOLHA DE PORTA DE MADEIRA P/PINTURA, E=35MM, NUCLEO SARRAFEADO, LARG. &lt;= 60 CM, ALT. &lt;= 180 CM</t>
  </si>
  <si>
    <t>12.30.10</t>
  </si>
  <si>
    <t>FOLHA DE PORTA DE MADEIRA P/PINTURA, E=35MM, NUCLEO SARRAFEADO, 60 X 210 CM</t>
  </si>
  <si>
    <t>12.30.11</t>
  </si>
  <si>
    <t>FOLHA DE PORTA DE MADEIRA P/PINTURA, E=35MM, NUCLEO SARRAFEADO, 70 X 210 CM</t>
  </si>
  <si>
    <t>12.30.12</t>
  </si>
  <si>
    <t>FOLHA DE PORTA DE MADEIRA P/PINTURA, E=35MM, NUCLEO SARRAFEADO, 80 X 210 CM</t>
  </si>
  <si>
    <t>12.40</t>
  </si>
  <si>
    <t>MARCO DE MADEIRA, INCLUSIVE ALIZARES</t>
  </si>
  <si>
    <t>12.40.05</t>
  </si>
  <si>
    <t>MARCO DE MADEIRA P/PORTA 60 X 210 CM, LARGURA = 14 CM, INCLUSIVE ALIZARES</t>
  </si>
  <si>
    <t>12.40.06</t>
  </si>
  <si>
    <t>MARCO DE MADEIRA P/PORTA 70 X 210 CM, LARGURA = 14 CM, INCLUSIVE ALIZARES</t>
  </si>
  <si>
    <t>12.40.07</t>
  </si>
  <si>
    <t>MARCO DE MADEIRA P/PORTA 80 X 210 CM, LARGURA = 14 CM, INCLUSIVE ALIZARES</t>
  </si>
  <si>
    <t>12.50</t>
  </si>
  <si>
    <t>FECHADURA, TARJETA E DOBRADIÇA</t>
  </si>
  <si>
    <t>12.50.08</t>
  </si>
  <si>
    <t>FECHADURA CROMADA, COMPLETA, C/MAÇANETA E ROSETA, P/PORTAS EXTERNAS</t>
  </si>
  <si>
    <t>12.50.09</t>
  </si>
  <si>
    <t>FECHADURA CROMADA, COMPLETA, C/MAÇANETA E ROSETA, P/PORTAS INTERNAS</t>
  </si>
  <si>
    <t>12.50.10</t>
  </si>
  <si>
    <t>FECHADURA CROMADA, COMPLETA, C/MAÇANETA E ROSETA, P/PORTAS BANHEIRO</t>
  </si>
  <si>
    <t>12.50.11</t>
  </si>
  <si>
    <t>FECHADURA CROMADA, COMPLETA, PERFIL ESTREITO C/ESPELHO, P/PORTAS INTERNAS/EXTERNAS</t>
  </si>
  <si>
    <t>12.50.12</t>
  </si>
  <si>
    <t>FECHADURA CROMADA, COMPLETA, P/PORTAS DE CORRER</t>
  </si>
  <si>
    <t>12.50.21</t>
  </si>
  <si>
    <t>TRINCO TARJETA ZINCADO P/PORTAS</t>
  </si>
  <si>
    <t>12.50.22</t>
  </si>
  <si>
    <t>12.50.41</t>
  </si>
  <si>
    <t>DOBRADIÇA DE METAL CROMADO 3"X2 1/2" ESP=2MM</t>
  </si>
  <si>
    <t>12.50.43</t>
  </si>
  <si>
    <t>DOBRADIÇA DE METAL CROMADO 3 1/2" X 2 1/4" ESP=1,5MM</t>
  </si>
  <si>
    <t>12.50.44</t>
  </si>
  <si>
    <t>DOBRADIÇA DE METAL CROMADO 3 1/2" X 3" ESP=2MM</t>
  </si>
  <si>
    <t>13</t>
  </si>
  <si>
    <t>SERRALHERIA</t>
  </si>
  <si>
    <t>13.31</t>
  </si>
  <si>
    <t>PORTAO EM TELA</t>
  </si>
  <si>
    <t>13.31.10</t>
  </si>
  <si>
    <t>PT10-120X210CM-TUBO D=2"TELA 2", 1 FOL.DE ABRIR</t>
  </si>
  <si>
    <t>13.32</t>
  </si>
  <si>
    <t>PORTAO EM CHAPA E PERFIL DE FERRO</t>
  </si>
  <si>
    <t>13.32.01</t>
  </si>
  <si>
    <t>PCH1-120X210CM-CHAPA TRAPEZOIDAL 18, 1 FOL. ABRIR</t>
  </si>
  <si>
    <t>13.32.02</t>
  </si>
  <si>
    <t>PCH2-300X240CM-CHAPA TRAPEZOIDAL 18, 2 FOL. ABRIR</t>
  </si>
  <si>
    <t>13.38</t>
  </si>
  <si>
    <t>GRADES</t>
  </si>
  <si>
    <t>13.38.03</t>
  </si>
  <si>
    <t>GRADE DE FERRO QUADRADO 3/8" - 2,60X1,60 M</t>
  </si>
  <si>
    <t>13.38.27</t>
  </si>
  <si>
    <t>GRADIL NYLOFOR H=1.03 M INCLUSIVE POSTE OU EQUIVALENTE</t>
  </si>
  <si>
    <t>13.38.28</t>
  </si>
  <si>
    <t>GRADIL NYLOFOR H=1.53 M INCLUSIVE POSTE OU EQUIVALENTE</t>
  </si>
  <si>
    <t>GRADIL NYLOFOR H=2.03 M INCLUSIVE POSTE OU EQUIVALENTE</t>
  </si>
  <si>
    <t>13.38.30</t>
  </si>
  <si>
    <t>GRADIL NYLOFOR H=2.43 M INCLUSIVE POSTE OU EQUIVALENTE</t>
  </si>
  <si>
    <t>13.40</t>
  </si>
  <si>
    <t>GUARDA-CORPO E CORRIMAO</t>
  </si>
  <si>
    <t>13.40.53</t>
  </si>
  <si>
    <t>13.40.55</t>
  </si>
  <si>
    <t>13.40.56</t>
  </si>
  <si>
    <t>13.40.57</t>
  </si>
  <si>
    <t>13.40.58</t>
  </si>
  <si>
    <t>13.40.59</t>
  </si>
  <si>
    <t>13.40.65</t>
  </si>
  <si>
    <t>BARRA APOIO DEFICIENTE TUBO METAL.CROMADO D=1 1/2"</t>
  </si>
  <si>
    <t>13.55</t>
  </si>
  <si>
    <t>ACESSORIOS E PEÇAS COMPLEMENTARES</t>
  </si>
  <si>
    <t>13.55.01</t>
  </si>
  <si>
    <t>ALÇAPAO - 60X60 CM, CAIXILHO CHAPA 18</t>
  </si>
  <si>
    <t>13.55.02</t>
  </si>
  <si>
    <t>ALÇAPAO - 80X80 CM, CAIXILHO CHAPA 18</t>
  </si>
  <si>
    <t>13.55.21</t>
  </si>
  <si>
    <t>ESCADA MARINHEIRO-TB GALV.D=3/4" C/ GRADIL-TIPO 2</t>
  </si>
  <si>
    <t>13.55.30</t>
  </si>
  <si>
    <t>BATE-RODAS EM TUBO GALVANIZADO PINTADO D=3"</t>
  </si>
  <si>
    <t>13.55.41</t>
  </si>
  <si>
    <t>MASTRO P/ BANDEIRA GALV.D=2",E=3,65MM,H=6M PINTADO</t>
  </si>
  <si>
    <t>13.70</t>
  </si>
  <si>
    <t>PADRAO GRUPO ESCOLAR</t>
  </si>
  <si>
    <t>13.70.05</t>
  </si>
  <si>
    <t>J1- JANELA DE CORRER DE FERRO 1X1/8" - 1,6 X 1,6 M</t>
  </si>
  <si>
    <t>13.70.06</t>
  </si>
  <si>
    <t>J9- JANELA DE CORRER DE FERRO 1X1/8" - 3,0 X 1,6 M</t>
  </si>
  <si>
    <t>13.70.07</t>
  </si>
  <si>
    <t>J12- JANELA DE CORRER DE FERRO 1X1/8"- 2,0 X 1,6 M</t>
  </si>
  <si>
    <t>13.70.08</t>
  </si>
  <si>
    <t>J7- JANELA DE CORRER DE FERRO 1X1/8"- 2,6 X 1,6 M</t>
  </si>
  <si>
    <t>13.70.18</t>
  </si>
  <si>
    <t>J2- BASCULANTE DE FERRO 1X1/8" - 1,6 X 0,5 M</t>
  </si>
  <si>
    <t>13.70.20</t>
  </si>
  <si>
    <t>J3- BASCULANTE DE FERRO 1X1/8" - 2,3 X 0,5 M</t>
  </si>
  <si>
    <t>13.70.21</t>
  </si>
  <si>
    <t>J4- BASCULANTE DE FERRO 1X1/8" - 3,2 X 0,5 M</t>
  </si>
  <si>
    <t>13.70.23</t>
  </si>
  <si>
    <t>J5- BASCULANTE DE FERRO 1X1/8" - 2,6 X 0,5 M</t>
  </si>
  <si>
    <t>13.70.35</t>
  </si>
  <si>
    <t>PF1- PORTA DE ABRIR CHAPA DOBRADA 1FL. 0,8 X 2,1 M</t>
  </si>
  <si>
    <t>13.70.36</t>
  </si>
  <si>
    <t>PF2- PORTA DE ABRIR CHAPA DOBRADA 1FL. 0,6 X 2,1 M</t>
  </si>
  <si>
    <t>13.70.37</t>
  </si>
  <si>
    <t>PF7- PORTA DE ABRIR CHAPA DOBRADA 1FL. 1,0 X 2,1 M</t>
  </si>
  <si>
    <t>13.70.39</t>
  </si>
  <si>
    <t>PF6- PORTA DE ABRIR CHAPA DOBRADA 2FLS. 1,6X2,1 M</t>
  </si>
  <si>
    <t>13.70.43</t>
  </si>
  <si>
    <t>PF4- PORTA DE CORRER CHAPA DOBRADA 2FLS. 1,5X2,1 M</t>
  </si>
  <si>
    <t>13.70.62</t>
  </si>
  <si>
    <t>PT2- PORTA DE ABRIR DE FERRO E TELA 1 FL.0,8X1,25M</t>
  </si>
  <si>
    <t>13.72</t>
  </si>
  <si>
    <t>PADRAO POLICLINICA</t>
  </si>
  <si>
    <t>13.72.20</t>
  </si>
  <si>
    <t>J3- MAXIMO AR DE METALON - 1,65 X 2,90 M</t>
  </si>
  <si>
    <t>13.72.22</t>
  </si>
  <si>
    <t>J5- MAXIMO AR DE METALON - 1,65 X 3,20 M</t>
  </si>
  <si>
    <t>13.74</t>
  </si>
  <si>
    <t>PADRAO UNIDADE DE SAUDE</t>
  </si>
  <si>
    <t>13.74.05</t>
  </si>
  <si>
    <t>MAXIMO AR DE METALON - 0,6 X 1,2 M</t>
  </si>
  <si>
    <t>13.74.06</t>
  </si>
  <si>
    <t>MAXIMO AR DE METALON - 0,6 X 2,0 M</t>
  </si>
  <si>
    <t>13.76</t>
  </si>
  <si>
    <t>PADRAO CENTRO DE SAUDE</t>
  </si>
  <si>
    <t>13.76.05</t>
  </si>
  <si>
    <t>JF1- BASCULANTE DE FERRO 3/4X1/8"- 3,0 X 1,0 M</t>
  </si>
  <si>
    <t>13.76.09</t>
  </si>
  <si>
    <t>JF3- BASCULANTE DE FERRO 3/4X1/8"- 0,5 X 1,0 M</t>
  </si>
  <si>
    <t>13.76.11</t>
  </si>
  <si>
    <t>JF4- BASCULANTE DE FERRO 3/4X1/8"- 1,1 X 1,5 M</t>
  </si>
  <si>
    <t>13.76.27</t>
  </si>
  <si>
    <t>PF2-PORTA DE ABRIR - VENEZIANA - CHAPA - 0,7X2,8 M</t>
  </si>
  <si>
    <t>13.76.29</t>
  </si>
  <si>
    <t>PF2A-PORTA DE ABRIR-VENEZIANA-CHAPA - 0,8 X 2,8 M</t>
  </si>
  <si>
    <t>13.76.30</t>
  </si>
  <si>
    <t>PF2B-PORTA DE ABRIR-VENEZIANA-CHAPA - 0,9 X 2,8 M</t>
  </si>
  <si>
    <t>13.76.50</t>
  </si>
  <si>
    <t>PORTAO DE METALON 50X20 A CADA 15CM - 2,2 X 2,0 M</t>
  </si>
  <si>
    <t>13.76.52</t>
  </si>
  <si>
    <t>PORTAO DE METALON 50X20 A CADA 15CM - 1,1 X 2,0 M</t>
  </si>
  <si>
    <t>13.78</t>
  </si>
  <si>
    <t>PADRAO CRECHE</t>
  </si>
  <si>
    <t>13.78.20</t>
  </si>
  <si>
    <t>P-2 PORTA DE CORRER DE METALON 1 FL 1,20 X 2,20 M</t>
  </si>
  <si>
    <t>13.78.25</t>
  </si>
  <si>
    <t>PORTA DE CORRER DE FERRO/TELA ARTISTEX 1,75X2,10 M</t>
  </si>
  <si>
    <t>13.78.55</t>
  </si>
  <si>
    <t>GUICHE DE ABRIR DE METALON 2 FL 0,9 X 0,7 M</t>
  </si>
  <si>
    <t>14</t>
  </si>
  <si>
    <t>REVESTIMENTO COM ARGAMASSA DE CIMENTO, CAL E AREIA</t>
  </si>
  <si>
    <t>CHAPISCO COM ARGAMASSA 1:3 CIM./AREIA, A COLHER</t>
  </si>
  <si>
    <t>14.05.07</t>
  </si>
  <si>
    <t>CHAPISCO COM ARGAMASSA 1:3 CIM./AREIA, A PENEIRA</t>
  </si>
  <si>
    <t>EMBOÇO COM ARGAMASSA 1:6 CIMENTO E AREIA</t>
  </si>
  <si>
    <t>REBOCO COM ARGAMASSA 1:7 CIMENTO E AREIA</t>
  </si>
  <si>
    <t>14.05.34</t>
  </si>
  <si>
    <t>REBOCO COM ARGAMASSA 1:4</t>
  </si>
  <si>
    <t>14.05.41</t>
  </si>
  <si>
    <t>REBOCO COM ARGAMASSA 1:4 E SIKA 1 /EQUIVALENTE</t>
  </si>
  <si>
    <t>14.05.43</t>
  </si>
  <si>
    <t>REBOCO COM ARGAMASSA 1:4 NATADO (BARRA LISA)</t>
  </si>
  <si>
    <t>14.05.61</t>
  </si>
  <si>
    <t>REBOCO TIPO MASSA FINA COM ARGAMASSA 1:7</t>
  </si>
  <si>
    <t>14.05.71</t>
  </si>
  <si>
    <t>SULCO NO REBOCO LARGURA=2CM</t>
  </si>
  <si>
    <t>14.05.77</t>
  </si>
  <si>
    <t>ABERTURA DE JUNTA EM ARGAMASSA DE REVEST.L=1 A 2CM</t>
  </si>
  <si>
    <t>REVESTIMENTO COM ARGAMASSA ESPECIAL</t>
  </si>
  <si>
    <t>14.06.01</t>
  </si>
  <si>
    <t>REVESTIMENTO COM ARGAMASSA BARITADA</t>
  </si>
  <si>
    <t>REVESTIMENTO INTERNO EM GESSO</t>
  </si>
  <si>
    <t>14.07.01</t>
  </si>
  <si>
    <t>REVESTIMENTO DE PAREDES INTERNAS E TETOS EM GESSO</t>
  </si>
  <si>
    <t>14.15</t>
  </si>
  <si>
    <t>REVESTIMENTO COM AZULEJO</t>
  </si>
  <si>
    <t>14.15.05</t>
  </si>
  <si>
    <t>BRANCO 15X15 CM, EXTRA</t>
  </si>
  <si>
    <t>14.15.06</t>
  </si>
  <si>
    <t>BRANCO 20X20CM, EXTRA</t>
  </si>
  <si>
    <t>14.17</t>
  </si>
  <si>
    <t>REVESTIMENTO COM CERAMICA</t>
  </si>
  <si>
    <t>14.17.09</t>
  </si>
  <si>
    <t>10X10CM LINHA ARQUITETURAL BEGE/BRANCO ELIANE/EQUIVALENTE</t>
  </si>
  <si>
    <t>14.17.10</t>
  </si>
  <si>
    <t>10X10CM ARQUITE. VERDE/AZUL/CINZA MEDIO ELIANE/EQUIVALENTE</t>
  </si>
  <si>
    <t>14.17.11</t>
  </si>
  <si>
    <t>10X10CM ARQUITE.AZUL/VERDE/DAMASCO ESCURO ELIANE/S</t>
  </si>
  <si>
    <t>14.17.12</t>
  </si>
  <si>
    <t>10X10CM LINHA ARQUITETURAL COR CEREJA ELIANE/EQUIVALENTE</t>
  </si>
  <si>
    <t>14.17.13</t>
  </si>
  <si>
    <t>25X33,5 CM LINHA FORMA SLIM BRANCA ELIANE/EQUIVALENTE</t>
  </si>
  <si>
    <t>14.21</t>
  </si>
  <si>
    <t>REVESTIMENTO COM PEDRA</t>
  </si>
  <si>
    <t>14.21.03</t>
  </si>
  <si>
    <t>ARREMATE EM ARDOSIA H=5CM</t>
  </si>
  <si>
    <t>14.21.05</t>
  </si>
  <si>
    <t>ARDOSIA 40 X 40 CM</t>
  </si>
  <si>
    <t>14.21.10</t>
  </si>
  <si>
    <t>MARMORE BRANCO NACIONAL, E= 2 CM</t>
  </si>
  <si>
    <t>14.21.11</t>
  </si>
  <si>
    <t>GRANITO CINZA CORUMBA E=2CM</t>
  </si>
  <si>
    <t>14.35</t>
  </si>
  <si>
    <t>COMPLEMENTO PARA ARREMATE CERAMICO</t>
  </si>
  <si>
    <t>14.35.02</t>
  </si>
  <si>
    <t>CANTONEIRA ALUMINIO P/ ACABAMENTO DE QUINA DS-020</t>
  </si>
  <si>
    <t>15</t>
  </si>
  <si>
    <t>PISOS, RODAPES, SOLEIRAS E PEITORIS</t>
  </si>
  <si>
    <t>15.02.05</t>
  </si>
  <si>
    <t>E= 6,0 CM, SEM JUNTA FCK&gt;= 20 MPA (MANUAL)</t>
  </si>
  <si>
    <t>15.02.07</t>
  </si>
  <si>
    <t>E=  8,0 CM, SEM JUNTA FCK &gt;= 20 MPA (MANUAL)</t>
  </si>
  <si>
    <t>15.02.09</t>
  </si>
  <si>
    <t>E= 10,0 CM, SEM JUNTA FCK &gt;= 20MPA</t>
  </si>
  <si>
    <t>15.02.15</t>
  </si>
  <si>
    <t>E=  6 CM, COM JUNTA DE MADEIRA DE 2 X 2 M</t>
  </si>
  <si>
    <t>15.02.17</t>
  </si>
  <si>
    <t>E=  8 CM, COM JUNTA DE MADEIRA DE 2 X 2 M</t>
  </si>
  <si>
    <t>15.02.19</t>
  </si>
  <si>
    <t>E= 10 CM, COM JUNTA DE MADEIRA DE 2 X 2 M</t>
  </si>
  <si>
    <t>CONCRETO &gt;=20MPA USINADO E=8CM MECANIZ.(INCL.TELA)</t>
  </si>
  <si>
    <t>CONTRAPISO DESEMPENADO, COM ARG.1:3 SEM JUNTA</t>
  </si>
  <si>
    <t>15.04.05</t>
  </si>
  <si>
    <t>E= 2,0 CM</t>
  </si>
  <si>
    <t>15.04.06</t>
  </si>
  <si>
    <t>E= 2,5 CM</t>
  </si>
  <si>
    <t>15.04.07</t>
  </si>
  <si>
    <t>E= 3,0 CM</t>
  </si>
  <si>
    <t>15.05</t>
  </si>
  <si>
    <t>PISO CIMENT.DESEMP.FELTRADO,ARG.1:3,JUNTA PL.17X3M</t>
  </si>
  <si>
    <t>15.05.06</t>
  </si>
  <si>
    <t>E= 2,5 CM, COM JUNTA DE 2 X 2 M</t>
  </si>
  <si>
    <t>15.05.07</t>
  </si>
  <si>
    <t>E= 3,0 CM, COM JUNTA DE 2 X 2 M</t>
  </si>
  <si>
    <t>15.05.16</t>
  </si>
  <si>
    <t>E= 2,5 CM, COM JUNTA DE 1 X 1 M</t>
  </si>
  <si>
    <t>15.05.17</t>
  </si>
  <si>
    <t>E= 3,0 CM, COM JUNTA DE 1 X 1 M</t>
  </si>
  <si>
    <t>15.05.26</t>
  </si>
  <si>
    <t>E= 2,5 CM, COM JUNTA DE 0,60 X 0,60 M</t>
  </si>
  <si>
    <t>15.05.27</t>
  </si>
  <si>
    <t>E= 3,0 CM, COM JUNTA DE 0,60 X 0,60 M</t>
  </si>
  <si>
    <t>15.06</t>
  </si>
  <si>
    <t>PISO CIMENTADO NATADO COM ARGAMASSA 1:3, SEM JUNTA</t>
  </si>
  <si>
    <t>15.06.05</t>
  </si>
  <si>
    <t>15.06.06</t>
  </si>
  <si>
    <t>15.06.07</t>
  </si>
  <si>
    <t>15.07</t>
  </si>
  <si>
    <t>PISO CIMENTADO NATADO COM ARG.1:3 JUNTA PL. 17x3MM</t>
  </si>
  <si>
    <t>15.07.06</t>
  </si>
  <si>
    <t>E= 2,5 CM COM JUNTA DE 2 X 2 M</t>
  </si>
  <si>
    <t>15.07.07</t>
  </si>
  <si>
    <t>E= 3,0 CM COM JUNTA DE 2 X 2 M</t>
  </si>
  <si>
    <t>15.07.16</t>
  </si>
  <si>
    <t>E= 2,5 CM COM JUNTA DE 1 X 1 M</t>
  </si>
  <si>
    <t>15.07.17</t>
  </si>
  <si>
    <t>E= 3,0 CM COM JUNTA DE 1 X 1 M</t>
  </si>
  <si>
    <t>15.07.26</t>
  </si>
  <si>
    <t>E= 2,5 CM COM JUNTA DE 0,60 X 0,60 M</t>
  </si>
  <si>
    <t>15.07.27</t>
  </si>
  <si>
    <t>E= 3,0 CM COM JUNTA DE 0,60 X 0,60 M</t>
  </si>
  <si>
    <t>15.08</t>
  </si>
  <si>
    <t>PISO CIMENTADO ACAB. LISO ARGAMASSA 1:3 JUNTA SECA</t>
  </si>
  <si>
    <t>15.08.01</t>
  </si>
  <si>
    <t>15.08.02</t>
  </si>
  <si>
    <t>15.15</t>
  </si>
  <si>
    <t>15.15.05</t>
  </si>
  <si>
    <t>TACO DE IPE EXTRA 7 X 21 CM</t>
  </si>
  <si>
    <t>15.17</t>
  </si>
  <si>
    <t>15.17.20</t>
  </si>
  <si>
    <t>PEI-5 (33,5X33,5)CM URBANUS GRAY/WHITE ELIANE/EQUIVALENTE</t>
  </si>
  <si>
    <t>15.17.22</t>
  </si>
  <si>
    <t>PEI-5 45X45CM CARGO PLUS COR GRAY/WHITE ELIANE/EQUIVALENTE</t>
  </si>
  <si>
    <t>15.20</t>
  </si>
  <si>
    <t>PISO DE PEDRA EM PLACAS</t>
  </si>
  <si>
    <t>15.20.05</t>
  </si>
  <si>
    <t>15.20.07</t>
  </si>
  <si>
    <t>MARMORE BRANCO NACIONAL E= 2 CM</t>
  </si>
  <si>
    <t>15.20.09</t>
  </si>
  <si>
    <t>MARMORE BRANCO NACIONAL E= 3 CM</t>
  </si>
  <si>
    <t>15.22</t>
  </si>
  <si>
    <t>PISO DE LADRILHO HIDRAULICO</t>
  </si>
  <si>
    <t>15.22.05</t>
  </si>
  <si>
    <t>20 X 20 CM, NA COR NATURAL</t>
  </si>
  <si>
    <t>15.22.10</t>
  </si>
  <si>
    <t>20 X 20 CM, DIRECIONAL EM COR AMARELA/VERMELHA</t>
  </si>
  <si>
    <t>15.22.11</t>
  </si>
  <si>
    <t>20 X 20 CM, TATIL EM COR AMARELA/VERMELHA</t>
  </si>
  <si>
    <t>15.22.15</t>
  </si>
  <si>
    <t>25 X 25 CM, NA COR NATURAL</t>
  </si>
  <si>
    <t>15.25</t>
  </si>
  <si>
    <t>PISO VINILICO E DE BORRACHA</t>
  </si>
  <si>
    <t>15.25.05</t>
  </si>
  <si>
    <t>PISO VINILICO 30 X 30 CM E= 2 MM FIXADO COM COLA</t>
  </si>
  <si>
    <t>15.25.25</t>
  </si>
  <si>
    <t>PISO DE BORRACHA PASTILHADO 50X50CMX3MM C/ COLA PLURIG.</t>
  </si>
  <si>
    <t>15.25.26</t>
  </si>
  <si>
    <t>PISO DE BORRACHA RECICLADA COR PRETA (PLAYGROUND)</t>
  </si>
  <si>
    <t>15.33</t>
  </si>
  <si>
    <t>PISO DE TIJOLO</t>
  </si>
  <si>
    <t>15.33.05</t>
  </si>
  <si>
    <t>CERAMICO MACIÇO PRENSADO, TIPO MORGAN OU EQUIVALENTE</t>
  </si>
  <si>
    <t>15.35</t>
  </si>
  <si>
    <t>15.35.25</t>
  </si>
  <si>
    <t>CONC.10MPA 6CM, ARG.1:3 2CM, JUNTA SECA 3M MANUAL</t>
  </si>
  <si>
    <t>15.35.27</t>
  </si>
  <si>
    <t>CONCRETO 10 MPA - 6CM E ARG. 1:3 - 2CM, SEM JUNTA</t>
  </si>
  <si>
    <t>15.35.28</t>
  </si>
  <si>
    <t>CONCRETO &gt;=20MPA USINADO E=8CM MECANIZ. (INCL.TELA E POLIMENTO)</t>
  </si>
  <si>
    <t>15.35.29</t>
  </si>
  <si>
    <t>BASE EM COLCHAO DE BRITA ESP.5CM P/ PISO DE PATIO</t>
  </si>
  <si>
    <t>15.36</t>
  </si>
  <si>
    <t>PISO DE CONCRETO (QUADRA)</t>
  </si>
  <si>
    <t>15.36.02</t>
  </si>
  <si>
    <t>15.36.03</t>
  </si>
  <si>
    <t>BASE EM COLCHAO DE BRITA ESP.5CM P/ PISO DE QUADRA</t>
  </si>
  <si>
    <t>15.37</t>
  </si>
  <si>
    <t>15.37.05</t>
  </si>
  <si>
    <t>CALÇADA PORTUGUESA-FORNEC. E ASSENT.,INCL. COLCHAO</t>
  </si>
  <si>
    <t>15.37.10</t>
  </si>
  <si>
    <t>REMOÇAO E REASSENTAMENTO DE CALÇADA PORTUGUESA</t>
  </si>
  <si>
    <t>15.40</t>
  </si>
  <si>
    <t>15.40.04</t>
  </si>
  <si>
    <t>SUCUPIRA OU IPE H= 7 CM</t>
  </si>
  <si>
    <t>15.46</t>
  </si>
  <si>
    <t>RODAPE DE PEDRA</t>
  </si>
  <si>
    <t>15.46.02</t>
  </si>
  <si>
    <t>ARDOSIA H= 5 CM</t>
  </si>
  <si>
    <t>15.46.04</t>
  </si>
  <si>
    <t>ARDOSIA H= 7 CM</t>
  </si>
  <si>
    <t>15.46.08</t>
  </si>
  <si>
    <t>MARMORE BRANCO, H= 7 CM</t>
  </si>
  <si>
    <t>15.48</t>
  </si>
  <si>
    <t>RODAPE DE ARGAMASSA 1:3</t>
  </si>
  <si>
    <t>15.48.02</t>
  </si>
  <si>
    <t>H= 5 CM</t>
  </si>
  <si>
    <t>15.48.04</t>
  </si>
  <si>
    <t>H= 7 CM</t>
  </si>
  <si>
    <t>15.54</t>
  </si>
  <si>
    <t>SOLEIRA DE PEDRA</t>
  </si>
  <si>
    <t>15.54.02</t>
  </si>
  <si>
    <t>SOLEIRA DE MARMORE BRANCO, E= 2 CM</t>
  </si>
  <si>
    <t>15.54.03</t>
  </si>
  <si>
    <t>SOLEIRA DE MARMORE BRANCO, E= 3 CM</t>
  </si>
  <si>
    <t>15.54.05</t>
  </si>
  <si>
    <t>SOLEIRA DE ARDOSIA, E= 2 CM</t>
  </si>
  <si>
    <t>15.54.07</t>
  </si>
  <si>
    <t>SOLEIRA DE GRANITO CINZA CORUMBA E= 2 CM</t>
  </si>
  <si>
    <t>15.58</t>
  </si>
  <si>
    <t>PEITORIL DE PEDRA</t>
  </si>
  <si>
    <t>15.58.02</t>
  </si>
  <si>
    <t>PEITORIL DE MARMORE BRANCO, E= 2 CM</t>
  </si>
  <si>
    <t>15.58.03</t>
  </si>
  <si>
    <t>PEITORIL DE MARMORE BRANCO, E= 3 CM</t>
  </si>
  <si>
    <t>15.58.05</t>
  </si>
  <si>
    <t>PEITORIL DE ARDOSIA,  E= 2 CM</t>
  </si>
  <si>
    <t>15.60</t>
  </si>
  <si>
    <t>15.60.20</t>
  </si>
  <si>
    <t>FCK &gt;= 20 MPA, L= 20 CM</t>
  </si>
  <si>
    <t>15.60.25</t>
  </si>
  <si>
    <t>FCK &gt;= 20 MPA, L= 25 CM</t>
  </si>
  <si>
    <t>15.60.36</t>
  </si>
  <si>
    <t>FCK &gt;= 20 MPA, L= 36 CM</t>
  </si>
  <si>
    <t>15.60.40</t>
  </si>
  <si>
    <t>FCK &gt;= 20 MPA, L= 40 CM</t>
  </si>
  <si>
    <t>15.60.56</t>
  </si>
  <si>
    <t>FCK &gt;= 20 MPA, L= 56 CM</t>
  </si>
  <si>
    <t>15.60.60</t>
  </si>
  <si>
    <t>FCK &gt;= 20 MPA, P/ J1, COM C=2,20M</t>
  </si>
  <si>
    <t>15.60.61</t>
  </si>
  <si>
    <t>FCK &gt;= 20 MPA, P/ J7, COM C=3,20M</t>
  </si>
  <si>
    <t>16</t>
  </si>
  <si>
    <t>VIDROS, ESPELHOS E ACESSORIOS</t>
  </si>
  <si>
    <t>VIDRO LISO</t>
  </si>
  <si>
    <t>16.02.02</t>
  </si>
  <si>
    <t>INCOLOR, E= 3MM, COLOCADO</t>
  </si>
  <si>
    <t>16.02.03</t>
  </si>
  <si>
    <t>INCOLOR, E= 4MM, COLOCADO</t>
  </si>
  <si>
    <t>16.04.05</t>
  </si>
  <si>
    <t>E= 4MM, COLOCADO</t>
  </si>
  <si>
    <t>VIDRO CANELADO</t>
  </si>
  <si>
    <t>16.06.05</t>
  </si>
  <si>
    <t>16.08</t>
  </si>
  <si>
    <t>16.08.05</t>
  </si>
  <si>
    <t>BRANCO,  E= 7MM, COLOCADO</t>
  </si>
  <si>
    <t>16.20</t>
  </si>
  <si>
    <t>ESPELHO NACIONAL</t>
  </si>
  <si>
    <t>E= 4MM, COLOCADO COM PARAFUSO FINESON</t>
  </si>
  <si>
    <t>16.20.07</t>
  </si>
  <si>
    <t>60 x 60 CM, E= 4MM, COLOCADO COM PARAFUSO FINESON</t>
  </si>
  <si>
    <t>16.20.11</t>
  </si>
  <si>
    <t>60 X 40 CM, E= 4MM, COLOCADO COM PARAFUSO FINESON</t>
  </si>
  <si>
    <t>16.20.15</t>
  </si>
  <si>
    <t>90 x 60 CM, E= 4MM, COLOCADO COM PARAFUSO FINESON</t>
  </si>
  <si>
    <t>17</t>
  </si>
  <si>
    <t>CAIAÇAO</t>
  </si>
  <si>
    <t>17.01.05</t>
  </si>
  <si>
    <t>LISA, SOBRE REBOCO OU CONCRETO</t>
  </si>
  <si>
    <t>17.01.06</t>
  </si>
  <si>
    <t>LISA, SOBRE ALVENARIA</t>
  </si>
  <si>
    <t>17.01.08</t>
  </si>
  <si>
    <t>SOBRE CHAPISCO</t>
  </si>
  <si>
    <t>17.01.09</t>
  </si>
  <si>
    <t>PINTURA DE MEIO FIO COM CAL, 2 DEMAO, INCL.FIXADOR</t>
  </si>
  <si>
    <t>APLICACAO DE LIQUIBRILHO</t>
  </si>
  <si>
    <t>17.02.01</t>
  </si>
  <si>
    <t>APLICACAO DE LIQUIBRILHO UMA DEMAO</t>
  </si>
  <si>
    <t>PINTURA LATEX PVA EXCLUSIVE SELADOR (SEM FUNDO)</t>
  </si>
  <si>
    <t>17.05.05</t>
  </si>
  <si>
    <t>EXCLUSIVE EMASSAMENTO</t>
  </si>
  <si>
    <t>17.05.07</t>
  </si>
  <si>
    <t>EXCLUSIVE EMASSAM. 50% LIQUIBRILHO NA ULTIMA DEMAO</t>
  </si>
  <si>
    <t>17.05.25</t>
  </si>
  <si>
    <t>INCLUSIVE EMASSAMENTO COM MASSA PVA</t>
  </si>
  <si>
    <t>17.05.26</t>
  </si>
  <si>
    <t>INCLUSIVE EMASSAMENTO COM MASSA ACRILICA</t>
  </si>
  <si>
    <t>17.05.27</t>
  </si>
  <si>
    <t>INCLUSIVE EMASSAM. 50% LIQUIBRILHO NA ULTIMA DEMAO</t>
  </si>
  <si>
    <t>LATEX PVA INCLUS. SELADOR PVA OU FUNDO PREPARADOR</t>
  </si>
  <si>
    <t>17.07.05</t>
  </si>
  <si>
    <t>EXCLUSIVE EMASSAMENTO COM SELADOR PVA</t>
  </si>
  <si>
    <t>17.07.06</t>
  </si>
  <si>
    <t>EXCLUSIVE EMASSAMENTO C/FUNDO PREPARADOR DE PAREDE</t>
  </si>
  <si>
    <t>17.07.07</t>
  </si>
  <si>
    <t>EXCLUS.EMASSAMAMENTO, COM SELADOR, 50% LIQUIBRILHO</t>
  </si>
  <si>
    <t>17.07.08</t>
  </si>
  <si>
    <t>EXCLUS.EMASSAMENTO C/FUNDO PREP. 50% LIQUIBRILHO</t>
  </si>
  <si>
    <t>17.07.09</t>
  </si>
  <si>
    <t>INCLUSIVE EMASSAMENTO COM SELADOR PVA</t>
  </si>
  <si>
    <t>17.07.10</t>
  </si>
  <si>
    <t>INCLUSIVE EMASSAMENTO C/FUNDO PREPARADOR DE PAREDE</t>
  </si>
  <si>
    <t>17.07.13</t>
  </si>
  <si>
    <t>INCL.EMASSAMENTO C/SELADOR PVA,50% VERNIZ ACRILICO</t>
  </si>
  <si>
    <t>17.07.14</t>
  </si>
  <si>
    <t>INCL.EMASSAMENTO C/FUNDO PREP., 50%VERNIZ ACRILICO</t>
  </si>
  <si>
    <t>17.07.15</t>
  </si>
  <si>
    <t>EXCL.EMASSAMENTO C/SELADOR PVA,50% VERNIZ ACRILICO</t>
  </si>
  <si>
    <t>PINTURA LATEX PVA INCLUSIVE FUNDO SELADOR ACRILICO</t>
  </si>
  <si>
    <t>17.09.05</t>
  </si>
  <si>
    <t>17.09.07</t>
  </si>
  <si>
    <t>17.09.09</t>
  </si>
  <si>
    <t>INCLUSIVE EMASSAMENTO COM MASSA PVA INTERNO</t>
  </si>
  <si>
    <t>17.09.10</t>
  </si>
  <si>
    <t>INCL. EMASSAMENTO C/ MASSA ACRILICA USO EXTERNO</t>
  </si>
  <si>
    <t>17.09.11</t>
  </si>
  <si>
    <t>INCLUSIVE EMASSAMENTO C/MASSA PVA 50% LIQUIBRILHO</t>
  </si>
  <si>
    <t>17.09.12</t>
  </si>
  <si>
    <t>EXCLUSIVE EMASSAMENTO C/1 DEMAO VERNIZ ACRILICO</t>
  </si>
  <si>
    <t>17.09.14</t>
  </si>
  <si>
    <t>INCL.EMASSAMENTO C/MASSA PVA, 50% VERNIZ ACRILICO</t>
  </si>
  <si>
    <t>17.09.16</t>
  </si>
  <si>
    <t>EXCL.EMASSAMENTO C/SELADOR ACRIL.E 50%VERNIZ ACRIL</t>
  </si>
  <si>
    <t>PINTURA ACRILICA</t>
  </si>
  <si>
    <t>17.15.01</t>
  </si>
  <si>
    <t>FOSCA, SEM MASSA, EM REBOCO SEM SELADOR</t>
  </si>
  <si>
    <t>17.15.02</t>
  </si>
  <si>
    <t>FOSCA, SEM MASSA, EM REBOCO C/ SELADOR ACRILICO</t>
  </si>
  <si>
    <t>17.15.03</t>
  </si>
  <si>
    <t>FOSCA, COM MASSA PVA, EM REBOCO SEM SELADOR</t>
  </si>
  <si>
    <t>17.15.04</t>
  </si>
  <si>
    <t>FOSCA, SEM MASSA, EM REBOCO COM FUNDO PREPARADOR</t>
  </si>
  <si>
    <t>17.15.05</t>
  </si>
  <si>
    <t>FOSCA, COM MASSA ACRILICA, EM REBOCO SEM SELADOR</t>
  </si>
  <si>
    <t>17.15.07</t>
  </si>
  <si>
    <t>FOSCA, C/MASSA ACRILICA EM REBOCO C/FUNDO PREPARAD</t>
  </si>
  <si>
    <t>17.15.09</t>
  </si>
  <si>
    <t>FOSCA, C/MASSA ACRILICA EM REBOCO C/SELADOR ACRILI</t>
  </si>
  <si>
    <t>17.15.11</t>
  </si>
  <si>
    <t>SEMI-BRILHO, SEM MASSA, EM REBOCO SEM SELADOR</t>
  </si>
  <si>
    <t>17.15.12</t>
  </si>
  <si>
    <t>SEMI-BRILHO,SEM MASSA,EM REBOCO C/SELADOR ACRILICO</t>
  </si>
  <si>
    <t>17.15.13</t>
  </si>
  <si>
    <t>SEMI-BRILHO, C/ MASSA PVA, EM REBOCO SEM SELADOR</t>
  </si>
  <si>
    <t>17.15.15</t>
  </si>
  <si>
    <t>SEMI-BRILHO, C/MASSA ACRILICA, EM REBOCO S/SELADOR</t>
  </si>
  <si>
    <t>17.15.17</t>
  </si>
  <si>
    <t>SEMI-BRILHO, C/MASSA ACRILICA EM REBOCO C/SEL.ACRI</t>
  </si>
  <si>
    <t>17.15.18</t>
  </si>
  <si>
    <t>SEMI-BRILHO C/MASSA ACRILICA EM REBOCO C/FUNDO PRE</t>
  </si>
  <si>
    <t>17.25</t>
  </si>
  <si>
    <t>PINTURA ESMALTE SINTETICO</t>
  </si>
  <si>
    <t>17.25.04</t>
  </si>
  <si>
    <t>ACETINADO S/ MASSA EM PAREDE S/ SELADOR ACRILICO</t>
  </si>
  <si>
    <t>17.25.21</t>
  </si>
  <si>
    <t>ACETINADO S/MASSA C/FUNDO BRANCO EM ESQ. MADEIRA</t>
  </si>
  <si>
    <t>17.25.22</t>
  </si>
  <si>
    <t>ACETINADO S/MASSA C/FUNDO BRANCO EM PEÇAS  MADEIRA</t>
  </si>
  <si>
    <t>17.25.24</t>
  </si>
  <si>
    <t>ACETINADO C/MASSA OLEO FUNDO BR. ESQUADRIA MADEIRA</t>
  </si>
  <si>
    <t>17.25.25</t>
  </si>
  <si>
    <t>ACETINADO C/MASSA OLEO FUNDO BR. EM PEÇAS MADEIRA</t>
  </si>
  <si>
    <t>17.25.26</t>
  </si>
  <si>
    <t>ACETINADO C/MASSA OLEO FUNDO BR. EM SUPERF.MADEIRA</t>
  </si>
  <si>
    <t>17.25.28</t>
  </si>
  <si>
    <t>ALTO BRILHO S/MASSA C/FUNDO BR.EM PEÇAS DE MADEIRA</t>
  </si>
  <si>
    <t>17.25.30</t>
  </si>
  <si>
    <t>ALTO-BRILHO C/MASSA OLEO,FUNDO BR.SUPERF.MADEIRA</t>
  </si>
  <si>
    <t>17.25.33</t>
  </si>
  <si>
    <t>ACETINADO E FUNDO ANTIOXIDANTE EM ESQUAD.METALICA</t>
  </si>
  <si>
    <t>17.25.34</t>
  </si>
  <si>
    <t>ACETINADO C/FUNDO ANTIOXIDANTE EM PEÇAS  METALICAS</t>
  </si>
  <si>
    <t>17.25.35</t>
  </si>
  <si>
    <t>ACETINADO C/FUNDO ANTIOXIDANTE EM SUPERF.METALICA</t>
  </si>
  <si>
    <t>17.25.36</t>
  </si>
  <si>
    <t>ALTO-BRILHO C/FUNDO ANTIOXIDANTE EM ESQ. METALICA</t>
  </si>
  <si>
    <t>17.25.37</t>
  </si>
  <si>
    <t>ALTO-BRILHO C/FUNDO ANTIOXIDANTE EM PEÇA METALICA</t>
  </si>
  <si>
    <t>17.25.38</t>
  </si>
  <si>
    <t>ALTO-BRILHO C/FUNDO ANTIOXIDANTE EM SUP. METALICA</t>
  </si>
  <si>
    <t>17.30</t>
  </si>
  <si>
    <t>PINTURA EPOXI</t>
  </si>
  <si>
    <t>17.30.01</t>
  </si>
  <si>
    <t>PINTURA EPOXI A 2 DEMAOS</t>
  </si>
  <si>
    <t>17.37</t>
  </si>
  <si>
    <t>SISTEMA PARA SUPERFICIES GALVANIZADAS</t>
  </si>
  <si>
    <t>17.37.01</t>
  </si>
  <si>
    <t>ACABAMENTO NATURAL COM FUNDO SISTEMA ACRILICO</t>
  </si>
  <si>
    <t>17.37.03</t>
  </si>
  <si>
    <t>ACABAMENTO NATURAL COM FUNDO, SISTEMA ESMALTE</t>
  </si>
  <si>
    <t>17.41</t>
  </si>
  <si>
    <t>ENVERNIZAMENTO POLIURETANO MADEIRA RESINOSA</t>
  </si>
  <si>
    <t>17.41.05</t>
  </si>
  <si>
    <t>POLIURETANO AROMATICO FOSCO EM ESQUADRIA MADEIRA</t>
  </si>
  <si>
    <t>17.41.06</t>
  </si>
  <si>
    <t>POLIURETANO AROMATICO ALTO-BRILHO EM ESQ. MADEIRA</t>
  </si>
  <si>
    <t>17.41.07</t>
  </si>
  <si>
    <t>POLIURETANO FOSCO SOBRE PEÇAS DE MADEIRA</t>
  </si>
  <si>
    <t>17.42</t>
  </si>
  <si>
    <t>ENVERNIZAMENTO POLIURETANO MADEIRA NAO RESINOSA</t>
  </si>
  <si>
    <t>17.42.05</t>
  </si>
  <si>
    <t>POLIURETANO FOSCO SOBRE ESQUADRIA DE MADEIRA</t>
  </si>
  <si>
    <t>17.42.07</t>
  </si>
  <si>
    <t>POLIURETANO FOSCO SOBRE PEÇAS E FORROS DE MADEIRA</t>
  </si>
  <si>
    <t>17.42.15</t>
  </si>
  <si>
    <t>POLIURETANO ALIFATICO FOSCO EM FORRO DE MADEIRA</t>
  </si>
  <si>
    <t>17.44</t>
  </si>
  <si>
    <t>TRATAMENTO (SUPERF.CONCR.PEDRAS ALVENARIA/CERAMICOS)</t>
  </si>
  <si>
    <t>17.44.01</t>
  </si>
  <si>
    <t>POLIMENTO INCLUS. ESTUCAMENTO DE CONCRETO APARENTE</t>
  </si>
  <si>
    <t>17.44.03</t>
  </si>
  <si>
    <t>VERNIZ ACRILICO SOBRE CONCRETO APARENTE A 2 DEMAOS</t>
  </si>
  <si>
    <t>17.44.05</t>
  </si>
  <si>
    <t>SILICONE SOBRE CONCRETO</t>
  </si>
  <si>
    <t>17.44.07</t>
  </si>
  <si>
    <t>SILICONE SOBRE  ALVENARIA, PEDRA OU CERAMICOS</t>
  </si>
  <si>
    <t>17.45</t>
  </si>
  <si>
    <t>ENCERAMENTO</t>
  </si>
  <si>
    <t>17.45.05</t>
  </si>
  <si>
    <t>SOBRE ESQUADRIA DE MADEIRA</t>
  </si>
  <si>
    <t>17.50</t>
  </si>
  <si>
    <t>PINTURA DE QUADRAS, PATIOS E ESTACIONAMENTO</t>
  </si>
  <si>
    <t>17.50.01</t>
  </si>
  <si>
    <t>PINTURA DE DEMARCAÇAO DE QUADRAS SISTEMA ACRILICO</t>
  </si>
  <si>
    <t>17.50.11</t>
  </si>
  <si>
    <t>C/LATEX ACRILICA INCL.PINT.DE LIGACAO EMULSIONADA</t>
  </si>
  <si>
    <t>18</t>
  </si>
  <si>
    <t>EQUIPAMENTOS ESPORTIVOS</t>
  </si>
  <si>
    <t>18.02.05</t>
  </si>
  <si>
    <t>TRAVE FUTEBOL SALAO F.G. D=76MM C/REDE NYLON DUPLO</t>
  </si>
  <si>
    <t>18.02.08</t>
  </si>
  <si>
    <t>TRAVE FUTEBOL CAMPO F.G. D=100MM REDE NYLON DUPLO</t>
  </si>
  <si>
    <t>18.02.13</t>
  </si>
  <si>
    <t>REDE VOLEY COM MASTROS DE TUBOS F.G. D=76MM</t>
  </si>
  <si>
    <t>18.02.17</t>
  </si>
  <si>
    <t>REDE DE PETECA COM MASTROS DE TUBOS F.G. D=76MM</t>
  </si>
  <si>
    <t>18.02.23</t>
  </si>
  <si>
    <t>PLACAS</t>
  </si>
  <si>
    <t>18.05.03</t>
  </si>
  <si>
    <t>DE DENOMINAÇAO DE RUA, EM FERRO ESMALTADO 45X20 CM</t>
  </si>
  <si>
    <t>18.05.05</t>
  </si>
  <si>
    <t>DE INAUGURAÇAO, EM ALUMINIO FUNDIDO 60 X 40 CM</t>
  </si>
  <si>
    <t>18.05.17</t>
  </si>
  <si>
    <t>DE ALUMINIO FUNDIDO 3 X 3 CM C/ NUMERAÇAO DE PORTA</t>
  </si>
  <si>
    <t>18.05.21</t>
  </si>
  <si>
    <t>CHAPINHA DE ALUMINIO/LATAO, D= 3CM, C/ Nº IMPRESSO</t>
  </si>
  <si>
    <t>PLACA ALUM.ANODIZADO NATURAL 25X25CM,E=1,5MM IDENT</t>
  </si>
  <si>
    <t>18.05.23</t>
  </si>
  <si>
    <t>PLACA CHAPA AÇO ESCOVADO 25X12CM,E=1,0MM P/IDENTIF</t>
  </si>
  <si>
    <t>18.05.24</t>
  </si>
  <si>
    <t>PLACA ALUM.ANOD.70X61CM,FIX.C/METALON C/ 6 INDIC.</t>
  </si>
  <si>
    <t>18.05.25</t>
  </si>
  <si>
    <t>PLACA 1,20X1,30M C/MOLDURA TUBO D=50MM CHAPA 50CM</t>
  </si>
  <si>
    <t>18.05.26</t>
  </si>
  <si>
    <t>PLACA 1,20X1,30M C/MOLDURA TUBO D=50MM CHAPA 90CM</t>
  </si>
  <si>
    <t>18.05.27</t>
  </si>
  <si>
    <t>PLACA CHAPA INOX ESCOV.70X28CM C/2 INDIC.FIX.LAJE</t>
  </si>
  <si>
    <t>18.05.28</t>
  </si>
  <si>
    <t>PLACA CHAPA INOX ESCOV.70X44CM C/3 INDIC.FIX.LAJE</t>
  </si>
  <si>
    <t>18.05.29</t>
  </si>
  <si>
    <t>PLACA ALUM.15X15CM,C/PICTOGRAMA PELICULA ADESIVA</t>
  </si>
  <si>
    <t>SINALIZAÇÃO TÁTIL E PLACAS EM BRAILLE</t>
  </si>
  <si>
    <t>18.06.01</t>
  </si>
  <si>
    <t>PLACA TÁTIL EM BRAILLE ALUMÍNIO 30X10 CM &lt;= 3 PALAVRAS</t>
  </si>
  <si>
    <t>18.06.02</t>
  </si>
  <si>
    <t>PLACA TÁTIL EM BRAILLE ALUMÍNIO 30X10 CM (PALAV./SIMB)</t>
  </si>
  <si>
    <t>18.06.04</t>
  </si>
  <si>
    <t>PLACA TÁTIL EM BRAILLE ALUMÍNIO 20X8 CM (1 PALAVRA)</t>
  </si>
  <si>
    <t>18.06.05</t>
  </si>
  <si>
    <t>PLACA TÁTIL EM BRAILLE ALUMÍNIO 7X4 CM (ANDARES:T,1,2)</t>
  </si>
  <si>
    <t>18.06.06</t>
  </si>
  <si>
    <t>PLACA EM BRAILLE ALUM. 10X3 CM CORRIMAO (EX:INICIO/FIM)</t>
  </si>
  <si>
    <t>18.06.07</t>
  </si>
  <si>
    <t>PLACA EM BRAILLE ALUM. 10X3 CM CORRIMAO (EX:ANDAR 2)</t>
  </si>
  <si>
    <t>18.06.20</t>
  </si>
  <si>
    <t>ANEL PARA CORRIMAO PLASTICO EM ABS PRETO OU CINZA</t>
  </si>
  <si>
    <t>18.06.21</t>
  </si>
  <si>
    <t>ANEL PLASTICO ABS CROMADO PARA CORRIMAO</t>
  </si>
  <si>
    <t>18.06.22</t>
  </si>
  <si>
    <t>ANEL DE BORRACHA FLEXÍVEL PRETO PARA CORRIMAO</t>
  </si>
  <si>
    <t>18.06.30</t>
  </si>
  <si>
    <t>FAIXA P/ DEGRAUS 3X20 CM CORES AMARELO,AZUL,PRETO</t>
  </si>
  <si>
    <t>18.06.31</t>
  </si>
  <si>
    <t>FAIXA P/ DEGRAUS REFLETIVA 3X20 CM</t>
  </si>
  <si>
    <t>BANCADA</t>
  </si>
  <si>
    <t>18.08.05</t>
  </si>
  <si>
    <t>DE CONCRETO APOIADA EM PAREDES</t>
  </si>
  <si>
    <t>18.08.08</t>
  </si>
  <si>
    <t>DE CONCRETO APOIADA EM CONSOLE DE METALON</t>
  </si>
  <si>
    <t>18.08.27</t>
  </si>
  <si>
    <t>DE MARMORE BRANCO E=2CM APOIADA EM CONSOLE METALON</t>
  </si>
  <si>
    <t>18.08.31</t>
  </si>
  <si>
    <t>DE ARDOSIA E=2 CM APOIADA CONSOLE METALON</t>
  </si>
  <si>
    <t>18.08.33</t>
  </si>
  <si>
    <t>DE ARDOSIA E= 2 CM, APOIADA EM PAREDES</t>
  </si>
  <si>
    <t>18.08.39</t>
  </si>
  <si>
    <t>DE GRANITO CINZA CORUMBA 2CM APOIADA CONSOLE MET</t>
  </si>
  <si>
    <t>18.08.41</t>
  </si>
  <si>
    <t>DE GRANITO CINZA CORUMBA 2CM APOIADA EM PAREDES</t>
  </si>
  <si>
    <t>18.08.86</t>
  </si>
  <si>
    <t>RODABANCA EM ARDOSIA E=2CM, H=7CM</t>
  </si>
  <si>
    <t>18.08.92</t>
  </si>
  <si>
    <t>RODABANCA EM MARMORE BRANCO, E= 2 CM  H= 7 CM</t>
  </si>
  <si>
    <t>18.08.97</t>
  </si>
  <si>
    <t>RODABANCA EM GRANITO CINZA CORUMBA E=2CM H=10CM</t>
  </si>
  <si>
    <t>PRATELEIRA</t>
  </si>
  <si>
    <t>18.09.09</t>
  </si>
  <si>
    <t>DE ARDOSIA E=2 CM FIXADA EM PAREDES</t>
  </si>
  <si>
    <t>18.09.10</t>
  </si>
  <si>
    <t>DE ARDOSIA E=2 CM APOIADA EM CONSOLE DE METALON</t>
  </si>
  <si>
    <t>18.09.12</t>
  </si>
  <si>
    <t>DE MARMORE DE BRANCO E=2CM APOIADA CONSOLE METALON</t>
  </si>
  <si>
    <t>18.09.13</t>
  </si>
  <si>
    <t>DE GRANITO CINZA CORUMBA E=2CM EMBUTIDA PAREDE</t>
  </si>
  <si>
    <t>18.09.16</t>
  </si>
  <si>
    <t>DE CONCRETO APOIADA EM CONSOLE METALON 20X30MM</t>
  </si>
  <si>
    <t>BANCOS E MESAS</t>
  </si>
  <si>
    <t>18.10.01</t>
  </si>
  <si>
    <t>PLACA DE CONCR. APOIADA ALV. TIJ. MACIÇO REBOCADA</t>
  </si>
  <si>
    <t>18.10.02</t>
  </si>
  <si>
    <t>DE CONCRETO 0,30X1,50X0,40M</t>
  </si>
  <si>
    <t>18.10.03</t>
  </si>
  <si>
    <t>BANCO PRE-MOLDADO CONCRETO 45X150X45CM PREMO/EQUIVALENTE</t>
  </si>
  <si>
    <t>18.10.05</t>
  </si>
  <si>
    <t>CONJUNTO DE MESA E 2 BANCOS DE CONCRETO PARA JOGOS</t>
  </si>
  <si>
    <t>18.10.06</t>
  </si>
  <si>
    <t>BANCO DE CONCRETO MOLDADO IN LOCO L=50CM E H= 40CM</t>
  </si>
  <si>
    <t>18.41</t>
  </si>
  <si>
    <t>18.41.01</t>
  </si>
  <si>
    <t>ROTACAO DIAGONAL DUPLA - APARELHO TRIPLO CONJUGADO</t>
  </si>
  <si>
    <t>18.41.04</t>
  </si>
  <si>
    <t>18.41.05</t>
  </si>
  <si>
    <t>18.41.06</t>
  </si>
  <si>
    <t>18.41.07</t>
  </si>
  <si>
    <t>18.52</t>
  </si>
  <si>
    <t>EQUIPAMENTOS PARA PLAYGROUND</t>
  </si>
  <si>
    <t>18.52.27</t>
  </si>
  <si>
    <t>AMARELINHA - PINTADA NO PISO</t>
  </si>
  <si>
    <t>19</t>
  </si>
  <si>
    <t>TUBO CORRUGADO PEAD NÃO PERFURADO, PAREDE DUPLA, INTERNA LISA, NBR 21138-3, SN-4 OU EQUIV.</t>
  </si>
  <si>
    <t>19.03.01</t>
  </si>
  <si>
    <t>DN=300MM</t>
  </si>
  <si>
    <t>19.03.04</t>
  </si>
  <si>
    <t>DN=600MM</t>
  </si>
  <si>
    <t>19.03.08</t>
  </si>
  <si>
    <t>DN=1200MM</t>
  </si>
  <si>
    <t>19.03.10</t>
  </si>
  <si>
    <t>DN=400MM</t>
  </si>
  <si>
    <t>19.03.11</t>
  </si>
  <si>
    <t>DN=800MM</t>
  </si>
  <si>
    <t>REDE TUB. CONCRETO CIMENTO ARI PLUS RS CLASSE PA-1</t>
  </si>
  <si>
    <t>19.04.01</t>
  </si>
  <si>
    <t>DN=  400 MM</t>
  </si>
  <si>
    <t>19.04.02</t>
  </si>
  <si>
    <t>DN=  500 MM</t>
  </si>
  <si>
    <t>19.04.03</t>
  </si>
  <si>
    <t>DN=  600 MM</t>
  </si>
  <si>
    <t>19.04.05</t>
  </si>
  <si>
    <t>DN=  800 MM</t>
  </si>
  <si>
    <t>19.04.07</t>
  </si>
  <si>
    <t>DN= 1000 MM</t>
  </si>
  <si>
    <t>19.04.09</t>
  </si>
  <si>
    <t>DN= 1200 MM</t>
  </si>
  <si>
    <t>19.04.11</t>
  </si>
  <si>
    <t>DN= 1500 MM</t>
  </si>
  <si>
    <t>REDE TUB. CONCRETO CIMENTO ARI PLUS RS CLASSE PA-2</t>
  </si>
  <si>
    <t>19.05.01</t>
  </si>
  <si>
    <t>19.05.02</t>
  </si>
  <si>
    <t>19.05.03</t>
  </si>
  <si>
    <t>19.05.05</t>
  </si>
  <si>
    <t>19.05.07</t>
  </si>
  <si>
    <t>19.05.09</t>
  </si>
  <si>
    <t>19.05.11</t>
  </si>
  <si>
    <t>REDE TUB.CONCRETO CIMENTO ARI PLUS RS CLASSE PA-3</t>
  </si>
  <si>
    <t>19.06.03</t>
  </si>
  <si>
    <t>19.06.05</t>
  </si>
  <si>
    <t>19.06.07</t>
  </si>
  <si>
    <t>19.06.09</t>
  </si>
  <si>
    <t>19.06.11</t>
  </si>
  <si>
    <t>CONCRETO PARA BERÇO DE REDE TUBULAR</t>
  </si>
  <si>
    <t>19.07.01</t>
  </si>
  <si>
    <t>TRAÇO 1:3:6, INCLUSIVE LANÇAMENTO</t>
  </si>
  <si>
    <t>FORMA PARA BERÇO</t>
  </si>
  <si>
    <t>19.08.01</t>
  </si>
  <si>
    <t>EM TABUA, INCLUSIVE DESFORMA</t>
  </si>
  <si>
    <t>ESTIVA DE MADEIRA</t>
  </si>
  <si>
    <t>19.09.01</t>
  </si>
  <si>
    <t>PARA REDE TUBULAR METALICA</t>
  </si>
  <si>
    <t>ALA DE REDE TUBULAR</t>
  </si>
  <si>
    <t>19.10.02</t>
  </si>
  <si>
    <t>D=  500 MM</t>
  </si>
  <si>
    <t>19.10.03</t>
  </si>
  <si>
    <t>D=  600 MM</t>
  </si>
  <si>
    <t>19.10.04</t>
  </si>
  <si>
    <t>D=  700 MM</t>
  </si>
  <si>
    <t>19.10.05</t>
  </si>
  <si>
    <t>D=  800 MM</t>
  </si>
  <si>
    <t>19.10.06</t>
  </si>
  <si>
    <t>D=  900 MM</t>
  </si>
  <si>
    <t>19.10.07</t>
  </si>
  <si>
    <t>D= 1000 MM</t>
  </si>
  <si>
    <t>19.10.08</t>
  </si>
  <si>
    <t>D= 1100 MM</t>
  </si>
  <si>
    <t>19.10.09</t>
  </si>
  <si>
    <t>D= 1200 MM</t>
  </si>
  <si>
    <t>19.10.10</t>
  </si>
  <si>
    <t>D= 1300 MM</t>
  </si>
  <si>
    <t>19.10.11</t>
  </si>
  <si>
    <t>D= 1500 MM</t>
  </si>
  <si>
    <t>CAIXA PARA BOCA LOBO</t>
  </si>
  <si>
    <t>ALTEAMENTO DE CAIXA PARA BOCA DE LOBO</t>
  </si>
  <si>
    <t>CONJUNTO QUADRO E GRELHA PARA BOCA DE LOBO</t>
  </si>
  <si>
    <t>19.13.01</t>
  </si>
  <si>
    <t>TIPO A (FERRO FUNDIDO) - PADRAO SUDECAP</t>
  </si>
  <si>
    <t>19.13.02</t>
  </si>
  <si>
    <t>TIPO B (CONCRETO) - PADRAO SUDECAP</t>
  </si>
  <si>
    <t>19.14</t>
  </si>
  <si>
    <t>CANTONEIRA PARA BOCA DE LOBO</t>
  </si>
  <si>
    <t>19.14.01</t>
  </si>
  <si>
    <t>19.14.02</t>
  </si>
  <si>
    <t>19.15</t>
  </si>
  <si>
    <t>CAIXA DE PASSAGEM TIPO A - PADRAO SUDECAP</t>
  </si>
  <si>
    <t>19.15.02</t>
  </si>
  <si>
    <t>19.15.03</t>
  </si>
  <si>
    <t>19.15.04</t>
  </si>
  <si>
    <t>19.15.05</t>
  </si>
  <si>
    <t>19.15.06</t>
  </si>
  <si>
    <t>19.15.07</t>
  </si>
  <si>
    <t>19.15.08</t>
  </si>
  <si>
    <t>19.15.09</t>
  </si>
  <si>
    <t>19.15.10</t>
  </si>
  <si>
    <t>19.15.11</t>
  </si>
  <si>
    <t>19.16</t>
  </si>
  <si>
    <t>CAIXA DE PASSAGEM TIPO B - PADRAO SUDECAP</t>
  </si>
  <si>
    <t>19.16.02</t>
  </si>
  <si>
    <t>19.16.03</t>
  </si>
  <si>
    <t>19.16.04</t>
  </si>
  <si>
    <t>19.16.05</t>
  </si>
  <si>
    <t>19.16.06</t>
  </si>
  <si>
    <t>19.16.07</t>
  </si>
  <si>
    <t>19.16.08</t>
  </si>
  <si>
    <t>19.16.09</t>
  </si>
  <si>
    <t>19.16.10</t>
  </si>
  <si>
    <t>19.16.11</t>
  </si>
  <si>
    <t>19.17</t>
  </si>
  <si>
    <t>CAIXA DE PASSAGEM TIPO C - PADRAO SUDECAP</t>
  </si>
  <si>
    <t>19.17.02</t>
  </si>
  <si>
    <t>19.17.03</t>
  </si>
  <si>
    <t>19.17.04</t>
  </si>
  <si>
    <t>19.17.05</t>
  </si>
  <si>
    <t>19.17.06</t>
  </si>
  <si>
    <t>19.17.07</t>
  </si>
  <si>
    <t>19.17.08</t>
  </si>
  <si>
    <t>19.17.09</t>
  </si>
  <si>
    <t>19.17.10</t>
  </si>
  <si>
    <t>19.17.11</t>
  </si>
  <si>
    <t>19.18</t>
  </si>
  <si>
    <t>POÇO DE VISITA TIPO A - PADRAO SUDECAP</t>
  </si>
  <si>
    <t>19.18.02</t>
  </si>
  <si>
    <t>19.18.03</t>
  </si>
  <si>
    <t>19.18.04</t>
  </si>
  <si>
    <t>19.18.05</t>
  </si>
  <si>
    <t>19.18.06</t>
  </si>
  <si>
    <t>19.18.07</t>
  </si>
  <si>
    <t>19.18.08</t>
  </si>
  <si>
    <t>19.18.09</t>
  </si>
  <si>
    <t>19.18.10</t>
  </si>
  <si>
    <t>19.18.11</t>
  </si>
  <si>
    <t>19.19</t>
  </si>
  <si>
    <t>POÇO DE VISITA TIPO B - PADRAO SUDECAP</t>
  </si>
  <si>
    <t>19.19.02</t>
  </si>
  <si>
    <t>19.19.03</t>
  </si>
  <si>
    <t>19.19.04</t>
  </si>
  <si>
    <t>19.19.05</t>
  </si>
  <si>
    <t>19.19.06</t>
  </si>
  <si>
    <t>19.19.07</t>
  </si>
  <si>
    <t>19.19.08</t>
  </si>
  <si>
    <t>19.19.09</t>
  </si>
  <si>
    <t>19.19.10</t>
  </si>
  <si>
    <t>19.19.11</t>
  </si>
  <si>
    <t>19.20</t>
  </si>
  <si>
    <t>POÇO DE VISITA TIPO C - PADRAO SUDECAP</t>
  </si>
  <si>
    <t>19.20.02</t>
  </si>
  <si>
    <t>19.20.03</t>
  </si>
  <si>
    <t>19.20.04</t>
  </si>
  <si>
    <t>19.20.05</t>
  </si>
  <si>
    <t>19.20.06</t>
  </si>
  <si>
    <t>19.20.07</t>
  </si>
  <si>
    <t>19.20.08</t>
  </si>
  <si>
    <t>19.20.09</t>
  </si>
  <si>
    <t>19.20.10</t>
  </si>
  <si>
    <t>19.20.11</t>
  </si>
  <si>
    <t>19.21</t>
  </si>
  <si>
    <t>CHAMINE DE POÇO DE VISITA - PADRAO SUDECAP</t>
  </si>
  <si>
    <t>19.21.01</t>
  </si>
  <si>
    <t>TIPO A-ALVEN. E=20CM REVESTIDA, C/DEGRAUS AÇO CA25</t>
  </si>
  <si>
    <t>19.21.02</t>
  </si>
  <si>
    <t>TIPO B-ANEL CONCRETO CA-1, C/ DEGRAUS EM AÇO CA 25</t>
  </si>
  <si>
    <t>19.22</t>
  </si>
  <si>
    <t>TAMPAO DE POÇO DE VISITA</t>
  </si>
  <si>
    <t>19.22.02</t>
  </si>
  <si>
    <t>FERRO FUNDIDO NODULAR</t>
  </si>
  <si>
    <t>19.22.03</t>
  </si>
  <si>
    <t>REBAIXAMENTO DE TAMPAO DE PV EM ATE 20 CM</t>
  </si>
  <si>
    <t>19.22.04</t>
  </si>
  <si>
    <t>ALTEAMENTO DE TAMPAO DE PV EM ATE 20 CM</t>
  </si>
  <si>
    <t>19.23</t>
  </si>
  <si>
    <t>DESCIDA D'AGUA TIPO DEGRAU - PADRAO SUDECAP</t>
  </si>
  <si>
    <t>19.23.02</t>
  </si>
  <si>
    <t>19.23.03</t>
  </si>
  <si>
    <t>19.23.04</t>
  </si>
  <si>
    <t>19.23.05</t>
  </si>
  <si>
    <t>19.23.06</t>
  </si>
  <si>
    <t>19.23.07</t>
  </si>
  <si>
    <t>19.23.08</t>
  </si>
  <si>
    <t>19.23.09</t>
  </si>
  <si>
    <t>19.23.10</t>
  </si>
  <si>
    <t>19.23.11</t>
  </si>
  <si>
    <t>19.24</t>
  </si>
  <si>
    <t>DESCIDA D'AGUA TIPO CALHA - PADRAO SUDECAP</t>
  </si>
  <si>
    <t>19.24.02</t>
  </si>
  <si>
    <t>19.24.03</t>
  </si>
  <si>
    <t>19.24.04</t>
  </si>
  <si>
    <t>19.24.05</t>
  </si>
  <si>
    <t>19.24.06</t>
  </si>
  <si>
    <t>19.24.07</t>
  </si>
  <si>
    <t>19.24.08</t>
  </si>
  <si>
    <t>19.24.09</t>
  </si>
  <si>
    <t>19.24.10</t>
  </si>
  <si>
    <t>19.24.11</t>
  </si>
  <si>
    <t>19.25</t>
  </si>
  <si>
    <t>DRENO - PADRAO SUDECAP</t>
  </si>
  <si>
    <t>19.25.01</t>
  </si>
  <si>
    <t>DRENO PADRÃO SUDECAP TIPO A - AREIA GROSSA, BRITA 2 E TUBO PERFURADO EM PVC DN 200MM, L=50CM</t>
  </si>
  <si>
    <t>19.25.02</t>
  </si>
  <si>
    <t>DRENO - PADRÃO SUDECAP TIPO B - MANTA DRENANTE, BRITA 3, TUBO PERFURADO EM PVC DN 160MM, L=50CM</t>
  </si>
  <si>
    <t>19.25.03</t>
  </si>
  <si>
    <t>DRENO DE TALVEGUE TIPO A (BRITA E MANTA DRENANTE)</t>
  </si>
  <si>
    <t>19.27</t>
  </si>
  <si>
    <t>BARRAGEM - PADRAO SUDECAP</t>
  </si>
  <si>
    <t>19.27.01</t>
  </si>
  <si>
    <t>TIPO A - SACO DE RAFIA</t>
  </si>
  <si>
    <t>19.27.02</t>
  </si>
  <si>
    <t>TIPO B - SACO RAFIA 50KG (SOLO/CIMENTO-50KG/M3)</t>
  </si>
  <si>
    <t>19.30</t>
  </si>
  <si>
    <t>SARJETA - PADRAO SUDECAP</t>
  </si>
  <si>
    <t>19.30.04</t>
  </si>
  <si>
    <t>TIPO A - (50X10)CM - DES-R01</t>
  </si>
  <si>
    <t>19.30.05</t>
  </si>
  <si>
    <t>TIPO B - (50X10)CM - DES-R01</t>
  </si>
  <si>
    <t>19.30.06</t>
  </si>
  <si>
    <t>TIPO C - (50X10)CM - DES-R01</t>
  </si>
  <si>
    <t>19.31</t>
  </si>
  <si>
    <t>CANALETA - PADRAO SUDECAP</t>
  </si>
  <si>
    <t>19.31.01</t>
  </si>
  <si>
    <t>TIPO 2 - D= 200 MM, PREMOLDADA DE CONCRETO E GRELHA</t>
  </si>
  <si>
    <t>19.31.02</t>
  </si>
  <si>
    <t>TIPO 2 - D= 300 MM, PREMOLDADA DE CONCRETO</t>
  </si>
  <si>
    <t>19.31.03</t>
  </si>
  <si>
    <t>TIPO 2 - D= 400 MM, PREMOLDADA DE CONCRETO</t>
  </si>
  <si>
    <t>19.31.04</t>
  </si>
  <si>
    <t>TIPO 2 - D= 500 MM, PREMOLDADA DE CONCRETO</t>
  </si>
  <si>
    <t>19.31.05</t>
  </si>
  <si>
    <t>TIPO 2 - D= 600 MM, PREMOLDADA DE CONCRETO</t>
  </si>
  <si>
    <t>19.31.07</t>
  </si>
  <si>
    <t>TIPO 3-30X20CM CONCRETO 20MPA C/ GRELHA AÇO CA-25</t>
  </si>
  <si>
    <t>19.31.08</t>
  </si>
  <si>
    <t>TIPO 3-30X20CM CONCRETO 20MPA C/ TAMPA DE CONCRETO</t>
  </si>
  <si>
    <t>19.31.09</t>
  </si>
  <si>
    <t>30X20CM CONCRETO 20MPA C/ TAMPA CONCRETO PERFURADA</t>
  </si>
  <si>
    <t>19.31.10</t>
  </si>
  <si>
    <t>TIPO 5 - 30X20 CM CONCRETO 20MPA A CEU ABERTO</t>
  </si>
  <si>
    <t>19.31.15</t>
  </si>
  <si>
    <t>TIPO 1-80X40X60CM TRAPEZOIDAL  DE CONCRETO 20,0MPA</t>
  </si>
  <si>
    <t>19.32</t>
  </si>
  <si>
    <t>ESCORAMENTO DESCONTINUO DE VALAS - PADRAO SUDECAP</t>
  </si>
  <si>
    <t>19.32.01</t>
  </si>
  <si>
    <t>TIPO A - MADEIRA ROLIÇA D= 6 A 10 CM</t>
  </si>
  <si>
    <t>19.32.02</t>
  </si>
  <si>
    <t>TIPO B - MADEIRA ROLIÇA D= 11 A 15 CM</t>
  </si>
  <si>
    <t>19.33</t>
  </si>
  <si>
    <t>ESCORAMENTO CONTINUO DE VALAS - PADRAO SUDECAP</t>
  </si>
  <si>
    <t>19.33.01</t>
  </si>
  <si>
    <t>TIPO A - MADEIRA ROLIÇA D= 11 A 15 CM</t>
  </si>
  <si>
    <t>19.33.02</t>
  </si>
  <si>
    <t>TIPO B - PERFIL I-8"</t>
  </si>
  <si>
    <t>19.51</t>
  </si>
  <si>
    <t>ESTRUTURA DE ESCORAMENTO</t>
  </si>
  <si>
    <t>19.51.01</t>
  </si>
  <si>
    <t>ESTRUTURA DE ESCORAMENTO TIPO PONTALETEAMENTO</t>
  </si>
  <si>
    <t>19.52</t>
  </si>
  <si>
    <t>POÇO DE VISITA INCL. FORNEC. DO ANEL/TAMPAO/LAJE</t>
  </si>
  <si>
    <t>19.52.03</t>
  </si>
  <si>
    <t>PV H=1,0M,(BALAO 0,60)COPASA 062/1 NA 104 EM ANEIS</t>
  </si>
  <si>
    <t>19.52.05</t>
  </si>
  <si>
    <t>ADICIONAL DE PREÇO P/ ACRESCIMO DE ALTURA PV 0,6M</t>
  </si>
  <si>
    <t>19.52.07</t>
  </si>
  <si>
    <t>PV H=1,5M (BALAO 1,0M) COPASA 039/1 EM ANEIS</t>
  </si>
  <si>
    <t>19.52.09</t>
  </si>
  <si>
    <t>ADICIONAL DE PREÇO ACRESCIMO ALTURA PV 1,0M ANEL</t>
  </si>
  <si>
    <t>19.53</t>
  </si>
  <si>
    <t>LASTRO DE PEDRA</t>
  </si>
  <si>
    <t>19.53.01</t>
  </si>
  <si>
    <t>LASTRO DE PEDRA BRITADA</t>
  </si>
  <si>
    <t>19.56</t>
  </si>
  <si>
    <t>TUBO DE QUEDA</t>
  </si>
  <si>
    <t>19.56.01</t>
  </si>
  <si>
    <t>ASSENTAMENTO TUBO DE QUEDA PVC D=200MM, H=1,0M</t>
  </si>
  <si>
    <t>19.56.02</t>
  </si>
  <si>
    <t>ASSENTAMENTO DE TUBO DE QUEDA PVC D=250MM, H= 1,0M</t>
  </si>
  <si>
    <t>19.56.03</t>
  </si>
  <si>
    <t>ADICIONAL DE PREÇO ACREC.ALTURA TUBO QUEDA 200MM</t>
  </si>
  <si>
    <t>19.56.04</t>
  </si>
  <si>
    <t>ADICIONAL DE PRECO ACREC.ALTURA TUBO QUEDA 250MM</t>
  </si>
  <si>
    <t>19.59</t>
  </si>
  <si>
    <t>CONSTR.RAMAL ESGOTO EXT.ATE 2 M C/ MATERIAL</t>
  </si>
  <si>
    <t>19.59.01</t>
  </si>
  <si>
    <t>PROFUNDIDADE DE REDE ATE 1,25M</t>
  </si>
  <si>
    <t>19.59.02</t>
  </si>
  <si>
    <t>PROFUNDIDADE REDE 1,25 A 3,0M INCL. ESCORAMENTO</t>
  </si>
  <si>
    <t>19.59.03</t>
  </si>
  <si>
    <t>PROFUNDIDADE REDE 3,0 A 4,0M INCL. ESCORAMENTO</t>
  </si>
  <si>
    <t>19.60</t>
  </si>
  <si>
    <t>CONST.RAMAL PREDIAL EXTENSAO EXED.A 2,0M C/MATERIA</t>
  </si>
  <si>
    <t>19.60.01</t>
  </si>
  <si>
    <t>PROFUNDIDADE ATE 1,25</t>
  </si>
  <si>
    <t>19.60.02</t>
  </si>
  <si>
    <t>PROFUNDIDADE DE 1,25 A 3,0M INCL. ESCORAMENTO</t>
  </si>
  <si>
    <t>19.60.03</t>
  </si>
  <si>
    <t>PROFUNDIDADE DE 3,0 A 4,0M INCL. ESCORAMENTO</t>
  </si>
  <si>
    <t>19.70</t>
  </si>
  <si>
    <t>TUBO PVC RIG.NBR-7362/2 INCL.CONEXOES (TIGRE/EQUIVALENTE)</t>
  </si>
  <si>
    <t>19.70.03</t>
  </si>
  <si>
    <t>D= 100MM</t>
  </si>
  <si>
    <t>19.70.04</t>
  </si>
  <si>
    <t>D= 150MM</t>
  </si>
  <si>
    <t>19.70.05</t>
  </si>
  <si>
    <t>D= 200MM</t>
  </si>
  <si>
    <t>19.70.06</t>
  </si>
  <si>
    <t>D= 250MM</t>
  </si>
  <si>
    <t>19.70.07</t>
  </si>
  <si>
    <t>D= 300MM</t>
  </si>
  <si>
    <t>19.70.09</t>
  </si>
  <si>
    <t>D= 400MM</t>
  </si>
  <si>
    <t>20</t>
  </si>
  <si>
    <t>PAVIMENTAÇAO</t>
  </si>
  <si>
    <t>REGULARIZAÇAO</t>
  </si>
  <si>
    <t>20.01.01</t>
  </si>
  <si>
    <t>REGULARIZAÇAO E COMPACTAÇAO DO SUBLEITO</t>
  </si>
  <si>
    <t>20.01.02</t>
  </si>
  <si>
    <t>REGULARIZAÇAO, COMPACT.DO SUBLEITO C/PLACA VIBRAT</t>
  </si>
  <si>
    <t>REFORÇO DO SUB-LEITO COMPACTADO EXCL.ESCAV.E CARGA</t>
  </si>
  <si>
    <t>20.03.01</t>
  </si>
  <si>
    <t>COMPACTADO (PROCTOR INTERMEDIARIO)</t>
  </si>
  <si>
    <t>SUB-BASE ESTAB. GRANUL. ENERGIA PROCTOR INTERMED.</t>
  </si>
  <si>
    <t>20.04.03</t>
  </si>
  <si>
    <t>COM BRITA BICA CORRIDA (AGREGADO DE PEDREIRA)</t>
  </si>
  <si>
    <t>20.04.04</t>
  </si>
  <si>
    <t>COM FUNDO DE PEDREIRA (AGREGADO DE PEDREIRA)</t>
  </si>
  <si>
    <t>SUB-BASE ESTAB.GRANUL., COMP. ENERG.PROCTOR MODIF.</t>
  </si>
  <si>
    <t>20.05.03</t>
  </si>
  <si>
    <t>20.05.04</t>
  </si>
  <si>
    <t>BASE ESTAB. GRANUL.COMPACT.ENERG.PROCTOR INTERMED.</t>
  </si>
  <si>
    <t>20.06.03</t>
  </si>
  <si>
    <t>20.06.04</t>
  </si>
  <si>
    <t>COM MATERIAL RECICLADO DA SLU</t>
  </si>
  <si>
    <t>20.06.05</t>
  </si>
  <si>
    <t>COM BRITA BICA CORRIDA COM 5% DE CIMENTO (AGREGADO DE PEDREIRA)</t>
  </si>
  <si>
    <t>20.06.10</t>
  </si>
  <si>
    <t>COM MATERIAL FRESADO</t>
  </si>
  <si>
    <t>BASE ESTAB. GRANUL., COMP. ENERG. PROCTOR MODIF.</t>
  </si>
  <si>
    <t>20.07.03</t>
  </si>
  <si>
    <t>20.10.02</t>
  </si>
  <si>
    <t>DMT &lt;= 10KM</t>
  </si>
  <si>
    <t>TxKM</t>
  </si>
  <si>
    <t>20.10.03</t>
  </si>
  <si>
    <t>DMT &gt; 10KM</t>
  </si>
  <si>
    <t>20.12.01</t>
  </si>
  <si>
    <t>PINTURA DE LIGAÇAO COM RR-1C</t>
  </si>
  <si>
    <t>CONCRETO PRE-MISTURADO A FRIO</t>
  </si>
  <si>
    <t>20.15.01</t>
  </si>
  <si>
    <t>PRE-MISTURADO A FRIO RL-1C-ESP.MANUAL PLACA VIBRAT</t>
  </si>
  <si>
    <t>REVESTIMENTO EM ALVENARIA POLIEDRICA</t>
  </si>
  <si>
    <t>20.17.01</t>
  </si>
  <si>
    <t>COM COLCHAO DE AREIA</t>
  </si>
  <si>
    <t>REMOÇAO E RECONSTRUÇAO REVEST.ALVENARIA POLIEDRICA</t>
  </si>
  <si>
    <t>20.18.01</t>
  </si>
  <si>
    <t>PAVIMENTO INTERTRAVADO EM BLOCO DE CONCRETO</t>
  </si>
  <si>
    <t>20.19.10</t>
  </si>
  <si>
    <t>PISO INTERTRAVADO E= 6,0CM 35MPA C/ COLCHAO AREIA</t>
  </si>
  <si>
    <t>20.19.11</t>
  </si>
  <si>
    <t>PISO INTERTRAVADO 10X20CM E= 6,0CM 35MPA C/ COLCHAO AREIA</t>
  </si>
  <si>
    <t>20.19.14</t>
  </si>
  <si>
    <t>PISO INTERTRAVADO E= 8,0CM 35MPA C/ COLCHAO AREIA</t>
  </si>
  <si>
    <t>FRESAGEM</t>
  </si>
  <si>
    <t>FRESAGEM ATE 5,0 CM</t>
  </si>
  <si>
    <t>20.20.02</t>
  </si>
  <si>
    <t>FRESAGEM DE 5 A 10 CM</t>
  </si>
  <si>
    <t>21</t>
  </si>
  <si>
    <t>MEIO FIO E CORDAO - PADRAO SUDECAP</t>
  </si>
  <si>
    <t>MEIO FIO EM CONCRETO PRE-MOLDADO FCK&gt;=20MPA, PADRÃO SUDECAP TIPO A, 30 X 14,2/12 (H X L1/L2), COMPRIMENTO 80 CM</t>
  </si>
  <si>
    <t>CORDAO DE TIJOLOS MACIÇOS - CUTELO - CHAPISCADOS</t>
  </si>
  <si>
    <t>CORDAO DE CONC. PREMOLDADO BOLEADO 10X10 COM BASE</t>
  </si>
  <si>
    <t>REMOÇAO E REASSENTAMENTO DE MEIO-FIO</t>
  </si>
  <si>
    <t>DE PEDRA</t>
  </si>
  <si>
    <t>PASSEIOS</t>
  </si>
  <si>
    <t>DE CONCRETO 15 MPA E=6CM JUNTA SECA 3M MANUAL</t>
  </si>
  <si>
    <t>FORNEC. E LANÇAM. DE MATERIAL EM DRENO E PATIO</t>
  </si>
  <si>
    <t>AREIA</t>
  </si>
  <si>
    <t>CASCALHO</t>
  </si>
  <si>
    <t>LANÇAMENTO E ESPALHAMENTO  DE MATERIAIS EM PASSEIO</t>
  </si>
  <si>
    <t>SOLO EM AREA DE PASSEIO</t>
  </si>
  <si>
    <t>MURO DE VEDAÇAO DE CONCRETO PREMOLD. TIPO CALHA"V"</t>
  </si>
  <si>
    <t>ALTURA LIVRE= 2,5M, SAPATA CONCRETO 1:3:6, 30X50CM</t>
  </si>
  <si>
    <t>QUADRA</t>
  </si>
  <si>
    <t>MURO DIVISA ALV.INCL.SAPATA 1:3:6 30X40CM E CHAPEU</t>
  </si>
  <si>
    <t>BLOCO DE CONCRETO APARENTE ESP= 15 CM, H= 1,80 M</t>
  </si>
  <si>
    <t>BLOCO DE CONCRETO APARENTE ESP= 15 CM, H= 2,50 M</t>
  </si>
  <si>
    <t>TIJOLO FURADO ESP=10CM, REBOCADO E PINTADO H=1,80M</t>
  </si>
  <si>
    <t>TIJOLO FURADO ESP=10CM, REBOCADO E PINTADO H=2,50M</t>
  </si>
  <si>
    <t>CHAPEU DE MURO</t>
  </si>
  <si>
    <t>CHAPEU DE MURO PADRAO SUCECAP</t>
  </si>
  <si>
    <t>CERCA DE MOURAO A CADA 2,5 M</t>
  </si>
  <si>
    <t>EM TUBO GALVANIZ. DIN-2440 D=2",TELA #2" E FIO 12</t>
  </si>
  <si>
    <t>ESTRUTURA SUPORTE PARA FIXAÇAO DE ARAME FARPADO</t>
  </si>
  <si>
    <t>CANTONEIRA FERRO 1 1/2x3/16" COMP=1,1M C/CHUMBADOR</t>
  </si>
  <si>
    <t>ARAME FARPADO ESTICADO E AMARRADO A CANTONEIRA</t>
  </si>
  <si>
    <t>21.30</t>
  </si>
  <si>
    <t>GRAMACAO, INCLUSIVE PLANTIO</t>
  </si>
  <si>
    <t>21.30.06</t>
  </si>
  <si>
    <t>GRAMA SAO CARLOS - AXONOPUS COMPRESSUS</t>
  </si>
  <si>
    <t>21.30.07</t>
  </si>
  <si>
    <t>GRAMA ESMERALDA - WILD ZOYSIA</t>
  </si>
  <si>
    <t>21.30.08</t>
  </si>
  <si>
    <t>GRAMA AMENDOIM - ARACHIS REPENS</t>
  </si>
  <si>
    <t>21.31</t>
  </si>
  <si>
    <t>PREPARO DE COVAS, EXCLUSIVE O FORNECIMENTO DA MUDA</t>
  </si>
  <si>
    <t>21.31.01</t>
  </si>
  <si>
    <t>DE ARVORES HMIN= 1,80M, COVA 60X60X60 CM</t>
  </si>
  <si>
    <t>21.31.02</t>
  </si>
  <si>
    <t>DE ARVORES HMIN=&gt; 2,50M, COVA 60X120X60 CM</t>
  </si>
  <si>
    <t>21.31.07</t>
  </si>
  <si>
    <t>DE ARBUSTOS ORNAMENTAIS EM GERAL</t>
  </si>
  <si>
    <t>21.31.08</t>
  </si>
  <si>
    <t>DE FORRAçAO</t>
  </si>
  <si>
    <t>21.32</t>
  </si>
  <si>
    <t>FORNECIMENTO DE MATERIAL PARA PAISAGISMO:</t>
  </si>
  <si>
    <t>21.32.01</t>
  </si>
  <si>
    <t>TERRA VEGETAL</t>
  </si>
  <si>
    <t>21.32.02</t>
  </si>
  <si>
    <t>21.32.03</t>
  </si>
  <si>
    <t>ADUBO MINERAL 10-10-10</t>
  </si>
  <si>
    <t>21.32.04</t>
  </si>
  <si>
    <t>ADUBO MINERAL 4-14-8</t>
  </si>
  <si>
    <t>21.32.05</t>
  </si>
  <si>
    <t>CALCAREO DOLOMITICO (ACIMA DE 1T)</t>
  </si>
  <si>
    <t>21.33</t>
  </si>
  <si>
    <t>FORNECIMENTO DE MUDAS</t>
  </si>
  <si>
    <t>21.33.01</t>
  </si>
  <si>
    <t>ARVORE - SIBIPIRUNA - CAESALPINIA PELTOPOHOROIDES</t>
  </si>
  <si>
    <t>21.33.02</t>
  </si>
  <si>
    <t>ARVORE - IPE ROSA - TABEBUIA AVELLANEDAE</t>
  </si>
  <si>
    <t>21.33.03</t>
  </si>
  <si>
    <t>ARVORE- PAU-FERRO - CAESALPINIA FERREA LEIOSTACHYA</t>
  </si>
  <si>
    <t>21.33.04</t>
  </si>
  <si>
    <t>ARVORE - ACASSIA MINOSA- ACASSIA PODALYRIIFOLIA</t>
  </si>
  <si>
    <t>21.33.05</t>
  </si>
  <si>
    <t>ARVORE - JACARANDA MIMOSO - JACARANDA CUSPIDIFOLIA</t>
  </si>
  <si>
    <t>21.33.40</t>
  </si>
  <si>
    <t>21.33.41</t>
  </si>
  <si>
    <t>21.33.42</t>
  </si>
  <si>
    <t>21.33.50</t>
  </si>
  <si>
    <t>ARBUSTO - BELA EMILIA - PLUMBAGO CAPENSIS</t>
  </si>
  <si>
    <t>21.33.51</t>
  </si>
  <si>
    <t>ARBUSTO - CAMARA - LANTANA CAMARA</t>
  </si>
  <si>
    <t>21.33.70</t>
  </si>
  <si>
    <t>PALMEIRA - LICURI</t>
  </si>
  <si>
    <t>21.34</t>
  </si>
  <si>
    <t>CERCA DE PROTEÇAO PARA ARVORES</t>
  </si>
  <si>
    <t>21.34.05</t>
  </si>
  <si>
    <t>TUTORAMENTO E AMARRIO PARA ARVORES</t>
  </si>
  <si>
    <t>40</t>
  </si>
  <si>
    <t>SERVICOS AUXILIARES</t>
  </si>
  <si>
    <t>40.07</t>
  </si>
  <si>
    <t>CONCRETO CICLOPICO LANCADO EM FUNDACAO E ARRIMO</t>
  </si>
  <si>
    <t>40.07.03</t>
  </si>
  <si>
    <t>CONCRETO CICLOPICO 1:4:8 C/ 30% PEDRA, LANC. FUND.</t>
  </si>
  <si>
    <t>40.07.10</t>
  </si>
  <si>
    <t>CONCRETO CICLOPICO 1:3:6 C/ 30% PEDRA, LANC. FUND.</t>
  </si>
  <si>
    <t>40.08</t>
  </si>
  <si>
    <t>CONCRETO CONVENCIONAL BRITA 1-2 CALCAREA - PREPARO</t>
  </si>
  <si>
    <t>40.08.05</t>
  </si>
  <si>
    <t>CONCRETO 1:4:8, B1-B2 CALCARIA - PREPARO</t>
  </si>
  <si>
    <t>40.08.07</t>
  </si>
  <si>
    <t>CONCRETO 1:3:6, B1-B2 CALCARIA - PREPARO</t>
  </si>
  <si>
    <t>40.08.19</t>
  </si>
  <si>
    <t>CONCRETO FCK &gt;= 15 MPA, B1-B2 CALCARIA - PREPARO</t>
  </si>
  <si>
    <t>40.08.23</t>
  </si>
  <si>
    <t>CONCRETO FCK &gt;= 20 MPA, B1-B2 CALCARIA - PREPARO</t>
  </si>
  <si>
    <t>40.08.25</t>
  </si>
  <si>
    <t>CONCRETO FCK &gt;= 25 MPA, B1-B2 CALCARIA - PREPARO</t>
  </si>
  <si>
    <t>40.08.30</t>
  </si>
  <si>
    <t>CONCRETO FCK &gt;= 30 MPA, B1-B2 CALCARIA - PREPARO</t>
  </si>
  <si>
    <t>40.08.40</t>
  </si>
  <si>
    <t>CONCRETO FCK &gt;= 40 MPA, B1-B2 CALCARIA - PREPARO</t>
  </si>
  <si>
    <t>40.09</t>
  </si>
  <si>
    <t>CONCRETO CONVENCIONAL B1-B2 CALC., LANC. EM FUND.</t>
  </si>
  <si>
    <t>40.09.05</t>
  </si>
  <si>
    <t>CONCRETO 1:4:8, B1-B2 CALCARIA,LANCADO EM FUNDACAO</t>
  </si>
  <si>
    <t>40.09.07</t>
  </si>
  <si>
    <t>CONCRETO 1:3:6, B1-B2 CALCARIA,LANCADO EM FUNDACAO</t>
  </si>
  <si>
    <t>40.09.19</t>
  </si>
  <si>
    <t>CONCRETO FCK &gt;= 15 MPA, BRITA CALCÁRIA, PREPARADO EM OBRA E LANÇADO EM FUNDAÇÃO</t>
  </si>
  <si>
    <t>40.09.23</t>
  </si>
  <si>
    <t>CONCRETO FCK &gt;= 20 MPA, BRITA CALCÁRIA, PREPARADO EM OBRA E LANÇADO EM FUNDAÇÃO</t>
  </si>
  <si>
    <t>40.09.25</t>
  </si>
  <si>
    <t>CONCRETO FCK &gt;= 25 MPA, BRITA CALCÁRIA, PREPARADO EM OBRA E LANÇADO EM FUNDAÇÃO</t>
  </si>
  <si>
    <t>40.09.30</t>
  </si>
  <si>
    <t>CONCRETO FCK &gt;= 30 MPA, BRITA CALCÁRIA, PREPARADO EM OBRA E LANÇADO EM FUNDAÇÃO</t>
  </si>
  <si>
    <t>40.09.40</t>
  </si>
  <si>
    <t>CONCRETO FCK &gt;= 40 MPA, BRITA CALCÁRIA, PREPARADO EM OBRA E LANÇADO EM FUNDAÇÃO</t>
  </si>
  <si>
    <t>40.10</t>
  </si>
  <si>
    <t>CONCRETO CONVENCIONAL BRITA CALC. LANC. EM ESTRUT.</t>
  </si>
  <si>
    <t>40.10.23</t>
  </si>
  <si>
    <t>CONCRETO FCK &gt;= 20 MPA, BRITA CALCÁRIA, PREPARADO EM OBRA E LANÇADO EM ESTRUTURA</t>
  </si>
  <si>
    <t>40.10.25</t>
  </si>
  <si>
    <t>CONCRETO FCK &gt;= 25 MPA, BRITA CALCÁRIA, PREPARADO EM OBRA E LANÇADO EM ESTRUTURA</t>
  </si>
  <si>
    <t>40.10.30</t>
  </si>
  <si>
    <t>CONCRETO FCK &gt;= 30 MPA, BRITA CALCÁRIA, PREPARADO EM OBRA E LANÇADO EM ESTRUTURA</t>
  </si>
  <si>
    <t>40.10.40</t>
  </si>
  <si>
    <t>CONCRETO FCK &gt;= 40 MPA, BRITA CALCÁRIA, PREPARADO EM OBRA E LANÇADO EM ESTRUTURA</t>
  </si>
  <si>
    <t>40.11</t>
  </si>
  <si>
    <t>SOLO CIMENTO</t>
  </si>
  <si>
    <t>40.11.01</t>
  </si>
  <si>
    <t>SOLO CIMENTO 1:10</t>
  </si>
  <si>
    <t>40.16</t>
  </si>
  <si>
    <t>SERVIÇOS DE LANÇAMENTO DE CONCRETO</t>
  </si>
  <si>
    <t>40.16.01</t>
  </si>
  <si>
    <t>LANÇAMENTO DE CONCRETO CONVENCIONAL EM FUNDAÇÕES</t>
  </si>
  <si>
    <t>40.16.02</t>
  </si>
  <si>
    <t>LANÇAMENTO DE CONCRETO BOMBEADO EM FUNDAÇÕES</t>
  </si>
  <si>
    <t>40.16.11</t>
  </si>
  <si>
    <t>LANÇAMENTO DE CONCRETO CONVENCIONAL EM ESTRUTURA</t>
  </si>
  <si>
    <t>40.16.12</t>
  </si>
  <si>
    <t>LANÇAMENTO DE CONCRETO BOMBEÁVEL  EM ESTRUTURA</t>
  </si>
  <si>
    <t>40.20</t>
  </si>
  <si>
    <t>FORMA E ESCORAMENTO</t>
  </si>
  <si>
    <t>40.20.05</t>
  </si>
  <si>
    <t>FORMA DE TABUA DE PINHO DE 3a. TIPO B (3 APROV.)</t>
  </si>
  <si>
    <t>40.20.07</t>
  </si>
  <si>
    <t>FORMA DE TABUA DE PINHO DE 3a. TIPO C (5 APROV.)</t>
  </si>
  <si>
    <t>40.20.11</t>
  </si>
  <si>
    <t>FORMA DE TABUA DE PINHO DE 3a. TIPO E (P/ BERCO)</t>
  </si>
  <si>
    <t>40.20.15</t>
  </si>
  <si>
    <t>FORMA DE COMPENSADO RESINADO E=12MM TIPO B (3 APR)</t>
  </si>
  <si>
    <t>40.20.17</t>
  </si>
  <si>
    <t>FORMA DE COMPENSADO RESINADO E=12MM TIPO C (5 APR)</t>
  </si>
  <si>
    <t>40.20.25</t>
  </si>
  <si>
    <t>FORMA DE COMPENSADO RESINADO E=20MM TIPO E (5 APR)</t>
  </si>
  <si>
    <t>40.20.27</t>
  </si>
  <si>
    <t>FORMA DE COMPENSADO RESINADO E=20MM TIPO F (7 APR)</t>
  </si>
  <si>
    <t>40.20.80</t>
  </si>
  <si>
    <t>ESCORAMENTO DESCONTINUO TIPO A (MADEIRA 6 A 10CM)</t>
  </si>
  <si>
    <t>40.20.81</t>
  </si>
  <si>
    <t>ESCORAMENTO DESCONTINUIO TIPO B-MADEIRA 11 A 15CM</t>
  </si>
  <si>
    <t>40.20.82</t>
  </si>
  <si>
    <t>ESCORAMENTO CONTINUO TIPO A</t>
  </si>
  <si>
    <t>40.20.83</t>
  </si>
  <si>
    <t>ESCORAMENTO CONTINUO TIPO B</t>
  </si>
  <si>
    <t>40.22</t>
  </si>
  <si>
    <t>ACO</t>
  </si>
  <si>
    <t>40.22.05</t>
  </si>
  <si>
    <t>ACO CA-25 - DEGRAUS</t>
  </si>
  <si>
    <t>40.22.10</t>
  </si>
  <si>
    <t>ACO CA-50, D&lt;= 12.7MM - CORTE,DOBRAMENTO,COLOCACAO</t>
  </si>
  <si>
    <t>40.22.12</t>
  </si>
  <si>
    <t>ACO CA-50, D &gt; 12.7MM - CORTE,DOBRAMENTO,COLOCACAO</t>
  </si>
  <si>
    <t>40.22.20</t>
  </si>
  <si>
    <t>ACO CA-60 - CORTE, DOBRAMENTO E COLOCACAO</t>
  </si>
  <si>
    <t>40.22.30</t>
  </si>
  <si>
    <t>ACO CA-50  E CA-60 - CORTE, DOBRAMENTO E COLOCACAO</t>
  </si>
  <si>
    <t>40.24</t>
  </si>
  <si>
    <t>ARGAMASSA DE CIMENTO E AREIA - PREPARO</t>
  </si>
  <si>
    <t>ARGAMASSA DE CIMENTO E AREIA 1:1</t>
  </si>
  <si>
    <t>40.24.13</t>
  </si>
  <si>
    <t>ARGAMASSA DE CIMENTO E AREIA 1:2</t>
  </si>
  <si>
    <t>40.24.15</t>
  </si>
  <si>
    <t>ARGAMASSA DE CIMENTO E AREIA 1:3</t>
  </si>
  <si>
    <t>40.24.17</t>
  </si>
  <si>
    <t>ARGAMASSA DE CIMENTO E AREIA 1:4</t>
  </si>
  <si>
    <t>40.24.19</t>
  </si>
  <si>
    <t>ARGAMASSA DE CIMENTO E AREIA 1:5</t>
  </si>
  <si>
    <t>40.24.21</t>
  </si>
  <si>
    <t>ARGAMASSA DE CIMENTO E AREIA 1:6</t>
  </si>
  <si>
    <t>40.24.23</t>
  </si>
  <si>
    <t>ARGAMASSA DE CIMENTO E AREIA 1:7</t>
  </si>
  <si>
    <t>40.24.25</t>
  </si>
  <si>
    <t>ARGAMASSA DE CIMENTO E AREIA 1:8</t>
  </si>
  <si>
    <t>40.26</t>
  </si>
  <si>
    <t>ARGAMASSA DE CIMENTO, AREIA E PEDRISCO - PREPARO</t>
  </si>
  <si>
    <t>40.26.05</t>
  </si>
  <si>
    <t>ARGAMASSA DE CIMENTO, AREIA E PEDRISCO 1:2:2</t>
  </si>
  <si>
    <t>40.30</t>
  </si>
  <si>
    <t>ALVENARIA</t>
  </si>
  <si>
    <t>40.30.05</t>
  </si>
  <si>
    <t>ALVENARIA TIJOLO MACICO REQ., E =  5CM, A REVESTIR</t>
  </si>
  <si>
    <t>40.30.06</t>
  </si>
  <si>
    <t>ALVENARIA TIJOLO MACICO REQ., E = 10CM, A REVESTIR</t>
  </si>
  <si>
    <t>40.30.07</t>
  </si>
  <si>
    <t>ALVENARIA TIJOLO MACICO REQ., E = 20CM, A REVESTIR</t>
  </si>
  <si>
    <t>40.30.10</t>
  </si>
  <si>
    <t>ALVENARIA TIJOLO MACICO REQ., E =  5CM, APARENTE</t>
  </si>
  <si>
    <t>40.30.11</t>
  </si>
  <si>
    <t>ALVENARIA TIJOLO MACICO REQ., E = 10CM, APARENTE</t>
  </si>
  <si>
    <t>40.30.12</t>
  </si>
  <si>
    <t>ALVENARIA TIJOLO MACICO REQ., E = 20CM, APARENTE</t>
  </si>
  <si>
    <t>40.30.20</t>
  </si>
  <si>
    <t>ALVENARIA TIJOLO FURADO, E = 10CM, A REVESTIR</t>
  </si>
  <si>
    <t>40.30.21</t>
  </si>
  <si>
    <t>ALVENARIA TIJOLO FURADO, E = 15CM, A REVESTIR</t>
  </si>
  <si>
    <t>40.30.22</t>
  </si>
  <si>
    <t>ALVENARIA TIJOLO FURADO, E = 20CM, A REVESTIR</t>
  </si>
  <si>
    <t>40.30.30</t>
  </si>
  <si>
    <t>ALVENARIA BLOCO DE CONCRETO, E = 10CM, A REVESTIR</t>
  </si>
  <si>
    <t>40.30.31</t>
  </si>
  <si>
    <t>ALVENARIA BLOCO DE CONCRETO, E = 15CM, A REVESTIR</t>
  </si>
  <si>
    <t>40.30.32</t>
  </si>
  <si>
    <t>ALVENARIA BLOCO DE CONCRETO, E = 20CM, A REVESTIR</t>
  </si>
  <si>
    <t>40.30.35</t>
  </si>
  <si>
    <t>ALVENARIA BLOCO DE CONCRETO, E = 10CM, APARENTE</t>
  </si>
  <si>
    <t>40.30.36</t>
  </si>
  <si>
    <t>ALVENARIA BLOCO DE CONCRETO, E = 15CM, APARENTE</t>
  </si>
  <si>
    <t>40.30.37</t>
  </si>
  <si>
    <t>ALVENARIA BLOCO DE CONCRETO, E = 20CM, APARENTE</t>
  </si>
  <si>
    <t>40.31</t>
  </si>
  <si>
    <t>40.31.02</t>
  </si>
  <si>
    <t>CHAPISCO COM ARGAMASSA 1:3, A COLHER</t>
  </si>
  <si>
    <t>40.31.03</t>
  </si>
  <si>
    <t>CHAPISCO COM ARGAMASSA 1:3, A PENEIRA</t>
  </si>
  <si>
    <t>40.31.04</t>
  </si>
  <si>
    <t>CHAPISCO C/ ARG.DE CIMENTO, AREIA, PEDRISCO 1:2:2</t>
  </si>
  <si>
    <t>40.31.05</t>
  </si>
  <si>
    <t>EMBOCO COM ARGAMASSA 1:7</t>
  </si>
  <si>
    <t>40.31.06</t>
  </si>
  <si>
    <t>REBOCO PAULISTA COM ARGAMASSA 1:7</t>
  </si>
  <si>
    <t>40.31.07</t>
  </si>
  <si>
    <t>REBOCO PAULISTA COM ARGAMASSA 1:4</t>
  </si>
  <si>
    <t>40.31.08</t>
  </si>
  <si>
    <t>EM AZULEJO BRANCO 15X15 CM, EXTRA</t>
  </si>
  <si>
    <t>40.32</t>
  </si>
  <si>
    <t>40.32.05</t>
  </si>
  <si>
    <t>ESCAVACAO MANUAL H &lt;= 1.5M</t>
  </si>
  <si>
    <t>40.32.07</t>
  </si>
  <si>
    <t>ESCAVACAO MANUAL 1,5 &lt; H &lt;= 3,0 M</t>
  </si>
  <si>
    <t>40.32.09</t>
  </si>
  <si>
    <t>ESCAVACAO MANUAL H &gt; 3,0 M</t>
  </si>
  <si>
    <t>40.32.10</t>
  </si>
  <si>
    <t>ESCAV. MECANICA DE VALAS C/ DESC. LATERAL H&lt;=1,5M</t>
  </si>
  <si>
    <t>40.32.11</t>
  </si>
  <si>
    <t>ESCAV.MECANICA DE VALAS DESC. LATERAL 1,5M&lt;H&lt;=3,0M</t>
  </si>
  <si>
    <t>40.32.12</t>
  </si>
  <si>
    <t>ESCAV.MECANICA DE VALAS DESC. LATERAL 3,0M&lt;H&lt;=5,0M</t>
  </si>
  <si>
    <t>40.32.13</t>
  </si>
  <si>
    <t>ESCAV. MECANICA DE VALAS C/ DESC. LATERAL H&gt;=5,0M</t>
  </si>
  <si>
    <t>40.32.15</t>
  </si>
  <si>
    <t>ESCAV.MECANICA DE VALAS C/ DESC.S/CAMINHAO H&lt;=1,5M</t>
  </si>
  <si>
    <t>40.32.16</t>
  </si>
  <si>
    <t>ESCAV.MECANICA DE VALAS DESC.S/CAMINHAO 1,5M&lt;H&lt;=3M</t>
  </si>
  <si>
    <t>40.32.17</t>
  </si>
  <si>
    <t>ESCAV.MECANICA DE VALAS DESC.S/CAMINHAO 3,0M&lt;H&lt;=5M</t>
  </si>
  <si>
    <t>40.32.18</t>
  </si>
  <si>
    <t>ESCAV. MECANICA DE VALAS DESC.S/ CAMINHAO H&gt;=5,0M</t>
  </si>
  <si>
    <t>40.32.20</t>
  </si>
  <si>
    <t>ESCAVAÇÃO MANUAL DE TUBULÃO A CÉU ABERTO FUSTE E BASE</t>
  </si>
  <si>
    <t>40.32.21</t>
  </si>
  <si>
    <t>ESCAV. MANUAL TUBULÃO A CÉU ABERTO COM EQUIP ELÉTRICO</t>
  </si>
  <si>
    <t>40.32.22</t>
  </si>
  <si>
    <t>REGULARIZACAO E COMPACTACAO MANUAL DE TERRENO</t>
  </si>
  <si>
    <t>40.32.23</t>
  </si>
  <si>
    <t>REGULARIZAÇAO E COMPACT.TERRENO C/PLACA VIBRATORIA</t>
  </si>
  <si>
    <t>40.32.30</t>
  </si>
  <si>
    <t>REATERRO MANUAL DE VALAS</t>
  </si>
  <si>
    <t>40.32.31</t>
  </si>
  <si>
    <t>REATERRO COMPACTADO C/ PLACA VIBRATORIA</t>
  </si>
  <si>
    <t>40.32.32</t>
  </si>
  <si>
    <t>REATERRO COMPACTADO COM ROLO VIBRATORIO</t>
  </si>
  <si>
    <t>40.32.40</t>
  </si>
  <si>
    <t>CARGA MANUAL SOBRE CAMINHOES</t>
  </si>
  <si>
    <t>40.32.41</t>
  </si>
  <si>
    <t>CARGA MECANICA SOBRE CAMINHOES</t>
  </si>
  <si>
    <t>40.33</t>
  </si>
  <si>
    <t>CONCRETO DE REGULARIZACAO</t>
  </si>
  <si>
    <t>40.33.01</t>
  </si>
  <si>
    <t>TRACO 1;3;6, FORNEC.E LANCAMENTO SOBRE ENROCAMENTO</t>
  </si>
  <si>
    <t>40.34</t>
  </si>
  <si>
    <t>TRANSPORTE</t>
  </si>
  <si>
    <t>40.34.01</t>
  </si>
  <si>
    <t>TRANSPORTE DMT &lt;= 10KM</t>
  </si>
  <si>
    <t>40.34.02</t>
  </si>
  <si>
    <t>TRANSPORTE DMT &gt; 10 KM</t>
  </si>
  <si>
    <t>40.37</t>
  </si>
  <si>
    <t>CONCRETO ASFALTICO</t>
  </si>
  <si>
    <t>40.37.15</t>
  </si>
  <si>
    <t>PRE-MISTURADO A FRIO RL-1C- PREPARO, EXCL. TRANSP.</t>
  </si>
  <si>
    <t>40.39</t>
  </si>
  <si>
    <t>TRABALHOS LACUSTRES</t>
  </si>
  <si>
    <t>40.39.01</t>
  </si>
  <si>
    <t>ROCAMENTO E TRANSP.&lt;20M-VEGETACAO MARGINAL A LAGOA</t>
  </si>
  <si>
    <t>40.39.05</t>
  </si>
  <si>
    <t>CARGA MANUAL DE VEGETACAO SOBRE CAMINHAO</t>
  </si>
  <si>
    <t>40.39.06</t>
  </si>
  <si>
    <t>DESCARGA E ESPALHAMENTO DE BOTA FORA</t>
  </si>
  <si>
    <t>40.39.07</t>
  </si>
  <si>
    <t>TRANSPORTE DMT &lt;= 5KM</t>
  </si>
  <si>
    <t>40.39.08</t>
  </si>
  <si>
    <t>TRANSPORTE 5KM&lt; DMT&lt;=10KM</t>
  </si>
  <si>
    <t>40.39.09</t>
  </si>
  <si>
    <t>TRANSPORTE 10KM&lt;DMT&lt;=15KM</t>
  </si>
  <si>
    <t>40.39.10</t>
  </si>
  <si>
    <t>TRANSPORTE 15KM&lt;DMT&lt;=20KM</t>
  </si>
  <si>
    <t>40.40</t>
  </si>
  <si>
    <t>FORNECIMENTO E LANCAMENTO DE MATERIAL DRENANTE</t>
  </si>
  <si>
    <t>40.40.01</t>
  </si>
  <si>
    <t>40.41</t>
  </si>
  <si>
    <t>40.41.01</t>
  </si>
  <si>
    <t>MANTA GEOTEXTIL - 300G/M2 - RES. TRACAO &gt;= 16KN/M</t>
  </si>
  <si>
    <t>40.42</t>
  </si>
  <si>
    <t>DRENO BARBACÂ</t>
  </si>
  <si>
    <t>40.42.01</t>
  </si>
  <si>
    <t>40.43</t>
  </si>
  <si>
    <t>CORTE MECÂNICO EM CONCRETO/ASFALTO</t>
  </si>
  <si>
    <t>40.43.01</t>
  </si>
  <si>
    <t>40.60</t>
  </si>
  <si>
    <t>SERVICOS AUXILIARES - BARRACAO DE OBRA</t>
  </si>
  <si>
    <t>40.60.35</t>
  </si>
  <si>
    <t>INSTALACAO HIDRAULICA - ESCRITORIO EMPREITEIRA</t>
  </si>
  <si>
    <t>40.60.37</t>
  </si>
  <si>
    <t>INSTALACAO ELETRICA - ESCR.EMPR/DEPOSITO/VESTIARIO</t>
  </si>
  <si>
    <t>40.60.40</t>
  </si>
  <si>
    <t>INSTALACAO HIDRAULICA - VESTIARIO</t>
  </si>
  <si>
    <t>40.60.50</t>
  </si>
  <si>
    <t>INSTALAÇAO ELETRICA - ESCRITORIO TIPO I</t>
  </si>
  <si>
    <t>40.60.51</t>
  </si>
  <si>
    <t>INSTALAÇAO ELETRICA - ESCRITORIO TIPO II</t>
  </si>
  <si>
    <t>40.60.52</t>
  </si>
  <si>
    <t>INSTALAÇAO ELETRICA - VESTIARIO TIPO I</t>
  </si>
  <si>
    <t>40.60.53</t>
  </si>
  <si>
    <t>INSTALAÇAO ELETRICA - VESTIARIO TIPO II</t>
  </si>
  <si>
    <t>40.60.54</t>
  </si>
  <si>
    <t>INSTALAÇAO ELETRICA - VESTIARIO TIPO III</t>
  </si>
  <si>
    <t>40.60.55</t>
  </si>
  <si>
    <t>INSTALAÇA0 ELETRICA - DEPOSITO TIPO I</t>
  </si>
  <si>
    <t>40.60.56</t>
  </si>
  <si>
    <t>INSTALAÇAO ELETRICA - DEPOSITO TIPO II</t>
  </si>
  <si>
    <t>40.60.57</t>
  </si>
  <si>
    <t>INSTALAÇAO ELETRICA - DEPOSITO TIPO III</t>
  </si>
  <si>
    <t>40.60.58</t>
  </si>
  <si>
    <t>INSTALAÇAO ELETRICA - SANITARIO TIPO I</t>
  </si>
  <si>
    <t>40.60.59</t>
  </si>
  <si>
    <t>INSTALAÇAO ELETRICA - SANITARIO TIPO II</t>
  </si>
  <si>
    <t>40.60.60</t>
  </si>
  <si>
    <t>INSTALAÇAO ELETRICA - SANITARIO TIPO III</t>
  </si>
  <si>
    <t>40.60.61</t>
  </si>
  <si>
    <t>INSTALAÇAO ELETRICA - REFEITORIO TIPO I</t>
  </si>
  <si>
    <t>40.60.62</t>
  </si>
  <si>
    <t>INSTALAÇAO ELETRICA - REFEITORIO TIPO II</t>
  </si>
  <si>
    <t>40.60.70</t>
  </si>
  <si>
    <t>INSTALAÇAO HIDRAULICA - ESCRITORIO TIPO I E II</t>
  </si>
  <si>
    <t>40.60.71</t>
  </si>
  <si>
    <t>INSTALAÇAO HIDRAULICA - SANITARIO TIPO I</t>
  </si>
  <si>
    <t>40.60.72</t>
  </si>
  <si>
    <t>INSTALAÇAO HIDROSANITARIA TIPO II</t>
  </si>
  <si>
    <t>40.60.73</t>
  </si>
  <si>
    <t>INSTALAÇAO HIDROSANITARIA - SANITARIO TIPO III</t>
  </si>
  <si>
    <t>40.60.74</t>
  </si>
  <si>
    <t>INSTALAÇAO HIDROSANITARIA - REFEITORIO I E II</t>
  </si>
  <si>
    <t>40.70</t>
  </si>
  <si>
    <t>40.70.01</t>
  </si>
  <si>
    <t>CAIAÇÃO LISA SOBRE REBOCO OU CONCRETO</t>
  </si>
  <si>
    <t>40.70.10</t>
  </si>
  <si>
    <t>LATEX SEM MASSA</t>
  </si>
  <si>
    <t>40.70.20</t>
  </si>
  <si>
    <t>OLEO SOBRE ESQUADRIA DE MADEIRA</t>
  </si>
  <si>
    <t>40.70.21</t>
  </si>
  <si>
    <t>OLEO S/MASSA SOBRE PEÇAS E FORRO MADEIRA</t>
  </si>
  <si>
    <t>40.70.24</t>
  </si>
  <si>
    <t>OLEO C/ 1 DEMÃO DE ZARCÃO SOBRE SERRALHERIA</t>
  </si>
  <si>
    <t>40.70.25</t>
  </si>
  <si>
    <t>OLEO C/1 DEMÃO DE ZARCÃO SOBRE PEÇAS METÁLICAS</t>
  </si>
  <si>
    <t>40.70.26</t>
  </si>
  <si>
    <t>OLEO SOBRE SERRALHERIA</t>
  </si>
  <si>
    <t>40.70.27</t>
  </si>
  <si>
    <t>OLEO SOBRE PEÇAS E SUPERFICIES METÁLICAS</t>
  </si>
  <si>
    <t>40.80</t>
  </si>
  <si>
    <t>SERVIÇOS AUXILIARES - COPASA</t>
  </si>
  <si>
    <t>40.80.30</t>
  </si>
  <si>
    <t>TAMPAO DE FERRO FUNDIDO T5</t>
  </si>
  <si>
    <t>40.80.35</t>
  </si>
  <si>
    <t>TAMPAO DE FERRO FUNDIDO T 109</t>
  </si>
  <si>
    <t>40.80.50</t>
  </si>
  <si>
    <t>40.80.55</t>
  </si>
  <si>
    <t>40.80.56</t>
  </si>
  <si>
    <t>EQUIPE DE ESGOTO PARA REDE E LIGACAO</t>
  </si>
  <si>
    <t>40.87</t>
  </si>
  <si>
    <t>TUBO CONC.ARMADO JUNTA ELASTICA,NBR8890 CLASSE EA2</t>
  </si>
  <si>
    <t>40.87.04</t>
  </si>
  <si>
    <t>DN= 400 MM</t>
  </si>
  <si>
    <t>40.87.05</t>
  </si>
  <si>
    <t>DN= 500 MM</t>
  </si>
  <si>
    <t>40.87.06</t>
  </si>
  <si>
    <t>DN= 600 MM</t>
  </si>
  <si>
    <t>40.87.08</t>
  </si>
  <si>
    <t>DN= 800 MM</t>
  </si>
  <si>
    <t>40.87.10</t>
  </si>
  <si>
    <t>40.87.15</t>
  </si>
  <si>
    <t>41</t>
  </si>
  <si>
    <t>INSTALACOES DA OBRA</t>
  </si>
  <si>
    <t>41.01</t>
  </si>
  <si>
    <t>ESCRITORIOS</t>
  </si>
  <si>
    <t>41.01.01</t>
  </si>
  <si>
    <t>ESCRITORIO DA EMPREITEIRA</t>
  </si>
  <si>
    <t>41.01.02</t>
  </si>
  <si>
    <t>VESTIARIO/SANITARIO</t>
  </si>
  <si>
    <t>41.01.03</t>
  </si>
  <si>
    <t>BARRACAO DE PESSOAL</t>
  </si>
  <si>
    <t>41.01.04</t>
  </si>
  <si>
    <t>DEPOSITO E FERRAMENTARIA</t>
  </si>
  <si>
    <t>41.02</t>
  </si>
  <si>
    <t>INSTALACAO PROVISORIA DE AGUA E ENERGIA</t>
  </si>
  <si>
    <t>41.02.01</t>
  </si>
  <si>
    <t>INSTALACAO PROVISORIA DE AGUA</t>
  </si>
  <si>
    <t>42</t>
  </si>
  <si>
    <t>DESPESAS FIXAS DIVERSAS</t>
  </si>
  <si>
    <t>42.02</t>
  </si>
  <si>
    <t>DESPESAS E TAXAS</t>
  </si>
  <si>
    <t>42.02.08</t>
  </si>
  <si>
    <t>COPIA HEROGRAFICA FORMATO A1</t>
  </si>
  <si>
    <t>42.02.09</t>
  </si>
  <si>
    <t>COPIA XEROX A4 OU OFICIO</t>
  </si>
  <si>
    <t>42.03</t>
  </si>
  <si>
    <t>EQUIPAMENTOS COMPLEMENTARES</t>
  </si>
  <si>
    <t>42.03.01</t>
  </si>
  <si>
    <t>ANDAIME COM ESTRADOS</t>
  </si>
  <si>
    <t>43</t>
  </si>
  <si>
    <t>43.01</t>
  </si>
  <si>
    <t>TOPOGRAFIA</t>
  </si>
  <si>
    <t>43.01.01</t>
  </si>
  <si>
    <t>EQUIPE DE TOPOGRAFIA - PROJETO</t>
  </si>
  <si>
    <t>43.01.03</t>
  </si>
  <si>
    <t>EQUIPE DE TOPOGRAFIA - OBRA</t>
  </si>
  <si>
    <t>43.02</t>
  </si>
  <si>
    <t>EQUIPAMENTOS PARA CONSULTORIA</t>
  </si>
  <si>
    <t>43.02.01</t>
  </si>
  <si>
    <t>EQUIPAMENTOS E MATERIAIS PARA ELABORAÇÃO DE CADASTROS</t>
  </si>
  <si>
    <t>44</t>
  </si>
  <si>
    <t>ADMINISTRACAO DA OBRA</t>
  </si>
  <si>
    <t>44.01</t>
  </si>
  <si>
    <t>MAO DE OBRA</t>
  </si>
  <si>
    <t>44.01.01</t>
  </si>
  <si>
    <t>ENGENHEIRO SENIOR</t>
  </si>
  <si>
    <t>44.01.02</t>
  </si>
  <si>
    <t>ENGENHEIRO INTERMEDIARIO</t>
  </si>
  <si>
    <t>44.01.03</t>
  </si>
  <si>
    <t>ENGENHEIRO JUNIOR</t>
  </si>
  <si>
    <t>44.01.04</t>
  </si>
  <si>
    <t>ENGENHEIRO TRAINEE</t>
  </si>
  <si>
    <t>44.01.05</t>
  </si>
  <si>
    <t>TECNICO DE SEGURANCA</t>
  </si>
  <si>
    <t>44.01.06</t>
  </si>
  <si>
    <t>44.01.07</t>
  </si>
  <si>
    <t>ENCARREGADO</t>
  </si>
  <si>
    <t>44.01.09</t>
  </si>
  <si>
    <t>44.01.10</t>
  </si>
  <si>
    <t>44.01.12</t>
  </si>
  <si>
    <t>44.01.14</t>
  </si>
  <si>
    <t>44.01.15</t>
  </si>
  <si>
    <t>44.01.16</t>
  </si>
  <si>
    <t>44.01.17</t>
  </si>
  <si>
    <t>44.01.18</t>
  </si>
  <si>
    <t>44.01.19</t>
  </si>
  <si>
    <t>44.01.20</t>
  </si>
  <si>
    <t>44.01.21</t>
  </si>
  <si>
    <t>45</t>
  </si>
  <si>
    <t>EQUIPAMENTOS</t>
  </si>
  <si>
    <t>45.01</t>
  </si>
  <si>
    <t>VEICULOS</t>
  </si>
  <si>
    <t>45.01.01</t>
  </si>
  <si>
    <t>LOCACAO VEICULO POPULAR MOTOR 1.0 C/ AR E SEGURO SEM COMBUSTIVEL</t>
  </si>
  <si>
    <t>45.01.03</t>
  </si>
  <si>
    <t>LOCAÇÃO VEICULO TIPO PICAPE LEVE C/ SEGURO SEM COMBUSTÍVEL</t>
  </si>
  <si>
    <t>45.01.05</t>
  </si>
  <si>
    <t>LOCAÇÃO VEÍCULO UTILITÁRIO 4 PORTAS  E 7 LUGARES C/ SEGURO SEM COMBUSTÍVEL</t>
  </si>
  <si>
    <t>45.02</t>
  </si>
  <si>
    <t>COMBUSTÍVEIS</t>
  </si>
  <si>
    <t>45.02.01</t>
  </si>
  <si>
    <t>GASOLINA</t>
  </si>
  <si>
    <t>45.02.02</t>
  </si>
  <si>
    <t>45.02.03</t>
  </si>
  <si>
    <t>OLEO DIESEL</t>
  </si>
  <si>
    <t>47</t>
  </si>
  <si>
    <t>SERVICOS AUXILIARES DE MARCENARIA</t>
  </si>
  <si>
    <t>47.01</t>
  </si>
  <si>
    <t>PECAS PADRAO ESCOLA</t>
  </si>
  <si>
    <t>47.01.02</t>
  </si>
  <si>
    <t>CAIBRO DE PARAJU APARELHADO NAS 4 FACES 7x4 CM</t>
  </si>
  <si>
    <t>47.01.03</t>
  </si>
  <si>
    <t>RIPA DE PARAJU APARELHADA NAS 4 FACES 4x1,5 CM</t>
  </si>
  <si>
    <t>47.02</t>
  </si>
  <si>
    <t>PORTA</t>
  </si>
  <si>
    <t>47.02.03</t>
  </si>
  <si>
    <t>PORTA EM COMPENSADO RESINADO 10MM 80X210CM</t>
  </si>
  <si>
    <t>47.03</t>
  </si>
  <si>
    <t>MOVEIS</t>
  </si>
  <si>
    <t>47.03.01</t>
  </si>
  <si>
    <t>MAPOTECA P/ PROJETO 1,40X1,10X1,40M E PEÇA 8X8 CM</t>
  </si>
  <si>
    <t>47.03.02</t>
  </si>
  <si>
    <t>CONJ.MESA (130X60CM) 2 BANCOS(130X40CM) MADEIRIT</t>
  </si>
  <si>
    <t>47.03.03</t>
  </si>
  <si>
    <t>BANCO 130X40 CM EM MADEIRIT P/ VESTIARIO</t>
  </si>
  <si>
    <t>48</t>
  </si>
  <si>
    <t>SERVICOS AUXILIARES DE SERRALHERIA</t>
  </si>
  <si>
    <t>48.05</t>
  </si>
  <si>
    <t>JANELA DE CORRER</t>
  </si>
  <si>
    <t>48.05.07</t>
  </si>
  <si>
    <t>JANELA DE CORRER DE FERRO 1x1/8", AREA &gt; 1,0 M2</t>
  </si>
  <si>
    <t>48.32</t>
  </si>
  <si>
    <t>MARCO DE FERRO CANTONEIRA</t>
  </si>
  <si>
    <t>48.32.09</t>
  </si>
  <si>
    <t>MARCO DE FERRO CANTONEIRA 1 1/4x1/8", C = 1.65M</t>
  </si>
  <si>
    <t>48.32.12</t>
  </si>
  <si>
    <t>MARCO DE FERRO CANTONEIRA 1 1/4x1/8", C = 1,80M</t>
  </si>
  <si>
    <t>48.32.16</t>
  </si>
  <si>
    <t>PERFIL CHAPA 18 P/ DIVIS.ARDOSIA D=18CM, H=1,80M</t>
  </si>
  <si>
    <t>48.32.17</t>
  </si>
  <si>
    <t>PERFIL CHAPA 18 P/ DIVIS. ARDOSIA D=10CM, H=1,80M</t>
  </si>
  <si>
    <t>48.42</t>
  </si>
  <si>
    <t>48.42.02</t>
  </si>
  <si>
    <t>ESCADA MARINHEIRO FERRO D= 3/4" C/ GUARDA CORPO</t>
  </si>
  <si>
    <t>48.43</t>
  </si>
  <si>
    <t>GRELHAS E GRADES</t>
  </si>
  <si>
    <t>48.43.19</t>
  </si>
  <si>
    <t>GRELHA DE ACO CA-25 D=1/2" C/5,25CM E L 1 1/4X1/8"</t>
  </si>
  <si>
    <t>48.43.20</t>
  </si>
  <si>
    <t>GRADE DE FERRO REDONDO P/CAIXA COLETORA  25X25 CM</t>
  </si>
  <si>
    <t>48.43.21</t>
  </si>
  <si>
    <t>GRELHA DE FERRO REDONDO P/CAIXA COLETORA  30X30 CM</t>
  </si>
  <si>
    <t>48.43.22</t>
  </si>
  <si>
    <t>GRELHA DE FERRO REDONDO P/CAIXA COLETORA  40X40 CM</t>
  </si>
  <si>
    <t>48.43.23</t>
  </si>
  <si>
    <t>GRELHA DE FERRO REDOMDO P/CAIXA COLETORA  50X50 CM</t>
  </si>
  <si>
    <t>48.43.24</t>
  </si>
  <si>
    <t>GRELHA DE FERRO REDONDO P/CAIXA COLETORA  60X60 CM</t>
  </si>
  <si>
    <t>48.43.25</t>
  </si>
  <si>
    <t>GRELHA DE ACO CA-25, D=1/2",C/5,25CM E 3/4",L=32CM</t>
  </si>
  <si>
    <t>48.43.26</t>
  </si>
  <si>
    <t>GRELHA DE FERRO REDONDO P/CAIXA COLETORA  70X70 CM</t>
  </si>
  <si>
    <t>48.43.27</t>
  </si>
  <si>
    <t>GRELHA DE FERRO REDONDO P/CAIXA COLETORA  80X80 CM</t>
  </si>
  <si>
    <t>48.43.28</t>
  </si>
  <si>
    <t>GRELHA DE FERRO REDONDO P/CAIXA COLETORA  90X90 CM</t>
  </si>
  <si>
    <t>48.43.29</t>
  </si>
  <si>
    <t>GRELHA FERRO REDONDO P/ CAIXA COLETRORA 100X100 CM</t>
  </si>
  <si>
    <t>48.43.40</t>
  </si>
  <si>
    <t>CONJUNTO QUADRO E GRELHA DE PV DE CANAL, I = 6"</t>
  </si>
  <si>
    <t>48.43.50</t>
  </si>
  <si>
    <t>GRADE CHAPA 3/4"X1/8" FERRO 1/4"P/ REFLETOR 70X70</t>
  </si>
  <si>
    <t>48.43.51</t>
  </si>
  <si>
    <t>GRADE CHAPA 3/4"x1/8",FERRO 1/4" P/REFLETOR 90x90</t>
  </si>
  <si>
    <t>48.43.55</t>
  </si>
  <si>
    <t>GRADE DE FERRO QUADRADO DE 3/4" E 3/8"</t>
  </si>
  <si>
    <t>48.49</t>
  </si>
  <si>
    <t>CANTONEIRA E MASTRO</t>
  </si>
  <si>
    <t>48.49.20</t>
  </si>
  <si>
    <t>CONJ. QUADRO E CANTONEIRA 3" P/ TAMPA DE CONCRETO</t>
  </si>
  <si>
    <t>48.49.22</t>
  </si>
  <si>
    <t>CONJ.QUADRO E CANTONEIRA 2" E 1 3/4" P/TAMPA CONC.</t>
  </si>
  <si>
    <t>48.49.25</t>
  </si>
  <si>
    <t>CANTONEIRA FERRO 1 1/2x3/16" COMP=1,1M C/CUMBADOR</t>
  </si>
  <si>
    <t>48.49.51</t>
  </si>
  <si>
    <t>MASTRO DE BANDEIRA PADRAO SUDECAP F.G. D= 2",H= 6M</t>
  </si>
  <si>
    <t>48.70</t>
  </si>
  <si>
    <t>SERRALHERIA - GRUPO ESCOLAR</t>
  </si>
  <si>
    <t>48.70.05</t>
  </si>
  <si>
    <t>J1 - JANELA DE CORRER DE FERRO 1x1/8" - 1,60x1,60M</t>
  </si>
  <si>
    <t>48.70.06</t>
  </si>
  <si>
    <t>J9 - JANELA DE CORRER DE FERRO 1x1/8" - 3,00x1,60M</t>
  </si>
  <si>
    <t>48.70.07</t>
  </si>
  <si>
    <t>J12- JANELA DE CORRER DE FERRO 1x1/8" - 2,00x1,60M</t>
  </si>
  <si>
    <t>48.70.08</t>
  </si>
  <si>
    <t>J7- JANELA DE CORRER DE FERRO 1x1/8" - 2,60x1,60M</t>
  </si>
  <si>
    <t>48.70.18</t>
  </si>
  <si>
    <t>J2 - BASCULANTE DE FERRO 1x1/8" - 1,60x0,50M</t>
  </si>
  <si>
    <t>48.70.19</t>
  </si>
  <si>
    <t>J2 - BASCULANTE DE FERRO 1x1/8" - 1,5x0,50M</t>
  </si>
  <si>
    <t>48.70.20</t>
  </si>
  <si>
    <t>J3 - BASCULANTE DE FERRO 1x1/8" - 2,30x0,50M</t>
  </si>
  <si>
    <t>48.70.21</t>
  </si>
  <si>
    <t>J4 - BASCULANTE DE FERRO 1x1/8" - 3,20x0,50M</t>
  </si>
  <si>
    <t>48.70.22</t>
  </si>
  <si>
    <t>J11- BASCULANTE DE FERRO 1x1/8" - 2,00x0,50M</t>
  </si>
  <si>
    <t>48.70.23</t>
  </si>
  <si>
    <t>J5 - BASCULANTE DE FERRO 1x1/8" - 2,60x0,50M</t>
  </si>
  <si>
    <t>48.70.35</t>
  </si>
  <si>
    <t>PF1- PORTA DE ABRIR CHAPA DOBRADA 1FL.- 0,80x2,10M</t>
  </si>
  <si>
    <t>48.70.36</t>
  </si>
  <si>
    <t>PF2- PORTA DE ABRIR CHAPA DOBRADA 1FL.- 0,60x2,10M</t>
  </si>
  <si>
    <t>48.70.37</t>
  </si>
  <si>
    <t>PF7- PORTA DE ABRIR CHAPA DOBRADA 1 FL.- 1,0x2,10M</t>
  </si>
  <si>
    <t>48.70.39</t>
  </si>
  <si>
    <t>PF6- PORTA DE ABRIR CHAPA DOBRADA 2FL. 1,60x2,10M</t>
  </si>
  <si>
    <t>48.70.42</t>
  </si>
  <si>
    <t>PF3- PORTA DE CORRER FERRO 1x1/8" 1FL.- 1,10x2,10M</t>
  </si>
  <si>
    <t>48.70.43</t>
  </si>
  <si>
    <t>PF4- PORTA DE CORRER CHAPA DOBRADA 2 FL.1,50x2,10M</t>
  </si>
  <si>
    <t>48.70.59</t>
  </si>
  <si>
    <t>PE-3 PORATAO DE ABRIR EM TUBO E TELA 2 FLS.3,0x2,4</t>
  </si>
  <si>
    <t>48.70.60</t>
  </si>
  <si>
    <t>PT1- PORTAO DE ABRIR TUBO E TELA 2FL. - 3,00x2,50M</t>
  </si>
  <si>
    <t>48.70.62</t>
  </si>
  <si>
    <t>PT2- PORTAO DE ABRIR FERRO E TELA 1FL.- 0,80x1,25M</t>
  </si>
  <si>
    <t>48.70.64</t>
  </si>
  <si>
    <t>PT3- PORTAO DE ABRIR FERRO E TELA 2FL.- 1,00x1,60M</t>
  </si>
  <si>
    <t>48.70.65</t>
  </si>
  <si>
    <t>PE4- PORTAO DE ABRIR TUBO E TELA 1 FL. 1,20x2,0M</t>
  </si>
  <si>
    <t>48.70.89</t>
  </si>
  <si>
    <t>ALCAPAO CHAPA GALV. 18, 0,60x0,60M INCL. CAIXILHO</t>
  </si>
  <si>
    <t>48.70.90</t>
  </si>
  <si>
    <t>ALCAPAO DE CHAPA 18, 0,80x0,80M, INCL. CAIXILHO</t>
  </si>
  <si>
    <t>48.70.91</t>
  </si>
  <si>
    <t>GRADE DE FERRO QUADRADO 3/8" - 1,60x0,50 M</t>
  </si>
  <si>
    <t>48.70.92</t>
  </si>
  <si>
    <t>GRADE DE FERRO QUADRADO 3/8" - 1,60x1,60 M</t>
  </si>
  <si>
    <t>48.70.93</t>
  </si>
  <si>
    <t>GRADE DE FERRO QUADRADO 3/8" - 2,60x1,60 M</t>
  </si>
  <si>
    <t>48.70.95</t>
  </si>
  <si>
    <t>MAO FRANCESA PARA ENGRAD. CERAMICO 0,35x1,00 M</t>
  </si>
  <si>
    <t>48.70.96</t>
  </si>
  <si>
    <t>MAO FRANCESA P/ ENGRAD. CERAMICO 0,50x1,50 M</t>
  </si>
  <si>
    <t>48.70.97</t>
  </si>
  <si>
    <t>MAO FRANCESA PARA ENGRAD. CERAMICO 4,20x1,60 M</t>
  </si>
  <si>
    <t>48.70.98</t>
  </si>
  <si>
    <t>GRADE DE TELA ARTISTICA FIO 12, MALHA 25 MM</t>
  </si>
  <si>
    <t>48.72</t>
  </si>
  <si>
    <t>SERRALHERIA - POLICLINICA</t>
  </si>
  <si>
    <t>48.72.05</t>
  </si>
  <si>
    <t>J1 - JANELA DE CORRER DE FERRO 1x1/8" - 1,50x1,50M</t>
  </si>
  <si>
    <t>48.72.10</t>
  </si>
  <si>
    <t>J2 - BASCULANTE DE FERRO 1x1/8" - 0,45x1,50M</t>
  </si>
  <si>
    <t>48.72.12</t>
  </si>
  <si>
    <t>J4 - BASCULANTE DE FERRO 1x1/8" - 1,20x3,00M</t>
  </si>
  <si>
    <t>48.72.14</t>
  </si>
  <si>
    <t>BASCULANTE DE FERRO DE 1x1/8" - 1,50x0,90M</t>
  </si>
  <si>
    <t>48.72.20</t>
  </si>
  <si>
    <t>J3 - MAXIMO AR DE METALON - 1,65x2,90M</t>
  </si>
  <si>
    <t>48.72.22</t>
  </si>
  <si>
    <t>J5 - MAXIMO AR DE METALON - 1,65x3,20M</t>
  </si>
  <si>
    <t>48.72.26</t>
  </si>
  <si>
    <t>J7 - VENEZIANA DE CHAPA DOBRADA - 0,90x0,30M</t>
  </si>
  <si>
    <t>48.72.35</t>
  </si>
  <si>
    <t>P4 - PORTA DE ABRIR DE METALON 1FL. - 1,00x2,90M</t>
  </si>
  <si>
    <t>48.72.50</t>
  </si>
  <si>
    <t>GUARDA-CORPO TUBO GV 2" E 1",3 PC. HORIZ. FIX.PISO</t>
  </si>
  <si>
    <t>48.72.60</t>
  </si>
  <si>
    <t>BRISE SOLEIL DE METALON/CHAPA VENEZIANA 1,60x1,60M</t>
  </si>
  <si>
    <t>48.72.65</t>
  </si>
  <si>
    <t>ALCAPAO DE CHAPA GALV.18, 0,60x0,60M,INCL.CAIXILHO</t>
  </si>
  <si>
    <t>48.72.90</t>
  </si>
  <si>
    <t>ILUMINACAO ZENITAL DE FERRO, CANTONEIRA 1,00x1,00M</t>
  </si>
  <si>
    <t>48.74</t>
  </si>
  <si>
    <t>SERRALHERIA - UNIDADE DE SAUDE</t>
  </si>
  <si>
    <t>48.74.05</t>
  </si>
  <si>
    <t>MAXIMO AR DE METALON - 0,60x1,20M</t>
  </si>
  <si>
    <t>48.74.06</t>
  </si>
  <si>
    <t>MAXIMO AR DE METALON - 0,60x2,00M</t>
  </si>
  <si>
    <t>48.74.15</t>
  </si>
  <si>
    <t>CAIXILHO FIXO DE METALON - 1,20x0,30M</t>
  </si>
  <si>
    <t>48.74.20</t>
  </si>
  <si>
    <t>PORTA DE CORRER DE METALON - 0,90x2,20M</t>
  </si>
  <si>
    <t>48.74.25</t>
  </si>
  <si>
    <t>PORTAO DE ABRIR CHAPA TRAPEZOIDAL 2FL.- 3,00x2,40M</t>
  </si>
  <si>
    <t>48.74.26</t>
  </si>
  <si>
    <t>PORTAO DE ABRIR CHAPA TRAPEZOIDAL 1FL.- 1,20x2,10M</t>
  </si>
  <si>
    <t>48.74.40</t>
  </si>
  <si>
    <t>GRADE DE FERRO QUADRADO 3/8" - 0,60x1,20M</t>
  </si>
  <si>
    <t>48.74.50</t>
  </si>
  <si>
    <t>GUICHE DE ABRIR DE METALON 2FL. - 0,50x0,70M</t>
  </si>
  <si>
    <t>48.76</t>
  </si>
  <si>
    <t>SERRALHERIA - CENTRO DE SAUDE (CODEURB)</t>
  </si>
  <si>
    <t>48.76.05</t>
  </si>
  <si>
    <t>JF1- BASCULANTE DE FERRO - 3/4x1/8" - 3.0x1.0 M</t>
  </si>
  <si>
    <t>48.76.09</t>
  </si>
  <si>
    <t>JF3- BASCULANTE DE FERRO - 3/4x1/8" - 0.5x1.0 M</t>
  </si>
  <si>
    <t>48.76.11</t>
  </si>
  <si>
    <t>JF4- BASCULANTE DE FERRO - 3/4x1/8" - 1.1x1.5 M</t>
  </si>
  <si>
    <t>48.76.12</t>
  </si>
  <si>
    <t>JF4A- BASCULANTE DE FERRO - 3/4x1/8" - 1.1x1.5 M</t>
  </si>
  <si>
    <t>48.76.14</t>
  </si>
  <si>
    <t>JF5- BASCULANTE DE FERRO - 3/4x1/8" - 0.5x2.8 M</t>
  </si>
  <si>
    <t>48.76.25</t>
  </si>
  <si>
    <t>PF1- PORTA DE CORRER - METALON/FERRO - 2.625x2.8 M</t>
  </si>
  <si>
    <t>48.76.27</t>
  </si>
  <si>
    <t>PF2- PORTA DE ABRIR - VENEZIANA-CHAPA - 0.7x2.8 M</t>
  </si>
  <si>
    <t>48.76.29</t>
  </si>
  <si>
    <t>PF2A- PORTA DE ABRIR - VENEZIANA-CHAPA - 0.8x2.8 M</t>
  </si>
  <si>
    <t>48.76.30</t>
  </si>
  <si>
    <t>PF2B- PORTA DE ABRIR - VENEZIANA-CHAPA - 0.9x2.8 M</t>
  </si>
  <si>
    <t>48.76.50</t>
  </si>
  <si>
    <t>PORTAO DE METALON 50x20 A CADA 15 CM - 2.2x2.0 M</t>
  </si>
  <si>
    <t>48.76.52</t>
  </si>
  <si>
    <t>PORTAO DE METALON 50x20 A CADA 15 CM - 1.1x2.0 M</t>
  </si>
  <si>
    <t>48.78</t>
  </si>
  <si>
    <t>SERRALHERIA - CRECHE</t>
  </si>
  <si>
    <t>48.78.05</t>
  </si>
  <si>
    <t>J1 - MAXIMO AR DE METALON 0,60x1,20M</t>
  </si>
  <si>
    <t>48.78.06</t>
  </si>
  <si>
    <t>J2 - MAXIMO AR DE METALON 0,60x2,00M</t>
  </si>
  <si>
    <t>48.78.15</t>
  </si>
  <si>
    <t>P1 - PORTA DE ABRIR DE METALON 2FL. - 1,50x2,20M</t>
  </si>
  <si>
    <t>48.78.16</t>
  </si>
  <si>
    <t>COMPLEMENTO SUPERIOR DE P1 - 1,50x1,10M</t>
  </si>
  <si>
    <t>48.78.17</t>
  </si>
  <si>
    <t>P3 - PORTA DE ABRIR DE METALON 1FL. 0,80x2,20M</t>
  </si>
  <si>
    <t>48.78.20</t>
  </si>
  <si>
    <t>P2 - PORTA DE CORRER DE METALON 1FL. 1,20x2,20M</t>
  </si>
  <si>
    <t>48.78.25</t>
  </si>
  <si>
    <t>PORTA DE CORRER DE FERRO/TELA ARTISTEX- 1,75x2,10M</t>
  </si>
  <si>
    <t>48.78.30</t>
  </si>
  <si>
    <t>PORTAO DE ABRIR CHAPA TRAPEZOIDAL 2FL.- 3,00x2,50M</t>
  </si>
  <si>
    <t>48.78.31</t>
  </si>
  <si>
    <t>PORTAO DE ABRIR CHAPA TRAPEZOIDAL 1FL.- 1,00x2,10M</t>
  </si>
  <si>
    <t>48.78.50</t>
  </si>
  <si>
    <t>ALCAPAO DE CHAPA GALV.18,0,60x0,60M, INCL.CAIXILHO</t>
  </si>
  <si>
    <t>48.78.55</t>
  </si>
  <si>
    <t>GUICHE DE ABRIR DE METALON 2FL. - 0,90x0,70M</t>
  </si>
  <si>
    <t>48.78.60</t>
  </si>
  <si>
    <t>50</t>
  </si>
  <si>
    <t>CUSTO HORARIO DE EQUIPAMENTO</t>
  </si>
  <si>
    <t>50.01</t>
  </si>
  <si>
    <t>ACABADORA DE ASFALTO, LAMA E VASSOURA MECANICA</t>
  </si>
  <si>
    <t>CHI/VIBROACABADORA DE ASFALTO SOBRE ESTEIRAS, LARG. PAVIM. 2,13 M A 4,55 M, POT. 74 KW/ 100 HP, CAP. 400 T/ H</t>
  </si>
  <si>
    <t>CHP/CAMIN.LAMA ASF. FORD 1519, CONSMAQ LA-6-6.0M3</t>
  </si>
  <si>
    <t>CHI/CAMIN.LAMA ASF. FORD 1519, CONSMAQ LA-6-6.0M3</t>
  </si>
  <si>
    <t>CHP/VASSOURA MECANICA REBOCAVEL COM ESCOVA CILINDRICA LARGURA UTIL DE VARRIMENTO = 2,44M</t>
  </si>
  <si>
    <t>CHI/VASSOURA MECANICA REBOCAVEL COM ESCOVA CILINDRICA LARGURA UTIL DE VARRIMENTO = 2,44M</t>
  </si>
  <si>
    <t>CHP/FRESADORA DE ASFALTO A FRIO SOBRE RODAS, LARG. FRESAGEM 1,00 M, POT. 155 KW/208 HP</t>
  </si>
  <si>
    <t>50.04</t>
  </si>
  <si>
    <t>BATE ESTACA E MARTELO</t>
  </si>
  <si>
    <t>50.05</t>
  </si>
  <si>
    <t>BETONEIRA</t>
  </si>
  <si>
    <t>CHP/BETONEIRA 400 L, SEM CARREGADOR</t>
  </si>
  <si>
    <t>CHI/BETONEIRA 400 L, SEM CARREGADOR</t>
  </si>
  <si>
    <t>50.06</t>
  </si>
  <si>
    <t>BOMBA D'AGUA E LAMA</t>
  </si>
  <si>
    <t>CHP/BOMBA HIDROSUL 2" ASI-250-36M3/H C/20M MANGUEI</t>
  </si>
  <si>
    <t>CHI/BOMBA HIDROSUL 2" AS1-250-36M3/H C/20M MANGUE</t>
  </si>
  <si>
    <t>CHP/BOMBA HIDROSUL 3" ASI-500-72M3/H C/20M MANGUEI</t>
  </si>
  <si>
    <t>CHI/BOMBA HIDROSUL 3" ASI-500-72M3/H C/20M MANGUEI</t>
  </si>
  <si>
    <t>50.10</t>
  </si>
  <si>
    <t>CAMINHAO, CARROCERIA E CAVALO MECANICO</t>
  </si>
  <si>
    <t>CHP/CAMINHAO BASCULANTE FORD 1317 WE</t>
  </si>
  <si>
    <t>CHI/CAMINHAO BASCULANTE FORD 1317 WE</t>
  </si>
  <si>
    <t>CHP/CAMINHAO BASCULANTE FORD 1519</t>
  </si>
  <si>
    <t>CHI/CAMINHAO BASCULANTE FORD 1519</t>
  </si>
  <si>
    <t>CHP/CAMINHAO TANQUE FORD 1317 WE, 6.000L</t>
  </si>
  <si>
    <t>CHI/CAMINHAO TANQUE FORD 1317 WE, 6.000L</t>
  </si>
  <si>
    <t>CHP/CAMINHAO TANQUE FORD 1317 WE TRUCADO, 10000</t>
  </si>
  <si>
    <t>CHI/CAMINHAO TANQUE FORD 1317 WE TRUCADO, 10000 L</t>
  </si>
  <si>
    <t>CHP/CAMINHAO CARROCERIA FORD 1317 WE</t>
  </si>
  <si>
    <t>CHI/CAMINHAO CARROCERIA FORD 1317 WE</t>
  </si>
  <si>
    <t>CHP/CAM.GUINDAUTO FORD F-1319 MADAL PBK - 6500</t>
  </si>
  <si>
    <t>CHI/CAM.GUINDAUTO FORD F-1319 MADAL PBK - 6500</t>
  </si>
  <si>
    <t>50.11</t>
  </si>
  <si>
    <t>CARREGADEIRA</t>
  </si>
  <si>
    <t>CHP/MINI-CARREGADEIRA DE PNEUS 61HP COM VASSOURA DE 1500MM OU EQUIVALENTE</t>
  </si>
  <si>
    <t>CHI/MINI-CARREGADEIRA DE PNEUS 61HP COM VASSOURA DE 1500MM OU EQUIVALENTE</t>
  </si>
  <si>
    <t>50.13</t>
  </si>
  <si>
    <t>COMPACTADOR</t>
  </si>
  <si>
    <t>CHP/ROLO VIBRAT. DYNAPAC CA-25 LISO - STD  P/SOLOS</t>
  </si>
  <si>
    <t>CHI/ROLO VIBRAT. DYNAPAC CA-25 LISO - STD  P/SOLOS</t>
  </si>
  <si>
    <t>50.14</t>
  </si>
  <si>
    <t>COMPRESSOR E ACESSORIOS</t>
  </si>
  <si>
    <t>50.16</t>
  </si>
  <si>
    <t>DISTRIBUIDOR DE AGREGADO E BETUME</t>
  </si>
  <si>
    <t>CHP/CAMIN.DISTR.BETUME FORD 1519, ALMEIDA D-72 D</t>
  </si>
  <si>
    <t>CHI/CAMIN.DISTR.BETUME FORD 1519, ALMEIDA D-72 D</t>
  </si>
  <si>
    <t>50.19</t>
  </si>
  <si>
    <t>EQUIPAMENTO DE PERFURACAO E ROMPEDOR</t>
  </si>
  <si>
    <t>CHP/PERFURATRIZ BJ 571-4L 78PCM</t>
  </si>
  <si>
    <t>CHI/PERFURATRIZ BJ 571-4L 78PCM</t>
  </si>
  <si>
    <t>50.20</t>
  </si>
  <si>
    <t>ESCAVADEIRA E DRAGA</t>
  </si>
  <si>
    <t>50.21</t>
  </si>
  <si>
    <t>ROCADEIRA</t>
  </si>
  <si>
    <t>CHP/ROCADEIRA COSTAL COM MOTOR A GASOLINA DE *32* CC</t>
  </si>
  <si>
    <t>CHI/ROCADEIRA COSTAL COM MOTOR A GASOLINA DE *32* CC</t>
  </si>
  <si>
    <t>50.25</t>
  </si>
  <si>
    <t>GRADE DE DISCO</t>
  </si>
  <si>
    <t>CHP/GRADE DE DISCOS MECANICA 20X24" COM 20 DISCOS 24" X 6MM  COM PNEUS PARA TRANSPORTE</t>
  </si>
  <si>
    <t>CHI/GRADE DE DISCOS MECANICA 20X24" COM 20 DISCOS 24" X 6MM  COM PNEUS PARA TRANSPORTE</t>
  </si>
  <si>
    <t>50.27</t>
  </si>
  <si>
    <t>GUINDASTE</t>
  </si>
  <si>
    <t>CHP/ GUINDASTE WTTA - 16G</t>
  </si>
  <si>
    <t>CHI/ GUINDASTE WTTA - 16G</t>
  </si>
  <si>
    <t>50.31</t>
  </si>
  <si>
    <t>MAQUINA E APARELHO DE SOLDA</t>
  </si>
  <si>
    <t>50.32</t>
  </si>
  <si>
    <t>MOTONIVELADORA</t>
  </si>
  <si>
    <t>50.36</t>
  </si>
  <si>
    <t>TRATOR</t>
  </si>
  <si>
    <t>CHP/TRATOR COM LAMINA E ESCARIFICADOR D8</t>
  </si>
  <si>
    <t>CHI/TRATOR COM LAMINA E ESCARIFICADOR D8</t>
  </si>
  <si>
    <t>50.37</t>
  </si>
  <si>
    <t>USINA DE ASFALTO, SOLOS E CONCRETO</t>
  </si>
  <si>
    <t>50.39</t>
  </si>
  <si>
    <t>VIBRADOR</t>
  </si>
  <si>
    <t>50.41</t>
  </si>
  <si>
    <t>EQUIPAMENTOS DE APOIO</t>
  </si>
  <si>
    <t>50.42</t>
  </si>
  <si>
    <t>SERRA CIRCULAR</t>
  </si>
  <si>
    <t>50.42.02</t>
  </si>
  <si>
    <t>CHI/SERRA CIRCULAR DE BANCADA, MOTOR ELÉTRICO 1800W, COIFA P/DISCO 10", OU EQUIVALENTE</t>
  </si>
  <si>
    <t>GABIÃO TIPO CAIXA MALHA 8X10CM FIO 2,7MM ZN/AL + PVC C/ENCHIMENTO PEDRA GNAISSE H=100CM</t>
  </si>
  <si>
    <t>05.20.02</t>
  </si>
  <si>
    <t>GABIÃO TIPO CAIXA MALHA 8X10CM FIO 2,7MM ZN/AL + PVC C/ENCHIMENTO PEDRA GNAISSE H=50CM</t>
  </si>
  <si>
    <t>GABIÃO TIPO CAIXA MALHA 8X10CM FIO 2,7MM ZN/AL C/ENCHIMENTO PEDRA GNAISSE H=100CM</t>
  </si>
  <si>
    <t>05.20.04</t>
  </si>
  <si>
    <t>GABIÃO TIPO CAIXA MALHA 8X10CM FIO 2,7MM ZN/AL C/ENCHIMENTO PEDRA GNAISSE H=50CM</t>
  </si>
  <si>
    <t>GABIÃO TIPO COLCHAO MALHA 6X8CM FIO 2MM  ZN/AL + PVC C/ENCHIMENTO PEDRA GNAISSE  H=30CM</t>
  </si>
  <si>
    <t>05.20.08</t>
  </si>
  <si>
    <t>GABIÃO TIPO COLCHAO MALHA 6X8CM FIO 2MM  ZN/AL + PVC C/ENCHIMENTO PEDRA GNAISSE  H=23CM</t>
  </si>
  <si>
    <t>05.20.09</t>
  </si>
  <si>
    <t>GABIÃO TIPO COLCHAO MALHA 6X8CM FIO 2MM  ZN/AL + PVC C/ENCHIMENTO PEDRA GNAISSE  H=17CM</t>
  </si>
  <si>
    <t>GABIÃO TIPO SACO MALHA 8X10CM FIO 2,4MM ZN/AL + PVC C/ENCHIMENTO PEDRA GNAISSE</t>
  </si>
  <si>
    <t>GABIAO CAIXA MALHA HEXAGONAL 8X10CM FIO 2,7MM (NBR 10.514:1988/8964:2013) 3,0x1,0x1,0M ZN/AL + PVC</t>
  </si>
  <si>
    <t>GABIAO CAIXA MALHA HEXAGONAL 8X10CM FIO 2,7MM (NBR 10.514:1988/8964:2013) 3,0X1,0X1,0M ZN/AL</t>
  </si>
  <si>
    <t>GABIAO MANTA (COLCHAO) MALHA HEXAGONAL 6X8CM FIO 2MM (NBR 10.514:1988/8964:2013) 4,0x2,0x0,30M  ZN/AL + PVC</t>
  </si>
  <si>
    <t>GABIAO SACO MALHA HEXAGONAL 8X10CM FIO 2,4MM (NBR 10.514:1988/8964:2013) DIMENSÕES: 3,0X0,65M ZN/AL + PVC</t>
  </si>
  <si>
    <t>RETIRADA DE AMOSTRA INDEFORMADA C/AMOSTRADOR TIPO SHELBY, D= 4"</t>
  </si>
  <si>
    <t>1.2</t>
  </si>
  <si>
    <t>1.3</t>
  </si>
  <si>
    <t>1.4</t>
  </si>
  <si>
    <t>1.5</t>
  </si>
  <si>
    <t>1.6</t>
  </si>
  <si>
    <t>1.7</t>
  </si>
  <si>
    <t>1.8</t>
  </si>
  <si>
    <t>1.9</t>
  </si>
  <si>
    <t>1.10</t>
  </si>
  <si>
    <t>SERVIÇOS INICIAIS</t>
  </si>
  <si>
    <t>INFRAESTRUTURA URBANA</t>
  </si>
  <si>
    <t>TERRAPLENAGEM/CONTENÇÃO</t>
  </si>
  <si>
    <t>3.11</t>
  </si>
  <si>
    <t>3.12</t>
  </si>
  <si>
    <t>BASE</t>
  </si>
  <si>
    <t>5.4</t>
  </si>
  <si>
    <t>5.5</t>
  </si>
  <si>
    <t>CORREÇÃO DO PAVIMENTO</t>
  </si>
  <si>
    <t>5.3.1</t>
  </si>
  <si>
    <t>5.1.1</t>
  </si>
  <si>
    <t>5.1.2</t>
  </si>
  <si>
    <t>5.1.3</t>
  </si>
  <si>
    <t>5.1.4</t>
  </si>
  <si>
    <t>5.1.5</t>
  </si>
  <si>
    <t>5.1.6</t>
  </si>
  <si>
    <t>5.2.1</t>
  </si>
  <si>
    <t>5.2.2</t>
  </si>
  <si>
    <t>5.2.3</t>
  </si>
  <si>
    <t>5.3.2</t>
  </si>
  <si>
    <t>5.3.3</t>
  </si>
  <si>
    <t>5.3.4</t>
  </si>
  <si>
    <t>5.3.5</t>
  </si>
  <si>
    <t>5.3.6</t>
  </si>
  <si>
    <t>5.3.7</t>
  </si>
  <si>
    <t>PAVIMENTAÇÃO A FRIO</t>
  </si>
  <si>
    <t>5.5.1</t>
  </si>
  <si>
    <t>5.5.2</t>
  </si>
  <si>
    <t>5.5.3</t>
  </si>
  <si>
    <t>5.5.4</t>
  </si>
  <si>
    <t>5.5.5</t>
  </si>
  <si>
    <t>7.3</t>
  </si>
  <si>
    <t>7.4</t>
  </si>
  <si>
    <t>ITENS DIVERSOS</t>
  </si>
  <si>
    <t>8.1</t>
  </si>
  <si>
    <t>5.4.1</t>
  </si>
  <si>
    <t>5.4.2</t>
  </si>
  <si>
    <t>1.</t>
  </si>
  <si>
    <t xml:space="preserve">
TABELA REFERENCIAL DE PREÇOS UNITÁRIOS PARA OBRAS DE EDIFICAÇÃO
</t>
  </si>
  <si>
    <t>TABELA REFERENCIAL DE PREÇOS UNITÁRIOS PARA OBRAS DE EDIFICAÇÃO</t>
  </si>
  <si>
    <t>Região Sul - S/ Desoneração</t>
  </si>
  <si>
    <t>OBRAS EM CENTRO URBANO OU REGIÃO LIMÍTROFE</t>
  </si>
  <si>
    <t>MOBILIZAÇÃO E DESMOBILIZAÇÃO DE OBRA EM CENTRO URBANO OU REGIÃO LIMÍTROFE COM VALOR ACIMA DE 3.000.000,01</t>
  </si>
  <si>
    <t>MOBILIZAÇÃO E DESMOBILIZAÇÃO DE OBRA EM CENTRO URBANO OU REGIÃO LIMÍTROFE COM VALOR ATÉ O VALOR DE 1.000.000,00</t>
  </si>
  <si>
    <t>MOBILIZAÇÃO E DESMOBILIZAÇÃO DE OBRA EM CENTRO URBANO OU REGIÃO LIMÍTROFE COM VALOR ENTRE 1.000.000,01 E 3.000.000,00</t>
  </si>
  <si>
    <t>OBRA DISTANTE DE CENTRO URBANO</t>
  </si>
  <si>
    <t>MOBILIZAÇÃO E DESMOBILIZAÇÃO OBRA DISTANTE DE CENTRO URBANO COM ACIMA DE 3.000.000,01</t>
  </si>
  <si>
    <t>MOBILIZAÇÃO E DESMOBILIZAÇÃO OBRA DISTANTE DE CENTRO URBANO COM ENTRE 1.000.000,01 E 3.000.000,00</t>
  </si>
  <si>
    <t>MOBILIZAÇÃO E DESMOBILIZAÇÃO OBRA DISTANTE DE CENTRO URBANO COM VALOR ATÉ O VALOR DE 1.000.000,00</t>
  </si>
  <si>
    <t>m2</t>
  </si>
  <si>
    <t>ED-28163</t>
  </si>
  <si>
    <t>DESTOCAMENTO E AFASTAMENTO DE REMANESCENTE ARBÓREO, INCLUSIVE TRANSPORTE E RETIRADA DO MATERIAL ESCAVADO (EM CAÇAMBA)</t>
  </si>
  <si>
    <t>un</t>
  </si>
  <si>
    <t>LIMPEZA DE TERRENO, INCLUSIVE CAPINA, RASTELAMENTO COM AFASTAMENTO ATÉ VINTE (20) METROS E QUEIMA CONTROLADA</t>
  </si>
  <si>
    <t>RASTELAMENTO DE ÁREA COM AFASTAMENTO DE ATÉ VINTE (20) METROS, EXCLUSIVE CAPINA OU ROÇADA MANUAL</t>
  </si>
  <si>
    <t>ED-28162</t>
  </si>
  <si>
    <t>ROÇADA MANUAL DE TERRENO COM ROÇADEIRA COSTAL, EXCLUSIVE RASTELAMENTO E QUEIMA</t>
  </si>
  <si>
    <t>DESMATAMENTO, DESTOCAMENTO E LIMPEZA, INCLUSIVE TRANSPORTE ATÉ CINQUENTA (50) METROS</t>
  </si>
  <si>
    <t>CORTE DE ÁRVORE COM MOTOSSERRA, DIÂMETRO DO TRONCO ACIMA DE TRINTA (30) CENTÍMETROS ATÉ CINQUENTA (50) CENTÍMETROS, EXCLUSIVE DESTOCAMENTO E AFASTAMENTO</t>
  </si>
  <si>
    <t>CORTE DE ÁRVORE COM MOTOSSERRA, DIÂMETRO DO TRONCO DE QUINZE (15) CENTÍMETROS ATÉ TRINTA (30) CENTÍMETROS, EXCLUSIVE DESTOCAMENTO E AFASTAMENTO</t>
  </si>
  <si>
    <t>REMOÇÃO DE TELHADO</t>
  </si>
  <si>
    <t>REMOÇÃO DE CALHA EM CHAPA GALVANIZADA OU EM PVC, COM REAPROVEITAMENTO, INCLUSIVE AFASTAMENTO E EMPILHAMENTO, EXCLUSIVE TRANSPORTE E RETIRADA DO MATERIAL REMOVIDO NÃO REAPROVEITÁVEL</t>
  </si>
  <si>
    <t>m</t>
  </si>
  <si>
    <t>REMOÇÃO MANUAL DE CONDUTOR EM PVC OU METÁLICO, COM REAPROVEITAMENTO, INCLUSIVE AFASTAMENTO E EMPILHAMENTO, EXCLUSIVE TRANSPORTE E RETIRADA DO MATERIAL REMOVIDO NÃO REAPROVEITÁVEL</t>
  </si>
  <si>
    <t>REMOÇÃO MANUAL DE ENGRADAMENTO PARA TELHA TIPO CALHA ESTRUTURAL EM FIBROCIMENTO, COM REAPROVEITAMENTO, INCLUSIVE AFASTAMENTO E EMPILHAMENTO, EXCLUSIVE TRANSPORTE E RETIRADA DO MATERIAL REMOVIDO NÃO REAPROVEITÁVEL</t>
  </si>
  <si>
    <t>REMOÇÃO MANUAL DE ENGRADAMENTO PARA TELHA TIPO CERÂMICA OU CONCRETO, INCLUSIVE AFASTAMENTO E EMPILHAMENTO, EXCLUSIVE TRANSPORTE E RETIRADA DO MATERIAL REMOVIDO NÃO REAPROVEITÁVEL</t>
  </si>
  <si>
    <t>REMOÇÃO MANUAL DE ENGRADAMENTO PARA TELHA TIPO METÁLICA, PVC OU FIBROCIMENTO, COM REAPROVEITAMENTO, INCLUSIVE AFASTAMENTO E EMPILHAMENTO, EXCLUSIVE TRANSPORTE E RETIRADA DO MATERIAL REMOVIDO NÃO REAPROVEITÁVEL</t>
  </si>
  <si>
    <t>REMOÇÃO MANUAL DE RUFO METÁLICO, COM REAPROVEITAMENTO, INCLUSIVE AFASTAMENTO E EMPILHAMENTO, EXCLUSIVE TRANSPORTE E RETIRADA DO MATERIAL REMOVIDO NÃO REAPROVEITÁVEL</t>
  </si>
  <si>
    <t>REMOÇÃO MANUAL DE TELHA  EM FIBROCIMENTO, TIPO CALHA ESTRUTURAL, COM REAPROVEITAMENTO, INCLUSIVE AFASTAMENTO E EMPILHAMENTO, EXCLUSIVE TRANSPORTE E RETIRADA DO MATERIAL REMOVIDO NÃO REAPROVEITÁVEL</t>
  </si>
  <si>
    <t>REMOÇÃO MANUAL DE TELHA  EM FIBROCIMENTO, TIPO ONDULADA, COM REAPROVEITAMENTO, INCLUSIVE AFASTAMENTO E EMPILHAMENTO, EXCLUSIVE TRANSPORTE E RETIRADA DO MATERIAL REMOVIDO NÃO REAPROVEITÁVEL</t>
  </si>
  <si>
    <t>REMOÇÃO MANUAL DE TELHA CERÂMICA, COM REAPROVEITAMENTO, INCLUSIVE AFASTAMENTO E EMPILHAMENTO, EXCLUSIVE TRANSPORTE E RETIRADA DO MATERIAL REMOVIDO NÃO REAPROVEITÁVEL</t>
  </si>
  <si>
    <t>REMOÇÃO MANUAL DE TELHA METÁLICA OU PVC, COM REAPROVEITAMENTO, INCLUSIVE AFASTAMENTO E EMPILHAMENTO, EXCLUSIVE TRANSPORTE E RETIRADA DO MATERIAL REMOVIDO NÃO REAPROVEITÁVEL</t>
  </si>
  <si>
    <t>DEMOLIÇÃO E REMOÇÃO DE INSTALAÇÃO</t>
  </si>
  <si>
    <t>DEMOLIÇÃO MANUAL DE TUBULAÇÕES EMBUTIDAS DE REDE (ÁGUA, ELÉTRICA, GASES, ETC.), INCLUSIVE RASGO EM ALVENARIA, REMOÇÃO DE ACESSÓRIOS DE FIXAÇÃO, AFASTAMENTO E EMPILHAMENTO, EXCLUSIVE TRANSPORTE E RETIRADA DO MATERIAL DEMOLIDO</t>
  </si>
  <si>
    <t>REMOÇÃO MANUAL DE INTERFONE, COM REAPROVEITAMENTO, INCLUSIVE AFASTAMENTO E EMPILHAMENTO, EXCLUSIVE TRANSPORTE E RETIRADA DO MATERIAL REMOVIDO NÃO REAPROVEITÁVEL</t>
  </si>
  <si>
    <t>REMOÇÃO MANUAL DE LUMINÁRIA COMERCIAL, EMBUTIDA OU SOBREPOR, COM REAPROVEITAMENTO, INCLUSIVE AFASTAMENTO E EMPILHAMENTO, EXCLUSIVE TRANSPORTE E RETIRADA DO MATERIAL REMOVIDO NÃO REAPROVEITÁVEL</t>
  </si>
  <si>
    <t>REMOÇÃO MANUAL DE LUMINÁRIA COMPACTA (PLAFON, PAINEL LED, ETC.) EMBUTIDA OU SOBREPOR, COM REAPROVEITAMENTO, INCLUSIVE AFASTAMENTO E EMPILHAMENTO, EXCLUSIVE TRANSPORTE E RETIRADA DO MATERIAL REMOVIDO NÃO REAPROVEITÁVEL</t>
  </si>
  <si>
    <t>REMOÇÃO MANUAL DE REDES DE DUTOS PARA CLIMATIZAÇÃO, INCLUSIVE AFASTAMENTO E EMPILHAMENTO, EXCLUSIVE TRANSPORTE E RETIRADA DO MATERIAL REMOVIDO NÃO REAPROVEITÁVEL</t>
  </si>
  <si>
    <t>REMOÇÃO MANUAL DE TUBULAÇÕES EMBUTIDAS DE REDE (ÁGUA, ELÉTRICA, GASES, ETC.), COM REAPROVEITAMENTO, INCLUSIVE RASGO EM ALVENARIA, REMOÇÃO DE ACESSÓRIOS DE FIXAÇÃO, AFASTAMENTO E EMPILHAMENTO, EXCLUSIVE TRANSPORTE E RETIRADA DO MATERIAL REMOVIDO NÃO REAPROVEITÁVEL</t>
  </si>
  <si>
    <t>DEMOLIÇÃO MANUAL DE FORRO DE CHAPA OU PLACA DE GESSO, INCLUSIVE DEMOLIÇÃO DA ESTRUTURA DE SUSTENTAÇÃO, AFASTAMENTO E EMPILHAMENTO, EXCLUSIVE TRANSPORTE E RETIRADA DO MATERIAL DEMOLIDO</t>
  </si>
  <si>
    <t>REMOÇÃO DE FORRO</t>
  </si>
  <si>
    <t>REMOÇÃO MANUAL DE FORRO DE PLACAS (GESSO, MINERAL, FIBRA, ISOPOR, COLMEIA, PVC, ETC.), COM REAPROVEITAMENTO, INCLUSIVE AFASTAMENTO E EMPILHAMENTO, EXCLUSIVE DEMOLIÇÃO DA ESTRUTURA DE SUSTENTAÇÃO, TRANSPORTE E RETIRADA DO MATERIAL REMOVIDO NÃO REAPROVEITÁVEL</t>
  </si>
  <si>
    <t>REMOÇÃO MANUAL DE FORRO DE PLACAS (GESSO, MINERAL, FIBRA, ISOPOR, COLMEIA, PVC, ETC.), COM REAPROVEITAMENTO, INCLUSIVE DEMOLIÇÃO ESTRUTURA DE SUSTENTAÇÃO, AFASTAMENTO E EMPILHAMENTO, EXCLUSIVE TRANSPORTE E RETIRADA DO MATERIAL REMOVIDO NÃO REAPROVEITÁVEL</t>
  </si>
  <si>
    <t>REMOÇÃO MANUAL DE FORRO DE TÁBUAS DE PINHO, COM REAPROVEITAMENTO, INCLUSIVE AFASTAMENTO E EMPILHAMENTO, EXCLUSIVE REMOÇÃO DA ESTRUTURA DE SUSTENTAÇÃO, TRANSPORTE E RETIRADA DO MATERIAL REMOVIDO NÃO REAPROVEITÁVEL</t>
  </si>
  <si>
    <t>ED-28355</t>
  </si>
  <si>
    <t>REMOÇÃO MANUAL ESTRUTURA OU TRAMA DE SUSTENTAÇÃO DE MADEIRA OU METÁLICA PARA FORRO, COM REAPROVEITAMENTO, INCLUSIVE AFASTAMENTO E EMPILHAMENTO, EXCLUSIVE TRANSPORTE E RETIRADA DO MATERIAL REMOVIDO NÃO REAPROVEITÁVEL</t>
  </si>
  <si>
    <t>REMOÇÃO DE ESQUADRIA</t>
  </si>
  <si>
    <t>REMOÇÃO MANUAL DE CONJUNTO DE ALIZARES, COM REAPROVEITAMENTO, INCLUSIVE AFASTAMENTO E EMPILHAMENTO, EXCLUSIVE TRANSPORTE E RETIRADA DO MATERIAL REMOVIDO NÃO REAPROVEITÁVEL</t>
  </si>
  <si>
    <t>cj</t>
  </si>
  <si>
    <t>REMOÇÃO MANUAL DE CONJUNTO DE FERRAGENS (DOBRADIÇAS, FECHADURA E MAÇANETAS), COM REAPROVEITAMENTO, INCLUSIVE AFASTAMENTO E EMPILHAMENTO, EXCLUSIVE TRANSPORTE E RETIRADA DO MATERIAL REMOVIDO NÃO REAPROVEITÁVEL</t>
  </si>
  <si>
    <t>REMOÇÃO MANUAL DE ESQUADRIA EM MADEIRA, COM REAPROVEITAMENTO, INCLUSIVE REMOÇÃO DE MARCO/ALIZAR/GUARNIÇÕES, AFASTAMENTO E EMPILHAMENTO, EXCLUSIVE TRANSPORTE E RETIRADA DO MATERIAL REMOVIDO NÃO REAPROVEITÁVEL</t>
  </si>
  <si>
    <t>REMOÇÃO MANUAL DE ESQUADRIA METÁLICA, COM REAPROVEITAMENTO, INCLUSIVE MARCO/ALIZAR/GUARNIÇÕES, AFASTAMENTO E EMPILHAMENTO, EXCLUSIVE TRANSPORTE E RETIRADA DO MATERIAL REMOVIDO NÃO REAPROVEITÁVEL</t>
  </si>
  <si>
    <t>REMOÇÃO MANUAL DE FOLHA DE PORTA OU JANELA DE MADEIRA OU METÁLICA, COM REAPROVEITAMENTO, INCLUSIVE AFASTAMENTO E EMPILHAMENTO, EXCLUSIVE TRANSPORTE E RETIRADA DO MATERIAL REMOVIDO NÃO REAPROVEITÁVEL</t>
  </si>
  <si>
    <t>REMOÇÃO MANUAL DE MARCO EM MADEIRA OU METÁLICO, COM REAPROVEITAMENTO, INCLUSIVE AFASTAMENTO E EMPILHAMENTO, EXCLUSIVE TRANSPORTE E RETIRADA DO MATERIAL REMOVIDO NÃO REAPROVEITÁVEL</t>
  </si>
  <si>
    <t>DEMOLIÇÃO MANUAL DE IMPERMEABILIZAÇÃO E PROTEÇÃO MECÂNICA, INCLUSIVE AFASTAMENTO E EMPILHAMENTO, EXCLUSIVE TRANSPORTE E RETIRADA DO MATERIAL DEMOLIDO</t>
  </si>
  <si>
    <t>REMOÇÃO DE LOUÇA E ACESSÓRIOS</t>
  </si>
  <si>
    <t>REMOÇÃO DE LOUÇAS (LAVATÓRIO, BANHEIRA, PIA, VASO SANITÁRIO, TANQUE), COM REAPROVEITAMENTO, INCLUSIVE AFASTAMENTO E EMPILHAMENTO, EXCLUSIVE TRANSPORTE E RETIRADA DO MATERIAL REMOVIDO NÃO REAPROVEITÁVEL</t>
  </si>
  <si>
    <t>REMOÇÃO MANUAL DE METAIS COMUNS E ACABAMENTOS (TORNEIRA, ACABAMENTO PARA REGISTRO, SIFÃO, ENGATE FLEXÍVEL, ETC.), COM REAPROVEITAMENTO, INCLUSIVE AFASTAMENTO E EMPILHAMENTO, EXCLUSIVE TRANSPORTE E RETIRADA DO MATERIAL REMOVIDO NÃO REAPROVEITÁVEL</t>
  </si>
  <si>
    <t>REMOÇÃO MANUAL DE METAIS EMBUTIDOS (BASE DE REGISTRO, VÁLVULA DE DESCARGA, TORNEIRA ANTIVANDALISMO, ETC.), COM REAPROVEITAMENTO, INCLUSIVE AFASTAMENTO E EMPILHAMENTO, EXCLUSIVE TRANSPORTE E RETIRADA DO MATERIAL REMOVIDO NÃO REAPROVEITÁVEL</t>
  </si>
  <si>
    <t>DEMOLIÇÃO E REMOÇÃO DE DIVISÓRIA E BANCADA</t>
  </si>
  <si>
    <t>DEMOLIÇÃO MANUAL DE ALVENARIA/DIVISÓRIA DE ELEMENTOS VAZADOS (COBOGÓ, ETC. ), INCLUSIVE AFASTAMENTO E EMPILHAMENTO, EXCLUSIVE TRANSPORTE E RETIRADA DO MATERIAL DEMOLIDO</t>
  </si>
  <si>
    <t>DEMOLIÇÃO MANUAL DE DIVISÓRIA COMERCIAL EM LAMINADO, INCLUSIVE AFASTAMENTO E EMPILHAMENTO, EXCLUSIVE TRANSPORTE E RETIRADA DO MATERIAL DEMOLIDO</t>
  </si>
  <si>
    <t>DEMOLIÇÃO MANUAL DE DIVISÓRIA DE MADEIRA, INCLUSIVE AFASTAMENTO E EMPILHAMENTO, EXCLUSIVE TRANSPORTE E RETIRADA DO MATERIAL DEMOLIDO</t>
  </si>
  <si>
    <t>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</si>
  <si>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</si>
  <si>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REMOÇÃO MANUAL DE DIVISÓRIA EM PEDRA (MÁRMORE, GRANITO, ARDÓSIA, MARMORITE, ETC.), COM REAPROVEITAMENTO, INCLUSIVE RASGO EM ALVENARIA, REMOÇÃO DE ACESSÓRIOS DE FIXAÇÃO, AFASTAMENTO E EMPILHAMENTO, EXCLUSIVE TRANSPORTE E RETIRADA DO MATERIAL REMOVIDO NÃO REAPROVEITÁVEL</t>
  </si>
  <si>
    <t>DEMOLIÇÃO MANUAL DE ALVENARIA DE TIJOLO CERÂMICO MACIÇO, INCLUSIVE AFASTAMENTO E EMPILHAMENTO, EXCLUSIVE TRANSPORTE E RETIRADA DO MATERIAL DEMOLIDO</t>
  </si>
  <si>
    <t>m3</t>
  </si>
  <si>
    <t>DEMOLIÇÃO MANUAL DE ALVENARIA DE TIJOLO CERÂMICO OU BLOCO DE CONCRETO, INCLUSIVE AFASTAMENTO E EMPILHAMENTO, EXCLUSIVE TRANSPORTE E RETIRADA DO MATERIAL DEMOLIDO</t>
  </si>
  <si>
    <t>ED-28338</t>
  </si>
  <si>
    <t>DEMOLIÇÃO MANUAL DE CONSTRUÇÃO EM ALVENARIAS DE VEDAÇÃO, COM ESPESSURA MÁXIMA DE 15CM, INCLUSIVE REMOÇÃO COM REAPROVEITAMENTO DE ESQUADRIAS, AFASTAMENTO E EMPILHAMENTO, EXCLUSIVE TRANSPORTE E RETIRADA DO MATERIAL DEMOLIDO/REMOVIDO NÃO REAPROVEITÁVEL</t>
  </si>
  <si>
    <t>DEMOLIÇÃO MANUAL DE CONCRETO ARMADO, INCLUSIVE AFASTAMENTO E EMPILHAMENTO, EXCLUSIVE TRANSPORTE E RETIRADA DO MATERIAL DEMOLIDO</t>
  </si>
  <si>
    <t>DEMOLIÇÃO MANUAL DE CONCRETO, SEM ARMAÇÃO, INCLUSIVE AFASTAMENTO E EMPILHAMENTO, EXCLUSIVE TRANSPORTE E RETIRADA DO MATERIAL DEMOLIDO</t>
  </si>
  <si>
    <t>DEMOLIÇÃO MECANIZADA DE CONCRETO ARMADO, COM EQUIPAMENTO ELÉTRICO, INCLUSIVE AFASTAMENTO E EMPILHAMENTO, EXCLUSIVE TRANSPORTE E RETIRADA DO MATERIAL DEMOLIDO</t>
  </si>
  <si>
    <t>DEMOLIÇÃO MECANIZADA DE CONCRETO ARMADO, COM EQUIPAMENTO PNEUMÁTICO, INCLUSIVE AFASTAMENTO E EMPILHAMENTO, EXCLUSIVE TRANSPORTE E RETIRADA DO MATERIAL DEMOLIDO</t>
  </si>
  <si>
    <t>DEMOLIÇÃO MECANIZADA DE CONCRETO, SEM ARMAÇÃO, COM EQUIPAMENTO ELÉTRICO, INCLUSIVE AFASTAMENTO E EMPILHAMENTO, EXCLUSIVE TRANSPORTE E RETIRADA DO MATERIAL DEMOLIDO</t>
  </si>
  <si>
    <t>DEMOLIÇÃO MECANIZADA DE CONCRETO, SEM ARMAÇÃO, COM EQUIPAMENTO PNEUMÁTICO, INCLUSIVE AFASTAMENTO E EMPILHAMENTO, EXCLUSIVE TRANSPORTE E RETIRADA DO MATERIAL DEMOLIDO</t>
  </si>
  <si>
    <t>REMOÇÃO DE PADRÃO CONCESSIONÁRIA</t>
  </si>
  <si>
    <t>REMOÇÃO MANUAL DE PADRÃO DE ENTRADA DE ÁGUA, COM REAPROVEITAMENTO, INCLUSIVE AFASTAMENTO E EMPILHAMENTO, EXCLUSIVE TRANSPORTE E RETIRADA DO MATERIAL REMOVIDO NÃO REAPROVEITÁVEL</t>
  </si>
  <si>
    <t>REMOÇÃO MANUAL DE PADRÃO DE ENTRADA DE ENERGIA, COM REAPROVEITAMENTO, INCLUSIVE AFASTAMENTO E EMPILHAMENTO, EXCLUSIVE TRANSPORTE E RETIRADA DO MATERIAL REMOVIDO NÃO REAPROVEITÁVEL</t>
  </si>
  <si>
    <t>DEMOLIÇÃO E REMOÇÃO DE PAVIMENTAÇÃO</t>
  </si>
  <si>
    <t>DEMOLIÇÃO MANUAL DE LAJE DE CONCRETO ARMADO, COM ESPESSURA DE ATÉ 15CM, INCLUSIVE AFASTAMENTO E EMPILHAMENTO, EXCLUSIVE TRANSPORTE E RETIRADA DO MATERIAL DEMOLIDO</t>
  </si>
  <si>
    <t xml:space="preserve">DEMOLIÇÃO MANUAL DE SARJETA OU SARJETÃO DE CONCRETO, INCLUSIVE AFASTAMENTO E EMPILHAMENTO, EXCLUSIVE TRANSPORTE E RETIRADA DO MATERIAL DEMOLIDO
</t>
  </si>
  <si>
    <t>DEMOLIÇÃO MECANIZADA DE LAJE DE CONCRETO ARMADO, COM ESPESSURA DE ATÉ 15CM, , COM EQUIPAMENTO ELÉTRICO, INCLUSIVE AFASTAMENTO E EMPILHAMENTO, EXCLUSIVE TRANSPORTE E RETIRADA DO MATERIAL DEMOLIDO</t>
  </si>
  <si>
    <t>DEMOLIÇÃO MECANIZADA DE LAJE DE CONCRETO ARMADO, COM ESPESSURA DE ATÉ 15CM, , COM EQUIPAMENTO PNEUMÁTICO, INCLUSIVE AFASTAMENTO E EMPILHAMENTO, EXCLUSIVE TRANSPORTE E RETIRADA DO MATERIAL DEMOLIDO</t>
  </si>
  <si>
    <t>DEMOLIÇÃO MECANIZADA DE REVESTIMENTO ASFÁLTICO, COM EQUIPAMENTO PNEUMÁTICO, INCLUSIVE AFASTAMENTO E EMPILHAMENTO, EXCLUSIVE TRANSPORTE E RETIRADA DO MATERIAL DEMOLIDO</t>
  </si>
  <si>
    <t>REMOÇÃO MANUAL DE ALVENARIA POLIÉDRICA, COM REAPROVEITAMENTO, INCLUSIVE AFASTAMENTO E EMPILHAMENTO, EXCLUSIVE TRANSPORTE E RETIRADA DO MATERIAL REMOVIDO NÃO REAPROVEITÁVEL</t>
  </si>
  <si>
    <t>REMOÇÃO MANUAL DE CALÇADA PORTUGUESA, COM REAPROVEITAMENTO, INCLUSIVE AFASTAMENTO E EMPILHAMENTO, EXCLUSIVE TRANSPORTE E RETIRADA DO MATERIAL REMOVIDO NÃO REAPROVEITÁVEL</t>
  </si>
  <si>
    <t>REMOÇÃO MANUAL DE GUIA DE MEIO-FIO EM PEDRA (GNAISSE, BASALTO, ETC.), COM REAPROVEITAMENTO, INCLUSIVE AFASTAMENTO E EMPILHAMENTO, EXCLUSIVE TRANSPORTE E RETIRADA DO MATERIAL REMOVIDO NÃO REAPROVEITÁVEL</t>
  </si>
  <si>
    <t>REMOÇÃO MANUAL DE GUIA DE MEIO-FIO PRÉ-MOLDADA EM CONCRETO, COM REAPROVEITAMENTO, INCLUSIVE AFASTAMENTO E EMPILHAMENTO, EXCLUSIVE TRANSPORTE E RETIRADA DO MATERIAL REMOVIDO NÃO REAPROVEITÁVEL</t>
  </si>
  <si>
    <t>REMOÇÃO MANUAL DE PAVIMENTAÇÃO INTERTRAVADA EM PRÉ-MOLDADO DE CONCRETO, COM REAPROVEITAMENTO, INCLUSIVE AFASTAMENTO E EMPILHAMENTO, EXCLUSIVE TRANSPORTE E RETIRADA DO MATERIAL REMOVIDO NÃO REAPROVEITÁVEL</t>
  </si>
  <si>
    <t>REMOÇÃO MANUAL DE PAVIMENTO PARALELEPÍPEDO, COM REAPROVEITAMENTO, INCLUSIVE AFASTAMENTO E EMPILHAMENTO, EXCLUSIVE TRANSPORTE E RETIRADA DO MATERIAL REMOVIDO NÃO REAPROVEITÁVEL</t>
  </si>
  <si>
    <t>DEMOLIÇÃO E REMOÇÃO DE REVESTIMENTO</t>
  </si>
  <si>
    <t>DEMOLIÇÃO MANUAL DE LAMINADO MELAMÍNICO EM SUPERFÍCIE DE MADEIRA OU PAREDE, INCLUSIVE AFASTAMENTO E EMPILHAMENTO, EXCLUSIVE TRANSPORTE E RETIRADA DO MATERIAL DEMOLIDO</t>
  </si>
  <si>
    <t>DEMOLIÇÃO MANUAL DE REBOCO OU EMBOÇO, COM ESPESSURA DE ATÉ 55MM, INCLUSIVE AFASTAMENTO E EMPILHAMENTO, EXCLUSIVE TRANSPORTE E RETIRADA DO MATERIAL DEMOLIDO</t>
  </si>
  <si>
    <t>DEMOLIÇÃO MANUAL DE REVESTIMENTO CERÂMICO, AZULEJO OU LADRILHO HIDRÁULICO, INCLUSIVE AFASTAMENTO E EMPILHAMENTO, EXCLUSIVE DEMOLIÇÃO DO REBOCO OU EMBOÇO, TRANSPORTE E RETIRADA DO MATERIAL DEMOLIDO</t>
  </si>
  <si>
    <t>DEMOLIÇÃO MANUAL DE REVESTIMENTO DE PEDRA (MÁRMORE, GRANITO, ARDÓSIA, ETC.), INCLUSIVE AFASTAMENTO E EMPILHAMENTO, EXCLUSIVE DEMOLIÇÃO DO REBOCO OU EMBOÇO, TRANSPORTE E RETIRADA DO MATERIAL DEMOLIDO</t>
  </si>
  <si>
    <t>REMOÇÃO MANUAL DE PEITORIL DE MÁRMORE OU GRANITO, COM REAPROVEITAMENTO, INCLUSIVE AFASTAMENTO E EMPILHAMENTO, EXCLUSIVE TRANSPORTE E RETIRADA DO MATERIAL REMOVIDO NÃO REAPROVEITÁVEL</t>
  </si>
  <si>
    <t>DEMOLIÇÃO E REMOÇÃO DE PISO</t>
  </si>
  <si>
    <t>DEMOLIÇÃO MANUAL DE PISO CERÂMICO OU LADRILHO HIDRÁULICO, INCLUSIVE AFASTAMENTO E EMPILHAMENTO, EXCLUSIVE DEMOLIÇÃO DE CONTRAPISO, TRANSPORTE E RETIRADA DO MATERIAL DEMOLIDO</t>
  </si>
  <si>
    <t>DEMOLIÇÃO MANUAL DE PISO CIMENTADO OU CONTRAPISO DE ARGAMASSA, COM ESPESSURA MÁXIMA DE 10CM, INCLUSIVE AFASTAMENTO E EMPILHAMENTO, EXCLUSIVE TRANSPORTE E RETIRADA DO MATERIAL DEMOLIDO</t>
  </si>
  <si>
    <t>DEMOLIÇÃO MANUAL DE PISO DE PEDRAS (MÁRMORE, GRANITO, ARDÓSIA, ETC.), INCLUSIVE AFASTAMENTO E EMPILHAMENTO, EXCLUSIVE DEMOLIÇÃO DE CONTRAPISO, TRANSPORTE E RETIRADA DO MATERIAL DEMOLIDO</t>
  </si>
  <si>
    <t>DEMOLIÇÃO MANUAL DE PISO EM GRANILITE/MARMORITE, INCLUSIVE AFASTAMENTO E EMPILHAMENTO, EXCLUSIVE TRANSPORTE E RETIRADA DO MATERIAL DEMOLIDO</t>
  </si>
  <si>
    <t>DEMOLIÇÃO MANUAL DE PISO VINÍLICO, INCLUSIVE AFASTAMENTO E EMPILHAMENTO, EXCLUSIVE TRANSPORTE E RETIRADA DO MATERIAL DEMOLIDO</t>
  </si>
  <si>
    <t>DEMOLIÇÃO MANUAL DE RODAPÉ, INCLUSIVE ARGAMASSA DE ASSENTAMENTO E AFASTAMENTO, EXCLUSIVE TRANSPORTE E RETIRADA DO MATERIAL DEMOLIDO</t>
  </si>
  <si>
    <t>REMOÇÃO MANUAL DE PISO DE TÁBUAS, COM REAPROVEITAMENTO, INCLUSIVE AFASTAMENTO E EMPILHAMENTO, EXCLUSIVE TRANSPORTE E RETIRADA DO MATERIAL REMOVIDO NÃO REAPROVEITÁVEL</t>
  </si>
  <si>
    <t>REMOÇÃO MANUAL DE PISO DE TACO DE MADEIRA, COM REAPROVEITAMENTO, INCLUSIVE AFASTAMENTO E EMPILHAMENTO, EXCLUSIVE TRANSPORTE E RETIRADA DO MATERIAL REMOVIDO NÃO REAPROVEITÁVEL</t>
  </si>
  <si>
    <t>REMOÇÃO MANUAL DE SOLEIRA DE MÁRMORE OU GRANITO, COM REAPROVEITAMENTO, INCLUSIVE AFASTAMENTO E EMPILHAMENTO, EXCLUSIVE TRANSPORTE E RETIRADA DO MATERIAL REMOVIDO NÃO REAPROVEITÁVEL</t>
  </si>
  <si>
    <t>REMOÇÃO MANUAL DE ALAMBRADO METÁLICO, COM REAPROVEITAMENTO, INCLUSIVE AFASTAMENTO E EMPILHAMENTO, EXCLUSIVE TRANSPORTE E RETIRADA DO MATERIAL REMOVIDO NÃO REAPROVEITÁVEL</t>
  </si>
  <si>
    <t>REMOÇÃO MANUAL DE CERCA, COM REAPROVEITAMENTO, INCLUSIVE AFASTAMENTO E EMPILHAMENTO, EXCLUSIVE TRANSPORTE E RETIRADA DO MATERIAL REMOVIDO NÃO REAPROVEITÁVEL</t>
  </si>
  <si>
    <t xml:space="preserve">REMOÇÃO MANUAL DE CONCERTINA, COM DIÂMETRO DE ATÉ 730MM, COM REAPROVEITAMENTO, INCLUSIVE AFASTAMENTO E EMPILHAMENTO, EXCLUSIVE TRANSPORTE E RETIRADA DO MATERIAL REMOVIDO NÃO REAPROVEITÁVEL
</t>
  </si>
  <si>
    <t>REMOÇÃO MANUAL DE VIDRO EM ESQUADRIAS, COM REAPROVEITAMENTO, INCLUSIVE LIMPEZA DO ENCAIXE, AFASTAMENTO E EMPILHAMENTO, EXCLUSIVE TRANSPORTE E RETIRADA DO MATERIAL REMOVIDO NÃO REAPROVEITÁVEL</t>
  </si>
  <si>
    <t>REMOÇÃO MANUAL DE QUADRO NEGRO, COM REAPROVEITAMENTO, INCLUSIVE AFASTAMENTO E EMPILHAMENTO, EXCLUSIVE TRANSPORTE E RETIRADA DO MATERIAL REMOVIDO NÃO REAPROVEITÁVEL</t>
  </si>
  <si>
    <t>ED-28427</t>
  </si>
  <si>
    <t>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</si>
  <si>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</si>
  <si>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</si>
  <si>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</si>
  <si>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</si>
  <si>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LIGAÇÃO PROVISÓRIA COM ENTRADA DE ENERGIA AÉREA, PADRÃO CEMIG, CARGA INSTALADA DE 15,1KVA ATÉ 30KVA, TRIFÁSICO, COM SAÍDA SUBTERRÂNEA, INCLUSIVE POSTE, CAIXA PARA MEDIDOR, DISJUNTOR, BARRAMENTO, ATERRAMENTO E ACESSÓRIOS</t>
  </si>
  <si>
    <t>ÁREA COBERTA EM TELHA FIBROCIMENTO PARA CENTRAL DE CORTE/DOBRA/MONTAGEM EM CANTEIRO DE OBRAS, INCLUSIVE BANCADA E INSTALAÇÕES ELÉTRICAS, EXCLUSIVE VEDAÇÕES LATERAIS</t>
  </si>
  <si>
    <t>LOCAÇÃO DE BANHEIRO QUÍMICO, DIMENSÃO (110X120X230)CM, LINHA PADRÃO, CONTENDO UMA (1) PIA/HIGIENIZADOR DE MÃOS, INCLUSIVE MANUTENÇÃO E MOBILIZAÇÃO/DESMOBILIZAÇÃO</t>
  </si>
  <si>
    <t>mês</t>
  </si>
  <si>
    <t>MOBILIZAÇÃO E DESMOBILIZAÇÃO DE CONTAINER, INCLUSIVE CARGA, DESCARGA E TRANSPORTE EM CAMINHÃO CARROCERIA COM GUINDAUTO (MUNCK), EXCLUSIVE LOCAÇÃO DO CONTAINER</t>
  </si>
  <si>
    <t>ED-17989</t>
  </si>
  <si>
    <t>LOCAÇÃO DE OBRA COM GABARITO DE TÁBUAS CORRIDAS PONTALETADAS A CADA 2,00M, REAPROVEITAMENTO (2X), INCLUSIVE ACOMPANHAMENTO DE EQUIPE TOPOGRÁFICA PARA MARCAÇÃO DE PONTO TOPOGRÁFICO</t>
  </si>
  <si>
    <t>LOCAÇÃO TOPOGRÁFICA ACIMA DE CINQUENTA (50) PONTOS REFERENCIAIS, INCLUSIVE ESTACA (PIQUETE) DE MARCAÇÃO</t>
  </si>
  <si>
    <t>LOCAÇÃO TOPOGRÁFICA DE VINTE UM (21) ATÉ CINQUENTA (50) PONTOS REFERENCIAIS, INCLUSIVE ESTACA (PIQUETE) DE MARCAÇÃO</t>
  </si>
  <si>
    <t>LOCAÇÃO TOPOGRÁFICA PARA ATÉ VINTE (20) PONTOS REFERENCIAIS, INCLUSIVE ESTACA (PIQUETE) DE MARCAÇÃO</t>
  </si>
  <si>
    <t>ABERTURA PARA PORTÃO EM TAPUME FIXO DE PROTEÇÃO PARA FECHAMENTO DE OBRA EM CHAPA DE COMPENSADO, ESP. 12MM, COM MÓDULO NA DIMENSÃO DE (110X220)CM, INCLUSIVE PINTURA LÁTEX (PVA) COM DUAS (2) DEMÃOS</t>
  </si>
  <si>
    <t>CERCA COM MOURÕES DE MADEIRA ROLIÇA,  COM CINCO (5) FIOS DE ARAME FARPADO, BWG 14 (2,0MM), ALTURA DE 150CM, INCLUSIVE ESCAVAÇÃO, REATERRO COMPACTADO E FORNECIMENTO</t>
  </si>
  <si>
    <t>REMANEJAMENTO DE TAPUME FIXO DE PROTEÇÃO PARA FECHAMENTO DE OBRA, INCLUSIVE ESCAVAÇÃO MANUAL E REATERRO COMPACTADO</t>
  </si>
  <si>
    <t>TAPUME DE PROTEÇÃO PARA TRANSEUNTE EM TELA DE POLIETILENO, COM MÓDULO NA DIMENSÃO DE (150X150)CM, INCLUSIVE BASE DE APOIO EM CONCRETO MAGRO, DIMENSÃO (40X40)CM, ALTURA DE 20CM, EM PONTALETE, FORNECIMENTO E MOVIMENTAÇÃO</t>
  </si>
  <si>
    <t>TAPUME FIXO DE PROTEÇÃO PARA FECHAMENTO DE OBRA EM CHAPA DE COMPENSADO, ESP. 12MM, COM MÓDULO NA DIMENSÃO DE (110X220)CM, INCLUSIVE PINTURA LÁTEX (PVA) COM DUAS (2) DEMÃOS, EXCLUSIVE ABERTURA PARA PORTÃO</t>
  </si>
  <si>
    <t>TAPUME FIXO DE PROTEÇÃO PARA FECHAMENTO DE OBRA EM TELA GALVANIZADA, COM TRAMA LOSANGULAR DE 2"X2", FIO BWG 14, COM MÓDULO NA DIMENSÃO DE (300X220)CM, INCLUSIVE PINTURA ESMALTE COM DUAS (2) DEMÃOS, EXCLUSIVE ABERTURA PARA PORTÃO</t>
  </si>
  <si>
    <t>ED-28444</t>
  </si>
  <si>
    <t xml:space="preserve">TAPUME FIXO DE PROTEÇÃO PARA FECHAMENTO DE OBRA EM TELHA METÁLICA GALVANIZADA, TIPO TRAPEZOIDAL, ESP. 0,5MM, COM MÓDULO NA DIMENSÃO DE (300X220)CM, COM REAPROVEITAMENTO, EXCLUSIVE PINTURA ESMALTE, INCLUSIVE PONTALETE E FIXAÇÃO
</t>
  </si>
  <si>
    <t>TAPUME REMOVÍVEL DE PROTEÇÃO PARA FECHAMENTO DE OBRA EM TELA GALVANIZADA, COM TRAMA LOSANGULAR DE 2"X2", FIO BWG 14, COM MÓDULO NA DIMENSÃO DE (300X220)CM, INCLUSIVE BASE DE APOIO EM CONCRETO MAGRO, DIMENSÃO (40X40)CM, ALTURA DE 20CM EM PONTALETE</t>
  </si>
  <si>
    <t>ED-27006</t>
  </si>
  <si>
    <t>CONE PARA SINALIZAÇÃO/ISOLAMENTO DE ÁREAS, ALTURA 75CM, INCLUSIVE FORNECIMENTO E MOVIMENTAÇÃO</t>
  </si>
  <si>
    <t xml:space="preserve">FITA ZEBRADA AMARELA PARA SINALIZAÇÃO ISOLAMENTO DE ÁREA, EXCLUSIVE SUPORTE PARA SUSTENTAÇÃO, INCLUSIVE FIXAÇÃO E FORNECIMENTO
</t>
  </si>
  <si>
    <t xml:space="preserve">PROTEÇÃO COM FITA ZEBRADA AMARELA PARA ISOLAMENTO DE ÁREA, INCLUSIVE BASE DE APOIO EM CONCRETO MAGRO , DIMENSÃO (40X40)CM, ALTURA DE 150CM, EM PONTALETE, FORNECIMENTO E MOVIMENTAÇÃO
</t>
  </si>
  <si>
    <t>ED-28530</t>
  </si>
  <si>
    <t xml:space="preserve">ANDAIME EM CAVALETE METÁLICO PARA ALVENARIA, COM CHAPA DE COMPENSADO E TÁBUA, COM REAPROVEITAMENTO, INCLUSIVE MONTAGEM/DESMONTAGEM E REMANEJAMENTO
</t>
  </si>
  <si>
    <t>ED-28533</t>
  </si>
  <si>
    <t>ANDAIME EM CAVALETE METÁLICO PARA FORRO DE GESSO, COM CHAPA DE COMPENSADO E TÁBUA, COM REAPROVEITAMENTO, INCLUSIVE MONTAGEM/DESMONTAGEM E REMANEJAMENTO</t>
  </si>
  <si>
    <t>CONDUTOR/DUTO DE ENTULHO EM POLIETILENO, INCLUSIVE ACESSÓRIOS DE FIXAÇÃO, SUPORTES, MONTAGEM/DESMONTAGEM E REMANEJAMENTO</t>
  </si>
  <si>
    <t>mxmês</t>
  </si>
  <si>
    <t>m2xmês</t>
  </si>
  <si>
    <t xml:space="preserve">TELA DE PROTEÇÃO, TIPO FACHADEIRA, INSTALADA EM ANDAIME METÁLICO PARA FACHADA, EXCLUSIVE ANDAIME METÁLICO, INCLUSIVE ACESSÓRIOS DE FIXAÇÃO
</t>
  </si>
  <si>
    <t>TELA PARA PROTEÇÃO DE FACHADA EM POLIETILENO, EXCLUSIVE BANDEJA SALVA VIDAS, INCLUSIVE ACESSÓRIOS DE FIXAÇÃO</t>
  </si>
  <si>
    <t>BANDEJA DE PROTEÇÃO/SALVA VIDAS</t>
  </si>
  <si>
    <t>ED-28493</t>
  </si>
  <si>
    <t>BANDEJA SALVA VIDAS, TIPO PRIMÁRIA, EM SUPORTE METÁLICO COM FORRO EM COMPENSADO RESINADO E TÁBUA, COMPRIMENTO DE 250CM COM COMPLEMENTO DE 80CM, INCLUSIVE ACESSÓRIOS DE FIXAÇÃO E INSTALAÇÃO</t>
  </si>
  <si>
    <t>ED-28494</t>
  </si>
  <si>
    <t>BANDEJA SALVA VIDAS, TIPO SECUNDÁRIA, EM SUPORTE METÁLICO COM FORRO EM COMPENSADO RESINADO E TÁBUA, COMPRIMENTO DE 140CM COM COMPLEMENTO DE 80CM, INCLUSIVE ACESSÓRIOS DE FIXAÇÃO E INSTALAÇÃO</t>
  </si>
  <si>
    <t>ED-26497</t>
  </si>
  <si>
    <t>EXECUÇÃO DE ESTACA TIPO HÉLICE CONTÍNUA, DIÂMETRO 300MM, EXCLUSIVE ARMAÇÃO E CONCRETO ESTRUTURAL</t>
  </si>
  <si>
    <t>EXECUÇÃO DE ESTACA TIPO HÉLICE CONTÍNUA, DIÂMETRO 400MM, EXCLUSIVE ARMAÇÃO E CONCRETO ESTRUTURAL</t>
  </si>
  <si>
    <t>EXECUÇÃO DE ESTACA TIPO HÉLICE CONTÍNUA, DIÂMETRO 500MM, EXCLUSIVE ARMAÇÃO E CONCRETO ESTRUTURAL</t>
  </si>
  <si>
    <t>EXECUÇÃO DE ESTACA TIPO HÉLICE CONTÍNUA, DIÂMETRO 600MM, EXCLUSIVE ARMAÇÃO E CONCRETO ESTRUTURAL</t>
  </si>
  <si>
    <t>EXECUÇÃO DE ESTACA TIPO HÉLICE CONTÍNUA, DIÂMETRO 800MM, EXCLUSIVE ARMAÇÃO E CONCRETO ESTRUTURAL</t>
  </si>
  <si>
    <t>ED-26522</t>
  </si>
  <si>
    <t>EXECUÇÃO DE ESTACA TIPO STRAUSS, DIÂMETRO 250MM, EXCLUSIVE ARMAÇÃO E CONCRETO ESTRUTURAL</t>
  </si>
  <si>
    <t>EXECUÇÃO DE ESTACA TIPO STRAUSS, DIÂMETRO 250MM, EXCLUSIVE ARMAÇÃO, INCLUSIVE CONCRETO ESTRUTURAL, USINADO, COM FCK 20MPA, INCLUSIVE LANÇAMENTO, ADENSAMENTO E ACABAMENTO (FUNDAÇÃO)</t>
  </si>
  <si>
    <t>ED-26523</t>
  </si>
  <si>
    <t>EXECUÇÃO DE ESTACA TIPO STRAUSS, DIÂMETRO 320MM, EXCLUSIVE ARMAÇÃO E CONCRETO ESTRUTURAL</t>
  </si>
  <si>
    <t>EXECUÇÃO DE ESTACA TIPO STRAUSS, DIÂMETRO 320MM, EXCLUSIVE ARMAÇÃO, INCLUSIVE CONCRETO ESTRUTURAL, USINADO, COM FCK 20MPA, INCLUSIVE LANÇAMENTO, ADENSAMENTO E ACABAMENTO (FUNDAÇÃO)</t>
  </si>
  <si>
    <t>ED-26524</t>
  </si>
  <si>
    <t>EXECUÇÃO DE ESTACA TIPO STRAUSS, DIÂMETRO 380MM, EXCLUSIVE ARMAÇÃO E CONCRETO ESTRUTURAL</t>
  </si>
  <si>
    <t>EXECUÇÃO DE ESTACA TIPO STRAUSS, DIÂMETRO 380MM, EXCLUSIVE ARMAÇÃO, INCLUSIVE CONCRETO ESTRUTURAL, USINADO, COM FCK 20MPA, INCLUSIVE LANÇAMENTO, ADENSAMENTO E ACABAMENTO (FUNDAÇÃO)</t>
  </si>
  <si>
    <t>ED-26525</t>
  </si>
  <si>
    <t>EXECUÇÃO DE ESTACA TIPO STRAUSS, DIÂMETRO 450MM, EXCLUSIVE ARMAÇÃO E CONCRETO ESTRUTURAL</t>
  </si>
  <si>
    <t>ED-26484</t>
  </si>
  <si>
    <t xml:space="preserve">EXECUÇÃO DE ESTACA TIPO STRAUSS, DIÂMETRO 450MM, EXCLUSIVE ARMAÇÃO, INCLUSIVE CONCRETO ESTRUTURAL, USINADO, COM FCK 20MPA, INCLUSIVE LANÇAMENTO, ADENSAMENTO E ACABAMENTO (FUNDAÇÃO)
</t>
  </si>
  <si>
    <t>Kg</t>
  </si>
  <si>
    <t>FORNECIMENTO E APLICAÇÃO DE GRAUTE PARA ANCORAGENS, RECUPERAÇÕES ESTRUTURAIS E USO EM GERAL</t>
  </si>
  <si>
    <t>PREPARO DE GRAUTE COM ARGAMASSA DE CIMENTO, AREIA SEM PENEIRAR E PEDRISCO TRAÇO 1:3:2</t>
  </si>
  <si>
    <t>PREPARO E LANÇAMENTO DE GRAUTE COM ARGAMASSA DE CIMENTO, CAL HIDRATADA, AREIA SEM PENEIRAR E PEDRISCO TRAÇO 1:0,1:3:2</t>
  </si>
  <si>
    <t>ANCORAGEM DE BARRAS DE AÇO COM CHUMBADOR QUÍMICO À BASE DE RESINA EPÓXI</t>
  </si>
  <si>
    <t>dm3</t>
  </si>
  <si>
    <t>PAREDE EM CHAPA DE GESSO ACARTONADO (DRYWALL), DIVISÃO ENTRE ÁREAS SECA E ÚMIDA DE UMA MESMA UNIDADE (ST/RU), ESP. 115 MM, INCLUSIVE MONTANTES, GUIAS E ACESSÓRIOS, EXCLUSIVE ISOLANTE TÉRMICO/ACÚSTICO</t>
  </si>
  <si>
    <t>PAREDE EM CHAPA DE GESSO ACARTONADO (DRYWALL), DIVISÃO ENTRE ÁREAS SECAS DE UMA MESMA UNIDADE (ST/ST), ESP. 115 MM, INCLUSIVE MONTANTES, GUIAS E ACESSÓRIOS, EXCLUSIVE ISOLANTE TÉRMICO/ACÚSTICO</t>
  </si>
  <si>
    <t>PAREDE EM CHAPA DE GESSO ACARTONADO (DRYWALL), DIVISÃO ENTRE ÁREAS UMIDAS DE UMA MESMA UNIDADE (RU/RU), ESP. 115 MM, INCLUSIVE MONTANTES, GUIAS E ACESSÓRIOS, EXCLUSIVE ISOLANTE TÉRMICO/ACÚSTICO</t>
  </si>
  <si>
    <t>BATE MACA EM MADEIRA, INCLUSIVE ACESSÓRIO DE FIXAÇÃO E APLICAÇÃO DE VERNIZ SINTÉTICO MARÍTIMO, DUAS (2) DEMÃOS, ACABAMENTO TIPO FOSCO</t>
  </si>
  <si>
    <t>ED-27548</t>
  </si>
  <si>
    <t>DOBRADIÇA DE FERRO, MEDIDAS (3/4"X 1"), TIPO PINO GONZO NÚMERO 2, INCLUSIVE INSTALAÇÃO, EXCLUSIVE PINTURA DE ACABAMENTO</t>
  </si>
  <si>
    <t>ED-27547</t>
  </si>
  <si>
    <t>DOBRADIÇA DE FERRO, MEDIDAS (5/8"X3/4"), TIPO PINO GONZO NÚMERO 1, INCLUSIVE INSTALAÇÃO, EXCLUSIVE PINTURA DE ACABAMENTO</t>
  </si>
  <si>
    <t>ED-27549</t>
  </si>
  <si>
    <t>FECHADURA TIPO TUBULAR, EM DIVISÓRIA, COM MAÇANETA E ACABAMENTO EM ZAMAC, INCLUSIVE ACESSÓRIOS PARA FIXAÇÃO E DUAS (2) CHAVES</t>
  </si>
  <si>
    <t xml:space="preserve">TARJETA CROMADA, TIPO FECHO, INSTALADA EM PORTA DE SANITÁRIO, INCLUSIVE ACESSÓRIOS PARA FIXAÇÃO
</t>
  </si>
  <si>
    <t>TARJETA CROMADA, TIPO LIVRE/OCUPADO, INSTALADA EM PORTA DE SANITÁRIO, INCLUSIVE ACESSÓRIOS PARA FIXAÇÃO</t>
  </si>
  <si>
    <t>PORTA CORTA-FOGO, COLOCAÇÃO E ACABAMENTO, DE ABRIR, DUAS FOLHAS COM DOBRADIÇA ESPECIAL, MOLA DE FECHAMENTO, FECHADURA, MAÇANETA E DEMAIS FERRAGENS DE ACABAMENTO, DIMENSÕES 1,600 X 2,10 M</t>
  </si>
  <si>
    <t>CALHA EM CHAPA GALVANIZADA, ESP. 0,5MM (GSG-26), COM DESENVOLVIMENTO DE 33CM, INCLUSIVE IÇAMENTO MANUAL VERTICAL</t>
  </si>
  <si>
    <t>CALHA EM CHAPA GALVANIZADA, ESP. 0,5MM (GSG-26), COM DESENVOLVIMENTO DE 40CM, INCLUSIVE IÇAMENTO MANUAL VERTICAL</t>
  </si>
  <si>
    <t>CALHA EM CHAPA GALVANIZADA, ESP. 0,5MM (GSG-26), COM DESENVOLVIMENTO DE 50CM, INCLUSIVE IÇAMENTO MANUAL VERTICAL</t>
  </si>
  <si>
    <t>CALHA EM CHAPA GALVANIZADA, ESP. 0,65MM (GSG-24), COM DESENVOLVIMENTO DE 100CM, INCLUSIVE IÇAMENTO MANUAL VERTICAL</t>
  </si>
  <si>
    <t>CALHA EM CHAPA GALVANIZADA, ESP. 0,65MM (GSG-24), COM DESENVOLVIMENTO DE 33CM, INCLUSIVE IÇAMENTO MANUAL VERTICAL</t>
  </si>
  <si>
    <t>CALHA EM CHAPA GALVANIZADA, ESP. 0,65MM (GSG-24), COM DESENVOLVIMENTO DE 40CM, INCLUSIVE IÇAMENTO MANUAL VERTICAL</t>
  </si>
  <si>
    <t>CALHA EM CHAPA GALVANIZADA, ESP. 0,65MM (GSG-24), COM DESENVOLVIMENTO DE 50CM, INCLUSIVE IÇAMENTO MANUAL VERTICAL</t>
  </si>
  <si>
    <t>CALHA EM CHAPA GALVANIZADA, ESP. 0,65MM (GSG-24), COM DESENVOLVIMENTO DE 60CM, INCLUSIVE IÇAMENTO MANUAL VERTICAL</t>
  </si>
  <si>
    <t>CALHA EM CHAPA GALVANIZADA, ESP. 0,65MM (GSG-24), COM DESENVOLVIMENTO DE 66CM, INCLUSIVE IÇAMENTO MANUAL VERTICAL</t>
  </si>
  <si>
    <t>CALHA EM CHAPA GALVANIZADA, ESP. 0,65MM (GSG-24), COM DESENVOLVIMENTO DE 75CM, INCLUSIVE IÇAMENTO MANUAL VERTICAL</t>
  </si>
  <si>
    <t>CALHA EM CHAPA GALVANIZADA, ESP. 0,8MM (GSG-22), COM DESENVOLVIMENTO DE 100CM, INCLUSIVE IÇAMENTO MANUAL VERTICAL</t>
  </si>
  <si>
    <t>CALHA EM CHAPA GALVANIZADA, ESP. 0,8MM (GSG-22), COM DESENVOLVIMENTO DE 33CM, INCLUSIVE IÇAMENTO MANUAL VERTICAL</t>
  </si>
  <si>
    <t>CALHA EM CHAPA GALVANIZADA, ESP. 0,8MM (GSG-22), COM DESENVOLVIMENTO DE 40CM, INCLUSIVE IÇAMENTO MANUAL VERTICAL</t>
  </si>
  <si>
    <t>CALHA EM CHAPA GALVANIZADA, ESP. 0,8MM (GSG-22), COM DESENVOLVIMENTO DE 50CM, INCLUSIVE IÇAMENTO MANUAL VERTICAL</t>
  </si>
  <si>
    <t>CALHA EM CHAPA GALVANIZADA, ESP. 0,8MM (GSG-22), COM DESENVOLVIMENTO DE 66CM, INCLUSIVE IÇAMENTO MANUAL VERTICAL</t>
  </si>
  <si>
    <t>CALHA EM CHAPA GALVANIZADA, ESP. 0,8MM (GSG-22), COM DESENVOLVIMENTO DE 75CM, INCLUSIVE IÇAMENTO MANUAL VERTICAL</t>
  </si>
  <si>
    <t>RUFO E CONTRARRUFO EM CHAPA GALVANIZADA, ESP. 0,5MM (GSG-26), COM DESENVOLVIMENTO DE 15CM, INCLUSIVE IÇAMENTO MANUAL VERTICAL</t>
  </si>
  <si>
    <t>RUFO E CONTRARRUFO EM CHAPA GALVANIZADA, ESP. 0,5MM (GSG-26), COM DESENVOLVIMENTO DE 20CM, INCLUSIVE IÇAMENTO MANUAL VERTICAL</t>
  </si>
  <si>
    <t>RUFO E CONTRARRUFO EM CHAPA GALVANIZADA, ESP. 0,65MM (GSG-24), COM DESENVOLVIMENTO DE 15CM, INCLUSIVE IÇAMENTO MANUAL VERTICAL</t>
  </si>
  <si>
    <t>RUFO E CONTRARRUFO EM CHAPA GALVANIZADA, ESP. 0,65MM (GSG-24), COM DESENVOLVIMENTO DE 20CM, INCLUSIVE IÇAMENTO MANUAL VERTICAL</t>
  </si>
  <si>
    <t>RUFO E CONTRARRUFO EM CHAPA GALVANIZADA, ESP. 0,65MM (GSG-24), COM DESENVOLVIMENTO DE 25CM, INCLUSIVE IÇAMENTO MANUAL VERTICAL</t>
  </si>
  <si>
    <t>RUFO E CONTRARRUFO EM CHAPA GALVANIZADA, ESP. 0,65MM (GSG-24), COM DESENVOLVIMENTO DE 33CM, INCLUSIVE IÇAMENTO MANUAL VERTICAL</t>
  </si>
  <si>
    <t>RUFO E CONTRARRUFO EM CHAPA GALVANIZADA, ESP. 0,65MM (GSG-24), COM DESENVOLVIMENTO DE 50CM, INCLUSIVE IÇAMENTO MANUAL VERTICAL</t>
  </si>
  <si>
    <t>RUFO E CONTRARRUFO EM CHAPA GALVANIZADA, ESP. 0,65MM (GSG-24), COM DESENVOLVIMENTO DE 60CM, INCLUSIVE IÇAMENTO MANUAL VERTICAL</t>
  </si>
  <si>
    <t>RUFO E CONTRARRUFO EM CHAPA GALVANIZADA, ESP. 0,65MM (GSG-24), COM DESENVOLVIMENTO DE 70CM, INCLUSIVE IÇAMENTO MANUAL VERTICAL</t>
  </si>
  <si>
    <t>RUFO E CONTRA-RUFO EM CHAPA GALVANIZADA, ESP. 0,5MM (GSG-26), COM DESENVOLVIMENTO DE 25CM, INCLUSIVE IÇAMENTO MANUAL VERTICAL</t>
  </si>
  <si>
    <t>RUFO E CONTRA-RUFO EM CHAPA GALVANIZADA, ESP. 0,5MM (GSG-26), COM DESENVOLVIMENTO DE 33CM, INCLUSIVE IÇAMENTO MANUAL VERTICAL</t>
  </si>
  <si>
    <t>CHAPIM EM CHAPA GALVANIZADA, COM PINGADEIRA, ESP. 0,65MM (GSG-24), COM DESENVOLVIMENTO DE 35CM, INCLUSIVE IÇAMENTO MANUAL VERTICAL</t>
  </si>
  <si>
    <t>ED-28551</t>
  </si>
  <si>
    <t>CONDUTOR DE ÁGUAS PLUVIAIS RETANGULAR (43X85MM) EM AÇO GALVANIZADO, CHAPA 28, INCLUSIVE CONEXÕES E SUPORTES</t>
  </si>
  <si>
    <t>MANTA ALUMINIZADA</t>
  </si>
  <si>
    <t>PROTEÇÃO MECÂNICA COM ARGAMASSA, TRAÇO 1:3 (CIMENTO E AREIA), ESP. 15MM, APLICAÇÃO MANUAL, PREPARO MECÂNICO, EXCLUSIVE CAMADA DE REGULARIZAÇÃO</t>
  </si>
  <si>
    <t>PROTEÇÃO MECÂNICA COM ARGAMASSA, TRAÇO 1:3 (CIMENTO E AREIA), ESP. 20MM, APLICAÇÃO MANUAL, PREPARO MECÂNICO, EXCLUSIVE CAMADA DE REGULARIZAÇÃO</t>
  </si>
  <si>
    <t>PROTEÇÃO MECÂNICA COM ARGAMASSA, TRAÇO 1:3 (CIMENTO E AREIA), ESP. 25MM, APLICAÇÃO MANUAL, PREPARO MECÂNICO, EXCLUSIVE CAMADA DE REGULARIZAÇÃO</t>
  </si>
  <si>
    <t>PROTEÇÃO MECÂNICA COM ARGAMASSA, TRAÇO 1:3 (CIMENTO E AREIA), ESP. 30MM, APLICAÇÃO MANUAL, PREPARO MECÂNICO, EXCLUSIVE CAMADA DE REGULARIZAÇÃO</t>
  </si>
  <si>
    <t>PROTEÇÃO MECÂNICA COM ARGAMASSA, TRAÇO 1:4 (CIMENTO E AREIA), ESP. 15MM, APLICAÇÃO MANUAL, PREPARO MECÂNICO, EXCLUSIVE CAMADA DE REGULARIZAÇÃO</t>
  </si>
  <si>
    <t>PROTEÇÃO MECÂNICA COM ARGAMASSA, TRAÇO 1:4 (CIMENTO E AREIA), ESP. 20MM, APLICAÇÃO MANUAL, PREPARO MECÂNICO, EXCLUSIVE CAMADA DE REGULARIZAÇÃO</t>
  </si>
  <si>
    <t>PROTEÇÃO MECÂNICA COM ARGAMASSA, TRAÇO 1:4 (CIMENTO E AREIA), ESP. 25MM, APLICAÇÃO MANUAL, PREPARO MECÂNICO, EXCLUSIVE CAMADA DE REGULARIZAÇÃO</t>
  </si>
  <si>
    <t>PROTEÇÃO MECÂNICA COM ARGAMASSA, TRAÇO 1:4 (CIMENTO E AREIA), ESP. 30MM, APLICAÇÃO MANUAL, PREPARO MECÂNICO, EXCLUSIVE CAMADA DE REGULARIZAÇÃO</t>
  </si>
  <si>
    <t>REVESTIMENTO COM CERÂMICA VERMELHO NATURAL PARA PISO, ASSENTAMENTO COM ARGAMASSA INDUSTRIALIZADA, INCLUSIVE REJUNTAMENTO</t>
  </si>
  <si>
    <t>FORRO EM CHAPA DE GESSO ACARTONADA, ESP. 12,5MM, COM FIXAÇÃO DO TIPO ESTRUTURADA EM PERFIL METÁLICO, EXCLUSIVE PERFIL TABICA, SANCA E MOLDURA, INCLUSIVE ACESSÓRIOS E FIXAÇÃO</t>
  </si>
  <si>
    <t>FORRO EM CHAPA DE GESSO ACARTONADO, ESP. 12,5MM, COM FIXAÇÃO DO TIPO ARAMADO, EXCLUSIVE PERFIL TABICA, SANCA E MOLDURA, INCLUSIVE ACESSÓRIOS E FIXAÇÃO</t>
  </si>
  <si>
    <t>FORRO EM PLACA DE GESSO LISO, DIMENSÃO (60X60)CM, COM FIXAÇÃO DO TIPO ARAMADO, EXCLUSIVE PERFIL TABICA, SANCA E MOLDURA, INCLUSIVE ACESSÓRIOS E FIXAÇÃO</t>
  </si>
  <si>
    <t>ED-28454</t>
  </si>
  <si>
    <t>PERFIL TABICA GALVANIZADO, TIPO LISA, COM ACABAMENTO EM PINTURA, NA COR BRANCA, PARA FORRO EM CHAPA DE GESSO ACARTONADO, INCLUSIVE ACESSÓRIOS DE FIXAÇÃO</t>
  </si>
  <si>
    <t>ED-28728</t>
  </si>
  <si>
    <t>FORRO EM RÉGUA DE PVC, LARGURA 20CM, NA COR BRANCA, INCLUSIVE ESTRUTURA DE FIXAÇÃO E PENDURAIS METÁLICOS E ACESSÓRIOS DE FIXAÇÃO, EXCLUSIVE RODAFORRO OU MOLDURA</t>
  </si>
  <si>
    <t>ED-28751</t>
  </si>
  <si>
    <t>RODAFORRO EM PVC, TIPO "U", NA COR BRANCA, PARA FORRO EM RÉGUA DE PVC, INCLUSIVE ACESSÓRIOS DE FIXAÇÃO</t>
  </si>
  <si>
    <t>ALAMBRADO PARA QUADRA ESPORTIVA, EM TELA DE ARAME GALVANIZADO COM TRAMA LOSANGULAR DE 2" (50,8MM) E FIO BWG12 (2,77MM), ALTURA 1M, EXCLUSIVE PINTURA, INCLUSIVE FIXAÇÃO E FORNECIMENTO EM QUADROS DE TUBOS DE AÇO CARBONO GALVANIZADO DIÂMETRO DE 50MM (2")</t>
  </si>
  <si>
    <t>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</si>
  <si>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ALAMBRADO PARA QUADRA ESPORTIVA, EM TELA DE ARAME GALVANIZADO COM TRAMA LOSANGULAR DE 2" (50,8MM) E FIO BWG12 (2,77MM), ALTURA 6M, EXCLUSIVE PINTURA, INCLUSIVE FIXAÇÃO E FORNECIMENTO EM QUADROS DE TUBOS DE AÇO CARBONO GALVANIZADO DIÂMETRO DE 50MM (2")</t>
  </si>
  <si>
    <t>ALAMBRADO PARA QUADRA ESPORTIVA, EM TELA DE ARAME GALVANIZADO COM TRAMA LOSANGULAR DE 2" (50,8MM) E FIO BWG12 (2,77MM), EXCLUSIVE PINTURA, INCLUSIVE FIXAÇÃO E FORNECIMENTO EM QUADROS DE TUBOS DE AÇO CARBONO GALVANIZADO DIÂMETRO DE 50MM (2")</t>
  </si>
  <si>
    <t>ED-26408</t>
  </si>
  <si>
    <t>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</si>
  <si>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PREPARAÇÃO PARA EMASSAMENTO OU PINTURA (LÁTEX/ACRÍLICA) EM PAREDE OU FORRO EM CHAPA DE GESSO ACARTONADO (DRYWALL), INCLUSIVE UMA (1) DEMÃO DE SELADOR ACRÍLICO</t>
  </si>
  <si>
    <t>EMASSAMENTO EM PAREDE EM CHAPA DE GESSO ACARTONADO (DRYWALL) COM MASSA ACRÍLICA, UMA (1) DEMÃO, INCLUSIVE LIXAMENTO PARA PINTURA</t>
  </si>
  <si>
    <t>EMASSAMENTO EM PAREDE EM CHAPA DE GESSO ACARTONADO (DRYWALL) COM MASSA CORRIDA (PVA), UMA (1) DEMÃO, INCLUSIVE LIXAMENTO PARA PINTURA</t>
  </si>
  <si>
    <t>ED-28438</t>
  </si>
  <si>
    <t>PINTURA ESMALTE EM SUPERFÍCIE DE MADEIRA, DUAS (2) DEMÃOS, EXCLUSIVE FUNDO NIVELADOR E MASSA A ÓLEO</t>
  </si>
  <si>
    <t>ED-28437</t>
  </si>
  <si>
    <t>PINTURA ESMALTE EM SUPERFÍCIE DE MADEIRA, DUAS (2) DEMÃOS, INCLUSIVE UMA (1) DEMÃO DE FUNDO NIVELADOR, EXCLUSIVE MASSA A ÓLEO</t>
  </si>
  <si>
    <t>APLICAÇÃO DE CERA EM ESQUADRIAS DE MADEIRA, TRÊS (3) DEMÃOS, INCLUSIVE APLICAÇÃO DE SELADOR PARA MADEIRA</t>
  </si>
  <si>
    <t>APLICAÇÃO DE CERA EM RODAPÉS COM ALTURA DE 10 CM, TRÊS (3) DEMÃOS, INCLUSIVE APLICAÇÃO DE SELADOR PARA MADEIRA</t>
  </si>
  <si>
    <t>LOUÇAS, METAIS E ACESSÓRIOS</t>
  </si>
  <si>
    <t>CHUVEIRO ELÉTRICO BRANCO, TENSÃO 127V/220V, POTÊNCIA 4600W/5500W, INCLUSIVE BRAÇO, FORNECIMENTO E INSTALAÇÃO</t>
  </si>
  <si>
    <t>CHUVEIRO ELÉTRICO COM RESISTÊNCIA BLINDADA, TENSÃO 127V/220V, POTÊNCIA 5500W/6800W, INCLUSIVE BRAÇO, FORNECIMENTO E INSTALAÇÃO</t>
  </si>
  <si>
    <t>CHUVEIRO ELÉTRICO CROMADO, TENSÃO 127V/220V, POTÊNCIA 5500W/6800W, INCLUSIVE BRAÇO, FORNECIMENTO E INSTALAÇÃO</t>
  </si>
  <si>
    <t>CABO DE COBRE NU # 10 MM2, ENTERRADO, EXCLUSIVE ESCAVAÇÃO E REATERRO</t>
  </si>
  <si>
    <t>CABO DE COBRE NU # 16 MM2, ENTERRADO, EXCLUSIVE ESCAVAÇÃO E REATERRO</t>
  </si>
  <si>
    <t>CABO DE COBRE NU # 25 MM2, ENTERRADO, EXCLUSIVE ESCAVAÇÃO E REATERRO</t>
  </si>
  <si>
    <t>CABO DE COBRE NU # 35 MM2, ENTERRADO, EXCLUSIVE ESCAVAÇÃO E REATERRO</t>
  </si>
  <si>
    <t>CABO DE COBRE NU # 50 MM2, ENTERRADO, EXCLUSIVE ESCAVAÇÃO E REATERRO</t>
  </si>
  <si>
    <t>CABO DE COBRE NU # 70 MM2, ENTERRADO, EXCLUSIVE ESCAVAÇÃO E REATERRO</t>
  </si>
  <si>
    <t>CABO DE COBRE NU # 95 MM2, ENTERRADO, EXCLUSIVE ESCAVAÇÃO E REATERRO</t>
  </si>
  <si>
    <t>CAIXA DE LIGAÇÃO/PASSAGEM EM PVC RÍGIDO PARA ELETRODUTO, DIMENSÕES 4"X2", EMBUTIDA EM PAREDE EM CHAPA DE GESSO ACARTONADO (DRYWALL), INCLUSIVE FORNECIMENTO E INSTALAÇÃO</t>
  </si>
  <si>
    <t>CAIXA DE LIGAÇÃO/PASSAGEM EM PVC RÍGIDO PARA ELETRODUTO, DIMENSÕES 4"X4", EMBUTIDA EM PAREDE EM CHAPA DE GESSO ACARTONADO (DRYWALL), INCLUSIVE FORNECIMENTO E INSTALAÇÃO</t>
  </si>
  <si>
    <t>CAIXA DE TELEFONIA, NÚMERO 2, DIMENSÃO (20X20)CM, EM CHAPA DE AÇO GALVANIZADO, TIPO SOBREPOR COM FECHO, INCLUSIVE ACESSÓRIOS E INSTALAÇÃO</t>
  </si>
  <si>
    <t>CAIXA DE TELEFONIA, NÚMERO 3, DIMENSÃO (40X40)CM, EM CHAPA DE AÇO GALVANIZADO, TIPO EMBUTIR COM FECHO, INCLUSIVE ASSENTAMENTO E ACESSÓRIOS</t>
  </si>
  <si>
    <t>CAIXA DE TELEFONIA, NÚMERO 3, DIMENSÃO (40X40)CM, EM CHAPA DE AÇO GALVANIZADO, TIPO SOBREPOR COM FECHO, INCLUSIVE ACESSÓRIOS E INSTALAÇÃO</t>
  </si>
  <si>
    <t>CAIXA DE TELEFONIA, NÚMERO 4, DIMENSÃO (60X60)CM, EM CHAPA DE AÇO GALVANIZADO, TIPO EMBUTIR COM FECHO, INCLUSIVE ACESSÓRIOS E INSTALAÇÃO</t>
  </si>
  <si>
    <t>CAIXA DE TELEFONIA, NÚMERO 4, DIMENSÃO (60X60)CM, EM CHAPA DE AÇO GALVANIZADO, TIPO SOBREPOR COM FECHO, INCLUSIVE ACESSÓRIOS E INSTALAÇÃO</t>
  </si>
  <si>
    <t>CAIXA DE TELEFONIA, NÚMERO 5, DIMENSÃO (80X80)CM, EM CHAPA DE AÇO GALVANIZADO, TIPO EMBUTIR COM FECHO, INCLUSIVE ACESSÓRIOS E INSTALAÇÃO</t>
  </si>
  <si>
    <t>CAIXA DE TELEFONIA, NÚMERO 5, DIMENSÃO (80X80)CM, EM CHAPA DE AÇO GALVANIZADO, TIPO SOBREPOR COM FECHO, INCLUSIVE ACESSÓRIOS E INSTALAÇÃO</t>
  </si>
  <si>
    <t>ED-29066</t>
  </si>
  <si>
    <t>CAIXA DE TELEFONIA, NÚMERO 7, DIMENSÃO (120X120)CM, EM CHAPA DE AÇO GALVANIZADO, TIPO EMBUTIR COM FECHO, INCLUSIVE ACESSÓRIOS E INSTALAÇÃO</t>
  </si>
  <si>
    <t>CAIXA DE TELEFONIA, NÚMERO 8, DIMENSÃO (150X150)CM, EM CHAPA DE AÇO GALVANIZADO, TIPO EMBUTIR COM FECHO, INCLUSIVE ACESSÓRIOS E INSTALAÇÃO</t>
  </si>
  <si>
    <t>ED-27189</t>
  </si>
  <si>
    <t>CAIXA PRÉ-MOLDADA PARA ENTRADA TELEFÔNICA SUBTERRÂNEA, TIPO R1, MEDIDAS INTERNAS (60X35X50)CM, INCLUSIVE ESCAVAÇÃO, APILOAMENTO, LASTRO DE BRITA, REATERRO E TRANSPORTE E RETIRADA DO MATERIAL ESCAVADO (EM CAÇAMBA)</t>
  </si>
  <si>
    <t>CAIXA PRÉ-MOLDADA PARA ENTRADA TELEFÔNICA SUBTERRÂNEA, TIPO R2, MEDIDAS INTERNAS (107X52X50)CM, INCLUSIVE ESCAVAÇÃO, APILOAMENTO, LASTRO DE BRITA, REATERRO E TRANSPORTE E RETIRADA DO MATERIAL ESCAVADO (EM CAÇAMBA)</t>
  </si>
  <si>
    <t>CAIXA SUBTERRÂNEA, TIPO P20, EM FERRO FUNDIDO COM TAMPA, INCLUSIVE ESCAVAÇÃO, REATERRO E TRANSPORTE E RETIRADA DO MATERIAL ESCAVADO (EM CAÇAMBA</t>
  </si>
  <si>
    <t>CONJUNTO DE UMA (1) PLACA CEGA 3"X3", TIPO REDONDA, INCLUSIVE FORNECIMENTO, INSTALAÇÃO, SUPORTE E PLACA</t>
  </si>
  <si>
    <t>ED-27082</t>
  </si>
  <si>
    <t>LUMINÁRIA COMERCIAL COM ALETAS DE EMBUTIR COMPLETA, PARA DUAS (2) LÂMPADAS TUBULARES LED 2X18W-ØT8, TEMPERATURA DA COR 6500K, FORNECIMENTO E INSTALAÇÃO, INCLUSIVE BASE E LÂMPADA</t>
  </si>
  <si>
    <t>ED-27080</t>
  </si>
  <si>
    <t>LUMINÁRIA COMERCIAL COM ALETAS DE EMBUTIR COMPLETA, PARA DUAS (2) LÂMPADAS TUBULARES LED 2X9W-ØT8, TEMPERATURA DA COR 6500K, FORNECIMENTO E INSTALAÇÃO, INCLUSIVE BASE E LÂMPADA</t>
  </si>
  <si>
    <t>ED-27084</t>
  </si>
  <si>
    <t>LUMINÁRIA COMERCIAL COM ALETAS DE EMBUTIR COMPLETA, PARA QUATRO (4) LÂMPADAS TUBULARES LED 4X18W-ØT8, TEMPERATURA DA COR 6500K, FORNECIMENTO E INSTALAÇÃO, INCLUSIVE BASE E LÂMPADA</t>
  </si>
  <si>
    <t>ED-27078</t>
  </si>
  <si>
    <t>LUMINÁRIA COMERCIAL COM ALETAS DE EMBUTIR COMPLETA, PARA QUATRO (4) LÂMPADAS TUBULARES LED 4X9W-ØT8, TEMPERATURA DA COR 6500K, FORNECIMENTO E INSTALAÇÃO, INCLUSIVE BASE E LÂMPADA</t>
  </si>
  <si>
    <t>ED-27081</t>
  </si>
  <si>
    <t>LUMINÁRIA COMERCIAL COM ALETAS DE EMBUTIR, PARA DUAS (2) LÂMPADAS TUBULARES LED 2X18W-ØT8, FORNECIMENTO E INSTALAÇÃO, EXCLUSIVE BASE E LÂMPADA</t>
  </si>
  <si>
    <t>ED-27079</t>
  </si>
  <si>
    <t>LUMINÁRIA COMERCIAL COM ALETAS DE EMBUTIR, PARA DUAS (2) LÂMPADAS TUBULARES LED 2X9W-ØT8, FORNECIMENTO E INSTALAÇÃO, EXCLUSIVE BASE E LÂMPADA</t>
  </si>
  <si>
    <t>ED-27083</t>
  </si>
  <si>
    <t>LUMINÁRIA COMERCIAL COM ALETAS DE EMBUTIR, PARA QUATRO (4) LÂMPADAS TUBULARES LED 4X18W-ØT8, FORNECIMENTO E INSTALAÇÃO, EXCLUSIVE BASE E LÂMPADA</t>
  </si>
  <si>
    <t>ED-27077</t>
  </si>
  <si>
    <t>LUMINÁRIA COMERCIAL COM ALETAS DE EMBUTIR, PARA QUATRO (4) LÂMPADAS TUBULARES LED 4X9W-ØT8, FORNECIMENTO E INSTALAÇÃO, EXCLUSIVE BASE E LÂMPADA</t>
  </si>
  <si>
    <t>ED-27090</t>
  </si>
  <si>
    <t>LUMINÁRIA COMERCIAL COM ALETAS DE SOBREPOR COMPLETA, PARA DUAS (2) LÂMPADAS TUBULARES LED 2X18W-ØT8, TEMPERATURA DA COR 6500K, FORNECIMENTO E INSTALAÇÃO, INCLUSIVE BASE E LÂMPADA</t>
  </si>
  <si>
    <t>ED-27086</t>
  </si>
  <si>
    <t>LUMINÁRIA COMERCIAL COM ALETAS DE SOBREPOR COMPLETA, PARA DUAS (2) LÂMPADAS TUBULARES LED 2X9W-ØT8, TEMPERATURA DA COR 6500K, FORNECIMENTO E INSTALAÇÃO, INCLUSIVE BASE E LÂMPADA</t>
  </si>
  <si>
    <t>ED-27092</t>
  </si>
  <si>
    <t>LUMINÁRIA COMERCIAL COM ALETAS DE SOBREPOR COMPLETA, PARA QUATRO (4) LÂMPADAS TUBULARES LED 4X18W-ØT8, TEMPERATURA DA COR 6500K, FORNECIMENTO E INSTALAÇÃO, INCLUSIVE BASE E LÂMPADA</t>
  </si>
  <si>
    <t>ED-27088</t>
  </si>
  <si>
    <t>LUMINÁRIA COMERCIAL COM ALETAS DE SOBREPOR COMPLETA, PARA QUATRO (4) LÂMPADAS TUBULARES LED 4X9W-ØT8, TEMPERATURA DA COR 6500K, FORNECIMENTO E INSTALAÇÃO, INCLUSIVE BASE E LÂMPADA</t>
  </si>
  <si>
    <t>ED-27089</t>
  </si>
  <si>
    <t>LUMINÁRIA COMERCIAL COM ALETAS DE SOBREPOR, PARA DUAS (2) LÂMPADAS TUBULARES LED 2X18W-ØT8, FORNECIMENTO E INSTALAÇÃO, EXCLUSIVE BASE E LÂMPADA</t>
  </si>
  <si>
    <t>ED-27085</t>
  </si>
  <si>
    <t>LUMINÁRIA COMERCIAL COM ALETAS DE SOBREPOR, PARA DUAS (2) LÂMPADAS TUBULARES LED 2X9W-ØT8, FORNECIMENTO E INSTALAÇÃO, EXCLUSIVE BASE E LÂMPADA</t>
  </si>
  <si>
    <t>ED-27091</t>
  </si>
  <si>
    <t>LUMINÁRIA COMERCIAL COM ALETAS DE SOBREPOR, PARA QUATRO (4) LÂMPADAS TUBULARES LED 4X18W-ØT8, FORNECIMENTO E INSTALAÇÃO, EXCLUSIVE BASE E LÂMPADA</t>
  </si>
  <si>
    <t>ED-27087</t>
  </si>
  <si>
    <t>LUMINÁRIA COMERCIAL COM ALETAS DE SOBREPOR, PARA QUATRO (4) LÂMPADAS TUBULARES LED 4X9W-ØT8, FORNECIMENTO E INSTALAÇÃO, EXCLUSIVE BASE E LÂMPADA</t>
  </si>
  <si>
    <t>ED-27074</t>
  </si>
  <si>
    <t>LUMINÁRIA COMERCIAL COM DIFUSOR DE EMBUTIR COMPLETA, PARA DUAS (2) LÂMPADAS TUBULARES LED 2X18W-ØT8, TEMPERATURA DA COR 6500K, FORNECIMENTO E INSTALAÇÃO, INCLUSIVE BASE E LÂMPADA</t>
  </si>
  <si>
    <t>ED-27072</t>
  </si>
  <si>
    <t>LUMINÁRIA COMERCIAL COM DIFUSOR DE EMBUTIR COMPLETA, PARA DUAS (2) LÂMPADAS TUBULARES LED 2X9W-ØT8, TEMPERATURA DA COR 6500K, FORNECIMENTO E INSTALAÇÃO, INCLUSIVE BASE E LÂMPADA</t>
  </si>
  <si>
    <t>ED-27076</t>
  </si>
  <si>
    <t>LUMINÁRIA COMERCIAL COM DIFUSOR DE EMBUTIR COMPLETA, PARA QUATRO (4) LÂMPADAS TUBULARES LED 4X9W-ØT8, TEMPERATURA DA COR 6500K, FORNECIMENTO E INSTALAÇÃO, INCLUSIVE BASE E LÂMPADA</t>
  </si>
  <si>
    <t>ED-27073</t>
  </si>
  <si>
    <t>LUMINÁRIA COMERCIAL COM DIFUSOR DE EMBUTIR, PARA DUAS (2) LÂMPADAS TUBULARES LED 2X18W-ØT8, FORNECIMENTO E INSTALAÇÃO, EXCLUSIVE BASE E LÂMPADA</t>
  </si>
  <si>
    <t>ED-27071</t>
  </si>
  <si>
    <t>LUMINÁRIA COMERCIAL COM DIFUSOR DE EMBUTIR, PARA DUAS (2) LÂMPADAS TUBULARES LED 2X9W-ØT8, FORNECIMENTO E INSTALAÇÃO, EXCLUSIVE BASE E LÂMPADA</t>
  </si>
  <si>
    <t>ED-27075</t>
  </si>
  <si>
    <t>LUMINÁRIA COMERCIAL COM DIFUSOR DE EMBUTIR, PARA QUATRO (4) LÂMPADAS TUBULARES LED 4X9W-ØT8, FORNECIMENTO E INSTALAÇÃO, EXCLUSIVE BASE E LÂMPADA</t>
  </si>
  <si>
    <t>ED-27068</t>
  </si>
  <si>
    <t>LUMINÁRIA COMERCIAL COM DIFUSOR DE SOBREPOR COMPLETA, PARA DUAS (2) LÂMPADAS TUBULARES LED 2X18W-ØT8, TEMPERATURA DA COR 6500K, FORNECIMENTO E INSTALAÇÃO, INCLUSIVE BASE E LÂMPADA</t>
  </si>
  <si>
    <t>ED-27066</t>
  </si>
  <si>
    <t>LUMINÁRIA COMERCIAL COM DIFUSOR DE SOBREPOR COMPLETA, PARA DUAS (2) LÂMPADAS TUBULARES LED 2X9W-ØT8, TEMPERATURA DA COR 6500K, FORNECIMENTO E INSTALAÇÃO, INCLUSIVE BASE E LÂMPADA</t>
  </si>
  <si>
    <t>ED-27070</t>
  </si>
  <si>
    <t>LUMINÁRIA COMERCIAL COM DIFUSOR DE SOBREPOR COMPLETA, PARA QUATRO (4) LÂMPADAS TUBULARES LED 4X9W-ØT8, TEMPERATURA DA COR 6500K, FORNECIMENTO E INSTALAÇÃO, INCLUSIVE BASE E LÂMPADA</t>
  </si>
  <si>
    <t>ED-27064</t>
  </si>
  <si>
    <t>LUMINÁRIA COMERCIAL COM DIFUSOR DE SOBREPOR COMPLETA, PARA UMA (1) LÂMPADA TUBULAR LED 1X18W-ØT8, TEMPERATURA DA COR 6500K, FORNECIMENTO E INSTALAÇÃO, INCLUSIVE BASE E LÂMPADA</t>
  </si>
  <si>
    <t>ED-27062</t>
  </si>
  <si>
    <t>LUMINÁRIA COMERCIAL COM DIFUSOR DE SOBREPOR COMPLETA, PARA UMA (1) LÂMPADA TUBULAR LED 1X9W-ØT8, TEMPERATURA DA COR 6500K, FORNECIMENTO E INSTALAÇÃO, INCLUSIVE BASE E LÂMPADA</t>
  </si>
  <si>
    <t>ED-27067</t>
  </si>
  <si>
    <t>LUMINÁRIA COMERCIAL COM DIFUSOR DE SOBREPOR, PARA DUAS (2) LÂMPADAS TUBULARES LED 2X18W-ØT8, FORNECIMENTO E INSTALAÇÃO, EXCLUSIVE BASE E LÂMPADA</t>
  </si>
  <si>
    <t>ED-27065</t>
  </si>
  <si>
    <t>LUMINÁRIA COMERCIAL COM DIFUSOR DE SOBREPOR, PARA DUAS (2) LÂMPADAS TUBULARES LED 2X9W-ØT8, FORNECIMENTO E INSTALAÇÃO, EXCLUSIVE BASE E LÂMPADA</t>
  </si>
  <si>
    <t>ED-27069</t>
  </si>
  <si>
    <t>LUMINÁRIA COMERCIAL COM DIFUSOR DE SOBREPOR, PARA QUATRO (4) LÂMPADAS TUBULARES LED 4X9W-ØT8, FORNECIMENTO E INSTALAÇÃO, EXCLUSIVE BASE E LÂMPADA</t>
  </si>
  <si>
    <t>ED-27063</t>
  </si>
  <si>
    <t>LUMINÁRIA COMERCIAL COM DIFUSOR DE SOBREPOR, PARA UMA (1) LÂMPADA TUBULAR LED 1X18W-ØT8, FORNECIMENTO E INSTALAÇÃO, EXCLUSIVE BASE E LÂMPADA</t>
  </si>
  <si>
    <t>ED-27061</t>
  </si>
  <si>
    <t>LUMINÁRIA COMERCIAL COM DIFUSOR DE SOBREPOR, PARA UMA (1) LÂMPADA TUBULAR LED 1X9W-ØT8, FORNECIMENTO E INSTALAÇÃO, EXCLUSIVE BASE, REATOR E LÂMPADA</t>
  </si>
  <si>
    <t>ED-28593</t>
  </si>
  <si>
    <t>CAIXA PARA PROTEÇÃO GERAL, TIPO CM-8, DIMENSÕES CONFORME PADRÃO CEMIG, EXCLUSIVE BARRAMENTO E DISJUNTOR, INCLUSIVE INSTALAÇÃO</t>
  </si>
  <si>
    <t>ED-24042</t>
  </si>
  <si>
    <t>FORNECIMENTO E INSTALAÇÃO DE FITA SUBTERRÂNEA PARA SINALIZAÇÃO DE REDES OU TUBULAÇÕES</t>
  </si>
  <si>
    <t>INSTALAÇÕES HIDROSSANITÁRIAS</t>
  </si>
  <si>
    <t>REGISTRO DE GAVETA, TIPO BASE, ROSCÁVEL 1" (PARA TUBO SOLDÁVEL OU PPR DN 32MM/CPVC DN 28MM), INCLUSIVE ACABAMENTO (PADRÃO MÉDIO) E CANOPLA CROMADOS</t>
  </si>
  <si>
    <t>REGISTRO DE GAVETA, TIPO BASE, ROSCÁVEL 1" (PARA TUBO SOLDÁVEL OU PPR DN 32MM/CPVC DN 28MM), INCLUSIVE ACABAMENTO (PADRÃO POPULAR) E CANOPLA CROMADOS</t>
  </si>
  <si>
    <t>REGISTRO DE GAVETA, TIPO BASE, ROSCÁVEL 1.1/2" (PARA TUBO SOLDÁVEL OU PPR DN 50MM/CPVC DN 42MM), INCLUSIVE ACABAMENTO (PADRÃO MÉDIO) E CANOPLA CROMADOS</t>
  </si>
  <si>
    <t>REGISTRO DE GAVETA, TIPO BASE, ROSCÁVEL 1.1/2" (PARA TUBO SOLDÁVEL OU PPR DN 50MM/CPVC DN 42MM), INCLUSIVE ACABAMENTO (PADRÃO POPULAR) E CANOPLA CROMADOS</t>
  </si>
  <si>
    <t>REGISTRO DE GAVETA, TIPO BASE, ROSCÁVEL 1.1/4" (PARA TUBO SOLDÁVEL OU PPR DN 40MM/CPVC DN 35MM), INCLUSIVE ACABAMENTO (PADRÃO MÉDIO) E CANOPLA CROMADOS</t>
  </si>
  <si>
    <t>REGISTRO DE GAVETA, TIPO BASE, ROSCÁVEL 1.1/4" (PARA TUBO SOLDÁVEL OU PPR DN 40MM/CPVC DN 35MM), INCLUSIVE ACABAMENTO (PADRÃO POPULAR) E CANOPLA CROMADOS</t>
  </si>
  <si>
    <t>REGISTRO DE GAVETA, TIPO BASE, ROSCÁVEL 1/2" (PARA TUBO SOLDÁVEL OU PPR DN 20MM/CPVC DN 15MM), INCLUSIVE ACABAMENTO (PADRÃO MÉDIO) E CANOPLA CROMADOS</t>
  </si>
  <si>
    <t>REGISTRO DE GAVETA, TIPO BASE, ROSCÁVEL 1/2" (PARA TUBO SOLDÁVEL OU PPR DN 20MM/CPVC DN 15MM), INCLUSIVE ACABAMENTO (PADRÃO POPULAR) E CANOPLA CROMADOS</t>
  </si>
  <si>
    <t>REGISTRO DE GAVETA, TIPO BASE, ROSCÁVEL 3/4" (PARA TUBO SOLDÁVEL OU PPR DN 25MM/CPVC DN 22MM), INCLUSIVE ACABAMENTO (PADRÃO MÉDIO) E CANOPLA CROMADO</t>
  </si>
  <si>
    <t>REGISTRO DE GAVETA, TIPO BASE, ROSCÁVEL 3/4" (PARA TUBO SOLDÁVEL OU PPR DN 25MM/CPVC DN 22MM), INCLUSIVE ACABAMENTO (PADRÃO POPULAR) E CANOPLA CROMADOS</t>
  </si>
  <si>
    <t>REGISTRO DE GAVETA, TIPO BRUTO, ROSCÁVEL 1" (PARA TUBO SOLDÁVEL OU PPR DN 32MM/CPVC DN 28MM), INCLUSIVE VOLANTE PARA ACIONAMENTO</t>
  </si>
  <si>
    <t>REGISTRO DE GAVETA, TIPO BRUTO, ROSCÁVEL 1.1/2" (PARA TUBO SOLDÁVEL OU PPR DN 50MM/CPVC DN 42MM), INCLUSIVE VOLANTE PARA ACIONAMENTO</t>
  </si>
  <si>
    <t>REGISTRO DE GAVETA, TIPO BRUTO, ROSCÁVEL 1.1/4" (PARA TUBO SOLDÁVEL OU PPR DN 40MM/CPVC DN 35MM), INCLUSIVE VOLANTE PARA ACIONAMENTO</t>
  </si>
  <si>
    <t>REGISTRO DE GAVETA, TIPO BRUTO, ROSCÁVEL 1/2" (PARA TUBO SOLDÁVEL OU PPR DN 20MM/CPVC DN 15MM), INCLUSIVE VOLANTE PARA ACIONAMENTO</t>
  </si>
  <si>
    <t>REGISTRO DE GAVETA, TIPO BRUTO, ROSCÁVEL 2" (PARA TUBO SOLDÁVEL OU PPR DN 60MM/CPVC DN 54MM), INCLUSIVE VOLANTE PARA ACIONAMENTO</t>
  </si>
  <si>
    <t>REGISTRO DE GAVETA, TIPO BRUTO, ROSCÁVEL 2.1/2" (PARA TUBO SOLDÁVEL OU PPR DN 75MM/CPVC DN 73MM), INCLUSIVE VOLANTE PARA ACIONAMENTO</t>
  </si>
  <si>
    <t>REGISTRO DE GAVETA, TIPO BRUTO, ROSCÁVEL 3" (PARA TUBO SOLDÁVEL OU PPR DN 85MM/CPVC DN 89MM), INCLUSIVE VOLANTE PARA ACIONAMENTO</t>
  </si>
  <si>
    <t>REGISTRO DE GAVETA, TIPO BRUTO, ROSCÁVEL 3/4" (PARA TUBO SOLDÁVEL OU PPR DN 25MM/CPVC DN 22MM), INCLUSIVE VOLANTE PARA ACIONAMENTO</t>
  </si>
  <si>
    <t>REGISTRO DE GAVETA, TIPO BRUTO, ROSCÁVEL 4" (PARA TUBO SOLDÁVEL OU PPR DN 110MM/CPVC DN 114MM), INCLUSIVE VOLANTE PARA ACIONAMENTO</t>
  </si>
  <si>
    <t>REGISTRO DE PRESSÃO, TIPO BASE, ROSCÁVEL 1/2" (PARA TUBO SOLDÁVEL OU PPR DN 20MM/CPVC DN 15MM), INCLUSIVE ACABAMENTO (PADRÃO MÉDIO) E CANOPLA CROMADOS</t>
  </si>
  <si>
    <t>REGISTRO DE PRESSÃO, TIPO BASE, ROSCÁVEL 1/2" (PARA TUBO SOLDÁVEL OU PPR DN 20MM/CPVC DN 15MM), INCLUSIVE ACABAMENTO (PADRÃO POPULAR) E CANOPLA CROMADOS</t>
  </si>
  <si>
    <t>REGISTRO DE PRESSÃO, TIPO BASE, ROSCÁVEL 3/4" (PARA TUBO SOLDÁVEL OU PPR DN 25MM/CPVC DN 22MM), INCLUSIVE ACABAMENTO (PADRÃO MÉDIO) E CANOPLA CROMADOS</t>
  </si>
  <si>
    <t>REGISTRO DE PRESSÃO, TIPO BASE, ROSCÁVEL 3/4" (PARA TUBO SOLDÁVEL OU PPR DN 25MM/CPVC DN 22MM), INCLUSIVE ACABAMENTO (PADRÃO POPULAR) E CANOPLA CROMADOS</t>
  </si>
  <si>
    <t>RESERVATÓRIO DE ÁGUA</t>
  </si>
  <si>
    <t>ADAPTADOR EM LATÃO PARA INSTALAÇÃO PREDIAL DE COMBATE A INCÊNDIO ENGATE RÁPIDO 2.1/2" X ROSCA INTERNA 5 FIOS 2.1/2", FORNECIMENTO E INSTALAÇÃO</t>
  </si>
  <si>
    <t>ED-26993</t>
  </si>
  <si>
    <t>LUMINÁRIA DE EMERGÊNCIA AUTÔNOMA, TIPO LED COM DOIS FARÓIS, POTÊNCIA TOTAL DE 8W, FORNECIMENTO E INSTALAÇÃO</t>
  </si>
  <si>
    <t>ED-26989</t>
  </si>
  <si>
    <t>LUMINÁRIA DE EMERGÊNCIA AUTÔNOMA, TIPO LED POTÊNCIA TOTAL DE 2W, FORNECIMENTO E INSTALAÇÃO</t>
  </si>
  <si>
    <t>REGISTRO DE BLOQUEIO EM LATÃO, DIÂMETRO DE 1/2"X1/2", ROSCA NPT, BAIXA PRESSÃO, INCLUSIVE ACESSÓRIOS DE VEDAÇÃO</t>
  </si>
  <si>
    <t>REGISTRO REGULADOR DE GÁS EM LATÃO, DIÂMETRO ENTRADA DE 1/4" COM ROSCA NPT, SAÍDA EM TERMINAL DE MANGUEIRA DE 3/8", INCLUSIVE ACESSÓRIOS DE VEDAÇÃO</t>
  </si>
  <si>
    <t xml:space="preserve">COLETOR DE GÁS COM DUAS (2) SAÍDAS, EM AÇO PRETO, SCHEDULE 40, DIÂMETRO SAÍDA 1/2" (21,34MM), COM ACABAMENTO EM PINTURA ELETROSTÁTICA, INCLUSIVE ACESSÓRIOS DE VEDAÇÃO
</t>
  </si>
  <si>
    <t>COLETOR DE GÁS COM TRÊS (3) SAÍDAS, EM AÇO PRETO, SCHEDULE 40, DIÂMETRO SAÍDA 1/2" (21,34MM), COM ACABAMENTO EM PINTURA ELETROSTÁTICA, INCLUSIVE ACESSÓRIOS DE VEDAÇÃO</t>
  </si>
  <si>
    <t>NIPLE DE REDUÇÃO 1/2"X1/8" EM LATÃO, ROSCA NPT, INCLUSIVE ACESSÓRIOS DE VEDAÇÃO</t>
  </si>
  <si>
    <t>NIPLE DE REDUÇÃO 1/2"X3/8" EM LATÃO, ROSCA NPT, INCLUSIVE ACESSÓRIOS DE VEDAÇÃO</t>
  </si>
  <si>
    <t>NIPLE DUPLO EM FERRO MALEÁVEL, DIÂMETRO 1/2"(15MM), COM ACABAMENTO GALVANIZADO, CLASSE DE PRESSÃO 300LBS, ROSCA NPT, INCLUSIVE ACESSÓRIOS DE VEDAÇÃO</t>
  </si>
  <si>
    <t>TAMPÃO EM FERRO MALEÁVEL, DIÂMETRO 1/2"(15MM), COM ACABAMENTO GALVANIZADO, CLASSE DE PRESSÃO 300LBS, ROSCA NPT, INCLUSIVE ACESSÓRIOS DE VEDAÇÃO</t>
  </si>
  <si>
    <t>ESPELHO CRISTAL COM MOLDURA EM ALUMÍNIO, DIMENSÃO (60X90)CM, COM ESP. 4MM, INCLUSIVE FIXAÇÃO COM ADESIVO/SELANTE A BASE DE POLIURETANO, FORNECIMENTO E INSTALAÇÃO</t>
  </si>
  <si>
    <t>ESPELHO CRISTAL, DIMENSÃO (40X60)CM, COM ESP. 4MM, EM ACABAMENTO LAPIDADO, INCLUSIVE FIXAÇÃO COM PARAFUSO TIPO FINESSON, FORNECIMENTO E INSTALAÇÃO</t>
  </si>
  <si>
    <t>ESPELHO CRISTAL, DIMENSÃO (60X90)CM, COM ESP. 4MM, EM ACABAMENTO LAPIDADO, INCLUSIVE FIXAÇÃO COM PARAFUSO TIPO FINESSON, FORNECIMENTO E INSTALAÇÃO</t>
  </si>
  <si>
    <t>PLANTIO DE GRAMA BATATAIS EM PLACAS, INCLUSIVE TERRA VEGETAL E CONSERVAÇÃO POR TRINTA (30) DIAS</t>
  </si>
  <si>
    <t>PLANTIO DE GRAMA ESMERALDA EM PLACAS, INCLUSIVE TERRA VEGETAL E CONSERVAÇÃO POR TRINTA (30) DIAS</t>
  </si>
  <si>
    <t>PLANTIO DE GRAMA SÃO CARLOS EM PLACAS, INCLUSIVE TERRA VEGETAL E CONSERVAÇÃO POR TRINTA (30) DIAS</t>
  </si>
  <si>
    <t>PLANTIO E PREPARO DE COVAS PARA ÁRVORES COM ALTURA MÉDIA DE 2,00M, DIMENSÕES (60X60X60)CM , EXCLUSIVE FORNECIMENTO DAS MUDAS</t>
  </si>
  <si>
    <t>FORNECIMENTO DE ARBUSTO BELA EMÍLIA COM ALTURA MÍNIMA DE 15CM, EXCLUSIVE PLANTIO</t>
  </si>
  <si>
    <t>FORNECIMENTO DE ARBUSTO CAMARÁ COM ALTURA MÍNIMA DE 15CM, EXCLUSIVE PLANTIO</t>
  </si>
  <si>
    <t>FORNECIMENTO DE ÁRVORE ACÁSSIA MIMOSA COM ALTURA MÉDIA DE 2,00M, EXCLUSIVE PLANTIO</t>
  </si>
  <si>
    <t>ED-25275</t>
  </si>
  <si>
    <t>FORNECIMENTO DE ÁRVORE AROEIRA-PIMENTEIRA COM ALTURA MÉDIA DE 2,00M, EXCLUSIVE PLANTIO</t>
  </si>
  <si>
    <t>ED-25277</t>
  </si>
  <si>
    <t>FORNECIMENTO DE ÁRVORE AROEIRA-SALSA COM ALTURA MÉDIA DE 2,00M, EXCLUSIVE PLANTIO</t>
  </si>
  <si>
    <t>ED-25245</t>
  </si>
  <si>
    <t>FORNECIMENTO DE ÁRVORE IPÊ-AMARELO COM ALTURA MÉDIA DE 2,00M, EXCLUSIVE PLANTIO</t>
  </si>
  <si>
    <t>ED-25264</t>
  </si>
  <si>
    <t>FORNECIMENTO DE ÁRVORE IPÊ-BRANCO COM ALTURA MÉDIA DE 2,00M, EXCLUSIVE PLANTIO</t>
  </si>
  <si>
    <t>FORNECIMENTO DE ÁRVORE IPÊ-ROSA COM ALTURA MÉDIA DE 2,00M, EXCLUSIVE PLANTIO</t>
  </si>
  <si>
    <t>ED-25244</t>
  </si>
  <si>
    <t>FORNECIMENTO DE ÁRVORE IPÊ-ROXO COM ALTURA MÉDIA DE 2,00M, EXCLUSIVE PLANTIO</t>
  </si>
  <si>
    <t>FORNECIMENTO DE ÁRVORE JACARANDÁ MIMOSO COM ALTURA MÉDIA DE 2,00M, EXCLUSIVE PLANTIO</t>
  </si>
  <si>
    <t>ED-25470</t>
  </si>
  <si>
    <t>FORNECIMENTO DE ÁRVORE JATOBÁ COM ALTURA MÉDIA DE 2,00M, EXCLUSIVE PLANTIO</t>
  </si>
  <si>
    <t>ED-25280</t>
  </si>
  <si>
    <t>FORNECIMENTO DE ÁRVORE MANACÁ-DA-SERRA COM ALTURA MÉDIA DE 2,00M, EXCLUSIVE PLANTIO</t>
  </si>
  <si>
    <t>ED-25497</t>
  </si>
  <si>
    <t>FORNECIMENTO DE ÁRVORE OITI COM ALTURA MÉDIA DE 2,00M, EXCLUSIVE PLANTIO</t>
  </si>
  <si>
    <t>ED-25269</t>
  </si>
  <si>
    <t>FORNECIMENTO DE ÁRVORE PAINEIRA COM ALTURA MÉDIA DE 2,00M, EXCLUSIVE PLANTIO</t>
  </si>
  <si>
    <t>ED-25273</t>
  </si>
  <si>
    <t>FORNECIMENTO DE ÁRVORE PAU-BRASIL COM ALTURA MÉDIA DE 2,00M, EXCLUSIVE PLANTIO</t>
  </si>
  <si>
    <t>FORNECIMENTO DE ÁRVORE PAU-FERRO COM ALTURA MÉDIA DE 2,00M, EXCLUSIVE PLANTIO</t>
  </si>
  <si>
    <t>ED-25489</t>
  </si>
  <si>
    <t>FORNECIMENTO DE ÁRVORE PAU-MULATO COM ALTURA MÉDIA DE 2,00M, EXCLUSIVE PLANTIO</t>
  </si>
  <si>
    <t>ED-25268</t>
  </si>
  <si>
    <t>FORNECIMENTO DE ÁRVORE QUARESMEIRA COM ALTURA MÉDIA DE 2,00M, EXCLUSIVE PLANTIO</t>
  </si>
  <si>
    <t>ED-25493</t>
  </si>
  <si>
    <t>FORNECIMENTO DE ÁRVORE SAPUCAIA COM ALTURA MÉDIA DE 2,00M, EXCLUSIVE PLANTIO</t>
  </si>
  <si>
    <t>FORNECIMENTO DE ÁRVORE SIBIPURUNA COM ALTURA MÉDIA DE 2,00M, EXCLUSIVE PLANTIO</t>
  </si>
  <si>
    <t>ED-25441</t>
  </si>
  <si>
    <t>FORNECIMENTO DE ÁRVORE UNHA-DE-VACA COM ALTURA MÉDIA DE 2,00M, EXCLUSIVE PLANTIO</t>
  </si>
  <si>
    <t>ED-25551</t>
  </si>
  <si>
    <t>FORNECIMENTO DE FORRAÇÃO DO TIPO ACALYPHA, EXCLUSIVE PLANTIO</t>
  </si>
  <si>
    <t>ED-25553</t>
  </si>
  <si>
    <t>FORNECIMENTO DE FORRAÇÃO DO TIPO CLOROFITO, EXCLUSIVE PLANTIO</t>
  </si>
  <si>
    <t>ED-25549</t>
  </si>
  <si>
    <t>FORNECIMENTO DE FORRAÇÃO DO TIPO GRAMA-AMENDOIM, EXCLUSIVE PLANTIO</t>
  </si>
  <si>
    <t>ED-25552</t>
  </si>
  <si>
    <t>FORNECIMENTO DE FORRAÇÃO DO TIPO WEDELIA, EXCLUSIVE PLANTIO</t>
  </si>
  <si>
    <t>FORNECIMENTO DE PALMEIRA ARECA-BAMBU COM ALTURA MÍNIMA DE 50CM, EXCLUSIVE PLANTIO</t>
  </si>
  <si>
    <t>ED-25243</t>
  </si>
  <si>
    <t>FORNECIMENTO DE PALMEIRA JERIVÁ COM ALTURA MÉDIA DE 2,00M, EXCLUSIVE PLANTIO</t>
  </si>
  <si>
    <t>FORNECIMENTO DE PALMEIRA LICURI COM ALTURA MÉDIA DE 2,00M, EXCLUSIVE PLANTIO</t>
  </si>
  <si>
    <t>CALÇADA E PASSEIO</t>
  </si>
  <si>
    <t>PISO EM PEDRA PORTUGUESA, INCLUSIVE FORNECIMENTO, ARGAMASSA SECA, TIPO FAROFA COM PREPARO MECÂNICO, COM ASSENTAMENTO EM COLCHÃO DE AREIA E CIMENTO, ESPESSURA DE 6CM, REJUNTAMENTO E ACABAMENTO</t>
  </si>
  <si>
    <t>REMOÇÃO MANUAL COM REASSENTAMENTO DE CALÇADA PORTUGUESA, INCLUSIVE ARGAMASSA SECA, TIPO FAROFA COM PREPARO MECÂNICO, ASSENTAMENTO EM COLCHÃO DE AREIA E CIMENTO, ESPESSURA DE 6CM, REJUNTAMENTO, ACABAMENTO, AFASTAMENTO E EMPILHAMENTO, EXCLUSIVE TRANSPORTE E RETIRADA DO MATERIAL REMOVIDO NÃO REAPROVEITÁVEL</t>
  </si>
  <si>
    <t>EQUIPAMENTO PARA PARQUE INFANTIL</t>
  </si>
  <si>
    <t>LAVAGEM DE FACHADA COM HIDROJATEAMENTO, EXCLUSIVE ANDAIME METÁLICO, TIPO FIXO/TORRE/SUSPENSO, PARA FACHADA</t>
  </si>
  <si>
    <t>LIMPEZA DE CALHA EM CHAPA GALVANIZADA OU EM PVC, INCLUSIVE DESOBSTRUÇÃO</t>
  </si>
  <si>
    <t>PAVIMENTO INTERTRAVADO</t>
  </si>
  <si>
    <t>ED-9837</t>
  </si>
  <si>
    <t xml:space="preserve">APLICAÇÃO E REGULARIZAÇÃO DE COLCHÃO DE AREIA </t>
  </si>
  <si>
    <t>EXECUÇÃO DE PAVIMENTO INTERTRAVADO ECOLÓGICO, ESPESSURA 6CM, FCK 35MPA, INCLUINDO FORNECIMENTO E TRANSPORTE DE TODOS OS MATERIAIS E COLCHÃO DE ASSENTAMENTO COM ESPESSURA 6CM</t>
  </si>
  <si>
    <t>ED-24063</t>
  </si>
  <si>
    <t>EXECUÇÃO DE PAVIMENTO INTERTRAVADO EM BLOCO SEXTAVADO, ESPESSURA 6CM, FCK 35MPA, INCLUINDO FORNECIMENTO E TRANSPORTE DE TODOS OS MATERIAIS E COLCHÃO DE ASSENTAMENTO COM ESPESSURA 6CM</t>
  </si>
  <si>
    <t>ED-24062</t>
  </si>
  <si>
    <t>EXECUÇÃO DE PAVIMENTO INTERTRAVADO, ESPESSURA 10CM, FCK 35MPA, INCLUINDO FORNECIMENTO E TRANSPORTE DE TODOS OS MATERIAIS E COLCHÃO DE ASSENTAMENTO COM ESPESSURA 6CM</t>
  </si>
  <si>
    <t>EXECUÇÃO DE PAVIMENTO INTERTRAVADO, ESPESSURA 10CM, FCK 40MPA, INCLUINDO FORNECIMENTO E TRANSPORTE DE TODOS OS MATERIAIS E COLCHÃO DE ASSENTAMENTO COM ESPESSURA 6CM</t>
  </si>
  <si>
    <t>EXECUÇÃO DE PAVIMENTO INTERTRAVADO, ESPESSURA 6CM, FCK 35MPA, INCLUINDO FORNECIMENTO E TRANSPORTE DE TODOS OS MATERIAIS E COLCHÃO DE ASSENTAMENTO COM ESPESSURA 6CM</t>
  </si>
  <si>
    <t>EXECUÇÃO DE PAVIMENTO INTERTRAVADO, ESPESSURA 8CM, FCK 35MPA, INCLUINDO FORNECIMENTO E TRANSPORTE DE TODOS OS MATERIAIS E COLCHÃO DE ASSENTAMENTO COM ESPESSURA 6CM</t>
  </si>
  <si>
    <t>ED-24056</t>
  </si>
  <si>
    <t>REMOÇÃO DE PAVIMENTO EM BLOCO DE CONCRETO INTERTRAVADO OU SEXTAVADO, COM REAPROVEITAMENTO DOS BLOCOS INCLUSIVE AFASTAMENTO</t>
  </si>
  <si>
    <t>EXECUÇÃO DE PAVIMENTO INTERTRAVADO EM BLOCO SEXTAVADO, ESPESSURA 8CM, FCK 35MPA, INCLUINDO FORNECIMENTO E TRANSPORTE DE TODOS OS MATERIAIS E COLCHÃO DE ASSENTAMENTO COM ESPESSURA 6CM</t>
  </si>
  <si>
    <t>REMOÇÃO E REASSENTAMENTO DE CALÇAMENTO EM BLOCO DE CONCRETO INTERTRAVADO OU SEXTAVADO, COM REAPROVEITAMENTO DOS BLOCOS</t>
  </si>
  <si>
    <t>ED-29090</t>
  </si>
  <si>
    <t>DESCARGA DE CAMINHÃO, PARA ELEMENTOS DE VIGA OU TABULEIRO PARA PONTE, INCLUSIVE DESCARGA DE PERFIS LONGARINAS, TRANSVERSINAS, CHAPAS E ACESSÓRIOS, EXCLUSIVE FORNECIMENTO E TRANSPORTE</t>
  </si>
  <si>
    <t>ED-27791</t>
  </si>
  <si>
    <t>FORNECIMENTO DE ESTRUTURA METÁLICA EM PERFIL SOLDADO PARA PONTES, EM AÇO PATINÁVEL, INCLUSIVE FABRICAÇÃO, EXCLUSIVE TRANSPORTE E LANÇAMENTO</t>
  </si>
  <si>
    <t>LANÇAMENTO DE VIGA PARA PONTE, EXCLUSIVE FORNECIMENTO, DESCARGA E TRANSPORTE - PROJETO PADRÃO SEINFRA-MG</t>
  </si>
  <si>
    <t>ED-29091</t>
  </si>
  <si>
    <t>TRANSPORTE DE VIGA OU TABULEIRO PARA PONTE (CUSTO FIXO), INCLUSIVE CARGA, EXCLUSIVE FORNECIMENTO , DESCARGA E TRANSPORTE EM QUILÔMETRO RODADO (CUSTO VARIÁVEL)</t>
  </si>
  <si>
    <t>ED-29092</t>
  </si>
  <si>
    <t>TRANSPORTE DE VIGA OU TABULEIRO PARA PONTE (CUSTO VARIÁVEL), EXCLUSIVE FORNECIMENTO , DESCARGA E CUSTO FIXO DE TRANSPORTE</t>
  </si>
  <si>
    <t>TRANSPORTE DE MATERIAL DE QUALQUER NATUREZA COM CARRINHO DE MÃO, COM DISTÂNCIAS MAIORES QUE 50M E MENORES OU IGUAIS A 100M, INCLUSIVE CARGA/DESGARGA</t>
  </si>
  <si>
    <t>TRANSPORTE DE MATERIAL DE QUALQUER NATUREZA COM CARRINHO DE MÃO, COM DISTÂNCIAS MENORES OU IGUAIS A 50M, INCLUSIVE CARGA/DESCARGA</t>
  </si>
  <si>
    <t>M3xKM</t>
  </si>
  <si>
    <t>TRANSPORTE DE MATERIAL DEMOLIDO EM CAÇAMBA, EXCLUSIVE CARGA MANUAL OU MECÂNICA</t>
  </si>
  <si>
    <t>TRANSPORTE DE MATERIAL DEMOLIDO EM CAÇAMBA (MUNICÍPIO: BELO HORIZONTE), EXCLUSIVE CARGA MANUAL OU MECÂNICA</t>
  </si>
  <si>
    <t>BLOCO ARMADO EM CONCRETO 20 MPa, INCLUSIVE LASTRO 5 CM EM CONCRETO MAGRO 9 MPa, FORMAS LATERAIS E DESFORMA</t>
  </si>
  <si>
    <t>CINTA ARMADA EM CONCRETO 20 MPa, INCLUSIVE LASTRO 5 CM EM CONCRETO MAGRO 9 MPa, FORMAS LATERAIS E DESFORMA</t>
  </si>
  <si>
    <t>RÉGUA PARA PROTEÇÃO DE PAREDE, LARGURA 10CM, EM MADEIRA, COM ACABAMENTO EM CANTO BOLEADO, EXCLUSIVE APLICAÇÃO DE VERNIZ, INCLUSIVE ACESSÓRIOS PARA FIXAÇÃO</t>
  </si>
  <si>
    <t>hora</t>
  </si>
  <si>
    <t>ED-28562</t>
  </si>
  <si>
    <t>ENGENHEIRO ELETRICISTA/MECÂNICO COM ENCARGOS COMPLEMENTARES</t>
  </si>
  <si>
    <t>ED-28561</t>
  </si>
  <si>
    <t>TOPÓGRAFO COM ENCARGOS COMPLEMENTARES</t>
  </si>
  <si>
    <t xml:space="preserve">
TABELA REFERENCIAL DE PREÇOS UNITÁRIOS PARA OBRAS RODOVIÁRIAS
</t>
  </si>
  <si>
    <t>Consultoria</t>
  </si>
  <si>
    <t>RO-44617</t>
  </si>
  <si>
    <t>Apoio Logístico - Veículo 1.0 Turbo ou similar, com motorista</t>
  </si>
  <si>
    <t>km</t>
  </si>
  <si>
    <t>RO-44124</t>
  </si>
  <si>
    <t>Apoio Logístico - Veículo 1.0 Turbo ou similar, sem motorista</t>
  </si>
  <si>
    <t>Terraplenagem</t>
  </si>
  <si>
    <t>Apiloamento de fundo de valas</t>
  </si>
  <si>
    <t>Carga, transporte e descarga de material de 1ª categoria, com caminhão. Distância média de transporte  de 201 a 400 m</t>
  </si>
  <si>
    <t>Carga, transporte e descarga de material de 1ª categoria, com caminhão. Distância média de transporte  de 601 a 800 m</t>
  </si>
  <si>
    <t>Carga, transporte e descarga de material de 1ª categoria, com caminhão. Distância média de transporte &lt;= 200 m</t>
  </si>
  <si>
    <t>Carga, transporte e descarga de material de 1ª categoria, com caminhão. Distância média de transporte de 2.001 a 2.500 m</t>
  </si>
  <si>
    <t>Carga, transporte e descarga de material de 1ª categoria, com caminhão. Distância média de transporte de 801 a 1.000 m</t>
  </si>
  <si>
    <t>Carga ,transporte e descarga de material de 1ª categoria, com caminhão. Distância média de transporte 401 a 600 m</t>
  </si>
  <si>
    <t>Carga, transporte e descarga de material de 1ª categoria, com caminhão.Distância média de transporte de 1.201 a 1.400 m</t>
  </si>
  <si>
    <t>Carga, transporte e descarga de material de 1ª categoria, com Caminhão.Distância média de transporte de 1.401 a 1.600 m</t>
  </si>
  <si>
    <t>Carga, transporte e descarga de material de 1ª categoria, com caminhão.Distância média de transporte de 1.601 a 1.800 m</t>
  </si>
  <si>
    <t>Carga, transporte e descarga de material de 1ª categoria, com caminhão.Distância média de transporte de 1.801 a 2.000 m</t>
  </si>
  <si>
    <t>Carga, transporte e descarga de material de 1ª categoria, com caminhão.Distância média de transporte de 2.501 a 3.000  m</t>
  </si>
  <si>
    <t>Carga, transporte e descarga de material de 1ª categoria, com caminhão.Distância média de transporte 1.001 a 1.200 m</t>
  </si>
  <si>
    <t>Compactação de aterro a 100% do proctor intermediário</t>
  </si>
  <si>
    <t>Compactação de aterro a 100% proctor internormal (150%proctor normal)</t>
  </si>
  <si>
    <t>Compactação de aterro a 100% proctor normal</t>
  </si>
  <si>
    <t>Compactação de aterro a 100% proctor normal com interferência de filtro vertical</t>
  </si>
  <si>
    <t>Compactação de aterro a 100% proctor normal, com interferência de solo envelopado</t>
  </si>
  <si>
    <t>Compactação de aterro a 95% proctor normal</t>
  </si>
  <si>
    <t>Compactação de bota-fora a 80% proctor normal</t>
  </si>
  <si>
    <t>Compactação manual de aterros</t>
  </si>
  <si>
    <t>Corte de árvore nativa com moto-serra   Ø &gt;= 0,30m - acima de 1.000 unidades (incluindo, desgalhamento, corte em toras e empilhamento)</t>
  </si>
  <si>
    <t>Corte de árvore nativa com moto-serra  0,15m =&lt; Ø &lt; 0,30m - acima de 1.000 unidades (incluindo, desgalhamento, corte em toras e empilhamento)</t>
  </si>
  <si>
    <t>Corte de árvore nativa com moto-serra  0,15m =&lt; Ø &lt; 0,30m - até 1.000 unidades (incluindo, desgalhamento, corte em toras e empilhamento)</t>
  </si>
  <si>
    <t>Corte de árvore nativa com moto-serra Ø &gt;= 0,30m - até 1.000 unidades (incluindo, desgalhamento, corte em toras e empilhamento)</t>
  </si>
  <si>
    <t>Demolição de muro de arrimo em gabião</t>
  </si>
  <si>
    <t>Desmatamento, destocamento e limpeza de árvores, arbustos e vegetação rasteira. (execução na espessura de até 30cm, incluindo remanejamento para fora da linha de offsets e acerto do material)</t>
  </si>
  <si>
    <t>Enrocamento de pedra de mão jogada (Execução incluindo o fornecimento de todos os materiais)</t>
  </si>
  <si>
    <t>Escalonamento de taludes de aterro</t>
  </si>
  <si>
    <t>Escavação, carga, descarga, espalhamento e transporte de material de  2ª categoria com motoscraper. Distância média de transporte  de 0 a 200 m</t>
  </si>
  <si>
    <t>Escavação, carga, descarga, espalhamento e transporte de material de  2ª categoria com motoscraper. Distância média de transporte  de 201 a 400 m</t>
  </si>
  <si>
    <t>Escavação, carga, descarga, espalhamento e transporte de material de  2ª categoria com motoscraper. Distância média de transporte  de 401 a 600 m</t>
  </si>
  <si>
    <t>Escavação, carga, descarga, espalhamento e transporte de material de  2ª categoria com motoscraper. Distância média de transporte  de 601 a 800 m</t>
  </si>
  <si>
    <t>Escavação, carga, descarga, espalhamento e transporte de material de  2ª categoria com motoscraper. Distância média de transporte  de 801 a 1.000 m</t>
  </si>
  <si>
    <t>Escavação, carga, descarga, espalhamento e transporte de material de 1ª categoria, com caminhão. Distância média de transporte  &lt;= 200 m</t>
  </si>
  <si>
    <t>Escavação, carga, descarga, espalhamento e transporte de material de 1ª categoria, com caminhão. Distância média de transporte  de 1.001 a 1.200 m</t>
  </si>
  <si>
    <t>Escavação, carga, descarga, espalhamento e transporte de material de 1ª categoria, com caminhão. Distância média de transporte  de 1.201 a 1.400 m</t>
  </si>
  <si>
    <t>Escavação, carga, descarga, espalhamento e transporte de material de 1ª categoria, com caminhão. Distância média de transporte  de 1.401 a 1.600 m</t>
  </si>
  <si>
    <t>Escavação, carga, descarga, espalhamento e transporte de material de 1ª categoria, com caminhão. Distância média de transporte  de 1.601 a 1.800 m</t>
  </si>
  <si>
    <t>Escavação, carga, descarga, espalhamento e transporte de material de 1ª categoria, com caminhão. Distância média de transporte  de 1.801 a 2.000 m</t>
  </si>
  <si>
    <t>Escavação, carga, descarga, espalhamento e transporte de material de 1ª categoria, com caminhão. Distância média de transporte  de 2.001 a 2.500 m</t>
  </si>
  <si>
    <t>Escavação, carga, descarga, espalhamento e transporte de material de 1ª categoria, com caminhão. Distância média de transporte  de 201 a 400 m</t>
  </si>
  <si>
    <t>Escavação, carga, descarga, espalhamento e transporte de material de 1ª categoria, com caminhão. Distância média de transporte  de 2.501 a 3.000 m</t>
  </si>
  <si>
    <t>Escavação, carga, descarga, espalhamento e transporte de material de 1ª categoria, com caminhão. Distância média de transporte  de 3.001 a 4.000 m</t>
  </si>
  <si>
    <t>Escavação, carga, descarga, espalhamento e transporte de material de 1ª categoria, com caminhão. Distância média de transporte  de 401 a 600 m</t>
  </si>
  <si>
    <t>Escavação, carga, descarga, espalhamento e transporte de material de 1ª categoria, com caminhão. Distância média de transporte  de 601 a 800 m</t>
  </si>
  <si>
    <t>Escavação, carga, descarga, espalhamento e transporte de material de 1ª categoria, com caminhão. Distância média de transporte  de 801 a 1.000 m</t>
  </si>
  <si>
    <t>Escavação, carga, descarga, espalhamento e transporte de material de 1ª categoria, com motoscraper. Distância média de transporte  &lt;= 200 m</t>
  </si>
  <si>
    <t>Escavação, carga, descarga, espalhamento e transporte de material de 1ª categoria, com motoscraper. Distância média de transporte  de 201 a 400 m</t>
  </si>
  <si>
    <t>Escavação, carga, descarga, espalhamento e transporte de material de 1ª categoria, com motoscraper. Distância média de transporte  de 401 a 600 m</t>
  </si>
  <si>
    <t>Escavação, carga, descarga, espalhamento e transporte de material de 1ª categoria, com motoscraper. Distância média de transporte  de 601 a 800 m</t>
  </si>
  <si>
    <t>Escavação, carga, descarga, espalhamento e transporte de material de 1ª categoria, com motoscraper. Distância média de transporte  de 801 a 1.000 m</t>
  </si>
  <si>
    <t>Escavação, carga, descarga, espalhamento e transporte de material de 2ª. categoria com caminhão. Distância média de transporte  &lt;= 200 m</t>
  </si>
  <si>
    <t>Escavação, carga, descarga, espalhamento e transporte de material de 2ª. categoria com caminhão. Distância média de transporte  de 1.001 a 1.200 m</t>
  </si>
  <si>
    <t>Escavação, carga, descarga, espalhamento e transporte de material de 2ª. categoria com caminhão. Distância média de transporte  de 1.201 a 1.400 m</t>
  </si>
  <si>
    <t>Escavação, carga, descarga, espalhamento e transporte de material de 2ª. categoria com caminhão. Distância média de transporte  de 1.401 a 1.600 m</t>
  </si>
  <si>
    <t>Escavação, carga, descarga, espalhamento e transporte de material de 2ª. categoria com caminhão. Distância média de transporte  de 1.601 a 1.800 m</t>
  </si>
  <si>
    <t>Escavação, carga, descarga, espalhamento e transporte de material de 2ª. categoria com caminhão. Distância média de transporte  de 1.801 a 2.000 m</t>
  </si>
  <si>
    <t>Escavação, carga, descarga, espalhamento e transporte de material de 2ª. categoria com caminhão. Distância média de transporte  de 2.001 a 2.500 m</t>
  </si>
  <si>
    <t>Escavação, carga, descarga, espalhamento e transporte de material de 2ª. categoria com caminhão. Distância média de transporte  de 201 a 400 m</t>
  </si>
  <si>
    <t>Escavação, carga, descarga, espalhamento e transporte de material de 2ª. categoria com caminhão. Distância média de transporte  de 2.501 a 3.000 m</t>
  </si>
  <si>
    <t>Escavação, carga, descarga, espalhamento e transporte de material de 2ª. categoria com caminhão. Distância média de transporte  de 3.001 a 4.000 m</t>
  </si>
  <si>
    <t>Escavação, carga, descarga, espalhamento e transporte de material de 2ª. categoria com caminhão. Distância média de transporte  de 401 a 600 m</t>
  </si>
  <si>
    <t>Escavação, carga, descarga, espalhamento e transporte de material de 2ª. categoria com caminhão. Distância média de transporte  de 601 a 800 m</t>
  </si>
  <si>
    <t>Escavação, carga, descarga, espalhamento e transporte de material de 2ª. categoria com caminhão. Distância média de transporte  de 801 a 1.000 m</t>
  </si>
  <si>
    <t>Escavação, carga, descarga, espalhamento e transporte de material de 3ª. categoria . Distância média de transporte  de 2.501 a 3.000 m</t>
  </si>
  <si>
    <t>Escavação, carga, descarga, espalhamento e transporte de material de 3ª categoria. Distância média de transporte  &lt;= 200 m</t>
  </si>
  <si>
    <t>Escavação, carga, descarga, espalhamento e transporte de material de 3ª categoria. Distância média de transporte  de 1.001 a 1.200 m</t>
  </si>
  <si>
    <t>Escavação, carga, descarga, espalhamento e transporte de material de 3ª categoria. Distância média de transporte  de 201 a 400 m</t>
  </si>
  <si>
    <t>Escavação, carga, descarga, espalhamento e transporte de material de 3ª. categoria. Distância média de transporte  de 3.001 a 4.000 m</t>
  </si>
  <si>
    <t>Escavação, carga, descarga, espalhamento e transporte de material de 3ª categoria. Distância média de transporte  de 401 a 600 m</t>
  </si>
  <si>
    <t>Escavação, carga, descarga, espalhamento e transporte de material de 3ª categoria. Distância média de transporte  de 601 a 800 m</t>
  </si>
  <si>
    <t>Escavação, carga, descarga, espalhamento e transporte de material de 3ª categoria. Distância média de transporte de 1.201 a 1.400 m</t>
  </si>
  <si>
    <t>Escavação, carga, descarga, espalhamento e transporte de material de 3ª categoria. Distância média de transporte de 1.401 a 1.600 m</t>
  </si>
  <si>
    <t>Escavação, carga, descarga, espalhamento e transporte de material de 3ª categoria. Distância média de transporte de 1.601 a 1.800 m</t>
  </si>
  <si>
    <t>Escavação, carga, descarga, espalhamento e transporte de material de 3ª categoria. Distância média de transporte de 1.801 a 2.000 m</t>
  </si>
  <si>
    <t>Escavação, carga, descarga, espalhamento e transporte de material de 3ª categoria. Distância média de transporte de 2.001 a 2.500 m</t>
  </si>
  <si>
    <t>Escavação, carga, descarga, espalhamento e transporte de material de 3ª categoria. Distância média de transporte de 801 a 1.000 m</t>
  </si>
  <si>
    <t>Escavação e carga com trator e carregadeira (material de 1ª categoria)</t>
  </si>
  <si>
    <t>Escavação e transporte com trator  de material de 2ª categoria.Distância média de transporte &lt;=50 m</t>
  </si>
  <si>
    <t>Escavação e transporte com trator de material de 1ª categoria.Distância média de transporte &lt;= 50 m</t>
  </si>
  <si>
    <t>Escavação em material de 3ª categoria com esgotamento de àgua</t>
  </si>
  <si>
    <t>Escavação manual de valas em solo, com altura de 0 a 1,50 m</t>
  </si>
  <si>
    <t>Escavação manual de valas em solo, com altura de 1,50 m a 3,00 m</t>
  </si>
  <si>
    <t>Escavação manual em material de 1ª categoria com esgotamento de àgua</t>
  </si>
  <si>
    <t>Escavação mecânica de valas em material de 1ª categoria (Execução, incluindo remoção para fora do leito estradal)</t>
  </si>
  <si>
    <t>Escavação mecânica de valas em material de 1ª e 2ª categoria (Execução, incluindo remoção para fora do leito estradal)</t>
  </si>
  <si>
    <t>Escavação mecânica de valas em material de 2ª categoria (Execução, incluindo remoção para fora do leito estradal)</t>
  </si>
  <si>
    <t>Escavação mecânica de valas em rocha (Execução, incluindo remoção para fora do leito estradal)</t>
  </si>
  <si>
    <t>Espalhamento de material em bota-fora</t>
  </si>
  <si>
    <t>Gabião tipo colchão reno espessura = 0,30 m, tela  revestida com  PVC (Execução, incluindo fornecimento de todos os materiais)</t>
  </si>
  <si>
    <t>Muro de arrimo em gabião caixa, tela galvanizada (Execução, incluindo fornecimento de todos os materiais)</t>
  </si>
  <si>
    <t>Muro de arrimo em gabião caixa, tela revestida com PVC (Execução, incluindo fornecimento de todos os materiais)</t>
  </si>
  <si>
    <t>Muro de arrimo em rip-rap, com enchimento de areia e cimento. Traço - 1:10 (execução, incluindo fornecimento e transporte de todos os materiais)</t>
  </si>
  <si>
    <t>Muro de arrimo em rip-rap (vegetativo)</t>
  </si>
  <si>
    <t>Patrolamento (Reconformação mecânica da plataforma)</t>
  </si>
  <si>
    <t>Raspagem e limpeza de vegetação com regularização do terreno</t>
  </si>
  <si>
    <t>Reaterro e compactação manual de vala</t>
  </si>
  <si>
    <t>Remoção, transporte e espalhamento de solo mole. Distância média de transporte  &lt;= 200 m</t>
  </si>
  <si>
    <t>Remoção, transporte e espalhamento de solo mole. Distância média de transporte  de 1.001 a 1.500 m</t>
  </si>
  <si>
    <t>Remoção, transporte e espalhamento de solo mole. Distância média de transporte  de 1.501 a 2.000 m</t>
  </si>
  <si>
    <t>Remoção, transporte e espalhamento de solo mole. Distância média de transporte  de 2.001 a 3.000 m</t>
  </si>
  <si>
    <t>Remoção, transporte e espalhamento de solo mole. Distância média de transporte  de 201 a 400 m</t>
  </si>
  <si>
    <t>Remoção, transporte e espalhamento de solo mole. Distância média de transporte  de 401 a 600 m</t>
  </si>
  <si>
    <t>Remoção, transporte e espalhamento de solo mole. Distância média de transporte  de 601 a 800 m</t>
  </si>
  <si>
    <t>Remoção, transporte e espalhamento de solo mole. Distância média de transporte  de 801 a 1.000 m</t>
  </si>
  <si>
    <t>Remoção, transporte e espalhamento de solo mole. Distância média de transporte de 3.001 a 4.000 m</t>
  </si>
  <si>
    <t>Revestimento primário (Execução, incluindo escavação, carga, descarga, espalhamento e compactação do material)</t>
  </si>
  <si>
    <t>Drenagem</t>
  </si>
  <si>
    <t>Bacia de acumulação tipo I - A (Jusante de saídas d'água e valetas de proteção)</t>
  </si>
  <si>
    <t>Bacia de acumulação tipo I (Jusante de saídas d'água e valetas de proteção)</t>
  </si>
  <si>
    <t>Bacia de acumulação tipo II - A (Jusante de bueiros de greide)</t>
  </si>
  <si>
    <t>Bacia de acumulação tipo II (Jusante de bueiros de greide)</t>
  </si>
  <si>
    <t>Bueiro duplo celular de concreto Padrão DER/MG.  Para altura de aterro de 5,10 a 10,00 m. BDCC (2,50 x 2,00)m - boca (Execução, incluindo fornecimento e transporte de todos os materiais, exclusive escavação e compactação)</t>
  </si>
  <si>
    <t>Bueiro duplo celular de concreto Padrão DER/MG.  Para altura de aterro de 5,10 a 10,00 m. BDCC (2,50 x 2,00)m - corpo (Execução, incluindo fornecimento e transporte de todos os materiais, exclusive escavação e compactação)</t>
  </si>
  <si>
    <t>Bueiro duplo celular de concreto Padrão DER/MG.  Para altura de aterro de 5,10 a 10,00 m. BDCC (3,00 x 2,00)m - boca (Execução, incluindo fornecimento e transporte de todos os materiais, exclusive escavação e compactação)</t>
  </si>
  <si>
    <t>Bueiro duplo celular de concreto Padrão DER/MG.  Para altura de aterro de 5,10 a 10,00 m. BDCC (3,00 x 2,00)m - corpo (Execução, incluindo fornecimento e transporte de todos os materiais, exclusive escavação e compactação)</t>
  </si>
  <si>
    <t>Bueiro duplo celular de concreto Padrão DER/MG.  Para altura de aterro de 5,10 a 10,00 m. BDCC (3,00 x 3,00)m - boca (Execução, incluindo fornecimento e transporte de todos os materiais, exclusive escavação e compactação)</t>
  </si>
  <si>
    <t>Bueiro duplo celular de concreto Padrão DER/MG.  Para altura de aterro de 5,10 a 10,00 m. BDCC (3,00 x 3,00)m - corpo (Execução, incluindo fornecimento e transporte de todos os materiais, exclusive escavação e compactação)</t>
  </si>
  <si>
    <t>Bueiro duplo celular de concreto Padrão DER/MG.  Para altura de aterro de 5,10 a 10,00 m. BDCC (3,50 x 3,50)m - boca (Execução, incluindo fornecimento e transporte de todos os materiais, exclusive escavação e compactação)</t>
  </si>
  <si>
    <t>Bueiro duplo celular de concreto Padrão DER/MG.  Para altura de aterro de 5,10 a 10,00 m. BDCC (3,50 x 3,50)m - corpo (Execução, incluindo fornecimento e transporte de todos os materiais, exclusive escavação e compactação)</t>
  </si>
  <si>
    <t>Bueiro duplo celular de concreto Padrão DER/MG. Para altura de aterro de 0 a 5,00 m. BDCC (1,00 x 1,00)m - boca (Execução, incluindo fornecimento e transporte de todos os materiais, exclusive escavação e compactação)</t>
  </si>
  <si>
    <t>Bueiro duplo celular de concreto Padrão DER/MG. Para altura de aterro de 0 a 5,00 m. BDCC (1,00 x 1,00)m - corpo (Execução, incluindo fornecimento e transporte de todos os materiais, exclusive escavação e compactação)</t>
  </si>
  <si>
    <t>Bueiro duplo celular de concreto Padrão DER/MG. Para altura de aterro de 0 a 5,00 m. BDCC (1,50 x 2,00)m - boca (Execução, incluindo fornecimento e transporte de todos os materiais, exclusive escavação e compactação)</t>
  </si>
  <si>
    <t>Bueiro duplo celular de concreto Padrão DER/MG. Para altura de aterro de 0 a 5,00 m. BDCC (1,50 x 2,00)m - corpo (Execução, incluindo fornecimento e transporte de todos os materiais, exclusive escavação e compactação)</t>
  </si>
  <si>
    <t>Bueiro duplo celular de concreto Padrão DER/MG. Para altura de aterro de 0 a 5,00 m. BDCC (2,00 x 1,50)m - boca (Execução, incluindo fornecimento e transporte de todos os materiais, exclusive escavação e compactação)</t>
  </si>
  <si>
    <t>Bueiro duplo celular de concreto Padrão DER/MG. Para altura de aterro de 0 a 5,00 m. BDCC (2,00 x 1,50)m - corpo (Execução, incluindo fornecimento e transporte de todos os materiais, exclusive escavação e compactação)</t>
  </si>
  <si>
    <t>Bueiro duplo celular de concreto Padrão DER/MG. Para altura de aterro de 0 a 5,00 m. BDCC (2,00 x 2,00)m - boca (Execução, incluindo fornecimento e transporte de todos os materiais, exclusive escavação e compactação)</t>
  </si>
  <si>
    <t>Bueiro duplo celular de concreto Padrão DER/MG. Para altura de aterro de 0 a 5,00 m. BDCC (2,00 x 2,00)m - corpo (Execução, incluindo fornecimento e transporte de todos os materiais, exclusive escavação e compactação)</t>
  </si>
  <si>
    <t>Bueiro duplo celular de concreto Padrão DER/MG. Para altura de aterro de 0 a 5,00 m. BDCC (2,00 x 2,50)m - boca (Execução, incluindo fornecimento e transporte de todos os materiais, exclusive escavação e compactação)</t>
  </si>
  <si>
    <t>Bueiro duplo celular de concreto Padrão DER/MG. Para altura de aterro de 0 a 5,00 m. BDCC (2,00 x 2,50)m - corpo (Execução, incluindo fornecimento e transporte de todos os materiais, exclusive escavação e compactação)</t>
  </si>
  <si>
    <t>Bueiro duplo celular de concreto Padrão DER/MG. Para altura de aterro de 0 a 5,00 m. BDCC (2,00 x 3,00)m - boca (Execução, incluindo fornecimento e transporte de todos os materiais, exclusive escavação e compactação)</t>
  </si>
  <si>
    <t>Bueiro duplo celular de concreto Padrão DER/MG. Para altura de aterro de 0 a 5,00 m. BDCC (2,00 x 3,00)m - corpo (Execução, incluindo fornecimento e transporte de todos os materiais, exclusive escavação e compactação)</t>
  </si>
  <si>
    <t>Bueiro duplo celular de concreto Padrão DER/MG. Para altura de aterro de 0 a 5,00 m. BDCC (2,50 x 1,50)m - boca (Execução, incluindo fornecimento e transporte de todos os materiais, exclusive escavação e compactação)</t>
  </si>
  <si>
    <t>Bueiro duplo celular de concreto Padrão DER/MG. Para altura de aterro de 0 a 5,00 m. BDCC (2,50 x 1,50)m - corpo (Execução, incluindo fornecimento e transporte de todos os materiais, exclusive escavação e compactação)</t>
  </si>
  <si>
    <t>Bueiro duplo celular de concreto Padrão DER/MG. Para altura de aterro de 0 a 5,00 m. BDCC (2,50 x 2,00)m - boca (Execução, incluindo fornecimento e transporte de todos os materiais, exclusive escavação e compactação)</t>
  </si>
  <si>
    <t>Bueiro duplo celular de concreto Padrão DER/MG. Para altura de aterro de 0 a 5,00 m. BDCC (2,50 x 2,00)m - corpo (Execução, incluindo fornecimento e transporte de todos os materiais, exclusive escavação e compactação)</t>
  </si>
  <si>
    <t>Bueiro duplo celular de concreto Padrão DER/MG. Para altura de aterro de 0 a 5,00 m. BDCC (2,50 x 2,50)m - boca (Execução, incluindo fornecimento e transporte de todos os materiais, exclusive escavação e compactação)</t>
  </si>
  <si>
    <t>Bueiro duplo celular de concreto Padrão DER/MG. Para altura de aterro de 0 a 5,00 m. BDCC (2,50 x 2,50)m - corpo (Execução, incluindo fornecimento e transporte de todos os materiais, exclusive escavação e compactação)</t>
  </si>
  <si>
    <t>Bueiro duplo celular de concreto Padrão DER/MG. Para altura de aterro de 0 a 5,00 m. BDCC (2,50 x 3,00)m - boca (Execução, incluindo fornecimento e transporte de todos os materiais, exclusive escavação e compactação)</t>
  </si>
  <si>
    <t>Bueiro duplo celular de concreto Padrão DER/MG. Para altura de aterro de 0 a 5,00 m. BDCC (2,50 x 3,00)m - corpo (Execução, incluindo fornecimento e transporte de todos os materiais, exclusive escavação e compactação)</t>
  </si>
  <si>
    <t>Bueiro duplo celular de concreto Padrão DER/MG. Para altura de aterro de 0 a 5,00 m. BDCC (3,00 x 2,00)m - boca (Execução, incluindo fornecimento e transporte de todos os materiais, exclusive escavação e compactação)</t>
  </si>
  <si>
    <t>Bueiro duplo celular de concreto Padrão DER/MG. Para altura de aterro de 0 a 5,00 m. BDCC (3,00 x 2,00)m - corpo (Execução, incluindo fornecimento e transporte de todos os materiais, exclusive escavação e compactação)</t>
  </si>
  <si>
    <t>Bueiro duplo celular de concreto Padrão DER/MG. Para altura de aterro de 0 a 5,00 m. BDCC (3,00 x 2,50)m - boca (Execução, incluindo fornecimento e transporte de todos os materiais, exclusive escavação e compactação)</t>
  </si>
  <si>
    <t>Bueiro duplo celular de concreto Padrão DER/MG. Para altura de aterro de 0 a 5,00 m. BDCC (3,00 x 2,50)m - corpo (Execução, incluindo fornecimento e transporte de todos os materiais, exclusive escavação e compactação)</t>
  </si>
  <si>
    <t>Bueiro duplo celular de concreto Padrão DER/MG. Para altura de aterro de 0 a 5,00 m. BDCC (3,00 x 3,00)m - boca (Execução, incluindo fornecimento e transporte de todos os materiais, exclusive escavação e compactação)</t>
  </si>
  <si>
    <t>Bueiro duplo celular de concreto Padrão DER/MG. Para altura de aterro de 0 a 5,00 m. BDCC (3,00 x 3,00)m - corpo (Execução, incluindo fornecimento e transporte de todos os materiais, exclusive escavação e compactação)</t>
  </si>
  <si>
    <t>Bueiro duplo celular de concreto Padrão DER/MG. Para altura de aterro de 0 a 5,00 m. BDCC (3,00 x 3,50)m - boca (Execução, incluindo fornecimento e transporte de todos os materiais, exclusive escavação e compactação)</t>
  </si>
  <si>
    <t>Bueiro duplo celular de concreto Padrão DER/MG. Para altura de aterro de 0 a 5,00 m. BDCC (3,00 x 3,50)m - corpo (Execução, incluindo fornecimento e transporte de todos os materiais, exclusive escavação e compactação)</t>
  </si>
  <si>
    <t>Bueiro duplo celular de concreto Padrão DER/MG. Para altura de aterro de 0 a 5,00 m. BDCC (3,50 x 3,00)m - boca (Execução, incluindo fornecimento e transporte de todos os materiais, exclusive escavação e compactação)</t>
  </si>
  <si>
    <t>Bueiro duplo celular de concreto Padrão DER/MG. Para altura de aterro de 0 a 5,00 m. BDCC (3,50 x 3,00)m - corpo (Execução, incluindo fornecimento e transporte de todos os materiais, exclusive escavação e compactação)</t>
  </si>
  <si>
    <t>Bueiro duplo celular de concreto Padrão DER/MG. Para altura de aterro de 0 a 5,00 m. BDCC (3,50 x 3,50)m - boca (Execução, incluindo fornecimento e transporte de todos os materiais, exclusive escavação e compactação)</t>
  </si>
  <si>
    <t>Bueiro duplo celular de concreto Padrão DER/MG. Para altura de aterro de 0 a 5,00 m. BDCC (3,50 x 3,50)m - corpo (Execução, incluindo fornecimento e transporte de todos os materiais, exclusive escavação e compactação)</t>
  </si>
  <si>
    <t>Bueiro duplo celular de concreto Padrão DER/MG. Para altura de aterro de 0 a 5,00 m. BDCC (4,00 x 4,00)m - boca (Execução, incluindo fornecimento e transporte de todos os materiais, exclusive escavação e compactação)</t>
  </si>
  <si>
    <t>Bueiro duplo celular de concreto Padrão DER/MG. Para altura de aterro de 0 a 5,00 m. BDCC (4,00 x 4,00)m - corpo (Execução, incluindo fornecimento e transporte de todos os materiais, exclusive escavação e compactação)</t>
  </si>
  <si>
    <t>Bueiro duplo tubular  de concreto, classe CA-2.  BDTC Ø 0,60 m - corpo (Execução, incluindo fornecimento e transporte de todos os materiais e berço, exclusive escavação e compactação)</t>
  </si>
  <si>
    <t>Bueiro duplo tubular  de concreto, classe CA-2.  BDTC Ø 0,80 m - corpo (Execução, incluindo fornecimento e transporte de todos os materiais e berço, exclusive escavação e compactação)</t>
  </si>
  <si>
    <t>Bueiro duplo tubular  de concreto, classe CA-2.  BDTC Ø 1,00  m - corpo (Execução, incluindo fornecimento e transporte de todos os materiais e berço, exclusive escavação e compactação)</t>
  </si>
  <si>
    <t>Bueiro duplo tubular  de concreto, classe CA-2.  BDTC Ø 1,20 m - corpo (Execução, incluindo fornecimento e transporte de todos os materiais e berço, exclusive escavação e compactação)</t>
  </si>
  <si>
    <t>Bueiro duplo tubular  de concreto, classe CA-2.  BDTC Ø 1,50  m - corpo (Execução, incluindo fornecimento e transporte de todos os materiais e berço, exclusive escavação e compactação)</t>
  </si>
  <si>
    <t>Bueiro duplo tubular de concreto, BDTC Ø 0,60 m - boca (Execução, incluindo fornecimento e transporte de todos os materiais, exclusive escavação e compactação)</t>
  </si>
  <si>
    <t>Bueiro duplo tubular de concreto, BDTC Ø 0,80 m - boca (Execução, incluindo fornecimento e transporte de todos os materiais, exclusive escavação e compactação)</t>
  </si>
  <si>
    <t>Bueiro duplo tubular de concreto, BDTC Ø 1,00 m - boca (Execução, incluindo fornecimento e transporte de todos os materiais, exclusive escavação e compactação)</t>
  </si>
  <si>
    <t>Bueiro duplo tubular de concreto, BDTC Ø 1,20 m - boca (Execução, incluindo fornecimento e transporte de todos os materiais, exclusive escavação e compactação)</t>
  </si>
  <si>
    <t>Bueiro duplo tubular de concreto, BDTC Ø 1,50 m - boca (Execução, incluindo fornecimento e transporte de todos os materiais, exclusive escavação e compactação)</t>
  </si>
  <si>
    <t>Bueiro duplo tubular de concreto, classe CA-1. BDTC Ø 0,60 m - corpo (Execução, incluindo fornecimento e transporte de todos os materiais e berço, exclusive escavação e compactação)</t>
  </si>
  <si>
    <t>Bueiro duplo tubular de concreto, classe CA-1. BDTC Ø 0,80 m - corpo (Execução, incluindo fornecimento e transporte de todos os materiais e berço, exclusive escavação e compactação)</t>
  </si>
  <si>
    <t>Bueiro duplo tubular de concreto, classe CA-1. BDTC Ø 1,00 m - corpo (Execução, incluindo fornecimento e transporte de todos os materiais e berço, exclusive escavação e compactação)</t>
  </si>
  <si>
    <t>Bueiro duplo tubular de concreto, classe CA-1. BDTC Ø 1,20 m - corpo (Execução, incluindo fornecimento e transporte de todos os materiais e berço, exclusive escavação e compactação)</t>
  </si>
  <si>
    <t>Bueiro duplo tubular de concreto, classe CA-1. BDTC Ø 1,50 m - corpo (Execução, incluindo fornecimento e transporte de todos os materiais e berço, exclusive escavação e compactação)</t>
  </si>
  <si>
    <t>Bueiro duplo tubular de concreto, classe CA-3. BDTC Ø 0,60 m - corpo (Execução, incluindo fornecimento e transporte de todos os materiais e berço, exclusive escavação e compactação)</t>
  </si>
  <si>
    <t>Bueiro duplo tubular de concreto, classe CA-3. BDTC Ø 0,80 m - corpo (Execução, incluindo fornecimento e transporte de todos os materiais e berço, exclusive escavação e compactação)</t>
  </si>
  <si>
    <t>Bueiro duplo tubular de concreto, classe CA-3. BDTC Ø 1,00 m - corpo (Execução, incluindo fornecimento e transporte de todos os materiais e berço, exclusive escavação e compactação)</t>
  </si>
  <si>
    <t>Bueiro duplo tubular de concreto, classe CA-3. BDTC Ø 1,20 m - corpo (Execução, incluindo fornecimento e transporte de todos os materiais e berço, exclusive escavação e compactação)</t>
  </si>
  <si>
    <t>Bueiro duplo tubular de concreto, classe CA-3. BDTC Ø 1,50 m - corpo (Execução, incluindo fornecimento e transporte de todos os materiais e berço, exclusive escavação e compactação)</t>
  </si>
  <si>
    <t>Bueiro simples celular de concreto Padrão DER/MG.  Para altura de aterro de 5,10 a 10,00 m. BSCC (1,50 x 1,50)m - boca (Execução, incluindo fornecimento e transporte de todos os materiais, exclusive escavação e compactação)</t>
  </si>
  <si>
    <t>Bueiro simples celular de concreto Padrão DER/MG.  Para altura de aterro de 5,10 a 10,00 m. BSCC (1,50 x 1,50)m - corpo (Execução, incluindo fornecimento e transporte de todos os materiais, exclusive escavação e compactação)</t>
  </si>
  <si>
    <t>Bueiro simples celular de concreto Padrão DER/MG.  Para altura de aterro de 5,10 a 10,00 m. BSCC (2,00 x 1,50)m - boca (Execução, incluindo fornecimento e transporte de todos os materiais, exclusive escavação e compactação)</t>
  </si>
  <si>
    <t>Bueiro simples celular de concreto Padrão DER/MG.  Para altura de aterro de 5,10 a 10,00 m. BSCC (2,00 x 1,50)m - corpo (Execução, incluindo fornecimento e transporte de todos os materiais, exclusive escavação e compactação)</t>
  </si>
  <si>
    <t>Bueiro simples celular de concreto Padrão DER/MG.  Para altura de aterro de 5,10 a 10,00 m. BSCC (2,00 x 2,00)m - boca (Execução, incluindo fornecimento e transporte de todos os materiais, exclusive escavação e compactação)</t>
  </si>
  <si>
    <t>Bueiro simples celular de concreto Padrão DER/MG.  Para altura de aterro de 5,10 a 10,00 m. BSCC (2,00 x 2,00)m - corpo (Execução, incluindo fornecimento e transporte de todos os materiais, exclusive escavação e compactação)</t>
  </si>
  <si>
    <t>Bueiro simples celular de concreto Padrão DER/MG.  Para altura de aterro de 5,10 a 10,00 m. BSCC (2,00 x 2,50)m - boca (Execução, incluindo fornecimento e transporte de todos os materiais, exclusive escavação e compactação)</t>
  </si>
  <si>
    <t>Bueiro simples celular de concreto Padrão DER/MG.  Para altura de aterro de 5,10 a 10,00 m. BSCC (2,00 x 2,50)m - corpo (Execução, incluindo fornecimento e transporte de todos os materiais, exclusive escavação e compactação)</t>
  </si>
  <si>
    <t>Bueiro simples celular de concreto Padrão DER/MG.  Para altura de aterro de 5,10 a 10,00 m. BSCC (2,00 x 3,00)m - boca (Execução, incluindo fornecimento e transporte de todos os materiais, exclusive escavação e compactação)</t>
  </si>
  <si>
    <t>Bueiro simples celular de concreto Padrão DER/MG.  Para altura de aterro de 5,10 a 10,00 m. BSCC (2,00 x 3,00)m - corpo (Execução, incluindo fornecimento e transporte de todos os materiais, exclusive escavação e compactação)</t>
  </si>
  <si>
    <t>Bueiro simples celular de concreto Padrão DER/MG.  Para altura de aterro de 5,10 a 10,00 m. BSCC (2,50 x 2,00)m - boca (Execução, incluindo fornecimento e transporte de todos os materiais, exclusive escavação e compactação)</t>
  </si>
  <si>
    <t>Bueiro simples celular de concreto Padrão DER/MG.  Para altura de aterro de 5,10 a 10,00 m. BSCC (2,50 x 2,00)m - corpo (Execução, incluindo fornecimento e transporte de todos os materiais, exclusive escavação e compactação)</t>
  </si>
  <si>
    <t>Bueiro simples celular de concreto Padrão DER/MG.  Para altura de aterro de 5,10 a 10,00 m. BSCC (2,50 x 2,50)m - corpo (Execução, incluindo fornecimento e transporte de todos os materiais, exclusive escavação e compactação)</t>
  </si>
  <si>
    <t>Bueiro simples celular de concreto Padrão DER/MG.  Para altura de aterro de 5,10 a 10,00 m. BSCC (3,00 x 2,50)m - boca (Execução, incluindo fornecimento e transporte de todos os materiais, exclusive escavação e compactação)</t>
  </si>
  <si>
    <t>Bueiro simples celular de concreto Padrão DER/MG.  Para altura de aterro de 5,10 a 10,00 m. BSCC (3,00 x 2,50)m - corpo (Execução, incluindo fornecimento e transporte de todos os materiais, exclusive escavação e compactação)</t>
  </si>
  <si>
    <t>Bueiro simples celular de concreto Padrão DER/MG.  Para altura de aterro de 5,10 a 10,00 m. BSCC (3,00 x 3,00)m - boca (Execução, incluindo fornecimento e transporte de todos os materiais, exclusive escavação e compactação)</t>
  </si>
  <si>
    <t>Bueiro simples celular de concreto Padrão DER/MG.  Para altura de aterro de 5,10 a 10,00 m. BSCC (3,00 x 3,00)m - corpo (Execução, incluindo fornecimento e transporte de todos os materiais, exclusive escavação e compactação)</t>
  </si>
  <si>
    <t>Bueiro simples celular de concreto Padrão DER/MG. Para altura de aterro de 0 a 5,00 m. BSCC (1,00 x 1,00)m - boca (Execução, incluindo fornecimento e transporte de todos os materiais, exclusive escavação e compactação)</t>
  </si>
  <si>
    <t>Bueiro simples celular de concreto Padrão DER/MG. Para altura de aterro de 0 a 5,00 m. BSCC (1,00 x 1,00)m - corpo (Execução, incluindo fornecimento e transporte de todos os materiais, exclusive escavação e compactação)</t>
  </si>
  <si>
    <t>Bueiro simples celular de concreto Padrão DER/MG. Para altura de aterro de 0 a 5,00 m. BSCC (1,00 x 1,50)m - boca (Execução, incluindo fornecimento e transporte de todos os materiais, exclusive escavação e compactação)</t>
  </si>
  <si>
    <t>Bueiro simples celular de concreto Padrão DER/MG. Para altura de aterro de 0 a 5,00 m. BSCC (1,00 x 1,50)m - corpo (Execução, incluindo fornecimento e transporte de todos os materiais, exclusive escavação e compactação)</t>
  </si>
  <si>
    <t>Bueiro simples celular de concreto Padrão DER/MG. Para altura de aterro de 0 a 5,00 m. BSCC (1,00 x 2,00 m - boca (Execução, incluindo fornecimento e transporte de todos os materiais, exclusive escavação e compactação)</t>
  </si>
  <si>
    <t>Bueiro simples celular de concreto Padrão DER/MG. Para altura de aterro de 0 a 5,00 m. BSCC (1,00 x 2,00)m - corpo (Execução, incluindo fornecimento e transporte de todos os materiais, exclusive escavação e compactação)</t>
  </si>
  <si>
    <t>Bueiro simples celular de concreto Padrão DER/MG. Para altura de aterro de 0 a 5,00 m. BSCC (1,50 x 1,00)m - boca (Execução, incluindo fornecimento e transporte de todos os materiais, exclusive escavação e compactação)</t>
  </si>
  <si>
    <t>Bueiro simples celular de concreto Padrão DER/MG. Para altura de aterro de 0 a 5,00 m. BSCC (1,50 x 1,00)m - corpo (Execução, incluindo fornecimento e transporte de todos os materiais, exclusive escavação e compactação)</t>
  </si>
  <si>
    <t>Bueiro simples celular de concreto Padrão DER/MG. Para altura de aterro de 0 a 5,00 m. BSCC (1,50 x 1,50)m - boca (Execução, incluindo fornecimento e transporte de todos os materiais, exclusive escavação e compactação)</t>
  </si>
  <si>
    <t>Bueiro simples celular de concreto Padrão DER/MG. Para altura de aterro de 0 a 5,00 m. BSCC (1,50 x 1,50)m - corpo (Execução, incluindo fornecimento e transporte de todos os materiais, exclusive escavação e compactação)</t>
  </si>
  <si>
    <t>Bueiro simples celular de concreto Padrão DER/MG. Para altura de aterro de 0 a 5,00 m. BSCC (1,50 x 2,00)m - boca (Execução, incluindo fornecimento e transporte de todos os materiais, exclusive escavação e compactação)</t>
  </si>
  <si>
    <t>Bueiro simples celular de concreto Padrão DER/MG. Para altura de aterro de 0 a 5,00 m. BSCC (1,50 x 2,00)m - corpo (Execução, incluindo fornecimento e transporte de todos os materiais, exclusive escavação e compactação)</t>
  </si>
  <si>
    <t>Bueiro simples celular de concreto Padrão DER/MG. Para altura de aterro de 0 a 5,00 m. BSCC (2,00 x 1,00)m - boca (Execução, incluindo fornecimento e transporte de todos os materiais, exclusive escavação e compactação)</t>
  </si>
  <si>
    <t>Bueiro simples celular de concreto Padrão DER/MG. Para altura de aterro de 0 a 5,00 m. BSCC (2,00 x 1,00)m - corpo (Execução, incluindo fornecimento e transporte de todos os materiais, exclusive escavação e compactação)</t>
  </si>
  <si>
    <t>Bueiro simples celular de concreto Padrão DER/MG. Para altura de aterro de 0 a 5,00 m. BSCC (2,00 x 1,50)m - boca (Execução, incluindo fornecimento e transporte de todos os materiais, exclusive escavação e compactação)</t>
  </si>
  <si>
    <t>Bueiro simples celular de concreto Padrão DER/MG. Para altura de aterro de 0 a 5,00 m. BSCC (2,00 x 1,50)m - corpo (Execução, incluindo fornecimento e transporte de todos os materiais, exclusive escavação e compactação)</t>
  </si>
  <si>
    <t>Bueiro simples celular de concreto Padrão DER/MG. Para altura de aterro de 0 a 5,00 m. BSCC (2,00 x 2,00)m - boca (Execução, incluindo fornecimento e transporte de todos os materiais, exclusive escavação e compactação)</t>
  </si>
  <si>
    <t>Bueiro simples celular de concreto Padrão DER/MG. Para altura de aterro de 0 a 5,00 m. BSCC (2,00 x 2,00)m - corpo (Execução, incluindo fornecimento e transporte de todos os materiais, exclusive escavação e compactação)</t>
  </si>
  <si>
    <t>Bueiro simples celular de concreto Padrão DER/MG. Para altura de aterro de 0 a 5,00 m. BSCC (2,00 x 2,50)m - boca (Execução, incluindo fornecimento e transporte de todos os materiais, exclusive escavação e compactação)</t>
  </si>
  <si>
    <t>Bueiro simples celular de concreto Padrão DER/MG. Para altura de aterro de 0 a 5,00 m. BSCC (2,00 x 2,50)m - corpo (Execução, incluindo fornecimento e transporte de todos os materiais, exclusive escavação e compactação)</t>
  </si>
  <si>
    <t>Bueiro simples celular de concreto Padrão DER/MG. Para altura de aterro de 0 a 5,00 m. BSCC (2,00 x 3,00)m - boca (Execução, incluindo fornecimento e transporte de todos os materiais, exclusive escavação e compactação)</t>
  </si>
  <si>
    <t>Bueiro simples celular de concreto Padrão DER/MG. Para altura de aterro de 0 a 5,00 m. BSCC (2,00 x 3,00)m - corpo (Execução, incluindo fornecimento e transporte de todos os materiais, exclusive escavação e compactação)</t>
  </si>
  <si>
    <t>Bueiro simples celular de concreto Padrão DER/MG. Para altura de aterro de 0 a 5,00 m. BSCC (2,50 x 2,00)m - boca (Execução, incluindo fornecimento e transporte de todos os materiais, exclusive escavação e compactação)</t>
  </si>
  <si>
    <t>Bueiro simples celular de concreto Padrão DER/MG. Para altura de aterro de 0 a 5,00 m. BSCC (2,50 x 2,00)m - corpo (Execução, incluindo fornecimento e transporte de todos os materiais, exclusive escavação e compactação)</t>
  </si>
  <si>
    <t>Bueiro simples celular de concreto Padrão DER/MG. Para altura de aterro de 0 a 5,00 m. BSCC (2,50 x 2,50)m - boca (Execução, incluindo fornecimento e transporte de todos os materiais, exclusive escavação e compactação)</t>
  </si>
  <si>
    <t>Bueiro simples celular de concreto Padrão DER/MG. Para altura de aterro de 0 a 5,00 m. BSCC (2,50 x 2,50)m - corpo (Execução, incluindo fornecimento e transporte de todos os materiais, exclusive escavação e compactação)</t>
  </si>
  <si>
    <t>Bueiro simples celular de concreto Padrão DER/MG. Para altura de aterro de 0 a 5,00 m. BSCC (2,50 x 3,00)m - boca (Execução, incluindo fornecimento e transporte de todos os materiais, exclusive escavação e compactação)</t>
  </si>
  <si>
    <t>Bueiro simples celular de concreto Padrão DER/MG. Para altura de aterro de 0 a 5,00 m. BSCC (2,50 x 3,00)m - corpo (Execução, incluindo fornecimento e transporte de todos os materiais, exclusive escavação e compactação)</t>
  </si>
  <si>
    <t>Bueiro simples celular de concreto Padrão DER/MG. Para altura de aterro de 0 a 5,00 m. BSCC (3,00 x 1,50)m - boca (Execução, incluindo fornecimento e transporte de todos os materiais, exclusive escavação e compactação)</t>
  </si>
  <si>
    <t>Bueiro simples celular de concreto Padrão DER/MG. Para altura de aterro de 0 a 5,00 m. BSCC (3,00 x 1,50)m - corpo (Execução, incluindo fornecimento e transporte de todos os materiais, exclusive escavação e compactação)</t>
  </si>
  <si>
    <t>Bueiro simples celular de concreto Padrão DER/MG. Para altura de aterro de 0 a 5,00 m. BSCC (3,00 x 2,00)m - boca (Execução, incluindo fornecimento e transporte de todos os materiais, exclusive escavação e compactação)</t>
  </si>
  <si>
    <t>Bueiro simples celular de concreto Padrão DER/MG. Para altura de aterro de 0 a 5,00 m. BSCC (3,00 x 2,00)m - corpo (Execução, incluindo fornecimento e transporte de todos os materiais, exclusive escavação e compactação)</t>
  </si>
  <si>
    <t>Bueiro simples celular de concreto Padrão DER/MG. Para altura de aterro de 0 a 5,00 m. BSCC (3,00 x 2,50)m - boca (Execução, incluindo fornecimento e transporte de todos os materiais, exclusive escavação e compactação)</t>
  </si>
  <si>
    <t>Bueiro simples celular de concreto Padrão DER/MG. Para altura de aterro de 0 a 5,00 m. BSCC (3,00 x 2,50)m - corpo (Execução, incluindo fornecimento e transporte de todos os materiais, exclusive escavação e compactação)</t>
  </si>
  <si>
    <t>Bueiro simples celular de concreto Padrão DER/MG. Para altura de aterro de 0 a 5,00 m. BSCC (3,00 x 3,00)m - boca (Execução, incluindo fornecimento e transporte de todos os materiais, exclusive escavação e compactação)</t>
  </si>
  <si>
    <t>Bueiro simples celular de concreto Padrão DER/MG. Para altura de aterro de 0 a 5,00 m. BSCC (3,00 x 3,00)m - corpo (Execução, incluindo fornecimento e transporte de todos os materiais, exclusive escavação e compactação)</t>
  </si>
  <si>
    <t>Bueiro simples celular de concreto Padrão DER/MG. Para altura de aterro de 0 a 5,00 m. BSCC (3,00 x 3,50)m - boca (Execução, incluindo fornecimento e transporte de todos os materiais, exclusive escavação e compactação)</t>
  </si>
  <si>
    <t>Bueiro simples celular de concreto Padrão DER/MG. Para altura de aterro de 0 a 5,00 m. BSCC (3,00 x 3,50)m - corpo (Execução, incluindo fornecimento e transporte de todos os materiais, exclusive escavação e compactação)</t>
  </si>
  <si>
    <t>Bueiro simples celular de concreto Padrão DER/MG. Para altura de aterro de 0 a 5,00 m. BSCC (3,50 x 2,50)m - boca (Execução, incluindo fornecimento e transporte de todos os materiais, exclusive escavação e compactação)</t>
  </si>
  <si>
    <t>Bueiro simples celular de concreto Padrão DER/MG. Para altura de aterro de 0 a 5,00 m. BSCC (3,50 x 2,50)m - corpo (Execução, incluindo fornecimento e transporte de todos os materiais, exclusive escavação e compactação)</t>
  </si>
  <si>
    <t>Bueiro simples celular de concreto Padrão DER/MG. Para altura de aterro de 0 a 5,00 m. BSCC (3,50 x 3,00)m - boca (Execução, incluindo fornecimento e transporte de todos os materiais, exclusive escavação e compactação)</t>
  </si>
  <si>
    <t>Bueiro simples celular de concreto Padrão DER/MG. Para altura de aterro de 0 a 5,00 m. BSCC (3,50 x 3,00)m - corpo (Execução, incluindo fornecimento e transporte de todos os materiais, exclusive escavação e compactação)</t>
  </si>
  <si>
    <t>Bueiro simples celular de concreto Padrão DER/MG. Para altura de aterro de 0 a 5,00 m. BSCC (3,50 x 3,50)m - boca (Execução, incluindo fornecimento e transporte de todos os materiais, exclusive escavação e compactação)</t>
  </si>
  <si>
    <t>Bueiro simples celular de concreto Padrão DER/MG. Para altura de aterro de 0 a 5,00 m. BSCC (3,50 x 3,50)m - corpo (Execução, incluindo fornecimento e transporte de todos os materiais, exclusive escavação e compactação)</t>
  </si>
  <si>
    <t>Bueiro simples celular de concreto Padrão DER/MG. Para altura de aterro de 0 a 5,00 m. BSCC (3,50 x 4,00)m - boca (Execução, incluindo fornecimento e transporte de todos os materiais, exclusive escavação e compactação)</t>
  </si>
  <si>
    <t>Bueiro simples celular de concreto Padrão DER/MG. Para altura de aterro de 0 a 5,00 m. BSCC (3,50 x 4,00)m - corpo (Execução, incluindo fornecimento e transporte de todos os materiais, exclusive escavação e compactação)</t>
  </si>
  <si>
    <t>Bueiro simples celular de concreto Padrão DER/MG.Para altura de aterro de 5,10 a 10,00 m.BSCC (2,50 x 2,50)m - boca (Execução, incluindo fornecimento e transporte de todos os materiais, exclusive escavação e compactação)</t>
  </si>
  <si>
    <t>Bueiro simples tubular  de concreto, classe CA-2.  BSTC Ø 0,40 m - corpo (Execução, incluindo fornecimento e transporte de todos os materiais e berço, exclusive escavação e compactação)</t>
  </si>
  <si>
    <t>Bueiro simples tubular  de concreto, classe CA-2.  BSTC Ø 0,60 m  - corpo (Execução, incluindo fornecimento e transporte de todos os materiais e berço, exclusive escavação e compactação)</t>
  </si>
  <si>
    <t>Bueiro simples tubular  de concreto, classe CA-2.  BSTC Ø 0,80 m  - corpo (Execução, incluindo fornecimento e transporte de todos os materiais e berço, exclusive escavação e compactação)</t>
  </si>
  <si>
    <t>Bueiro simples tubular  de concreto, classe CA-2.  BSTC Ø 1,00 m - corpo (Execução, incluindo fornecimento e transporte de todos os materiais e berço, exclusive escavação e compactação)</t>
  </si>
  <si>
    <t>Bueiro simples tubular  de concreto, classe CA-2.  BSTC Ø 1,20 m  - corpo (Execução, incluindo fornecimento e transporte de todos os materiais e berço, exclusive escavação e compactação)</t>
  </si>
  <si>
    <t>Bueiro simples tubular  de concreto, classe CA-2.  BSTC Ø 1,50 m  - corpo (Execução, incluindo fornecimento e transporte de todos os materiais e berço, exclusive escavação e compactação)</t>
  </si>
  <si>
    <t>Bueiro simples tubular de concreto, BSTC Ø 0,40 m - boca (Execução, incluindo fornecimento e transporte de todos os materiais, exclusive escavação e compactação)</t>
  </si>
  <si>
    <t>Bueiro simples tubular de concreto, BSTC Ø 0,60 m - boca (Execução, incluindo fornecimento e transporte de todos os materiais, exclusive escavação e compactação)</t>
  </si>
  <si>
    <t>Bueiro simples tubular de concreto, BSTC Ø 0,80 m - boca (Execução, incluindo fornecimento e transporte de todos os materiais, exclusive escavação e compactação)</t>
  </si>
  <si>
    <t>Bueiro simples tubular de concreto. BSTC Ø 1,00 m - boca (Execução, incluindo fornecimento e transporte de todos os materiais, exclusive escavação e compactação)</t>
  </si>
  <si>
    <t>Bueiro simples tubular de concreto. BSTC Ø 1,20 m - boca (Execução, incluindo fornecimento e transporte de todos os materiais, exclusive escavação e compactação)</t>
  </si>
  <si>
    <t>Bueiro simples tubular de concreto. BSTC Ø 1,50 m - boca (Execução, incluindo fornecimento e transporte de todos os materiais, exclusive escavação e compactação)</t>
  </si>
  <si>
    <t>Bueiro simples tubular de concreto classe CA-1. BSTC Ø 0,40 m - corpo (Execução, incluindo fornecimento e transporte de todos os materiais e berço, exclusive escavação e compactação)</t>
  </si>
  <si>
    <t>Bueiro simples tubular de concreto, classe CA-1. BSTC Ø 0,60 m - corpo (Execução, incluindo fornecimento e transporte de todos os materiais e berço, exclusive escavação e compactação)</t>
  </si>
  <si>
    <t>Bueiro simples tubular de concreto, classe CA-1. BSTC Ø 0,80 m - corpo (Execução, incluindo fornecimento e transporte de todos os materiais e berço, exclusive escavação e compactação)</t>
  </si>
  <si>
    <t>Bueiro simples tubular de concreto, classe CA-1. BSTC Ø 1,00 m - corpo (Execução, incluindo fornecimento e transporte de todos os materiais e berço, exclusive escavação e compactação)</t>
  </si>
  <si>
    <t>Bueiro simples tubular de concreto, classe CA-1. BSTC Ø 1,20 m - corpo (Execução, incluindo fornecimento e transporte de todos os materiais e berço, exclusive escavação e compactação)</t>
  </si>
  <si>
    <t>Bueiro simples tubular de concreto, classe CA-1. BSTC Ø 1,50 m - corpo (Execução, incluindo fornecimento e transporte de todos os materiais e berço, exclusive escavação e compactação)</t>
  </si>
  <si>
    <t>Bueiro simples tubular de concreto, classe CA-3. BSTC Ø 0,60 m - corpo (Execução, incluindo fornecimento e transporte de todos os materiais e berço, exclusive escavação e compactação)</t>
  </si>
  <si>
    <t>Bueiro simples tubular de concreto, classe CA-3. BSTC Ø 0,80 m - corpo (Execução, incluindo fornecimento e transporte de todos os materiais e berço, exclusive escavação e compactação)</t>
  </si>
  <si>
    <t>Bueiro simples tubular de concreto, classe CA-3. BSTC Ø 1,00 m - corpo (Execução, incluindo fornecimento e transporte de todos os materiais e berço, exclusive escavação e compactação)</t>
  </si>
  <si>
    <t>Bueiro simples tubular de concreto, classe CA-3. BSTC Ø 1,20 m - corpo (Execução, incluindo fornecimento e transporte de todos os materiais e berço, exclusive escavação e compactação)</t>
  </si>
  <si>
    <t>Bueiro simples tubular de concreto, classe CA-3. BSTC Ø 1,50 m - corpo (Execução, incluindo fornecimento e transporte de todos os materiais e berço, exclusive escavação e compactação)</t>
  </si>
  <si>
    <t>Bueiro triplo celular de concreto Padrão DER/MG.  Para altura de aterro de 5,10 a 10,00 m. BTCC (2,00 x 1,50)m - boca (Execução, incluindo fornecimento e transporte de todos os materiais, exclusive escavação e compactação)</t>
  </si>
  <si>
    <t>Bueiro triplo celular de concreto Padrão DER/MG.  Para altura de aterro de 5,10 a 10,00 m. BTCC (2,00 x 1,50)m - corpo (Execução, incluindo fornecimento e transporte de todos os materiais, exclusive escavação e compactação)</t>
  </si>
  <si>
    <t>Bueiro triplo celular de concreto Padrão DER/MG.  Para altura de aterro de 5,10 a 10,00 m. BTCC (3,50 x 3,50)m - boca (Execução, incluindo fornecimento e transporte de todos os materiais, exclusive escavação e compactação)</t>
  </si>
  <si>
    <t>Bueiro triplo celular de concreto Padrão DER/MG.  Para altura de aterro de 5,10 a 10,00 m. BTCC (3,50 x 3,50)m - corpo (Execução, incluindo fornecimento e transporte de todos os materiais, exclusive escavação e compactação)</t>
  </si>
  <si>
    <t>Bueiro triplo celular de concreto Padrão DER/MG. Para altura de aterro de 0 a 5,00 m.  BTCC (2,00 x 2,00)m - boca (Execução, incluindo fornecimento e transporte de todos os materiais, exclusive escavação e compactação)</t>
  </si>
  <si>
    <t>Bueiro triplo celular de concreto Padrão DER/MG. Para altura de aterro de 0 a 5,00 m.  BTCC (2,00 x 2,00)m - corpo (Execução, incluindo fornecimento e transporte de todos os materiais, exclusive escavação e compactação)</t>
  </si>
  <si>
    <t>Bueiro triplo celular de concreto Padrão DER/MG. Para altura de aterro de 0 a 5,00 m.  BTCC (2,50 x 1,50)m - boca (Execução, incluindo fornecimento e transporte de todos os materiais, exclusive escavação e compactação)</t>
  </si>
  <si>
    <t>Bueiro triplo celular de concreto Padrão DER/MG. Para altura de aterro de 0 a 5,00 m.  BTCC (2,50 x 1,50)m - corpo (Execução, incluindo fornecimento e transporte de todos os materiais, exclusive escavação e compactação)</t>
  </si>
  <si>
    <t>Bueiro triplo celular de concreto Padrão DER/MG. Para altura de aterro de 0 a 5,00 m.  BTCC (2,50 x 2,50)m - boca (Execução, incluindo fornecimento e transporte de todos os materiais, exclusive escavação e compactação)</t>
  </si>
  <si>
    <t>Bueiro triplo celular de concreto Padrão DER/MG. Para altura de aterro de 0 a 5,00 m.  BTCC (2,50 x 2,50)m - corpo (Execução, incluindo fornecimento e transporte de todos os materiais, exclusive escavação e compactação)</t>
  </si>
  <si>
    <t>Bueiro triplo celular de concreto Padrão DER/MG. Para altura de aterro de 0 a 5,00 m.  BTCC (3,00 x 2,50)m - boca (Execução, incluindo fornecimento e transporte de todos os materiais, exclusive escavação e compactação)</t>
  </si>
  <si>
    <t>Bueiro triplo celular de concreto Padrão DER/MG. Para altura de aterro de 0 a 5,00 m.  BTCC (3,00 x 2,50)m - corpo (Execução, incluindo fornecimento e transporte de todos os materiais, exclusive escavação e compactação)</t>
  </si>
  <si>
    <t>Bueiro triplo celular de concreto Padrão DER/MG. Para altura de aterro de 0 a 5,00 m.  BTCC (3,00 x 3,00 m - boca (Execução, incluindo fornecimento e transporte de todos os materiais, exclusive escavação e compactação)</t>
  </si>
  <si>
    <t>Bueiro triplo celular de concreto Padrão DER/MG. Para altura de aterro de 0 a 5,00 m.  BTCC (3,00 x 3,00)m - corpo (Execução, incluindo fornecimento e transporte de todos os materiais, exclusive escavação e compactação)</t>
  </si>
  <si>
    <t>Bueiro triplo celular de concreto Padrão DER/MG. Para altura de aterro de 0 a 5,00 m.  BTCC (3,00 x 3,50)m - boca (Execução, incluindo fornecimento e transporte de todos os materiais, exclusive escavação e compactação)</t>
  </si>
  <si>
    <t>Bueiro triplo celular de concreto Padrão DER/MG. Para altura de aterro de 0 a 5,00 m.  BTCC (3,00 x 3,50)m - corpo (Execução, incluindo fornecimento e transporte de todos os materiais, exclusive escavação e compactação)</t>
  </si>
  <si>
    <t>Bueiro triplo celular de concreto Padrão DER/MG. Para altura de aterro de 0 a 5,00 m.  BTCC (3,00 x2,00)m - corpo (Execução, incluindo fornecimento e transporte de todos os materiais, exclusive escavação e compactação)</t>
  </si>
  <si>
    <t>Bueiro triplo celular de concreto Padrão DER/MG. Para altura de aterro de 0 a 5,00 m.  BTCC (3,50 x 3,50)m - boca (Execução, incluindo fornecimento e transporte de todos os materiais, exclusive escavação e compactação)</t>
  </si>
  <si>
    <t>Bueiro triplo celular de concreto Padrão DER/MG. Para altura de aterro de 0 a 5,00 m.  BTCC (3,50 x 3,50)m - corpo (Execução, incluindo fornecimento e transporte de todos os materiais, exclusive escavação e compactação)</t>
  </si>
  <si>
    <t>Bueiro triplo celular de concreto Padrão DER/MG. Para altura de aterro de 0 a 5,00 m.  BTCC (4,00 x 4,00)m - corpo (Execução, incluindo fornecimento e transporte de todos os materiais, exclusive escavação e compactação)</t>
  </si>
  <si>
    <t>Bueiro triplo celular de concreto Padrão DER/MG. Para altura de aterro de 0 a 5,00 m. BTCC (4,00 x 4,00)m - boca (Execução, incluindo fornecimento e transporte de todos os materiais, exclusive escavação e compactação)</t>
  </si>
  <si>
    <t>Bueiro triplo celular de concreto padrão DER/MG para altura de aterro de 0 a 5,00m. BTCC (3,00 X 2,00)m - boca (Execução, incluindo fornecimento e transporte de todos os materiais, exclusive escavação e compactação)</t>
  </si>
  <si>
    <t>Bueiro triplo celular de concreto Padrão DER/MG. Para altura de aterro de 5,10 a 10,00 m. BTCC (3,50 x 2,50)m - boca (Execução, incluindo fornecimento e transporte de todos os materiais, exclusive escavação e compactação)</t>
  </si>
  <si>
    <t>Bueiro triplo celular de concreto Padrão DER/MG. Para altura de aterro de 5,10 a 10,00 m. BTCC (3,50 x 2,50)m - corpo (Execução, incluindo fornecimento e transporte de todos os materiais, exclusive escavação e compactação)</t>
  </si>
  <si>
    <t>Bueiro triplo tubular  de concreto, classe CA-2.  BTTC Ø 0,60 m - corpo (Execução, incluindo fornecimento e transporte de todos os materiais e berço, exclusive escavação e compactação)</t>
  </si>
  <si>
    <t>Bueiro triplo tubular  de concreto, classe CA-2.  BTTC Ø 0,80 m - corpo (Execução, incluindo fornecimento e transporte de todos os materiais e berço, exclusive escavação e compactação)</t>
  </si>
  <si>
    <t>Bueiro triplo tubular  de concreto, classe CA-2.  BTTC Ø 1,00 m - corpo (Execução, incluindo fornecimento e transporte de todos os materiais e berço, exclusive escavação e compactação)</t>
  </si>
  <si>
    <t>Bueiro triplo tubular  de concreto, classe CA-2.  BTTC Ø 1,20 m - corpo (Execução, incluindo fornecimento e transporte de todos os materiais e berço, exclusive escavação e compactação)</t>
  </si>
  <si>
    <t>Bueiro triplo tubular  de concreto, classe CA-2.  BTTC Ø 1,50 m - corpo (Execução, incluindo fornecimento e transporte de todos os materiais e berço, exclusive escavação e compactação)</t>
  </si>
  <si>
    <t>Bueiro triplo tubular de concreto. BTTC Ø 0,60 m - boca (Execução, incluindo fornecimento e transporte de todos os materiais, exclusive escavação e compactação)</t>
  </si>
  <si>
    <t>Bueiro triplo tubular de concreto. BTTC Ø 0,80 m - boca (Execução, incluindo fornecimento e transporte de todos os materiais, exclusive escavação e compactação)</t>
  </si>
  <si>
    <t>Bueiro triplo tubular de concreto. BTTC Ø 1,00 m - boca (Execução, incluindo fornecimento e transporte de todos os materiais, exclusive escavação e compactação)</t>
  </si>
  <si>
    <t>Bueiro triplo tubular de concreto. BTTC Ø 1,20 m - boca (Execução, incluindo fornecimento e transporte de todos os materiais, exclusive escavação e compactação)</t>
  </si>
  <si>
    <t>Bueiro triplo tubular de concreto. BTTC Ø 1,50 m - boca (Execução, incluindo fornecimento e transporte de todos os materiais, exclusive escavação e compactação)</t>
  </si>
  <si>
    <t>Bueiro triplo tubular de concreto, classe CA-1. BTTC Ø 0,60 m - corpo (Execução, incluindo fornecimento e transporte de todos os materiais e berço, exclusive escavação e compactação)</t>
  </si>
  <si>
    <t>Bueiro triplo tubular de concreto, classe CA-1. BTTC Ø 0,80 m - corpo (Execução, incluindo fornecimento e transporte de todos os materiais e berço, exclusive escavação e compactação)</t>
  </si>
  <si>
    <t>Bueiro triplo tubular de concreto, classe CA-1. BTTC Ø 1,00 m - corpo (Execução, incluindo fornecimento e transporte de todos os materiais e berço, exclusive escavação e compactação)</t>
  </si>
  <si>
    <t>Bueiro triplo tubular de concreto, classe CA-1. BTTC Ø 1,20 m - corpo (Execução, incluindo fornecimento e transporte de todos os materiais e berço, exclusive escavação e compactação)</t>
  </si>
  <si>
    <t>Bueiro triplo tubular de concreto, classe CA-1. BTTC Ø 1,50 m - corpo (Execução, incluindo fornecimento e transporte de todos os materiais e berço, exclusive escavação e compactação)</t>
  </si>
  <si>
    <t>Bueiro triplo tubular de concreto, classe CA-3. BTTC Ø 0,80 m - corpo (Execução, incluindo fornecimento e transporte de todos os materiais e berço, exclusive escavação e compactação)</t>
  </si>
  <si>
    <t>Bueiro triplo tubular de concreto, classe CA-3. BTTC Ø 1,00 m - corpo (Execução, incluindo fornecimento e transporte de todos os materiais e berço, exclusive escavação e compactação)</t>
  </si>
  <si>
    <t>Bueiro triplo tubular de concreto, classe CA-3. BTTC Ø 1,20 m - corpo (Execução, incluindo fornecimento e transporte de todos os materiais e berço, exclusive escavação e compactação)</t>
  </si>
  <si>
    <t>Bueiro triplo tubular de concreto, classe CA-3. BTTC Ø 1,50 m - corpo (Execução, incluindo fornecimento e transporte de todos os materiais e berço, exclusive escavação e compactação)</t>
  </si>
  <si>
    <t>Colchão drenante de areia (Execução,  incluindo  espalhamento e fornecimento de todos os materiais, exceto transporte dos agregados)</t>
  </si>
  <si>
    <t>Colchão drenante de brita com geotextil não tecido (Execução,  incluindo  espalhamento e fornecimento de todos os materiais, exceto transporte dos agregados)</t>
  </si>
  <si>
    <t>Dreno de alivio de pavimento, tipo DR.DA-01 (Execução incluindo  escavação ,fornecimento de todos os materiais, exceto transporte dos agregados)</t>
  </si>
  <si>
    <t>Dreno de talvegue com pedra de mão, brita e areia, tipo DR.DT (Execução, incluindo fornecimento de todos os materiais, exceto transporte dos agregados e escavação)</t>
  </si>
  <si>
    <t>Dreno de Talvegue tipo DR-DT com pedra de mão (Execução, incluindo fornecimento de todos os materiais, exceto transporte dos agregados e escavação)</t>
  </si>
  <si>
    <t>Dreno espinha de peixe de areia, tipo DR.EP-01 (Execução incluindo  escavação ,fornecimento de todos os materiais, exceto transporte dos agregados)</t>
  </si>
  <si>
    <t>Dreno espinha de peixe de brita, tipo DR.EP-01 (Execução incluindo  escavação ,fornecimento de todos os materiais, exceto transporte dos agregados)</t>
  </si>
  <si>
    <t>Dreno profundo com areia, sem selo, com 1,50x0,40 m e tubo de polietileno de alta densidade perfurado, de 100mm envolvido em manta geotêxtil não tecida, tipo DR.DP-02 (Execução  incluindo  escavação , fornecimento de todos os materiais, exceto transporte dos agregados)</t>
  </si>
  <si>
    <t>Dreno profundo com brita, com selo, com 1,50x0,40 m envolvido em manta geotêxtil não tecida, com tubo de polietileno de alta densidade perfurado, de 100mm tipo DR.DPS-02 (Execução  incluindo  escavação, fornecimento de todos os materiais, exceto transporte dos agregados)</t>
  </si>
  <si>
    <t>Dreno profundo com brita, sem selo, com 1,50x0,40 m envolvido em manta geotêxtil não tecida, com tubo de polietileno de alta densidade perfurado, de 100mm tipo DR.DP-02 (Execução  incluindo  escavação, fornecimento de todos os materiais, exceto transporte dos agregados)</t>
  </si>
  <si>
    <t>Dreno profundo com brita, sem selo, com 1,50x0,60 m envolvido em manta geotêxtil não tecida, com tubo de polietileno de alta densidade perfurado, de 100mm tipo DR.DP-02 (Execução  incluindo  escavação, fornecimento de todos os materiais, exceto transporte dos agregados)</t>
  </si>
  <si>
    <t>Dreno profundo de areia com selo, com (1,50 x 0,40)m e tubo de PVC perfurado com ø 100mm, tipo DPS-02 (Execução  incluindo  escavação,  fornecimento de todos os materiais, exceto transporte dos agregados)</t>
  </si>
  <si>
    <t>Dreno profundo de corte em rocha tipo DR.DPR (Execução  incluindo  escavação,  fornecimento de todos os materiais, exceto transporte dos agregados)</t>
  </si>
  <si>
    <t>Dreno vertical de areia (Execução incluindo  escavação ,fornecimento de todos os materiais, exceto transporte dos agregados)</t>
  </si>
  <si>
    <t>Dreno vertical de brita (Execução incluindo  escavação ,fornecimento de todos os materiais, exceto transporte dos agregados)</t>
  </si>
  <si>
    <t>Enrocamento de talude, tipo OC.ET-01 (Execução, incluindo  fornecimento de todos os materiais, exclui transporte do agregado)</t>
  </si>
  <si>
    <t>Gigante de sustentação para bueiro duplo tubular de concreto - BDTC Ø 0,80 m (Execução, incluindo fornecimento e transporte de todos os materiais,exclusive escavação e compactação)</t>
  </si>
  <si>
    <t>Gigante de sustentação para bueiro simples tubular de concreto - BSTC Ø 0,60 m (Execução, incluindo fornecimento e transporte de todos os materiais,exclusive escavação e compactação)</t>
  </si>
  <si>
    <t>Gigante de sustentação para bueiro simples tubular de concreto - BSTC Ø 0,80 m (Execução, incluindo fornecimento e transporte de todos os materiais,exclusive escavação e compactação)</t>
  </si>
  <si>
    <t>Gigante de sustentação para bueiro simples tubular de concreto - BSTC Ø 1,00 m (Execução, incluindo fornecimento e transporte de todos os materiais,exclusive escavação e compactação)</t>
  </si>
  <si>
    <t>Gigante de sustentação para bueiro triplo tubular de concreto - BTTC Ø 1,00 m (Execução, incluindo fornecimento e transporte de todos os materiais,exclusive escavação e compactação)</t>
  </si>
  <si>
    <t>Guarda-corpo, tipo OC.NJ-S1 (Execução incluindo  fornecimento e transporte de todos os materiais)</t>
  </si>
  <si>
    <t>Manta geotêxtil não tecida, A/150, OP/15 ou similar, resistência à tração de 10 KN/m2 (Execução, incluindo fornecimento, transporte e colocação)</t>
  </si>
  <si>
    <t>Manta geotêxtil não tecida, A/180, OP/20 ou similar, resistência à tração de 12 KN/m2 (Incluindo fornecimento, transporte e colocação)</t>
  </si>
  <si>
    <t>Manta geotêxtil não tecida, A/300, OP/30 ou similar, resistência à tração de 21 KN/m2 (Execução, incluindo fornecimento, transporte e colocação)</t>
  </si>
  <si>
    <t>Manta geotêxtil não tecida, A/500, OP/60 ou similar, resistência à tração de 39 KN/m2 (Execução, incluindo fornecimento, transporte e colocação)</t>
  </si>
  <si>
    <t>Manta geotêxtil não tecida, OP/40 ou similar, resistência à tração de 27 KN/m2 (Execução, incluindo fornecimento, transporte e colocação)</t>
  </si>
  <si>
    <t>Manta geotextil tecida, 2004 ou similar, resistência a tração de 22 KN/m2 (Eexecução, incluindo fornecimento, transporte e colocação)</t>
  </si>
  <si>
    <t>Manta geotextil tecida, 2008 ou similar, resistência à tração de 35 KN/m2. (Execução, incluindo fornecimento, transporte e colocação)</t>
  </si>
  <si>
    <t>Manta geotextil tecida, 2010a ou similar, resistência a tração de 42 KN/m2. (Execução, incluindo fornecimento, transporte e colocação)</t>
  </si>
  <si>
    <t>Meio-fio de concreto, tipo DR.MF-01 (Execução, incluindo escavação, fornecimento e transporte de todos os materiais)</t>
  </si>
  <si>
    <t>Mureta de proteção,  tipo DR.MP-01 (Execução,  fornecimento e transporte de todos os materiais)</t>
  </si>
  <si>
    <t>Passagem de gado, tipo OC.PG-01 - boca (Execução, incluindo guardad-corpo, fornecimento e transporte de todos os materiais, exclusive escavação, compactação e fundação para a passagem de gado)</t>
  </si>
  <si>
    <t>Passagem de gado, tipo OC.PG-01 - corpo (Execução, incluindo guardad-corpo, fornecimento e transporte de todos os materiais, exclusive escavação, compactação e fundação para a passagem de gado)</t>
  </si>
  <si>
    <t>Passagem de gado, tipo OC.PG-03 -  boca (Execução, incluindo guardad-corpo, fornecimento e transporte de todos os materiais, exclusive escavação, compactação e fundação para a passagem de gado)</t>
  </si>
  <si>
    <t>Passagem de gado, tipo OC.PG-03 - corpo (Execução, incluindo guardad-corpo, fornecimento e transporte de todos os materiais, exclusive escavação, compactação e fundação para a passagem de gado)</t>
  </si>
  <si>
    <t>Passagem sobre sarjeta, tipo OC.PS-01A com lajes de largura = 1,00m (Execução incluindo escavação, fornecimento e transporte de todos os materiais)</t>
  </si>
  <si>
    <t>Passagem sobre sarjeta, tipo OC.PS-02A com lajes de largura = 2,00m (Execução incluindo escavação, fornecimento e transporte de todos os materiais)</t>
  </si>
  <si>
    <t>Remoção de bueiro duplo tubular de concreto. BDTC Ø 0,60 m - boca</t>
  </si>
  <si>
    <t>Remoção de bueiro duplo tubular de concreto. BDTC Ø 0,60 m - corpo</t>
  </si>
  <si>
    <t>Remoção de bueiro duplo tubular de concreto. BDTC Ø 0,80 m - boca</t>
  </si>
  <si>
    <t>Remoção de bueiro duplo tubular de concreto. BDTC Ø 0,80 m - corpo</t>
  </si>
  <si>
    <t>Remoção de bueiro duplo tubular de concreto. BDTC Ø 1.00 m - boca</t>
  </si>
  <si>
    <t>Remoção de bueiro duplo tubular de concreto. BDTC Ø 1,00 m - corpo</t>
  </si>
  <si>
    <t>Remoção de bueiro duplo tubular de concreto. BDTC Ø 1,20 m - boca</t>
  </si>
  <si>
    <t>Remoção de bueiro duplo tubular de concreto. BDTC Ø 1,20 m - corpo</t>
  </si>
  <si>
    <t>Remoção de bueiro duplo tubular de concreto. BDTC Ø 1,50 m - boca</t>
  </si>
  <si>
    <t>Remoção de bueiro duplo tubular de concreto. BDTC Ø 1,50 m - corpo</t>
  </si>
  <si>
    <t>Remoção de bueiro simples tubular de concreto. BSTC Ø 0,40 m - boca</t>
  </si>
  <si>
    <t>Remoção de bueiro simples tubular de concreto. BSTC Ø 0,40 m - corpo</t>
  </si>
  <si>
    <t>Remoção de bueiro simples tubular de concreto. BSTC Ø 0,60 m - boca</t>
  </si>
  <si>
    <t>Remoção de bueiro simples tubular de concreto. BSTC Ø 0,60 m - corpo</t>
  </si>
  <si>
    <t>Remoção de bueiro simples tubular de concreto. BSTC Ø 0,80 m - boca</t>
  </si>
  <si>
    <t>Remoção de bueiro simples tubular de concreto. BSTC Ø 0,80 m - corpo</t>
  </si>
  <si>
    <t>Remoção de bueiro simples tubular de concreto. BSTC Ø 1,00 m - boca</t>
  </si>
  <si>
    <t>Remoção de bueiro simples tubular de concreto. BSTC Ø 1,00 m - corpo</t>
  </si>
  <si>
    <t>Remoção de bueiro simples tubular de concreto. BSTC Ø 1,20 m - boca</t>
  </si>
  <si>
    <t>Remoção de bueiro simples tubular de concreto. BSTC Ø 1,20 m - corpo</t>
  </si>
  <si>
    <t>Remoção de bueiro simples tubular de concreto. BSTC Ø 1,50 m - boca</t>
  </si>
  <si>
    <t>Remoção de bueiro simples tubular de concreto. BSTC Ø 1,50 m - corpo</t>
  </si>
  <si>
    <t>Remoção de bueiro triplo tubular de concreto. BTTC Ø 0,60 m - boca</t>
  </si>
  <si>
    <t>Remoção de bueiro triplo tubular de concreto. BTTC Ø 0,60 m - corpo</t>
  </si>
  <si>
    <t>Remoção de bueiro triplo tubular de concreto. BTTC Ø 0,80 m - boca</t>
  </si>
  <si>
    <t>Remoção de bueiro triplo tubular de concreto. BTTC Ø 0,80 m - corpo</t>
  </si>
  <si>
    <t>Remoção de bueiro triplo tubular de concreto. BTTC Ø 1,00 m - boca</t>
  </si>
  <si>
    <t>Remoção de bueiro triplo tubular de concreto. BTTC Ø 1,00 m - corpo</t>
  </si>
  <si>
    <t>Remoção de bueiro triplo tubular de concreto. BTTC Ø 1.20 m - boca</t>
  </si>
  <si>
    <t>Remoção de bueiro triplo tubular de concreto. BTTC Ø 1,20 m - corpo</t>
  </si>
  <si>
    <t>Remoção de bueiro triplo tubular de concreto. BTTC Ø 1,50 m - boca</t>
  </si>
  <si>
    <t>Remoção de bueiro triplo tubular de concreto. BTTC Ø 1,50 m - corpo</t>
  </si>
  <si>
    <t>Sarjeta de concreto em aterro, tipo DR.SCA-x/y. Largura = 100 cm tipo 70/10 (Execução, incluindo escavação, fornecimento e transporte de todos os materiais)</t>
  </si>
  <si>
    <t>Sarjeta de concreto em aterro, tipo DR.SCA-x/y. Largura = 100 cm tipo 70/15 (Execução, incluindo escavação, fornecimento e transporte de todos os materiais)</t>
  </si>
  <si>
    <t>Sarjeta de concreto em aterro, tipo DR.SCA-x/y. Largura = 100 cm tipo 70/20 (Execução, incluindo escavação, fornecimento e transporte de todos os materiais)</t>
  </si>
  <si>
    <t>Sarjeta de concreto em aterro, tipo DR.SCA-x/y. Largura = 100 cm tipo 70/25 (Execução, incluindo escavação, fornecimento e transporte de todos os materiais)</t>
  </si>
  <si>
    <t>Sarjeta de concreto em aterro, tipo DR.SCA-x/y. Largura = 100 cm tipo 70/30 (Execução, incluindo escavação, fornecimento e transporte de todos os materiais)</t>
  </si>
  <si>
    <t>Sarjeta de concreto em aterro, tipo DR.SCA-x/y. Largura = 60 cm tipo 30/10 (Execução, incluindo escavação,fornecimento, transporte e plantio da grama)</t>
  </si>
  <si>
    <t>Sarjeta de concreto em aterro, tipo DR.SCA-x/y. Largura = 60 cm tipo 30/15 (Execução, incluindo escavação,fornecimento, transporte e plantio da grama)</t>
  </si>
  <si>
    <t>Sarjeta de concreto em aterro, tipo DR.SCA-x/y. Largura = 60 cm tipo 30/20 (Execução, incluindo escavação, fornecimento e transporte de todos os materiais)</t>
  </si>
  <si>
    <t>Sarjeta de concreto em aterro, tipo DR.SCA-x/y. Largura = 70 cm tipo 40/10 (Execução, incluindo escavação, fornecimento e transporte de todos os materiais)</t>
  </si>
  <si>
    <t>Sarjeta de concreto em aterro, tipo DR.SCA-x/y. Largura = 70 cm tipo 40/15 (Execução, incluindo escavação, fornecimento e transporte de todos os materiais)</t>
  </si>
  <si>
    <t>Sarjeta de concreto em aterro, tipo DR.SCA-x/y. Largura = 70 cm tipo 40/20 (Execução, incluindo escavação, fornecimento e transporte de todos os materiais)</t>
  </si>
  <si>
    <t>Sarjeta de concreto em aterro, tipo DR.SCA-x/y. Largura = 70 cm tipo 40/25 (Execução, incluindo escavação, fornecimento e transporte de todos os materiais)</t>
  </si>
  <si>
    <t>Sarjeta de concreto em aterro, tipo DR.SCA-x/y. Largura = 80 cm tipo 50/10 (Execução, incluindo escavação, fornecimento e transporte de todos os materiais)</t>
  </si>
  <si>
    <t>Sarjeta de concreto em aterro, tipo DR.SCA-x/y. Largura = 80 cm tipo 50/15 (Execução, incluindo escavação, fornecimento e transporte de todos os materiais)</t>
  </si>
  <si>
    <t>Sarjeta de concreto em aterro, tipo DR.SCA-x/y. Largura = 80 cm tipo 50/20 (Execução, incluindo escavação, fornecimento e transporte de todos os materiais)</t>
  </si>
  <si>
    <t>Sarjeta de concreto em aterro, tipo DR.SCA-x/y. Largura = 80 cm tipo 50/25 (Execução, incluindo escavação, fornecimento e transporte de todos os materiais)</t>
  </si>
  <si>
    <t>Sarjeta de concreto em aterro, tipo DR.SCA-x/y. Largura = 80 cm tipo 50/30 (Execução, incluindo escavação, fornecimento e transporte de todos os materiais)</t>
  </si>
  <si>
    <t>Sarjeta de concreto em aterro, tipo DR.SCA-x/y. Largura = 90 cm tipo 60/10 (Execução, incluindo escavação, fornecimento e transporte de todos os materiais)</t>
  </si>
  <si>
    <t>Sarjeta de concreto em aterro, tipo DR.SCA-x/y. Largura = 90 cm tipo 60/15 (Execução, incluindo escavação, fornecimento e transporte de todos os materiais)</t>
  </si>
  <si>
    <t>Sarjeta de concreto em aterro, tipo DR.SCA-x/y. Largura = 90 cm tipo 60/20 (Execução, incluindo escavação, fornecimento e transporte de todos os materiais)</t>
  </si>
  <si>
    <t>Sarjeta de concreto em aterro, tipo DR.SCA-x/y. Largura = 90 cm tipo 60/25 (Execução, incluindo escavação, fornecimento e transporte de todos os materiais)</t>
  </si>
  <si>
    <t>Sarjeta de concreto em aterro, tipo DR.SCA-x/y. Largura = 90 cm tipo 60/30 (Execução, incluindo escavação, fornecimento e transporte de todos os materiais)</t>
  </si>
  <si>
    <t>Sarjeta de concreto em corte tipo DR.SCC-x/y. Largura = 100 cm tipo 90/10 (Execução, incluindo escavação, fornecimento e transporte de todos os materiais)</t>
  </si>
  <si>
    <t>Sarjeta de concreto em corte tipo DR.SCC-x/y. Largura = 100 cm tipo 90/15 (Execução, incluindo escavação, fornecimento e transporte de todos os materiais)</t>
  </si>
  <si>
    <t>Sarjeta de concreto em corte tipo DR.SCC-x/y. Largura = 100 cm tipo 90/20 (Execução, incluindo escavação, fornecimento e transporte de todos os materiais)</t>
  </si>
  <si>
    <t>Sarjeta de concreto em corte tipo DR.SCC-x/y. Largura = 100 cm tipo 90/25 (Execução, incluindo escavação, fornecimento e transporte de todos os materiais)</t>
  </si>
  <si>
    <t>Sarjeta de concreto em corte tipo DR.SCC-x/y. Largura = 100 cm tipo 90/30 (Execução, incluindo escavação, fornecimento e transporte de todos os materiais)</t>
  </si>
  <si>
    <t>Sarjeta de concreto em corte tipo DR.SCC-x/y. Largura = 50 cm tipo 40/10 (Execução, incluindo escavação, fornecimento e transporte de todos os materiais)</t>
  </si>
  <si>
    <t>Sarjeta de concreto em corte tipo DR.SCC-x/y. Largura = 50 cm tipo 40/15 (Execução, incluindo escavação, fornecimento e transporte de todos os materiais)</t>
  </si>
  <si>
    <t>Sarjeta de concreto em corte tipo DR.SCC-x/y. Largura = 60 cm tipo 50/10 (Execução, incluindo escavação, fornecimento e transporte de todos os materiais)</t>
  </si>
  <si>
    <t>Sarjeta de concreto em corte tipo DR.SCC-x/y. Largura = 60 cm tipo 50/15 (Execução, incluindo escavação, fornecimento e transporte de todos os materiais)</t>
  </si>
  <si>
    <t>Sarjeta de concreto em corte tipo DR.SCC-x/y. Largura = 60 cm tipo 50/20 (Execução, incluindo escavação, fornecimento e transporte de todos os materiais)</t>
  </si>
  <si>
    <t>Sarjeta de concreto em corte tipo DR.SCC-x/y. Largura = 70 cm tipo 60/10 (Execução, incluindo escavação, fornecimento e transporte de todos os materiais)</t>
  </si>
  <si>
    <t>Sarjeta de concreto em corte tipo DR.SCC-x/y. Largura = 70 cm tipo 60/15 (Execução, incluindo escavação, fornecimento e transporte de todos os materiais)</t>
  </si>
  <si>
    <t>Sarjeta de concreto em corte tipo DR.SCC-x/y. Largura = 70 cm tipo 60/20 (Execução, incluindo escavação, fornecimento e transporte de todos os materiais)</t>
  </si>
  <si>
    <t>Sarjeta de concreto em corte tipo DR.SCC-x/y. Largura = 70 cm tipo 60/25 (Execução, incluindo escavação, fornecimento e transporte de todos os materiais)</t>
  </si>
  <si>
    <t>Sarjeta de concreto em corte tipo DR.SCC-x/y. Largura = 80 cm tipo 70/10 (Execução, incluindo escavação, fornecimento e transporte de todos os materiais)</t>
  </si>
  <si>
    <t>Sarjeta de concreto em corte tipo DR.SCC-x/y. Largura = 80 cm tipo 70/15 (Execução, incluindo escavação, fornecimento e transporte de todos os materiais)</t>
  </si>
  <si>
    <t>Sarjeta de concreto em corte tipo DR.SCC-x/y. Largura = 80 cm tipo 70/20 (Execução, incluindo escavação, fornecimento e transporte de todos os materiais)</t>
  </si>
  <si>
    <t>Sarjeta de concreto em corte tipo DR.SCC-x/y. Largura = 80 cm tipo 70/25 (Execução, incluindo escavação, fornecimento e transporte de todos os materiais)</t>
  </si>
  <si>
    <t>Sarjeta de concreto em corte tipo DR.SCC-x/y. Largura = 80 cm tipo 70/30 (Execução, incluindo escavação, fornecimento e transporte de todos os materiais)</t>
  </si>
  <si>
    <t>Sarjeta de concreto em corte tipo DR.SCC-x/y. Largura = 90 cm tipo 80/10 (Execução, incluindo escavação, fornecimento e transporte de todos os materiais)</t>
  </si>
  <si>
    <t>Sarjeta de concreto em corte tipo DR.SCC-x/y. Largura = 90 cm tipo 80/15 (Execução, incluindo escavação, fornecimento e transporte de todos os materiais)</t>
  </si>
  <si>
    <t>Sarjeta de concreto em corte tipo DR.SCC-x/y. Largura = 90 cm tipo 80/20 (Execução, incluindo escavação, fornecimento e transporte de todos os materiais)</t>
  </si>
  <si>
    <t>Sarjeta de concreto em corte tipo DR.SCC-x/y. Largura = 90 cm tipo 80/25 (Execução, incluindo escavação, fornecimento e transporte de todos os materiais)</t>
  </si>
  <si>
    <t>Sarjeta de concreto em corte tipo DR.SCC-x/y. Largura = 90 cm tipo 80/30 (Execução, incluindo escavação, fornecimento e transporte de todos os materiais)</t>
  </si>
  <si>
    <t>Sarjeta de grama em corte tipo SGC-x/y. Largura = 100 cm tipo 100/10 (Execução, incluindo escavação,fornecimento, transporte e plantio da grama)</t>
  </si>
  <si>
    <t>Sarjeta de grama em corte tipo SGC-x/y. Largura = 100 cm tipo 100/15 (Execução, incluindo escavação,fornecimento, transporte e plantio da grama)</t>
  </si>
  <si>
    <t>Sarjeta de grama em corte tipo SGC-x/y. Largura = 100 cm tipo 100/20 (Execução, incluindo escavação,fornecimento, transporte e plantio da grama)</t>
  </si>
  <si>
    <t>Sarjeta de grama em corte tipo SGC-x/y. Largura = 100 cm tipo 100/25 (Execução, incluindo escavação,fornecimento, transporte e plantio da grama)</t>
  </si>
  <si>
    <t>Sarjeta de grama em corte tipo SGC-x/y. Largura = 50 cm tipo 50/10 (Execução, incluindo escavação,fornecimento, transporte e plantio da grama)</t>
  </si>
  <si>
    <t>Sarjeta de grama em corte tipo SGC-x/y. Largura = 50 cm tipo 50/15 (Execução, incluindo escavação,fornecimento, transporte e plantio da grama)</t>
  </si>
  <si>
    <t>Sarjeta de grama em corte tipo SGC-x/y. Largura = 60 cm tipo 60/10 (Execução, incluindo escavação,fornecimento, transporte e plantio da grama)</t>
  </si>
  <si>
    <t>Sarjeta de grama em corte tipo SGC-x/y. Largura = 60 cm tipo 60/15 (Execução, incluindo escavação,fornecimento, transporte e plantio da grama)</t>
  </si>
  <si>
    <t>Sarjeta de grama em corte tipo SGC-x/y. Largura = 60 cm tipo 60/20 (Execução, incluindo escavação,fornecimento, transporte e plantio da grama)</t>
  </si>
  <si>
    <t>Sarjeta de grama em corte tipo SGC-x/y. Largura = 70 cm tipo 70/10 (Execução, incluindo escavação,fornecimento, transporte e plantio da grama)</t>
  </si>
  <si>
    <t>Sarjeta de grama em corte tipo SGC-x/y. Largura = 70 cm tipo 70/15 (Execução, incluindo escavação,fornecimento, transporte e plantio da grama)</t>
  </si>
  <si>
    <t>Sarjeta de grama em corte tipo SGC-x/y. Largura = 70 cm tipo 70/20 (Execução, incluindo escavação,fornecimento, transporte e plantio da grama)</t>
  </si>
  <si>
    <t>Sarjeta de grama em corte tipo SGC-x/y. Largura = 80 cm tipo 80/10 (Execução, incluindo escavação,fornecimento, transporte e plantio da grama)</t>
  </si>
  <si>
    <t>Sarjeta de grama em corte tipo SGC-x/y. Largura = 80 cm tipo 80/15 (Execução, incluindo escavação,fornecimento, transporte e plantio da grama)</t>
  </si>
  <si>
    <t>Sarjeta de grama em corte tipo SGC-x/y. Largura = 80 cm tipo 80/20 (Execução, incluindo escavação,fornecimento, transporte e plantio da grama)</t>
  </si>
  <si>
    <t>Sarjeta de grama em corte tipo SGC-x/y. Largura = 80 cm tipo 80/25 (Execução, incluindo escavação,fornecimento, transporte e plantio da grama)</t>
  </si>
  <si>
    <t>Sarjeta de grama em corte tipo SGC-x/y. Largura = 90 cm tipo 90/10 (Execução, incluindo escavação,fornecimento, transporte e plantio da grama)</t>
  </si>
  <si>
    <t>Sarjeta de grama em corte tipo SGC-x/y. Largura = 90 cm tipo 90/15 (Execução, incluindo escavação,fornecimento, transporte e plantio da grama)</t>
  </si>
  <si>
    <t>Sarjeta de grama em corte tipo SGC-x/y. Largura = 90 cm tipo 90/20 (Execução, incluindo escavação,fornecimento, transporte e plantio da grama)</t>
  </si>
  <si>
    <t>Sarjeta de grama em corte tipo SGC-x/y. Largura = 90 cm tipo 90/25 (Execução, incluindo escavação,fornecimento, transporte e plantio da grama)</t>
  </si>
  <si>
    <t>Sarjeta de terra em corte tipo DR.SCT- x/y. Largura = 100 cm tipo 100/10 (Execução, incluindo escavação)</t>
  </si>
  <si>
    <t>Sarjeta de terra em corte tipo DR.SCT- x/y. Largura = 100 cm tipo 100/15 (Execução, incluindo escavação)</t>
  </si>
  <si>
    <t>Sarjeta de terra em corte tipo DR.SCT- x/y. Largura = 100 cm tipo 100/20 (Execução, incluindo escavação)</t>
  </si>
  <si>
    <t>Sarjeta de terra em corte tipo DR.SCT- x/y. Largura = 100 cm tipo 100/25 (Execução, incluindo escavação)</t>
  </si>
  <si>
    <t>Sarjeta de terra em corte tipo DR.SCT- x/y. Largura = 50 cm tipo 50/10 (Execução, incluindo escavação)</t>
  </si>
  <si>
    <t>Sarjeta de terra em corte tipo DR.SCT- x/y. Largura = 50 cm tipo 50/15 (Execução, incluindo escavação)</t>
  </si>
  <si>
    <t>Sarjeta de terra em corte tipo DR.SCT- x/y. Largura = 60 cm tipo 60/10 (Execução, incluindo escavação)</t>
  </si>
  <si>
    <t>Sarjeta de terra em corte tipo DR.SCT- x/y. Largura = 60 cm tipo 60/15 (Execução, incluindo escavação)</t>
  </si>
  <si>
    <t>Sarjeta de terra em corte tipo DR.SCT- x/y. Largura = 60 cm tipo 60/20 (Execução, incluindo escavação)</t>
  </si>
  <si>
    <t>Sarjeta de terra em corte tipo DR.SCT- x/y. Largura = 70 cm tipo 70/10 (Execução, incluindo escavação)</t>
  </si>
  <si>
    <t>Sarjeta de terra em corte tipo DR.SCT- x/y. Largura = 70 cm tipo 70/15 (Execução, incluindo escavação)</t>
  </si>
  <si>
    <t>Sarjeta de terra em corte tipo DR.SCT- x/y. Largura = 70 cm tipo 70/20 (Execução, incluindo escavação)</t>
  </si>
  <si>
    <t>Sarjeta de terra em corte tipo DR.SCT- x/y. Largura = 80 cm tipo 80/10 (Execução, incluindo escavação)</t>
  </si>
  <si>
    <t>Sarjeta de terra em corte tipo DR.SCT- x/y. Largura = 80 cm tipo 80/15 (Execução, incluindo escavação)</t>
  </si>
  <si>
    <t>Sarjeta de terra em corte tipo DR.SCT- x/y. Largura = 80 cm tipo 80/20 (Execução, incluindo escavação)</t>
  </si>
  <si>
    <t>Sarjeta de terra em corte tipo DR.SCT- x/y. Largura = 80 cm tipo 80/25 (Execução, incluindo escavação)</t>
  </si>
  <si>
    <t>Sarjeta de terra em corte tipo DR.SCT- x/y. Largura = 90 cm tipo 90/10 (Execução, incluindo escavação)</t>
  </si>
  <si>
    <t>Sarjeta de terra em corte tipo DR.SCT- x/y. Largura = 90 cm tipo 90/15 (Execução, incluindo escavação)</t>
  </si>
  <si>
    <t>Sarjeta de terra em corte tipo DR.SCT- x/y. Largura = 90 cm tipo 90/20 (Execução, incluindo escavação)</t>
  </si>
  <si>
    <t>Sarjeta de terra em corte tipo DR.SCT- x/y. Largura = 90 cm tipo 90/25 (Execução, incluindo escavação)</t>
  </si>
  <si>
    <t>Terminal de dreno de alivio, tipo DR.DA-01 (Execução,  incluindo  escavação,  fornecimento e transporte de todos os materiais)</t>
  </si>
  <si>
    <t>Terminal de dreno profundo de corte em rocha para DR.DPR (Execução, incluindo  escavação, fornecimento e transporte  de todos os materiais)</t>
  </si>
  <si>
    <t>Terminal de dreno profundo, tipo DR.TDP (Execução,  incluindo  escavação, fornecimento e transporte de todos os materiais)</t>
  </si>
  <si>
    <t>Valeta de proteção de aterro tipo DR.VPA (Execução, incluindo escavação)</t>
  </si>
  <si>
    <t>Valeta de proteção de corte, tipo DR.VP-01., tipo 105/100 (Execução, incluindo escavação)</t>
  </si>
  <si>
    <t>Valeta de proteção de corte, tipo DR.VP-01., tipo 105/80 (Execução, incluindo escavação)</t>
  </si>
  <si>
    <t>Valeta de proteção de corte, tipo DR.VP-01., tipo 105/90 (Execução, incluindo escavação)</t>
  </si>
  <si>
    <t>Valeta de proteção de corte, tipo DR.VP-01., tipo 115/100 (Execução, incluindo escavação)</t>
  </si>
  <si>
    <t>Valeta de proteção de corte, tipo DR.VP-01., tipo 115/80 (Execução, incluindo escavação)</t>
  </si>
  <si>
    <t>Valeta de proteção de corte, tipo DR.VP-01., tipo 115/90 (Execução, incluindo escavação)</t>
  </si>
  <si>
    <t>Valeta de proteção de corte, tipo DR.VP-01., tipo 125/100 (Execução, incluindo escavação)</t>
  </si>
  <si>
    <t>Valeta de proteção de corte, tipo DR.VP-01., tipo 125/90 (Execução, incluindo escavação)</t>
  </si>
  <si>
    <t>Valeta de proteção de corte, tipo DR.VP-01., tipo 75/50 (Execução, incluindo escavação)</t>
  </si>
  <si>
    <t>Valeta de proteção de corte, tipo DR.VP-01., tipo 75/60 (Execução, incluindo escavação)</t>
  </si>
  <si>
    <t>Valeta de proteção de corte, tipo DR.VP-01., tipo 75/70 (Execução, incluindo escavação)</t>
  </si>
  <si>
    <t>Valeta de proteção de corte, tipo DR.VP-01., tipo 85/60 (Execução, incluindo escavação)</t>
  </si>
  <si>
    <t>Valeta de proteção de corte, tipo DR.VP-01., tipo 85/70 (Execução, incluindo escavação)</t>
  </si>
  <si>
    <t>Valeta de proteção de corte, tipo DR.VP-01., tipo 85/80 (Execução, incluindo escavação)</t>
  </si>
  <si>
    <t>Valeta de proteção de corte, tipo DR.VP-01., tipo 95/70 (Execução, incluindo escavação)</t>
  </si>
  <si>
    <t>Valeta de proteção de corte, tipo DR.VP-01., tipo 95/80 (Execução, incluindo escavação)</t>
  </si>
  <si>
    <t>Valeta de proteção de corte, tipo DR.VP-01., tipo 95/90 (Execução, incluindo escavação)</t>
  </si>
  <si>
    <t>Valeta de proteção de corte, tipo DR.VP-02., tipo 105/100 (Execução, incluindo escavação, fornecimento, transporte e plantio da grama)</t>
  </si>
  <si>
    <t>Valeta de proteção de corte, tipo DR.VP-02., tipo 105/80 (Execução, incluindo escavação, fornecimento, transporte e plantio da grama)</t>
  </si>
  <si>
    <t>Valeta de proteção de corte, tipo DR.VP-02., tipo 105/90 (Execução, incluindo escavação, fornecimento, transporte e plantio da grama)</t>
  </si>
  <si>
    <t>Valeta de proteção de corte, tipo DR.VP-02., tipo 115/100 (Execução, incluindo escavação,fornecimento, transporte e plantio da grama)</t>
  </si>
  <si>
    <t>Valeta de proteção de corte, tipo DR.VP-02., tipo 115/80 (Execução, incluindo escavação, fornecimento, transporte e plantio da grama)</t>
  </si>
  <si>
    <t>Valeta de proteção de corte, tipo DR.VP-02., tipo 115/90 (Execução, incluindo escavação, fornecimento, transporte e plantio da grama)</t>
  </si>
  <si>
    <t>Valeta de proteção de corte, tipo DR.VP-02., tipo 125/100 (Execução, incluindo escavação,fornecimento, transporte e plantio da grama)</t>
  </si>
  <si>
    <t>Valeta de proteção de corte, tipo DR.VP-02., tipo 125/90 (Execução, incluindo escavação,fornecimento, transporte e plantio da grama)</t>
  </si>
  <si>
    <t>Valeta de proteção de corte, tipo DR.VP-02., tipo 75/50 (Execução, incluindo escavação, fornecimento, transporte e plantio da grama)</t>
  </si>
  <si>
    <t>Valeta de proteção de corte, tipo DR.VP-02., tipo 75/60 (Execução, incluindo escavação, fornecimento, transporte e plantio da grama)</t>
  </si>
  <si>
    <t>Valeta de proteção de corte, tipo DR.VP-02., tipo 75/70 (Execução, incluindo escavação, fornecimento, transporte e plantio da grama)</t>
  </si>
  <si>
    <t>Valeta de proteção de corte, tipo DR.VP-02., tipo 85/60 (Execução, incluindo escavação, fornecimento, transporte e plantio da grama)</t>
  </si>
  <si>
    <t>Valeta de proteção de corte, tipo DR.VP-02., tipo 85/70 (Execução, incluindo escavação, fornecimento, transporte e plantio da grama)</t>
  </si>
  <si>
    <t>Valeta de proteção de corte, tipo DR.VP-02., tipo 85/80 (Execução, incluindo escavação, fornecimento, transporte e plantio da grama)</t>
  </si>
  <si>
    <t>Valeta de proteção de corte, tipo DR.VP-02., tipo 95/70 (Execução, incluindo escavação, fornecimento, transporte e plantio da grama)</t>
  </si>
  <si>
    <t>Valeta de proteção de corte, tipo DR.VP-02., tipo 95/80 (Execução, incluindo escavação, fornecimento, transporte e plantio da grama)</t>
  </si>
  <si>
    <t>Valeta de proteção de corte, tipo DR.VP-02., tipo 95/90 (Execução, incluindo escavação, fornecimento, transporte e plantio da grama)</t>
  </si>
  <si>
    <t>Valeta de proteção de corte, tipo DR.VP-03., tipo 105/100 (Execução, incluindo escavação,fornecimento e transporte de todos os materiais)</t>
  </si>
  <si>
    <t>Valeta de proteção de corte, tipo DR.VP-03., tipo 105/80 (Execução, incluindo escavação,fornecimento e transporte de todos os materiais)</t>
  </si>
  <si>
    <t>Valeta de proteção de corte, tipo DR.VP-03., tipo 105/90 (Execução, incluindo escavação,fornecimento e transporte de todos os materiais)</t>
  </si>
  <si>
    <t>Valeta de proteção de corte, tipo DR.VP-03., tipo 115/100 (Execução, incluindo escavação,fornecimento e transporte de todos os materiais)</t>
  </si>
  <si>
    <t>Valeta de proteção de corte, tipo DR.VP-03., tipo 115/80 (Execução, incluindo escavação,fornecimento e transporte de todos os materiais)</t>
  </si>
  <si>
    <t>Valeta de proteção de corte, tipo DR.VP-03., tipo 115/90 (Execução, incluindo escavação,fornecimento e transporte de todos os materiais)</t>
  </si>
  <si>
    <t>Valeta de proteção de corte, tipo DR.VP-03., tipo 125/100 (Execução, incluindo escavação,fornecimento e transporte de todos os materiais)</t>
  </si>
  <si>
    <t>Valeta de proteção de corte, tipo DR.VP-03., tipo 125/90 (Execução, incluindo escavação,fornecimento e transporte de todos os materiais)</t>
  </si>
  <si>
    <t>Valeta de proteção de corte, tipo DR.VP-03., tipo 75/50 (Execução, incluindo escavação,fornecimento e transporte de todos os materiais)</t>
  </si>
  <si>
    <t>Valeta de proteção de corte, tipo DR.VP-03., tipo 75/60 (Execução, incluindo escavação,fornecimento e transporte de todos os materiais)</t>
  </si>
  <si>
    <t>Valeta de proteção de corte, tipo DR.VP-03., tipo 75/70 (Execução, incluindo escavação,fornecimento e transporte de todos os materiais)</t>
  </si>
  <si>
    <t>Valeta de proteção de corte, tipo DR.VP-03., tipo 85/60 (Execução, incluindo escavação,fornecimento e transporte de todos os materiais)</t>
  </si>
  <si>
    <t>Valeta de proteção de corte, tipo DR.VP-03., tipo 85/70 (Execução, incluindo escavação,fornecimento e transporte de todos os materiais)</t>
  </si>
  <si>
    <t>Valeta de proteção de corte, tipo DR.VP-03., tipo 85/80 (Execução, incluindo escavação,fornecimento e transporte de todos os materiais)</t>
  </si>
  <si>
    <t>Valeta de proteção de corte, tipo DR.VP-03., tipo 95/70 (Execução, incluindo escavação,fornecimento e transporte de todos os materiais)</t>
  </si>
  <si>
    <t>Valeta de proteção de corte, tipo DR.VP-03., tipo 95/80 (Execução, incluindo escavação,fornecimento e transporte de todos os materiais)</t>
  </si>
  <si>
    <t>Valeta de proteção de corte, tipo DR.VP-03., tipo 95/90 (Execução, incluindo escavação,fornecimento e transporte de todos os materiais)</t>
  </si>
  <si>
    <t>Pavimentação</t>
  </si>
  <si>
    <t>Base, com mistura em usina, de brita graduada tratada com 1,5% de cimento, compactada na energia do proctor intermodificado (Execução, incluindo fornecimento e transporte do cimento, fornecimento da brita, carga e descarga, espalhamento e compactação da mistura; exclui o transporte da brita e da mistura)</t>
  </si>
  <si>
    <t>Base, com mistura em usina, de brita graduada tratada com 1,5% de cimento, compactada na energia do proctor modificado (Execução, incluindo fornecimento e transporte do cimento, fornecimento da brita, carga e descarga, espalhamento e compactação da mistura; exclui o transporte da brita e da mistura)</t>
  </si>
  <si>
    <t>Base, com mistura em usina, de solo-cimento a 3% de cimento compactada na energia do proctor  modificado (Execução, incluindo fornecimento e transporte do cimento, escavação e carga do material de jazida,  carga e descarga, espalhamento e compactação da mistura; exclui a aquisição do solo e transporte do material e da mistura)</t>
  </si>
  <si>
    <t>Base, com mistura em usina, 70% de solo e 30% de brita, compactada na energia do proctor intermediário (Execução, incluindo fornecimento da brita, escavação e carga do material de jazida; carga e descarga, espalhamento e compactação da mistura; exclui a aquisição do solo e transporte dos materiais e da mistura)</t>
  </si>
  <si>
    <t>Base, com mistura em usina, 80% de solo e 20% de argila, compactada na energia do proctor intermodificado (Execução, incluindo escavação e carga do material de jazida; carga e descarga, espalhamento e compactação da mistura; exclui escavação e carga da argila, aquisição do solo e transporte dos materiais e da mistura)</t>
  </si>
  <si>
    <t>Base, com mistura em usina, 80% de solo e 20% de argila, compactada na energia do proctor modificado (Execução, incluindo escavação e carga do material de jazida; carga e descarga, espalhamento e compactação da mistura; exclui escavação e carga da argila, aquisição do solo e transporte dos materiais e da mistura)</t>
  </si>
  <si>
    <t>Base, com mistura na pista, de bica corrida melhorada com 2% de cimento, compactada na energia do proctor intermediário (Execução, incluindo fornecimento e transporte do cimento, fornecimento da bica corrida, espalhamento, umidecimento, homogeneização e compactação da mistura; exclui o transporte da bica corrida)</t>
  </si>
  <si>
    <t>Base, com mistura na pista, de bica corrida melhorada com 2% de cimento, compactada na energia do proctor modificado (Execução, incluindo fornecimento e transporte do cimento, fornecimento da bica corrida, espalhamento, umidecimento, homogeneização e compactação da mistura; exclui o transporte da bica corrida)</t>
  </si>
  <si>
    <t>Base, com mistura na pista, de solo-cimento a 3% de cimento compactada na energia do proctor intermediário (Execução, incluindo fornecimento e transporte do cimento, escavação e carga do material de jazida, espalhamento, umidecimento, homogeneização e compactação da mistura;  exclui a aquisição do solo e transporte do material)</t>
  </si>
  <si>
    <t>Base, com mistura na pista, 67% de solo e 33% de bica corrida,  compactada na energia do proctor intermediário (Execução, incluindo fornecimento da bica corrida, escavação e carga do material de jazida, espalhamento, umidecimento, homogenização e compactação da mistura; exclui a aquisição do solo e transporte dos materiais)</t>
  </si>
  <si>
    <t>Base, com mistura na pista, 80% de solo e 20% de argila, compactada na energia do proctor intermodificado (Execução, incluindo  escavação, carga e descarga do material de jazida, espalhamento, umidecimento, homogenização e compactação da mistura; exclui escavação e carga da argila, aquisição do solo e transporte dos materiais)</t>
  </si>
  <si>
    <t>Base de solo com mistura em usina, compactada na energia do proctor intermediario (Execução, incluindo escavação, carga, descarga,  espalhamento e compactação da mistura; exclui aquisição e transporte do material e da mistura)</t>
  </si>
  <si>
    <t>Base de solo com mistura em usina, compactada na energia do proctor intermodificado (Execução, incluindo escavação, carga, descarga,  espalhamento e compactação da mistura; exclui aquisição e transporte do material e da mistura)</t>
  </si>
  <si>
    <t>Base de solo com mistura na pista, compactada na energia do proctor intermodificado (Execução, incluindo escavação, carga e descarga do material de jazida, espalhamento, umidecimento, homogenização e compactação da mistura; exclui aquisição e transporte do material)</t>
  </si>
  <si>
    <t>Base de solo sem mistura, compactada na energia do proctor intermediário (Execução, incluindo escavação, carga, descarga, espalhamento, umidecimento e compactação do material; exclui aquisição e transporte do material)</t>
  </si>
  <si>
    <t>Base de solo sem mistura, compactada na energia do proctor intermodificado (Execução, incluindo escavação, carga, descarga, espalhamento, umidecimento e compactação do material; exclui aquisição e transporte do material)</t>
  </si>
  <si>
    <t>Base de solo sem mistura, compactada na energia do proctor modificado (Execução, incluindo escavação, carga, descarga, espalhamento, umidecimento e compactação do material; exclui aquisição e transporte do material)</t>
  </si>
  <si>
    <t>Concreto betuminoso usinado a quente - CBUQ (Execução, incluindo usinagem, aplicação, espalhamento e compactação, fornecimento dos agregados e material betuminoso, exclui transporte dos agregados e do material betuminoso até usina e da massa pronta até a  pista)</t>
  </si>
  <si>
    <t>t</t>
  </si>
  <si>
    <t>Concreto betuminoso usinado a quente (faixa C) (Execução, incluindo usinagem, aplicação, espalhamento e compactação, fornecimento dos agregados; exclui o fornecimento e transporte do material betuminoso, o transporte dos agregados e o transporte da usina até a pista)</t>
  </si>
  <si>
    <t>Concreto betuminoso usinado a quente, modificado por borracha (faixa C) (Execução, incluindo usinagem, aplicação, espalhamento e compactação, fornecimento dos agregados; exclui o fornecimento e transporte do material betuminoso, o transporte dos agregados e o transporte da usina até a pista)</t>
  </si>
  <si>
    <t>Escavação e carga de material de jazida (inclusive expurgo e capeamento)</t>
  </si>
  <si>
    <t>Fresagem contínua de pavimento asfáltico (3cm)</t>
  </si>
  <si>
    <t>Fresagem descontínua de pavimento asfáltico (3cm)</t>
  </si>
  <si>
    <t>Imprimação (Execução e fornecimento do material betuminoso, exclusive transporte do material betuminoso)</t>
  </si>
  <si>
    <t>Imprimação sem fornecimento do material betuminoso (Execução, incluindo transporte do material betuminoso dentro do canteiro de obras)</t>
  </si>
  <si>
    <t>Lama asfaltica com espessura de 12,0 mm com fornecimento do material betuminoso (Execução, incluindo fornecimento e  transporte dentro do canteiro de obras  dos agregados e do material betuminoso)</t>
  </si>
  <si>
    <t>Lama asfaltica com espessura de 12,0 mm sem fornecimento do material betuminoso (Execução, incluindo fornecimento dos agregados e o transporte dentro do canteiro de obras do material betuminoso e dos agregados)</t>
  </si>
  <si>
    <t>Lama asfáltica com espessura de 6,0 mm com fornecimento do material betuminoso (Execução, incluindo fornecimento  e o transporte dentro do canteiro de obras dos agregados e do material betuminoso)</t>
  </si>
  <si>
    <t>Lama asfaltica com espessura de 6,0 mm sem fornecimento do material betuminoso (Execução, incluindo fornecimento dos agregados e o transporte dentro do canteiro de obras do material betuminoso e dos agregados)</t>
  </si>
  <si>
    <t>Micro-revestimento asfático a frio  com espessura de 12mm (Execução, incluindo o fornecimento de todos os materiais, exceto a emulsão)</t>
  </si>
  <si>
    <t>Micro-revestimento asfático a frio  (com espessura de 15mm (Execução, incluindo o fornecimento de todos os materiais, exceto a emulsão)</t>
  </si>
  <si>
    <t>Pavimento de alvenaria poliédrica com 8,0 cm de espessura (Execução, incluindo o fornecimento do material do colchão de assentamento e das pedras; exclui os transportes dos materiais)</t>
  </si>
  <si>
    <t>Pavimento de paralepípedo com 10,0 cm de espessura (Execução, incluindo o fornecimento do material do colchão de assentamento e das pedras; exclui os transportes dos materiais)</t>
  </si>
  <si>
    <t>Pintura de ligação (Execução e fornecimento do material betuminoso, exclusive transporte do material betuminoso)</t>
  </si>
  <si>
    <t>Pintura de ligação sem fornecimento do material betuminoso (Execução, incluindo o transporte do material betuminoso dentro do canteiro de obras)</t>
  </si>
  <si>
    <t>Pré-misturado a frio - PMF (Execução, incluindo usinagem, aplicação, espalhamento e compactação, fornecimento dos agregados e material betuminoso, exclui transporte dos agregados e do material betuminoso até usina e da massa pronta até a pista)</t>
  </si>
  <si>
    <t>Pré-misturado a frio (Execução, incluindo o fornecimento dos agregados, exclui o transporte dos materiais, o fornecimento e transporte do material betuminoso)</t>
  </si>
  <si>
    <t>Reciclagem e reconfecção do  pavimento com adição de 2% de cimento , compactada na energia do proctor intermediário (Execução, com reaproveitamento do material, incluindo fornecimento e transporte do cimento)</t>
  </si>
  <si>
    <t>Reciclagem e reconfecção do pavimento com  adição de 3% de cimento, compactada na energia do proctor intermediário (Execução com reaproveitamento do material , incluindo o fornecimento e transporte do cimento)</t>
  </si>
  <si>
    <t>Reforço do sub-leito com adição de 3% de cal e compactação à 100% (Execução, incluindo fornrcimento da cal, escavação, carga, descarga, homogenização, umidecimento, espalhamento e compactação do material)</t>
  </si>
  <si>
    <t>Reforço do sub-leito (Execução, incluindo escavação, carga, descarga, homogenização, umidecimento, espalhamento e compactação do material)</t>
  </si>
  <si>
    <t>Regularização do sub-leito (proctor intermediário)</t>
  </si>
  <si>
    <t>Regularização do sub-leito (proctor internormal)</t>
  </si>
  <si>
    <t>Regularização do sub-leito (proctor normal)</t>
  </si>
  <si>
    <t>Remoção e carga da camada de material granular do pavimento (base e/ou sub-base)</t>
  </si>
  <si>
    <t>Remoção e carga de todo pavimento existente</t>
  </si>
  <si>
    <t>Remoção e carga do revestimento asfaltico em pré-misturado ou concreto betuminoso usinado a quente</t>
  </si>
  <si>
    <t>Remoçao e carga do revestimento asfaltico em tratamento superficial</t>
  </si>
  <si>
    <t>Reperfilamento de pavimento (para CBUQ e pré-misturado a frio) (Aplicação com motoniveladora, exclui o fornecimento da massa)</t>
  </si>
  <si>
    <t>Sub-base de solo, com mistura na pista, compactada na energia de proctor intermodificado (Execução, incluindo escavação, carga e descarga do material de jazida, espalhamento, umidecimento, homogenização e compactação da mistura; exclui aquisição e transporte do material)</t>
  </si>
  <si>
    <t>Sub-base de solo, com mistura na pista, compactada na energia do proctor intermediário (Execução, incluindo escavação, carga e descarga do material de jazida, espalhamento, umidecimento, homogenização e compactação da mistura; exclui aquisição e transporte do material)</t>
  </si>
  <si>
    <t>Sub-base, sem mistura, compactada na energia de proctor intermodificado (Execução, incluindo escavação, carga, descarga, espalhamento, umidecimento e compactação do material; exclui aquisição e transporte do material)</t>
  </si>
  <si>
    <t>Sub-base, sem mistura, compactada na energia do proctor intermediário (Execução, incluindo escavação, carga, descarga, espalhamento, umidecimento e compactação do material; exclui aquisição e transporte do material)</t>
  </si>
  <si>
    <t>Sub-base, sem mistura, compactado na energia do proctor modificado (Execução, incluindo escavação, carga, descarga, espalhamento, umidecimento e compactação do material; exclui aquisição e transporte do material)</t>
  </si>
  <si>
    <t>Tratamento anti-pó (Execução, incluindo o fornecimento da areia)</t>
  </si>
  <si>
    <t>Tratamento superficial duplo com aplicação de emulsão asfáltica modificada por polímero (Execução, incluindo fornecimento e limpeza dos agregados)</t>
  </si>
  <si>
    <t>Tratamento superficial duplo com banho diluído e fornecimento do material betuminoso (Execução, incluindo fornecimento e limpeza dos agregados e fornecimento do material betuminoso, exclusive transporte do material betuminoso)</t>
  </si>
  <si>
    <t>Tratamento superficial duplo com banho diluído (Execução, incluindo fornecimento e limpeza dos agregados)</t>
  </si>
  <si>
    <t>Tratamento superficial simples com banho diluído (Execução, incluindo fornecimento e limpeza dos agregados)</t>
  </si>
  <si>
    <t>Tratamento superficial simples com banho diluído (Execução, incluindo fornecimento e limpeza dos agregados e fornecimento do material betuminoso, exclusive transporte do material betuminoso)</t>
  </si>
  <si>
    <t>Tratamento superficial triplo com banho diluído (Execução, incluindo fornecimento e limpeza dos agregados e transporte do material betuminoso dentro do canteiro de obras)</t>
  </si>
  <si>
    <t>Usinagem de concreto betuminoso usinado a quente (faixa C) (Execução, incluindo o fornecimento dos agregados; exclui o fornecimento e transporte do material betuminoso e o transporte dos agregados)</t>
  </si>
  <si>
    <t>Usinagem de concreto betuminoso usinado a quente para reperfilamento  (faixa C) (Execução, incluindo o fornecimento dos agregados; exclui o fornecimento e transporte do material betuminoso e o transporte dos agregados)</t>
  </si>
  <si>
    <t>Usinagem de pré-misturado a frio (Execução, incluindo o fornecimento dos agregados)</t>
  </si>
  <si>
    <t>Pavimento de Concreto</t>
  </si>
  <si>
    <t>Cordão trapezoidal de concreto nas dimensões 15x12 cm e h=35 cm (Fck &gt;=35 MPa) (Execução, incluindo o fornecimento e transporte de todos os materiais)</t>
  </si>
  <si>
    <t>Remoção de blocos sextavados (Bloquetes)</t>
  </si>
  <si>
    <t>Remoção manual de calçamento intertravado</t>
  </si>
  <si>
    <t>Sinalização Horizontal</t>
  </si>
  <si>
    <t>Balizador de lâmina flexivel de PVC, tipo SV-BLF (Execução, incluindo fornecimento e transporte de todos  materiais)</t>
  </si>
  <si>
    <t>Banda rugosa em concreto betuminoso usinado a quente com  fornecimento do material betuminoso (Execução, incluindo o fornecimento e transporte dos agregados, material betuminoso e pintura  de ligação)</t>
  </si>
  <si>
    <t>Banda rugosa em pré-misturado a frio com fornecimento do material betuminoso (execução incluindo o fornecimento e transporte dos agregados, material betuminoso e pintura de ligação)</t>
  </si>
  <si>
    <t>Banda rugosa em pré-misturado a frio sem fornecimento do material betuminoso (Execução, incluindo o fornecimento dos agregados e pintura  de ligação)</t>
  </si>
  <si>
    <t>Braço projetado com altura maior ou igual à 5,50 metros e vão de 3,80 metros (Execução, incluindo instalação, base de concreto, chumbadores, colocação da placa,fornecimento e transporte dos  materiais)</t>
  </si>
  <si>
    <t>Colocação de placas</t>
  </si>
  <si>
    <t>Linhas de resina acrilica de  0,6mm  de espessura e Largura  = 0,10m (Execução, incluindo pré-marcação, fornecimento e transporte de todos os materiais)</t>
  </si>
  <si>
    <t>Linhas de resina acrilica 0,6mm com Largura &gt; 0,30m (execução, inclusive pré-marcação, fornecimento e transporte de todos os materiais)</t>
  </si>
  <si>
    <t>Linhas de resina acrilica 0,6mm de espessura e  Largura = 0,30m (execução, inclusive pré-marcação, fornecimento e transporte de todos os materiais)</t>
  </si>
  <si>
    <t>Linhas de resina acrilica 0,6mm de espessura e Largura  = 0,08m (Execução, inclusive pré-marcação, fornecimento e transporte de todos os materiais)</t>
  </si>
  <si>
    <t>Linhas de resina acrilica 0,6mm de espessura e Largura  = 0,20m (execução, inclusive pré-marcação, fornecimento e transporte de todos os materiais)</t>
  </si>
  <si>
    <t>Placa de aço carbono com película refletiva grau diamante tipo X da ABNT - Escudo (Execução, incluindo fornecimento transporte de todos  materiais, inclusive poste de sustentação)</t>
  </si>
  <si>
    <t>Placa de aço carbono com película refletiva grau diamante tipo X da ABNT - Marcador de Perigo 0,30 x 0,90 m (Execução, incluindo fornecimento transporte de todos  materiais, inclusive poste de sustentação)</t>
  </si>
  <si>
    <t>Placa de aço carbono com película refletiva grau diamante tipo X da ABNT - Marco Quilométrico (Execução, incluindo fornecimento transporte de todos  materiais, inclusive poste de sustentação)</t>
  </si>
  <si>
    <t>Placa de aço carbono com película refletiva grau diamante tipo X da ABNT - Placa Circular (Execução, incluindo fornecimento e transporte de todos os materiais, inclusive poste de sustentação)</t>
  </si>
  <si>
    <t>Placa de aço carbono com película refletiva grau diamante tipo X da ABNT - Placa octogonal (Execução, incluindo fornecimento e transporte de todos os materiais, inclusive postes de sustentação)</t>
  </si>
  <si>
    <t>Placa de aço carbono com película refletiva grau diamante tipo X da ABNT - Placa quadrada (Execução, incluindo fornecimento e transporte de todos os materiais, inclusive poste de sustentação)</t>
  </si>
  <si>
    <t>Placa de aço carbono com película refletiva grau diamante tipo X da ABNT - Placa Retangular (Execução, incluindo fornecimento e transporte de todos os materiais, inclusive poste de sustentação)</t>
  </si>
  <si>
    <t>Placa de aço carbono com película refletiva grau diamante tipo X da ABNT - Placa triangular (Execução, incluindo fornecimento e transporte de todos os materiais, inclusive poste de sustentação)</t>
  </si>
  <si>
    <t>Placa de aço carbono com película refletiva grau diamante tipo X da ABNT, com suporte de madeira - Marcador de Alinhamento (Execução, incluindo fornecimento transporte de todos  materiais, inclusive poste de sustentação)</t>
  </si>
  <si>
    <t>Pré-marcação para linhas de sinalização horizontal por alinhamento (Execução, incluindo fornecimento e transporte de todos os materiais Eixo, bordo esquerdo e bordo direito)</t>
  </si>
  <si>
    <t>Setas, simbolos e dizeres de resina acrílica 0,6mm de espessura (Execução, incluindo pré-marcação, fornecimento e transporte de todos os materiais)</t>
  </si>
  <si>
    <t>Tacha refletiva tipo SHTRP, com catadióptrico em apenas uma face (Execução, incluindo fornecimento, colocação e transporte de todos os materiais)</t>
  </si>
  <si>
    <t>Tacha refletiva tipo SHTRP, com catadióptrico nas duas faces (Execução, incluindo fornecimento, colocação e transporte de todos os materiais)</t>
  </si>
  <si>
    <t>Tachão refletivo  tipo SHTRG, com catadióptrico nas duas faces (Execução, incluindo fornecimento, colocação e transporte de todos os materiais)</t>
  </si>
  <si>
    <t>Tachão refletivo tipo SHTRG, com catadióptrico em apenas uma face (Execução, incluindo fornecimento, colocação e transporte de todos os materiais)</t>
  </si>
  <si>
    <t>Sinalização Vertical</t>
  </si>
  <si>
    <t>Braço projetado com altura maior ou igual à 5,50 metros e vão de 4,80 metros (Execução, incluindo instalação, base de concreto, chumbadores, colocação da placa, fornecimento e transporte dos  materiais)</t>
  </si>
  <si>
    <t>Defensa Singela semi-maleável SV-DSM-02 (Execução, incluindo fornecimento, colocação e transporte de todos os materiais)</t>
  </si>
  <si>
    <t>Placa de aço carbono com película refletiva alta intensidade prismática tipo III da ABNT  - Marcador de Alinhamento (Execução, incluindo fornecimento e transporte de todos os materiais, inclusive postes de sustentação)</t>
  </si>
  <si>
    <t>Placa de aço carbono com película refletiva alta intensidade prismática tipo III da ABNT - Escudo (Execução, incluindo fornecimento e transporte de todos os materiais, inclusive postes de sustentação)</t>
  </si>
  <si>
    <t>Placa de aço carbono com película refletiva alta intensidade prismática tipo III da ABNT - Marcador de perigo 0,30x0,90 m (Execução, incluindo fornecimento e transporte de todos os materiais, inclusive poste de sustentação)</t>
  </si>
  <si>
    <t>Placa de aço carbono com película refletiva alta intensidade prismática tipo III da ABNT - Marco quilométrico (Execução, incluindo fornecimento e transporte de todos os materiais, inclusive postes de sustentação)</t>
  </si>
  <si>
    <t>Placa de aço carbono com película refletiva alta intensidade prismática tipo III da ABNT - Placa circular (execução, incluindo fornecimento e transporte de todos os materiais, inclusive postes de sustentação)</t>
  </si>
  <si>
    <t>Placa de aço carbono com película refletiva alta intensidade prismática tipo III da ABNT - Placa octogonal (execução, incluindo fornecimento e transporte de todos os materiais, inclusive postes de sustentação)</t>
  </si>
  <si>
    <t>Placa de aço carbono com película refletiva alta intensidade prismática tipo III da ABNT - Placa quadrada (Execução, incluindo fornecimento e transporte de todos os materiais, inclusive postes de sustentação)</t>
  </si>
  <si>
    <t>Placa de aço carbono com película refletiva alta intensidade prismática tipo III da ABNT - Placa retangular (Execução, incluindo fornecimento e transporte de todos os materiais, inclusive postes de sustentação)</t>
  </si>
  <si>
    <t>Placa de aço carbono com película refletiva alta intensidade prismática tipo III da ABNT - Placa triangular (execução, incluindo fornecimento e transporte de todos os materiais, inclusive postes de sustentação)</t>
  </si>
  <si>
    <t>Placa de aço carbono com película refletiva grau técnico tipo I da ABNT - Escudo (Execução, incluindo fornecimento e transporte de todos os materiais, inclusive poste de sustentação)</t>
  </si>
  <si>
    <t>Placa de aço carbono com película refletiva grau técnico tipo I da ABNT - Marcador de Alinhamento (Execução, incluindo fornecimento e transporte de todos os materiais, inclusive poste de sustentação)</t>
  </si>
  <si>
    <t>Placa de aço carbono com película refletiva grau técnico tipo I da ABNT - Marcador de Perigo 0,30 x 0,90m (Execução, incluindo fornecimento e transporte de todos os materiais, inclusive poste de sustentação)</t>
  </si>
  <si>
    <t>Placa de aço carbono com película refletiva grau técnico tipo I da ABNT - Marco Quilométrico (Execução, incluindo fornecimento e transporte de todos os materiais, inclusive poste de sustentação)</t>
  </si>
  <si>
    <t>Placa de aço carbono com película refletiva grau técnico tipo I da ABNT - Placa Circular (Execução, incluindo fornecimento e transporte de todos os materiais, inclusive poste de sustentação)</t>
  </si>
  <si>
    <t>Placa de aço carbono com película refletiva grau técnico tipo I da ABNT - Placa Octogonal (Execução, incluindo fornecimento e transporte de todos os materiais, inclusive poste de sustentação)</t>
  </si>
  <si>
    <t>Placa de aço carbono com película refletiva grau técnico tipo I da ABNT - Placa Quadrada (Execução, incluindo fornecimento e transporte de todos os materiais, inclusive poste de sustentação)</t>
  </si>
  <si>
    <t>Placa de aço carbono com película refletiva grau técnico tipo I da ABNT - Placa Retangular (Execução, incluindo fornecimento e transporte de todos os materiais, inclusive poste de sustentação)</t>
  </si>
  <si>
    <t>Placa de aço carbono com película refletiva grau técnico tipo I da ABNT - Placa Triangular (Execução, incluindo fornecimento e transporte de todos os materiais, inclusive poste de sustentação)</t>
  </si>
  <si>
    <t>Remoção de placas</t>
  </si>
  <si>
    <t>Conservação</t>
  </si>
  <si>
    <t>Arborização com o fornecimento e transporte da muda ((Execução, incluindo escavação, fornecimento e transporte da muda)</t>
  </si>
  <si>
    <t>Armação de aço tipo CA-50 (Execução, incluindo preparo, dobragem, colocação nas formas e transporte de todos os materiais)</t>
  </si>
  <si>
    <t>Caiação a duas demãos (Execução, incluindo fornecimento e transporte de todos os materiais)</t>
  </si>
  <si>
    <t>Capina (Execução, incluindo remoção do material até 5 km)</t>
  </si>
  <si>
    <t>ha</t>
  </si>
  <si>
    <t>Cerca de arame farpado, tipo OC.CA-01 (com 4 fios e mourão de madeira com espaçamento de 2,5 metros) ((Execução, incluindo escavação , fornecimento, assentamento e transporte de todos os materiais)</t>
  </si>
  <si>
    <t>Conformação das caixas de empréstimos e jazidas (Execução, incluindo regularização, fornecimento e transporte de todos os materiais)</t>
  </si>
  <si>
    <t>Conformação do leito estradal, inclusive umidecimento</t>
  </si>
  <si>
    <t>Conformação e proteção dos locais de bota fora (Execução, incluindo regularização, fornecimento e transporte de todos os materiais)</t>
  </si>
  <si>
    <t>Encascalhamento (Execução, incluindo escavação, carga e descarga, umidecimento e espalhamento do material)</t>
  </si>
  <si>
    <t>Estocagem da camada vegetal de caixas de emprestimo e jazidas</t>
  </si>
  <si>
    <t>Horas de servente</t>
  </si>
  <si>
    <t>Limpeza de bueiros (Execução, incluindo remoção do material para local adequado)</t>
  </si>
  <si>
    <t>hxh</t>
  </si>
  <si>
    <t>Limpeza de dispositivo de drenagem superficial (Execução, incluindo capina lateral na largura de 0,20 m  e remoção de entulho)</t>
  </si>
  <si>
    <t>Limpeza mecânica de bueiros por hidrojateamento, com obstrução média - Ø 0,40m</t>
  </si>
  <si>
    <t>Limpeza mecânica de bueiros por hidrojateamento, com obstrução média - Ø 0,60m</t>
  </si>
  <si>
    <t>Limpeza mecânica de bueiros por hidrojateamento, com obstrução média - Ø 0,80m</t>
  </si>
  <si>
    <t>Limpeza mecânica de bueiros por hidrojateamento, com obstrução média - Ø 1,00m</t>
  </si>
  <si>
    <t>Mata-Burro em trilhos tipo OC.MB-01 (Execução, incluindo escavação, fornecimento e transporte de todos os materiais)</t>
  </si>
  <si>
    <t>Passeio de concreto (FCK &gt;= 11 MPa - espessura de 6 cm) (Execução, incluindo fornecimento e transporte de todos os materiais)</t>
  </si>
  <si>
    <t>Porteira tipo OC.PT (Execução, incluindo escavação , fornecimento, assentamento e transporte dos  materiais)</t>
  </si>
  <si>
    <t>Reconfecção de cerca com reaproveitamento de 70% de materiais (Execução, incluindo fornecimento, assentamento e transporte de todos os materiais)</t>
  </si>
  <si>
    <t>Remanejamento de cerca, com aproveitamento do material (Execução, incluindo escavação e assentamento de todos os materiais)</t>
  </si>
  <si>
    <t>Remendo profundo - recomposição da camada granular (Execução, incluindo remoção de camada granular e revestimento betuminoso, transporte para bota-fora, escavação e carga do material granular)</t>
  </si>
  <si>
    <t>Remendo superficial (Execução, incluindo escavação e carga do material granular)</t>
  </si>
  <si>
    <t>Remoção de cercas</t>
  </si>
  <si>
    <t>Remoção de Mata-Burro</t>
  </si>
  <si>
    <t>Reposição de camada vegetal em caixa de empréstimo e jazidas</t>
  </si>
  <si>
    <t>Revestimento vegetal com gramas em placas (Execução, incluindo fornecimento, umidecimento, corte e carga da grama, adubação e plantio)</t>
  </si>
  <si>
    <t>Revestimento vegetal com semeadura manual (Execução, incluindo fornecimento e transporte de todos os materiais)</t>
  </si>
  <si>
    <t>Roçada manual leve (Execução, incluindo remoção do material até 5 km)</t>
  </si>
  <si>
    <t>Roçada manual pesada (Execução, incluindo remoção do material até 5 km)</t>
  </si>
  <si>
    <t>Roçada mecanizada (Execução, incluindo remoção do material até 5 km)</t>
  </si>
  <si>
    <t>Tapa buraco - aplicação da massa (Execução, incluindo pintura de ligação)</t>
  </si>
  <si>
    <t>Tapa-buraco com concreto betuminoso usinado a quente ((Execução incluindo usinagem, pintura de ligação, aplicação da massa, fornecimento e transporte dos agregados, exclui fornecimento e transporte do material betuminoso)</t>
  </si>
  <si>
    <t>Tapa-buraco com PMF com fornecimento do material betuminoso (Execução incluindo usinagem, aplicação da massa, pintura de ligação, fornecimento e transporte dos agregados e do material betuminoso)</t>
  </si>
  <si>
    <t>Transporte da grama</t>
  </si>
  <si>
    <t>m2*Km</t>
  </si>
  <si>
    <t>Transporte de agregados para conservação. Distância média de transporte &lt;= 10,00 km</t>
  </si>
  <si>
    <t>Transporte de agregados para conservação. Distância média de transporte &gt; 50,10 km</t>
  </si>
  <si>
    <t>Transporte de agregados para conservação. Distância média de transporte de 10,10 a 15,00 km</t>
  </si>
  <si>
    <t>Transporte de agregados para conservação. Distância média de transporte de 15,10 a 20,00 km</t>
  </si>
  <si>
    <t>Transporte de agregados para conservação. Distância média de transporte de 20,10 a 25,00 km</t>
  </si>
  <si>
    <t>Transporte de agregados para conservação. Distância média de transporte de 25,10 a 30,00 km</t>
  </si>
  <si>
    <t>Transporte de agregados para conservação. Distância média de transporte de 30,10 a 40,00 km</t>
  </si>
  <si>
    <t>Transporte de agregados para conservação. Distância média de transporte de 40,10 a 50,00 km</t>
  </si>
  <si>
    <t>Transporte de Concreto Betuminoso Usinado a Quente.  Distância média de transporte &lt;= 10,0 km (volume compactado)</t>
  </si>
  <si>
    <t>m3*km</t>
  </si>
  <si>
    <t>Transporte de Concreto Betuminoso Usinado a Quente.  Distância média de transporte &gt; 50,00 km (volume compactado)</t>
  </si>
  <si>
    <t>Transporte de Concreto Betuminoso Usinado a Quente.  Distância média de transporte de 10,10 a 15,00 km (volume compactado)</t>
  </si>
  <si>
    <t>Transporte de Concreto Betuminoso Usinado a Quente.  Distância média de transporte de 15,10 a 20,00 km (volume compactado)</t>
  </si>
  <si>
    <t>Transporte de Concreto Betuminoso Usinado a Quente.  Distância média de transporte de 30,10 a 40,00 km (volume compactado)</t>
  </si>
  <si>
    <t>Transporte de Concreto Betuminoso Usinado a Quente.  Distância média de transporte de 40,10 a 50,00 km (volume compactado)</t>
  </si>
  <si>
    <t>Transporte de concreto betuminoso usinado a quente. Distância média de transporte &lt;= 10,00 km (Densidade de material solto)</t>
  </si>
  <si>
    <t>Transporte de concreto betuminoso usinado a quente. Distância média de transporte &gt;= 50,10 km (Densidade de material solto)</t>
  </si>
  <si>
    <t>Transporte de concreto betuminoso usinado a quente. Distância média de transporte de 10,10 a 15,00 km (Densidade de material solto)</t>
  </si>
  <si>
    <t>Transporte de concreto betuminoso usinado a quente. Distância média de transporte de 15,10 a 20,00 km (Densidade de material solto)</t>
  </si>
  <si>
    <t>Transporte de concreto betuminoso usinado a quente. Distância média de transporte de 20,10 a 25,00 km (densidade de material solto)</t>
  </si>
  <si>
    <t>Transporte de Concreto Betuminoso Usinado a Quente. Distância média de transporte de 20,10 a 25,00 km (volume compactado)</t>
  </si>
  <si>
    <t>Transporte de concreto betuminoso usinado a quente. Distância média de transporte de 25,10 a 30,00 km (Densidade de material solto)</t>
  </si>
  <si>
    <t>Transporte de Concreto Betuminoso Usinado a Quente. Distância média de transporte de 25,10 a 30,00 km (volume compactado)</t>
  </si>
  <si>
    <t>Transporte de concreto betuminoso usinado a quente. Distância média de transporte de 30,10 a 40,00 km (Densidade de material solto)</t>
  </si>
  <si>
    <t>Transporte de concreto betuminoso usinado a quente. Distância média de transporte de 40,10 a 50,00 km (Densidade de material solto)</t>
  </si>
  <si>
    <t>Transporte de material de jazida para conservação. Distância média de transporte   &lt;= 10,00 km</t>
  </si>
  <si>
    <t>Transporte de material de jazida para conservação. Distância média de transporte &gt; 50,10 km</t>
  </si>
  <si>
    <t>Transporte de material de jazida para conservação. Distância média de transporte de 10,10 a 15,00 km</t>
  </si>
  <si>
    <t>Transporte de material de jazida para conservação. Distância média de transporte de 15,10 a 20,00 km</t>
  </si>
  <si>
    <t>Transporte de material de jazida para conservação. Distância média de transporte de 20,10 a 25,00 km</t>
  </si>
  <si>
    <t>Transporte de material de jazida para conservação. Distância média de transporte de 25,10 a 30,00 km</t>
  </si>
  <si>
    <t>Transporte de material de jazida para conservação. Distância média de transporte de 30,10 a 40,00 km</t>
  </si>
  <si>
    <t>Transporte de material de jazida para conservação. Distância média de transporte de 40,10 a 50,00 km</t>
  </si>
  <si>
    <t>Transporte de material de qualquer natureza. Distância média de transporte &lt;= 10,00 km</t>
  </si>
  <si>
    <t>Transporte de material de qualquer natureza. Distância média de transporte &gt;= 50,10 km</t>
  </si>
  <si>
    <t>Transporte de material de qualquer natureza. Distância média de transporte de 10,10 a 15,00 km</t>
  </si>
  <si>
    <t>Transporte de material de qualquer natureza. Distância média de transporte de 15,10 a 20,00 km</t>
  </si>
  <si>
    <t>Transporte de material de qualquer natureza. Distância média de transporte de 20,10 a 25,00 km</t>
  </si>
  <si>
    <t>Transporte de material de qualquer natureza. Distância média de transporte de 25,10 a 30,00 km</t>
  </si>
  <si>
    <t>Transporte de material de qualquer natureza. Distância média de transporte de 30,10 a 40,00 km</t>
  </si>
  <si>
    <t>Transporte de material de qualquer natureza. Distância média de transporte de 40,10 a 50,00 km</t>
  </si>
  <si>
    <t>Transporte de pré-misturado a frio. Distância média de transporte &lt;= 10,0 km (Densidade material solto)</t>
  </si>
  <si>
    <t>Transporte de pré-misturado a frio. Distância média de transporte &lt;= 10,0 km (volume compactado)</t>
  </si>
  <si>
    <t>Transporte de pré-misturado a frio. Distância média de transporte &gt; 50,00 km  (volume compactado)</t>
  </si>
  <si>
    <t>Transporte de pré-misturado a frio. Distância média de transporte &gt; 50,00 km (Densidade de material solto)</t>
  </si>
  <si>
    <t>Transporte de pré-misturado a frio. Distância média de transporte de 10,10 a 15,00 km  (volume compactado)</t>
  </si>
  <si>
    <t>Transporte de pré-misturado a frio. Distância média de transporte de 10,10 a 15,00 km (Densidade de material solto)</t>
  </si>
  <si>
    <t>Transporte de pré-misturado a frio. Distância média de transporte de 15,10 a 20,00 km  (volume compactado)</t>
  </si>
  <si>
    <t>Transporte de pré-misturado a frio. Distância média de transporte de 15,10 a 20,00 km (Densidade de material solto)</t>
  </si>
  <si>
    <t>Transporte de pré-misturado a frio. Distância média de transporte de 20,10 a 25.00 km  (volume compactado)</t>
  </si>
  <si>
    <t>Transporte de pré-misturado a frio. Distância média de transporte de 20,10 a 25.00 km (Densidade de material solto)</t>
  </si>
  <si>
    <t>Transporte de pré-misturado a frio. Distância média de transporte de 25,10 a 30,00 km  (volume compactado)</t>
  </si>
  <si>
    <t>Transporte de pré-misturado a frio. Distância média de transporte de 25,10 a 30,00 km (Densidade de material solto)</t>
  </si>
  <si>
    <t>Transporte de pré-misturado a frio. Distância média de transporte de 30,10 a 40,00 km  (volume compactado)</t>
  </si>
  <si>
    <t>Transporte de pré-misturado a frio. Distância média de transporte de 30,10 a 40,00 km (Densidade de material solto)</t>
  </si>
  <si>
    <t>Transporte de pré-misturado a frio. Distância média de transporte de 40,10 a 50,00 km  (volume compactado)</t>
  </si>
  <si>
    <t>Transporte de pré-misturado a frio. Distância média de transporte de 40,10 a 50,00 km (Densidade de material solto)</t>
  </si>
  <si>
    <t>Usinagem de CBUQ para tapa buraco (Execução, incluindo fornecimento e transporte dos agregados e do material betuminoso)</t>
  </si>
  <si>
    <t>Usinagem de concreto betuminoso usinado a quente para tapa-buraco (Execução, incluindo fornecimento dos agregados, exclui fornecimento e transporte do material betuminoso)</t>
  </si>
  <si>
    <t>Usinagem de pré-misturado a frio para tapa-buraco sem fornecimento do material betuminoso (Execução, incluindo fornecimento dos agregados, exclui fornecimento e transporte do material betuminoso)</t>
  </si>
  <si>
    <t>Obras de Arte Especiais</t>
  </si>
  <si>
    <t>Andaime suspenso com piso em pranchas de madeira (Execução, incluindo o fornecimento e transporte dos materiais)</t>
  </si>
  <si>
    <t>Aparelhos de apoio em neoprene fretado (Execução, incluindo a aplicação, fornecimento e transporte dos materiais)</t>
  </si>
  <si>
    <t>Apicoamento manual em concreto</t>
  </si>
  <si>
    <t>Argamassa de cimento e areia traço 1:3 (Execução, incluindo fornecimento e transporte de todos os materiais)</t>
  </si>
  <si>
    <t>Armação: Aço CA-50 (Execução, incluindo preparo, dobragem, colocação nas formas e transporte de todos os materiais)</t>
  </si>
  <si>
    <t>Armação: Aço CA-60 (Execução, incluindo preparo, dobragem, colocação nas formas e transporte de todos os materiais)</t>
  </si>
  <si>
    <t>Barreira simples de concreto armado tipo new jersey (Execução, incluindo  fornecimento e transporte de todos os materiais)</t>
  </si>
  <si>
    <t>Caiação a três demãos (Execução, incluindo o fornecimento e transporte de todos os materiais)</t>
  </si>
  <si>
    <t>Cantoneira metálica de dimensões  2"x2"x5/16" (Execução, incluindo fornecimento e transporte de todos os materiais)</t>
  </si>
  <si>
    <t>Cantoneira metálica de dimensões 3" x 3" x 3/8" (Execução, incluindo o fornecimento e transporte de todos os materiais)</t>
  </si>
  <si>
    <t>Cantoneira metálica de dimensões 4" x 4" x 1/2" (Execução, incluindo o fornecimento e transporte de todos os materiais)</t>
  </si>
  <si>
    <t>Cantoneira metálica de dimensões 4" x 4" x 3/8" (Execução, incluindo o fornecimento e transporte de todos os materiais)</t>
  </si>
  <si>
    <t>Cimbramento: escoramento em madeira (Execução, incluindo o fornecimento e transporte de todos os materiais)</t>
  </si>
  <si>
    <t>Concreto ciclópico de  cimento portland com 30% de pedra de mão, Fck &gt;= 10 MPa (Execução, incluindo o fornecimento e transporte dos agregados)</t>
  </si>
  <si>
    <t>Concreto ciclópico de  cimento portland com 30% pedra de mão, Fck = 13,5 MPa (Execução, incluindo o fornecimento e transporte dos agregados)</t>
  </si>
  <si>
    <t>Concreto ciclópico de cimento portland com 30% pedra de mão, Fck= 15,0 MPa (Execução, incluindo o fornecimento e transporte dos agregados)</t>
  </si>
  <si>
    <t>Concreto ciclópico Fck &gt; 13,5 MPa, com 30% pedra de mão (Execução, incluindo o fornecimento de todos os materiais, exclui o transporte dos agregados)</t>
  </si>
  <si>
    <t>Concreto de cimento Portland, Fck &gt;= 11,0 MPa (Execução, incluindo o fornecimento e transporte dos agregados)</t>
  </si>
  <si>
    <t>Concreto de cimento Portland, Fck &gt;= 13,5 MPa (Execução, incluindo o fornecimento e transporte dos agregados)</t>
  </si>
  <si>
    <t>Concreto de cimento Portland, Fck &gt;= 15,0 MPa (Execução, incluindo o fornecimento e transporte dos agregados)</t>
  </si>
  <si>
    <t>Concreto de cimento Portland, Fck &gt;= 16,0 MPa (Execução, incluindo o fornecimento e transporte dos agregados)</t>
  </si>
  <si>
    <t>Concreto de cimento Portland, Fck &gt;= 18,0 MPa (Execução, incluindo o fornecimento e transporte dos agregados)</t>
  </si>
  <si>
    <t>Concreto de cimento Portland Fck &gt;= 20,0 MPa (Execução, incluindo o fornecimento e transporte dos agregados)</t>
  </si>
  <si>
    <t>Concreto de cimento Portland, Fck &gt;= 21,0 MPa (Execução, incluindo o fornecimento e transporte dos agregados)</t>
  </si>
  <si>
    <t>Concreto de cimento Portland, Fck &gt;= 25,0 MPa (Execução, incluindo o fornecimento e transporte dos agregados)</t>
  </si>
  <si>
    <t>Concreto de cimento Portland, Fck &gt;= 30,0 MPa (Execução, incluindo o fornecimento e transporte dos agregados)</t>
  </si>
  <si>
    <t>Concreto de pavimentação com Fck &gt;= 25 Mpa (Execução, incluindo o fornecimento de todos os materiais, exclui o transporte dos agregados)</t>
  </si>
  <si>
    <t>Concreto estrutural com resistência Fck &gt;= 13,5 MPa (Execução, incluindo o fornecimento de todos os materiais, exclui o transporte dos agregados)</t>
  </si>
  <si>
    <t>Concreto estrutural com resistência Fck &gt;= 15,0 MPa (Execução, incluindo o fornecimento de todos os materiais, exclui o transporte dos agregados)</t>
  </si>
  <si>
    <t>Concreto estrutural com resistência Fck &gt;= 16,0 MPa (Execução, incluindo o fornecimento de todos os materiais, exclui o transporte dos agregados)</t>
  </si>
  <si>
    <t>Concreto estrutural com resistência Fck &gt;= 18,0 MPa (Execução, incluindo o fornecimento de todos os materiais, exclui o transporte dos agregados)</t>
  </si>
  <si>
    <t>Concreto estrutural com resistência Fck &gt;= 20,0 Mpa (Execução, incluindo o fornecimento de todos os materiais, exclui o transporte dos agregados)</t>
  </si>
  <si>
    <t>Concreto estrutural com resistência Fck &gt;= 21 Mpa (Execução, incluindo o fornecimento de todos os materiais, exclui o transporte dos agregados)</t>
  </si>
  <si>
    <t>Concreto estrutural com resistência Fck &gt;= 25,0 Mpa (Execução, incluindo o fornecimento de todos os materiais, exclui o transporte dos agregados)</t>
  </si>
  <si>
    <t>Concreto estrutural com resistência Fck &gt;= 30,0 Mpa (Execução, incluindo o fornecimento de todos os materiais, exclui o transporte dos agregados)</t>
  </si>
  <si>
    <t>Concreto magro de cimento portland Fck &gt;= 10,0 MPa (Execução, incluindo o fornecimento e transporte dos agregados)</t>
  </si>
  <si>
    <t>Concreto magro Fck &gt;= 10,0 MPa (Execução, incluindo o fornecimento de todos os materiais, exclui o transporte dos agregados)</t>
  </si>
  <si>
    <t>Demolição de concreto simples</t>
  </si>
  <si>
    <t>Demolição de guarda-corpo, incluindo a remoção do material demolido (Execução, incluindo carga e transporte do material demolido)</t>
  </si>
  <si>
    <t>Demolição de pavimento de concreto (Execução, incluindo a remoção do material demolido)</t>
  </si>
  <si>
    <t>Demolição manual de concreto armado</t>
  </si>
  <si>
    <t>Demolição mecânica de concreto armado</t>
  </si>
  <si>
    <t>Dreno de PVC ø = 100 mm, comprimento unitário = 35 cm (Execução, incluindo o fornecimento e transporte de todos os materiais)</t>
  </si>
  <si>
    <t>Dreno de PVC ø = 100 mm, comprimento unitário = 40 cm (Execução, incluindo o fornecimento e transporte de todos os materiais)</t>
  </si>
  <si>
    <t>Dreno de PVC ø = 100 mm, comprimento unitário = 45 cm (Execução, incluindo o fornecimento e transporte de todos os materiais)</t>
  </si>
  <si>
    <t>Dreno de PVC ø = 100mm, comprimento unitário = 0,60m (Execução, incluindo o fornecimento e transporte de todos os materiais)</t>
  </si>
  <si>
    <t>Dreno de PVC ø = 50 mm, comprimento unitário = 30 cm (Execução, incluindo o fornecimento e transporte de todos os materiais)</t>
  </si>
  <si>
    <t>Dreno de PVC ø = 50 mm, comprimento unitário = 35 cm (Execução, incluindo o fornecimento e transporte de todos os materiais)</t>
  </si>
  <si>
    <t>Dreno de PVC ø = 50 mm, comprimento unitário = 40 cm (Execução, incluindo o fornecimento e transporte de todos os materiais)</t>
  </si>
  <si>
    <t>Dreno de PVC ø = 75 mm, comprimento unitário = 15 cm (Execução, incluindo o fornecimento e transporte de todos os materiais)</t>
  </si>
  <si>
    <t>Dreno de PVC ø = 75 mm, comprimento unitário = 30 cm (Execução, incluindo o fornecimento e transporte de todos os materiais)</t>
  </si>
  <si>
    <t>Dreno de PVC ø = 75 mm, comprimento unitário = 35 cm (Execução, incluindo o fornecimento e transporte de todos os materiais)</t>
  </si>
  <si>
    <t>Dreno de PVC ø = 75 mm, comprimento unitário = 40 cm (Execução, incluindo o fornecimento e transporte de todos os materiais)</t>
  </si>
  <si>
    <t>Ensecadeira de estacas prancha (Execução, incluindo o fornecimento e transporte de todos os materiais)</t>
  </si>
  <si>
    <t>Escoramento descontínuo de valas (Execução, incluindo fornecimento e transporte de todos os materiais)</t>
  </si>
  <si>
    <t>Estrutura metálica para andaimes</t>
  </si>
  <si>
    <t>Forma plana de MADEIRIT (Execução, incluindo desforma, fornecimento e transporte de todos os materiais)</t>
  </si>
  <si>
    <t>Formas curvas de MADEIRIT (Execução, incluindo desforma, fornecimento e transporte de todos os materiais)</t>
  </si>
  <si>
    <t>Formas planas de compensado com revestimento resinado (Execução, incluindo desforma,fornecimento e transporte de todos os materiais)</t>
  </si>
  <si>
    <t>Formas planas de madeira de pinho de 3ª (Execução, incluindo desforma,fornecimento e transporte de todos os materiais)</t>
  </si>
  <si>
    <t>Formas suspensas de compensado resinado (Execução, incluindo desforma, fornecimento e transporte de todos os materiais)</t>
  </si>
  <si>
    <t>Furo em concreto ø = 10,0 mm, profundidade = 10 cm</t>
  </si>
  <si>
    <t>Furo em concreto ø = 10,0 mm, profundidade = 15 cm</t>
  </si>
  <si>
    <t>Furo em concreto ø = 12,5 mm, profundidade = 10 cm</t>
  </si>
  <si>
    <t>Furo em concreto ø = 12,5 mm, profundidade = 15 cm</t>
  </si>
  <si>
    <t>Furo em concreto ø = 12,5 mm, profundidade = 20 cm</t>
  </si>
  <si>
    <t>Furo em concreto ø = 12,5 mm, profundidade = 30 cm</t>
  </si>
  <si>
    <t>Furo em concreto ø = 16,0 mm, profundidade = 15 cm</t>
  </si>
  <si>
    <t>Furo em concreto ø = 16,0 mm, profundidade = 20 cm</t>
  </si>
  <si>
    <t>Furo em concreto ø = 16,0 mm, profundidade = 30 cm</t>
  </si>
  <si>
    <t>Furo em concreto ø = 16,0 mm, profundidade = 50 cm</t>
  </si>
  <si>
    <t>Furo em concreto ø = 20,0 mm, profundidade = 15 cm</t>
  </si>
  <si>
    <t>Furo em concreto ø = 20,0 mm, profundidade = 20 cm</t>
  </si>
  <si>
    <t>Furo em concreto ø = 20,0 mm, profundidade = 30 cm</t>
  </si>
  <si>
    <t>Furo em concreto ø = 20,0 mm, profundidade = 40 cm</t>
  </si>
  <si>
    <t>Furo em concreto ø = 25,0 mm, profundidade = 15 cm</t>
  </si>
  <si>
    <t>Furo em concreto ø = 25,0 mm, profundidade = 20 cm</t>
  </si>
  <si>
    <t>Furo em concreto ø = 25,0 mm, profundidade = 30 cm</t>
  </si>
  <si>
    <t>Furo em concreto ø = 25,0 mm, profundidade = 50 cm</t>
  </si>
  <si>
    <t>Furo em concreto ø = 25,0 mm, profundidade = 80 cm</t>
  </si>
  <si>
    <t>Furo em concreto ø = 32,0 mm, profundidade = 30 cm</t>
  </si>
  <si>
    <t>Furo em concreto ø = 40,0 mm, profundidade = 30 cm</t>
  </si>
  <si>
    <t>Furo em concreto ø = 50,0 mm, profundidade = 30 cm</t>
  </si>
  <si>
    <t>Furo em concreto ø = 75 mm, profundidade = 15 cm</t>
  </si>
  <si>
    <t>Furo em rocha ø = 20,0 mm, profundidade = 40 mm</t>
  </si>
  <si>
    <t>Furo em rocha ø = 25,0 mm, profundidade = 50 mm</t>
  </si>
  <si>
    <t>Furo em rocha ø = 50,0 mm, profundidade = 30 mm</t>
  </si>
  <si>
    <t>Gradil metálico padrão DER-MG (Execução, incluindo o fornecimento e transporte de todos os materiais)</t>
  </si>
  <si>
    <t>Juntas de pavimentação longitudinal e transversal (Execução, incluindo o fornecimento e transporte de todos os materiais)</t>
  </si>
  <si>
    <t>Limpeza de armadura com jato de areia e água</t>
  </si>
  <si>
    <t>Limpeza de superfície com jato de areia e agua</t>
  </si>
  <si>
    <t>Limpeza manual e tratamento de armadura oxidada</t>
  </si>
  <si>
    <t>Mastique elástico(Tipo vedaflex ou similar) (Execução, incluindo o fornecimento e transporte de todos os materiais)</t>
  </si>
  <si>
    <t>Muro de arrimo em concreto, tipo OC.MA-01 (Execução, incluindo fornecimento e transporte de todos os materiais)</t>
  </si>
  <si>
    <t>Plataforma de madeira para  andaimes (Execução, incluindo fornecimento e transporte de todos os materiais)</t>
  </si>
  <si>
    <t>Preenchimento de furos com injeção de Epoxi (Sikadur - 43) (Execução, incluindo o fornecimento de todos os materiais, exclui execução do furo)</t>
  </si>
  <si>
    <t>Preenchimento de furos com Sikadur 32 ou similar (Execução, incluindo o fornecimento e transporte de todos os materiais, exclui execução do furo)</t>
  </si>
  <si>
    <t>Tratamento de trincas finas (Execução, incluindo o fornecimento e transporte de todos os materiais)</t>
  </si>
  <si>
    <t>Tubulão a céu aberto, com camisa de concreto pré-moldada com diametro de fuste Ø 1,20m, em rocha (Execução, incluindo escavação, exclusive concreto para camisa)</t>
  </si>
  <si>
    <t>Tubulão a céu aberto, com camisa de concreto pré-moldada com diametro de fuste Ø 1,20m em solo (Execução, incluindo escavação, exclusive concreto para camisa)</t>
  </si>
  <si>
    <t>Tubulão a céu aberto, com camisa de concreto pré-moldada com diâmetro de fuste Ø 1,40m em solo (Execução, incluindo escavação, exclusive concreto para camisa)</t>
  </si>
  <si>
    <t>Tubulão com ar comprimido com camisa de concreto pré moldada com diametro de fuste Ø 1,20m, em rocha (Execução, incluindo escavação, exclusive concreto para camisa)</t>
  </si>
  <si>
    <t>Tubulão com ar comprimido com camisa de concreto pré moldada com diametro de fuste Ø 1,20m, em solo (Execução, incluindo escavação, exclusive concreto para camisa)</t>
  </si>
  <si>
    <t>Tubulão com ar comprimido com camisa de concreto pré moldada com diametro de fuste Ø 1,40m, em rocha (Execução, incluindo escavação, exclusive concreto para camisa)</t>
  </si>
  <si>
    <t>Tubulão com ar comprimido com camisa de concreto pré moldada com diametro de fuste Ø 1,40m, em solo (Execução, incluindo escavação, exclusive concreto para camisa)</t>
  </si>
  <si>
    <t>Tubulão com ar comprimido com camisa de concreto pré-moldada com diâmetro de fuste Ø 1,60m, em solo (Execução, incluindo escavação, exclusive concreto para camisa)</t>
  </si>
  <si>
    <t>Índice Nacional de Construção Civil</t>
  </si>
  <si>
    <t>Abrigo duplo de passageiros pré-moldado (Execução, incluindo o fornecimento,  transporte e montagem)</t>
  </si>
  <si>
    <t>Abrigo simples de passageiros pré-moldado (Execução, incluindo o fornecimento e transporte e montagem)</t>
  </si>
  <si>
    <t>Chapisco de cimento e areia, traço 1:3 (Execução, incluindo o fornecimento e transporte de todos os materiais)</t>
  </si>
  <si>
    <t>Reboco de argamassa de cimento e areia, traço 1:5 (Execução, incluindo o fornecimento e transporte de todos os materiais)</t>
  </si>
  <si>
    <t>RO-44166</t>
  </si>
  <si>
    <t>Veículo Tipo Van, 12 passageiros, com motorista</t>
  </si>
  <si>
    <t xml:space="preserve">
TABELA REFERENCIAL DE PREÇOS UNITÁRIOS PARA CONSULTORIA E PROJETOS
</t>
  </si>
  <si>
    <t>TABELA REFERENCIAL DE PREÇOS UNITÁRIOS PARA CONSULTORIA E PROJETOS</t>
  </si>
  <si>
    <t>CONSULTORIA</t>
  </si>
  <si>
    <t>PROFISSIONAIS/CONSULTORES</t>
  </si>
  <si>
    <t>CO-27339</t>
  </si>
  <si>
    <t>ENGENHEIRO/ARQUITETO CONSULTOR</t>
  </si>
  <si>
    <t>CO-27337</t>
  </si>
  <si>
    <t>ENGENHEIRO/ARQUITETO CONSULTOR ESPECIAL</t>
  </si>
  <si>
    <t>CO-27342</t>
  </si>
  <si>
    <t xml:space="preserve">ENGENHEIRO/ARQUITETO COORDENADOR </t>
  </si>
  <si>
    <t>CO-27347</t>
  </si>
  <si>
    <t>ENGENHEIRO/ARQUITETO INTERMEDIÁRIO</t>
  </si>
  <si>
    <t>CO-27348</t>
  </si>
  <si>
    <t>ENGENHEIRO/ARQUITETO JÚNIOR</t>
  </si>
  <si>
    <t>CO-27344</t>
  </si>
  <si>
    <t>ENGENHEIRO/ARQUITETO SENIOR</t>
  </si>
  <si>
    <t>DIÁRIA</t>
  </si>
  <si>
    <t>CO-24324</t>
  </si>
  <si>
    <t>DIÁRIA COM PERNOITE, EXCLUSIVE TRANSPORTE, INCLUSIVE ALIMENTAÇÃO</t>
  </si>
  <si>
    <t>VEÍCULOS PARA VISTÓRIA/SUPERVISÃO</t>
  </si>
  <si>
    <t>CO-27674</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</si>
  <si>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t>
  </si>
  <si>
    <t>CO-27675</t>
  </si>
  <si>
    <t>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t>
  </si>
  <si>
    <t>CO-28364</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</si>
  <si>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t>
  </si>
  <si>
    <t>CO-28366</t>
  </si>
  <si>
    <t>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t>
  </si>
  <si>
    <t>CO-27676</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</si>
  <si>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t>
  </si>
  <si>
    <t>CO-27677</t>
  </si>
  <si>
    <t>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t>
  </si>
  <si>
    <t>PROJETO</t>
  </si>
  <si>
    <t>LEVANTAMENTO PLANIALTIMÉTRICO</t>
  </si>
  <si>
    <t>CO-27369</t>
  </si>
  <si>
    <t>LEVANTAMENTO PLANIALTIMÉTRICO E CADASTRAL - TERRENO MAIOR QUE 50.001 M2</t>
  </si>
  <si>
    <t>CO-27361</t>
  </si>
  <si>
    <t>LEVANTAMENTO PLANIALTIMÉTRICO E CADASTRAL -TERRENO ATÉ 2.000 M2</t>
  </si>
  <si>
    <t>CO-27367</t>
  </si>
  <si>
    <t>LEVANTAMENTO PLANIALTIMÉTRICO E CADASTRAL -TERRENO DE 10.001 A 50.000 M2</t>
  </si>
  <si>
    <t>CO-27363</t>
  </si>
  <si>
    <t>LEVANTAMENTO PLANIALTIMÉTRICO E CADASTRAL -TERRENO DE 2.001 A 10.000 M2</t>
  </si>
  <si>
    <t>PLANILHAS ORÇAMENTÁRIAS</t>
  </si>
  <si>
    <t>CO-27397</t>
  </si>
  <si>
    <t>PLANILHA ORÇAMENTÁRIA PARA CONSTRUÇÕES NOVAS - ÁREA ACIMA DE 10.000 M2</t>
  </si>
  <si>
    <t>CO-27390</t>
  </si>
  <si>
    <t>PLANILHA ORÇAMENTÁRIA PARA CONSTRUÇÕES NOVAS - ÁREA ATÉ 1.000 M2</t>
  </si>
  <si>
    <t>CO-27391</t>
  </si>
  <si>
    <t>PLANILHA ORÇAMENTÁRIA PARA CONSTRUÇÕES NOVAS - ÁREA DE 1.001 M2 A 2.000 M2</t>
  </si>
  <si>
    <t>CO-27392</t>
  </si>
  <si>
    <t>PLANILHA ORÇAMENTÁRIA PARA CONSTRUÇÕES NOVAS - ÁREA DE 2.001 M2 A 4.000 M2</t>
  </si>
  <si>
    <t>CO-27394</t>
  </si>
  <si>
    <t>PLANILHA ORÇAMENTÁRIA PARA CONSTRUÇÕES NOVAS - ÁREA DE 4.001 M2 A 6.000 M2</t>
  </si>
  <si>
    <t>CO-27395</t>
  </si>
  <si>
    <t>PLANILHA ORÇAMENTÁRIA PARA CONSTRUÇÕES NOVAS - ÁREA DE 6.001 M2 A 8.000 M2</t>
  </si>
  <si>
    <t>CO-27396</t>
  </si>
  <si>
    <t>PLANILHA ORÇAMENTÁRIA PARA CONSTRUÇÕES NOVAS - ÁREA DE 8.001 M2 A 10.000 M2</t>
  </si>
  <si>
    <t>CO-27413</t>
  </si>
  <si>
    <t>PLANILHA ORÇAMENTÁRIA PARA OBRAS DE INFRAESTRUTURA</t>
  </si>
  <si>
    <t>CO-27388</t>
  </si>
  <si>
    <t>PLANILHA ORÇAMENTÁRIA PARA PROJETOS DE IMPLANTAÇÃO DE EDIFICAÇÃO - ÁREA ACIMA DE 16.000 M2</t>
  </si>
  <si>
    <t>CO-27382</t>
  </si>
  <si>
    <t>PLANILHA ORÇAMENTÁRIA PARA PROJETOS DE IMPLANTAÇÃO DE EDIFICAÇÃO - ÁREA DE 11.001 M2 ATÉ 13.000 M2</t>
  </si>
  <si>
    <t>CO-27385</t>
  </si>
  <si>
    <t>PLANILHA ORÇAMENTÁRIA PARA PROJETOS DE IMPLANTAÇÃO DE EDIFICAÇÃO - ÁREA DE 13.001 M2 ATÉ 16.000 M2</t>
  </si>
  <si>
    <t>CO-27375</t>
  </si>
  <si>
    <t>PLANILHA ORÇAMENTÁRIA PARA PROJETOS DE IMPLANTAÇÃO DE EDIFICAÇÃO - ÁREA DE 6.001 M2 ATÉ 7.000 M2</t>
  </si>
  <si>
    <t>CO-27378</t>
  </si>
  <si>
    <t>PLANILHA ORÇAMENTÁRIA PARA PROJETOS DE IMPLANTAÇÃO DE EDIFICAÇÃO - ÁREA DE 7.001 M2 ATÉ 9.000 M2</t>
  </si>
  <si>
    <t>CO-27380</t>
  </si>
  <si>
    <t>PLANILHA ORÇAMENTÁRIA PARA PROJETOS DE IMPLANTAÇÃO DE EDIFICAÇÃO - ÁREA DE 9.001 M2 ATÉ 11.000 M2</t>
  </si>
  <si>
    <t>CO-27372</t>
  </si>
  <si>
    <t>PLANILHA ORÇAMENTÁRIA PARA PROJETOS DE IMPLANTAÇÃO DE EDIFICAÇÃO ÁREA ATÉ 6.000 M2</t>
  </si>
  <si>
    <t>CO-27405</t>
  </si>
  <si>
    <t>PLANILHA ORÇAMENTÁRIA PARA REFORMA E/OU AMPLIAÇÃO DE EDIFICAÇÕES EXISTENTES - ÁREA ACIMA DE 10.000 M2</t>
  </si>
  <si>
    <t>CO-27400</t>
  </si>
  <si>
    <t>PLANILHA ORÇAMENTÁRIA PARA REFORMA E/OU AMPLIAÇÃO DE EDIFICAÇÕES EXISTENTES - ÁREA DE 1.001 M2 A 2.000 M2</t>
  </si>
  <si>
    <t>CO-27401</t>
  </si>
  <si>
    <t>PLANILHA ORÇAMENTÁRIA PARA REFORMA E/OU AMPLIAÇÃO DE EDIFICAÇÕES EXISTENTES - ÁREA DE 2.001 M2 A 4.000 M2</t>
  </si>
  <si>
    <t>CO-27402</t>
  </si>
  <si>
    <t>PLANILHA ORÇAMENTÁRIA PARA REFORMA E/OU AMPLIAÇÃO DE EDIFICAÇÕES EXISTENTES - ÁREA DE 4.001 M2 A 6.000 M2</t>
  </si>
  <si>
    <t>CO-27403</t>
  </si>
  <si>
    <t>PLANILHA ORÇAMENTÁRIA PARA REFORMA E/OU AMPLIAÇÃO DE EDIFICAÇÕES EXISTENTES - ÁREA DE 6.001 M2 A 8.000 M2</t>
  </si>
  <si>
    <t>CO-27404</t>
  </si>
  <si>
    <t>PLANILHA ORÇAMENTÁRIA PARA REFORMA E/OU AMPLIAÇÃO DE EDIFICAÇÕES EXISTENTES - ÁREA DE 8.001 M2 A 10.000 M2</t>
  </si>
  <si>
    <t>CO-27399</t>
  </si>
  <si>
    <t>PLANILHA ORÇAMENTÁRIA PARA REFORMA E/OU AMPLIAÇÃO DE EDIFICAÇÕES EXISTENTES- ÁREA ATÉ 1.000 M2</t>
  </si>
  <si>
    <t>CO-27412</t>
  </si>
  <si>
    <t>PLANILHA ORÇAMENTÁRIA PARA REFORMA E/OU AMPLIAÇÃO DE PATRIMÔNIOS HISTÓRICOS - ÁREA ACIMA DE 10.000 M2</t>
  </si>
  <si>
    <t>CO-27406</t>
  </si>
  <si>
    <t>PLANILHA ORÇAMENTÁRIA PARA REFORMA E/OU AMPLIAÇÃO DE PATRIMÔNIOS HISTÓRICOS - ÁREA ATÉ 1.000 M2</t>
  </si>
  <si>
    <t>CO-27407</t>
  </si>
  <si>
    <t>PLANILHA ORÇAMENTÁRIA PARA REFORMA E/OU AMPLIAÇÃO DE PATRIMÔNIOS HISTÓRICOS - ÁREA DE 1.001 M2 A 2.000 M2</t>
  </si>
  <si>
    <t>CO-27408</t>
  </si>
  <si>
    <t>PLANILHA ORÇAMENTÁRIA PARA REFORMA E/OU AMPLIAÇÃO DE PATRIMÔNIOS HISTÓRICOS - ÁREA DE 2.001 M2 A 4.000 M2</t>
  </si>
  <si>
    <t>CO-27409</t>
  </si>
  <si>
    <t>PLANILHA ORÇAMENTÁRIA PARA REFORMA E/OU AMPLIAÇÃO DE PATRIMÔNIOS HISTÓRICOS - ÁREA DE 4.001 M2 A 6.000 M2</t>
  </si>
  <si>
    <t>CO-27410</t>
  </si>
  <si>
    <t>PLANILHA ORÇAMENTÁRIA PARA REFORMA E/OU AMPLIAÇÃO DE PATRIMÔNIOS HISTÓRICOS - ÁREA DE 6.001 M2 A 8.000 M2</t>
  </si>
  <si>
    <t>CO-27411</t>
  </si>
  <si>
    <t>PLANILHA ORÇAMENTÁRIA PARA REFORMA E/OU AMPLIAÇÃO DE PATRIMÔNIOS HISTÓRICOS - ÁREA DE 8.001 M2 A 10.000 M2</t>
  </si>
  <si>
    <t>PROJETOS DE EDIFICAÇÃO</t>
  </si>
  <si>
    <t>CO-27417</t>
  </si>
  <si>
    <t>ANTEPROJETO DE EDIFICAÇÃO - ÁREA &gt; 3.000 M2</t>
  </si>
  <si>
    <t>CO-27414</t>
  </si>
  <si>
    <t>ANTEPROJETO DE EDIFICAÇÃO - ÁREA &lt;= 600 M2</t>
  </si>
  <si>
    <t>CO-27416</t>
  </si>
  <si>
    <t>ANTEPROJETO DE EDIFICAÇÃO - 1.500 M2 &lt; ÁREA &lt;= 3.000 M2</t>
  </si>
  <si>
    <t>CO-27415</t>
  </si>
  <si>
    <t>ANTEPROJETO DE EDIFICAÇÃO - 600 M2 &lt; ÁREA &lt;= 1.500 M2</t>
  </si>
  <si>
    <t>CO-27418</t>
  </si>
  <si>
    <t>ANTEPROJETO DE IMPLANTAÇÃO DE EDIFICAÇÃO PADRÃO COM ÁREA DE PROJEÇÃO &lt; = 600 M2</t>
  </si>
  <si>
    <t>CO-27421</t>
  </si>
  <si>
    <t>ANTEPROJETO DE IMPLANTAÇÃO DE EDIFICAÇÃO PADRÃO COM ÁREA DE PROJEÇÃO &gt; 3.000 M2</t>
  </si>
  <si>
    <t>CO-27420</t>
  </si>
  <si>
    <t>ANTEPROJETO DE IMPLANTAÇÃO DE EDIFICAÇÃO PADRÃO COM 1.500 &lt; ÁREA DE PROJEÇÃO &lt;= 3.000 M2</t>
  </si>
  <si>
    <t>CO-27419</t>
  </si>
  <si>
    <t>ANTEPROJETO DE IMPLANTAÇÃO DE EDIFICAÇÃO PADRÃO COM 600 M2 &lt; ÁREA DE PROJEÇÃO = 1.500 M2</t>
  </si>
  <si>
    <t>CO-27493</t>
  </si>
  <si>
    <t>COMPATIBILIZAÇÃO DE PROJETOS COM ACIMA DE 1000.000 M2</t>
  </si>
  <si>
    <t>CO-27487</t>
  </si>
  <si>
    <t>COMPATIBILIZAÇÃO DE PROJETOS COM ÁREA ATÉ 10.000 M2</t>
  </si>
  <si>
    <t>CO-27488</t>
  </si>
  <si>
    <t>COMPATIBILIZAÇÃO DE PROJETOS COM ÁREA DE 10.001 M2 ATÉ 20.000 M2</t>
  </si>
  <si>
    <t>CO-27489</t>
  </si>
  <si>
    <t>COMPATIBILIZAÇÃO DE PROJETOS COM ÁREA DE 20.001 M2 ATÉ 40.000 M2</t>
  </si>
  <si>
    <t>CO-27490</t>
  </si>
  <si>
    <t>COMPATIBILIZAÇÃO DE PROJETOS COM ÁREA DE 40.001 M2 ATÉ 60.000 M2</t>
  </si>
  <si>
    <t>CO-27491</t>
  </si>
  <si>
    <t>COMPATIBILIZAÇÃO DE PROJETOS COM ÁREA DE 60.001 M2 ATÉ 80.000 M2</t>
  </si>
  <si>
    <t>CO-27492</t>
  </si>
  <si>
    <t>COMPATIBILIZAÇÃO DE PROJETOS COM ÁREA DE 80.001 M2 ATÉ 1000.000 M2</t>
  </si>
  <si>
    <t>CO-27494</t>
  </si>
  <si>
    <t>COORDENAÇÃO DE PROJETOS</t>
  </si>
  <si>
    <t>CO-27486</t>
  </si>
  <si>
    <t>DESENHO DE CADASTRO DE CONSTRUÇÕES EXISTENTES</t>
  </si>
  <si>
    <t>PR A1</t>
  </si>
  <si>
    <t>CO-27470</t>
  </si>
  <si>
    <t>DESENHO E CÓPIA DE PROJETOS</t>
  </si>
  <si>
    <t>CO-27423</t>
  </si>
  <si>
    <t>DESENVOLVIMENTO E DETALHAMENTO DE PROJETO ARQUITETÔNICO</t>
  </si>
  <si>
    <t>CO-27482</t>
  </si>
  <si>
    <t>DESENVOLVIMENTO E DETALHAMENTO DE PROJETOS COMPLEMENTARES</t>
  </si>
  <si>
    <t>CO-27483</t>
  </si>
  <si>
    <t>PERSPECTIVA COLORIDA (50X70)CM</t>
  </si>
  <si>
    <t>CO-27485</t>
  </si>
  <si>
    <t>PLANTA HUMANIZADA COLORIDA (50X70)CM</t>
  </si>
  <si>
    <t>CO-27471</t>
  </si>
  <si>
    <t>PROJETO DE LAYOUT</t>
  </si>
  <si>
    <t>CO-27477</t>
  </si>
  <si>
    <t>PROJETO EXECUTIVO DE ACÚSTICA</t>
  </si>
  <si>
    <t>CO-27478</t>
  </si>
  <si>
    <t>PROJETO EXECUTIVO DE AQUECIMENTO SOLAR E REDE DE ÁGUA QUENTE</t>
  </si>
  <si>
    <t>CO-27429</t>
  </si>
  <si>
    <t>PROJETO EXECUTIVO DE AR CONDICIONADO/VENTILAÇÃO/CLIMATIZAÇÃO</t>
  </si>
  <si>
    <t>CO-27422</t>
  </si>
  <si>
    <t>PROJETO EXECUTIVO DE ARQUITETURA</t>
  </si>
  <si>
    <t>CO-27432</t>
  </si>
  <si>
    <t>PROJETO EXECUTIVO DE CABEAMENTO ESTRUTURADO</t>
  </si>
  <si>
    <t>CO-27426</t>
  </si>
  <si>
    <t>PROJETO EXECUTIVO DE DRENAGEM PLUVIAL</t>
  </si>
  <si>
    <t>CO-27473</t>
  </si>
  <si>
    <t>PROJETO EXECUTIVO DE ENGRADAMENTO METÁLICO</t>
  </si>
  <si>
    <t>CO-27427</t>
  </si>
  <si>
    <t>PROJETO EXECUTIVO DE ESTRUTURA DE CONCRETO</t>
  </si>
  <si>
    <t>CO-27428</t>
  </si>
  <si>
    <t>PROJETO EXECUTIVO DE ESTRUTURA METÁLICA</t>
  </si>
  <si>
    <t>CO-27480</t>
  </si>
  <si>
    <t>PROJETO EXECUTIVO DE GASES MEDICINAIS</t>
  </si>
  <si>
    <t>CO-27481</t>
  </si>
  <si>
    <t>PROJETO EXECUTIVO DE GLP</t>
  </si>
  <si>
    <t>CO-27475</t>
  </si>
  <si>
    <t>PROJETO EXECUTIVO DE IMPERMEABILIZAÇÃO</t>
  </si>
  <si>
    <t>CO-27433</t>
  </si>
  <si>
    <t>PROJETO EXECUTIVO DE INFRAESTRUTURA DE CABEAMENTO ESTRUTURADO/CFTV/ALARME/SEGURANÇA/SONORIZAÇÃO</t>
  </si>
  <si>
    <t>CO-27431</t>
  </si>
  <si>
    <t>PROJETO EXECUTIVO DE INSTALAÇÕES ELÉTRICAS</t>
  </si>
  <si>
    <t>CO-27479</t>
  </si>
  <si>
    <t>PROJETO EXECUTIVO DE INSTALAÇÕES FLUIDO MECÂNICAS</t>
  </si>
  <si>
    <t>CO-27430</t>
  </si>
  <si>
    <t>PROJETO EXECUTIVO DE INSTALAÇÕES HIDRO SANITÁRIAS</t>
  </si>
  <si>
    <t>CO-27474</t>
  </si>
  <si>
    <t>PROJETO EXECUTIVO DE IRRIGAÇÃO</t>
  </si>
  <si>
    <t>CO-27476</t>
  </si>
  <si>
    <t>PROJETO EXECUTIVO DE PAISAGISMO</t>
  </si>
  <si>
    <t>CO-27468</t>
  </si>
  <si>
    <t>PROJETO EXECUTIVO DE PREVENÇÃO E COMBATE A INCÊNDIO</t>
  </si>
  <si>
    <t>CO-27469</t>
  </si>
  <si>
    <t>PROJETO EXECUTIVO DE PROGRAMAÇÃO VISUAL</t>
  </si>
  <si>
    <t>CO-27434</t>
  </si>
  <si>
    <t>PROJETO EXECUTIVO DE SPDA</t>
  </si>
  <si>
    <t>CO-27424</t>
  </si>
  <si>
    <t>PROJETO EXECUTIVO DE TERRAPLENAGEM - PLANTA</t>
  </si>
  <si>
    <t>CO-27425</t>
  </si>
  <si>
    <t>PROJETO EXECUTIVO DE TERRAPLENAGEM - SEÇÕES</t>
  </si>
  <si>
    <t>CO-27472</t>
  </si>
  <si>
    <t>PROJETO EXECUTIVO LUMINOTÉCNICO</t>
  </si>
  <si>
    <t>CO-27484</t>
  </si>
  <si>
    <t>VISTA TRATADA COLORIDA (50X70)CM</t>
  </si>
  <si>
    <t>VISTORIA E CADASTRO</t>
  </si>
  <si>
    <t>CO-27499</t>
  </si>
  <si>
    <t>DESLOCAMENTO INTERMUNICIPAL</t>
  </si>
  <si>
    <t>CO-27498</t>
  </si>
  <si>
    <t>TÉCNICO DE NÍVEL MÉDIO</t>
  </si>
  <si>
    <t>CO-27497</t>
  </si>
  <si>
    <t>TÉCNICO DE NÍVEL SUPERIOR</t>
  </si>
  <si>
    <t>RELATÓRIO TÉCNICO</t>
  </si>
  <si>
    <t>CO-27379</t>
  </si>
  <si>
    <t>COMO CONSTRUÍDO ("AS BUILT") DE PROJETOS COM  ACIMA DE 1000.000 M2</t>
  </si>
  <si>
    <t>CO-27389</t>
  </si>
  <si>
    <t>COMO CONSTRUÍDO ("AS BUILT") DE PROJETOS COM ÁREA ATÉ 10.000 M2</t>
  </si>
  <si>
    <t>CO-27387</t>
  </si>
  <si>
    <t>COMO CONSTRUÍDO ("AS BUILT") DE PROJETOS COM ÁREA DE 10.001 M2 ATÉ 20.000 M2</t>
  </si>
  <si>
    <t>CO-27386</t>
  </si>
  <si>
    <t>COMO CONSTRUÍDO ("AS BUILT") DE PROJETOS COM ÁREA DE 20.001 M2 ATÉ 40.000 M2</t>
  </si>
  <si>
    <t>CO-27384</t>
  </si>
  <si>
    <t>COMO CONSTRUÍDO ("AS BUILT") DE PROJETOS COM ÁREA DE 40.001 M2 ATÉ 60.000 M2</t>
  </si>
  <si>
    <t>CO-27383</t>
  </si>
  <si>
    <t>COMO CONSTRUÍDO ("AS BUILT") DE PROJETOS COM ÁREA DE 60.001 M2 ATÉ 80.000 M2</t>
  </si>
  <si>
    <t>CO-27381</t>
  </si>
  <si>
    <t>COMO CONSTRUÍDO ("AS BUILT") DE PROJETOS COM ÁREA DE 80.001 M2 ATÉ 1000.000 M2</t>
  </si>
  <si>
    <t>CO-27439</t>
  </si>
  <si>
    <t>ESPECIFICAÇÃO DOS MATERIAIS COM MEMORIAL DESCRITIVO  PARA OBRAS DE INFRAESTRUTURA</t>
  </si>
  <si>
    <t>CO-27454</t>
  </si>
  <si>
    <t>ESPECIFICAÇÃO DOS MATERIAIS COM MEMORIAL DESCRITIVO DE CADA AMBIENTE E EQUIPAMENTOS PARA CONSTRUÇÕES NOVAS - ÁREA ACIMA DE 10.000 M2</t>
  </si>
  <si>
    <t>CO-27460</t>
  </si>
  <si>
    <t>ESPECIFICAÇÃO DOS MATERIAIS COM MEMORIAL DESCRITIVO DE CADA AMBIENTE E EQUIPAMENTOS PARA CONSTRUÇÕES NOVAS - ÁREA ATÉ 1.000 M2</t>
  </si>
  <si>
    <t>CO-27459</t>
  </si>
  <si>
    <t>ESPECIFICAÇÃO DOS MATERIAIS COM MEMORIAL DESCRITIVO DE CADA AMBIENTE E EQUIPAMENTOS PARA CONSTRUÇÕES NOVAS - ÁREA DE 1.001 M2 A 2.000 M2</t>
  </si>
  <si>
    <t>CO-27458</t>
  </si>
  <si>
    <t>ESPECIFICAÇÃO DOS MATERIAIS COM MEMORIAL DESCRITIVO DE CADA AMBIENTE E EQUIPAMENTOS PARA CONSTRUÇÕES NOVAS - ÁREA DE 2.001 M2 A 4.000 M2</t>
  </si>
  <si>
    <t>CO-27457</t>
  </si>
  <si>
    <t>ESPECIFICAÇÃO DOS MATERIAIS COM MEMORIAL DESCRITIVO DE CADA AMBIENTE E EQUIPAMENTOS PARA CONSTRUÇÕES NOVAS - ÁREA DE 4.001 M2 A 6.000 M2</t>
  </si>
  <si>
    <t>CO-27456</t>
  </si>
  <si>
    <t>ESPECIFICAÇÃO DOS MATERIAIS COM MEMORIAL DESCRITIVO DE CADA AMBIENTE E EQUIPAMENTOS PARA CONSTRUÇÕES NOVAS - ÁREA DE 6.001 M2 A 8.000 M2</t>
  </si>
  <si>
    <t>CO-27455</t>
  </si>
  <si>
    <t>ESPECIFICAÇÃO DOS MATERIAIS COM MEMORIAL DESCRITIVO DE CADA AMBIENTE E EQUIPAMENTOS PARA CONSTRUÇÕES NOVAS - ÁREA DE 8.001 M2 A 10.000 M2</t>
  </si>
  <si>
    <t>CO-27461</t>
  </si>
  <si>
    <t>ESPECIFICAÇÃO DOS MATERIAIS COM MEMORIAL DESCRITIVO DE CADA AMBIENTE E EQUIPAMENTOS PARA PROJETOS DE IMPLANTAÇÃO DE EDIFICAÇÃO - ÁREA ACIMA DE 16.000 M2</t>
  </si>
  <si>
    <t>CO-27463</t>
  </si>
  <si>
    <t>ESPECIFICAÇÃO DOS MATERIAIS COM MEMORIAL DESCRITIVO DE CADA AMBIENTE E EQUIPAMENTOS PARA PROJETOS DE IMPLANTAÇÃO DE EDIFICAÇÃO - ÁREA DE 11.001 M2 ATÉ 13.000 M2</t>
  </si>
  <si>
    <t>CO-27462</t>
  </si>
  <si>
    <t>ESPECIFICAÇÃO DOS MATERIAIS COM MEMORIAL DESCRITIVO DE CADA AMBIENTE E EQUIPAMENTOS PARA PROJETOS DE IMPLANTAÇÃO DE EDIFICAÇÃO - ÁREA DE 13.001 M2 ATÉ 16.000 M2</t>
  </si>
  <si>
    <t>CO-27466</t>
  </si>
  <si>
    <t>ESPECIFICAÇÃO DOS MATERIAIS COM MEMORIAL DESCRITIVO DE CADA AMBIENTE E EQUIPAMENTOS PARA PROJETOS DE IMPLANTAÇÃO DE EDIFICAÇÃO - ÁREA DE 6.001 M2 ATÉ 7.000 M2</t>
  </si>
  <si>
    <t>CO-27465</t>
  </si>
  <si>
    <t>ESPECIFICAÇÃO DOS MATERIAIS COM MEMORIAL DESCRITIVO DE CADA AMBIENTE E EQUIPAMENTOS PARA PROJETOS DE IMPLANTAÇÃO DE EDIFICAÇÃO - ÁREA DE 7.001 M2 ATÉ 9.000 M2</t>
  </si>
  <si>
    <t>CO-27464</t>
  </si>
  <si>
    <t>ESPECIFICAÇÃO DOS MATERIAIS COM MEMORIAL DESCRITIVO DE CADA AMBIENTE E EQUIPAMENTOS PARA PROJETOS DE IMPLANTAÇÃO DE EDIFICAÇÃO - ÁREA DE 9.001 M2 ATÉ 11.000 M2</t>
  </si>
  <si>
    <t>CO-27467</t>
  </si>
  <si>
    <t>ESPECIFICAÇÃO DOS MATERIAIS COM MEMORIAL DESCRITIVO DE CADA AMBIENTE E EQUIPAMENTOS PARA PROJETOS DE IMPLANTAÇÃO DE EDIFICAÇÃO ÁREA ATÉ 6.000 M2</t>
  </si>
  <si>
    <t>CO-27447</t>
  </si>
  <si>
    <t>ESPECIFICAÇÃO DOS MATERIAIS COM MEMORIAL DESCRITIVO DE CADA AMBIENTE E EQUIPAMENTOS PARA REFORMA E/OU AMPLIAÇÃO DE EDIFICAÇÕES EXISTENTES - ÁREA ACIMA DE 10.000 M2</t>
  </si>
  <si>
    <t>CO-27452</t>
  </si>
  <si>
    <t>ESPECIFICAÇÃO DOS MATERIAIS COM MEMORIAL DESCRITIVO DE CADA AMBIENTE E EQUIPAMENTOS PARA REFORMA E/OU AMPLIAÇÃO DE EDIFICAÇÕES EXISTENTES - ÁREA DE 1.001 M2 A 2.000 M2</t>
  </si>
  <si>
    <t>CO-27451</t>
  </si>
  <si>
    <t>ESPECIFICAÇÃO DOS MATERIAIS COM MEMORIAL DESCRITIVO DE CADA AMBIENTE E EQUIPAMENTOS PARA REFORMA E/OU AMPLIAÇÃO DE EDIFICAÇÕES EXISTENTES - ÁREA DE 2.001 M2 A 4.000 M2</t>
  </si>
  <si>
    <t>CO-27450</t>
  </si>
  <si>
    <t>ESPECIFICAÇÃO DOS MATERIAIS COM MEMORIAL DESCRITIVO DE CADA AMBIENTE E EQUIPAMENTOS PARA REFORMA E/OU AMPLIAÇÃO DE EDIFICAÇÕES EXISTENTES - ÁREA DE 4.001 M2 A 6.000 M2</t>
  </si>
  <si>
    <t>CO-27449</t>
  </si>
  <si>
    <t>ESPECIFICAÇÃO DOS MATERIAIS COM MEMORIAL DESCRITIVO DE CADA AMBIENTE E EQUIPAMENTOS PARA REFORMA E/OU AMPLIAÇÃO DE EDIFICAÇÕES EXISTENTES - ÁREA DE 6.001 M2 A 8.000 M2</t>
  </si>
  <si>
    <t>CO-27448</t>
  </si>
  <si>
    <t>ESPECIFICAÇÃO DOS MATERIAIS COM MEMORIAL DESCRITIVO DE CADA AMBIENTE E EQUIPAMENTOS PARA REFORMA E/OU AMPLIAÇÃO DE EDIFICAÇÕES EXISTENTES - ÁREA DE 8.001 M2 A 10.000 M2</t>
  </si>
  <si>
    <t>CO-27453</t>
  </si>
  <si>
    <t>ESPECIFICAÇÃO DOS MATERIAIS COM MEMORIAL DESCRITIVO DE CADA AMBIENTE E EQUIPAMENTOS PARA REFORMA E/OU AMPLIAÇÃO DE EDIFICAÇÕES EXISTENTES- ÁREA ATÉ 1.000 M2</t>
  </si>
  <si>
    <t>CO-27440</t>
  </si>
  <si>
    <t>ESPECIFICAÇÃO DOS MATERIAIS COM MEMORIAL DESCRITIVO DE CADA AMBIENTE E EQUIPAMENTOS PARA REFORMA E/OU AMPLIAÇÃO DE PATRIMÔNIOS HISTÓRICOS - ÁREA ACIMA DE 10.000 M2</t>
  </si>
  <si>
    <t>CO-27446</t>
  </si>
  <si>
    <t>ESPECIFICAÇÃO DOS MATERIAIS COM MEMORIAL DESCRITIVO DE CADA AMBIENTE E EQUIPAMENTOS PARA REFORMA E/OU AMPLIAÇÃO DE PATRIMÔNIOS HISTÓRICOS - ÁREA ATÉ 1.000 M2</t>
  </si>
  <si>
    <t>CO-27445</t>
  </si>
  <si>
    <t>ESPECIFICAÇÃO DOS MATERIAIS COM MEMORIAL DESCRITIVO DE CADA AMBIENTE E EQUIPAMENTOS PARA REFORMA E/OU AMPLIAÇÃO DE PATRIMÔNIOS HISTÓRICOS - ÁREA DE 1.001 M2 A 2.000 M2</t>
  </si>
  <si>
    <t>CO-27444</t>
  </si>
  <si>
    <t>ESPECIFICAÇÃO DOS MATERIAIS COM MEMORIAL DESCRITIVO DE CADA AMBIENTE E EQUIPAMENTOS PARA REFORMA E/OU AMPLIAÇÃO DE PATRIMÔNIOS HISTÓRICOS - ÁREA DE 2.001 M2 A 4.000 M2</t>
  </si>
  <si>
    <t>CO-27443</t>
  </si>
  <si>
    <t>ESPECIFICAÇÃO DOS MATERIAIS COM MEMORIAL DESCRITIVO DE CADA AMBIENTE E EQUIPAMENTOS PARA REFORMA E/OU AMPLIAÇÃO DE PATRIMÔNIOS HISTÓRICOS - ÁREA DE 4.001 M2 A 6.000 M2</t>
  </si>
  <si>
    <t>CO-27442</t>
  </si>
  <si>
    <t>ESPECIFICAÇÃO DOS MATERIAIS COM MEMORIAL DESCRITIVO DE CADA AMBIENTE E EQUIPAMENTOS PARA REFORMA E/OU AMPLIAÇÃO DE PATRIMÔNIOS HISTÓRICOS - ÁREA DE 6.001 M2 A 8.000 M2</t>
  </si>
  <si>
    <t>CO-27441</t>
  </si>
  <si>
    <t>ESPECIFICAÇÃO DOS MATERIAIS COM MEMORIAL DESCRITIVO DE CADA AMBIENTE E EQUIPAMENTOS PARA REFORMA E/OU AMPLIAÇÃO DE PATRIMÔNIOS HISTÓRICOS - ÁREA DE 8.001 M2 A 10.000 M2</t>
  </si>
  <si>
    <t>CO-27368</t>
  </si>
  <si>
    <t>MANUAL DE USO, OPERAÇÃO E MANUTENÇÃO DAS EDIFICAÇÕES PARA CONSTRUÇÕES NOVAS - ÁREA ACIMA DE 10.000 M2</t>
  </si>
  <si>
    <t>CO-27377</t>
  </si>
  <si>
    <t>MANUAL DE USO, OPERAÇÃO E MANUTENÇÃO DAS EDIFICAÇÕES PARA CONSTRUÇÕES NOVAS - ÁREA ATÉ 1.000 M2</t>
  </si>
  <si>
    <t>CO-27376</t>
  </si>
  <si>
    <t>MANUAL DE USO, OPERAÇÃO E MANUTENÇÃO DAS EDIFICAÇÕES PARA CONSTRUÇÕES NOVAS - ÁREA DE 1.001 M2 A 2.000 M2</t>
  </si>
  <si>
    <t>CO-27374</t>
  </si>
  <si>
    <t>MANUAL DE USO, OPERAÇÃO E MANUTENÇÃO DAS EDIFICAÇÕES PARA CONSTRUÇÕES NOVAS - ÁREA DE 2.001 M2 A 4.000 M2</t>
  </si>
  <si>
    <t>CO-27373</t>
  </si>
  <si>
    <t>MANUAL DE USO, OPERAÇÃO E MANUTENÇÃO DAS EDIFICAÇÕES PARA CONSTRUÇÕES NOVAS - ÁREA DE 4.001 M2 A 6.000 M2</t>
  </si>
  <si>
    <t>CO-27371</t>
  </si>
  <si>
    <t>MANUAL DE USO, OPERAÇÃO E MANUTENÇÃO DAS EDIFICAÇÕES PARA CONSTRUÇÕES NOVAS - ÁREA DE 6.001 M2 A 8.000 M2</t>
  </si>
  <si>
    <t>CO-27370</t>
  </si>
  <si>
    <t>MANUAL DE USO, OPERAÇÃO E MANUTENÇÃO DAS EDIFICAÇÕES PARA CONSTRUÇÕES NOVAS - ÁREA DE 8.001 M2 A 10.000 M2</t>
  </si>
  <si>
    <t>CO-27349</t>
  </si>
  <si>
    <t>MANUAL DE USO, OPERAÇÃO E MANUTENÇÃO DAS EDIFICAÇÕES PARA PARA REFORMA E/OU AMPLIAÇÃO DE EDIFICAÇÕES EXISTENTES - ÁREA ACIMA DE 10.000 M2</t>
  </si>
  <si>
    <t>CO-27365</t>
  </si>
  <si>
    <t>MANUAL DE USO, OPERAÇÃO E MANUTENÇÃO DAS EDIFICAÇÕES PARA PARA REFORMA E/OU AMPLIAÇÃO DE EDIFICAÇÕES EXISTENTES - ÁREA DE 1.001 M2 A 2.000 M2</t>
  </si>
  <si>
    <t>CO-27364</t>
  </si>
  <si>
    <t>MANUAL DE USO, OPERAÇÃO E MANUTENÇÃO DAS EDIFICAÇÕES PARA PARA REFORMA E/OU AMPLIAÇÃO DE EDIFICAÇÕES EXISTENTES - ÁREA DE 2.001 M2 A 4.000 M2</t>
  </si>
  <si>
    <t>CO-27362</t>
  </si>
  <si>
    <t>MANUAL DE USO, OPERAÇÃO E MANUTENÇÃO DAS EDIFICAÇÕES PARA PARA REFORMA E/OU AMPLIAÇÃO DE EDIFICAÇÕES EXISTENTES - ÁREA DE 4.001 M2 A 6.000 M2</t>
  </si>
  <si>
    <t>CO-27359</t>
  </si>
  <si>
    <t>MANUAL DE USO, OPERAÇÃO E MANUTENÇÃO DAS EDIFICAÇÕES PARA PARA REFORMA E/OU AMPLIAÇÃO DE EDIFICAÇÕES EXISTENTES - ÁREA DE 6.001 M2 A 8.000 M2</t>
  </si>
  <si>
    <t>CO-27353</t>
  </si>
  <si>
    <t>MANUAL DE USO, OPERAÇÃO E MANUTENÇÃO DAS EDIFICAÇÕES PARA PARA REFORMA E/OU AMPLIAÇÃO DE EDIFICAÇÕES EXISTENTES - ÁREA DE 8.001 M2 A 10.000 M2</t>
  </si>
  <si>
    <t>CO-27366</t>
  </si>
  <si>
    <t>MANUAL DE USO, OPERAÇÃO E MANUTENÇÃO DAS EDIFICAÇÕES PARA PARA REFORMA E/OU AMPLIAÇÃO DE EDIFICAÇÕES EXISTENTES- ÁREA ATÉ 1.000 M2</t>
  </si>
  <si>
    <t>CO-27336</t>
  </si>
  <si>
    <t>MANUAL DE USO, OPERAÇÃO E MANUTENÇÃO DAS EDIFICAÇÕES PARA REFORMA E/OU AMPLIAÇÃO DE PATRIMÔNIOS HISTÓRICOS - ÁREA ACIMA DE 10.000 M2</t>
  </si>
  <si>
    <t>CO-27345</t>
  </si>
  <si>
    <t xml:space="preserve">MANUAL DE USO, OPERAÇÃO E MANUTENÇÃO DAS EDIFICAÇÕES PARA REFORMA E/OU AMPLIAÇÃO DE PATRIMÔNIOS HISTÓRICOS - ÁREA DE 1.001 M2 A 2.000 M2
</t>
  </si>
  <si>
    <t>CO-27341</t>
  </si>
  <si>
    <t>MANUAL DE USO, OPERAÇÃO E MANUTENÇÃO DAS EDIFICAÇÕES PARA REFORMA E/OU AMPLIAÇÃO DE PATRIMÔNIOS HISTÓRICOS - ÁREA DE 4.001 M2 A 6.000 M2</t>
  </si>
  <si>
    <t>CO-27340</t>
  </si>
  <si>
    <t>MANUAL DE USO, OPERAÇÃO E MANUTENÇÃO DAS EDIFICAÇÕES PARA REFORMA E/OU AMPLIAÇÃO DE PATRIMÔNIOS HISTÓRICOS - ÁREA DE 6.001 M2 A 8.000 M2</t>
  </si>
  <si>
    <t>CO-27338</t>
  </si>
  <si>
    <t>MANUAL DE USO, OPERAÇÃO E MANUTENÇÃO DAS EDIFICAÇÕES PARA REFORMA E/OU AMPLIAÇÃO DE PATRIMÔNIOS HISTÓRICOS - ÁREA DE 8.001 M2 A 10.000 M2</t>
  </si>
  <si>
    <t>CO-27346</t>
  </si>
  <si>
    <t>MANUAL DE USO, OPERAÇÃO E MANUTENÇÃO DAS EDIFICAÇÕES PARA REFORMA E/OU AMPLIAÇÃO DE PATRIMÔNIOS HISTÓRICOS- ÁREA ATÉ 1.000 M2</t>
  </si>
  <si>
    <t>CO-27343</t>
  </si>
  <si>
    <t>MANUAL DE USO, OPERAÇÃO E MANUTENÇÃO DAS EDIFICAÇÕES PARA REFORMA E/OU AMPLIAÇÃO DE PATRIMÔNIOS HISTÓRICOS- ÁREA DE 2.001 M2 A 4.000 M2</t>
  </si>
  <si>
    <t>CRITÉRIOS PARA PAGAMENTO DE PRANCHA</t>
  </si>
  <si>
    <t>CO-27352</t>
  </si>
  <si>
    <t>CRITÉRIOS P/ PAGAMENTO DE PRANCHAS - A0</t>
  </si>
  <si>
    <t>% A1</t>
  </si>
  <si>
    <t>CO-27355</t>
  </si>
  <si>
    <t>CRITÉRIOS P/ PAGAMENTO DE PRANCHAS - A1 ALONGADO</t>
  </si>
  <si>
    <t>CO-27356</t>
  </si>
  <si>
    <t>CRITÉRIOS P/ PAGAMENTO DE PRANCHAS - A2</t>
  </si>
  <si>
    <t>CO-27358</t>
  </si>
  <si>
    <t>CRITÉRIOS P/ PAGAMENTO DE PRANCHAS - A3</t>
  </si>
  <si>
    <t>CO-28390</t>
  </si>
  <si>
    <t>MOBILIZAÇÃO E DESMOBILIZAÇÃO DE EQUIPAMENTO DE SONDAGEM A PERCUSSÃO SPT (CUSTO FIXO)</t>
  </si>
  <si>
    <t>CO-28389</t>
  </si>
  <si>
    <t>MOBILIZAÇÃO E DESMOBILIZAÇÃO DE EQUIPAMENTO DE SONDAGEM A PERCUSSÃO SPT (CUSTO VARIÁVEL, EXCLUSIVE CUSTO FIXO)</t>
  </si>
  <si>
    <t>CO-28388</t>
  </si>
  <si>
    <t>SONDAGEM A PERCUSSÃO SPT DIÂMETRO 2.1/2"</t>
  </si>
  <si>
    <t>SEINFRA</t>
  </si>
  <si>
    <t>DER-MG</t>
  </si>
  <si>
    <t>Rod. Papa João Paulo II, nº 4.143. Prédio Minas, 7º andar 
Serra Verde - CEP: 31630-901 - BH/MG 
Fone: (31) 3915-8309 | Fax: 3915-9352 
www.transportes.mg.gov.br</t>
  </si>
  <si>
    <t>Av. dos Andradas, 1.120 - Centro 
BH/MG - CEP: 30120-016 
Fone: (31) 3235-1272 
Email: custos@der.mg.gov.br</t>
  </si>
  <si>
    <t>PLACA DE OBRA AFIXADA COM PEÇAS DE MADEIRA</t>
  </si>
  <si>
    <t>01.04.12</t>
  </si>
  <si>
    <t xml:space="preserve">TAPUME METÁLICO COM BASE DE CONCRETO </t>
  </si>
  <si>
    <t>01.04.13</t>
  </si>
  <si>
    <t>TAPUME METÁLICO COM BASE ENTERRADA</t>
  </si>
  <si>
    <t>01.04.14</t>
  </si>
  <si>
    <t>TAPUME METÁLICO COM TELA E BASE DE CONCRETO</t>
  </si>
  <si>
    <t>01.04.15</t>
  </si>
  <si>
    <t>TAPUME METÁLICO COM TELA E BASE ENTERRADA</t>
  </si>
  <si>
    <t>DE ELEMENTOS VAZADOS (COBOGO, ETC)</t>
  </si>
  <si>
    <t>04.30.14</t>
  </si>
  <si>
    <t>E= 15 CM PREENCHIDO COM CONCRETO  (20MPA)</t>
  </si>
  <si>
    <t>04.30.15</t>
  </si>
  <si>
    <t>E= 20 CM PREENCHIDO COM CONCRETO  (20MPA)</t>
  </si>
  <si>
    <t>07.36</t>
  </si>
  <si>
    <t>07.36.01</t>
  </si>
  <si>
    <t>07.37</t>
  </si>
  <si>
    <t>07.37.01</t>
  </si>
  <si>
    <t>07.38</t>
  </si>
  <si>
    <t>07.38.01</t>
  </si>
  <si>
    <t>07.38.02</t>
  </si>
  <si>
    <t>07.38.03</t>
  </si>
  <si>
    <t>07.38.04</t>
  </si>
  <si>
    <t>07.39</t>
  </si>
  <si>
    <t>07.39.01</t>
  </si>
  <si>
    <t>CX. ALVENARIA 30X30X50CM C/TAMPA FERRO P/REGISTRO (C X L X H)</t>
  </si>
  <si>
    <t>CX. ALVENARIA 50X50X50 CM PARA HIDROMETRO C/ TAMPA (C X L X H)</t>
  </si>
  <si>
    <t>CX. SIFONADA PVC C/GRELHA QUADR/RED. 150X150X50 MM (DIAM. X H X DIAM. SAÍDA)</t>
  </si>
  <si>
    <t>CX. SIFONADA PVC C/GRELHA QUADR/RED. 150X185X75 MM (DIAM. X H X DIAM. SAÍDA)</t>
  </si>
  <si>
    <t>CX. SIFONADA PVC C/GRELHA REDONDA 100X100X50 MM (DIAM. X H X DIAM. SAÍDA)</t>
  </si>
  <si>
    <t>CX. SIFONADA PVC C/ TAMPA CEGA 250X172X50 MM (DIAM. X H X DIAM. SAÍDA)</t>
  </si>
  <si>
    <t>CX. SIFONADA PVC C/ TAMPA CEGA 250X230X75 MM (DIAM. X H X DIAM. SAÍDA)</t>
  </si>
  <si>
    <t>CAIXA SIFONADA PVC 100X150X50MM (DIAM. X H X DIAM. SAÍDA)</t>
  </si>
  <si>
    <t>10.41.11</t>
  </si>
  <si>
    <t>CAIXA DE DESCARGA EXTERNA ALTA 6 A 9 LITROS</t>
  </si>
  <si>
    <t>TIPO 1 -  60 X  40 X  60 CM (C X L X H)</t>
  </si>
  <si>
    <t>TIPO 1 -  60 X  40 X  80 CM (C X L X H)</t>
  </si>
  <si>
    <t>TIPO 1 -  80 X  40 X  60 CM (C X L X H)</t>
  </si>
  <si>
    <t>TIPO 1 -  80 X  40 X  80 CM (C X L X H)</t>
  </si>
  <si>
    <t>TIPO 1 - 100 X  40 X  60 CM (C X L X H)</t>
  </si>
  <si>
    <t>TIPO 1 - 100 X  40 X  80 CM (C X L X H)</t>
  </si>
  <si>
    <t>13.40.81</t>
  </si>
  <si>
    <t>GUARDA-CORPO COM PILARETES DE CONCRETO D=150MM A CADA 150 CM E 7 TUBOS GALV. 1 1/4 " E FECHAMENTO INFERIOR EM TELA DE ARAME ONDULADO GALV. FIO Nº 12, TUBO INDUSTRIAL CHAPA 14 - 2,00 M (NBR 6591)</t>
  </si>
  <si>
    <t>13.40.82</t>
  </si>
  <si>
    <t>GUARDA CORPO MOD. “TUBOS VERTICAIS”, COM MONTANTES D=2”, FIXAÇÃO A CADA 144 CM, TUBOS VERTICAIS INTERMEDIÁRIOS D= 1 1/4", TUBO INDUSTRIAL CHAPA 16 - 1,50 MM (NBR 6591)</t>
  </si>
  <si>
    <t>13.40.83</t>
  </si>
  <si>
    <t>GUARDA CORPO MOD. “TUBOS VERTICAIS”, COM MONTANTES D=2”, FIXAÇÃO A CADA 144 CM, TUBOS VERTICAIS INTERMEDIÁRIOS D= 1 1/4", CORRIMÃO DUPLO, TUBO INDUSTRIAL CHAPA 16 - 1,50 MM (NBR 6591)</t>
  </si>
  <si>
    <t>13.40.84</t>
  </si>
  <si>
    <t>GUARDA-CORPO MOD. “TIPO TELA”, COM MONTANTES D=2”, A CADA 100 CM E FECHAMENTO EM TELA DE ARAME ONDULADO GALV. FIO Nº 12, FIXADA COM CANTONEIRAS E BARRAS CHATAS, TUBO INDUSTRIAL CHAPA 16 - 1,50 MM (NBR 6591)</t>
  </si>
  <si>
    <t>13.40.85</t>
  </si>
  <si>
    <t>GUARDA-CORPO MOD. “TIPO TELA”, COM MONTANTES D=2”, A CADA 100 CM E FECHAMENTO EM TELA DE ARAME ONDULADO GALV. FIO Nº 12, FIXADA COM CANTONEIRAS E BARRAS CHATAS, CORRIMÃO DUPLO, TUBO INDUSTRIAL CHAPA 16 - 1,50 MM (NBR 6591)</t>
  </si>
  <si>
    <t>13.91</t>
  </si>
  <si>
    <t>13.91.01</t>
  </si>
  <si>
    <t>13.92</t>
  </si>
  <si>
    <t>13.92.01</t>
  </si>
  <si>
    <t>13.92.02</t>
  </si>
  <si>
    <t>PISO DE TRANSIÇÃO</t>
  </si>
  <si>
    <t xml:space="preserve">PISO DE CONCRETO </t>
  </si>
  <si>
    <t>15.62</t>
  </si>
  <si>
    <t>15.62.01</t>
  </si>
  <si>
    <t>15.62.02</t>
  </si>
  <si>
    <t>15.63</t>
  </si>
  <si>
    <t>15.63.01</t>
  </si>
  <si>
    <t>15.64</t>
  </si>
  <si>
    <t>15.64.01</t>
  </si>
  <si>
    <t>15.64.02</t>
  </si>
  <si>
    <t>ACADEMIA A CÉU ABERTO</t>
  </si>
  <si>
    <t>18.71</t>
  </si>
  <si>
    <t>18.71.01</t>
  </si>
  <si>
    <t>18.71.02</t>
  </si>
  <si>
    <t>18.71.03</t>
  </si>
  <si>
    <t>18.71.04</t>
  </si>
  <si>
    <t>18.72</t>
  </si>
  <si>
    <t>18.72.01</t>
  </si>
  <si>
    <t>18.72.02</t>
  </si>
  <si>
    <t>18.73</t>
  </si>
  <si>
    <t>18.73.01</t>
  </si>
  <si>
    <t>18.74</t>
  </si>
  <si>
    <t>18.74.06</t>
  </si>
  <si>
    <t>CERCA ALVEN. MOURAO PV  E TELA GALV.#2"FIO12 4 FIOS FARPADO</t>
  </si>
  <si>
    <t>18.74.07</t>
  </si>
  <si>
    <t>CERCA MOURAO PV E TELA GALV.#2"FIO12 E 4 FIOS FARPADO</t>
  </si>
  <si>
    <t>18.76</t>
  </si>
  <si>
    <t>COLETOR DE RESÍDUO LEVE - LIXEIRA</t>
  </si>
  <si>
    <t>18.76.01</t>
  </si>
  <si>
    <t>CESTO COLETOR RESÍDUO (LIXEIRA) METÁLICO CILINDRICO DIÂMETRO 220 MM, PADRÃO SLU MC22</t>
  </si>
  <si>
    <t>18.76.02</t>
  </si>
  <si>
    <t>CESTO COLETOR RESÍDUO (LIXEIRA) METÁLICO CILINDRICO DIÂMETRO 250 MM, PADRÃO SLU MC25</t>
  </si>
  <si>
    <t>18.76.03</t>
  </si>
  <si>
    <t>CESTO COLETOR RESÍDUO (LIXEIRA) METÁLICO SIMPLES QUADRADO PADRÃO SLU MQS</t>
  </si>
  <si>
    <t>18.76.04</t>
  </si>
  <si>
    <t>CESTO COLETOR RESÍDUO (LIXEIRA) METÁLICO DUPLO QUADRADO PADRÃO SLU MQD</t>
  </si>
  <si>
    <t>19.11.03</t>
  </si>
  <si>
    <t>CAIXA PARA BOCA DE LOBO SIMPLES / BLOCO DE CONCRETO</t>
  </si>
  <si>
    <t>19.11.04</t>
  </si>
  <si>
    <t>CAIXA PARA BOCA DE LOBO DUPLA / BLOCO DE CONCRETO</t>
  </si>
  <si>
    <t>19.12.03</t>
  </si>
  <si>
    <t>ALTEAMENTO DE CAIXA PARA BOCA DE LOBO SIMPLES / BLOCO DE CONCRETO</t>
  </si>
  <si>
    <t>19.12.04</t>
  </si>
  <si>
    <t>ALTEAMENTO DE CAIXA PARA BOCA DE LOBO DUPLA / BLOCO DE CONCRETO</t>
  </si>
  <si>
    <t>19.91</t>
  </si>
  <si>
    <t>19.91.01</t>
  </si>
  <si>
    <t>19.91.02</t>
  </si>
  <si>
    <t>19.91.03</t>
  </si>
  <si>
    <t>MANEJO DE VEGETAÇÃO</t>
  </si>
  <si>
    <t>21.35</t>
  </si>
  <si>
    <t>SUPRESSÃO DE ÁRVORES</t>
  </si>
  <si>
    <t>21.35.01</t>
  </si>
  <si>
    <t>21.35.02</t>
  </si>
  <si>
    <t>SUPRESSAO ARVORE MEDIO PORTE INCLUS. CORTE LENHA</t>
  </si>
  <si>
    <t>21.35.03</t>
  </si>
  <si>
    <t>44.01.22</t>
  </si>
  <si>
    <t>VIGILÂNCIA DE OBRAS - EM DIAS ÚTEIS (CONSIDERANDO INÍCIO AS 17H DE SEGUNDA A QUINTA E 16H NA SEXTA) E 24 HORAS POR DIA AOS SÁBADOS, DOMINGOS E FERIADOS</t>
  </si>
  <si>
    <t>44.01.23</t>
  </si>
  <si>
    <t>VIGILÂNCIA DE OBRAS - 24 HORAS EM DIAS ÚTEIS, SÁBADOS, DOMINGOS E FERIADOS</t>
  </si>
  <si>
    <t>54.42.01</t>
  </si>
  <si>
    <t>SERRA CIRCULAR DE BANCADA, MOTOR ELÉTRICO 1800W, COIFA P/DISCO 10", OU EQUIVALENTE</t>
  </si>
  <si>
    <t>56.11.15</t>
  </si>
  <si>
    <t>BIÓLOGO ATÉ 5 ANOS DE EXPERIÊNCIA</t>
  </si>
  <si>
    <t>56.11.16</t>
  </si>
  <si>
    <t>BIÓLOGO ACIMA DE 5 ANOS DE EXPERIÊNCIA</t>
  </si>
  <si>
    <t>56.11.17</t>
  </si>
  <si>
    <t>ESTAGIÁRIO DE NÍVEL SUPERIOR - 04 HORAS</t>
  </si>
  <si>
    <t>60.15.19</t>
  </si>
  <si>
    <t>BARRA CHATA AÇO 1/8" X 3/8" (0,24KG/M)</t>
  </si>
  <si>
    <t>60.17.16</t>
  </si>
  <si>
    <t>CANTONEIRA AÇO ABAS IGUAIS 3/8", E= 1/8" (0,55KG/M)</t>
  </si>
  <si>
    <t>60.28.08</t>
  </si>
  <si>
    <t>GABIAO CAIXA MALHA HEXAGONAL 8X10CM FIO 2,7MM (NBR 10.514:1988/8964:2013) 3,0x1,0x0,5M ZN/AL + PVC</t>
  </si>
  <si>
    <t>60.28.09</t>
  </si>
  <si>
    <t>GABIAO CAIXA MALHA HEXAGONAL 8X10CM FIO 2,7MM (NBR 10.514:1988/8964:2013) 3,0X1,0X0,5M ZN/AL</t>
  </si>
  <si>
    <t>60.28.12</t>
  </si>
  <si>
    <t>GABIAO MANTA (COLCHAO) MALHA HEXAGONAL 6X8CM FIO 2MM (NBR 10.514:1988/8964:2013) 4,0x2,0x0,17M  ZN/AL + PVC</t>
  </si>
  <si>
    <t>60.28.13</t>
  </si>
  <si>
    <t>GABIAO MANTA (COLCHAO) MALHA HEXAGONAL 6X8CM FIO 2MM (NBR 10.514:1988/8964:2013) 4,0x2,0x0,23M  ZN/AL + PVC</t>
  </si>
  <si>
    <t>60.35.61</t>
  </si>
  <si>
    <t>ARAME DE AÇO ZN/AL + PVC FIO 2,2MM</t>
  </si>
  <si>
    <t>60.35.71</t>
  </si>
  <si>
    <t>ARAME DE AÇO ZN/AL FIO 2,2MM</t>
  </si>
  <si>
    <t>60.40.01</t>
  </si>
  <si>
    <t>TUBO AÇO GALVANIZADO INDUSTRIAL REDONDO DN 1 1/4" (31,75 MM)  E=2,00MM, NBR 6591</t>
  </si>
  <si>
    <t>60.40.02</t>
  </si>
  <si>
    <t>TUBO AÇO CARBONO INDUSTRIAL REDONDO DN 2" (50,80 MM)  E=1,50MM, NBR 6591</t>
  </si>
  <si>
    <t>60.40.03</t>
  </si>
  <si>
    <t>TUBO AÇO CARBONO INDUSTRIAL REDONDO DN 1 1/4" (31,75 MM)  E=1,50MM, NBR 6591</t>
  </si>
  <si>
    <t>60.40.04</t>
  </si>
  <si>
    <t>TUBO AÇO CARBONO INDUSTRIAL REDONDO DN 1 1/2" (38 MM)  E=1,50MM, NBR 6591</t>
  </si>
  <si>
    <t>ADITIVO IMPERMEABILIZANTE DE PEGA NORMAL PARA ARGAMASSAS E CONCRETOS SEM ARMACAO REF 123</t>
  </si>
  <si>
    <t>CAIXA SIFONADA PVC C/GRELHA E PORTA GRELHA QUAD/RED. BRANCA 150x150x50MM (DIAM. X H X DIAM. SAÍDA)</t>
  </si>
  <si>
    <t>CAIXA SIFONADA PVC C/GRELHA E PORTA GRELHA QUAD/RED. BRANCA 150x185x75MM (DIAM. X H X DIAM. SAÍDA)</t>
  </si>
  <si>
    <t>CAIXA SIFONADA PVC C/GRELHA E PORTA GRELHA REDONDA BRANCA 100X100X50 MM (DIAM. X H X DIAM. SAÍDA)</t>
  </si>
  <si>
    <t>CAIXA SIFONADA PVC SEM GRELHA E PORTA GRELHA 100X150X50MM (DIAM. X H X DIAM. SAÍDA)</t>
  </si>
  <si>
    <t>CAIXA SIFONADA 250X230X75MM COM TAMPA CEGA (DIAM. X H X DIAM. SAÍDA)</t>
  </si>
  <si>
    <t>CAIXA SIFONADA 250X172X50MM COM TAMPA CEGA (DIAM. X H X DIAM. SAÍDA)</t>
  </si>
  <si>
    <t>83.17.71</t>
  </si>
  <si>
    <t>PLACA DE IDENTIFICAÇÃO DE RESÍDUOS - PGRCC, CONFORME RESOLUÇÃO CONAMA-RDC Nº 275/2001, CONFECCIONADA EM LONA (TIPO BANNER) DIM. (30X30)CM</t>
  </si>
  <si>
    <t>UN.</t>
  </si>
  <si>
    <t>83.18.01</t>
  </si>
  <si>
    <t>LONA PLÁSTICA PRETA - 150 MICRA - 4 X 100M</t>
  </si>
  <si>
    <t>ROLO</t>
  </si>
  <si>
    <t>83.18.02</t>
  </si>
  <si>
    <t>LONA PLÁSTICA PRETA - 200 MICRA - 8 X100 M</t>
  </si>
  <si>
    <t>83.18.03</t>
  </si>
  <si>
    <t>LONA REFORÇADA COM ILHÓS DE POLIETILENO PARA COBERTURA CAÇAMBA (4Mx4M), 300 MICRAS, PRETA OU LARANJA</t>
  </si>
  <si>
    <t>83.40.06</t>
  </si>
  <si>
    <t>LIXEIRA PLÁSTICA COM TAMPA VAI E VEM CAP 100L P/ ORGÂNICOS</t>
  </si>
  <si>
    <t>83.40.07</t>
  </si>
  <si>
    <t>BOMBONA BOCA LARGA PARA RESÍDUOS CLASSE B - 100 LITROS</t>
  </si>
  <si>
    <t>83.40.08</t>
  </si>
  <si>
    <t>BIG BAG PARA RESÍDUOS COMUNS, CAP.APROXIMADA DE 1 M3, PADRÃO CLUB FARM OU EQUIVALENTE</t>
  </si>
  <si>
    <t>83.40.09</t>
  </si>
  <si>
    <t>CESTO COLETOR RESÍDUO LEVE METÁLICO CILINDRO DIÂMETRO 220 MM, PADRÃO SLU MC22</t>
  </si>
  <si>
    <t>83.40.10</t>
  </si>
  <si>
    <t>CESTO COLETOR RESÍDUO LEVE METÁLICO CILINDRO DIÂMETRO 250 MM PADRÃO SLU MC25</t>
  </si>
  <si>
    <t>83.40.11</t>
  </si>
  <si>
    <t>CESTO COLETOR DE RESÍDUO LEVE MQS</t>
  </si>
  <si>
    <t>83.40.12</t>
  </si>
  <si>
    <t>CESTO COLETOR DE RESÍDUO LEVE MQD</t>
  </si>
  <si>
    <t>83.41.04</t>
  </si>
  <si>
    <t>FITA DUPLA FACE TRANSFERIVEL VHB12MMX20M UNITARIO 3M OU EQUIVALENTE</t>
  </si>
  <si>
    <t>93.21.04</t>
  </si>
  <si>
    <t xml:space="preserve">TERRÔMETRO 20 KO E RESISTIVIDADE DO SOLO </t>
  </si>
  <si>
    <t>94.18.04</t>
  </si>
  <si>
    <t xml:space="preserve">DIGITALIZAÇÃO DE FORMATO A4 (PDF OU EQUIVALENTE) </t>
  </si>
  <si>
    <t>PREÇO UNIT. COM BDI 28,75%</t>
  </si>
  <si>
    <t>PREÇO A EXECUTAR COM BDI 28,75%</t>
  </si>
  <si>
    <t>CONCRETO BETUMINOSO USINADO A QUENTE (CBUQ) PARA PAVIMENTACAO ASFALTICA, PADRAO DNIT, FAIXA C, COM CAP 50/70 - AQUISICAO POSTO USINA</t>
  </si>
  <si>
    <t>PLACA DE SINALIZACAO EM CHAPA DE ACO NUM 16 COM PINTURA REFLETIVA</t>
  </si>
  <si>
    <t>TUBO ACO GALVANIZADO COM COSTURA, CLASSE LEVE, DN 80 MM ( 3"),  E = 3,35 MM, *7,32* KG/M (NBR 5580)</t>
  </si>
  <si>
    <t>SETOP - OUT/22</t>
  </si>
  <si>
    <t>SINAPI - JAN/23</t>
  </si>
  <si>
    <t>SUDECAP - DEZ/22</t>
  </si>
  <si>
    <t>ESCAVAÇAO MECANICA INCLUSIVE TRANSPORTE ATE 50 M EM MATERIAL DE 1ª CATEGORIA</t>
  </si>
  <si>
    <t>CARGA DE MATERIAL DE QUALQUER NATUREZA SOBRE CAMINHAO -  MECANICA</t>
  </si>
  <si>
    <t>1.11</t>
  </si>
  <si>
    <t>1.12</t>
  </si>
  <si>
    <t>Data: 03/03/2023</t>
  </si>
  <si>
    <t>3.13</t>
  </si>
  <si>
    <t>EXECUÇÃO DE GRAMPO PARA SOLO GRAMPEADO COM COMPRIMENTO MENOR OU IGUAL A 4 M, DIÂMETRO DE 10 CM, PERFURAÇÃO COM EQUIPAMENTO MANUAL E ARMADURA COM DIÂMETRO DE 16 MM. AF_05/2016</t>
  </si>
  <si>
    <t>5.3.8</t>
  </si>
  <si>
    <t>SICRO – OUT/22</t>
  </si>
  <si>
    <t>TRANSPORTE DE MATERIAL BETUMINOSO COM CAMINHÃO TANQUE DISTRIBUIDOR – RODOVIA PAVIMENTADA</t>
  </si>
  <si>
    <t>2.</t>
  </si>
  <si>
    <t>3.</t>
  </si>
  <si>
    <t>5.</t>
  </si>
  <si>
    <t>4.</t>
  </si>
  <si>
    <t>ESCALONAMENTO DE TALUDE DE ATERROS</t>
  </si>
  <si>
    <t>FITA ZEBRADA AMARELA PARA SINALIZAÇÃO ISOLAMENTO DE ÁREA, EXCLUSIVE SUPORTE PARA SUSTENTAÇÃO, INCLUSIVE FIXAÇÃO E FORNECIMENTO</t>
  </si>
  <si>
    <t>um</t>
  </si>
  <si>
    <t>t X Km</t>
  </si>
  <si>
    <t>m3 X Km</t>
  </si>
  <si>
    <t xml:space="preserve">m2    </t>
  </si>
  <si>
    <t>h</t>
  </si>
  <si>
    <t>m3 x Km</t>
  </si>
  <si>
    <t>ESCAVAÇÃO, CARGA, DESCARGA, ESPALHAMENTO E TRANSPORTE DE MATERIAL DE 1ª CATEGORIA, COM CAMINHÃO. DISTÂNCIA MÉDIA DE TRANSPORTE  DE 1.801 A 2.000 M</t>
  </si>
  <si>
    <t>RECICLAGEM E RECONFECÇÃO DO PAVIMENTO COM  ADIÇÃO DE 3% DE CIMENTO, COMPACTADA NA ENERGIA DO PROCTOR INTERMEDIÁRIO (EXECUÇÃO COM REAPROVEITAMENTO DO MATERIAL , INCLUINDO O FORNECIMENTO E TRANSPORTE DO CIMENTO)</t>
  </si>
  <si>
    <t>REPERFILAMENTO DE PAVIMENTO (PARA CBUQ E PRÉ-MISTURADO A FRIO) (APLICAÇÃO COM MOTONIVELADORA, EXCLUI O FORNECIMENTO DA MASSA)</t>
  </si>
  <si>
    <t>IMPRIMAÇÃO (EXECUÇÃO E FORNECIMENTO DO MATERIAL BETUMINOSO, EXCLUSIVE TRANSPORTE DO MATERIAL BETUMINOSO)</t>
  </si>
  <si>
    <t>MICRO-REVESTIMENTO ASFÁTICO A FRIO  (COM ESPESSURA DE 15MM (EXECUÇÃO, INCLUINDO O FORNECIMENTO DE TODOS OS MATERIAIS, EXCETO A EMULSÃO)</t>
  </si>
  <si>
    <t>TAPA-BURACO COM CONCRETO BETUMINOSO USINADO A QUENTE ((EXECUÇÃO INCLUINDO USINAGEM, PINTURA DE LIGAÇÃO, APLICAÇÃO DA MASSA, FORNECIMENTO E TRANSPORTE DOS AGREGADOS, EXCLUI FORNECIMENTO E TRANSPORTE DO MATERIAL BETUMINOSO)</t>
  </si>
  <si>
    <t>TACHA REFLETIVA TIPO SHTRP, COM CATADIÓPTRICO EM APENAS UMA FACE (EXECUÇÃO, INCLUINDO FORNECIMENTO, COLOCAÇÃO E TRANSPORTE DE TODOS OS MATERIAIS)</t>
  </si>
  <si>
    <t>MEIO-FIO DE CONCRETO, TIPO DR.MF-01 (EXECUÇÃO, INCLUINDO ESCAVAÇÃO, FORNECIMENTO E TRANSPORTE DE TODOS OS MATERIAIS)</t>
  </si>
  <si>
    <t>CAIAÇÃO A DUAS DEMÃOS (EXECUÇÃO, INCLUINDO FORNECIMENTO E TRANSPORTE DE TODOS OS MATERIAIS)</t>
  </si>
  <si>
    <t>MURO DE ARRIMO EM GABIÃO CAIXA, TELA GALVANIZADA (EXECUÇÃO, INCLUINDO FORNECIMENTO DE TODOS OS MATERIAIS)</t>
  </si>
  <si>
    <t>DEFENSA SINGELA SEMI-MALEÁVEL SV-DSM-02 (EXECUÇÃO, INCLUINDO FORNECIMENTO, COLOCAÇÃO E TRANSPORTE DE TODOS OS MATERIAIS)</t>
  </si>
  <si>
    <t xml:space="preserve">CONTRATAÇÃO DE EMPRESA PARA EXECUÇÃO DE SERVIÇOS DE RECOMPOSIÇÃO DE VIAS E MANUTENÇÃO ASFALTICA </t>
  </si>
  <si>
    <t>DOS MUNICÍPIOS QUE COMPÕEM A ASSOCIAÇÃO DOS MUNICÍPIOS DA MICRORREGIÃO DO MÉDIO SAPUCAÍ – AMESP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</si>
</sst>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R$&quot;* #,##0.00_-;\-&quot;R$&quot;* #,##0.00_-;_-&quot;R$&quot;* &quot;-&quot;??_-;_-@_-"/>
    <numFmt numFmtId="43" formatCode="_-* #,##0.00_-;\-* #,##0.00_-;_-* &quot;-&quot;??_-;_-@_-"/>
    <numFmt numFmtId="164" formatCode="_-&quot;R$&quot;\ * #,##0.00_-;\-&quot;R$&quot;\ * #,##0.00_-;_-&quot;R$&quot;\ * &quot;-&quot;??_-;_-@_-"/>
    <numFmt numFmtId="165" formatCode="0.000%"/>
    <numFmt numFmtId="166" formatCode="_(&quot;R$ &quot;* #,##0.00_);_(&quot;R$ &quot;* \(#,##0.00\);_(&quot;R$ &quot;* &quot;-&quot;??_);_(@_)"/>
    <numFmt numFmtId="167" formatCode="&quot;R$&quot;\ #,##0.00"/>
    <numFmt numFmtId="168" formatCode="#,##0.00\ &quot;h&quot;"/>
    <numFmt numFmtId="169" formatCode="0\)"/>
    <numFmt numFmtId="170" formatCode="&quot;R$&quot;\ #,##0.00\ "/>
    <numFmt numFmtId="171" formatCode="_(&quot;R$&quot;* #,##0.000_);_(&quot;R$&quot;* \(#,##0.000\);_(&quot;R$&quot;* &quot;-&quot;??_);_(@_)"/>
    <numFmt numFmtId="172" formatCode="#,##0\ &quot;conj&quot;"/>
    <numFmt numFmtId="173" formatCode="#,##0.00\ &quot;m²/mês&quot;"/>
    <numFmt numFmtId="174" formatCode="#,##0.00\ &quot;Equipe/mês&quot;"/>
    <numFmt numFmtId="175" formatCode="dd\ &quot;de&quot;\ mmmm\ &quot;de&quot;\ yyyy"/>
    <numFmt numFmtId="176" formatCode="_-&quot;R$&quot;* #,##0.000_-;\-&quot;R$&quot;* #,##0.000_-;_-&quot;R$&quot;* &quot;-&quot;???_-;_-@_-"/>
    <numFmt numFmtId="177" formatCode="0.0%"/>
    <numFmt numFmtId="178" formatCode="_-* #,##0.00_-;\-* #,##0.00_-;_-* \-??_-;_-@_-"/>
    <numFmt numFmtId="179" formatCode="0000"/>
    <numFmt numFmtId="180" formatCode="00"/>
    <numFmt numFmtId="181" formatCode="##0.00"/>
    <numFmt numFmtId="182" formatCode="#0.00"/>
    <numFmt numFmtId="183" formatCode="##,##0.00"/>
    <numFmt numFmtId="184" formatCode="00000"/>
    <numFmt numFmtId="185" formatCode="000"/>
  </numFmts>
  <fonts count="85" x14ac:knownFonts="1">
    <font>
      <sz val="11"/>
      <color theme="1"/>
      <name val="Calibri"/>
      <family val="2"/>
      <scheme val="minor"/>
    </font>
    <font>
      <b/>
      <sz val="16"/>
      <color theme="1"/>
      <name val="Calibri"/>
      <family val="2"/>
      <scheme val="minor"/>
    </font>
    <font>
      <b/>
      <sz val="11"/>
      <color theme="1"/>
      <name val="Calibri"/>
      <family val="2"/>
      <scheme val="minor"/>
    </font>
    <font>
      <sz val="11"/>
      <color theme="1"/>
      <name val="Calibri"/>
      <family val="2"/>
      <scheme val="minor"/>
    </font>
    <font>
      <sz val="11"/>
      <color theme="0"/>
      <name val="Calibri"/>
      <family val="2"/>
      <scheme val="minor"/>
    </font>
    <font>
      <b/>
      <sz val="12"/>
      <color rgb="FF000000"/>
      <name val="Arial"/>
      <family val="2"/>
    </font>
    <font>
      <sz val="12"/>
      <color rgb="FF000000"/>
      <name val="Arial"/>
      <family val="2"/>
    </font>
    <font>
      <b/>
      <sz val="16"/>
      <color theme="1"/>
      <name val="Arial"/>
      <family val="2"/>
    </font>
    <font>
      <sz val="11"/>
      <color theme="1"/>
      <name val="Arial"/>
      <family val="2"/>
    </font>
    <font>
      <b/>
      <sz val="11"/>
      <color theme="1"/>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8"/>
      <color theme="1"/>
      <name val="Arial"/>
      <family val="2"/>
    </font>
    <font>
      <b/>
      <sz val="14"/>
      <color theme="1"/>
      <name val="Arial"/>
      <family val="2"/>
    </font>
    <font>
      <sz val="11"/>
      <name val="Arial"/>
      <family val="2"/>
    </font>
    <font>
      <b/>
      <sz val="11"/>
      <name val="Arial"/>
      <family val="2"/>
    </font>
    <font>
      <b/>
      <u/>
      <sz val="11"/>
      <name val="Arial"/>
      <family val="2"/>
    </font>
    <font>
      <i/>
      <sz val="11"/>
      <name val="Arial"/>
      <family val="2"/>
    </font>
    <font>
      <b/>
      <i/>
      <sz val="11"/>
      <name val="Arial"/>
      <family val="2"/>
    </font>
    <font>
      <b/>
      <i/>
      <sz val="11"/>
      <color rgb="FF0070C0"/>
      <name val="Arial"/>
      <family val="2"/>
    </font>
    <font>
      <b/>
      <sz val="11"/>
      <name val="Courier"/>
      <family val="3"/>
    </font>
    <font>
      <i/>
      <sz val="11"/>
      <name val="Courier"/>
      <family val="3"/>
    </font>
    <font>
      <b/>
      <i/>
      <sz val="11"/>
      <name val="Courier"/>
      <family val="3"/>
    </font>
    <font>
      <sz val="11"/>
      <name val="Courier"/>
      <family val="3"/>
    </font>
    <font>
      <sz val="14"/>
      <color theme="1"/>
      <name val="Arial"/>
      <family val="2"/>
    </font>
    <font>
      <b/>
      <sz val="10"/>
      <name val="Arial"/>
      <family val="2"/>
    </font>
    <font>
      <sz val="9"/>
      <name val="Arial"/>
      <family val="2"/>
    </font>
    <font>
      <i/>
      <sz val="12"/>
      <name val="Calibri"/>
      <family val="2"/>
    </font>
    <font>
      <i/>
      <u/>
      <sz val="12"/>
      <name val="Calibri"/>
      <family val="2"/>
    </font>
    <font>
      <u/>
      <sz val="10"/>
      <name val="Arial"/>
      <family val="2"/>
    </font>
    <font>
      <sz val="11"/>
      <color rgb="FFFF0000"/>
      <name val="Arial"/>
      <family val="2"/>
    </font>
    <font>
      <sz val="11"/>
      <color rgb="FF0070C0"/>
      <name val="Arial"/>
      <family val="2"/>
    </font>
    <font>
      <b/>
      <sz val="18"/>
      <color rgb="FFFF0000"/>
      <name val="Arial"/>
      <family val="2"/>
    </font>
    <font>
      <sz val="8"/>
      <name val="Calibri"/>
      <family val="2"/>
      <scheme val="minor"/>
    </font>
    <font>
      <b/>
      <sz val="11"/>
      <color rgb="FFFF0000"/>
      <name val="Arial"/>
      <family val="2"/>
    </font>
    <font>
      <b/>
      <sz val="18"/>
      <name val="Arial"/>
      <family val="2"/>
    </font>
    <font>
      <b/>
      <sz val="14"/>
      <name val="Arial"/>
      <family val="2"/>
    </font>
    <font>
      <sz val="11"/>
      <color rgb="FF000000"/>
      <name val="Calibri"/>
      <family val="2"/>
      <charset val="1"/>
    </font>
    <font>
      <sz val="11"/>
      <color rgb="FF000000"/>
      <name val="Calibri"/>
      <family val="2"/>
      <scheme val="minor"/>
    </font>
    <font>
      <sz val="8"/>
      <color rgb="FF000000"/>
      <name val="Arial"/>
      <family val="2"/>
    </font>
    <font>
      <sz val="6"/>
      <color rgb="FF000000"/>
      <name val="Arial"/>
      <family val="2"/>
    </font>
    <font>
      <b/>
      <sz val="7"/>
      <color rgb="FF000000"/>
      <name val="Arial"/>
      <family val="2"/>
    </font>
    <font>
      <sz val="7"/>
      <color rgb="FF000000"/>
      <name val="Arial"/>
      <family val="2"/>
    </font>
    <font>
      <sz val="11"/>
      <color theme="0"/>
      <name val="Arial"/>
      <family val="2"/>
    </font>
    <font>
      <sz val="55"/>
      <color rgb="FF010000"/>
      <name val="Arial"/>
      <family val="2"/>
    </font>
    <font>
      <sz val="7"/>
      <color rgb="FF010000"/>
      <name val="Arial"/>
      <family val="2"/>
    </font>
    <font>
      <sz val="8"/>
      <color rgb="FF010000"/>
      <name val="Arial"/>
      <family val="2"/>
    </font>
    <font>
      <b/>
      <sz val="20"/>
      <color rgb="FF1F497D"/>
      <name val="Arial"/>
      <family val="2"/>
    </font>
    <font>
      <b/>
      <sz val="9"/>
      <color rgb="FFFFFFFF"/>
      <name val="Arial"/>
      <family val="2"/>
    </font>
    <font>
      <b/>
      <sz val="9"/>
      <color rgb="FF010000"/>
      <name val="Arial"/>
      <family val="2"/>
    </font>
    <font>
      <sz val="9"/>
      <color rgb="FF010000"/>
      <name val="Arial"/>
      <family val="2"/>
    </font>
    <font>
      <b/>
      <sz val="20"/>
      <color rgb="FF632523"/>
      <name val="Arial"/>
      <family val="2"/>
    </font>
    <font>
      <b/>
      <sz val="20"/>
      <color rgb="FF367735"/>
      <name val="Arial"/>
      <family val="2"/>
    </font>
    <font>
      <b/>
      <sz val="10"/>
      <color rgb="FF010000"/>
      <name val="Arial"/>
      <family val="2"/>
    </font>
    <font>
      <sz val="10"/>
      <color rgb="FF010000"/>
      <name val="Arial"/>
      <family val="2"/>
    </font>
    <font>
      <sz val="11"/>
      <color theme="1"/>
      <name val="Calibri Light"/>
      <family val="2"/>
    </font>
    <font>
      <sz val="11"/>
      <name val="Calibri Light"/>
      <family val="2"/>
    </font>
    <font>
      <b/>
      <sz val="14"/>
      <color theme="1"/>
      <name val="Calibri Light"/>
      <family val="2"/>
    </font>
    <font>
      <sz val="14"/>
      <color theme="1"/>
      <name val="Calibri Light"/>
      <family val="2"/>
    </font>
    <font>
      <b/>
      <sz val="11"/>
      <color theme="1"/>
      <name val="Calibri Light"/>
      <family val="2"/>
    </font>
    <font>
      <b/>
      <i/>
      <sz val="12"/>
      <color theme="1"/>
      <name val="Calibri Light"/>
      <family val="2"/>
    </font>
    <font>
      <i/>
      <sz val="12"/>
      <color theme="1"/>
      <name val="Calibri Light"/>
      <family val="2"/>
    </font>
    <font>
      <i/>
      <sz val="11"/>
      <color theme="1"/>
      <name val="Calibri Light"/>
      <family val="2"/>
    </font>
    <font>
      <b/>
      <sz val="12"/>
      <color theme="1"/>
      <name val="Calibri Light"/>
      <family val="2"/>
    </font>
    <font>
      <sz val="11"/>
      <color rgb="FF000000"/>
      <name val="Calibri Light"/>
      <family val="2"/>
    </font>
    <font>
      <b/>
      <sz val="20"/>
      <color theme="1"/>
      <name val="Arial"/>
      <family val="2"/>
    </font>
  </fonts>
  <fills count="39">
    <fill>
      <patternFill patternType="none"/>
    </fill>
    <fill>
      <patternFill patternType="gray125"/>
    </fill>
    <fill>
      <patternFill patternType="solid">
        <fgColor theme="0" tint="-0.14999847407452621"/>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9"/>
        <bgColor indexed="64"/>
      </patternFill>
    </fill>
    <fill>
      <patternFill patternType="solid">
        <fgColor theme="2"/>
        <bgColor indexed="64"/>
      </patternFill>
    </fill>
    <fill>
      <patternFill patternType="solid">
        <fgColor theme="2" tint="-9.9978637043366805E-2"/>
        <bgColor indexed="64"/>
      </patternFill>
    </fill>
    <fill>
      <patternFill patternType="solid">
        <fgColor indexed="43"/>
        <bgColor indexed="64"/>
      </patternFill>
    </fill>
    <fill>
      <patternFill patternType="solid">
        <fgColor rgb="FFE6E6E6"/>
        <bgColor indexed="64"/>
      </patternFill>
    </fill>
    <fill>
      <patternFill patternType="solid">
        <fgColor rgb="FFA9A9A9"/>
      </patternFill>
    </fill>
    <fill>
      <patternFill patternType="solid">
        <fgColor rgb="FFD3D3D3"/>
      </patternFill>
    </fill>
    <fill>
      <patternFill patternType="solid">
        <fgColor rgb="FF1F497D"/>
        <bgColor indexed="64"/>
      </patternFill>
    </fill>
    <fill>
      <patternFill patternType="solid">
        <fgColor rgb="FF632523"/>
        <bgColor indexed="64"/>
      </patternFill>
    </fill>
    <fill>
      <patternFill patternType="solid">
        <fgColor rgb="FF367735"/>
        <bgColor indexed="64"/>
      </patternFill>
    </fill>
  </fills>
  <borders count="1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top style="hair">
        <color auto="1"/>
      </top>
      <bottom style="hair">
        <color auto="1"/>
      </bottom>
      <diagonal/>
    </border>
    <border>
      <left style="thin">
        <color auto="1"/>
      </left>
      <right style="thin">
        <color auto="1"/>
      </right>
      <top/>
      <bottom/>
      <diagonal/>
    </border>
    <border>
      <left/>
      <right style="medium">
        <color indexed="64"/>
      </right>
      <top style="medium">
        <color indexed="64"/>
      </top>
      <bottom style="medium">
        <color indexed="64"/>
      </bottom>
      <diagonal/>
    </border>
    <border>
      <left/>
      <right/>
      <top style="hair">
        <color indexed="64"/>
      </top>
      <bottom style="hair">
        <color indexed="64"/>
      </bottom>
      <diagonal/>
    </border>
    <border>
      <left/>
      <right/>
      <top style="hair">
        <color auto="1"/>
      </top>
      <bottom/>
      <diagonal/>
    </border>
    <border>
      <left/>
      <right/>
      <top/>
      <bottom style="hair">
        <color auto="1"/>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style="double">
        <color auto="1"/>
      </top>
      <bottom style="hair">
        <color auto="1"/>
      </bottom>
      <diagonal/>
    </border>
    <border>
      <left/>
      <right style="double">
        <color auto="1"/>
      </right>
      <top style="double">
        <color auto="1"/>
      </top>
      <bottom style="hair">
        <color auto="1"/>
      </bottom>
      <diagonal/>
    </border>
    <border>
      <left/>
      <right style="double">
        <color auto="1"/>
      </right>
      <top style="hair">
        <color auto="1"/>
      </top>
      <bottom style="hair">
        <color auto="1"/>
      </bottom>
      <diagonal/>
    </border>
    <border>
      <left/>
      <right style="double">
        <color auto="1"/>
      </right>
      <top style="hair">
        <color auto="1"/>
      </top>
      <bottom/>
      <diagonal/>
    </border>
    <border>
      <left/>
      <right style="double">
        <color auto="1"/>
      </right>
      <top/>
      <bottom style="hair">
        <color auto="1"/>
      </bottom>
      <diagonal/>
    </border>
    <border>
      <left/>
      <right style="double">
        <color auto="1"/>
      </right>
      <top style="thin">
        <color indexed="64"/>
      </top>
      <bottom style="thin">
        <color indexed="64"/>
      </bottom>
      <diagonal/>
    </border>
    <border>
      <left style="thin">
        <color indexed="64"/>
      </left>
      <right style="double">
        <color auto="1"/>
      </right>
      <top style="thin">
        <color indexed="64"/>
      </top>
      <bottom style="thin">
        <color indexed="64"/>
      </bottom>
      <diagonal/>
    </border>
    <border>
      <left/>
      <right style="double">
        <color auto="1"/>
      </right>
      <top style="thin">
        <color indexed="64"/>
      </top>
      <bottom/>
      <diagonal/>
    </border>
    <border>
      <left/>
      <right style="double">
        <color auto="1"/>
      </right>
      <top/>
      <bottom style="thin">
        <color indexed="64"/>
      </bottom>
      <diagonal/>
    </border>
    <border>
      <left style="double">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auto="1"/>
      </left>
      <right style="thin">
        <color auto="1"/>
      </right>
      <top style="hair">
        <color auto="1"/>
      </top>
      <bottom/>
      <diagonal/>
    </border>
    <border>
      <left style="thin">
        <color auto="1"/>
      </left>
      <right style="thin">
        <color auto="1"/>
      </right>
      <top style="hair">
        <color auto="1"/>
      </top>
      <bottom/>
      <diagonal/>
    </border>
    <border>
      <left style="thin">
        <color auto="1"/>
      </left>
      <right style="double">
        <color auto="1"/>
      </right>
      <top style="hair">
        <color auto="1"/>
      </top>
      <bottom/>
      <diagonal/>
    </border>
    <border>
      <left/>
      <right style="double">
        <color indexed="64"/>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double">
        <color auto="1"/>
      </left>
      <right/>
      <top style="hair">
        <color auto="1"/>
      </top>
      <bottom/>
      <diagonal/>
    </border>
    <border>
      <left/>
      <right style="thin">
        <color auto="1"/>
      </right>
      <top style="hair">
        <color auto="1"/>
      </top>
      <bottom/>
      <diagonal/>
    </border>
    <border>
      <left style="double">
        <color auto="1"/>
      </left>
      <right/>
      <top/>
      <bottom style="hair">
        <color auto="1"/>
      </bottom>
      <diagonal/>
    </border>
    <border>
      <left/>
      <right style="thin">
        <color auto="1"/>
      </right>
      <top/>
      <bottom style="hair">
        <color auto="1"/>
      </bottom>
      <diagonal/>
    </border>
    <border>
      <left style="double">
        <color auto="1"/>
      </left>
      <right style="thin">
        <color auto="1"/>
      </right>
      <top style="thin">
        <color auto="1"/>
      </top>
      <bottom style="hair">
        <color auto="1"/>
      </bottom>
      <diagonal/>
    </border>
    <border>
      <left style="double">
        <color indexed="64"/>
      </left>
      <right/>
      <top style="double">
        <color indexed="64"/>
      </top>
      <bottom style="hair">
        <color indexed="64"/>
      </bottom>
      <diagonal/>
    </border>
    <border>
      <left style="thin">
        <color indexed="64"/>
      </left>
      <right style="thin">
        <color indexed="64"/>
      </right>
      <top/>
      <bottom style="hair">
        <color indexed="64"/>
      </bottom>
      <diagonal/>
    </border>
    <border>
      <left style="double">
        <color indexed="64"/>
      </left>
      <right style="thin">
        <color auto="1"/>
      </right>
      <top style="double">
        <color indexed="64"/>
      </top>
      <bottom/>
      <diagonal/>
    </border>
    <border>
      <left style="double">
        <color indexed="64"/>
      </left>
      <right style="thin">
        <color auto="1"/>
      </right>
      <top/>
      <bottom style="hair">
        <color auto="1"/>
      </bottom>
      <diagonal/>
    </border>
    <border>
      <left style="thin">
        <color indexed="64"/>
      </left>
      <right style="double">
        <color auto="1"/>
      </right>
      <top style="double">
        <color indexed="64"/>
      </top>
      <bottom/>
      <diagonal/>
    </border>
    <border>
      <left style="thin">
        <color indexed="64"/>
      </left>
      <right style="double">
        <color auto="1"/>
      </right>
      <top/>
      <bottom style="hair">
        <color auto="1"/>
      </bottom>
      <diagonal/>
    </border>
    <border>
      <left style="thin">
        <color auto="1"/>
      </left>
      <right/>
      <top style="double">
        <color auto="1"/>
      </top>
      <bottom style="hair">
        <color auto="1"/>
      </bottom>
      <diagonal/>
    </border>
    <border>
      <left style="medium">
        <color indexed="64"/>
      </left>
      <right/>
      <top style="medium">
        <color indexed="64"/>
      </top>
      <bottom style="medium">
        <color indexed="64"/>
      </bottom>
      <diagonal/>
    </border>
    <border>
      <left style="thin">
        <color rgb="FF000000"/>
      </left>
      <right style="thin">
        <color rgb="FF000000"/>
      </right>
      <top/>
      <bottom/>
      <diagonal/>
    </border>
    <border>
      <left/>
      <right/>
      <top style="thin">
        <color rgb="FF010000"/>
      </top>
      <bottom style="thin">
        <color rgb="FF01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right style="thin">
        <color rgb="FF000000"/>
      </right>
      <top/>
      <bottom/>
      <diagonal/>
    </border>
    <border>
      <left/>
      <right/>
      <top/>
      <bottom style="thin">
        <color rgb="FF010000"/>
      </bottom>
      <diagonal/>
    </border>
    <border>
      <left/>
      <right/>
      <top style="thin">
        <color rgb="FF010000"/>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right style="hair">
        <color indexed="64"/>
      </right>
      <top style="medium">
        <color indexed="64"/>
      </top>
      <bottom/>
      <diagonal/>
    </border>
    <border>
      <left/>
      <right/>
      <top style="medium">
        <color indexed="64"/>
      </top>
      <bottom style="hair">
        <color indexed="64"/>
      </bottom>
      <diagonal/>
    </border>
    <border>
      <left style="hair">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3">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10" fillId="0" borderId="0"/>
    <xf numFmtId="9" fontId="10" fillId="0" borderId="0" applyFont="0" applyFill="0" applyBorder="0" applyAlignment="0" applyProtection="0"/>
    <xf numFmtId="0" fontId="11" fillId="0" borderId="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3" fillId="18"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4" fillId="10" borderId="0" applyNumberFormat="0" applyBorder="0" applyAlignment="0" applyProtection="0"/>
    <xf numFmtId="0" fontId="15" fillId="22" borderId="41" applyNumberFormat="0" applyAlignment="0" applyProtection="0"/>
    <xf numFmtId="0" fontId="16" fillId="23" borderId="42" applyNumberFormat="0" applyAlignment="0" applyProtection="0"/>
    <xf numFmtId="0" fontId="17" fillId="0" borderId="43" applyNumberFormat="0" applyFill="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7" borderId="0" applyNumberFormat="0" applyBorder="0" applyAlignment="0" applyProtection="0"/>
    <xf numFmtId="0" fontId="18" fillId="13" borderId="41" applyNumberFormat="0" applyAlignment="0" applyProtection="0"/>
    <xf numFmtId="44"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3" fillId="0" borderId="0"/>
    <xf numFmtId="0" fontId="10" fillId="0" borderId="0"/>
    <xf numFmtId="0" fontId="10" fillId="28" borderId="44" applyNumberFormat="0" applyFont="0" applyAlignment="0" applyProtection="0"/>
    <xf numFmtId="40" fontId="19" fillId="29" borderId="0">
      <alignment horizontal="right"/>
    </xf>
    <xf numFmtId="0" fontId="20" fillId="29" borderId="0">
      <alignment horizontal="right"/>
    </xf>
    <xf numFmtId="0" fontId="21" fillId="29" borderId="39"/>
    <xf numFmtId="0" fontId="21" fillId="0" borderId="0" applyBorder="0">
      <alignment horizontal="centerContinuous"/>
    </xf>
    <xf numFmtId="0" fontId="22" fillId="0" borderId="0" applyBorder="0">
      <alignment horizontal="centerContinuous"/>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3" fillId="22" borderId="45"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7" fillId="0" borderId="46" applyNumberFormat="0" applyFill="0" applyAlignment="0" applyProtection="0"/>
    <xf numFmtId="0" fontId="28" fillId="0" borderId="47" applyNumberFormat="0" applyFill="0" applyAlignment="0" applyProtection="0"/>
    <xf numFmtId="0" fontId="29" fillId="0" borderId="48" applyNumberFormat="0" applyFill="0" applyAlignment="0" applyProtection="0"/>
    <xf numFmtId="0" fontId="29" fillId="0" borderId="0" applyNumberFormat="0" applyFill="0" applyBorder="0" applyAlignment="0" applyProtection="0"/>
    <xf numFmtId="0" fontId="30" fillId="0" borderId="49"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0" fontId="45" fillId="0" borderId="0"/>
    <xf numFmtId="166" fontId="10" fillId="0" borderId="0" applyFont="0" applyFill="0" applyBorder="0" applyAlignment="0" applyProtection="0"/>
    <xf numFmtId="0" fontId="56" fillId="0" borderId="0"/>
    <xf numFmtId="164" fontId="56" fillId="0" borderId="0" applyFont="0" applyFill="0" applyBorder="0" applyAlignment="0" applyProtection="0"/>
    <xf numFmtId="178" fontId="56" fillId="0" borderId="0" applyBorder="0" applyProtection="0"/>
    <xf numFmtId="43" fontId="57" fillId="0" borderId="0" applyFont="0" applyFill="0" applyBorder="0" applyAlignment="0" applyProtection="0"/>
    <xf numFmtId="9" fontId="10" fillId="0" borderId="0"/>
  </cellStyleXfs>
  <cellXfs count="820">
    <xf numFmtId="0" fontId="0" fillId="0" borderId="0" xfId="0"/>
    <xf numFmtId="0" fontId="0" fillId="0" borderId="0" xfId="0" applyAlignment="1">
      <alignment horizontal="center"/>
    </xf>
    <xf numFmtId="0" fontId="0" fillId="5" borderId="0" xfId="0" applyFill="1"/>
    <xf numFmtId="0" fontId="4" fillId="0" borderId="0" xfId="0" applyFont="1"/>
    <xf numFmtId="0" fontId="4" fillId="0" borderId="0" xfId="0" applyFont="1" applyAlignment="1">
      <alignment horizontal="center"/>
    </xf>
    <xf numFmtId="43" fontId="4" fillId="0" borderId="0" xfId="1" applyFont="1" applyAlignment="1">
      <alignment horizontal="center"/>
    </xf>
    <xf numFmtId="43" fontId="4" fillId="0" borderId="0" xfId="0" applyNumberFormat="1" applyFont="1"/>
    <xf numFmtId="0" fontId="0" fillId="5" borderId="20" xfId="0" applyFill="1" applyBorder="1" applyAlignment="1">
      <alignment horizontal="center" vertical="center"/>
    </xf>
    <xf numFmtId="0" fontId="0" fillId="5" borderId="21" xfId="0" applyFill="1" applyBorder="1" applyAlignment="1">
      <alignment horizontal="center" vertical="center"/>
    </xf>
    <xf numFmtId="0" fontId="0" fillId="0" borderId="0" xfId="0" applyAlignment="1">
      <alignment vertical="center"/>
    </xf>
    <xf numFmtId="0" fontId="8" fillId="0" borderId="26" xfId="0" applyFont="1" applyBorder="1"/>
    <xf numFmtId="0" fontId="8" fillId="0" borderId="0" xfId="0" applyFont="1"/>
    <xf numFmtId="169" fontId="37" fillId="29" borderId="0" xfId="6" applyNumberFormat="1" applyFont="1" applyFill="1" applyAlignment="1">
      <alignment horizontal="center" vertical="center" wrapText="1"/>
    </xf>
    <xf numFmtId="4" fontId="33" fillId="0" borderId="2" xfId="6" applyNumberFormat="1" applyFont="1" applyBorder="1" applyAlignment="1">
      <alignment vertical="center"/>
    </xf>
    <xf numFmtId="4" fontId="33" fillId="0" borderId="59" xfId="6" applyNumberFormat="1" applyFont="1" applyBorder="1" applyAlignment="1">
      <alignment horizontal="left" vertical="center" wrapText="1"/>
    </xf>
    <xf numFmtId="0" fontId="33" fillId="0" borderId="0" xfId="6" applyFont="1"/>
    <xf numFmtId="4" fontId="33" fillId="0" borderId="0" xfId="6" applyNumberFormat="1" applyFont="1" applyAlignment="1">
      <alignment vertical="center"/>
    </xf>
    <xf numFmtId="173" fontId="33" fillId="29" borderId="0" xfId="6" applyNumberFormat="1" applyFont="1" applyFill="1" applyAlignment="1">
      <alignment horizontal="center" vertical="center" wrapText="1"/>
    </xf>
    <xf numFmtId="4" fontId="33" fillId="0" borderId="26" xfId="6" applyNumberFormat="1" applyFont="1" applyBorder="1" applyAlignment="1">
      <alignment horizontal="left" vertical="center" wrapText="1"/>
    </xf>
    <xf numFmtId="4" fontId="35" fillId="0" borderId="0" xfId="6" applyNumberFormat="1" applyFont="1" applyAlignment="1">
      <alignment vertical="center"/>
    </xf>
    <xf numFmtId="4" fontId="33" fillId="0" borderId="0" xfId="6" applyNumberFormat="1" applyFont="1" applyAlignment="1">
      <alignment horizontal="left" vertical="center" wrapText="1"/>
    </xf>
    <xf numFmtId="4" fontId="33" fillId="0" borderId="5" xfId="6" applyNumberFormat="1" applyFont="1" applyBorder="1" applyAlignment="1">
      <alignment vertical="center"/>
    </xf>
    <xf numFmtId="4" fontId="33" fillId="0" borderId="3" xfId="6" applyNumberFormat="1" applyFont="1" applyBorder="1" applyAlignment="1">
      <alignment vertical="center"/>
    </xf>
    <xf numFmtId="4" fontId="33" fillId="0" borderId="5" xfId="6" applyNumberFormat="1" applyFont="1" applyBorder="1" applyAlignment="1">
      <alignment horizontal="left" vertical="center" wrapText="1"/>
    </xf>
    <xf numFmtId="3" fontId="33" fillId="0" borderId="0" xfId="6" applyNumberFormat="1" applyFont="1" applyAlignment="1">
      <alignment horizontal="center" vertical="center" wrapText="1"/>
    </xf>
    <xf numFmtId="4" fontId="33" fillId="0" borderId="0" xfId="6" applyNumberFormat="1" applyFont="1" applyAlignment="1">
      <alignment horizontal="center" vertical="center"/>
    </xf>
    <xf numFmtId="4" fontId="33" fillId="0" borderId="26" xfId="6" applyNumberFormat="1" applyFont="1" applyBorder="1" applyAlignment="1">
      <alignment horizontal="center" vertical="center"/>
    </xf>
    <xf numFmtId="4" fontId="33" fillId="0" borderId="2" xfId="6" applyNumberFormat="1" applyFont="1" applyBorder="1" applyAlignment="1">
      <alignment horizontal="center" vertical="center"/>
    </xf>
    <xf numFmtId="4" fontId="34" fillId="5" borderId="0" xfId="6" applyNumberFormat="1" applyFont="1" applyFill="1" applyAlignment="1">
      <alignment vertical="center"/>
    </xf>
    <xf numFmtId="4" fontId="33" fillId="0" borderId="5" xfId="6" applyNumberFormat="1" applyFont="1" applyBorder="1" applyAlignment="1">
      <alignment horizontal="center" vertical="center"/>
    </xf>
    <xf numFmtId="1" fontId="33" fillId="0" borderId="5" xfId="6" applyNumberFormat="1" applyFont="1" applyBorder="1" applyAlignment="1">
      <alignment vertical="center"/>
    </xf>
    <xf numFmtId="170" fontId="33" fillId="0" borderId="5" xfId="6" applyNumberFormat="1" applyFont="1" applyBorder="1" applyAlignment="1">
      <alignment vertical="center"/>
    </xf>
    <xf numFmtId="44" fontId="33" fillId="0" borderId="3" xfId="40" applyFont="1" applyFill="1" applyBorder="1" applyAlignment="1">
      <alignment vertical="center"/>
    </xf>
    <xf numFmtId="4" fontId="33" fillId="0" borderId="52" xfId="6" applyNumberFormat="1" applyFont="1" applyBorder="1" applyAlignment="1">
      <alignment vertical="center"/>
    </xf>
    <xf numFmtId="10" fontId="33" fillId="0" borderId="0" xfId="6" applyNumberFormat="1" applyFont="1" applyAlignment="1">
      <alignment horizontal="right" vertical="center"/>
    </xf>
    <xf numFmtId="170" fontId="33" fillId="0" borderId="0" xfId="6" applyNumberFormat="1" applyFont="1" applyAlignment="1">
      <alignment vertical="center"/>
    </xf>
    <xf numFmtId="44" fontId="33" fillId="0" borderId="39" xfId="40" applyFont="1" applyFill="1" applyBorder="1" applyAlignment="1">
      <alignment vertical="center"/>
    </xf>
    <xf numFmtId="10" fontId="34" fillId="5" borderId="5" xfId="6" applyNumberFormat="1" applyFont="1" applyFill="1" applyBorder="1" applyAlignment="1">
      <alignment vertical="center"/>
    </xf>
    <xf numFmtId="167" fontId="33" fillId="30" borderId="5" xfId="6" applyNumberFormat="1" applyFont="1" applyFill="1" applyBorder="1" applyAlignment="1">
      <alignment vertical="center"/>
    </xf>
    <xf numFmtId="4" fontId="34" fillId="0" borderId="52" xfId="6" applyNumberFormat="1" applyFont="1" applyBorder="1" applyAlignment="1">
      <alignment vertical="center"/>
    </xf>
    <xf numFmtId="10" fontId="33" fillId="0" borderId="0" xfId="6" applyNumberFormat="1" applyFont="1" applyAlignment="1">
      <alignment vertical="center"/>
    </xf>
    <xf numFmtId="167" fontId="33" fillId="0" borderId="0" xfId="6" applyNumberFormat="1" applyFont="1" applyAlignment="1">
      <alignment vertical="center"/>
    </xf>
    <xf numFmtId="44" fontId="34" fillId="0" borderId="39" xfId="40" applyFont="1" applyFill="1" applyBorder="1" applyAlignment="1">
      <alignment vertical="center"/>
    </xf>
    <xf numFmtId="2" fontId="33" fillId="0" borderId="5" xfId="6" applyNumberFormat="1" applyFont="1" applyBorder="1" applyAlignment="1">
      <alignment vertical="center"/>
    </xf>
    <xf numFmtId="167" fontId="33" fillId="0" borderId="5" xfId="6" applyNumberFormat="1" applyFont="1" applyBorder="1" applyAlignment="1">
      <alignment vertical="center"/>
    </xf>
    <xf numFmtId="1" fontId="33" fillId="0" borderId="0" xfId="6" applyNumberFormat="1" applyFont="1" applyAlignment="1">
      <alignment vertical="center"/>
    </xf>
    <xf numFmtId="0" fontId="33" fillId="0" borderId="26" xfId="6" applyFont="1" applyBorder="1"/>
    <xf numFmtId="49" fontId="33" fillId="0" borderId="0" xfId="6" applyNumberFormat="1" applyFont="1" applyAlignment="1">
      <alignment horizontal="center" vertical="center"/>
    </xf>
    <xf numFmtId="172" fontId="33" fillId="0" borderId="0" xfId="6" applyNumberFormat="1" applyFont="1" applyAlignment="1">
      <alignment vertical="center"/>
    </xf>
    <xf numFmtId="4" fontId="34" fillId="0" borderId="2" xfId="6" applyNumberFormat="1" applyFont="1" applyBorder="1" applyAlignment="1">
      <alignment vertical="center"/>
    </xf>
    <xf numFmtId="4" fontId="34" fillId="0" borderId="5" xfId="6" applyNumberFormat="1" applyFont="1" applyBorder="1" applyAlignment="1">
      <alignment vertical="center"/>
    </xf>
    <xf numFmtId="44" fontId="34" fillId="30" borderId="3" xfId="40" applyFont="1" applyFill="1" applyBorder="1" applyAlignment="1">
      <alignment vertical="center" shrinkToFit="1"/>
    </xf>
    <xf numFmtId="4" fontId="34" fillId="0" borderId="0" xfId="6" applyNumberFormat="1" applyFont="1" applyAlignment="1">
      <alignment horizontal="center" vertical="center"/>
    </xf>
    <xf numFmtId="4" fontId="34" fillId="0" borderId="0" xfId="6" applyNumberFormat="1" applyFont="1" applyAlignment="1">
      <alignment vertical="center"/>
    </xf>
    <xf numFmtId="168" fontId="33" fillId="0" borderId="5" xfId="6" applyNumberFormat="1" applyFont="1" applyBorder="1" applyAlignment="1">
      <alignment horizontal="right" vertical="center"/>
    </xf>
    <xf numFmtId="167" fontId="33" fillId="0" borderId="0" xfId="6" applyNumberFormat="1" applyFont="1" applyAlignment="1">
      <alignment vertical="center" shrinkToFit="1"/>
    </xf>
    <xf numFmtId="10" fontId="33" fillId="0" borderId="5" xfId="6" applyNumberFormat="1" applyFont="1" applyBorder="1" applyAlignment="1">
      <alignment horizontal="right" vertical="center"/>
    </xf>
    <xf numFmtId="168" fontId="33" fillId="0" borderId="0" xfId="6" applyNumberFormat="1" applyFont="1" applyAlignment="1">
      <alignment horizontal="right" vertical="center"/>
    </xf>
    <xf numFmtId="44" fontId="34" fillId="0" borderId="0" xfId="40" applyFont="1" applyFill="1" applyBorder="1" applyAlignment="1">
      <alignment vertical="center" shrinkToFit="1"/>
    </xf>
    <xf numFmtId="4" fontId="34" fillId="0" borderId="1" xfId="6" applyNumberFormat="1" applyFont="1" applyBorder="1" applyAlignment="1">
      <alignment horizontal="center" vertical="center" wrapText="1"/>
    </xf>
    <xf numFmtId="3" fontId="33" fillId="0" borderId="2" xfId="6" applyNumberFormat="1" applyFont="1" applyBorder="1" applyAlignment="1">
      <alignment vertical="center"/>
    </xf>
    <xf numFmtId="4" fontId="33" fillId="0" borderId="52" xfId="6" applyNumberFormat="1" applyFont="1" applyBorder="1" applyAlignment="1">
      <alignment horizontal="center" vertical="center"/>
    </xf>
    <xf numFmtId="4" fontId="34" fillId="5" borderId="2" xfId="6" applyNumberFormat="1" applyFont="1" applyFill="1" applyBorder="1" applyAlignment="1">
      <alignment vertical="center"/>
    </xf>
    <xf numFmtId="4" fontId="34" fillId="5" borderId="5" xfId="6" applyNumberFormat="1" applyFont="1" applyFill="1" applyBorder="1" applyAlignment="1">
      <alignment horizontal="center" vertical="center"/>
    </xf>
    <xf numFmtId="4" fontId="34" fillId="5" borderId="5" xfId="6" applyNumberFormat="1" applyFont="1" applyFill="1" applyBorder="1" applyAlignment="1">
      <alignment vertical="center"/>
    </xf>
    <xf numFmtId="4" fontId="34" fillId="5" borderId="3" xfId="6" applyNumberFormat="1" applyFont="1" applyFill="1" applyBorder="1" applyAlignment="1">
      <alignment vertical="center"/>
    </xf>
    <xf numFmtId="4" fontId="34" fillId="5" borderId="2" xfId="6" applyNumberFormat="1" applyFont="1" applyFill="1" applyBorder="1" applyAlignment="1">
      <alignment horizontal="center" vertical="center"/>
    </xf>
    <xf numFmtId="4" fontId="34" fillId="5" borderId="0" xfId="6" applyNumberFormat="1" applyFont="1" applyFill="1" applyAlignment="1">
      <alignment horizontal="center" vertical="center"/>
    </xf>
    <xf numFmtId="44" fontId="34" fillId="5" borderId="0" xfId="40" applyFont="1" applyFill="1" applyBorder="1" applyAlignment="1">
      <alignment vertical="center" shrinkToFit="1"/>
    </xf>
    <xf numFmtId="4" fontId="35" fillId="5" borderId="0" xfId="6" applyNumberFormat="1" applyFont="1" applyFill="1" applyAlignment="1">
      <alignment vertical="center"/>
    </xf>
    <xf numFmtId="4" fontId="33" fillId="5" borderId="0" xfId="6" applyNumberFormat="1" applyFont="1" applyFill="1" applyAlignment="1">
      <alignment vertical="center"/>
    </xf>
    <xf numFmtId="4" fontId="34" fillId="0" borderId="5" xfId="6" applyNumberFormat="1" applyFont="1" applyBorder="1" applyAlignment="1">
      <alignment horizontal="center" vertical="center"/>
    </xf>
    <xf numFmtId="167" fontId="33" fillId="0" borderId="3" xfId="6" applyNumberFormat="1" applyFont="1" applyBorder="1" applyAlignment="1">
      <alignment vertical="center" shrinkToFit="1"/>
    </xf>
    <xf numFmtId="167" fontId="34" fillId="0" borderId="0" xfId="6" applyNumberFormat="1" applyFont="1" applyAlignment="1">
      <alignment vertical="center" shrinkToFit="1"/>
    </xf>
    <xf numFmtId="44" fontId="34" fillId="0" borderId="5" xfId="40" applyFont="1" applyFill="1" applyBorder="1" applyAlignment="1">
      <alignment vertical="center" shrinkToFit="1"/>
    </xf>
    <xf numFmtId="4" fontId="33" fillId="0" borderId="3" xfId="6" applyNumberFormat="1" applyFont="1" applyBorder="1" applyAlignment="1">
      <alignment horizontal="center" vertical="center"/>
    </xf>
    <xf numFmtId="4" fontId="33" fillId="0" borderId="39" xfId="6" applyNumberFormat="1" applyFont="1" applyBorder="1" applyAlignment="1">
      <alignment horizontal="center" vertical="center"/>
    </xf>
    <xf numFmtId="4" fontId="35" fillId="0" borderId="2" xfId="6" applyNumberFormat="1" applyFont="1" applyBorder="1" applyAlignment="1">
      <alignment vertical="center"/>
    </xf>
    <xf numFmtId="4" fontId="33" fillId="0" borderId="51" xfId="6" applyNumberFormat="1" applyFont="1" applyBorder="1" applyAlignment="1">
      <alignment vertical="center"/>
    </xf>
    <xf numFmtId="4" fontId="33" fillId="0" borderId="37" xfId="6" applyNumberFormat="1" applyFont="1" applyBorder="1" applyAlignment="1">
      <alignment horizontal="center" vertical="center"/>
    </xf>
    <xf numFmtId="4" fontId="33" fillId="0" borderId="37" xfId="6" applyNumberFormat="1" applyFont="1" applyBorder="1" applyAlignment="1">
      <alignment vertical="center"/>
    </xf>
    <xf numFmtId="4" fontId="33" fillId="0" borderId="38" xfId="6" applyNumberFormat="1" applyFont="1" applyBorder="1" applyAlignment="1">
      <alignment horizontal="center" vertical="center"/>
    </xf>
    <xf numFmtId="44" fontId="33" fillId="0" borderId="53" xfId="40" applyFont="1" applyFill="1" applyBorder="1" applyAlignment="1">
      <alignment vertical="center" shrinkToFit="1"/>
    </xf>
    <xf numFmtId="44" fontId="33" fillId="0" borderId="1" xfId="40" applyFont="1" applyFill="1" applyBorder="1" applyAlignment="1">
      <alignment vertical="center" shrinkToFit="1"/>
    </xf>
    <xf numFmtId="44" fontId="33" fillId="0" borderId="31" xfId="40" applyFont="1" applyFill="1" applyBorder="1" applyAlignment="1">
      <alignment vertical="center" shrinkToFit="1"/>
    </xf>
    <xf numFmtId="4" fontId="34" fillId="5" borderId="3" xfId="6" applyNumberFormat="1" applyFont="1" applyFill="1" applyBorder="1" applyAlignment="1">
      <alignment horizontal="center" vertical="center"/>
    </xf>
    <xf numFmtId="44" fontId="34" fillId="30" borderId="1" xfId="40" applyFont="1" applyFill="1" applyBorder="1" applyAlignment="1">
      <alignment vertical="center" shrinkToFit="1"/>
    </xf>
    <xf numFmtId="44" fontId="34" fillId="5" borderId="5" xfId="40" applyFont="1" applyFill="1" applyBorder="1" applyAlignment="1">
      <alignment vertical="center" shrinkToFit="1"/>
    </xf>
    <xf numFmtId="4" fontId="33" fillId="5" borderId="2" xfId="6" applyNumberFormat="1" applyFont="1" applyFill="1" applyBorder="1" applyAlignment="1">
      <alignment vertical="center"/>
    </xf>
    <xf numFmtId="4" fontId="33" fillId="5" borderId="5" xfId="6" applyNumberFormat="1" applyFont="1" applyFill="1" applyBorder="1" applyAlignment="1">
      <alignment vertical="center"/>
    </xf>
    <xf numFmtId="10" fontId="33" fillId="5" borderId="5" xfId="5" applyNumberFormat="1" applyFont="1" applyFill="1" applyBorder="1" applyAlignment="1">
      <alignment vertical="center"/>
    </xf>
    <xf numFmtId="167" fontId="33" fillId="5" borderId="5" xfId="6" applyNumberFormat="1" applyFont="1" applyFill="1" applyBorder="1" applyAlignment="1">
      <alignment vertical="center" shrinkToFit="1"/>
    </xf>
    <xf numFmtId="4" fontId="33" fillId="5" borderId="36" xfId="6" applyNumberFormat="1" applyFont="1" applyFill="1" applyBorder="1" applyAlignment="1">
      <alignment vertical="center"/>
    </xf>
    <xf numFmtId="4" fontId="33" fillId="5" borderId="50" xfId="6" applyNumberFormat="1" applyFont="1" applyFill="1" applyBorder="1" applyAlignment="1">
      <alignment horizontal="center" vertical="center"/>
    </xf>
    <xf numFmtId="4" fontId="33" fillId="5" borderId="50" xfId="6" applyNumberFormat="1" applyFont="1" applyFill="1" applyBorder="1" applyAlignment="1">
      <alignment vertical="center"/>
    </xf>
    <xf numFmtId="167" fontId="33" fillId="5" borderId="50" xfId="6" applyNumberFormat="1" applyFont="1" applyFill="1" applyBorder="1" applyAlignment="1">
      <alignment vertical="center" shrinkToFit="1"/>
    </xf>
    <xf numFmtId="4" fontId="33" fillId="5" borderId="51" xfId="6" applyNumberFormat="1" applyFont="1" applyFill="1" applyBorder="1" applyAlignment="1">
      <alignment vertical="center"/>
    </xf>
    <xf numFmtId="4" fontId="33" fillId="5" borderId="37" xfId="6" applyNumberFormat="1" applyFont="1" applyFill="1" applyBorder="1" applyAlignment="1">
      <alignment horizontal="center" vertical="center"/>
    </xf>
    <xf numFmtId="4" fontId="33" fillId="5" borderId="37" xfId="6" applyNumberFormat="1" applyFont="1" applyFill="1" applyBorder="1" applyAlignment="1">
      <alignment vertical="center"/>
    </xf>
    <xf numFmtId="167" fontId="33" fillId="5" borderId="37" xfId="6" applyNumberFormat="1" applyFont="1" applyFill="1" applyBorder="1" applyAlignment="1">
      <alignment vertical="center" shrinkToFit="1"/>
    </xf>
    <xf numFmtId="4" fontId="35" fillId="5" borderId="2" xfId="6" applyNumberFormat="1" applyFont="1" applyFill="1" applyBorder="1" applyAlignment="1">
      <alignment vertical="center"/>
    </xf>
    <xf numFmtId="4" fontId="34" fillId="5" borderId="36" xfId="6" applyNumberFormat="1" applyFont="1" applyFill="1" applyBorder="1" applyAlignment="1">
      <alignment vertical="center"/>
    </xf>
    <xf numFmtId="4" fontId="34" fillId="5" borderId="50" xfId="6" applyNumberFormat="1" applyFont="1" applyFill="1" applyBorder="1" applyAlignment="1">
      <alignment horizontal="center" vertical="center"/>
    </xf>
    <xf numFmtId="4" fontId="34" fillId="5" borderId="50" xfId="6" applyNumberFormat="1" applyFont="1" applyFill="1" applyBorder="1" applyAlignment="1">
      <alignment vertical="center"/>
    </xf>
    <xf numFmtId="10" fontId="34" fillId="5" borderId="50" xfId="6" applyNumberFormat="1" applyFont="1" applyFill="1" applyBorder="1" applyAlignment="1">
      <alignment vertical="center" wrapText="1"/>
    </xf>
    <xf numFmtId="10" fontId="34" fillId="5" borderId="0" xfId="6" applyNumberFormat="1" applyFont="1" applyFill="1" applyAlignment="1">
      <alignment vertical="center" wrapText="1"/>
    </xf>
    <xf numFmtId="4" fontId="33" fillId="5" borderId="0" xfId="6" applyNumberFormat="1" applyFont="1" applyFill="1" applyAlignment="1">
      <alignment horizontal="center" vertical="center"/>
    </xf>
    <xf numFmtId="44" fontId="34" fillId="5" borderId="0" xfId="40" applyFont="1" applyFill="1" applyBorder="1" applyAlignment="1">
      <alignment vertical="center" wrapText="1"/>
    </xf>
    <xf numFmtId="44" fontId="34" fillId="5" borderId="0" xfId="40" applyFont="1" applyFill="1" applyBorder="1" applyAlignment="1">
      <alignment horizontal="center" vertical="center" shrinkToFit="1"/>
    </xf>
    <xf numFmtId="4" fontId="34" fillId="31" borderId="2" xfId="6" applyNumberFormat="1" applyFont="1" applyFill="1" applyBorder="1" applyAlignment="1">
      <alignment vertical="center"/>
    </xf>
    <xf numFmtId="4" fontId="34" fillId="31" borderId="5" xfId="6" applyNumberFormat="1" applyFont="1" applyFill="1" applyBorder="1" applyAlignment="1">
      <alignment horizontal="center" vertical="center"/>
    </xf>
    <xf numFmtId="4" fontId="34" fillId="31" borderId="5" xfId="6" applyNumberFormat="1" applyFont="1" applyFill="1" applyBorder="1" applyAlignment="1">
      <alignment vertical="center"/>
    </xf>
    <xf numFmtId="10" fontId="34" fillId="5" borderId="0" xfId="5" applyNumberFormat="1" applyFont="1" applyFill="1" applyBorder="1" applyAlignment="1">
      <alignment horizontal="center" vertical="center"/>
    </xf>
    <xf numFmtId="0" fontId="33" fillId="0" borderId="24" xfId="6" applyFont="1" applyBorder="1"/>
    <xf numFmtId="17" fontId="34" fillId="0" borderId="26" xfId="6" applyNumberFormat="1" applyFont="1" applyBorder="1" applyAlignment="1">
      <alignment horizontal="center"/>
    </xf>
    <xf numFmtId="4" fontId="33" fillId="0" borderId="26" xfId="6" applyNumberFormat="1" applyFont="1" applyBorder="1" applyAlignment="1">
      <alignment vertical="center"/>
    </xf>
    <xf numFmtId="4" fontId="33" fillId="5" borderId="26" xfId="6" applyNumberFormat="1" applyFont="1" applyFill="1" applyBorder="1" applyAlignment="1">
      <alignment vertical="center"/>
    </xf>
    <xf numFmtId="4" fontId="34" fillId="0" borderId="37" xfId="6" applyNumberFormat="1" applyFont="1" applyBorder="1" applyAlignment="1">
      <alignment horizontal="center" vertical="center"/>
    </xf>
    <xf numFmtId="0" fontId="0" fillId="0" borderId="22" xfId="0" applyBorder="1"/>
    <xf numFmtId="0" fontId="33" fillId="0" borderId="23" xfId="6" applyFont="1" applyBorder="1"/>
    <xf numFmtId="0" fontId="0" fillId="0" borderId="25" xfId="0" applyBorder="1"/>
    <xf numFmtId="4" fontId="39" fillId="0" borderId="0" xfId="6" applyNumberFormat="1" applyFont="1" applyAlignment="1">
      <alignment vertical="center"/>
    </xf>
    <xf numFmtId="4" fontId="39" fillId="0" borderId="5" xfId="6" applyNumberFormat="1" applyFont="1" applyBorder="1" applyAlignment="1">
      <alignment horizontal="center" vertical="center"/>
    </xf>
    <xf numFmtId="4" fontId="39" fillId="0" borderId="59" xfId="6" applyNumberFormat="1" applyFont="1" applyBorder="1" applyAlignment="1">
      <alignment horizontal="center" vertical="center"/>
    </xf>
    <xf numFmtId="4" fontId="39" fillId="0" borderId="0" xfId="6" applyNumberFormat="1" applyFont="1" applyAlignment="1">
      <alignment horizontal="center" vertical="center"/>
    </xf>
    <xf numFmtId="169" fontId="40" fillId="29" borderId="0" xfId="6" applyNumberFormat="1" applyFont="1" applyFill="1" applyAlignment="1">
      <alignment vertical="center" wrapText="1"/>
    </xf>
    <xf numFmtId="17" fontId="39" fillId="0" borderId="0" xfId="6" applyNumberFormat="1" applyFont="1" applyAlignment="1">
      <alignment horizontal="center"/>
    </xf>
    <xf numFmtId="169" fontId="41" fillId="0" borderId="0" xfId="6" applyNumberFormat="1" applyFont="1" applyAlignment="1">
      <alignment vertical="center" wrapText="1"/>
    </xf>
    <xf numFmtId="4" fontId="42" fillId="0" borderId="0" xfId="6" applyNumberFormat="1" applyFont="1" applyAlignment="1">
      <alignment vertical="center"/>
    </xf>
    <xf numFmtId="169" fontId="41" fillId="29" borderId="0" xfId="6" applyNumberFormat="1" applyFont="1" applyFill="1" applyAlignment="1">
      <alignment horizontal="center" vertical="center" wrapText="1"/>
    </xf>
    <xf numFmtId="4" fontId="42" fillId="0" borderId="0" xfId="6" applyNumberFormat="1" applyFont="1" applyAlignment="1">
      <alignment horizontal="left" vertical="center" wrapText="1"/>
    </xf>
    <xf numFmtId="4" fontId="42" fillId="0" borderId="0" xfId="6" applyNumberFormat="1" applyFont="1" applyAlignment="1">
      <alignment horizontal="left" vertical="center"/>
    </xf>
    <xf numFmtId="4" fontId="42" fillId="0" borderId="0" xfId="6" applyNumberFormat="1" applyFont="1" applyAlignment="1">
      <alignment horizontal="center" vertical="center"/>
    </xf>
    <xf numFmtId="3" fontId="42" fillId="0" borderId="0" xfId="6" applyNumberFormat="1" applyFont="1" applyAlignment="1">
      <alignment vertical="center"/>
    </xf>
    <xf numFmtId="3" fontId="33" fillId="0" borderId="3" xfId="6" applyNumberFormat="1" applyFont="1" applyBorder="1" applyAlignment="1">
      <alignment horizontal="center" vertical="center" wrapText="1"/>
    </xf>
    <xf numFmtId="4" fontId="33" fillId="0" borderId="2" xfId="6" applyNumberFormat="1" applyFont="1" applyBorder="1" applyAlignment="1">
      <alignment horizontal="center" vertical="center" wrapText="1"/>
    </xf>
    <xf numFmtId="4" fontId="33" fillId="0" borderId="0" xfId="6" applyNumberFormat="1" applyFont="1" applyAlignment="1">
      <alignment horizontal="center" vertical="center" wrapText="1"/>
    </xf>
    <xf numFmtId="4" fontId="33" fillId="0" borderId="1" xfId="6" applyNumberFormat="1" applyFont="1" applyBorder="1" applyAlignment="1">
      <alignment horizontal="center" vertical="center"/>
    </xf>
    <xf numFmtId="2" fontId="33" fillId="0" borderId="0" xfId="6" applyNumberFormat="1" applyFont="1" applyAlignment="1">
      <alignment vertical="center"/>
    </xf>
    <xf numFmtId="172" fontId="33" fillId="0" borderId="5" xfId="6" applyNumberFormat="1" applyFont="1" applyBorder="1" applyAlignment="1">
      <alignment vertical="center"/>
    </xf>
    <xf numFmtId="4" fontId="33" fillId="5" borderId="52" xfId="6" applyNumberFormat="1" applyFont="1" applyFill="1" applyBorder="1" applyAlignment="1">
      <alignment vertical="center"/>
    </xf>
    <xf numFmtId="1" fontId="33" fillId="5" borderId="0" xfId="6" applyNumberFormat="1" applyFont="1" applyFill="1" applyAlignment="1">
      <alignment vertical="center"/>
    </xf>
    <xf numFmtId="4" fontId="34" fillId="0" borderId="26" xfId="6" applyNumberFormat="1" applyFont="1" applyBorder="1" applyAlignment="1">
      <alignment vertical="center"/>
    </xf>
    <xf numFmtId="3" fontId="33" fillId="0" borderId="5" xfId="6" applyNumberFormat="1" applyFont="1" applyBorder="1" applyAlignment="1">
      <alignment vertical="center"/>
    </xf>
    <xf numFmtId="4" fontId="33" fillId="0" borderId="1" xfId="6" applyNumberFormat="1" applyFont="1" applyBorder="1" applyAlignment="1">
      <alignment vertical="center"/>
    </xf>
    <xf numFmtId="4" fontId="34" fillId="0" borderId="0" xfId="6" applyNumberFormat="1" applyFont="1" applyAlignment="1">
      <alignment horizontal="left" vertical="center"/>
    </xf>
    <xf numFmtId="4" fontId="34" fillId="0" borderId="26" xfId="6" applyNumberFormat="1" applyFont="1" applyBorder="1" applyAlignment="1">
      <alignment horizontal="left" vertical="center"/>
    </xf>
    <xf numFmtId="4" fontId="39" fillId="0" borderId="0" xfId="6" applyNumberFormat="1" applyFont="1" applyAlignment="1">
      <alignment horizontal="left" vertical="center"/>
    </xf>
    <xf numFmtId="4" fontId="42" fillId="5" borderId="0" xfId="6" applyNumberFormat="1" applyFont="1" applyFill="1" applyAlignment="1">
      <alignment horizontal="center" vertical="center"/>
    </xf>
    <xf numFmtId="4" fontId="42" fillId="5" borderId="0" xfId="6" applyNumberFormat="1" applyFont="1" applyFill="1" applyAlignment="1">
      <alignment vertical="center"/>
    </xf>
    <xf numFmtId="4" fontId="34" fillId="0" borderId="2" xfId="6" applyNumberFormat="1" applyFont="1" applyBorder="1" applyAlignment="1">
      <alignment horizontal="center" vertical="center"/>
    </xf>
    <xf numFmtId="3" fontId="33" fillId="0" borderId="2" xfId="6" applyNumberFormat="1" applyFont="1" applyBorder="1" applyAlignment="1">
      <alignment horizontal="center" vertical="center"/>
    </xf>
    <xf numFmtId="44" fontId="34" fillId="5" borderId="0" xfId="40" applyFont="1" applyFill="1" applyBorder="1" applyAlignment="1">
      <alignment horizontal="left" vertical="center" shrinkToFit="1"/>
    </xf>
    <xf numFmtId="4" fontId="34" fillId="5" borderId="26" xfId="6" applyNumberFormat="1" applyFont="1" applyFill="1" applyBorder="1" applyAlignment="1">
      <alignment vertical="center"/>
    </xf>
    <xf numFmtId="4" fontId="34" fillId="5" borderId="1" xfId="6" applyNumberFormat="1" applyFont="1" applyFill="1" applyBorder="1" applyAlignment="1">
      <alignment horizontal="center" vertical="center"/>
    </xf>
    <xf numFmtId="4" fontId="33" fillId="5" borderId="1" xfId="6" applyNumberFormat="1" applyFont="1" applyFill="1" applyBorder="1" applyAlignment="1">
      <alignment horizontal="center" vertical="center"/>
    </xf>
    <xf numFmtId="167" fontId="33" fillId="5" borderId="1" xfId="6" applyNumberFormat="1" applyFont="1" applyFill="1" applyBorder="1" applyAlignment="1">
      <alignment horizontal="center" vertical="center"/>
    </xf>
    <xf numFmtId="4" fontId="33" fillId="0" borderId="51" xfId="6" applyNumberFormat="1" applyFont="1" applyBorder="1" applyAlignment="1">
      <alignment horizontal="center" vertical="center"/>
    </xf>
    <xf numFmtId="4" fontId="33" fillId="0" borderId="61" xfId="6" applyNumberFormat="1" applyFont="1" applyBorder="1" applyAlignment="1">
      <alignment horizontal="center" vertical="center"/>
    </xf>
    <xf numFmtId="4" fontId="33" fillId="0" borderId="59" xfId="6" applyNumberFormat="1" applyFont="1" applyBorder="1" applyAlignment="1">
      <alignment horizontal="center" vertical="center"/>
    </xf>
    <xf numFmtId="167" fontId="33" fillId="5" borderId="53" xfId="6" applyNumberFormat="1" applyFont="1" applyFill="1" applyBorder="1" applyAlignment="1">
      <alignment horizontal="center" vertical="center"/>
    </xf>
    <xf numFmtId="167" fontId="33" fillId="5" borderId="38" xfId="6" applyNumberFormat="1" applyFont="1" applyFill="1" applyBorder="1" applyAlignment="1">
      <alignment horizontal="center" vertical="center"/>
    </xf>
    <xf numFmtId="44" fontId="34" fillId="5" borderId="26" xfId="40" applyFont="1" applyFill="1" applyBorder="1" applyAlignment="1">
      <alignment horizontal="center" vertical="center" shrinkToFit="1"/>
    </xf>
    <xf numFmtId="4" fontId="33" fillId="5" borderId="59" xfId="6" applyNumberFormat="1" applyFont="1" applyFill="1" applyBorder="1" applyAlignment="1">
      <alignment vertical="center"/>
    </xf>
    <xf numFmtId="4" fontId="33" fillId="5" borderId="62" xfId="6" applyNumberFormat="1" applyFont="1" applyFill="1" applyBorder="1" applyAlignment="1">
      <alignment vertical="center"/>
    </xf>
    <xf numFmtId="4" fontId="33" fillId="5" borderId="61" xfId="6" applyNumberFormat="1" applyFont="1" applyFill="1" applyBorder="1" applyAlignment="1">
      <alignment vertical="center"/>
    </xf>
    <xf numFmtId="10" fontId="33" fillId="5" borderId="37" xfId="45" applyNumberFormat="1" applyFont="1" applyFill="1" applyBorder="1" applyAlignment="1">
      <alignment vertical="center" wrapText="1"/>
    </xf>
    <xf numFmtId="10" fontId="33" fillId="5" borderId="5" xfId="45" applyNumberFormat="1" applyFont="1" applyFill="1" applyBorder="1" applyAlignment="1">
      <alignment vertical="center" wrapText="1"/>
    </xf>
    <xf numFmtId="4" fontId="33" fillId="5" borderId="26" xfId="6" quotePrefix="1" applyNumberFormat="1" applyFont="1" applyFill="1" applyBorder="1" applyAlignment="1">
      <alignment vertical="center"/>
    </xf>
    <xf numFmtId="10" fontId="34" fillId="5" borderId="26" xfId="5" applyNumberFormat="1" applyFont="1" applyFill="1" applyBorder="1" applyAlignment="1">
      <alignment horizontal="center" vertical="center"/>
    </xf>
    <xf numFmtId="4" fontId="33" fillId="5" borderId="5" xfId="6" applyNumberFormat="1" applyFont="1" applyFill="1" applyBorder="1" applyAlignment="1">
      <alignment horizontal="center" vertical="center"/>
    </xf>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0" fillId="0" borderId="14" xfId="0" applyBorder="1"/>
    <xf numFmtId="0" fontId="0" fillId="0" borderId="15" xfId="0" applyBorder="1"/>
    <xf numFmtId="0" fontId="0" fillId="0" borderId="11" xfId="0" applyBorder="1"/>
    <xf numFmtId="164" fontId="32" fillId="4" borderId="1" xfId="0" applyNumberFormat="1" applyFont="1" applyFill="1" applyBorder="1" applyAlignment="1">
      <alignment horizontal="center"/>
    </xf>
    <xf numFmtId="0" fontId="9" fillId="3" borderId="17" xfId="0" applyFont="1" applyFill="1" applyBorder="1" applyAlignment="1">
      <alignment horizontal="center" vertical="center"/>
    </xf>
    <xf numFmtId="0" fontId="9" fillId="3" borderId="18" xfId="0" applyFont="1" applyFill="1" applyBorder="1" applyAlignment="1">
      <alignment horizontal="center" vertical="center"/>
    </xf>
    <xf numFmtId="0" fontId="9" fillId="3" borderId="18"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2" fillId="5" borderId="22" xfId="0" applyFont="1" applyFill="1" applyBorder="1" applyAlignment="1">
      <alignment horizontal="center" vertical="center"/>
    </xf>
    <xf numFmtId="0" fontId="2" fillId="5" borderId="23" xfId="0" applyFont="1" applyFill="1" applyBorder="1" applyAlignment="1">
      <alignment horizontal="center" vertical="center"/>
    </xf>
    <xf numFmtId="0" fontId="2" fillId="5" borderId="23" xfId="0" applyFont="1" applyFill="1" applyBorder="1" applyAlignment="1">
      <alignment vertical="center"/>
    </xf>
    <xf numFmtId="0" fontId="2" fillId="5" borderId="24" xfId="0" applyFont="1" applyFill="1" applyBorder="1" applyAlignment="1">
      <alignment vertical="center"/>
    </xf>
    <xf numFmtId="0" fontId="8" fillId="5" borderId="25" xfId="0" applyFont="1" applyFill="1" applyBorder="1" applyAlignment="1">
      <alignment vertical="center"/>
    </xf>
    <xf numFmtId="0" fontId="8" fillId="5" borderId="0" xfId="0" applyFont="1" applyFill="1" applyAlignment="1">
      <alignment vertical="center"/>
    </xf>
    <xf numFmtId="0" fontId="8" fillId="5" borderId="26" xfId="0" applyFont="1" applyFill="1" applyBorder="1" applyAlignment="1">
      <alignment vertical="center"/>
    </xf>
    <xf numFmtId="0" fontId="10" fillId="0" borderId="22" xfId="44" applyBorder="1"/>
    <xf numFmtId="0" fontId="10" fillId="0" borderId="23" xfId="44" applyBorder="1"/>
    <xf numFmtId="0" fontId="10" fillId="0" borderId="25" xfId="44" applyBorder="1"/>
    <xf numFmtId="0" fontId="10" fillId="0" borderId="0" xfId="44"/>
    <xf numFmtId="0" fontId="2" fillId="0" borderId="2" xfId="0" applyFont="1" applyBorder="1" applyAlignment="1">
      <alignment horizontal="center"/>
    </xf>
    <xf numFmtId="0" fontId="2" fillId="0" borderId="5" xfId="0" applyFont="1" applyBorder="1" applyAlignment="1">
      <alignment horizontal="center"/>
    </xf>
    <xf numFmtId="0" fontId="2" fillId="0" borderId="59" xfId="0" applyFont="1" applyBorder="1" applyAlignment="1">
      <alignment horizontal="center"/>
    </xf>
    <xf numFmtId="0" fontId="2" fillId="0" borderId="1" xfId="0" applyFont="1" applyBorder="1" applyAlignment="1">
      <alignment horizontal="center"/>
    </xf>
    <xf numFmtId="0" fontId="2" fillId="0" borderId="60" xfId="0" applyFont="1" applyBorder="1" applyAlignment="1">
      <alignment horizontal="center"/>
    </xf>
    <xf numFmtId="0" fontId="10" fillId="0" borderId="1" xfId="44" applyBorder="1" applyAlignment="1">
      <alignment horizontal="center" vertical="center"/>
    </xf>
    <xf numFmtId="10" fontId="10" fillId="0" borderId="1" xfId="44" applyNumberFormat="1" applyBorder="1" applyAlignment="1" applyProtection="1">
      <alignment horizontal="center" vertical="center"/>
      <protection locked="0"/>
    </xf>
    <xf numFmtId="4" fontId="34" fillId="0" borderId="1" xfId="44" applyNumberFormat="1" applyFont="1" applyBorder="1" applyAlignment="1">
      <alignment horizontal="center" vertical="center"/>
    </xf>
    <xf numFmtId="2" fontId="0" fillId="0" borderId="1" xfId="0" applyNumberFormat="1" applyBorder="1" applyAlignment="1">
      <alignment horizontal="center"/>
    </xf>
    <xf numFmtId="2" fontId="0" fillId="0" borderId="60" xfId="0" applyNumberFormat="1" applyBorder="1" applyAlignment="1">
      <alignment horizontal="center"/>
    </xf>
    <xf numFmtId="10" fontId="33" fillId="0" borderId="1" xfId="44" applyNumberFormat="1" applyFont="1" applyBorder="1" applyAlignment="1">
      <alignment horizontal="center" vertical="center"/>
    </xf>
    <xf numFmtId="10" fontId="33" fillId="0" borderId="60" xfId="44" applyNumberFormat="1" applyFont="1" applyBorder="1" applyAlignment="1">
      <alignment horizontal="center" vertical="center"/>
    </xf>
    <xf numFmtId="10" fontId="10" fillId="0" borderId="1" xfId="44" applyNumberFormat="1" applyBorder="1" applyAlignment="1">
      <alignment horizontal="center" vertical="center"/>
    </xf>
    <xf numFmtId="10" fontId="10" fillId="0" borderId="60" xfId="44" applyNumberFormat="1" applyBorder="1" applyAlignment="1">
      <alignment horizontal="center" vertical="center"/>
    </xf>
    <xf numFmtId="10" fontId="10" fillId="0" borderId="1" xfId="44" applyNumberFormat="1" applyBorder="1" applyAlignment="1">
      <alignment horizontal="center" vertical="center" wrapText="1"/>
    </xf>
    <xf numFmtId="10" fontId="10" fillId="0" borderId="60" xfId="44" applyNumberFormat="1" applyBorder="1" applyAlignment="1">
      <alignment horizontal="center" vertical="center" wrapText="1"/>
    </xf>
    <xf numFmtId="0" fontId="33" fillId="0" borderId="1" xfId="44" applyFont="1" applyBorder="1" applyAlignment="1">
      <alignment horizontal="center" vertical="center" wrapText="1"/>
    </xf>
    <xf numFmtId="0" fontId="33" fillId="0" borderId="0" xfId="44" applyFont="1" applyAlignment="1">
      <alignment horizontal="center" vertical="center" wrapText="1"/>
    </xf>
    <xf numFmtId="10" fontId="34" fillId="0" borderId="0" xfId="44" applyNumberFormat="1" applyFont="1" applyAlignment="1">
      <alignment horizontal="center" vertical="center"/>
    </xf>
    <xf numFmtId="4" fontId="34" fillId="0" borderId="0" xfId="44" applyNumberFormat="1" applyFont="1" applyAlignment="1">
      <alignment horizontal="center" vertical="center"/>
    </xf>
    <xf numFmtId="0" fontId="10" fillId="0" borderId="26" xfId="44" applyBorder="1"/>
    <xf numFmtId="0" fontId="10" fillId="0" borderId="25" xfId="44" applyBorder="1" applyAlignment="1">
      <alignment horizontal="center" vertical="top"/>
    </xf>
    <xf numFmtId="0" fontId="10" fillId="0" borderId="0" xfId="44" applyAlignment="1">
      <alignment horizontal="center" vertical="top"/>
    </xf>
    <xf numFmtId="0" fontId="10" fillId="0" borderId="26" xfId="44" applyBorder="1" applyAlignment="1">
      <alignment horizontal="center" vertical="top"/>
    </xf>
    <xf numFmtId="0" fontId="48" fillId="0" borderId="25" xfId="44" applyFont="1" applyBorder="1" applyAlignment="1">
      <alignment horizontal="center" vertical="top"/>
    </xf>
    <xf numFmtId="0" fontId="48" fillId="0" borderId="0" xfId="44" applyFont="1" applyAlignment="1">
      <alignment horizontal="center" vertical="top"/>
    </xf>
    <xf numFmtId="0" fontId="48" fillId="0" borderId="26" xfId="44" applyFont="1" applyBorder="1" applyAlignment="1">
      <alignment horizontal="center" vertical="top"/>
    </xf>
    <xf numFmtId="0" fontId="10" fillId="0" borderId="26" xfId="44" applyBorder="1" applyAlignment="1">
      <alignment horizontal="right"/>
    </xf>
    <xf numFmtId="175" fontId="10" fillId="0" borderId="0" xfId="44" applyNumberFormat="1"/>
    <xf numFmtId="0" fontId="33" fillId="0" borderId="0" xfId="44" applyFont="1"/>
    <xf numFmtId="0" fontId="44" fillId="0" borderId="25" xfId="76" applyFont="1" applyBorder="1" applyAlignment="1">
      <alignment horizontal="left" vertical="top"/>
    </xf>
    <xf numFmtId="0" fontId="44" fillId="0" borderId="0" xfId="76" applyFont="1" applyAlignment="1">
      <alignment horizontal="left" vertical="top"/>
    </xf>
    <xf numFmtId="0" fontId="44" fillId="0" borderId="27" xfId="76" applyFont="1" applyBorder="1" applyAlignment="1">
      <alignment horizontal="left" vertical="top"/>
    </xf>
    <xf numFmtId="0" fontId="33" fillId="0" borderId="28" xfId="44" applyFont="1" applyBorder="1"/>
    <xf numFmtId="0" fontId="44" fillId="0" borderId="28" xfId="76" applyFont="1" applyBorder="1" applyAlignment="1">
      <alignment horizontal="left" vertical="top"/>
    </xf>
    <xf numFmtId="0" fontId="33" fillId="0" borderId="29" xfId="44" applyFont="1" applyBorder="1"/>
    <xf numFmtId="0" fontId="8" fillId="0" borderId="0" xfId="0" applyFont="1" applyAlignment="1">
      <alignment horizontal="center" vertical="center"/>
    </xf>
    <xf numFmtId="0" fontId="8" fillId="0" borderId="25" xfId="0" applyFont="1" applyBorder="1" applyAlignment="1">
      <alignment horizontal="center" vertical="center"/>
    </xf>
    <xf numFmtId="0" fontId="8" fillId="0" borderId="26" xfId="0" applyFont="1" applyBorder="1" applyAlignment="1">
      <alignment horizontal="center" vertical="center"/>
    </xf>
    <xf numFmtId="0" fontId="32" fillId="4" borderId="17" xfId="0" applyFont="1" applyFill="1" applyBorder="1" applyAlignment="1">
      <alignment horizontal="center" vertical="center"/>
    </xf>
    <xf numFmtId="0" fontId="32" fillId="4" borderId="18" xfId="0" applyFont="1" applyFill="1" applyBorder="1" applyAlignment="1">
      <alignment horizontal="center" vertical="center"/>
    </xf>
    <xf numFmtId="0" fontId="32" fillId="4" borderId="18" xfId="0" applyFont="1" applyFill="1" applyBorder="1" applyAlignment="1">
      <alignment horizontal="left" vertical="center" wrapText="1"/>
    </xf>
    <xf numFmtId="0" fontId="43" fillId="4" borderId="18" xfId="0" applyFont="1" applyFill="1" applyBorder="1" applyAlignment="1">
      <alignment horizontal="center" vertical="center"/>
    </xf>
    <xf numFmtId="164" fontId="32" fillId="4" borderId="18" xfId="0" applyNumberFormat="1" applyFont="1" applyFill="1" applyBorder="1" applyAlignment="1">
      <alignment horizontal="center" vertical="center"/>
    </xf>
    <xf numFmtId="164" fontId="32" fillId="4" borderId="19" xfId="0" applyNumberFormat="1" applyFont="1" applyFill="1" applyBorder="1" applyAlignment="1">
      <alignment horizontal="center" vertical="center"/>
    </xf>
    <xf numFmtId="0" fontId="50" fillId="5" borderId="17" xfId="0" applyFont="1" applyFill="1" applyBorder="1" applyAlignment="1">
      <alignment horizontal="center" vertical="center"/>
    </xf>
    <xf numFmtId="0" fontId="50" fillId="5" borderId="18" xfId="0" applyFont="1" applyFill="1" applyBorder="1" applyAlignment="1">
      <alignment horizontal="center" vertical="center"/>
    </xf>
    <xf numFmtId="0" fontId="50" fillId="5" borderId="18" xfId="0" applyFont="1" applyFill="1" applyBorder="1" applyAlignment="1">
      <alignment horizontal="left" vertical="center" wrapText="1"/>
    </xf>
    <xf numFmtId="3" fontId="50" fillId="5" borderId="18" xfId="0" applyNumberFormat="1" applyFont="1" applyFill="1" applyBorder="1" applyAlignment="1">
      <alignment horizontal="center" vertical="center" wrapText="1"/>
    </xf>
    <xf numFmtId="4" fontId="50" fillId="5" borderId="18" xfId="2" applyNumberFormat="1" applyFont="1" applyFill="1" applyBorder="1" applyAlignment="1">
      <alignment horizontal="center" vertical="center"/>
    </xf>
    <xf numFmtId="0" fontId="32" fillId="4" borderId="18" xfId="0" applyFont="1" applyFill="1" applyBorder="1" applyAlignment="1">
      <alignment horizontal="left" vertical="center"/>
    </xf>
    <xf numFmtId="0" fontId="32" fillId="4" borderId="18" xfId="0" applyFont="1" applyFill="1" applyBorder="1" applyAlignment="1">
      <alignment vertical="center"/>
    </xf>
    <xf numFmtId="4" fontId="43" fillId="4" borderId="18" xfId="0" applyNumberFormat="1" applyFont="1" applyFill="1" applyBorder="1" applyAlignment="1">
      <alignment horizontal="center" vertical="center"/>
    </xf>
    <xf numFmtId="4" fontId="49" fillId="7" borderId="18" xfId="2" applyNumberFormat="1" applyFont="1" applyFill="1" applyBorder="1" applyAlignment="1">
      <alignment horizontal="center" vertical="center"/>
    </xf>
    <xf numFmtId="0" fontId="8" fillId="5" borderId="17" xfId="0" applyFont="1" applyFill="1" applyBorder="1" applyAlignment="1">
      <alignment horizontal="center" vertical="center"/>
    </xf>
    <xf numFmtId="0" fontId="49" fillId="5" borderId="17" xfId="0" applyFont="1" applyFill="1" applyBorder="1" applyAlignment="1">
      <alignment horizontal="center" vertical="center"/>
    </xf>
    <xf numFmtId="0" fontId="49" fillId="5" borderId="18" xfId="0" applyFont="1" applyFill="1" applyBorder="1" applyAlignment="1">
      <alignment horizontal="center" vertical="center"/>
    </xf>
    <xf numFmtId="0" fontId="49" fillId="5" borderId="18" xfId="0" applyFont="1" applyFill="1" applyBorder="1" applyAlignment="1">
      <alignment horizontal="left" vertical="center" wrapText="1"/>
    </xf>
    <xf numFmtId="4" fontId="49" fillId="5" borderId="18" xfId="0" applyNumberFormat="1" applyFont="1" applyFill="1" applyBorder="1" applyAlignment="1">
      <alignment horizontal="center" vertical="center"/>
    </xf>
    <xf numFmtId="4" fontId="49" fillId="5" borderId="18" xfId="2" applyNumberFormat="1" applyFont="1" applyFill="1" applyBorder="1" applyAlignment="1">
      <alignment horizontal="center" vertical="center"/>
    </xf>
    <xf numFmtId="0" fontId="49" fillId="7" borderId="18" xfId="0" applyFont="1" applyFill="1" applyBorder="1" applyAlignment="1">
      <alignment horizontal="center" vertical="center" wrapText="1"/>
    </xf>
    <xf numFmtId="164" fontId="32" fillId="2" borderId="18" xfId="0" applyNumberFormat="1" applyFont="1" applyFill="1" applyBorder="1" applyAlignment="1">
      <alignment horizontal="center" vertical="center"/>
    </xf>
    <xf numFmtId="164" fontId="32" fillId="2" borderId="19" xfId="0" applyNumberFormat="1" applyFont="1" applyFill="1" applyBorder="1" applyAlignment="1">
      <alignment horizontal="center" vertical="center"/>
    </xf>
    <xf numFmtId="164" fontId="32" fillId="2" borderId="67" xfId="0" applyNumberFormat="1" applyFont="1" applyFill="1" applyBorder="1" applyAlignment="1">
      <alignment horizontal="center" vertical="center"/>
    </xf>
    <xf numFmtId="164" fontId="32" fillId="2" borderId="68" xfId="0" applyNumberFormat="1" applyFont="1" applyFill="1" applyBorder="1" applyAlignment="1">
      <alignment horizontal="center" vertical="center"/>
    </xf>
    <xf numFmtId="164" fontId="50" fillId="5" borderId="18" xfId="0" applyNumberFormat="1" applyFont="1" applyFill="1" applyBorder="1" applyAlignment="1">
      <alignment horizontal="center" vertical="center"/>
    </xf>
    <xf numFmtId="164" fontId="50" fillId="5" borderId="19" xfId="0" applyNumberFormat="1" applyFont="1" applyFill="1" applyBorder="1" applyAlignment="1">
      <alignment horizontal="center" vertical="center"/>
    </xf>
    <xf numFmtId="164" fontId="8" fillId="5" borderId="19" xfId="0" applyNumberFormat="1" applyFont="1" applyFill="1" applyBorder="1" applyAlignment="1">
      <alignment horizontal="center" vertical="center"/>
    </xf>
    <xf numFmtId="164" fontId="49" fillId="5" borderId="18" xfId="0" applyNumberFormat="1" applyFont="1" applyFill="1" applyBorder="1" applyAlignment="1">
      <alignment horizontal="center" vertical="center"/>
    </xf>
    <xf numFmtId="164" fontId="49" fillId="5" borderId="19" xfId="0" applyNumberFormat="1" applyFont="1" applyFill="1" applyBorder="1" applyAlignment="1">
      <alignment horizontal="center" vertical="center"/>
    </xf>
    <xf numFmtId="0" fontId="8" fillId="5" borderId="18" xfId="0" applyFont="1" applyFill="1" applyBorder="1" applyAlignment="1">
      <alignment horizontal="center" vertical="center"/>
    </xf>
    <xf numFmtId="0" fontId="8" fillId="5" borderId="18" xfId="0" applyFont="1" applyFill="1" applyBorder="1" applyAlignment="1">
      <alignment horizontal="left" vertical="center" wrapText="1"/>
    </xf>
    <xf numFmtId="4" fontId="8" fillId="5" borderId="18" xfId="0" applyNumberFormat="1" applyFont="1" applyFill="1" applyBorder="1" applyAlignment="1">
      <alignment horizontal="center" vertical="center"/>
    </xf>
    <xf numFmtId="3" fontId="8" fillId="5" borderId="18" xfId="0" applyNumberFormat="1" applyFont="1" applyFill="1" applyBorder="1" applyAlignment="1">
      <alignment horizontal="center" vertical="center" wrapText="1"/>
    </xf>
    <xf numFmtId="4" fontId="8" fillId="5" borderId="18" xfId="2" applyNumberFormat="1" applyFont="1" applyFill="1" applyBorder="1" applyAlignment="1">
      <alignment horizontal="center" vertical="center"/>
    </xf>
    <xf numFmtId="164" fontId="8" fillId="5" borderId="18" xfId="0" applyNumberFormat="1" applyFont="1" applyFill="1" applyBorder="1" applyAlignment="1">
      <alignment horizontal="center" vertical="center"/>
    </xf>
    <xf numFmtId="0" fontId="8" fillId="5" borderId="18" xfId="0" applyFont="1" applyFill="1" applyBorder="1" applyAlignment="1">
      <alignment horizontal="center" vertical="center" wrapText="1"/>
    </xf>
    <xf numFmtId="0" fontId="8" fillId="5" borderId="1" xfId="0" applyFont="1" applyFill="1" applyBorder="1" applyAlignment="1">
      <alignment horizontal="center" vertical="center"/>
    </xf>
    <xf numFmtId="0" fontId="8" fillId="5" borderId="1" xfId="0" applyFont="1" applyFill="1" applyBorder="1" applyAlignment="1">
      <alignment horizontal="left" vertical="center" wrapText="1"/>
    </xf>
    <xf numFmtId="4" fontId="8" fillId="5" borderId="1" xfId="0" applyNumberFormat="1" applyFont="1" applyFill="1" applyBorder="1" applyAlignment="1">
      <alignment horizontal="center" vertical="center"/>
    </xf>
    <xf numFmtId="3" fontId="8" fillId="5" borderId="1" xfId="0" applyNumberFormat="1" applyFont="1" applyFill="1" applyBorder="1" applyAlignment="1">
      <alignment horizontal="center" vertical="center" wrapText="1"/>
    </xf>
    <xf numFmtId="4" fontId="8" fillId="5" borderId="1" xfId="2" applyNumberFormat="1" applyFont="1" applyFill="1" applyBorder="1" applyAlignment="1">
      <alignment horizontal="center" vertical="center"/>
    </xf>
    <xf numFmtId="0" fontId="8" fillId="5" borderId="1" xfId="0" applyFont="1" applyFill="1" applyBorder="1" applyAlignment="1">
      <alignment horizontal="center" vertical="center" wrapText="1"/>
    </xf>
    <xf numFmtId="4" fontId="8" fillId="5" borderId="1" xfId="2" applyNumberFormat="1" applyFont="1" applyFill="1" applyBorder="1" applyAlignment="1">
      <alignment horizontal="center" vertical="center" wrapText="1"/>
    </xf>
    <xf numFmtId="0" fontId="33" fillId="5" borderId="1" xfId="0" applyFont="1" applyFill="1" applyBorder="1" applyAlignment="1">
      <alignment horizontal="center" vertical="center" wrapText="1"/>
    </xf>
    <xf numFmtId="0" fontId="33" fillId="5" borderId="1" xfId="0" applyFont="1" applyFill="1" applyBorder="1" applyAlignment="1">
      <alignment horizontal="left" vertical="center" wrapText="1"/>
    </xf>
    <xf numFmtId="4" fontId="33" fillId="5" borderId="1" xfId="0" applyNumberFormat="1" applyFont="1" applyFill="1" applyBorder="1" applyAlignment="1">
      <alignment horizontal="center" vertical="center" wrapText="1"/>
    </xf>
    <xf numFmtId="4" fontId="33" fillId="5" borderId="1" xfId="2" applyNumberFormat="1" applyFont="1" applyFill="1" applyBorder="1" applyAlignment="1">
      <alignment horizontal="center" vertical="center" wrapText="1"/>
    </xf>
    <xf numFmtId="4" fontId="33" fillId="5" borderId="1" xfId="2" applyNumberFormat="1" applyFont="1" applyFill="1" applyBorder="1" applyAlignment="1">
      <alignment horizontal="center" vertical="center"/>
    </xf>
    <xf numFmtId="4" fontId="33" fillId="5" borderId="1" xfId="0" applyNumberFormat="1" applyFont="1" applyFill="1" applyBorder="1" applyAlignment="1">
      <alignment horizontal="center" vertical="center"/>
    </xf>
    <xf numFmtId="4" fontId="8" fillId="5" borderId="18" xfId="2" applyNumberFormat="1" applyFont="1" applyFill="1" applyBorder="1" applyAlignment="1">
      <alignment horizontal="center" vertical="center" wrapText="1"/>
    </xf>
    <xf numFmtId="3" fontId="8" fillId="5" borderId="18" xfId="0" applyNumberFormat="1" applyFont="1" applyFill="1" applyBorder="1" applyAlignment="1">
      <alignment horizontal="center" vertical="center"/>
    </xf>
    <xf numFmtId="4" fontId="8" fillId="5" borderId="18" xfId="0" applyNumberFormat="1" applyFont="1" applyFill="1" applyBorder="1" applyAlignment="1">
      <alignment horizontal="center" vertical="center" wrapText="1"/>
    </xf>
    <xf numFmtId="4" fontId="8" fillId="5" borderId="18" xfId="3" applyNumberFormat="1" applyFont="1" applyFill="1" applyBorder="1" applyAlignment="1">
      <alignment horizontal="center" vertical="center"/>
    </xf>
    <xf numFmtId="10" fontId="0" fillId="0" borderId="0" xfId="0" applyNumberFormat="1"/>
    <xf numFmtId="0" fontId="8" fillId="5" borderId="0" xfId="0" applyFont="1" applyFill="1" applyAlignment="1">
      <alignment horizontal="center" vertical="center"/>
    </xf>
    <xf numFmtId="0" fontId="51" fillId="5" borderId="30" xfId="0" applyFont="1" applyFill="1" applyBorder="1" applyAlignment="1">
      <alignment horizontal="left" vertical="center"/>
    </xf>
    <xf numFmtId="0" fontId="32" fillId="2" borderId="18" xfId="0" applyFont="1" applyFill="1" applyBorder="1" applyAlignment="1">
      <alignment horizontal="center" vertical="center"/>
    </xf>
    <xf numFmtId="0" fontId="32" fillId="2" borderId="17" xfId="0" applyFont="1" applyFill="1" applyBorder="1" applyAlignment="1">
      <alignment horizontal="center" vertical="center"/>
    </xf>
    <xf numFmtId="0" fontId="51" fillId="5" borderId="34" xfId="0" applyFont="1" applyFill="1" applyBorder="1" applyAlignment="1">
      <alignment horizontal="left" vertical="center"/>
    </xf>
    <xf numFmtId="0" fontId="9" fillId="0" borderId="88" xfId="0" applyFont="1" applyBorder="1" applyAlignment="1">
      <alignment horizontal="center" vertical="center"/>
    </xf>
    <xf numFmtId="0" fontId="51" fillId="5" borderId="0" xfId="0" applyFont="1" applyFill="1" applyAlignment="1">
      <alignment horizontal="left" vertical="center"/>
    </xf>
    <xf numFmtId="0" fontId="32" fillId="4" borderId="30" xfId="0" applyFont="1" applyFill="1" applyBorder="1" applyAlignment="1">
      <alignment horizontal="left" vertical="center"/>
    </xf>
    <xf numFmtId="0" fontId="8" fillId="5" borderId="30" xfId="0" applyFont="1" applyFill="1" applyBorder="1" applyAlignment="1">
      <alignment horizontal="left" vertical="center" wrapText="1"/>
    </xf>
    <xf numFmtId="0" fontId="32" fillId="2" borderId="30" xfId="0" applyFont="1" applyFill="1" applyBorder="1" applyAlignment="1">
      <alignment horizontal="left" vertical="center"/>
    </xf>
    <xf numFmtId="4" fontId="43" fillId="4" borderId="19" xfId="0" applyNumberFormat="1" applyFont="1" applyFill="1" applyBorder="1" applyAlignment="1">
      <alignment horizontal="center" vertical="center"/>
    </xf>
    <xf numFmtId="0" fontId="32" fillId="5" borderId="56" xfId="0" applyFont="1" applyFill="1" applyBorder="1" applyAlignment="1">
      <alignment horizontal="center" vertical="center"/>
    </xf>
    <xf numFmtId="0" fontId="9" fillId="3" borderId="56" xfId="0" applyFont="1" applyFill="1" applyBorder="1" applyAlignment="1">
      <alignment horizontal="center" vertical="center" wrapText="1"/>
    </xf>
    <xf numFmtId="164" fontId="32" fillId="4" borderId="56" xfId="0" applyNumberFormat="1" applyFont="1" applyFill="1" applyBorder="1" applyAlignment="1">
      <alignment horizontal="center" vertical="center"/>
    </xf>
    <xf numFmtId="164" fontId="8" fillId="5" borderId="56" xfId="0" applyNumberFormat="1" applyFont="1" applyFill="1" applyBorder="1" applyAlignment="1">
      <alignment horizontal="center" vertical="center"/>
    </xf>
    <xf numFmtId="164" fontId="32" fillId="2" borderId="56" xfId="0" applyNumberFormat="1" applyFont="1" applyFill="1" applyBorder="1" applyAlignment="1">
      <alignment horizontal="center" vertical="center"/>
    </xf>
    <xf numFmtId="0" fontId="9" fillId="3" borderId="17" xfId="0" applyFont="1" applyFill="1" applyBorder="1" applyAlignment="1">
      <alignment horizontal="center" vertical="center" wrapText="1"/>
    </xf>
    <xf numFmtId="4" fontId="43" fillId="4" borderId="17" xfId="0" applyNumberFormat="1" applyFont="1" applyFill="1" applyBorder="1" applyAlignment="1">
      <alignment horizontal="center" vertical="center"/>
    </xf>
    <xf numFmtId="10" fontId="9" fillId="5" borderId="19" xfId="3" applyNumberFormat="1" applyFont="1" applyFill="1" applyBorder="1" applyAlignment="1">
      <alignment horizontal="center" vertical="center"/>
    </xf>
    <xf numFmtId="4" fontId="43" fillId="2" borderId="17" xfId="0" applyNumberFormat="1" applyFont="1" applyFill="1" applyBorder="1" applyAlignment="1">
      <alignment horizontal="center" vertical="center"/>
    </xf>
    <xf numFmtId="4" fontId="8" fillId="5" borderId="17" xfId="2" applyNumberFormat="1" applyFont="1" applyFill="1" applyBorder="1" applyAlignment="1">
      <alignment horizontal="center" vertical="center"/>
    </xf>
    <xf numFmtId="4" fontId="8" fillId="5" borderId="17" xfId="0" applyNumberFormat="1" applyFont="1" applyFill="1" applyBorder="1" applyAlignment="1">
      <alignment horizontal="center" vertical="center" wrapText="1"/>
    </xf>
    <xf numFmtId="10" fontId="8" fillId="5" borderId="19" xfId="3" applyNumberFormat="1" applyFont="1" applyFill="1" applyBorder="1" applyAlignment="1">
      <alignment horizontal="center" vertical="center"/>
    </xf>
    <xf numFmtId="10" fontId="8" fillId="5" borderId="17" xfId="3" applyNumberFormat="1" applyFont="1" applyFill="1" applyBorder="1" applyAlignment="1">
      <alignment horizontal="center" vertical="center"/>
    </xf>
    <xf numFmtId="10" fontId="8" fillId="5" borderId="17" xfId="3" applyNumberFormat="1" applyFont="1" applyFill="1" applyBorder="1" applyAlignment="1">
      <alignment horizontal="center" vertical="center" wrapText="1"/>
    </xf>
    <xf numFmtId="0" fontId="32" fillId="4" borderId="33" xfId="0" applyFont="1" applyFill="1" applyBorder="1" applyAlignment="1">
      <alignment horizontal="left" vertical="center"/>
    </xf>
    <xf numFmtId="0" fontId="9" fillId="3" borderId="79" xfId="0" applyFont="1" applyFill="1" applyBorder="1" applyAlignment="1">
      <alignment horizontal="center" vertical="center"/>
    </xf>
    <xf numFmtId="0" fontId="32" fillId="4" borderId="79" xfId="0" applyFont="1" applyFill="1" applyBorder="1" applyAlignment="1">
      <alignment horizontal="left" vertical="center"/>
    </xf>
    <xf numFmtId="0" fontId="32" fillId="2" borderId="79" xfId="0" applyFont="1" applyFill="1" applyBorder="1" applyAlignment="1">
      <alignment horizontal="left" vertical="center"/>
    </xf>
    <xf numFmtId="0" fontId="8" fillId="5" borderId="79" xfId="0" applyFont="1" applyFill="1" applyBorder="1" applyAlignment="1">
      <alignment horizontal="left" vertical="center" wrapText="1"/>
    </xf>
    <xf numFmtId="0" fontId="51" fillId="5" borderId="34" xfId="0" applyFont="1" applyFill="1" applyBorder="1" applyAlignment="1">
      <alignment horizontal="center" vertical="center"/>
    </xf>
    <xf numFmtId="0" fontId="32" fillId="4" borderId="19" xfId="0" applyFont="1" applyFill="1" applyBorder="1" applyAlignment="1">
      <alignment horizontal="center" vertical="center"/>
    </xf>
    <xf numFmtId="0" fontId="32" fillId="2" borderId="19" xfId="0" applyFont="1" applyFill="1" applyBorder="1" applyAlignment="1">
      <alignment horizontal="center" vertical="center"/>
    </xf>
    <xf numFmtId="0" fontId="0" fillId="0" borderId="15" xfId="0" applyBorder="1" applyAlignment="1">
      <alignment horizontal="center"/>
    </xf>
    <xf numFmtId="0" fontId="9" fillId="5" borderId="0" xfId="0" applyFont="1" applyFill="1" applyAlignment="1">
      <alignment horizontal="center" vertical="center"/>
    </xf>
    <xf numFmtId="0" fontId="9" fillId="3" borderId="63" xfId="0" applyFont="1" applyFill="1" applyBorder="1" applyAlignment="1">
      <alignment horizontal="center" vertical="center"/>
    </xf>
    <xf numFmtId="0" fontId="9" fillId="3" borderId="64" xfId="0" applyFont="1" applyFill="1" applyBorder="1" applyAlignment="1">
      <alignment horizontal="center" vertical="center"/>
    </xf>
    <xf numFmtId="0" fontId="9" fillId="3" borderId="93" xfId="0" applyFont="1" applyFill="1" applyBorder="1" applyAlignment="1">
      <alignment horizontal="center" vertical="center"/>
    </xf>
    <xf numFmtId="0" fontId="9" fillId="3" borderId="55" xfId="0" applyFont="1" applyFill="1" applyBorder="1" applyAlignment="1">
      <alignment horizontal="center" vertical="center"/>
    </xf>
    <xf numFmtId="4" fontId="8" fillId="5" borderId="19" xfId="0" applyNumberFormat="1" applyFont="1" applyFill="1" applyBorder="1" applyAlignment="1">
      <alignment horizontal="center" vertical="center" wrapText="1"/>
    </xf>
    <xf numFmtId="10" fontId="8" fillId="5" borderId="79" xfId="0" applyNumberFormat="1" applyFont="1" applyFill="1" applyBorder="1" applyAlignment="1">
      <alignment horizontal="center" vertical="center" wrapText="1"/>
    </xf>
    <xf numFmtId="0" fontId="8" fillId="5" borderId="19" xfId="0" applyFont="1" applyFill="1" applyBorder="1" applyAlignment="1">
      <alignment horizontal="center" vertical="center" wrapText="1"/>
    </xf>
    <xf numFmtId="10" fontId="8" fillId="5" borderId="79" xfId="3" applyNumberFormat="1" applyFont="1" applyFill="1" applyBorder="1" applyAlignment="1">
      <alignment horizontal="center" vertical="center"/>
    </xf>
    <xf numFmtId="177" fontId="43" fillId="2" borderId="19" xfId="3" applyNumberFormat="1" applyFont="1" applyFill="1" applyBorder="1" applyAlignment="1">
      <alignment horizontal="center" vertical="center"/>
    </xf>
    <xf numFmtId="10" fontId="43" fillId="2" borderId="19" xfId="3" applyNumberFormat="1" applyFont="1" applyFill="1" applyBorder="1" applyAlignment="1">
      <alignment horizontal="center" vertical="center"/>
    </xf>
    <xf numFmtId="10" fontId="43" fillId="4" borderId="19" xfId="3" applyNumberFormat="1" applyFont="1" applyFill="1" applyBorder="1" applyAlignment="1">
      <alignment horizontal="center" vertical="center"/>
    </xf>
    <xf numFmtId="165" fontId="43" fillId="4" borderId="19" xfId="3" applyNumberFormat="1" applyFont="1" applyFill="1" applyBorder="1" applyAlignment="1">
      <alignment horizontal="center" vertical="center"/>
    </xf>
    <xf numFmtId="0" fontId="58" fillId="0" borderId="97" xfId="0" applyFont="1" applyBorder="1" applyAlignment="1">
      <alignment horizontal="center" vertical="center" wrapText="1" readingOrder="1"/>
    </xf>
    <xf numFmtId="49" fontId="60" fillId="34" borderId="95" xfId="0" applyNumberFormat="1" applyFont="1" applyFill="1" applyBorder="1" applyAlignment="1">
      <alignment horizontal="left" vertical="center" wrapText="1" readingOrder="1"/>
    </xf>
    <xf numFmtId="0" fontId="60" fillId="34" borderId="102" xfId="0" applyFont="1" applyFill="1" applyBorder="1" applyAlignment="1">
      <alignment horizontal="left" vertical="center" wrapText="1" readingOrder="1"/>
    </xf>
    <xf numFmtId="0" fontId="60" fillId="34" borderId="102" xfId="0" applyFont="1" applyFill="1" applyBorder="1" applyAlignment="1">
      <alignment horizontal="left" vertical="top" wrapText="1" readingOrder="1"/>
    </xf>
    <xf numFmtId="49" fontId="61" fillId="35" borderId="95" xfId="0" applyNumberFormat="1" applyFont="1" applyFill="1" applyBorder="1" applyAlignment="1">
      <alignment horizontal="left" vertical="center" wrapText="1" readingOrder="1"/>
    </xf>
    <xf numFmtId="0" fontId="61" fillId="35" borderId="102" xfId="0" applyFont="1" applyFill="1" applyBorder="1" applyAlignment="1">
      <alignment horizontal="left" vertical="center" wrapText="1" readingOrder="1"/>
    </xf>
    <xf numFmtId="49" fontId="59" fillId="0" borderId="95" xfId="0" applyNumberFormat="1" applyFont="1" applyBorder="1" applyAlignment="1">
      <alignment horizontal="left" vertical="center" wrapText="1" readingOrder="1"/>
    </xf>
    <xf numFmtId="4" fontId="59" fillId="0" borderId="102" xfId="0" applyNumberFormat="1" applyFont="1" applyBorder="1" applyAlignment="1">
      <alignment horizontal="right" vertical="center" wrapText="1" readingOrder="1"/>
    </xf>
    <xf numFmtId="49" fontId="59" fillId="0" borderId="99" xfId="0" applyNumberFormat="1" applyFont="1" applyBorder="1" applyAlignment="1">
      <alignment horizontal="left" vertical="center" wrapText="1" readingOrder="1"/>
    </xf>
    <xf numFmtId="4" fontId="59" fillId="0" borderId="100" xfId="0" applyNumberFormat="1" applyFont="1" applyBorder="1" applyAlignment="1">
      <alignment horizontal="right" vertical="center" wrapText="1" readingOrder="1"/>
    </xf>
    <xf numFmtId="0" fontId="59" fillId="0" borderId="100" xfId="0" applyFont="1" applyBorder="1" applyAlignment="1">
      <alignment horizontal="left" vertical="center" wrapText="1" readingOrder="1"/>
    </xf>
    <xf numFmtId="49" fontId="59" fillId="0" borderId="100" xfId="0" applyNumberFormat="1" applyFont="1" applyBorder="1" applyAlignment="1">
      <alignment horizontal="left" vertical="center" wrapText="1" readingOrder="1"/>
    </xf>
    <xf numFmtId="0" fontId="58" fillId="0" borderId="98" xfId="0" applyFont="1" applyBorder="1" applyAlignment="1">
      <alignment horizontal="center" vertical="center" wrapText="1" readingOrder="1"/>
    </xf>
    <xf numFmtId="49" fontId="61" fillId="35" borderId="102" xfId="0" applyNumberFormat="1" applyFont="1" applyFill="1" applyBorder="1" applyAlignment="1">
      <alignment horizontal="left" vertical="center" wrapText="1" readingOrder="1"/>
    </xf>
    <xf numFmtId="49" fontId="59" fillId="0" borderId="102" xfId="0" applyNumberFormat="1" applyFont="1" applyBorder="1" applyAlignment="1">
      <alignment horizontal="left" vertical="center" wrapText="1" readingOrder="1"/>
    </xf>
    <xf numFmtId="0" fontId="8" fillId="0" borderId="0" xfId="0" applyFont="1" applyAlignment="1">
      <alignment vertical="center"/>
    </xf>
    <xf numFmtId="0" fontId="8" fillId="5" borderId="0" xfId="0" applyFont="1" applyFill="1"/>
    <xf numFmtId="176" fontId="8" fillId="0" borderId="0" xfId="0" applyNumberFormat="1" applyFont="1"/>
    <xf numFmtId="0" fontId="62" fillId="0" borderId="0" xfId="0" applyFont="1"/>
    <xf numFmtId="0" fontId="62" fillId="0" borderId="0" xfId="0" applyFont="1" applyAlignment="1">
      <alignment horizontal="center"/>
    </xf>
    <xf numFmtId="0" fontId="33" fillId="0" borderId="0" xfId="0" applyFont="1"/>
    <xf numFmtId="4" fontId="62" fillId="0" borderId="0" xfId="0" applyNumberFormat="1" applyFont="1" applyAlignment="1">
      <alignment horizontal="right"/>
    </xf>
    <xf numFmtId="4" fontId="8" fillId="0" borderId="0" xfId="0" applyNumberFormat="1" applyFont="1" applyAlignment="1">
      <alignment horizontal="right"/>
    </xf>
    <xf numFmtId="43" fontId="62" fillId="0" borderId="0" xfId="1" applyFont="1" applyAlignment="1">
      <alignment horizontal="right"/>
    </xf>
    <xf numFmtId="0" fontId="62" fillId="0" borderId="0" xfId="0" applyFont="1" applyAlignment="1">
      <alignment horizontal="right"/>
    </xf>
    <xf numFmtId="43" fontId="62" fillId="0" borderId="0" xfId="0" applyNumberFormat="1" applyFont="1" applyAlignment="1">
      <alignment horizontal="right"/>
    </xf>
    <xf numFmtId="0" fontId="8" fillId="0" borderId="0" xfId="0" applyFont="1" applyAlignment="1">
      <alignment horizontal="right"/>
    </xf>
    <xf numFmtId="0" fontId="68" fillId="33" borderId="96" xfId="0" applyFont="1" applyFill="1" applyBorder="1" applyAlignment="1">
      <alignment horizontal="center" vertical="top" wrapText="1"/>
    </xf>
    <xf numFmtId="0" fontId="68" fillId="0" borderId="96" xfId="0" applyFont="1" applyBorder="1" applyAlignment="1">
      <alignment horizontal="center" vertical="top" wrapText="1"/>
    </xf>
    <xf numFmtId="0" fontId="69" fillId="0" borderId="96" xfId="0" applyFont="1" applyBorder="1" applyAlignment="1">
      <alignment horizontal="center" vertical="top" wrapText="1"/>
    </xf>
    <xf numFmtId="0" fontId="10" fillId="0" borderId="0" xfId="0" applyFont="1"/>
    <xf numFmtId="0" fontId="59" fillId="0" borderId="102" xfId="0" applyFont="1" applyBorder="1" applyAlignment="1">
      <alignment horizontal="left" vertical="center" wrapText="1" readingOrder="1"/>
    </xf>
    <xf numFmtId="0" fontId="8" fillId="0" borderId="105" xfId="0" applyFont="1" applyBorder="1"/>
    <xf numFmtId="0" fontId="74" fillId="5" borderId="105" xfId="0" applyFont="1" applyFill="1" applyBorder="1" applyAlignment="1">
      <alignment horizontal="center" vertical="center"/>
    </xf>
    <xf numFmtId="0" fontId="74" fillId="5" borderId="106" xfId="0" applyFont="1" applyFill="1" applyBorder="1" applyAlignment="1">
      <alignment horizontal="center" vertical="center"/>
    </xf>
    <xf numFmtId="4" fontId="74" fillId="5" borderId="105" xfId="0" applyNumberFormat="1" applyFont="1" applyFill="1" applyBorder="1" applyAlignment="1">
      <alignment horizontal="right" vertical="center"/>
    </xf>
    <xf numFmtId="4" fontId="74" fillId="5" borderId="106" xfId="2" applyNumberFormat="1" applyFont="1" applyFill="1" applyBorder="1" applyAlignment="1">
      <alignment horizontal="right" vertical="center"/>
    </xf>
    <xf numFmtId="4" fontId="74" fillId="5" borderId="106" xfId="0" applyNumberFormat="1" applyFont="1" applyFill="1" applyBorder="1" applyAlignment="1">
      <alignment horizontal="right" vertical="center"/>
    </xf>
    <xf numFmtId="4" fontId="74" fillId="5" borderId="105" xfId="2" applyNumberFormat="1" applyFont="1" applyFill="1" applyBorder="1" applyAlignment="1">
      <alignment horizontal="right" vertical="center"/>
    </xf>
    <xf numFmtId="4" fontId="74" fillId="0" borderId="106" xfId="0" applyNumberFormat="1" applyFont="1" applyBorder="1" applyAlignment="1">
      <alignment horizontal="right" vertical="center"/>
    </xf>
    <xf numFmtId="4" fontId="74" fillId="5" borderId="0" xfId="2" applyNumberFormat="1" applyFont="1" applyFill="1" applyBorder="1" applyAlignment="1">
      <alignment horizontal="right" vertical="center"/>
    </xf>
    <xf numFmtId="4" fontId="74" fillId="5" borderId="107" xfId="2" applyNumberFormat="1" applyFont="1" applyFill="1" applyBorder="1" applyAlignment="1">
      <alignment horizontal="right" vertical="center"/>
    </xf>
    <xf numFmtId="0" fontId="74" fillId="0" borderId="106" xfId="0" applyFont="1" applyBorder="1" applyAlignment="1">
      <alignment horizontal="left" vertical="center" wrapText="1"/>
    </xf>
    <xf numFmtId="0" fontId="74" fillId="5" borderId="0" xfId="0" applyFont="1" applyFill="1" applyAlignment="1">
      <alignment horizontal="center" vertical="center"/>
    </xf>
    <xf numFmtId="0" fontId="74" fillId="0" borderId="0" xfId="0" applyFont="1" applyAlignment="1">
      <alignment horizontal="left" vertical="center" wrapText="1"/>
    </xf>
    <xf numFmtId="4" fontId="74" fillId="5" borderId="110" xfId="2" applyNumberFormat="1" applyFont="1" applyFill="1" applyBorder="1" applyAlignment="1">
      <alignment horizontal="right" vertical="center"/>
    </xf>
    <xf numFmtId="0" fontId="74" fillId="5" borderId="107" xfId="0" applyFont="1" applyFill="1" applyBorder="1" applyAlignment="1">
      <alignment horizontal="center" vertical="center"/>
    </xf>
    <xf numFmtId="4" fontId="74" fillId="5" borderId="107" xfId="0" applyNumberFormat="1" applyFont="1" applyFill="1" applyBorder="1" applyAlignment="1">
      <alignment horizontal="right" vertical="center"/>
    </xf>
    <xf numFmtId="4" fontId="75" fillId="0" borderId="106" xfId="0" applyNumberFormat="1" applyFont="1" applyBorder="1" applyAlignment="1">
      <alignment horizontal="right" vertical="center"/>
    </xf>
    <xf numFmtId="0" fontId="74" fillId="0" borderId="106" xfId="0" applyFont="1" applyBorder="1" applyAlignment="1">
      <alignment horizontal="center" vertical="center"/>
    </xf>
    <xf numFmtId="4" fontId="74" fillId="0" borderId="105" xfId="0" applyNumberFormat="1" applyFont="1" applyBorder="1" applyAlignment="1">
      <alignment horizontal="right" vertical="center"/>
    </xf>
    <xf numFmtId="4" fontId="75" fillId="0" borderId="109" xfId="0" applyNumberFormat="1" applyFont="1" applyBorder="1" applyAlignment="1">
      <alignment horizontal="right" vertical="center"/>
    </xf>
    <xf numFmtId="4" fontId="75" fillId="0" borderId="108" xfId="0" applyNumberFormat="1" applyFont="1" applyBorder="1" applyAlignment="1">
      <alignment horizontal="right" vertical="center"/>
    </xf>
    <xf numFmtId="4" fontId="74" fillId="0" borderId="0" xfId="2" applyNumberFormat="1" applyFont="1" applyFill="1" applyBorder="1" applyAlignment="1">
      <alignment horizontal="right" vertical="center"/>
    </xf>
    <xf numFmtId="0" fontId="74" fillId="0" borderId="107" xfId="0" applyFont="1" applyBorder="1" applyAlignment="1">
      <alignment horizontal="left" vertical="center" wrapText="1"/>
    </xf>
    <xf numFmtId="4" fontId="74" fillId="0" borderId="105" xfId="2" applyNumberFormat="1" applyFont="1" applyFill="1" applyBorder="1" applyAlignment="1">
      <alignment horizontal="right" vertical="center"/>
    </xf>
    <xf numFmtId="4" fontId="77" fillId="4" borderId="0" xfId="0" applyNumberFormat="1" applyFont="1" applyFill="1" applyAlignment="1">
      <alignment horizontal="right" vertical="center"/>
    </xf>
    <xf numFmtId="0" fontId="76" fillId="2" borderId="16" xfId="0" applyFont="1" applyFill="1" applyBorder="1" applyAlignment="1">
      <alignment horizontal="center" vertical="center"/>
    </xf>
    <xf numFmtId="0" fontId="76" fillId="2" borderId="16" xfId="0" applyFont="1" applyFill="1" applyBorder="1" applyAlignment="1">
      <alignment horizontal="left" vertical="center"/>
    </xf>
    <xf numFmtId="0" fontId="77" fillId="2" borderId="16" xfId="0" applyFont="1" applyFill="1" applyBorder="1" applyAlignment="1">
      <alignment horizontal="center" vertical="center"/>
    </xf>
    <xf numFmtId="4" fontId="77" fillId="2" borderId="16" xfId="0" applyNumberFormat="1" applyFont="1" applyFill="1" applyBorder="1" applyAlignment="1">
      <alignment horizontal="right" vertical="center"/>
    </xf>
    <xf numFmtId="4" fontId="76" fillId="2" borderId="16" xfId="0" applyNumberFormat="1" applyFont="1" applyFill="1" applyBorder="1" applyAlignment="1">
      <alignment horizontal="right" vertical="center"/>
    </xf>
    <xf numFmtId="4" fontId="76" fillId="2" borderId="32" xfId="0" applyNumberFormat="1" applyFont="1" applyFill="1" applyBorder="1" applyAlignment="1">
      <alignment horizontal="right" vertical="center"/>
    </xf>
    <xf numFmtId="0" fontId="76" fillId="6" borderId="94" xfId="0" applyFont="1" applyFill="1" applyBorder="1" applyAlignment="1">
      <alignment horizontal="center" vertical="center"/>
    </xf>
    <xf numFmtId="0" fontId="76" fillId="6" borderId="16" xfId="0" applyFont="1" applyFill="1" applyBorder="1" applyAlignment="1">
      <alignment horizontal="center" vertical="center"/>
    </xf>
    <xf numFmtId="0" fontId="76" fillId="6" borderId="16" xfId="0" applyFont="1" applyFill="1" applyBorder="1" applyAlignment="1">
      <alignment horizontal="left" vertical="center"/>
    </xf>
    <xf numFmtId="0" fontId="77" fillId="6" borderId="16" xfId="0" applyFont="1" applyFill="1" applyBorder="1" applyAlignment="1">
      <alignment horizontal="center" vertical="center"/>
    </xf>
    <xf numFmtId="4" fontId="77" fillId="6" borderId="16" xfId="0" applyNumberFormat="1" applyFont="1" applyFill="1" applyBorder="1" applyAlignment="1">
      <alignment horizontal="right" vertical="center"/>
    </xf>
    <xf numFmtId="4" fontId="76" fillId="6" borderId="16" xfId="0" applyNumberFormat="1" applyFont="1" applyFill="1" applyBorder="1" applyAlignment="1">
      <alignment horizontal="right" vertical="center"/>
    </xf>
    <xf numFmtId="4" fontId="76" fillId="6" borderId="32" xfId="0" applyNumberFormat="1" applyFont="1" applyFill="1" applyBorder="1" applyAlignment="1">
      <alignment horizontal="right" vertical="center"/>
    </xf>
    <xf numFmtId="4" fontId="74" fillId="0" borderId="106" xfId="2" applyNumberFormat="1" applyFont="1" applyFill="1" applyBorder="1" applyAlignment="1">
      <alignment horizontal="right" vertical="center"/>
    </xf>
    <xf numFmtId="0" fontId="8" fillId="0" borderId="0" xfId="0" applyFont="1" applyAlignment="1">
      <alignment horizontal="center"/>
    </xf>
    <xf numFmtId="0" fontId="8" fillId="5" borderId="105" xfId="0" applyFont="1" applyFill="1" applyBorder="1"/>
    <xf numFmtId="0" fontId="76" fillId="2" borderId="94" xfId="0" applyFont="1" applyFill="1" applyBorder="1" applyAlignment="1">
      <alignment horizontal="center" vertical="center"/>
    </xf>
    <xf numFmtId="0" fontId="76" fillId="4" borderId="94" xfId="0" applyFont="1" applyFill="1" applyBorder="1" applyAlignment="1">
      <alignment horizontal="center" vertical="center"/>
    </xf>
    <xf numFmtId="0" fontId="76" fillId="4" borderId="16" xfId="0" applyFont="1" applyFill="1" applyBorder="1" applyAlignment="1">
      <alignment horizontal="center" vertical="center"/>
    </xf>
    <xf numFmtId="0" fontId="79" fillId="4" borderId="16" xfId="0" applyFont="1" applyFill="1" applyBorder="1" applyAlignment="1">
      <alignment horizontal="center" vertical="center"/>
    </xf>
    <xf numFmtId="0" fontId="80" fillId="4" borderId="16" xfId="0" applyFont="1" applyFill="1" applyBorder="1" applyAlignment="1">
      <alignment horizontal="right" vertical="center"/>
    </xf>
    <xf numFmtId="4" fontId="79" fillId="4" borderId="16" xfId="0" applyNumberFormat="1" applyFont="1" applyFill="1" applyBorder="1" applyAlignment="1">
      <alignment horizontal="right" vertical="center"/>
    </xf>
    <xf numFmtId="0" fontId="74" fillId="5" borderId="112" xfId="0" applyFont="1" applyFill="1" applyBorder="1" applyAlignment="1">
      <alignment horizontal="center" vertical="center"/>
    </xf>
    <xf numFmtId="0" fontId="74" fillId="0" borderId="112" xfId="0" applyFont="1" applyBorder="1" applyAlignment="1">
      <alignment horizontal="left" vertical="center" wrapText="1"/>
    </xf>
    <xf numFmtId="0" fontId="76" fillId="4" borderId="15" xfId="0" applyFont="1" applyFill="1" applyBorder="1" applyAlignment="1">
      <alignment vertical="center"/>
    </xf>
    <xf numFmtId="4" fontId="74" fillId="5" borderId="113" xfId="0" applyNumberFormat="1" applyFont="1" applyFill="1" applyBorder="1" applyAlignment="1">
      <alignment horizontal="right" vertical="center"/>
    </xf>
    <xf numFmtId="4" fontId="74" fillId="5" borderId="114" xfId="2" applyNumberFormat="1" applyFont="1" applyFill="1" applyBorder="1" applyAlignment="1">
      <alignment horizontal="right" vertical="center"/>
    </xf>
    <xf numFmtId="4" fontId="74" fillId="5" borderId="112" xfId="2" applyNumberFormat="1" applyFont="1" applyFill="1" applyBorder="1" applyAlignment="1">
      <alignment horizontal="right" vertical="center"/>
    </xf>
    <xf numFmtId="4" fontId="77" fillId="4" borderId="16" xfId="0" applyNumberFormat="1" applyFont="1" applyFill="1" applyBorder="1" applyAlignment="1">
      <alignment horizontal="right" vertical="center"/>
    </xf>
    <xf numFmtId="4" fontId="76" fillId="4" borderId="16" xfId="0" applyNumberFormat="1" applyFont="1" applyFill="1" applyBorder="1" applyAlignment="1">
      <alignment horizontal="right" vertical="center"/>
    </xf>
    <xf numFmtId="0" fontId="76" fillId="4" borderId="16" xfId="0" applyFont="1" applyFill="1" applyBorder="1" applyAlignment="1">
      <alignment horizontal="left" vertical="center"/>
    </xf>
    <xf numFmtId="4" fontId="74" fillId="0" borderId="108" xfId="0" applyNumberFormat="1" applyFont="1" applyBorder="1" applyAlignment="1">
      <alignment horizontal="right" vertical="center"/>
    </xf>
    <xf numFmtId="4" fontId="74" fillId="5" borderId="112" xfId="0" applyNumberFormat="1" applyFont="1" applyFill="1" applyBorder="1" applyAlignment="1">
      <alignment horizontal="right" vertical="center"/>
    </xf>
    <xf numFmtId="0" fontId="8" fillId="0" borderId="13" xfId="0" applyFont="1" applyBorder="1"/>
    <xf numFmtId="0" fontId="8" fillId="0" borderId="107" xfId="0" applyFont="1" applyBorder="1" applyAlignment="1">
      <alignment vertical="center"/>
    </xf>
    <xf numFmtId="0" fontId="8" fillId="5" borderId="0" xfId="0" applyFont="1" applyFill="1" applyAlignment="1">
      <alignment horizontal="center" vertical="center"/>
    </xf>
    <xf numFmtId="0" fontId="8" fillId="0" borderId="0" xfId="0" applyFont="1" applyAlignment="1">
      <alignment horizontal="center"/>
    </xf>
    <xf numFmtId="0" fontId="8" fillId="5" borderId="0" xfId="0" applyFont="1" applyFill="1" applyAlignment="1">
      <alignment horizontal="center" vertical="center"/>
    </xf>
    <xf numFmtId="0" fontId="0" fillId="5" borderId="0" xfId="0" applyFill="1" applyAlignment="1">
      <alignment horizontal="center" vertical="center"/>
    </xf>
    <xf numFmtId="0" fontId="1" fillId="5" borderId="6" xfId="0" applyFont="1" applyFill="1" applyBorder="1" applyAlignment="1">
      <alignment horizontal="center" vertical="center"/>
    </xf>
    <xf numFmtId="0" fontId="1" fillId="5" borderId="7" xfId="0" applyFont="1" applyFill="1" applyBorder="1" applyAlignment="1">
      <alignment horizontal="center" vertical="center"/>
    </xf>
    <xf numFmtId="0" fontId="1" fillId="5" borderId="8" xfId="0" applyFont="1" applyFill="1" applyBorder="1" applyAlignment="1">
      <alignment horizontal="center" vertical="center"/>
    </xf>
    <xf numFmtId="0" fontId="9" fillId="5" borderId="9" xfId="0" applyFont="1" applyFill="1" applyBorder="1" applyAlignment="1">
      <alignment horizontal="left" vertical="center" wrapText="1"/>
    </xf>
    <xf numFmtId="0" fontId="31" fillId="5" borderId="5" xfId="0" applyFont="1" applyFill="1" applyBorder="1" applyAlignment="1">
      <alignment horizontal="left" vertical="center" wrapText="1"/>
    </xf>
    <xf numFmtId="0" fontId="31" fillId="5" borderId="5" xfId="0" applyFont="1" applyFill="1" applyBorder="1" applyAlignment="1">
      <alignment horizontal="left" vertical="center"/>
    </xf>
    <xf numFmtId="0" fontId="31" fillId="5" borderId="10" xfId="0" applyFont="1" applyFill="1" applyBorder="1" applyAlignment="1">
      <alignment horizontal="left" vertical="center"/>
    </xf>
    <xf numFmtId="0" fontId="9" fillId="5" borderId="9" xfId="0" applyFont="1" applyFill="1" applyBorder="1" applyAlignment="1">
      <alignment horizontal="left" vertical="center"/>
    </xf>
    <xf numFmtId="0" fontId="9" fillId="5" borderId="9" xfId="0" applyFont="1" applyFill="1" applyBorder="1" applyAlignment="1">
      <alignment horizontal="center" vertical="center"/>
    </xf>
    <xf numFmtId="0" fontId="31" fillId="5" borderId="5" xfId="0" applyFont="1" applyFill="1" applyBorder="1" applyAlignment="1">
      <alignment horizontal="center" vertical="center"/>
    </xf>
    <xf numFmtId="0" fontId="31" fillId="5" borderId="3" xfId="0" applyFont="1" applyFill="1" applyBorder="1" applyAlignment="1">
      <alignment horizontal="center" vertical="center"/>
    </xf>
    <xf numFmtId="0" fontId="32" fillId="5" borderId="2" xfId="0" applyFont="1" applyFill="1" applyBorder="1" applyAlignment="1">
      <alignment horizontal="center" vertical="center"/>
    </xf>
    <xf numFmtId="0" fontId="32" fillId="5" borderId="10" xfId="0" applyFont="1" applyFill="1" applyBorder="1" applyAlignment="1">
      <alignment horizontal="center" vertical="center"/>
    </xf>
    <xf numFmtId="0" fontId="8" fillId="0" borderId="0" xfId="0" applyFont="1" applyAlignment="1">
      <alignment horizontal="center" vertical="center"/>
    </xf>
    <xf numFmtId="0" fontId="0" fillId="5" borderId="27" xfId="0" applyFill="1" applyBorder="1" applyAlignment="1">
      <alignment horizontal="center" vertical="center"/>
    </xf>
    <xf numFmtId="0" fontId="0" fillId="5" borderId="28" xfId="0" applyFill="1" applyBorder="1" applyAlignment="1">
      <alignment horizontal="center" vertical="center"/>
    </xf>
    <xf numFmtId="0" fontId="0" fillId="5" borderId="29" xfId="0" applyFill="1" applyBorder="1" applyAlignment="1">
      <alignment horizontal="center" vertical="center"/>
    </xf>
    <xf numFmtId="0" fontId="8" fillId="0" borderId="25" xfId="0" applyFont="1" applyBorder="1" applyAlignment="1">
      <alignment horizontal="center" vertical="center"/>
    </xf>
    <xf numFmtId="0" fontId="8" fillId="0" borderId="26" xfId="0" applyFont="1" applyBorder="1" applyAlignment="1">
      <alignment horizontal="center" vertical="center"/>
    </xf>
    <xf numFmtId="0" fontId="7" fillId="5" borderId="63" xfId="0" applyFont="1" applyFill="1" applyBorder="1" applyAlignment="1">
      <alignment horizontal="center" vertical="center"/>
    </xf>
    <xf numFmtId="0" fontId="7" fillId="5" borderId="64" xfId="0" applyFont="1" applyFill="1" applyBorder="1" applyAlignment="1">
      <alignment horizontal="center" vertical="center"/>
    </xf>
    <xf numFmtId="0" fontId="7" fillId="5" borderId="65" xfId="0" applyFont="1" applyFill="1" applyBorder="1" applyAlignment="1">
      <alignment horizontal="center" vertical="center"/>
    </xf>
    <xf numFmtId="0" fontId="9" fillId="5" borderId="17" xfId="0" applyFont="1" applyFill="1" applyBorder="1" applyAlignment="1">
      <alignment horizontal="left" vertical="center" wrapText="1"/>
    </xf>
    <xf numFmtId="0" fontId="31" fillId="5" borderId="18" xfId="0" applyFont="1" applyFill="1" applyBorder="1" applyAlignment="1">
      <alignment horizontal="left" vertical="center" wrapText="1"/>
    </xf>
    <xf numFmtId="0" fontId="31" fillId="5" borderId="18" xfId="0" applyFont="1" applyFill="1" applyBorder="1" applyAlignment="1">
      <alignment horizontal="left" vertical="center"/>
    </xf>
    <xf numFmtId="0" fontId="31" fillId="5" borderId="19" xfId="0" applyFont="1" applyFill="1" applyBorder="1" applyAlignment="1">
      <alignment horizontal="left" vertical="center"/>
    </xf>
    <xf numFmtId="0" fontId="9" fillId="5" borderId="82" xfId="0" applyFont="1" applyFill="1" applyBorder="1" applyAlignment="1">
      <alignment horizontal="center" vertical="center"/>
    </xf>
    <xf numFmtId="0" fontId="9" fillId="5" borderId="34" xfId="0" applyFont="1" applyFill="1" applyBorder="1" applyAlignment="1">
      <alignment horizontal="center" vertical="center"/>
    </xf>
    <xf numFmtId="0" fontId="9" fillId="5" borderId="83" xfId="0" applyFont="1" applyFill="1" applyBorder="1" applyAlignment="1">
      <alignment horizontal="center" vertical="center"/>
    </xf>
    <xf numFmtId="0" fontId="9" fillId="5" borderId="84" xfId="0" applyFont="1" applyFill="1" applyBorder="1" applyAlignment="1">
      <alignment horizontal="center" vertical="center"/>
    </xf>
    <xf numFmtId="0" fontId="9" fillId="5" borderId="35" xfId="0" applyFont="1" applyFill="1" applyBorder="1" applyAlignment="1">
      <alignment horizontal="center" vertical="center"/>
    </xf>
    <xf numFmtId="0" fontId="9" fillId="5" borderId="85" xfId="0" applyFont="1" applyFill="1" applyBorder="1" applyAlignment="1">
      <alignment horizontal="center" vertical="center"/>
    </xf>
    <xf numFmtId="0" fontId="51" fillId="5" borderId="30" xfId="0" applyFont="1" applyFill="1" applyBorder="1" applyAlignment="1">
      <alignment horizontal="left" vertical="center"/>
    </xf>
    <xf numFmtId="0" fontId="51" fillId="5" borderId="33" xfId="0" applyFont="1" applyFill="1" applyBorder="1" applyAlignment="1">
      <alignment horizontal="left" vertical="center"/>
    </xf>
    <xf numFmtId="0" fontId="51" fillId="5" borderId="79" xfId="0" applyFont="1" applyFill="1" applyBorder="1" applyAlignment="1">
      <alignment horizontal="left" vertical="center"/>
    </xf>
    <xf numFmtId="14" fontId="31" fillId="5" borderId="80" xfId="0" applyNumberFormat="1" applyFont="1" applyFill="1" applyBorder="1" applyAlignment="1">
      <alignment horizontal="center" vertical="center"/>
    </xf>
    <xf numFmtId="14" fontId="31" fillId="5" borderId="34" xfId="0" applyNumberFormat="1" applyFont="1" applyFill="1" applyBorder="1" applyAlignment="1">
      <alignment horizontal="center" vertical="center"/>
    </xf>
    <xf numFmtId="14" fontId="31" fillId="5" borderId="57" xfId="0" applyNumberFormat="1" applyFont="1" applyFill="1" applyBorder="1" applyAlignment="1">
      <alignment horizontal="center" vertical="center"/>
    </xf>
    <xf numFmtId="14" fontId="31" fillId="5" borderId="81" xfId="0" applyNumberFormat="1" applyFont="1" applyFill="1" applyBorder="1" applyAlignment="1">
      <alignment horizontal="center" vertical="center"/>
    </xf>
    <xf numFmtId="14" fontId="31" fillId="5" borderId="35" xfId="0" applyNumberFormat="1" applyFont="1" applyFill="1" applyBorder="1" applyAlignment="1">
      <alignment horizontal="center" vertical="center"/>
    </xf>
    <xf numFmtId="14" fontId="31" fillId="5" borderId="58" xfId="0" applyNumberFormat="1" applyFont="1" applyFill="1" applyBorder="1" applyAlignment="1">
      <alignment horizontal="center" vertical="center"/>
    </xf>
    <xf numFmtId="0" fontId="9" fillId="5" borderId="17" xfId="0" applyFont="1" applyFill="1" applyBorder="1" applyAlignment="1">
      <alignment horizontal="center" vertical="center"/>
    </xf>
    <xf numFmtId="0" fontId="31" fillId="5" borderId="18" xfId="0" applyFont="1" applyFill="1" applyBorder="1" applyAlignment="1">
      <alignment horizontal="center" vertical="center"/>
    </xf>
    <xf numFmtId="0" fontId="32" fillId="5" borderId="18" xfId="0" applyFont="1" applyFill="1" applyBorder="1" applyAlignment="1">
      <alignment horizontal="center" vertical="center"/>
    </xf>
    <xf numFmtId="0" fontId="32" fillId="5" borderId="19" xfId="0" applyFont="1" applyFill="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32" fillId="2" borderId="18" xfId="0" applyFont="1" applyFill="1" applyBorder="1" applyAlignment="1">
      <alignment horizontal="center" vertical="center"/>
    </xf>
    <xf numFmtId="0" fontId="32" fillId="2" borderId="67" xfId="0" applyFont="1" applyFill="1" applyBorder="1" applyAlignment="1">
      <alignment horizontal="center" vertical="center" wrapText="1"/>
    </xf>
    <xf numFmtId="0" fontId="69" fillId="0" borderId="96" xfId="0" applyFont="1" applyBorder="1" applyAlignment="1">
      <alignment horizontal="center" vertical="top" wrapText="1"/>
    </xf>
    <xf numFmtId="0" fontId="69" fillId="0" borderId="96" xfId="0" applyFont="1" applyBorder="1" applyAlignment="1">
      <alignment horizontal="left" vertical="top" wrapText="1"/>
    </xf>
    <xf numFmtId="2" fontId="69" fillId="0" borderId="96" xfId="0" applyNumberFormat="1" applyFont="1" applyBorder="1" applyAlignment="1">
      <alignment horizontal="right" vertical="top" wrapText="1"/>
    </xf>
    <xf numFmtId="0" fontId="69" fillId="0" borderId="96" xfId="0" applyFont="1" applyBorder="1" applyAlignment="1">
      <alignment horizontal="right" vertical="top" wrapText="1"/>
    </xf>
    <xf numFmtId="179" fontId="68" fillId="0" borderId="96" xfId="0" applyNumberFormat="1" applyFont="1" applyBorder="1" applyAlignment="1">
      <alignment horizontal="center" vertical="top" wrapText="1"/>
    </xf>
    <xf numFmtId="0" fontId="68" fillId="0" borderId="96" xfId="0" applyFont="1" applyBorder="1" applyAlignment="1">
      <alignment horizontal="center" vertical="top" wrapText="1"/>
    </xf>
    <xf numFmtId="0" fontId="68" fillId="0" borderId="96" xfId="0" applyFont="1" applyBorder="1" applyAlignment="1">
      <alignment horizontal="left" vertical="top" wrapText="1"/>
    </xf>
    <xf numFmtId="0" fontId="68" fillId="0" borderId="96" xfId="0" applyFont="1" applyBorder="1" applyAlignment="1">
      <alignment horizontal="right" vertical="top" wrapText="1"/>
    </xf>
    <xf numFmtId="0" fontId="67" fillId="36" borderId="0" xfId="0" applyFont="1" applyFill="1" applyAlignment="1">
      <alignment horizontal="center" vertical="top" wrapText="1"/>
    </xf>
    <xf numFmtId="0" fontId="65" fillId="0" borderId="0" xfId="0" applyFont="1" applyAlignment="1">
      <alignment horizontal="left" vertical="top" wrapText="1"/>
    </xf>
    <xf numFmtId="0" fontId="65" fillId="0" borderId="103" xfId="0" applyFont="1" applyBorder="1" applyAlignment="1">
      <alignment horizontal="left" vertical="top" wrapText="1"/>
    </xf>
    <xf numFmtId="0" fontId="68" fillId="33" borderId="96" xfId="0" applyFont="1" applyFill="1" applyBorder="1" applyAlignment="1">
      <alignment horizontal="center" vertical="top" wrapText="1"/>
    </xf>
    <xf numFmtId="0" fontId="68" fillId="33" borderId="96" xfId="0" applyFont="1" applyFill="1" applyBorder="1" applyAlignment="1">
      <alignment horizontal="left" vertical="top" wrapText="1"/>
    </xf>
    <xf numFmtId="0" fontId="68" fillId="33" borderId="96" xfId="0" applyFont="1" applyFill="1" applyBorder="1" applyAlignment="1">
      <alignment horizontal="right" vertical="top" wrapText="1"/>
    </xf>
    <xf numFmtId="0" fontId="66" fillId="0" borderId="0" xfId="0" applyFont="1" applyAlignment="1">
      <alignment horizontal="center" vertical="center" wrapText="1"/>
    </xf>
    <xf numFmtId="0" fontId="67" fillId="36" borderId="104" xfId="0" applyFont="1" applyFill="1" applyBorder="1" applyAlignment="1">
      <alignment horizontal="center" vertical="top" wrapText="1"/>
    </xf>
    <xf numFmtId="0" fontId="63" fillId="0" borderId="0" xfId="0" applyFont="1" applyAlignment="1">
      <alignment horizontal="center" vertical="top" wrapText="1"/>
    </xf>
    <xf numFmtId="0" fontId="64" fillId="0" borderId="0" xfId="0" applyFont="1" applyAlignment="1">
      <alignment horizontal="right" vertical="top" wrapText="1"/>
    </xf>
    <xf numFmtId="181" fontId="69" fillId="0" borderId="96" xfId="0" applyNumberFormat="1" applyFont="1" applyBorder="1" applyAlignment="1">
      <alignment horizontal="right" vertical="top" wrapText="1"/>
    </xf>
    <xf numFmtId="182" fontId="69" fillId="0" borderId="96" xfId="0" applyNumberFormat="1" applyFont="1" applyBorder="1" applyAlignment="1">
      <alignment horizontal="right" vertical="top" wrapText="1"/>
    </xf>
    <xf numFmtId="4" fontId="69" fillId="0" borderId="96" xfId="0" applyNumberFormat="1" applyFont="1" applyBorder="1" applyAlignment="1">
      <alignment horizontal="right" vertical="top" wrapText="1"/>
    </xf>
    <xf numFmtId="183" fontId="69" fillId="0" borderId="96" xfId="0" applyNumberFormat="1" applyFont="1" applyBorder="1" applyAlignment="1">
      <alignment horizontal="right" vertical="top" wrapText="1"/>
    </xf>
    <xf numFmtId="184" fontId="68" fillId="0" borderId="96" xfId="0" applyNumberFormat="1" applyFont="1" applyBorder="1" applyAlignment="1">
      <alignment horizontal="center" vertical="top" wrapText="1"/>
    </xf>
    <xf numFmtId="180" fontId="68" fillId="0" borderId="96" xfId="0" applyNumberFormat="1" applyFont="1" applyBorder="1" applyAlignment="1">
      <alignment horizontal="center" vertical="top" wrapText="1"/>
    </xf>
    <xf numFmtId="185" fontId="68" fillId="0" borderId="96" xfId="0" applyNumberFormat="1" applyFont="1" applyBorder="1" applyAlignment="1">
      <alignment horizontal="center" vertical="top" wrapText="1"/>
    </xf>
    <xf numFmtId="0" fontId="67" fillId="37" borderId="104" xfId="0" applyFont="1" applyFill="1" applyBorder="1" applyAlignment="1">
      <alignment horizontal="center" vertical="top" wrapText="1"/>
    </xf>
    <xf numFmtId="0" fontId="67" fillId="37" borderId="0" xfId="0" applyFont="1" applyFill="1" applyAlignment="1">
      <alignment horizontal="center" vertical="top" wrapText="1"/>
    </xf>
    <xf numFmtId="0" fontId="70" fillId="0" borderId="0" xfId="0" applyFont="1" applyAlignment="1">
      <alignment horizontal="center" vertical="center" wrapText="1"/>
    </xf>
    <xf numFmtId="0" fontId="67" fillId="38" borderId="0" xfId="0" applyFont="1" applyFill="1" applyAlignment="1">
      <alignment horizontal="center" vertical="top" wrapText="1"/>
    </xf>
    <xf numFmtId="0" fontId="71" fillId="0" borderId="0" xfId="0" applyFont="1" applyAlignment="1">
      <alignment horizontal="center" vertical="center" wrapText="1"/>
    </xf>
    <xf numFmtId="0" fontId="67" fillId="38" borderId="104" xfId="0" applyFont="1" applyFill="1" applyBorder="1" applyAlignment="1">
      <alignment horizontal="center" vertical="top" wrapText="1"/>
    </xf>
    <xf numFmtId="0" fontId="73" fillId="0" borderId="0" xfId="0" applyFont="1" applyAlignment="1">
      <alignment horizontal="left" vertical="top" wrapText="1"/>
    </xf>
    <xf numFmtId="0" fontId="73" fillId="0" borderId="0" xfId="0" applyFont="1" applyAlignment="1">
      <alignment horizontal="right" vertical="top" wrapText="1"/>
    </xf>
    <xf numFmtId="0" fontId="72" fillId="0" borderId="0" xfId="0" applyFont="1" applyAlignment="1">
      <alignment horizontal="left" vertical="top" wrapText="1"/>
    </xf>
    <xf numFmtId="0" fontId="72" fillId="0" borderId="0" xfId="0" applyFont="1" applyAlignment="1">
      <alignment horizontal="right" vertical="top" wrapText="1"/>
    </xf>
    <xf numFmtId="49" fontId="59" fillId="0" borderId="100" xfId="0" applyNumberFormat="1" applyFont="1" applyBorder="1" applyAlignment="1">
      <alignment horizontal="left" vertical="center" wrapText="1" readingOrder="1"/>
    </xf>
    <xf numFmtId="0" fontId="58" fillId="0" borderId="101" xfId="0" applyFont="1" applyBorder="1" applyAlignment="1">
      <alignment horizontal="left" vertical="top" wrapText="1" readingOrder="1"/>
    </xf>
    <xf numFmtId="0" fontId="5" fillId="0" borderId="0" xfId="0" applyFont="1" applyAlignment="1">
      <alignment horizontal="center" vertical="center" wrapText="1" readingOrder="1"/>
    </xf>
    <xf numFmtId="0" fontId="6" fillId="0" borderId="0" xfId="0" applyFont="1" applyAlignment="1">
      <alignment horizontal="right" vertical="center" wrapText="1" readingOrder="1"/>
    </xf>
    <xf numFmtId="0" fontId="6" fillId="0" borderId="0" xfId="0" applyFont="1" applyAlignment="1">
      <alignment horizontal="center" vertical="center" wrapText="1" readingOrder="1"/>
    </xf>
    <xf numFmtId="0" fontId="58" fillId="0" borderId="0" xfId="0" applyFont="1" applyAlignment="1">
      <alignment horizontal="center" vertical="center" wrapText="1" readingOrder="1"/>
    </xf>
    <xf numFmtId="0" fontId="58" fillId="0" borderId="98" xfId="0" applyFont="1" applyBorder="1" applyAlignment="1">
      <alignment horizontal="center" vertical="center" wrapText="1" readingOrder="1"/>
    </xf>
    <xf numFmtId="49" fontId="59" fillId="0" borderId="102" xfId="0" applyNumberFormat="1" applyFont="1" applyBorder="1" applyAlignment="1">
      <alignment horizontal="left" vertical="center" wrapText="1" readingOrder="1"/>
    </xf>
    <xf numFmtId="49" fontId="61" fillId="35" borderId="102" xfId="0" applyNumberFormat="1" applyFont="1" applyFill="1" applyBorder="1" applyAlignment="1">
      <alignment horizontal="left" vertical="center" wrapText="1" readingOrder="1"/>
    </xf>
    <xf numFmtId="49" fontId="60" fillId="34" borderId="102" xfId="0" applyNumberFormat="1" applyFont="1" applyFill="1" applyBorder="1" applyAlignment="1">
      <alignment horizontal="left" vertical="center" wrapText="1" readingOrder="1"/>
    </xf>
    <xf numFmtId="0" fontId="7" fillId="5" borderId="94" xfId="0" applyFont="1" applyFill="1" applyBorder="1" applyAlignment="1">
      <alignment horizontal="right" vertical="center"/>
    </xf>
    <xf numFmtId="0" fontId="7" fillId="5" borderId="16" xfId="0" applyFont="1" applyFill="1" applyBorder="1" applyAlignment="1">
      <alignment horizontal="right" vertical="center"/>
    </xf>
    <xf numFmtId="0" fontId="7" fillId="5" borderId="32" xfId="0" applyFont="1" applyFill="1" applyBorder="1" applyAlignment="1">
      <alignment horizontal="right" vertical="center"/>
    </xf>
    <xf numFmtId="0" fontId="10" fillId="0" borderId="0" xfId="44" applyAlignment="1">
      <alignment horizontal="left"/>
    </xf>
    <xf numFmtId="49" fontId="10" fillId="0" borderId="0" xfId="44" applyNumberFormat="1" applyAlignment="1" applyProtection="1">
      <alignment horizontal="left"/>
      <protection locked="0"/>
    </xf>
    <xf numFmtId="49" fontId="10" fillId="0" borderId="26" xfId="44" applyNumberFormat="1" applyBorder="1" applyAlignment="1" applyProtection="1">
      <alignment horizontal="left"/>
      <protection locked="0"/>
    </xf>
    <xf numFmtId="0" fontId="10" fillId="0" borderId="28" xfId="44" applyBorder="1" applyAlignment="1">
      <alignment horizontal="left"/>
    </xf>
    <xf numFmtId="0" fontId="34" fillId="0" borderId="25" xfId="44" applyFont="1" applyBorder="1" applyAlignment="1">
      <alignment horizontal="left" vertical="center"/>
    </xf>
    <xf numFmtId="0" fontId="34" fillId="0" borderId="0" xfId="44" applyFont="1" applyAlignment="1">
      <alignment horizontal="left" vertical="center"/>
    </xf>
    <xf numFmtId="0" fontId="34" fillId="0" borderId="50" xfId="44" applyFont="1" applyBorder="1" applyAlignment="1">
      <alignment horizontal="left" vertical="center"/>
    </xf>
    <xf numFmtId="0" fontId="34" fillId="0" borderId="62" xfId="44" applyFont="1" applyBorder="1" applyAlignment="1">
      <alignment horizontal="left" vertical="center"/>
    </xf>
    <xf numFmtId="0" fontId="10" fillId="0" borderId="78" xfId="44" applyBorder="1" applyAlignment="1">
      <alignment horizontal="center" vertical="center"/>
    </xf>
    <xf numFmtId="0" fontId="10" fillId="0" borderId="37" xfId="44" applyBorder="1" applyAlignment="1">
      <alignment horizontal="center" vertical="center"/>
    </xf>
    <xf numFmtId="0" fontId="10" fillId="0" borderId="61" xfId="44" applyBorder="1" applyAlignment="1">
      <alignment horizontal="center" vertical="center"/>
    </xf>
    <xf numFmtId="0" fontId="10" fillId="0" borderId="76" xfId="44" applyBorder="1" applyAlignment="1">
      <alignment horizontal="left" vertical="center" wrapText="1"/>
    </xf>
    <xf numFmtId="0" fontId="10" fillId="0" borderId="5" xfId="44" applyBorder="1" applyAlignment="1">
      <alignment horizontal="left" vertical="center" wrapText="1"/>
    </xf>
    <xf numFmtId="0" fontId="10" fillId="0" borderId="59" xfId="44" applyBorder="1" applyAlignment="1">
      <alignment horizontal="left" vertical="center" wrapText="1"/>
    </xf>
    <xf numFmtId="49" fontId="10" fillId="32" borderId="76" xfId="44" applyNumberFormat="1" applyFill="1" applyBorder="1" applyAlignment="1">
      <alignment horizontal="left" vertical="top" wrapText="1"/>
    </xf>
    <xf numFmtId="49" fontId="10" fillId="32" borderId="5" xfId="44" applyNumberFormat="1" applyFill="1" applyBorder="1" applyAlignment="1">
      <alignment horizontal="left" vertical="top" wrapText="1"/>
    </xf>
    <xf numFmtId="49" fontId="10" fillId="32" borderId="59" xfId="44" applyNumberFormat="1" applyFill="1" applyBorder="1" applyAlignment="1">
      <alignment horizontal="left" vertical="top" wrapText="1"/>
    </xf>
    <xf numFmtId="0" fontId="10" fillId="0" borderId="25" xfId="44" applyBorder="1" applyAlignment="1">
      <alignment horizontal="left" vertical="center"/>
    </xf>
    <xf numFmtId="0" fontId="10" fillId="0" borderId="0" xfId="44" applyAlignment="1">
      <alignment horizontal="left" vertical="center"/>
    </xf>
    <xf numFmtId="0" fontId="10" fillId="0" borderId="25" xfId="44" applyBorder="1" applyAlignment="1">
      <alignment horizontal="left" wrapText="1"/>
    </xf>
    <xf numFmtId="0" fontId="10" fillId="0" borderId="0" xfId="44" applyAlignment="1">
      <alignment horizontal="left" wrapText="1"/>
    </xf>
    <xf numFmtId="175" fontId="10" fillId="0" borderId="0" xfId="44" applyNumberFormat="1" applyAlignment="1" applyProtection="1">
      <alignment horizontal="center" vertical="center"/>
      <protection locked="0"/>
    </xf>
    <xf numFmtId="175" fontId="10" fillId="0" borderId="26" xfId="44" applyNumberFormat="1" applyBorder="1" applyAlignment="1" applyProtection="1">
      <alignment horizontal="center" vertical="center"/>
      <protection locked="0"/>
    </xf>
    <xf numFmtId="0" fontId="10" fillId="0" borderId="77" xfId="44" applyBorder="1" applyAlignment="1">
      <alignment horizontal="left" vertical="center" wrapText="1"/>
    </xf>
    <xf numFmtId="0" fontId="10" fillId="0" borderId="1" xfId="44" applyBorder="1" applyAlignment="1">
      <alignment horizontal="left" vertical="center" wrapText="1"/>
    </xf>
    <xf numFmtId="0" fontId="33" fillId="0" borderId="25" xfId="44" applyFont="1" applyBorder="1" applyAlignment="1">
      <alignment horizontal="left" vertical="center" wrapText="1"/>
    </xf>
    <xf numFmtId="0" fontId="33" fillId="0" borderId="0" xfId="44" applyFont="1" applyAlignment="1">
      <alignment horizontal="left" vertical="center" wrapText="1"/>
    </xf>
    <xf numFmtId="2" fontId="34" fillId="0" borderId="37" xfId="44" applyNumberFormat="1" applyFont="1" applyBorder="1" applyAlignment="1">
      <alignment horizontal="center" vertical="center"/>
    </xf>
    <xf numFmtId="2" fontId="34" fillId="0" borderId="61" xfId="44" applyNumberFormat="1" applyFont="1" applyBorder="1" applyAlignment="1">
      <alignment horizontal="center" vertical="center"/>
    </xf>
    <xf numFmtId="0" fontId="10" fillId="0" borderId="25" xfId="44" applyBorder="1" applyAlignment="1">
      <alignment horizontal="center" vertical="top"/>
    </xf>
    <xf numFmtId="0" fontId="10" fillId="0" borderId="0" xfId="44" applyAlignment="1">
      <alignment horizontal="center" vertical="top"/>
    </xf>
    <xf numFmtId="0" fontId="10" fillId="0" borderId="26" xfId="44" applyBorder="1" applyAlignment="1">
      <alignment horizontal="center" vertical="top"/>
    </xf>
    <xf numFmtId="0" fontId="46" fillId="0" borderId="0" xfId="0" applyFont="1" applyAlignment="1">
      <alignment horizontal="right" vertical="center"/>
    </xf>
    <xf numFmtId="0" fontId="47" fillId="0" borderId="0" xfId="0" applyFont="1" applyAlignment="1">
      <alignment horizontal="center"/>
    </xf>
    <xf numFmtId="0" fontId="46" fillId="0" borderId="0" xfId="0" quotePrefix="1" applyFont="1" applyAlignment="1">
      <alignment horizontal="left" vertical="center"/>
    </xf>
    <xf numFmtId="0" fontId="46" fillId="0" borderId="0" xfId="0" applyFont="1" applyAlignment="1">
      <alignment horizontal="left" vertical="center"/>
    </xf>
    <xf numFmtId="0" fontId="46" fillId="0" borderId="0" xfId="0" applyFont="1" applyAlignment="1">
      <alignment horizontal="center" vertical="top"/>
    </xf>
    <xf numFmtId="0" fontId="10" fillId="0" borderId="3" xfId="44" applyBorder="1" applyAlignment="1">
      <alignment horizontal="left" vertical="center" wrapText="1"/>
    </xf>
    <xf numFmtId="10" fontId="10" fillId="0" borderId="2" xfId="44" applyNumberFormat="1" applyBorder="1" applyAlignment="1">
      <alignment horizontal="left" vertical="center" wrapText="1"/>
    </xf>
    <xf numFmtId="10" fontId="10" fillId="0" borderId="5" xfId="44" applyNumberFormat="1" applyBorder="1" applyAlignment="1">
      <alignment horizontal="left" vertical="center" wrapText="1"/>
    </xf>
    <xf numFmtId="10" fontId="10" fillId="0" borderId="59" xfId="44" applyNumberFormat="1" applyBorder="1" applyAlignment="1">
      <alignment horizontal="left" vertical="center" wrapText="1"/>
    </xf>
    <xf numFmtId="10" fontId="45" fillId="0" borderId="1" xfId="44" applyNumberFormat="1" applyFont="1" applyBorder="1" applyAlignment="1" applyProtection="1">
      <alignment horizontal="center"/>
      <protection locked="0"/>
    </xf>
    <xf numFmtId="10" fontId="45" fillId="0" borderId="60" xfId="44" applyNumberFormat="1" applyFont="1" applyBorder="1" applyAlignment="1" applyProtection="1">
      <alignment horizontal="center"/>
      <protection locked="0"/>
    </xf>
    <xf numFmtId="0" fontId="34" fillId="0" borderId="77" xfId="44" applyFont="1" applyBorder="1" applyAlignment="1">
      <alignment horizontal="center" vertical="center"/>
    </xf>
    <xf numFmtId="0" fontId="34" fillId="0" borderId="1" xfId="44" applyFont="1" applyBorder="1" applyAlignment="1">
      <alignment horizontal="center" vertical="center"/>
    </xf>
    <xf numFmtId="4" fontId="34" fillId="0" borderId="1" xfId="44" applyNumberFormat="1" applyFont="1" applyBorder="1" applyAlignment="1">
      <alignment horizontal="center" vertical="center" wrapText="1"/>
    </xf>
    <xf numFmtId="0" fontId="44" fillId="0" borderId="23" xfId="44" applyFont="1" applyBorder="1" applyAlignment="1">
      <alignment horizontal="center" vertical="center"/>
    </xf>
    <xf numFmtId="0" fontId="44" fillId="0" borderId="24" xfId="44" applyFont="1" applyBorder="1" applyAlignment="1">
      <alignment horizontal="center" vertical="center"/>
    </xf>
    <xf numFmtId="0" fontId="44" fillId="0" borderId="0" xfId="44" applyFont="1" applyAlignment="1">
      <alignment horizontal="center" vertical="center"/>
    </xf>
    <xf numFmtId="0" fontId="44" fillId="0" borderId="26" xfId="44" applyFont="1" applyBorder="1" applyAlignment="1">
      <alignment horizontal="center" vertical="center"/>
    </xf>
    <xf numFmtId="0" fontId="44" fillId="0" borderId="15" xfId="44" applyFont="1" applyBorder="1" applyAlignment="1">
      <alignment horizontal="center" vertical="center"/>
    </xf>
    <xf numFmtId="0" fontId="44" fillId="0" borderId="69" xfId="44" applyFont="1" applyBorder="1" applyAlignment="1">
      <alignment horizontal="center" vertical="center"/>
    </xf>
    <xf numFmtId="0" fontId="44" fillId="0" borderId="70" xfId="76" applyFont="1" applyBorder="1" applyAlignment="1">
      <alignment horizontal="left" vertical="top"/>
    </xf>
    <xf numFmtId="0" fontId="44" fillId="0" borderId="71" xfId="76" applyFont="1" applyBorder="1" applyAlignment="1">
      <alignment horizontal="left" vertical="top"/>
    </xf>
    <xf numFmtId="0" fontId="44" fillId="0" borderId="72" xfId="76" applyFont="1" applyBorder="1" applyAlignment="1">
      <alignment horizontal="left" vertical="top"/>
    </xf>
    <xf numFmtId="0" fontId="44" fillId="0" borderId="73" xfId="76" applyFont="1" applyBorder="1" applyAlignment="1">
      <alignment horizontal="left" vertical="top"/>
    </xf>
    <xf numFmtId="0" fontId="44" fillId="0" borderId="74" xfId="76" applyFont="1" applyBorder="1" applyAlignment="1">
      <alignment horizontal="left" vertical="top"/>
    </xf>
    <xf numFmtId="0" fontId="10" fillId="0" borderId="25" xfId="44" applyBorder="1" applyAlignment="1">
      <alignment horizontal="left" vertical="top" wrapText="1"/>
    </xf>
    <xf numFmtId="0" fontId="10" fillId="0" borderId="12" xfId="44" applyBorder="1" applyAlignment="1">
      <alignment horizontal="left" vertical="top" wrapText="1"/>
    </xf>
    <xf numFmtId="49" fontId="10" fillId="0" borderId="13" xfId="44" applyNumberFormat="1" applyBorder="1" applyAlignment="1">
      <alignment horizontal="left" vertical="top" wrapText="1"/>
    </xf>
    <xf numFmtId="0" fontId="10" fillId="0" borderId="0" xfId="44" applyAlignment="1">
      <alignment horizontal="left" vertical="top" wrapText="1"/>
    </xf>
    <xf numFmtId="0" fontId="10" fillId="0" borderId="26" xfId="44" applyBorder="1" applyAlignment="1">
      <alignment horizontal="left" vertical="top" wrapText="1"/>
    </xf>
    <xf numFmtId="0" fontId="44" fillId="0" borderId="22" xfId="76" applyFont="1" applyBorder="1" applyAlignment="1">
      <alignment horizontal="left" vertical="top"/>
    </xf>
    <xf numFmtId="0" fontId="44" fillId="0" borderId="23" xfId="76" applyFont="1" applyBorder="1" applyAlignment="1">
      <alignment horizontal="left" vertical="top"/>
    </xf>
    <xf numFmtId="0" fontId="44" fillId="0" borderId="24" xfId="76" applyFont="1" applyBorder="1" applyAlignment="1">
      <alignment horizontal="left" vertical="top"/>
    </xf>
    <xf numFmtId="0" fontId="44" fillId="0" borderId="27" xfId="76" applyFont="1" applyBorder="1" applyAlignment="1">
      <alignment horizontal="left" vertical="top" wrapText="1"/>
    </xf>
    <xf numFmtId="0" fontId="44" fillId="0" borderId="28" xfId="76" applyFont="1" applyBorder="1" applyAlignment="1">
      <alignment horizontal="left" vertical="top" wrapText="1"/>
    </xf>
    <xf numFmtId="0" fontId="44" fillId="0" borderId="29" xfId="76" applyFont="1" applyBorder="1" applyAlignment="1">
      <alignment horizontal="left" vertical="top" wrapText="1"/>
    </xf>
    <xf numFmtId="0" fontId="44" fillId="0" borderId="25" xfId="44" applyFont="1" applyBorder="1" applyAlignment="1">
      <alignment horizontal="center"/>
    </xf>
    <xf numFmtId="0" fontId="44" fillId="0" borderId="0" xfId="44" applyFont="1" applyAlignment="1">
      <alignment horizontal="center"/>
    </xf>
    <xf numFmtId="0" fontId="44" fillId="0" borderId="26" xfId="44" applyFont="1" applyBorder="1" applyAlignment="1">
      <alignment horizontal="center"/>
    </xf>
    <xf numFmtId="0" fontId="44" fillId="0" borderId="25" xfId="76" applyFont="1" applyBorder="1" applyAlignment="1">
      <alignment horizontal="left" vertical="top"/>
    </xf>
    <xf numFmtId="0" fontId="44" fillId="0" borderId="0" xfId="76" applyFont="1" applyAlignment="1">
      <alignment horizontal="left" vertical="top"/>
    </xf>
    <xf numFmtId="0" fontId="10" fillId="0" borderId="53" xfId="44" applyBorder="1" applyAlignment="1">
      <alignment horizontal="center" vertical="center"/>
    </xf>
    <xf numFmtId="0" fontId="10" fillId="0" borderId="31" xfId="44" applyBorder="1" applyAlignment="1">
      <alignment horizontal="center" vertical="center"/>
    </xf>
    <xf numFmtId="0" fontId="10" fillId="0" borderId="4" xfId="44" applyBorder="1" applyAlignment="1">
      <alignment horizontal="center" vertical="center"/>
    </xf>
    <xf numFmtId="4" fontId="34" fillId="0" borderId="53" xfId="44" applyNumberFormat="1" applyFont="1" applyBorder="1" applyAlignment="1">
      <alignment horizontal="center" vertical="center"/>
    </xf>
    <xf numFmtId="4" fontId="34" fillId="0" borderId="31" xfId="44" applyNumberFormat="1" applyFont="1" applyBorder="1" applyAlignment="1">
      <alignment horizontal="center" vertical="center"/>
    </xf>
    <xf numFmtId="4" fontId="34" fillId="0" borderId="4" xfId="44" applyNumberFormat="1" applyFont="1" applyBorder="1" applyAlignment="1">
      <alignment horizontal="center" vertical="center"/>
    </xf>
    <xf numFmtId="0" fontId="44" fillId="0" borderId="52" xfId="76" applyFont="1" applyBorder="1" applyAlignment="1">
      <alignment horizontal="left" vertical="top"/>
    </xf>
    <xf numFmtId="0" fontId="44" fillId="0" borderId="26" xfId="76" applyFont="1" applyBorder="1" applyAlignment="1">
      <alignment horizontal="left" vertical="top"/>
    </xf>
    <xf numFmtId="166" fontId="45" fillId="0" borderId="75" xfId="77" applyFont="1" applyFill="1" applyBorder="1" applyAlignment="1" applyProtection="1">
      <alignment horizontal="left"/>
      <protection locked="0"/>
    </xf>
    <xf numFmtId="166" fontId="45" fillId="0" borderId="50" xfId="77" applyFont="1" applyFill="1" applyBorder="1" applyAlignment="1" applyProtection="1">
      <alignment horizontal="left"/>
      <protection locked="0"/>
    </xf>
    <xf numFmtId="166" fontId="45" fillId="0" borderId="40" xfId="77" applyFont="1" applyFill="1" applyBorder="1" applyAlignment="1" applyProtection="1">
      <alignment horizontal="left"/>
      <protection locked="0"/>
    </xf>
    <xf numFmtId="0" fontId="10" fillId="0" borderId="36" xfId="44" applyBorder="1" applyAlignment="1" applyProtection="1">
      <alignment horizontal="center" vertical="top" wrapText="1"/>
      <protection locked="0"/>
    </xf>
    <xf numFmtId="0" fontId="10" fillId="0" borderId="62" xfId="44" applyBorder="1" applyAlignment="1" applyProtection="1">
      <alignment horizontal="center" vertical="top" wrapText="1"/>
      <protection locked="0"/>
    </xf>
    <xf numFmtId="0" fontId="10" fillId="0" borderId="76" xfId="44" applyBorder="1" applyAlignment="1">
      <alignment horizontal="center"/>
    </xf>
    <xf numFmtId="0" fontId="10" fillId="0" borderId="5" xfId="44" applyBorder="1" applyAlignment="1">
      <alignment horizontal="center"/>
    </xf>
    <xf numFmtId="0" fontId="10" fillId="0" borderId="59" xfId="44" applyBorder="1" applyAlignment="1">
      <alignment horizontal="center"/>
    </xf>
    <xf numFmtId="0" fontId="45" fillId="0" borderId="77" xfId="44" applyFont="1" applyBorder="1" applyAlignment="1">
      <alignment horizontal="left" wrapText="1"/>
    </xf>
    <xf numFmtId="0" fontId="45" fillId="0" borderId="1" xfId="44" applyFont="1" applyBorder="1" applyAlignment="1">
      <alignment horizontal="left" wrapText="1"/>
    </xf>
    <xf numFmtId="0" fontId="10" fillId="0" borderId="77" xfId="44" applyBorder="1" applyAlignment="1">
      <alignment horizontal="left" vertical="center"/>
    </xf>
    <xf numFmtId="0" fontId="10" fillId="0" borderId="1" xfId="44" applyBorder="1" applyAlignment="1">
      <alignment horizontal="left" vertical="center"/>
    </xf>
    <xf numFmtId="0" fontId="45" fillId="0" borderId="77" xfId="44" applyFont="1" applyBorder="1" applyAlignment="1">
      <alignment horizontal="left"/>
    </xf>
    <xf numFmtId="0" fontId="45" fillId="0" borderId="1" xfId="44" applyFont="1" applyBorder="1" applyAlignment="1">
      <alignment horizontal="left"/>
    </xf>
    <xf numFmtId="0" fontId="9" fillId="0" borderId="86" xfId="0" applyFont="1" applyBorder="1" applyAlignment="1">
      <alignment horizontal="center" vertical="center"/>
    </xf>
    <xf numFmtId="0" fontId="9" fillId="0" borderId="20" xfId="0" applyFont="1" applyBorder="1" applyAlignment="1">
      <alignment horizontal="center" vertical="center"/>
    </xf>
    <xf numFmtId="0" fontId="32" fillId="4" borderId="88" xfId="0" applyFont="1" applyFill="1" applyBorder="1" applyAlignment="1">
      <alignment horizontal="center" vertical="center"/>
    </xf>
    <xf numFmtId="14" fontId="31" fillId="5" borderId="0" xfId="0" applyNumberFormat="1" applyFont="1" applyFill="1" applyAlignment="1">
      <alignment horizontal="center" vertical="center"/>
    </xf>
    <xf numFmtId="0" fontId="31" fillId="5" borderId="54" xfId="0" applyFont="1" applyFill="1" applyBorder="1" applyAlignment="1">
      <alignment horizontal="center" vertical="center"/>
    </xf>
    <xf numFmtId="0" fontId="31" fillId="5" borderId="55" xfId="0" applyFont="1" applyFill="1" applyBorder="1" applyAlignment="1">
      <alignment horizontal="center" vertical="center"/>
    </xf>
    <xf numFmtId="0" fontId="31" fillId="5" borderId="87" xfId="0" applyFont="1" applyFill="1" applyBorder="1" applyAlignment="1">
      <alignment horizontal="center" vertical="center"/>
    </xf>
    <xf numFmtId="0" fontId="54" fillId="5" borderId="89" xfId="0" applyFont="1" applyFill="1" applyBorder="1" applyAlignment="1">
      <alignment horizontal="center" vertical="center"/>
    </xf>
    <xf numFmtId="0" fontId="54" fillId="5" borderId="90" xfId="0" applyFont="1" applyFill="1" applyBorder="1" applyAlignment="1">
      <alignment horizontal="center" vertical="center"/>
    </xf>
    <xf numFmtId="0" fontId="54" fillId="5" borderId="91" xfId="0" applyFont="1" applyFill="1" applyBorder="1" applyAlignment="1">
      <alignment horizontal="center" vertical="center" wrapText="1"/>
    </xf>
    <xf numFmtId="0" fontId="54" fillId="5" borderId="92" xfId="0" applyFont="1" applyFill="1" applyBorder="1" applyAlignment="1">
      <alignment horizontal="center" vertical="center" wrapText="1"/>
    </xf>
    <xf numFmtId="0" fontId="53" fillId="0" borderId="0" xfId="0" applyFont="1" applyAlignment="1">
      <alignment horizontal="center" vertical="center"/>
    </xf>
    <xf numFmtId="4" fontId="33" fillId="0" borderId="1" xfId="6" applyNumberFormat="1" applyFont="1" applyBorder="1" applyAlignment="1">
      <alignment horizontal="left" vertical="center"/>
    </xf>
    <xf numFmtId="4" fontId="33" fillId="0" borderId="1" xfId="6" applyNumberFormat="1" applyFont="1" applyBorder="1" applyAlignment="1">
      <alignment horizontal="left" vertical="center" wrapText="1"/>
    </xf>
    <xf numFmtId="4" fontId="34" fillId="31" borderId="2" xfId="6" applyNumberFormat="1" applyFont="1" applyFill="1" applyBorder="1" applyAlignment="1">
      <alignment horizontal="center" vertical="center"/>
    </xf>
    <xf numFmtId="4" fontId="34" fillId="31" borderId="5" xfId="6" applyNumberFormat="1" applyFont="1" applyFill="1" applyBorder="1" applyAlignment="1">
      <alignment horizontal="center" vertical="center"/>
    </xf>
    <xf numFmtId="4" fontId="34" fillId="31" borderId="59" xfId="6" applyNumberFormat="1" applyFont="1" applyFill="1" applyBorder="1" applyAlignment="1">
      <alignment horizontal="center" vertical="center"/>
    </xf>
    <xf numFmtId="4" fontId="33" fillId="0" borderId="1" xfId="6" applyNumberFormat="1" applyFont="1" applyBorder="1" applyAlignment="1">
      <alignment horizontal="center" vertical="center"/>
    </xf>
    <xf numFmtId="4" fontId="33" fillId="0" borderId="60" xfId="6" applyNumberFormat="1" applyFont="1" applyBorder="1" applyAlignment="1">
      <alignment horizontal="center" vertical="center"/>
    </xf>
    <xf numFmtId="169" fontId="33" fillId="0" borderId="2" xfId="6" applyNumberFormat="1" applyFont="1" applyBorder="1" applyAlignment="1">
      <alignment vertical="center"/>
    </xf>
    <xf numFmtId="169" fontId="33" fillId="0" borderId="5" xfId="6" applyNumberFormat="1" applyFont="1" applyBorder="1" applyAlignment="1">
      <alignment vertical="center"/>
    </xf>
    <xf numFmtId="169" fontId="33" fillId="0" borderId="3" xfId="6" applyNumberFormat="1" applyFont="1" applyBorder="1" applyAlignment="1">
      <alignment vertical="center"/>
    </xf>
    <xf numFmtId="4" fontId="33" fillId="0" borderId="2" xfId="6" applyNumberFormat="1" applyFont="1" applyBorder="1" applyAlignment="1">
      <alignment horizontal="center" vertical="center"/>
    </xf>
    <xf numFmtId="4" fontId="33" fillId="0" borderId="3" xfId="6" applyNumberFormat="1" applyFont="1" applyBorder="1" applyAlignment="1">
      <alignment horizontal="center" vertical="center"/>
    </xf>
    <xf numFmtId="4" fontId="33" fillId="0" borderId="59" xfId="6" applyNumberFormat="1" applyFont="1" applyBorder="1" applyAlignment="1">
      <alignment horizontal="center" vertical="center"/>
    </xf>
    <xf numFmtId="4" fontId="33" fillId="30" borderId="2" xfId="6" applyNumberFormat="1" applyFont="1" applyFill="1" applyBorder="1" applyAlignment="1">
      <alignment horizontal="center" vertical="center"/>
    </xf>
    <xf numFmtId="4" fontId="33" fillId="30" borderId="59" xfId="6" applyNumberFormat="1" applyFont="1" applyFill="1" applyBorder="1" applyAlignment="1">
      <alignment horizontal="center" vertical="center"/>
    </xf>
    <xf numFmtId="169" fontId="34" fillId="0" borderId="2" xfId="6" applyNumberFormat="1" applyFont="1" applyBorder="1" applyAlignment="1">
      <alignment vertical="center"/>
    </xf>
    <xf numFmtId="169" fontId="34" fillId="0" borderId="5" xfId="6" applyNumberFormat="1" applyFont="1" applyBorder="1" applyAlignment="1">
      <alignment vertical="center"/>
    </xf>
    <xf numFmtId="169" fontId="34" fillId="0" borderId="3" xfId="6" applyNumberFormat="1" applyFont="1" applyBorder="1" applyAlignment="1">
      <alignment vertical="center"/>
    </xf>
    <xf numFmtId="4" fontId="34" fillId="30" borderId="2" xfId="6" applyNumberFormat="1" applyFont="1" applyFill="1" applyBorder="1" applyAlignment="1">
      <alignment horizontal="center" vertical="center"/>
    </xf>
    <xf numFmtId="4" fontId="34" fillId="30" borderId="59" xfId="6" applyNumberFormat="1" applyFont="1" applyFill="1" applyBorder="1" applyAlignment="1">
      <alignment horizontal="center" vertical="center"/>
    </xf>
    <xf numFmtId="4" fontId="39" fillId="0" borderId="2" xfId="6" applyNumberFormat="1" applyFont="1" applyBorder="1" applyAlignment="1">
      <alignment horizontal="center" vertical="center"/>
    </xf>
    <xf numFmtId="4" fontId="39" fillId="0" borderId="5" xfId="6" applyNumberFormat="1" applyFont="1" applyBorder="1" applyAlignment="1">
      <alignment horizontal="center" vertical="center"/>
    </xf>
    <xf numFmtId="4" fontId="39" fillId="0" borderId="59" xfId="6" applyNumberFormat="1" applyFont="1" applyBorder="1" applyAlignment="1">
      <alignment horizontal="center" vertical="center"/>
    </xf>
    <xf numFmtId="169" fontId="36" fillId="29" borderId="5" xfId="6" applyNumberFormat="1" applyFont="1" applyFill="1" applyBorder="1" applyAlignment="1">
      <alignment horizontal="center" vertical="center" wrapText="1"/>
    </xf>
    <xf numFmtId="169" fontId="36" fillId="29" borderId="59" xfId="6" applyNumberFormat="1" applyFont="1" applyFill="1" applyBorder="1" applyAlignment="1">
      <alignment horizontal="center" vertical="center" wrapText="1"/>
    </xf>
    <xf numFmtId="4" fontId="33" fillId="0" borderId="2" xfId="6" applyNumberFormat="1" applyFont="1" applyBorder="1" applyAlignment="1">
      <alignment vertical="center"/>
    </xf>
    <xf numFmtId="4" fontId="33" fillId="0" borderId="5" xfId="6" applyNumberFormat="1" applyFont="1" applyBorder="1" applyAlignment="1">
      <alignment vertical="center"/>
    </xf>
    <xf numFmtId="174" fontId="33" fillId="29" borderId="5" xfId="6" applyNumberFormat="1" applyFont="1" applyFill="1" applyBorder="1" applyAlignment="1">
      <alignment horizontal="center" vertical="center" wrapText="1"/>
    </xf>
    <xf numFmtId="4" fontId="38" fillId="0" borderId="0" xfId="6" applyNumberFormat="1" applyFont="1" applyAlignment="1">
      <alignment horizontal="left" vertical="center" wrapText="1"/>
    </xf>
    <xf numFmtId="4" fontId="34" fillId="0" borderId="1" xfId="6" applyNumberFormat="1" applyFont="1" applyBorder="1" applyAlignment="1">
      <alignment horizontal="left" vertical="center"/>
    </xf>
    <xf numFmtId="4" fontId="34" fillId="0" borderId="5" xfId="6" applyNumberFormat="1" applyFont="1" applyBorder="1" applyAlignment="1">
      <alignment horizontal="center" vertical="center"/>
    </xf>
    <xf numFmtId="4" fontId="34" fillId="0" borderId="3" xfId="6" applyNumberFormat="1" applyFont="1" applyBorder="1" applyAlignment="1">
      <alignment horizontal="center" vertical="center"/>
    </xf>
    <xf numFmtId="169" fontId="33" fillId="0" borderId="2" xfId="6" applyNumberFormat="1" applyFont="1" applyBorder="1" applyAlignment="1">
      <alignment horizontal="left" vertical="center"/>
    </xf>
    <xf numFmtId="169" fontId="33" fillId="0" borderId="5" xfId="6" applyNumberFormat="1" applyFont="1" applyBorder="1" applyAlignment="1">
      <alignment horizontal="left" vertical="center"/>
    </xf>
    <xf numFmtId="4" fontId="34" fillId="31" borderId="51" xfId="6" applyNumberFormat="1" applyFont="1" applyFill="1" applyBorder="1" applyAlignment="1">
      <alignment horizontal="left" vertical="center"/>
    </xf>
    <xf numFmtId="4" fontId="34" fillId="31" borderId="37" xfId="6" applyNumberFormat="1" applyFont="1" applyFill="1" applyBorder="1" applyAlignment="1">
      <alignment horizontal="left" vertical="center"/>
    </xf>
    <xf numFmtId="4" fontId="34" fillId="31" borderId="38" xfId="6" applyNumberFormat="1" applyFont="1" applyFill="1" applyBorder="1" applyAlignment="1">
      <alignment horizontal="left" vertical="center"/>
    </xf>
    <xf numFmtId="4" fontId="34" fillId="31" borderId="2" xfId="6" applyNumberFormat="1" applyFont="1" applyFill="1" applyBorder="1" applyAlignment="1">
      <alignment horizontal="left" vertical="center"/>
    </xf>
    <xf numFmtId="4" fontId="34" fillId="31" borderId="5" xfId="6" applyNumberFormat="1" applyFont="1" applyFill="1" applyBorder="1" applyAlignment="1">
      <alignment horizontal="left" vertical="center"/>
    </xf>
    <xf numFmtId="4" fontId="34" fillId="31" borderId="3" xfId="6" applyNumberFormat="1" applyFont="1" applyFill="1" applyBorder="1" applyAlignment="1">
      <alignment horizontal="left" vertical="center"/>
    </xf>
    <xf numFmtId="4" fontId="34" fillId="30" borderId="1" xfId="6" applyNumberFormat="1" applyFont="1" applyFill="1" applyBorder="1" applyAlignment="1">
      <alignment horizontal="left" vertical="center"/>
    </xf>
    <xf numFmtId="4" fontId="34" fillId="30" borderId="1" xfId="6" applyNumberFormat="1" applyFont="1" applyFill="1" applyBorder="1" applyAlignment="1">
      <alignment horizontal="center" vertical="center"/>
    </xf>
    <xf numFmtId="4" fontId="34" fillId="30" borderId="60" xfId="6" applyNumberFormat="1" applyFont="1" applyFill="1" applyBorder="1" applyAlignment="1">
      <alignment horizontal="center" vertical="center"/>
    </xf>
    <xf numFmtId="4" fontId="33" fillId="5" borderId="1" xfId="6" applyNumberFormat="1" applyFont="1" applyFill="1" applyBorder="1" applyAlignment="1">
      <alignment horizontal="left" vertical="center"/>
    </xf>
    <xf numFmtId="3" fontId="33" fillId="5" borderId="1" xfId="6" applyNumberFormat="1" applyFont="1" applyFill="1" applyBorder="1" applyAlignment="1">
      <alignment horizontal="center" vertical="center"/>
    </xf>
    <xf numFmtId="3" fontId="33" fillId="5" borderId="60" xfId="6" applyNumberFormat="1" applyFont="1" applyFill="1" applyBorder="1" applyAlignment="1">
      <alignment horizontal="center" vertical="center"/>
    </xf>
    <xf numFmtId="4" fontId="33" fillId="5" borderId="1" xfId="6" applyNumberFormat="1" applyFont="1" applyFill="1" applyBorder="1" applyAlignment="1">
      <alignment horizontal="left" vertical="center" wrapText="1"/>
    </xf>
    <xf numFmtId="4" fontId="35" fillId="31" borderId="2" xfId="6" applyNumberFormat="1" applyFont="1" applyFill="1" applyBorder="1" applyAlignment="1">
      <alignment horizontal="center" vertical="center"/>
    </xf>
    <xf numFmtId="4" fontId="35" fillId="31" borderId="5" xfId="6" applyNumberFormat="1" applyFont="1" applyFill="1" applyBorder="1" applyAlignment="1">
      <alignment horizontal="center" vertical="center"/>
    </xf>
    <xf numFmtId="4" fontId="35" fillId="31" borderId="3" xfId="6" applyNumberFormat="1" applyFont="1" applyFill="1" applyBorder="1" applyAlignment="1">
      <alignment horizontal="center" vertical="center"/>
    </xf>
    <xf numFmtId="4" fontId="34" fillId="0" borderId="1" xfId="6" applyNumberFormat="1" applyFont="1" applyBorder="1" applyAlignment="1">
      <alignment horizontal="center" vertical="center"/>
    </xf>
    <xf numFmtId="167" fontId="34" fillId="0" borderId="1" xfId="6" applyNumberFormat="1" applyFont="1" applyBorder="1" applyAlignment="1">
      <alignment horizontal="center" vertical="center" shrinkToFit="1"/>
    </xf>
    <xf numFmtId="4" fontId="33" fillId="0" borderId="36" xfId="6" applyNumberFormat="1" applyFont="1" applyBorder="1" applyAlignment="1">
      <alignment horizontal="left" vertical="center" wrapText="1"/>
    </xf>
    <xf numFmtId="4" fontId="33" fillId="0" borderId="50" xfId="6" applyNumberFormat="1" applyFont="1" applyBorder="1" applyAlignment="1">
      <alignment horizontal="left" vertical="center" wrapText="1"/>
    </xf>
    <xf numFmtId="4" fontId="33" fillId="0" borderId="40" xfId="6" applyNumberFormat="1" applyFont="1" applyBorder="1" applyAlignment="1">
      <alignment horizontal="left" vertical="center" wrapText="1"/>
    </xf>
    <xf numFmtId="44" fontId="33" fillId="0" borderId="2" xfId="40" applyFont="1" applyFill="1" applyBorder="1" applyAlignment="1">
      <alignment horizontal="center" vertical="center" shrinkToFit="1"/>
    </xf>
    <xf numFmtId="44" fontId="33" fillId="0" borderId="3" xfId="40" applyFont="1" applyFill="1" applyBorder="1" applyAlignment="1">
      <alignment horizontal="center" vertical="center" shrinkToFit="1"/>
    </xf>
    <xf numFmtId="44" fontId="33" fillId="5" borderId="2" xfId="40" applyFont="1" applyFill="1" applyBorder="1" applyAlignment="1">
      <alignment horizontal="center" vertical="center" shrinkToFit="1"/>
    </xf>
    <xf numFmtId="44" fontId="33" fillId="5" borderId="59" xfId="40" applyFont="1" applyFill="1" applyBorder="1" applyAlignment="1">
      <alignment horizontal="center" vertical="center" shrinkToFit="1"/>
    </xf>
    <xf numFmtId="44" fontId="34" fillId="30" borderId="2" xfId="40" applyFont="1" applyFill="1" applyBorder="1" applyAlignment="1">
      <alignment horizontal="center" vertical="center" shrinkToFit="1"/>
    </xf>
    <xf numFmtId="44" fontId="34" fillId="30" borderId="59" xfId="40" applyFont="1" applyFill="1" applyBorder="1" applyAlignment="1">
      <alignment horizontal="center" vertical="center" shrinkToFit="1"/>
    </xf>
    <xf numFmtId="4" fontId="35" fillId="31" borderId="51" xfId="6" applyNumberFormat="1" applyFont="1" applyFill="1" applyBorder="1" applyAlignment="1">
      <alignment horizontal="center" vertical="center"/>
    </xf>
    <xf numFmtId="4" fontId="35" fillId="31" borderId="37" xfId="6" applyNumberFormat="1" applyFont="1" applyFill="1" applyBorder="1" applyAlignment="1">
      <alignment horizontal="center" vertical="center"/>
    </xf>
    <xf numFmtId="4" fontId="35" fillId="31" borderId="59" xfId="6" applyNumberFormat="1" applyFont="1" applyFill="1" applyBorder="1" applyAlignment="1">
      <alignment horizontal="center" vertical="center"/>
    </xf>
    <xf numFmtId="4" fontId="34" fillId="0" borderId="2" xfId="6" applyNumberFormat="1" applyFont="1" applyBorder="1" applyAlignment="1">
      <alignment horizontal="left" vertical="center"/>
    </xf>
    <xf numFmtId="4" fontId="34" fillId="0" borderId="5" xfId="6" applyNumberFormat="1" applyFont="1" applyBorder="1" applyAlignment="1">
      <alignment horizontal="left" vertical="center"/>
    </xf>
    <xf numFmtId="4" fontId="34" fillId="0" borderId="2" xfId="6" applyNumberFormat="1" applyFont="1" applyBorder="1" applyAlignment="1">
      <alignment horizontal="center" vertical="center"/>
    </xf>
    <xf numFmtId="4" fontId="34" fillId="0" borderId="59" xfId="6" applyNumberFormat="1" applyFont="1" applyBorder="1" applyAlignment="1">
      <alignment horizontal="center" vertical="center"/>
    </xf>
    <xf numFmtId="4" fontId="34" fillId="0" borderId="3" xfId="6" applyNumberFormat="1" applyFont="1" applyBorder="1" applyAlignment="1">
      <alignment horizontal="left" vertical="center"/>
    </xf>
    <xf numFmtId="3" fontId="33" fillId="0" borderId="1" xfId="6" applyNumberFormat="1" applyFont="1" applyBorder="1" applyAlignment="1">
      <alignment horizontal="center" vertical="center"/>
    </xf>
    <xf numFmtId="44" fontId="33" fillId="5" borderId="1" xfId="40" applyFont="1" applyFill="1" applyBorder="1" applyAlignment="1">
      <alignment horizontal="center" vertical="center" shrinkToFit="1"/>
    </xf>
    <xf numFmtId="44" fontId="33" fillId="5" borderId="60" xfId="40" applyFont="1" applyFill="1" applyBorder="1" applyAlignment="1">
      <alignment horizontal="center" vertical="center" shrinkToFit="1"/>
    </xf>
    <xf numFmtId="4" fontId="33" fillId="0" borderId="2" xfId="6" applyNumberFormat="1" applyFont="1" applyBorder="1" applyAlignment="1">
      <alignment horizontal="left" vertical="center" wrapText="1"/>
    </xf>
    <xf numFmtId="4" fontId="33" fillId="0" borderId="5" xfId="6" applyNumberFormat="1" applyFont="1" applyBorder="1" applyAlignment="1">
      <alignment horizontal="left" vertical="center" wrapText="1"/>
    </xf>
    <xf numFmtId="4" fontId="33" fillId="0" borderId="3" xfId="6" applyNumberFormat="1" applyFont="1" applyBorder="1" applyAlignment="1">
      <alignment horizontal="left" vertical="center" wrapText="1"/>
    </xf>
    <xf numFmtId="44" fontId="34" fillId="5" borderId="2" xfId="40" applyFont="1" applyFill="1" applyBorder="1" applyAlignment="1">
      <alignment horizontal="center" vertical="center" shrinkToFit="1"/>
    </xf>
    <xf numFmtId="44" fontId="34" fillId="5" borderId="59" xfId="40" applyFont="1" applyFill="1" applyBorder="1" applyAlignment="1">
      <alignment horizontal="center" vertical="center" shrinkToFit="1"/>
    </xf>
    <xf numFmtId="4" fontId="34" fillId="5" borderId="2" xfId="6" applyNumberFormat="1" applyFont="1" applyFill="1" applyBorder="1" applyAlignment="1">
      <alignment horizontal="left" vertical="center"/>
    </xf>
    <xf numFmtId="4" fontId="34" fillId="5" borderId="5" xfId="6" applyNumberFormat="1" applyFont="1" applyFill="1" applyBorder="1" applyAlignment="1">
      <alignment horizontal="left" vertical="center"/>
    </xf>
    <xf numFmtId="4" fontId="34" fillId="5" borderId="3" xfId="6" applyNumberFormat="1" applyFont="1" applyFill="1" applyBorder="1" applyAlignment="1">
      <alignment horizontal="left" vertical="center"/>
    </xf>
    <xf numFmtId="4" fontId="33" fillId="5" borderId="2" xfId="6" applyNumberFormat="1" applyFont="1" applyFill="1" applyBorder="1" applyAlignment="1">
      <alignment horizontal="left" vertical="center" wrapText="1"/>
    </xf>
    <xf numFmtId="4" fontId="33" fillId="5" borderId="5" xfId="6" applyNumberFormat="1" applyFont="1" applyFill="1" applyBorder="1" applyAlignment="1">
      <alignment horizontal="left" vertical="center" wrapText="1"/>
    </xf>
    <xf numFmtId="4" fontId="33" fillId="5" borderId="3" xfId="6" applyNumberFormat="1" applyFont="1" applyFill="1" applyBorder="1" applyAlignment="1">
      <alignment horizontal="left" vertical="center" wrapText="1"/>
    </xf>
    <xf numFmtId="167" fontId="33" fillId="5" borderId="1" xfId="6" applyNumberFormat="1" applyFont="1" applyFill="1" applyBorder="1" applyAlignment="1">
      <alignment horizontal="center" vertical="center"/>
    </xf>
    <xf numFmtId="167" fontId="33" fillId="5" borderId="60" xfId="6" applyNumberFormat="1" applyFont="1" applyFill="1" applyBorder="1" applyAlignment="1">
      <alignment horizontal="center" vertical="center"/>
    </xf>
    <xf numFmtId="4" fontId="33" fillId="5" borderId="1" xfId="6" applyNumberFormat="1" applyFont="1" applyFill="1" applyBorder="1" applyAlignment="1">
      <alignment vertical="center"/>
    </xf>
    <xf numFmtId="4" fontId="34" fillId="5" borderId="1" xfId="6" applyNumberFormat="1" applyFont="1" applyFill="1" applyBorder="1" applyAlignment="1">
      <alignment horizontal="left" vertical="center"/>
    </xf>
    <xf numFmtId="44" fontId="34" fillId="30" borderId="1" xfId="40" applyFont="1" applyFill="1" applyBorder="1" applyAlignment="1">
      <alignment horizontal="center" vertical="center" wrapText="1" shrinkToFit="1"/>
    </xf>
    <xf numFmtId="44" fontId="34" fillId="30" borderId="60" xfId="40" applyFont="1" applyFill="1" applyBorder="1" applyAlignment="1">
      <alignment horizontal="center" vertical="center" wrapText="1" shrinkToFit="1"/>
    </xf>
    <xf numFmtId="44" fontId="34" fillId="30" borderId="1" xfId="40" applyFont="1" applyFill="1" applyBorder="1" applyAlignment="1">
      <alignment horizontal="center" vertical="center" shrinkToFit="1"/>
    </xf>
    <xf numFmtId="44" fontId="34" fillId="30" borderId="60" xfId="40" applyFont="1" applyFill="1" applyBorder="1" applyAlignment="1">
      <alignment horizontal="center" vertical="center" shrinkToFit="1"/>
    </xf>
    <xf numFmtId="4" fontId="35" fillId="31" borderId="1" xfId="6" applyNumberFormat="1" applyFont="1" applyFill="1" applyBorder="1" applyAlignment="1">
      <alignment horizontal="center" vertical="center"/>
    </xf>
    <xf numFmtId="4" fontId="35" fillId="31" borderId="60" xfId="6" applyNumberFormat="1" applyFont="1" applyFill="1" applyBorder="1" applyAlignment="1">
      <alignment horizontal="center" vertical="center"/>
    </xf>
    <xf numFmtId="4" fontId="34" fillId="5" borderId="1" xfId="6" applyNumberFormat="1" applyFont="1" applyFill="1" applyBorder="1" applyAlignment="1">
      <alignment horizontal="center" vertical="center"/>
    </xf>
    <xf numFmtId="4" fontId="34" fillId="5" borderId="60" xfId="6" applyNumberFormat="1" applyFont="1" applyFill="1" applyBorder="1" applyAlignment="1">
      <alignment horizontal="center" vertical="center"/>
    </xf>
    <xf numFmtId="4" fontId="33" fillId="5" borderId="5" xfId="6" applyNumberFormat="1" applyFont="1" applyFill="1" applyBorder="1" applyAlignment="1">
      <alignment horizontal="center" vertical="center"/>
    </xf>
    <xf numFmtId="4" fontId="33" fillId="5" borderId="59" xfId="6" applyNumberFormat="1" applyFont="1" applyFill="1" applyBorder="1" applyAlignment="1">
      <alignment horizontal="center" vertical="center"/>
    </xf>
    <xf numFmtId="4" fontId="34" fillId="30" borderId="5" xfId="6" applyNumberFormat="1" applyFont="1" applyFill="1" applyBorder="1" applyAlignment="1">
      <alignment horizontal="center" vertical="center"/>
    </xf>
    <xf numFmtId="44" fontId="34" fillId="5" borderId="5" xfId="40" applyFont="1" applyFill="1" applyBorder="1" applyAlignment="1">
      <alignment horizontal="center" vertical="center" shrinkToFit="1"/>
    </xf>
    <xf numFmtId="44" fontId="33" fillId="5" borderId="5" xfId="40" applyFont="1" applyFill="1" applyBorder="1" applyAlignment="1">
      <alignment horizontal="center" vertical="center" wrapText="1"/>
    </xf>
    <xf numFmtId="44" fontId="33" fillId="5" borderId="59" xfId="40" applyFont="1" applyFill="1" applyBorder="1" applyAlignment="1">
      <alignment horizontal="center" vertical="center" wrapText="1"/>
    </xf>
    <xf numFmtId="44" fontId="34" fillId="5" borderId="5" xfId="40" applyFont="1" applyFill="1" applyBorder="1" applyAlignment="1">
      <alignment horizontal="center" vertical="center" wrapText="1"/>
    </xf>
    <xf numFmtId="44" fontId="34" fillId="5" borderId="59" xfId="40" applyFont="1" applyFill="1" applyBorder="1" applyAlignment="1">
      <alignment horizontal="center" vertical="center" wrapText="1"/>
    </xf>
    <xf numFmtId="10" fontId="34" fillId="31" borderId="5" xfId="5" applyNumberFormat="1" applyFont="1" applyFill="1" applyBorder="1" applyAlignment="1">
      <alignment horizontal="center" vertical="center"/>
    </xf>
    <xf numFmtId="10" fontId="34" fillId="31" borderId="59" xfId="5" applyNumberFormat="1" applyFont="1" applyFill="1" applyBorder="1" applyAlignment="1">
      <alignment horizontal="center" vertical="center"/>
    </xf>
    <xf numFmtId="44" fontId="34" fillId="30" borderId="5" xfId="40" applyFont="1" applyFill="1" applyBorder="1" applyAlignment="1">
      <alignment horizontal="center" vertical="center" shrinkToFit="1"/>
    </xf>
    <xf numFmtId="0" fontId="82" fillId="4" borderId="94" xfId="0" applyFont="1" applyFill="1" applyBorder="1" applyAlignment="1">
      <alignment horizontal="center" vertical="center"/>
    </xf>
    <xf numFmtId="0" fontId="82" fillId="4" borderId="16" xfId="0" applyFont="1" applyFill="1" applyBorder="1" applyAlignment="1">
      <alignment horizontal="center" vertical="center"/>
    </xf>
    <xf numFmtId="0" fontId="82" fillId="4" borderId="16" xfId="0" applyFont="1" applyFill="1" applyBorder="1" applyAlignment="1">
      <alignment horizontal="left" vertical="center" wrapText="1"/>
    </xf>
    <xf numFmtId="0" fontId="77" fillId="4" borderId="16" xfId="0" applyFont="1" applyFill="1" applyBorder="1" applyAlignment="1">
      <alignment horizontal="center" vertical="center"/>
    </xf>
    <xf numFmtId="4" fontId="76" fillId="4" borderId="32" xfId="0" applyNumberFormat="1" applyFont="1" applyFill="1" applyBorder="1" applyAlignment="1">
      <alignment horizontal="right" vertical="center"/>
    </xf>
    <xf numFmtId="0" fontId="74" fillId="5" borderId="116" xfId="0" applyFont="1" applyFill="1" applyBorder="1" applyAlignment="1">
      <alignment horizontal="center" vertical="center"/>
    </xf>
    <xf numFmtId="0" fontId="81" fillId="5" borderId="116" xfId="0" applyFont="1" applyFill="1" applyBorder="1" applyAlignment="1">
      <alignment horizontal="center" vertical="center"/>
    </xf>
    <xf numFmtId="0" fontId="74" fillId="0" borderId="116" xfId="0" applyFont="1" applyBorder="1" applyAlignment="1">
      <alignment horizontal="left" vertical="center" wrapText="1"/>
    </xf>
    <xf numFmtId="0" fontId="74" fillId="5" borderId="117" xfId="0" applyFont="1" applyFill="1" applyBorder="1" applyAlignment="1">
      <alignment horizontal="center" vertical="center"/>
    </xf>
    <xf numFmtId="0" fontId="81" fillId="5" borderId="117" xfId="0" applyFont="1" applyFill="1" applyBorder="1" applyAlignment="1">
      <alignment horizontal="center" vertical="center"/>
    </xf>
    <xf numFmtId="0" fontId="74" fillId="0" borderId="117" xfId="0" applyFont="1" applyBorder="1" applyAlignment="1">
      <alignment horizontal="left" vertical="center" wrapText="1"/>
    </xf>
    <xf numFmtId="0" fontId="76" fillId="4" borderId="16" xfId="0" applyFont="1" applyFill="1" applyBorder="1" applyAlignment="1">
      <alignment vertical="center"/>
    </xf>
    <xf numFmtId="0" fontId="74" fillId="5" borderId="118" xfId="0" applyFont="1" applyFill="1" applyBorder="1" applyAlignment="1">
      <alignment horizontal="center" vertical="center"/>
    </xf>
    <xf numFmtId="0" fontId="81" fillId="5" borderId="118" xfId="0" applyFont="1" applyFill="1" applyBorder="1" applyAlignment="1">
      <alignment horizontal="center" vertical="center"/>
    </xf>
    <xf numFmtId="0" fontId="74" fillId="0" borderId="118" xfId="0" applyFont="1" applyBorder="1" applyAlignment="1">
      <alignment horizontal="left" vertical="center" wrapText="1"/>
    </xf>
    <xf numFmtId="4" fontId="79" fillId="4" borderId="32" xfId="0" applyNumberFormat="1" applyFont="1" applyFill="1" applyBorder="1" applyAlignment="1">
      <alignment horizontal="right" vertical="center"/>
    </xf>
    <xf numFmtId="4" fontId="74" fillId="5" borderId="116" xfId="0" applyNumberFormat="1" applyFont="1" applyFill="1" applyBorder="1" applyAlignment="1">
      <alignment horizontal="right" vertical="center"/>
    </xf>
    <xf numFmtId="4" fontId="74" fillId="5" borderId="116" xfId="2" applyNumberFormat="1" applyFont="1" applyFill="1" applyBorder="1" applyAlignment="1">
      <alignment horizontal="right" vertical="center"/>
    </xf>
    <xf numFmtId="4" fontId="75" fillId="0" borderId="116" xfId="0" applyNumberFormat="1" applyFont="1" applyBorder="1" applyAlignment="1">
      <alignment horizontal="right" vertical="center"/>
    </xf>
    <xf numFmtId="0" fontId="74" fillId="0" borderId="116" xfId="0" applyFont="1" applyBorder="1" applyAlignment="1">
      <alignment horizontal="center" vertical="center"/>
    </xf>
    <xf numFmtId="4" fontId="74" fillId="0" borderId="116" xfId="2" applyNumberFormat="1" applyFont="1" applyFill="1" applyBorder="1" applyAlignment="1">
      <alignment horizontal="right" vertical="center"/>
    </xf>
    <xf numFmtId="4" fontId="74" fillId="0" borderId="116" xfId="0" applyNumberFormat="1" applyFont="1" applyBorder="1" applyAlignment="1">
      <alignment horizontal="right" vertical="center"/>
    </xf>
    <xf numFmtId="4" fontId="74" fillId="0" borderId="118" xfId="0" applyNumberFormat="1" applyFont="1" applyBorder="1" applyAlignment="1">
      <alignment horizontal="right" vertical="center"/>
    </xf>
    <xf numFmtId="4" fontId="74" fillId="5" borderId="118" xfId="2" applyNumberFormat="1" applyFont="1" applyFill="1" applyBorder="1" applyAlignment="1">
      <alignment horizontal="right" vertical="center"/>
    </xf>
    <xf numFmtId="4" fontId="74" fillId="5" borderId="118" xfId="0" applyNumberFormat="1" applyFont="1" applyFill="1" applyBorder="1" applyAlignment="1">
      <alignment horizontal="right" vertical="center"/>
    </xf>
    <xf numFmtId="4" fontId="74" fillId="5" borderId="117" xfId="0" applyNumberFormat="1" applyFont="1" applyFill="1" applyBorder="1" applyAlignment="1">
      <alignment horizontal="right" vertical="center"/>
    </xf>
    <xf numFmtId="4" fontId="74" fillId="5" borderId="117" xfId="2" applyNumberFormat="1" applyFont="1" applyFill="1" applyBorder="1" applyAlignment="1">
      <alignment horizontal="right" vertical="center"/>
    </xf>
    <xf numFmtId="0" fontId="74" fillId="0" borderId="119" xfId="0" applyFont="1" applyBorder="1" applyAlignment="1">
      <alignment horizontal="center" vertical="center"/>
    </xf>
    <xf numFmtId="0" fontId="74" fillId="5" borderId="119" xfId="0" applyFont="1" applyFill="1" applyBorder="1" applyAlignment="1">
      <alignment horizontal="center" vertical="center"/>
    </xf>
    <xf numFmtId="0" fontId="74" fillId="5" borderId="111" xfId="0" applyFont="1" applyFill="1" applyBorder="1" applyAlignment="1">
      <alignment horizontal="center" vertical="center"/>
    </xf>
    <xf numFmtId="0" fontId="74" fillId="5" borderId="120" xfId="0" applyFont="1" applyFill="1" applyBorder="1" applyAlignment="1">
      <alignment horizontal="center" vertical="center"/>
    </xf>
    <xf numFmtId="4" fontId="74" fillId="5" borderId="119" xfId="0" applyNumberFormat="1" applyFont="1" applyFill="1" applyBorder="1" applyAlignment="1">
      <alignment horizontal="right" vertical="center"/>
    </xf>
    <xf numFmtId="4" fontId="74" fillId="5" borderId="111" xfId="2" applyNumberFormat="1" applyFont="1" applyFill="1" applyBorder="1" applyAlignment="1">
      <alignment horizontal="right" vertical="center"/>
    </xf>
    <xf numFmtId="4" fontId="74" fillId="5" borderId="120" xfId="2" applyNumberFormat="1" applyFont="1" applyFill="1" applyBorder="1" applyAlignment="1">
      <alignment horizontal="right" vertical="center"/>
    </xf>
    <xf numFmtId="4" fontId="74" fillId="5" borderId="120" xfId="0" applyNumberFormat="1" applyFont="1" applyFill="1" applyBorder="1" applyAlignment="1">
      <alignment horizontal="right" vertical="center"/>
    </xf>
    <xf numFmtId="0" fontId="9" fillId="5" borderId="72" xfId="0" applyFont="1" applyFill="1" applyBorder="1" applyAlignment="1">
      <alignment horizontal="center" vertical="center"/>
    </xf>
    <xf numFmtId="0" fontId="9" fillId="5" borderId="73" xfId="0" applyFont="1" applyFill="1" applyBorder="1" applyAlignment="1">
      <alignment horizontal="center" vertical="center"/>
    </xf>
    <xf numFmtId="4" fontId="31" fillId="5" borderId="73" xfId="0" applyNumberFormat="1" applyFont="1" applyFill="1" applyBorder="1" applyAlignment="1">
      <alignment horizontal="center" vertical="center"/>
    </xf>
    <xf numFmtId="4" fontId="31" fillId="5" borderId="71" xfId="0" applyNumberFormat="1" applyFont="1" applyFill="1" applyBorder="1" applyAlignment="1">
      <alignment horizontal="center" vertical="center"/>
    </xf>
    <xf numFmtId="0" fontId="9" fillId="5" borderId="14" xfId="0" applyFont="1" applyFill="1" applyBorder="1" applyAlignment="1">
      <alignment horizontal="center" vertical="center"/>
    </xf>
    <xf numFmtId="0" fontId="9" fillId="5" borderId="15" xfId="0" applyFont="1" applyFill="1" applyBorder="1" applyAlignment="1">
      <alignment horizontal="center" vertical="center"/>
    </xf>
    <xf numFmtId="4" fontId="31" fillId="5" borderId="15" xfId="0" applyNumberFormat="1" applyFont="1" applyFill="1" applyBorder="1" applyAlignment="1">
      <alignment horizontal="center" vertical="center"/>
    </xf>
    <xf numFmtId="4" fontId="31" fillId="5" borderId="11" xfId="0" applyNumberFormat="1" applyFont="1" applyFill="1" applyBorder="1" applyAlignment="1">
      <alignment horizontal="center" vertical="center"/>
    </xf>
    <xf numFmtId="4" fontId="31" fillId="5" borderId="72" xfId="0" applyNumberFormat="1" applyFont="1" applyFill="1" applyBorder="1" applyAlignment="1">
      <alignment horizontal="center" vertical="center"/>
    </xf>
    <xf numFmtId="4" fontId="31" fillId="5" borderId="14" xfId="0" applyNumberFormat="1" applyFont="1" applyFill="1" applyBorder="1" applyAlignment="1">
      <alignment horizontal="center" vertical="center"/>
    </xf>
    <xf numFmtId="0" fontId="9" fillId="2" borderId="122" xfId="0" applyFont="1" applyFill="1" applyBorder="1" applyAlignment="1">
      <alignment horizontal="center" vertical="center"/>
    </xf>
    <xf numFmtId="0" fontId="9" fillId="2" borderId="31" xfId="0" applyFont="1" applyFill="1" applyBorder="1" applyAlignment="1">
      <alignment horizontal="center" vertical="center"/>
    </xf>
    <xf numFmtId="0" fontId="9" fillId="2" borderId="123" xfId="0" applyFont="1" applyFill="1" applyBorder="1" applyAlignment="1">
      <alignment horizontal="center" vertical="center"/>
    </xf>
    <xf numFmtId="0" fontId="9" fillId="2" borderId="123" xfId="0" applyFont="1" applyFill="1" applyBorder="1" applyAlignment="1">
      <alignment horizontal="right" vertical="center" wrapText="1"/>
    </xf>
    <xf numFmtId="0" fontId="9" fillId="2" borderId="31" xfId="0" applyFont="1" applyFill="1" applyBorder="1" applyAlignment="1">
      <alignment horizontal="right" vertical="center" wrapText="1"/>
    </xf>
    <xf numFmtId="0" fontId="7" fillId="6" borderId="94" xfId="0" applyFont="1" applyFill="1" applyBorder="1" applyAlignment="1">
      <alignment horizontal="center" vertical="center"/>
    </xf>
    <xf numFmtId="0" fontId="7" fillId="6" borderId="16" xfId="0" applyFont="1" applyFill="1" applyBorder="1" applyAlignment="1">
      <alignment horizontal="center" vertical="center"/>
    </xf>
    <xf numFmtId="0" fontId="7" fillId="6" borderId="32" xfId="0" applyFont="1" applyFill="1" applyBorder="1" applyAlignment="1">
      <alignment horizontal="center" vertical="center"/>
    </xf>
    <xf numFmtId="4" fontId="9" fillId="2" borderId="31" xfId="0" applyNumberFormat="1" applyFont="1" applyFill="1" applyBorder="1" applyAlignment="1">
      <alignment horizontal="right" vertical="center" wrapText="1"/>
    </xf>
    <xf numFmtId="4" fontId="9" fillId="2" borderId="124" xfId="0" applyNumberFormat="1" applyFont="1" applyFill="1" applyBorder="1" applyAlignment="1">
      <alignment horizontal="right" vertical="center" wrapText="1"/>
    </xf>
    <xf numFmtId="4" fontId="32" fillId="6" borderId="94" xfId="0" applyNumberFormat="1" applyFont="1" applyFill="1" applyBorder="1" applyAlignment="1">
      <alignment horizontal="right" vertical="center"/>
    </xf>
    <xf numFmtId="4" fontId="32" fillId="6" borderId="32" xfId="0" applyNumberFormat="1" applyFont="1" applyFill="1" applyBorder="1" applyAlignment="1">
      <alignment horizontal="right" vertical="center"/>
    </xf>
    <xf numFmtId="0" fontId="74" fillId="0" borderId="119" xfId="0" applyFont="1" applyBorder="1" applyAlignment="1">
      <alignment horizontal="left" vertical="center" wrapText="1"/>
    </xf>
    <xf numFmtId="0" fontId="83" fillId="0" borderId="0" xfId="0" applyFont="1" applyAlignment="1">
      <alignment vertical="center" wrapText="1"/>
    </xf>
    <xf numFmtId="0" fontId="83" fillId="0" borderId="116" xfId="0" applyFont="1" applyBorder="1" applyAlignment="1">
      <alignment vertical="center" wrapText="1"/>
    </xf>
    <xf numFmtId="0" fontId="9" fillId="5" borderId="71" xfId="0" applyFont="1" applyFill="1" applyBorder="1" applyAlignment="1">
      <alignment horizontal="center" vertical="center"/>
    </xf>
    <xf numFmtId="0" fontId="9" fillId="5" borderId="11" xfId="0" applyFont="1" applyFill="1" applyBorder="1" applyAlignment="1">
      <alignment horizontal="center" vertical="center"/>
    </xf>
    <xf numFmtId="0" fontId="55" fillId="5" borderId="16" xfId="0" applyFont="1" applyFill="1" applyBorder="1" applyAlignment="1">
      <alignment horizontal="center" vertical="center"/>
    </xf>
    <xf numFmtId="0" fontId="55" fillId="5" borderId="15" xfId="0" applyFont="1" applyFill="1" applyBorder="1" applyAlignment="1">
      <alignment horizontal="center" vertical="center"/>
    </xf>
    <xf numFmtId="0" fontId="74" fillId="5" borderId="112" xfId="0" applyFont="1" applyFill="1" applyBorder="1" applyAlignment="1">
      <alignment horizontal="left" vertical="center" wrapText="1"/>
    </xf>
    <xf numFmtId="0" fontId="76" fillId="4" borderId="94" xfId="0" applyFont="1" applyFill="1" applyBorder="1" applyAlignment="1">
      <alignment horizontal="center" vertical="center"/>
    </xf>
    <xf numFmtId="0" fontId="76" fillId="4" borderId="32" xfId="0" applyFont="1" applyFill="1" applyBorder="1" applyAlignment="1">
      <alignment horizontal="center" vertical="center"/>
    </xf>
    <xf numFmtId="0" fontId="78" fillId="0" borderId="73" xfId="0" applyFont="1" applyBorder="1" applyAlignment="1">
      <alignment horizontal="center" vertical="center"/>
    </xf>
    <xf numFmtId="0" fontId="78" fillId="0" borderId="71" xfId="0" applyFont="1" applyBorder="1" applyAlignment="1">
      <alignment horizontal="center" vertical="center"/>
    </xf>
    <xf numFmtId="4" fontId="76" fillId="4" borderId="121" xfId="0" applyNumberFormat="1" applyFont="1" applyFill="1" applyBorder="1" applyAlignment="1">
      <alignment horizontal="right" vertical="center"/>
    </xf>
    <xf numFmtId="4" fontId="8" fillId="0" borderId="73" xfId="0" applyNumberFormat="1" applyFont="1" applyBorder="1" applyAlignment="1">
      <alignment horizontal="right"/>
    </xf>
    <xf numFmtId="4" fontId="76" fillId="4" borderId="115" xfId="0" applyNumberFormat="1" applyFont="1" applyFill="1" applyBorder="1" applyAlignment="1">
      <alignment horizontal="right" vertical="center"/>
    </xf>
    <xf numFmtId="0" fontId="84" fillId="2" borderId="72" xfId="0" applyFont="1" applyFill="1" applyBorder="1" applyAlignment="1">
      <alignment horizontal="center" vertical="center" wrapText="1"/>
    </xf>
    <xf numFmtId="0" fontId="84" fillId="2" borderId="73" xfId="0" applyFont="1" applyFill="1" applyBorder="1" applyAlignment="1">
      <alignment horizontal="center" vertical="center" wrapText="1"/>
    </xf>
    <xf numFmtId="0" fontId="84" fillId="2" borderId="71" xfId="0" applyFont="1" applyFill="1" applyBorder="1" applyAlignment="1">
      <alignment horizontal="center" vertical="center" wrapText="1"/>
    </xf>
    <xf numFmtId="0" fontId="84" fillId="2" borderId="13" xfId="0" applyFont="1" applyFill="1" applyBorder="1" applyAlignment="1">
      <alignment horizontal="center" vertical="center" wrapText="1"/>
    </xf>
    <xf numFmtId="0" fontId="84" fillId="2" borderId="0" xfId="0" applyFont="1" applyFill="1" applyBorder="1" applyAlignment="1">
      <alignment horizontal="center" vertical="center" wrapText="1"/>
    </xf>
    <xf numFmtId="0" fontId="84" fillId="2" borderId="12" xfId="0" applyFont="1" applyFill="1" applyBorder="1" applyAlignment="1">
      <alignment horizontal="center" vertical="center" wrapText="1"/>
    </xf>
  </cellXfs>
  <cellStyles count="83">
    <cellStyle name="20% - Ênfase1 2" xfId="7" xr:uid="{00000000-0005-0000-0000-000000000000}"/>
    <cellStyle name="20% - Ênfase2 2" xfId="8" xr:uid="{00000000-0005-0000-0000-000001000000}"/>
    <cellStyle name="20% - Ênfase3 2" xfId="9" xr:uid="{00000000-0005-0000-0000-000002000000}"/>
    <cellStyle name="20% - Ênfase4 2" xfId="10" xr:uid="{00000000-0005-0000-0000-000003000000}"/>
    <cellStyle name="20% - Ênfase5 2" xfId="11" xr:uid="{00000000-0005-0000-0000-000004000000}"/>
    <cellStyle name="20% - Ênfase6 2" xfId="12" xr:uid="{00000000-0005-0000-0000-000005000000}"/>
    <cellStyle name="40% - Ênfase1 2" xfId="13" xr:uid="{00000000-0005-0000-0000-000006000000}"/>
    <cellStyle name="40% - Ênfase2 2" xfId="14" xr:uid="{00000000-0005-0000-0000-000007000000}"/>
    <cellStyle name="40% - Ênfase3 2" xfId="15" xr:uid="{00000000-0005-0000-0000-000008000000}"/>
    <cellStyle name="40% - Ênfase4 2" xfId="16" xr:uid="{00000000-0005-0000-0000-000009000000}"/>
    <cellStyle name="40% - Ênfase5 2" xfId="17" xr:uid="{00000000-0005-0000-0000-00000A000000}"/>
    <cellStyle name="40% - Ênfase6 2" xfId="18" xr:uid="{00000000-0005-0000-0000-00000B000000}"/>
    <cellStyle name="60% - Ênfase1 2" xfId="19" xr:uid="{00000000-0005-0000-0000-00000C000000}"/>
    <cellStyle name="60% - Ênfase2 2" xfId="20" xr:uid="{00000000-0005-0000-0000-00000D000000}"/>
    <cellStyle name="60% - Ênfase3 2" xfId="21" xr:uid="{00000000-0005-0000-0000-00000E000000}"/>
    <cellStyle name="60% - Ênfase4 2" xfId="22" xr:uid="{00000000-0005-0000-0000-00000F000000}"/>
    <cellStyle name="60% - Ênfase5 2" xfId="23" xr:uid="{00000000-0005-0000-0000-000010000000}"/>
    <cellStyle name="60% - Ênfase6 2" xfId="24" xr:uid="{00000000-0005-0000-0000-000011000000}"/>
    <cellStyle name="Bom 2" xfId="25" xr:uid="{00000000-0005-0000-0000-000012000000}"/>
    <cellStyle name="Cálculo 2" xfId="26" xr:uid="{00000000-0005-0000-0000-000013000000}"/>
    <cellStyle name="Célula de Verificação 2" xfId="27" xr:uid="{00000000-0005-0000-0000-000014000000}"/>
    <cellStyle name="Célula Vinculada 2" xfId="28" xr:uid="{00000000-0005-0000-0000-000015000000}"/>
    <cellStyle name="Ênfase1 2" xfId="29" xr:uid="{00000000-0005-0000-0000-000016000000}"/>
    <cellStyle name="Ênfase2 2" xfId="30" xr:uid="{00000000-0005-0000-0000-000017000000}"/>
    <cellStyle name="Ênfase3 2" xfId="31" xr:uid="{00000000-0005-0000-0000-000018000000}"/>
    <cellStyle name="Ênfase4 2" xfId="32" xr:uid="{00000000-0005-0000-0000-000019000000}"/>
    <cellStyle name="Ênfase5 2" xfId="33" xr:uid="{00000000-0005-0000-0000-00001A000000}"/>
    <cellStyle name="Ênfase6 2" xfId="34" xr:uid="{00000000-0005-0000-0000-00001B000000}"/>
    <cellStyle name="Entrada 2" xfId="35" xr:uid="{00000000-0005-0000-0000-00001C000000}"/>
    <cellStyle name="Moeda" xfId="2" builtinId="4"/>
    <cellStyle name="Moeda 2" xfId="37" xr:uid="{00000000-0005-0000-0000-00001E000000}"/>
    <cellStyle name="Moeda 3" xfId="38" xr:uid="{00000000-0005-0000-0000-00001F000000}"/>
    <cellStyle name="Moeda 4" xfId="39" xr:uid="{00000000-0005-0000-0000-000020000000}"/>
    <cellStyle name="Moeda 5" xfId="40" xr:uid="{00000000-0005-0000-0000-000021000000}"/>
    <cellStyle name="Moeda 5 2" xfId="41" xr:uid="{00000000-0005-0000-0000-000022000000}"/>
    <cellStyle name="Moeda 6" xfId="36" xr:uid="{00000000-0005-0000-0000-000023000000}"/>
    <cellStyle name="Moeda 7" xfId="79" xr:uid="{00000000-0005-0000-0000-000024000000}"/>
    <cellStyle name="Moeda 8" xfId="42" xr:uid="{00000000-0005-0000-0000-000025000000}"/>
    <cellStyle name="Moeda 9" xfId="43" xr:uid="{00000000-0005-0000-0000-000026000000}"/>
    <cellStyle name="Moeda_Composicao BDI v2.1" xfId="77" xr:uid="{00000000-0005-0000-0000-000027000000}"/>
    <cellStyle name="Normal" xfId="0" builtinId="0"/>
    <cellStyle name="Normal 10" xfId="4" xr:uid="{00000000-0005-0000-0000-000029000000}"/>
    <cellStyle name="Normal 2" xfId="44" xr:uid="{00000000-0005-0000-0000-00002A000000}"/>
    <cellStyle name="Normal 2 2" xfId="45" xr:uid="{00000000-0005-0000-0000-00002B000000}"/>
    <cellStyle name="Normal 3" xfId="46" xr:uid="{00000000-0005-0000-0000-00002C000000}"/>
    <cellStyle name="Normal 4" xfId="47" xr:uid="{00000000-0005-0000-0000-00002D000000}"/>
    <cellStyle name="Normal 5" xfId="6" xr:uid="{00000000-0005-0000-0000-00002E000000}"/>
    <cellStyle name="Normal 6" xfId="78" xr:uid="{00000000-0005-0000-0000-00002F000000}"/>
    <cellStyle name="Normal 9" xfId="48" xr:uid="{00000000-0005-0000-0000-000030000000}"/>
    <cellStyle name="Normal_FICHA DE VERIFICAÇÃO PRELIMINAR - Plano R" xfId="76" xr:uid="{00000000-0005-0000-0000-000031000000}"/>
    <cellStyle name="Nota 2" xfId="49" xr:uid="{00000000-0005-0000-0000-000032000000}"/>
    <cellStyle name="Output Amounts" xfId="50" xr:uid="{00000000-0005-0000-0000-000033000000}"/>
    <cellStyle name="Output Column Headings" xfId="51" xr:uid="{00000000-0005-0000-0000-000034000000}"/>
    <cellStyle name="Output Line Items" xfId="52" xr:uid="{00000000-0005-0000-0000-000035000000}"/>
    <cellStyle name="Output Report Heading" xfId="53" xr:uid="{00000000-0005-0000-0000-000036000000}"/>
    <cellStyle name="Output Report Title" xfId="54" xr:uid="{00000000-0005-0000-0000-000037000000}"/>
    <cellStyle name="Porcentagem" xfId="3" builtinId="5"/>
    <cellStyle name="Porcentagem 2" xfId="5" xr:uid="{00000000-0005-0000-0000-000039000000}"/>
    <cellStyle name="Porcentagem 2 2" xfId="82" xr:uid="{00000000-0005-0000-0000-00003A000000}"/>
    <cellStyle name="Porcentagem 3" xfId="55" xr:uid="{00000000-0005-0000-0000-00003B000000}"/>
    <cellStyle name="Porcentagem 4" xfId="56" xr:uid="{00000000-0005-0000-0000-00003C000000}"/>
    <cellStyle name="Porcentagem 5" xfId="57" xr:uid="{00000000-0005-0000-0000-00003D000000}"/>
    <cellStyle name="Porcentagem 7" xfId="58" xr:uid="{00000000-0005-0000-0000-00003E000000}"/>
    <cellStyle name="Saída 2" xfId="59" xr:uid="{00000000-0005-0000-0000-00003F000000}"/>
    <cellStyle name="Separador de milhares 2" xfId="60" xr:uid="{00000000-0005-0000-0000-000040000000}"/>
    <cellStyle name="Separador de milhares 3" xfId="61" xr:uid="{00000000-0005-0000-0000-000041000000}"/>
    <cellStyle name="Separador de milhares 3 2" xfId="62" xr:uid="{00000000-0005-0000-0000-000042000000}"/>
    <cellStyle name="Separador de milhares 4" xfId="63" xr:uid="{00000000-0005-0000-0000-000043000000}"/>
    <cellStyle name="Separador de milhares 5" xfId="64" xr:uid="{00000000-0005-0000-0000-000044000000}"/>
    <cellStyle name="Texto de Aviso 2" xfId="65" xr:uid="{00000000-0005-0000-0000-000045000000}"/>
    <cellStyle name="Texto Explicativo 2" xfId="66" xr:uid="{00000000-0005-0000-0000-000046000000}"/>
    <cellStyle name="Título 1 2" xfId="68" xr:uid="{00000000-0005-0000-0000-000047000000}"/>
    <cellStyle name="Título 2 2" xfId="69" xr:uid="{00000000-0005-0000-0000-000048000000}"/>
    <cellStyle name="Título 3 2" xfId="70" xr:uid="{00000000-0005-0000-0000-000049000000}"/>
    <cellStyle name="Título 4 2" xfId="71" xr:uid="{00000000-0005-0000-0000-00004A000000}"/>
    <cellStyle name="Título 5" xfId="67" xr:uid="{00000000-0005-0000-0000-00004B000000}"/>
    <cellStyle name="Total 2" xfId="72" xr:uid="{00000000-0005-0000-0000-00004C000000}"/>
    <cellStyle name="Vírgula" xfId="1" builtinId="3"/>
    <cellStyle name="Vírgula 2" xfId="74" xr:uid="{00000000-0005-0000-0000-00004E000000}"/>
    <cellStyle name="Vírgula 2 2" xfId="81" xr:uid="{00000000-0005-0000-0000-00004F000000}"/>
    <cellStyle name="Vírgula 3" xfId="73" xr:uid="{00000000-0005-0000-0000-000050000000}"/>
    <cellStyle name="Vírgula 4" xfId="80" xr:uid="{00000000-0005-0000-0000-000051000000}"/>
    <cellStyle name="Vírgula 5" xfId="75" xr:uid="{00000000-0005-0000-0000-000052000000}"/>
  </cellStyles>
  <dxfs count="11">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lor indexed="9"/>
      </font>
      <fill>
        <patternFill patternType="none">
          <bgColor indexed="65"/>
        </patternFill>
      </fill>
      <border>
        <left/>
        <right/>
        <top/>
        <bottom/>
      </border>
    </dxf>
    <dxf>
      <font>
        <color theme="0"/>
      </font>
      <fill>
        <patternFill patternType="none">
          <bgColor indexed="65"/>
        </patternFill>
      </fill>
      <border>
        <left/>
        <right/>
        <top/>
        <bottom/>
      </border>
    </dxf>
    <dxf>
      <fill>
        <patternFill>
          <bgColor rgb="FFFFFF9E"/>
        </patternFill>
      </fill>
    </dxf>
    <dxf>
      <fill>
        <patternFill>
          <bgColor rgb="FFFFFF9E"/>
        </patternFill>
      </fill>
    </dxf>
    <dxf>
      <border>
        <left style="thin">
          <color indexed="64"/>
        </left>
        <right style="thin">
          <color indexed="64"/>
        </right>
        <top style="thin">
          <color indexed="64"/>
        </top>
        <bottom style="thin">
          <color indexed="64"/>
        </bottom>
      </border>
    </dxf>
    <dxf>
      <font>
        <b/>
        <i val="0"/>
        <color theme="1"/>
      </font>
      <fill>
        <patternFill>
          <bgColor theme="0" tint="-0.14996795556505021"/>
        </patternFill>
      </fill>
      <border>
        <left style="thin">
          <color indexed="64"/>
        </left>
        <right style="thin">
          <color indexed="64"/>
        </right>
        <top style="thin">
          <color indexed="64"/>
        </top>
        <bottom style="thin">
          <color indexed="64"/>
        </bottom>
      </border>
    </dxf>
    <dxf>
      <font>
        <b/>
        <i val="0"/>
      </font>
      <fill>
        <patternFill>
          <bgColor theme="0" tint="-0.14996795556505021"/>
        </patternFill>
      </fill>
    </dxf>
    <dxf>
      <font>
        <condense val="0"/>
        <extend val="0"/>
        <color indexed="17"/>
      </font>
      <border>
        <left style="thin">
          <color indexed="64"/>
        </left>
        <right style="thin">
          <color indexed="64"/>
        </right>
        <top style="thin">
          <color indexed="64"/>
        </top>
        <bottom style="thin">
          <color indexed="64"/>
        </bottom>
      </border>
    </dxf>
    <dxf>
      <font>
        <condense val="0"/>
        <extend val="0"/>
        <color indexed="10"/>
      </font>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microsoft.com/office/2007/relationships/hdphoto" Target="../media/hdphoto4.wdp"/><Relationship Id="rId3" Type="http://schemas.openxmlformats.org/officeDocument/2006/relationships/image" Target="../media/image4.png"/><Relationship Id="rId7"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3.png"/><Relationship Id="rId6" Type="http://schemas.microsoft.com/office/2007/relationships/hdphoto" Target="../media/hdphoto3.wdp"/><Relationship Id="rId5" Type="http://schemas.openxmlformats.org/officeDocument/2006/relationships/image" Target="../media/image5.png"/><Relationship Id="rId4" Type="http://schemas.microsoft.com/office/2007/relationships/hdphoto" Target="../media/hdphoto2.wdp"/><Relationship Id="rId9"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4490358</xdr:colOff>
      <xdr:row>0</xdr:row>
      <xdr:rowOff>163287</xdr:rowOff>
    </xdr:from>
    <xdr:to>
      <xdr:col>5</xdr:col>
      <xdr:colOff>387986</xdr:colOff>
      <xdr:row>0</xdr:row>
      <xdr:rowOff>1099277</xdr:rowOff>
    </xdr:to>
    <xdr:pic>
      <xdr:nvPicPr>
        <xdr:cNvPr id="2" name="Imagem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62158" y="163287"/>
          <a:ext cx="3431903" cy="9359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5388425</xdr:colOff>
      <xdr:row>0</xdr:row>
      <xdr:rowOff>54429</xdr:rowOff>
    </xdr:from>
    <xdr:to>
      <xdr:col>4</xdr:col>
      <xdr:colOff>789212</xdr:colOff>
      <xdr:row>0</xdr:row>
      <xdr:rowOff>1143001</xdr:rowOff>
    </xdr:to>
    <xdr:pic>
      <xdr:nvPicPr>
        <xdr:cNvPr id="2" name="Imagem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4050" y="54429"/>
          <a:ext cx="3249387" cy="10885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37080</xdr:colOff>
      <xdr:row>14</xdr:row>
      <xdr:rowOff>132120</xdr:rowOff>
    </xdr:from>
    <xdr:to>
      <xdr:col>3</xdr:col>
      <xdr:colOff>1329599</xdr:colOff>
      <xdr:row>28</xdr:row>
      <xdr:rowOff>19440</xdr:rowOff>
    </xdr:to>
    <xdr:sp macro="" textlink="">
      <xdr:nvSpPr>
        <xdr:cNvPr id="2" name="CustomShape 1">
          <a:extLst>
            <a:ext uri="{FF2B5EF4-FFF2-40B4-BE49-F238E27FC236}">
              <a16:creationId xmlns:a16="http://schemas.microsoft.com/office/drawing/2014/main" id="{00000000-0008-0000-0500-000002000000}"/>
            </a:ext>
          </a:extLst>
        </xdr:cNvPr>
        <xdr:cNvSpPr/>
      </xdr:nvSpPr>
      <xdr:spPr>
        <a:xfrm>
          <a:off x="37080" y="2692440"/>
          <a:ext cx="1729667"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37080</xdr:colOff>
      <xdr:row>14</xdr:row>
      <xdr:rowOff>132120</xdr:rowOff>
    </xdr:from>
    <xdr:to>
      <xdr:col>6</xdr:col>
      <xdr:colOff>315937</xdr:colOff>
      <xdr:row>28</xdr:row>
      <xdr:rowOff>19440</xdr:rowOff>
    </xdr:to>
    <xdr:sp macro="" textlink="">
      <xdr:nvSpPr>
        <xdr:cNvPr id="3" name="CustomShape 1">
          <a:extLst>
            <a:ext uri="{FF2B5EF4-FFF2-40B4-BE49-F238E27FC236}">
              <a16:creationId xmlns:a16="http://schemas.microsoft.com/office/drawing/2014/main" id="{00000000-0008-0000-0500-000003000000}"/>
            </a:ext>
          </a:extLst>
        </xdr:cNvPr>
        <xdr:cNvSpPr/>
      </xdr:nvSpPr>
      <xdr:spPr>
        <a:xfrm>
          <a:off x="37080" y="2692440"/>
          <a:ext cx="3062163"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37233</xdr:colOff>
      <xdr:row>16</xdr:row>
      <xdr:rowOff>49768</xdr:rowOff>
    </xdr:from>
    <xdr:ext cx="5734051" cy="1970732"/>
    <xdr:sp macro="" textlink="">
      <xdr:nvSpPr>
        <xdr:cNvPr id="4" name="Retângulo 3">
          <a:extLst>
            <a:ext uri="{FF2B5EF4-FFF2-40B4-BE49-F238E27FC236}">
              <a16:creationId xmlns:a16="http://schemas.microsoft.com/office/drawing/2014/main" id="{00000000-0008-0000-0500-000004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5" name="Retângulo 4">
          <a:extLst>
            <a:ext uri="{FF2B5EF4-FFF2-40B4-BE49-F238E27FC236}">
              <a16:creationId xmlns:a16="http://schemas.microsoft.com/office/drawing/2014/main" id="{00000000-0008-0000-0500-000005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6" name="Retângulo 5">
          <a:extLst>
            <a:ext uri="{FF2B5EF4-FFF2-40B4-BE49-F238E27FC236}">
              <a16:creationId xmlns:a16="http://schemas.microsoft.com/office/drawing/2014/main" id="{00000000-0008-0000-0500-000006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7" name="Retângulo 6">
          <a:extLst>
            <a:ext uri="{FF2B5EF4-FFF2-40B4-BE49-F238E27FC236}">
              <a16:creationId xmlns:a16="http://schemas.microsoft.com/office/drawing/2014/main" id="{00000000-0008-0000-0500-000007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8" name="Retângulo 7">
          <a:extLst>
            <a:ext uri="{FF2B5EF4-FFF2-40B4-BE49-F238E27FC236}">
              <a16:creationId xmlns:a16="http://schemas.microsoft.com/office/drawing/2014/main" id="{00000000-0008-0000-0500-000008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9" name="Retângulo 8">
          <a:extLst>
            <a:ext uri="{FF2B5EF4-FFF2-40B4-BE49-F238E27FC236}">
              <a16:creationId xmlns:a16="http://schemas.microsoft.com/office/drawing/2014/main" id="{00000000-0008-0000-0500-000009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0" name="Retângulo 9">
          <a:extLst>
            <a:ext uri="{FF2B5EF4-FFF2-40B4-BE49-F238E27FC236}">
              <a16:creationId xmlns:a16="http://schemas.microsoft.com/office/drawing/2014/main" id="{00000000-0008-0000-0500-00000A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twoCellAnchor editAs="oneCell">
    <xdr:from>
      <xdr:col>0</xdr:col>
      <xdr:colOff>37080</xdr:colOff>
      <xdr:row>14</xdr:row>
      <xdr:rowOff>132120</xdr:rowOff>
    </xdr:from>
    <xdr:to>
      <xdr:col>3</xdr:col>
      <xdr:colOff>1329599</xdr:colOff>
      <xdr:row>28</xdr:row>
      <xdr:rowOff>19440</xdr:rowOff>
    </xdr:to>
    <xdr:sp macro="" textlink="">
      <xdr:nvSpPr>
        <xdr:cNvPr id="11" name="CustomShape 1">
          <a:extLst>
            <a:ext uri="{FF2B5EF4-FFF2-40B4-BE49-F238E27FC236}">
              <a16:creationId xmlns:a16="http://schemas.microsoft.com/office/drawing/2014/main" id="{00000000-0008-0000-0500-00000B000000}"/>
            </a:ext>
          </a:extLst>
        </xdr:cNvPr>
        <xdr:cNvSpPr/>
      </xdr:nvSpPr>
      <xdr:spPr>
        <a:xfrm>
          <a:off x="37080" y="2692440"/>
          <a:ext cx="1729667"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37080</xdr:colOff>
      <xdr:row>14</xdr:row>
      <xdr:rowOff>132120</xdr:rowOff>
    </xdr:from>
    <xdr:to>
      <xdr:col>6</xdr:col>
      <xdr:colOff>315937</xdr:colOff>
      <xdr:row>28</xdr:row>
      <xdr:rowOff>19440</xdr:rowOff>
    </xdr:to>
    <xdr:sp macro="" textlink="">
      <xdr:nvSpPr>
        <xdr:cNvPr id="12" name="CustomShape 1">
          <a:extLst>
            <a:ext uri="{FF2B5EF4-FFF2-40B4-BE49-F238E27FC236}">
              <a16:creationId xmlns:a16="http://schemas.microsoft.com/office/drawing/2014/main" id="{00000000-0008-0000-0500-00000C000000}"/>
            </a:ext>
          </a:extLst>
        </xdr:cNvPr>
        <xdr:cNvSpPr/>
      </xdr:nvSpPr>
      <xdr:spPr>
        <a:xfrm>
          <a:off x="37080" y="2692440"/>
          <a:ext cx="3062163" cy="2447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pt-BR" sz="4000" b="1" strike="noStrike" spc="-1">
              <a:solidFill>
                <a:srgbClr val="E6B9B8"/>
              </a:solidFill>
              <a:uFill>
                <a:solidFill>
                  <a:srgbClr val="FFFFFF"/>
                </a:solidFill>
              </a:uFill>
              <a:latin typeface="Times New Roman"/>
            </a:rPr>
            <a:t>TABELA REFERENCIAL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DE OBRAS </a:t>
          </a:r>
          <a:endParaRPr lang="pt-BR" sz="1200" b="0" strike="noStrike" spc="-1">
            <a:solidFill>
              <a:srgbClr val="000000"/>
            </a:solidFill>
            <a:uFill>
              <a:solidFill>
                <a:srgbClr val="FFFFFF"/>
              </a:solidFill>
            </a:uFill>
            <a:latin typeface="Times New Roman"/>
          </a:endParaRPr>
        </a:p>
        <a:p>
          <a:pPr algn="ctr">
            <a:lnSpc>
              <a:spcPct val="100000"/>
            </a:lnSpc>
          </a:pPr>
          <a:r>
            <a:rPr lang="pt-BR" sz="4000" b="1" strike="noStrike" spc="-1">
              <a:solidFill>
                <a:srgbClr val="E6B9B8"/>
              </a:solidFill>
              <a:uFill>
                <a:solidFill>
                  <a:srgbClr val="FFFFFF"/>
                </a:solidFill>
              </a:uFill>
              <a:latin typeface="Times New Roman"/>
            </a:rPr>
            <a:t>RODOVIÁRIAS</a:t>
          </a:r>
          <a:endParaRPr lang="pt-BR" sz="1200" b="0" strike="noStrike" spc="-1">
            <a:solidFill>
              <a:srgbClr val="000000"/>
            </a:solidFill>
            <a:uFill>
              <a:solidFill>
                <a:srgbClr val="FFFFFF"/>
              </a:solidFill>
            </a:uFill>
            <a:latin typeface="Times New Roman"/>
          </a:endParaRPr>
        </a:p>
      </xdr:txBody>
    </xdr:sp>
    <xdr:clientData/>
  </xdr:twoCellAnchor>
  <xdr:oneCellAnchor>
    <xdr:from>
      <xdr:col>0</xdr:col>
      <xdr:colOff>37233</xdr:colOff>
      <xdr:row>16</xdr:row>
      <xdr:rowOff>49768</xdr:rowOff>
    </xdr:from>
    <xdr:ext cx="5734051" cy="1970732"/>
    <xdr:sp macro="" textlink="">
      <xdr:nvSpPr>
        <xdr:cNvPr id="13" name="Retângulo 12">
          <a:extLst>
            <a:ext uri="{FF2B5EF4-FFF2-40B4-BE49-F238E27FC236}">
              <a16:creationId xmlns:a16="http://schemas.microsoft.com/office/drawing/2014/main" id="{00000000-0008-0000-0500-00000D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4" name="Retângulo 13">
          <a:extLst>
            <a:ext uri="{FF2B5EF4-FFF2-40B4-BE49-F238E27FC236}">
              <a16:creationId xmlns:a16="http://schemas.microsoft.com/office/drawing/2014/main" id="{00000000-0008-0000-0500-00000E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5" name="Retângulo 14">
          <a:extLst>
            <a:ext uri="{FF2B5EF4-FFF2-40B4-BE49-F238E27FC236}">
              <a16:creationId xmlns:a16="http://schemas.microsoft.com/office/drawing/2014/main" id="{00000000-0008-0000-0500-00000F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6" name="Retângulo 15">
          <a:extLst>
            <a:ext uri="{FF2B5EF4-FFF2-40B4-BE49-F238E27FC236}">
              <a16:creationId xmlns:a16="http://schemas.microsoft.com/office/drawing/2014/main" id="{00000000-0008-0000-0500-000010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7" name="Retângulo 16">
          <a:extLst>
            <a:ext uri="{FF2B5EF4-FFF2-40B4-BE49-F238E27FC236}">
              <a16:creationId xmlns:a16="http://schemas.microsoft.com/office/drawing/2014/main" id="{00000000-0008-0000-0500-000011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8" name="Retângulo 17">
          <a:extLst>
            <a:ext uri="{FF2B5EF4-FFF2-40B4-BE49-F238E27FC236}">
              <a16:creationId xmlns:a16="http://schemas.microsoft.com/office/drawing/2014/main" id="{00000000-0008-0000-0500-000012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19" name="Retângulo 18">
          <a:extLst>
            <a:ext uri="{FF2B5EF4-FFF2-40B4-BE49-F238E27FC236}">
              <a16:creationId xmlns:a16="http://schemas.microsoft.com/office/drawing/2014/main" id="{00000000-0008-0000-0500-000013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0" name="Retângulo 19">
          <a:extLst>
            <a:ext uri="{FF2B5EF4-FFF2-40B4-BE49-F238E27FC236}">
              <a16:creationId xmlns:a16="http://schemas.microsoft.com/office/drawing/2014/main" id="{00000000-0008-0000-0500-000014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1" name="Retângulo 20">
          <a:extLst>
            <a:ext uri="{FF2B5EF4-FFF2-40B4-BE49-F238E27FC236}">
              <a16:creationId xmlns:a16="http://schemas.microsoft.com/office/drawing/2014/main" id="{00000000-0008-0000-0500-000015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2" name="Retângulo 21">
          <a:extLst>
            <a:ext uri="{FF2B5EF4-FFF2-40B4-BE49-F238E27FC236}">
              <a16:creationId xmlns:a16="http://schemas.microsoft.com/office/drawing/2014/main" id="{00000000-0008-0000-0500-000016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oneCellAnchor>
    <xdr:from>
      <xdr:col>0</xdr:col>
      <xdr:colOff>37233</xdr:colOff>
      <xdr:row>16</xdr:row>
      <xdr:rowOff>49768</xdr:rowOff>
    </xdr:from>
    <xdr:ext cx="5734051" cy="1970732"/>
    <xdr:sp macro="" textlink="">
      <xdr:nvSpPr>
        <xdr:cNvPr id="23" name="Retângulo 22">
          <a:extLst>
            <a:ext uri="{FF2B5EF4-FFF2-40B4-BE49-F238E27FC236}">
              <a16:creationId xmlns:a16="http://schemas.microsoft.com/office/drawing/2014/main" id="{00000000-0008-0000-0500-000017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twoCellAnchor>
    <xdr:from>
      <xdr:col>7</xdr:col>
      <xdr:colOff>342035</xdr:colOff>
      <xdr:row>0</xdr:row>
      <xdr:rowOff>28800</xdr:rowOff>
    </xdr:from>
    <xdr:to>
      <xdr:col>10</xdr:col>
      <xdr:colOff>563219</xdr:colOff>
      <xdr:row>12</xdr:row>
      <xdr:rowOff>53648</xdr:rowOff>
    </xdr:to>
    <xdr:sp macro="" textlink="">
      <xdr:nvSpPr>
        <xdr:cNvPr id="24" name="Retângulo 23">
          <a:extLst>
            <a:ext uri="{FF2B5EF4-FFF2-40B4-BE49-F238E27FC236}">
              <a16:creationId xmlns:a16="http://schemas.microsoft.com/office/drawing/2014/main" id="{00000000-0008-0000-0500-000018000000}"/>
            </a:ext>
          </a:extLst>
        </xdr:cNvPr>
        <xdr:cNvSpPr/>
      </xdr:nvSpPr>
      <xdr:spPr>
        <a:xfrm>
          <a:off x="7535315" y="28800"/>
          <a:ext cx="2049984" cy="2219408"/>
        </a:xfrm>
        <a:prstGeom prst="rect">
          <a:avLst/>
        </a:prstGeom>
        <a:solidFill>
          <a:schemeClr val="bg1">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28575</xdr:colOff>
      <xdr:row>11</xdr:row>
      <xdr:rowOff>47625</xdr:rowOff>
    </xdr:from>
    <xdr:to>
      <xdr:col>5</xdr:col>
      <xdr:colOff>598170</xdr:colOff>
      <xdr:row>20</xdr:row>
      <xdr:rowOff>125730</xdr:rowOff>
    </xdr:to>
    <xdr:pic>
      <xdr:nvPicPr>
        <xdr:cNvPr id="25" name="Imagem 24">
          <a:extLst>
            <a:ext uri="{FF2B5EF4-FFF2-40B4-BE49-F238E27FC236}">
              <a16:creationId xmlns:a16="http://schemas.microsoft.com/office/drawing/2014/main" id="{00000000-0008-0000-0500-000019000000}"/>
            </a:ext>
          </a:extLst>
        </xdr:cNvPr>
        <xdr:cNvPicPr/>
      </xdr:nvPicPr>
      <xdr:blipFill rotWithShape="1">
        <a:blip xmlns:r="http://schemas.openxmlformats.org/officeDocument/2006/relationships" r:embed="rId1" cstate="print">
          <a:duotone>
            <a:schemeClr val="accent6">
              <a:shade val="45000"/>
              <a:satMod val="135000"/>
            </a:schemeClr>
            <a:prstClr val="white"/>
          </a:duotone>
          <a:extLst>
            <a:ext uri="{BEBA8EAE-BF5A-486C-A8C5-ECC9F3942E4B}">
              <a14:imgProps xmlns:a14="http://schemas.microsoft.com/office/drawing/2010/main">
                <a14:imgLayer r:embed="rId2">
                  <a14:imgEffect>
                    <a14:saturation sat="33000"/>
                  </a14:imgEffect>
                </a14:imgLayer>
              </a14:imgProps>
            </a:ext>
            <a:ext uri="{28A0092B-C50C-407E-A947-70E740481C1C}">
              <a14:useLocalDpi xmlns:a14="http://schemas.microsoft.com/office/drawing/2010/main" val="0"/>
            </a:ext>
          </a:extLst>
        </a:blip>
        <a:srcRect t="25615" r="20914"/>
        <a:stretch/>
      </xdr:blipFill>
      <xdr:spPr bwMode="auto">
        <a:xfrm>
          <a:off x="1438275" y="2059305"/>
          <a:ext cx="5133975" cy="172402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0</xdr:colOff>
      <xdr:row>11</xdr:row>
      <xdr:rowOff>47625</xdr:rowOff>
    </xdr:from>
    <xdr:to>
      <xdr:col>3</xdr:col>
      <xdr:colOff>516890</xdr:colOff>
      <xdr:row>20</xdr:row>
      <xdr:rowOff>125730</xdr:rowOff>
    </xdr:to>
    <xdr:pic>
      <xdr:nvPicPr>
        <xdr:cNvPr id="26" name="Imagem 25">
          <a:extLst>
            <a:ext uri="{FF2B5EF4-FFF2-40B4-BE49-F238E27FC236}">
              <a16:creationId xmlns:a16="http://schemas.microsoft.com/office/drawing/2014/main" id="{00000000-0008-0000-0500-00001A000000}"/>
            </a:ext>
          </a:extLst>
        </xdr:cNvPr>
        <xdr:cNvPicPr/>
      </xdr:nvPicPr>
      <xdr:blipFill>
        <a:blip xmlns:r="http://schemas.openxmlformats.org/officeDocument/2006/relationships" r:embed="rId3" cstate="print">
          <a:duotone>
            <a:schemeClr val="accent5">
              <a:shade val="45000"/>
              <a:satMod val="135000"/>
            </a:schemeClr>
            <a:prstClr val="white"/>
          </a:duotone>
          <a:extLst>
            <a:ext uri="{BEBA8EAE-BF5A-486C-A8C5-ECC9F3942E4B}">
              <a14:imgProps xmlns:a14="http://schemas.microsoft.com/office/drawing/2010/main">
                <a14:imgLayer r:embed="rId4">
                  <a14:imgEffect>
                    <a14:saturation sat="33000"/>
                  </a14:imgEffect>
                </a14:imgLayer>
              </a14:imgProps>
            </a:ext>
            <a:ext uri="{28A0092B-C50C-407E-A947-70E740481C1C}">
              <a14:useLocalDpi xmlns:a14="http://schemas.microsoft.com/office/drawing/2010/main" val="0"/>
            </a:ext>
          </a:extLst>
        </a:blip>
        <a:stretch>
          <a:fillRect/>
        </a:stretch>
      </xdr:blipFill>
      <xdr:spPr>
        <a:xfrm>
          <a:off x="0" y="2059305"/>
          <a:ext cx="5104130" cy="1724025"/>
        </a:xfrm>
        <a:prstGeom prst="rect">
          <a:avLst/>
        </a:prstGeom>
      </xdr:spPr>
    </xdr:pic>
    <xdr:clientData/>
  </xdr:twoCellAnchor>
  <xdr:twoCellAnchor>
    <xdr:from>
      <xdr:col>5</xdr:col>
      <xdr:colOff>269184</xdr:colOff>
      <xdr:row>44</xdr:row>
      <xdr:rowOff>2366</xdr:rowOff>
    </xdr:from>
    <xdr:to>
      <xdr:col>10</xdr:col>
      <xdr:colOff>595574</xdr:colOff>
      <xdr:row>55</xdr:row>
      <xdr:rowOff>165368</xdr:rowOff>
    </xdr:to>
    <xdr:grpSp>
      <xdr:nvGrpSpPr>
        <xdr:cNvPr id="30" name="Grupo 11">
          <a:extLst>
            <a:ext uri="{FF2B5EF4-FFF2-40B4-BE49-F238E27FC236}">
              <a16:creationId xmlns:a16="http://schemas.microsoft.com/office/drawing/2014/main" id="{00000000-0008-0000-0500-00001E000000}"/>
            </a:ext>
          </a:extLst>
        </xdr:cNvPr>
        <xdr:cNvGrpSpPr/>
      </xdr:nvGrpSpPr>
      <xdr:grpSpPr>
        <a:xfrm>
          <a:off x="2625368" y="12615471"/>
          <a:ext cx="2482549" cy="5246344"/>
          <a:chOff x="-71612" y="0"/>
          <a:chExt cx="7588065" cy="3001811"/>
        </a:xfrm>
      </xdr:grpSpPr>
      <xdr:sp macro="" textlink="">
        <xdr:nvSpPr>
          <xdr:cNvPr id="31" name="Triângulo retângulo 12">
            <a:extLst>
              <a:ext uri="{FF2B5EF4-FFF2-40B4-BE49-F238E27FC236}">
                <a16:creationId xmlns:a16="http://schemas.microsoft.com/office/drawing/2014/main" id="{00000000-0008-0000-0500-00001F000000}"/>
              </a:ext>
            </a:extLst>
          </xdr:cNvPr>
          <xdr:cNvSpPr/>
        </xdr:nvSpPr>
        <xdr:spPr>
          <a:xfrm>
            <a:off x="-71612" y="33820"/>
            <a:ext cx="7552062" cy="2967991"/>
          </a:xfrm>
          <a:prstGeom prst="rtTriangle">
            <a:avLst/>
          </a:prstGeom>
          <a:solidFill>
            <a:srgbClr val="C00000">
              <a:alpha val="30000"/>
            </a:srgb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sp macro="" textlink="">
        <xdr:nvSpPr>
          <xdr:cNvPr id="32" name="Triângulo retângulo 13">
            <a:extLst>
              <a:ext uri="{FF2B5EF4-FFF2-40B4-BE49-F238E27FC236}">
                <a16:creationId xmlns:a16="http://schemas.microsoft.com/office/drawing/2014/main" id="{00000000-0008-0000-0500-000020000000}"/>
              </a:ext>
            </a:extLst>
          </xdr:cNvPr>
          <xdr:cNvSpPr/>
        </xdr:nvSpPr>
        <xdr:spPr>
          <a:xfrm rot="10800000">
            <a:off x="-35987" y="0"/>
            <a:ext cx="7552440" cy="2968262"/>
          </a:xfrm>
          <a:prstGeom prst="rtTriangle">
            <a:avLst/>
          </a:prstGeom>
          <a:solidFill>
            <a:schemeClr val="accent5">
              <a:alpha val="30000"/>
            </a:scheme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grpSp>
    <xdr:clientData/>
  </xdr:twoCellAnchor>
  <xdr:twoCellAnchor editAs="oneCell">
    <xdr:from>
      <xdr:col>2</xdr:col>
      <xdr:colOff>525531</xdr:colOff>
      <xdr:row>11</xdr:row>
      <xdr:rowOff>49697</xdr:rowOff>
    </xdr:from>
    <xdr:to>
      <xdr:col>6</xdr:col>
      <xdr:colOff>378777</xdr:colOff>
      <xdr:row>21</xdr:row>
      <xdr:rowOff>33133</xdr:rowOff>
    </xdr:to>
    <xdr:pic>
      <xdr:nvPicPr>
        <xdr:cNvPr id="34" name="Imagem 33">
          <a:extLst>
            <a:ext uri="{FF2B5EF4-FFF2-40B4-BE49-F238E27FC236}">
              <a16:creationId xmlns:a16="http://schemas.microsoft.com/office/drawing/2014/main" id="{00000000-0008-0000-0500-000022000000}"/>
            </a:ext>
          </a:extLst>
        </xdr:cNvPr>
        <xdr:cNvPicPr/>
      </xdr:nvPicPr>
      <xdr:blipFill rotWithShape="1">
        <a:blip xmlns:r="http://schemas.openxmlformats.org/officeDocument/2006/relationships" r:embed="rId5" cstate="print">
          <a:duotone>
            <a:schemeClr val="accent6">
              <a:shade val="45000"/>
              <a:satMod val="135000"/>
            </a:schemeClr>
            <a:prstClr val="white"/>
          </a:duotone>
          <a:extLst>
            <a:ext uri="{BEBA8EAE-BF5A-486C-A8C5-ECC9F3942E4B}">
              <a14:imgProps xmlns:a14="http://schemas.microsoft.com/office/drawing/2010/main">
                <a14:imgLayer r:embed="rId6">
                  <a14:imgEffect>
                    <a14:saturation sat="33000"/>
                  </a14:imgEffect>
                </a14:imgLayer>
              </a14:imgProps>
            </a:ext>
            <a:ext uri="{28A0092B-C50C-407E-A947-70E740481C1C}">
              <a14:useLocalDpi xmlns:a14="http://schemas.microsoft.com/office/drawing/2010/main" val="0"/>
            </a:ext>
          </a:extLst>
        </a:blip>
        <a:srcRect t="25615" r="20914"/>
        <a:stretch/>
      </xdr:blipFill>
      <xdr:spPr bwMode="auto">
        <a:xfrm>
          <a:off x="1935231" y="2061377"/>
          <a:ext cx="2811310" cy="1812236"/>
        </a:xfrm>
        <a:prstGeom prst="rect">
          <a:avLst/>
        </a:prstGeom>
        <a:ln>
          <a:noFill/>
        </a:ln>
        <a:extLst>
          <a:ext uri="{53640926-AAD7-44D8-BBD7-CCE9431645EC}">
            <a14:shadowObscured xmlns:a14="http://schemas.microsoft.com/office/drawing/2010/main"/>
          </a:ext>
        </a:extLst>
      </xdr:spPr>
    </xdr:pic>
    <xdr:clientData/>
  </xdr:twoCellAnchor>
  <xdr:twoCellAnchor>
    <xdr:from>
      <xdr:col>6</xdr:col>
      <xdr:colOff>554932</xdr:colOff>
      <xdr:row>11</xdr:row>
      <xdr:rowOff>44503</xdr:rowOff>
    </xdr:from>
    <xdr:to>
      <xdr:col>10</xdr:col>
      <xdr:colOff>552889</xdr:colOff>
      <xdr:row>21</xdr:row>
      <xdr:rowOff>45138</xdr:rowOff>
    </xdr:to>
    <xdr:pic>
      <xdr:nvPicPr>
        <xdr:cNvPr id="35" name="Imagem 34">
          <a:extLst>
            <a:ext uri="{FF2B5EF4-FFF2-40B4-BE49-F238E27FC236}">
              <a16:creationId xmlns:a16="http://schemas.microsoft.com/office/drawing/2014/main" id="{00000000-0008-0000-0500-000023000000}"/>
            </a:ext>
          </a:extLst>
        </xdr:cNvPr>
        <xdr:cNvPicPr/>
      </xdr:nvPicPr>
      <xdr:blipFill rotWithShape="1">
        <a:blip xmlns:r="http://schemas.openxmlformats.org/officeDocument/2006/relationships" r:embed="rId7">
          <a:duotone>
            <a:prstClr val="black"/>
            <a:schemeClr val="accent4">
              <a:tint val="45000"/>
              <a:satMod val="400000"/>
            </a:schemeClr>
          </a:duotone>
          <a:extLst>
            <a:ext uri="{BEBA8EAE-BF5A-486C-A8C5-ECC9F3942E4B}">
              <a14:imgProps xmlns:a14="http://schemas.microsoft.com/office/drawing/2010/main">
                <a14:imgLayer r:embed="rId8">
                  <a14:imgEffect>
                    <a14:saturation sat="200000"/>
                  </a14:imgEffect>
                </a14:imgLayer>
              </a14:imgProps>
            </a:ext>
            <a:ext uri="{28A0092B-C50C-407E-A947-70E740481C1C}">
              <a14:useLocalDpi xmlns:a14="http://schemas.microsoft.com/office/drawing/2010/main" val="0"/>
            </a:ext>
          </a:extLst>
        </a:blip>
        <a:srcRect l="8675"/>
        <a:stretch/>
      </xdr:blipFill>
      <xdr:spPr bwMode="auto">
        <a:xfrm>
          <a:off x="7138612" y="2056183"/>
          <a:ext cx="2436357" cy="1829435"/>
        </a:xfrm>
        <a:prstGeom prst="rect">
          <a:avLst/>
        </a:prstGeom>
        <a:ln>
          <a:noFill/>
        </a:ln>
        <a:extLst>
          <a:ext uri="{53640926-AAD7-44D8-BBD7-CCE9431645EC}">
            <a14:shadowObscured xmlns:a14="http://schemas.microsoft.com/office/drawing/2010/main"/>
          </a:ext>
        </a:extLst>
      </xdr:spPr>
    </xdr:pic>
    <xdr:clientData/>
  </xdr:twoCellAnchor>
  <xdr:twoCellAnchor>
    <xdr:from>
      <xdr:col>0</xdr:col>
      <xdr:colOff>0</xdr:colOff>
      <xdr:row>0</xdr:row>
      <xdr:rowOff>0</xdr:rowOff>
    </xdr:from>
    <xdr:to>
      <xdr:col>6</xdr:col>
      <xdr:colOff>1132</xdr:colOff>
      <xdr:row>20</xdr:row>
      <xdr:rowOff>180975</xdr:rowOff>
    </xdr:to>
    <xdr:grpSp>
      <xdr:nvGrpSpPr>
        <xdr:cNvPr id="36" name="Grupo 4">
          <a:extLst>
            <a:ext uri="{FF2B5EF4-FFF2-40B4-BE49-F238E27FC236}">
              <a16:creationId xmlns:a16="http://schemas.microsoft.com/office/drawing/2014/main" id="{00000000-0008-0000-0500-000024000000}"/>
            </a:ext>
          </a:extLst>
        </xdr:cNvPr>
        <xdr:cNvGrpSpPr/>
      </xdr:nvGrpSpPr>
      <xdr:grpSpPr>
        <a:xfrm>
          <a:off x="0" y="0"/>
          <a:ext cx="2748343" cy="3499686"/>
          <a:chOff x="-180010" y="-17159"/>
          <a:chExt cx="7669642" cy="4394180"/>
        </a:xfrm>
      </xdr:grpSpPr>
      <xdr:sp macro="" textlink="">
        <xdr:nvSpPr>
          <xdr:cNvPr id="37" name="Triângulo retângulo 5">
            <a:extLst>
              <a:ext uri="{FF2B5EF4-FFF2-40B4-BE49-F238E27FC236}">
                <a16:creationId xmlns:a16="http://schemas.microsoft.com/office/drawing/2014/main" id="{00000000-0008-0000-0500-000025000000}"/>
              </a:ext>
            </a:extLst>
          </xdr:cNvPr>
          <xdr:cNvSpPr/>
        </xdr:nvSpPr>
        <xdr:spPr>
          <a:xfrm>
            <a:off x="-119354" y="11876"/>
            <a:ext cx="7552059" cy="4327162"/>
          </a:xfrm>
          <a:prstGeom prst="rtTriangle">
            <a:avLst/>
          </a:prstGeom>
          <a:solidFill>
            <a:srgbClr val="C00000">
              <a:alpha val="30000"/>
            </a:srgb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sp macro="" textlink="">
        <xdr:nvSpPr>
          <xdr:cNvPr id="38" name="Triângulo retângulo 6">
            <a:extLst>
              <a:ext uri="{FF2B5EF4-FFF2-40B4-BE49-F238E27FC236}">
                <a16:creationId xmlns:a16="http://schemas.microsoft.com/office/drawing/2014/main" id="{00000000-0008-0000-0500-000026000000}"/>
              </a:ext>
            </a:extLst>
          </xdr:cNvPr>
          <xdr:cNvSpPr/>
        </xdr:nvSpPr>
        <xdr:spPr>
          <a:xfrm rot="10800000">
            <a:off x="-180010" y="-17159"/>
            <a:ext cx="7669642" cy="4394180"/>
          </a:xfrm>
          <a:prstGeom prst="rtTriangle">
            <a:avLst/>
          </a:prstGeom>
          <a:solidFill>
            <a:schemeClr val="accent5">
              <a:alpha val="30000"/>
            </a:schemeClr>
          </a:solid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grpSp>
    <xdr:clientData/>
  </xdr:twoCellAnchor>
  <xdr:twoCellAnchor>
    <xdr:from>
      <xdr:col>0</xdr:col>
      <xdr:colOff>0</xdr:colOff>
      <xdr:row>0</xdr:row>
      <xdr:rowOff>0</xdr:rowOff>
    </xdr:from>
    <xdr:to>
      <xdr:col>10</xdr:col>
      <xdr:colOff>580717</xdr:colOff>
      <xdr:row>55</xdr:row>
      <xdr:rowOff>171450</xdr:rowOff>
    </xdr:to>
    <xdr:sp macro="" textlink="">
      <xdr:nvSpPr>
        <xdr:cNvPr id="40" name="Retângulo 39">
          <a:extLst>
            <a:ext uri="{FF2B5EF4-FFF2-40B4-BE49-F238E27FC236}">
              <a16:creationId xmlns:a16="http://schemas.microsoft.com/office/drawing/2014/main" id="{00000000-0008-0000-0500-000028000000}"/>
            </a:ext>
          </a:extLst>
        </xdr:cNvPr>
        <xdr:cNvSpPr/>
      </xdr:nvSpPr>
      <xdr:spPr>
        <a:xfrm>
          <a:off x="0" y="0"/>
          <a:ext cx="9602797" cy="10595610"/>
        </a:xfrm>
        <a:prstGeom prst="rect">
          <a:avLst/>
        </a:prstGeom>
        <a:noFill/>
        <a:ln w="603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pt-BR"/>
        </a:p>
      </xdr:txBody>
    </xdr:sp>
    <xdr:clientData/>
  </xdr:twoCellAnchor>
  <xdr:oneCellAnchor>
    <xdr:from>
      <xdr:col>0</xdr:col>
      <xdr:colOff>37233</xdr:colOff>
      <xdr:row>16</xdr:row>
      <xdr:rowOff>49768</xdr:rowOff>
    </xdr:from>
    <xdr:ext cx="5734051" cy="1970732"/>
    <xdr:sp macro="" textlink="">
      <xdr:nvSpPr>
        <xdr:cNvPr id="42" name="Retângulo 41">
          <a:extLst>
            <a:ext uri="{FF2B5EF4-FFF2-40B4-BE49-F238E27FC236}">
              <a16:creationId xmlns:a16="http://schemas.microsoft.com/office/drawing/2014/main" id="{00000000-0008-0000-0500-00002A000000}"/>
            </a:ext>
          </a:extLst>
        </xdr:cNvPr>
        <xdr:cNvSpPr/>
      </xdr:nvSpPr>
      <xdr:spPr>
        <a:xfrm>
          <a:off x="37233" y="2975848"/>
          <a:ext cx="5734051" cy="1970732"/>
        </a:xfrm>
        <a:prstGeom prst="rect">
          <a:avLst/>
        </a:prstGeom>
        <a:noFill/>
      </xdr:spPr>
      <xdr:txBody>
        <a:bodyPr wrap="square" lIns="91440" tIns="45720" rIns="91440" bIns="45720" anchor="ctr">
          <a:spAutoFit/>
        </a:bodyPr>
        <a:lstStyle/>
        <a:p>
          <a:pPr algn="ctr"/>
          <a:r>
            <a:rPr lang="pt-BR" sz="4000" b="1" cap="none" spc="0">
              <a:ln w="22225">
                <a:solidFill>
                  <a:schemeClr val="accent2"/>
                </a:solidFill>
                <a:prstDash val="solid"/>
              </a:ln>
              <a:solidFill>
                <a:schemeClr val="accent2">
                  <a:lumMod val="40000"/>
                  <a:lumOff val="60000"/>
                </a:schemeClr>
              </a:solidFill>
              <a:effectLst/>
            </a:rPr>
            <a:t>TABELA REFERENCIAL </a:t>
          </a:r>
        </a:p>
        <a:p>
          <a:pPr algn="ctr"/>
          <a:r>
            <a:rPr lang="pt-BR" sz="4000" b="1" cap="none" spc="0">
              <a:ln w="22225">
                <a:solidFill>
                  <a:schemeClr val="accent2"/>
                </a:solidFill>
                <a:prstDash val="solid"/>
              </a:ln>
              <a:solidFill>
                <a:schemeClr val="accent2">
                  <a:lumMod val="40000"/>
                  <a:lumOff val="60000"/>
                </a:schemeClr>
              </a:solidFill>
              <a:effectLst/>
            </a:rPr>
            <a:t>DE OBRAS </a:t>
          </a:r>
        </a:p>
        <a:p>
          <a:pPr algn="ctr"/>
          <a:r>
            <a:rPr lang="pt-BR" sz="4000" b="1" cap="none" spc="0">
              <a:ln w="22225">
                <a:solidFill>
                  <a:schemeClr val="accent2"/>
                </a:solidFill>
                <a:prstDash val="solid"/>
              </a:ln>
              <a:solidFill>
                <a:schemeClr val="accent2">
                  <a:lumMod val="40000"/>
                  <a:lumOff val="60000"/>
                </a:schemeClr>
              </a:solidFill>
              <a:effectLst/>
            </a:rPr>
            <a:t>RODOVIÁRIAS</a:t>
          </a:r>
        </a:p>
      </xdr:txBody>
    </xdr:sp>
    <xdr:clientData/>
  </xdr:oneCellAnchor>
  <xdr:twoCellAnchor editAs="oneCell">
    <xdr:from>
      <xdr:col>0</xdr:col>
      <xdr:colOff>0</xdr:colOff>
      <xdr:row>0</xdr:row>
      <xdr:rowOff>9525</xdr:rowOff>
    </xdr:from>
    <xdr:to>
      <xdr:col>8</xdr:col>
      <xdr:colOff>597568</xdr:colOff>
      <xdr:row>4</xdr:row>
      <xdr:rowOff>114300</xdr:rowOff>
    </xdr:to>
    <xdr:pic>
      <xdr:nvPicPr>
        <xdr:cNvPr id="43" name="Picture 1">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9"/>
        <a:stretch>
          <a:fillRect/>
        </a:stretch>
      </xdr:blipFill>
      <xdr:spPr>
        <a:xfrm>
          <a:off x="0" y="9525"/>
          <a:ext cx="3924300" cy="866775"/>
        </a:xfrm>
        <a:prstGeom prst="rect">
          <a:avLst/>
        </a:prstGeom>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304800</xdr:colOff>
      <xdr:row>4</xdr:row>
      <xdr:rowOff>0</xdr:rowOff>
    </xdr:to>
    <xdr:pic>
      <xdr:nvPicPr>
        <xdr:cNvPr id="2" name="Picture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3" name="Picture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4" name="Picture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5" name="Picture2">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6" name="Picture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7" name="Picture2">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8" name="Picture1">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304800</xdr:colOff>
      <xdr:row>4</xdr:row>
      <xdr:rowOff>0</xdr:rowOff>
    </xdr:to>
    <xdr:pic>
      <xdr:nvPicPr>
        <xdr:cNvPr id="9" name="Picture2">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0" name="Picture1">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1" name="Picture2">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2" name="Picture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3" name="Picture2">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4" name="Picture1">
          <a:extLst>
            <a:ext uri="{FF2B5EF4-FFF2-40B4-BE49-F238E27FC236}">
              <a16:creationId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5" name="Picture2">
          <a:extLst>
            <a:ext uri="{FF2B5EF4-FFF2-40B4-BE49-F238E27FC236}">
              <a16:creationId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6" name="Picture1">
          <a:extLst>
            <a:ext uri="{FF2B5EF4-FFF2-40B4-BE49-F238E27FC236}">
              <a16:creationId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14</xdr:col>
      <xdr:colOff>0</xdr:colOff>
      <xdr:row>5</xdr:row>
      <xdr:rowOff>0</xdr:rowOff>
    </xdr:to>
    <xdr:pic>
      <xdr:nvPicPr>
        <xdr:cNvPr id="17" name="Picture2">
          <a:extLst>
            <a:ext uri="{FF2B5EF4-FFF2-40B4-BE49-F238E27FC236}">
              <a16:creationId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6260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1905</xdr:rowOff>
    </xdr:to>
    <xdr:pic>
      <xdr:nvPicPr>
        <xdr:cNvPr id="18" name="Picture 1">
          <a:extLst>
            <a:ext uri="{FF2B5EF4-FFF2-40B4-BE49-F238E27FC236}">
              <a16:creationId xmlns:a16="http://schemas.microsoft.com/office/drawing/2014/main" id="{00000000-0008-0000-0600-000012000000}"/>
            </a:ext>
          </a:extLst>
        </xdr:cNvPr>
        <xdr:cNvPicPr/>
      </xdr:nvPicPr>
      <xdr:blipFill rotWithShape="1">
        <a:blip xmlns:r="http://schemas.openxmlformats.org/officeDocument/2006/relationships" r:embed="rId1"/>
        <a:stretch>
          <a:fillRect/>
        </a:stretch>
      </xdr:blipFill>
      <xdr:spPr>
        <a:xfrm>
          <a:off x="0" y="0"/>
          <a:ext cx="1554480" cy="603885"/>
        </a:xfrm>
        <a:prstGeom prst="rect">
          <a:avLst/>
        </a:prstGeom>
      </xdr:spPr>
    </xdr:pic>
    <xdr:clientData/>
  </xdr:twoCellAnchor>
  <xdr:twoCellAnchor editAs="oneCell">
    <xdr:from>
      <xdr:col>11</xdr:col>
      <xdr:colOff>0</xdr:colOff>
      <xdr:row>0</xdr:row>
      <xdr:rowOff>0</xdr:rowOff>
    </xdr:from>
    <xdr:to>
      <xdr:col>14</xdr:col>
      <xdr:colOff>0</xdr:colOff>
      <xdr:row>5</xdr:row>
      <xdr:rowOff>1905</xdr:rowOff>
    </xdr:to>
    <xdr:pic>
      <xdr:nvPicPr>
        <xdr:cNvPr id="19" name="Picture 2">
          <a:extLst>
            <a:ext uri="{FF2B5EF4-FFF2-40B4-BE49-F238E27FC236}">
              <a16:creationId xmlns:a16="http://schemas.microsoft.com/office/drawing/2014/main" id="{00000000-0008-0000-0600-000013000000}"/>
            </a:ext>
          </a:extLst>
        </xdr:cNvPr>
        <xdr:cNvPicPr/>
      </xdr:nvPicPr>
      <xdr:blipFill rotWithShape="1">
        <a:blip xmlns:r="http://schemas.openxmlformats.org/officeDocument/2006/relationships" r:embed="rId2"/>
        <a:stretch>
          <a:fillRect/>
        </a:stretch>
      </xdr:blipFill>
      <xdr:spPr>
        <a:xfrm>
          <a:off x="5562600" y="0"/>
          <a:ext cx="1539240" cy="60388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0" name="Picture 1">
          <a:extLst>
            <a:ext uri="{FF2B5EF4-FFF2-40B4-BE49-F238E27FC236}">
              <a16:creationId xmlns:a16="http://schemas.microsoft.com/office/drawing/2014/main" id="{00000000-0008-0000-0600-000014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11</xdr:col>
      <xdr:colOff>0</xdr:colOff>
      <xdr:row>0</xdr:row>
      <xdr:rowOff>0</xdr:rowOff>
    </xdr:from>
    <xdr:to>
      <xdr:col>14</xdr:col>
      <xdr:colOff>0</xdr:colOff>
      <xdr:row>5</xdr:row>
      <xdr:rowOff>0</xdr:rowOff>
    </xdr:to>
    <xdr:pic>
      <xdr:nvPicPr>
        <xdr:cNvPr id="21" name="Picture 2">
          <a:extLst>
            <a:ext uri="{FF2B5EF4-FFF2-40B4-BE49-F238E27FC236}">
              <a16:creationId xmlns:a16="http://schemas.microsoft.com/office/drawing/2014/main" id="{00000000-0008-0000-0600-000015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2" name="Picture 1">
          <a:extLst>
            <a:ext uri="{FF2B5EF4-FFF2-40B4-BE49-F238E27FC236}">
              <a16:creationId xmlns:a16="http://schemas.microsoft.com/office/drawing/2014/main" id="{00000000-0008-0000-0600-000016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11</xdr:col>
      <xdr:colOff>0</xdr:colOff>
      <xdr:row>0</xdr:row>
      <xdr:rowOff>0</xdr:rowOff>
    </xdr:from>
    <xdr:to>
      <xdr:col>14</xdr:col>
      <xdr:colOff>0</xdr:colOff>
      <xdr:row>5</xdr:row>
      <xdr:rowOff>0</xdr:rowOff>
    </xdr:to>
    <xdr:pic>
      <xdr:nvPicPr>
        <xdr:cNvPr id="23" name="Picture 2">
          <a:extLst>
            <a:ext uri="{FF2B5EF4-FFF2-40B4-BE49-F238E27FC236}">
              <a16:creationId xmlns:a16="http://schemas.microsoft.com/office/drawing/2014/main" id="{00000000-0008-0000-0600-000017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4" name="Picture 1">
          <a:extLst>
            <a:ext uri="{FF2B5EF4-FFF2-40B4-BE49-F238E27FC236}">
              <a16:creationId xmlns:a16="http://schemas.microsoft.com/office/drawing/2014/main" id="{00000000-0008-0000-0600-000018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11</xdr:col>
      <xdr:colOff>0</xdr:colOff>
      <xdr:row>0</xdr:row>
      <xdr:rowOff>0</xdr:rowOff>
    </xdr:from>
    <xdr:to>
      <xdr:col>14</xdr:col>
      <xdr:colOff>0</xdr:colOff>
      <xdr:row>5</xdr:row>
      <xdr:rowOff>0</xdr:rowOff>
    </xdr:to>
    <xdr:pic>
      <xdr:nvPicPr>
        <xdr:cNvPr id="25" name="Picture 2">
          <a:extLst>
            <a:ext uri="{FF2B5EF4-FFF2-40B4-BE49-F238E27FC236}">
              <a16:creationId xmlns:a16="http://schemas.microsoft.com/office/drawing/2014/main" id="{00000000-0008-0000-0600-000019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304800</xdr:colOff>
      <xdr:row>4</xdr:row>
      <xdr:rowOff>0</xdr:rowOff>
    </xdr:to>
    <xdr:pic>
      <xdr:nvPicPr>
        <xdr:cNvPr id="2" name="Picture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12</xdr:col>
      <xdr:colOff>304800</xdr:colOff>
      <xdr:row>4</xdr:row>
      <xdr:rowOff>0</xdr:rowOff>
    </xdr:to>
    <xdr:pic>
      <xdr:nvPicPr>
        <xdr:cNvPr id="3" name="Picture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304800</xdr:colOff>
      <xdr:row>4</xdr:row>
      <xdr:rowOff>0</xdr:rowOff>
    </xdr:to>
    <xdr:pic>
      <xdr:nvPicPr>
        <xdr:cNvPr id="4" name="Picture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0208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12</xdr:col>
      <xdr:colOff>304800</xdr:colOff>
      <xdr:row>4</xdr:row>
      <xdr:rowOff>0</xdr:rowOff>
    </xdr:to>
    <xdr:pic>
      <xdr:nvPicPr>
        <xdr:cNvPr id="5" name="Picture2">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92964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6" name="Picture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7" name="Picture2">
          <a:extLst>
            <a:ext uri="{FF2B5EF4-FFF2-40B4-BE49-F238E27FC236}">
              <a16:creationId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8" name="Picture1">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9" name="Picture2">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0" name="Picture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11" name="Picture2">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0</xdr:rowOff>
    </xdr:to>
    <xdr:pic>
      <xdr:nvPicPr>
        <xdr:cNvPr id="12" name="Picture1">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6972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0</xdr:row>
      <xdr:rowOff>0</xdr:rowOff>
    </xdr:from>
    <xdr:to>
      <xdr:col>13</xdr:col>
      <xdr:colOff>0</xdr:colOff>
      <xdr:row>5</xdr:row>
      <xdr:rowOff>0</xdr:rowOff>
    </xdr:to>
    <xdr:pic>
      <xdr:nvPicPr>
        <xdr:cNvPr id="13" name="Picture2">
          <a:extLst>
            <a:ext uri="{FF2B5EF4-FFF2-40B4-BE49-F238E27FC236}">
              <a16:creationId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85460" y="0"/>
          <a:ext cx="15621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3</xdr:col>
      <xdr:colOff>0</xdr:colOff>
      <xdr:row>5</xdr:row>
      <xdr:rowOff>1905</xdr:rowOff>
    </xdr:to>
    <xdr:pic>
      <xdr:nvPicPr>
        <xdr:cNvPr id="14" name="Picture 1">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1"/>
        <a:stretch>
          <a:fillRect/>
        </a:stretch>
      </xdr:blipFill>
      <xdr:spPr>
        <a:xfrm>
          <a:off x="0" y="0"/>
          <a:ext cx="1554480" cy="603885"/>
        </a:xfrm>
        <a:prstGeom prst="rect">
          <a:avLst/>
        </a:prstGeom>
      </xdr:spPr>
    </xdr:pic>
    <xdr:clientData/>
  </xdr:twoCellAnchor>
  <xdr:twoCellAnchor editAs="oneCell">
    <xdr:from>
      <xdr:col>10</xdr:col>
      <xdr:colOff>0</xdr:colOff>
      <xdr:row>0</xdr:row>
      <xdr:rowOff>0</xdr:rowOff>
    </xdr:from>
    <xdr:to>
      <xdr:col>13</xdr:col>
      <xdr:colOff>0</xdr:colOff>
      <xdr:row>5</xdr:row>
      <xdr:rowOff>1905</xdr:rowOff>
    </xdr:to>
    <xdr:pic>
      <xdr:nvPicPr>
        <xdr:cNvPr id="15" name="Picture 2">
          <a:extLst>
            <a:ext uri="{FF2B5EF4-FFF2-40B4-BE49-F238E27FC236}">
              <a16:creationId xmlns:a16="http://schemas.microsoft.com/office/drawing/2014/main" id="{00000000-0008-0000-0700-00000F000000}"/>
            </a:ext>
          </a:extLst>
        </xdr:cNvPr>
        <xdr:cNvPicPr/>
      </xdr:nvPicPr>
      <xdr:blipFill rotWithShape="1">
        <a:blip xmlns:r="http://schemas.openxmlformats.org/officeDocument/2006/relationships" r:embed="rId2"/>
        <a:stretch>
          <a:fillRect/>
        </a:stretch>
      </xdr:blipFill>
      <xdr:spPr>
        <a:xfrm>
          <a:off x="5585460" y="0"/>
          <a:ext cx="1539240" cy="60388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16" name="Picture 1">
          <a:extLst>
            <a:ext uri="{FF2B5EF4-FFF2-40B4-BE49-F238E27FC236}">
              <a16:creationId xmlns:a16="http://schemas.microsoft.com/office/drawing/2014/main" id="{00000000-0008-0000-0700-000010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10</xdr:col>
      <xdr:colOff>0</xdr:colOff>
      <xdr:row>0</xdr:row>
      <xdr:rowOff>0</xdr:rowOff>
    </xdr:from>
    <xdr:to>
      <xdr:col>13</xdr:col>
      <xdr:colOff>0</xdr:colOff>
      <xdr:row>5</xdr:row>
      <xdr:rowOff>0</xdr:rowOff>
    </xdr:to>
    <xdr:pic>
      <xdr:nvPicPr>
        <xdr:cNvPr id="17" name="Picture 2">
          <a:extLst>
            <a:ext uri="{FF2B5EF4-FFF2-40B4-BE49-F238E27FC236}">
              <a16:creationId xmlns:a16="http://schemas.microsoft.com/office/drawing/2014/main" id="{00000000-0008-0000-0700-000011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18" name="Picture 1">
          <a:extLst>
            <a:ext uri="{FF2B5EF4-FFF2-40B4-BE49-F238E27FC236}">
              <a16:creationId xmlns:a16="http://schemas.microsoft.com/office/drawing/2014/main" id="{00000000-0008-0000-0700-000012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10</xdr:col>
      <xdr:colOff>0</xdr:colOff>
      <xdr:row>0</xdr:row>
      <xdr:rowOff>0</xdr:rowOff>
    </xdr:from>
    <xdr:to>
      <xdr:col>13</xdr:col>
      <xdr:colOff>0</xdr:colOff>
      <xdr:row>5</xdr:row>
      <xdr:rowOff>0</xdr:rowOff>
    </xdr:to>
    <xdr:pic>
      <xdr:nvPicPr>
        <xdr:cNvPr id="19" name="Picture 2">
          <a:extLst>
            <a:ext uri="{FF2B5EF4-FFF2-40B4-BE49-F238E27FC236}">
              <a16:creationId xmlns:a16="http://schemas.microsoft.com/office/drawing/2014/main" id="{00000000-0008-0000-0700-000013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twoCellAnchor editAs="oneCell">
    <xdr:from>
      <xdr:col>0</xdr:col>
      <xdr:colOff>0</xdr:colOff>
      <xdr:row>0</xdr:row>
      <xdr:rowOff>0</xdr:rowOff>
    </xdr:from>
    <xdr:to>
      <xdr:col>3</xdr:col>
      <xdr:colOff>0</xdr:colOff>
      <xdr:row>5</xdr:row>
      <xdr:rowOff>0</xdr:rowOff>
    </xdr:to>
    <xdr:pic>
      <xdr:nvPicPr>
        <xdr:cNvPr id="20" name="Picture 1">
          <a:extLst>
            <a:ext uri="{FF2B5EF4-FFF2-40B4-BE49-F238E27FC236}">
              <a16:creationId xmlns:a16="http://schemas.microsoft.com/office/drawing/2014/main" id="{00000000-0008-0000-0700-000014000000}"/>
            </a:ext>
          </a:extLst>
        </xdr:cNvPr>
        <xdr:cNvPicPr/>
      </xdr:nvPicPr>
      <xdr:blipFill rotWithShape="1">
        <a:blip xmlns:r="http://schemas.openxmlformats.org/officeDocument/2006/relationships" r:embed="rId1"/>
        <a:stretch>
          <a:fillRect/>
        </a:stretch>
      </xdr:blipFill>
      <xdr:spPr>
        <a:xfrm>
          <a:off x="0" y="0"/>
          <a:ext cx="1524000" cy="619125"/>
        </a:xfrm>
        <a:prstGeom prst="rect">
          <a:avLst/>
        </a:prstGeom>
      </xdr:spPr>
    </xdr:pic>
    <xdr:clientData/>
  </xdr:twoCellAnchor>
  <xdr:twoCellAnchor editAs="oneCell">
    <xdr:from>
      <xdr:col>10</xdr:col>
      <xdr:colOff>0</xdr:colOff>
      <xdr:row>0</xdr:row>
      <xdr:rowOff>0</xdr:rowOff>
    </xdr:from>
    <xdr:to>
      <xdr:col>13</xdr:col>
      <xdr:colOff>0</xdr:colOff>
      <xdr:row>5</xdr:row>
      <xdr:rowOff>0</xdr:rowOff>
    </xdr:to>
    <xdr:pic>
      <xdr:nvPicPr>
        <xdr:cNvPr id="21" name="Picture 2">
          <a:extLst>
            <a:ext uri="{FF2B5EF4-FFF2-40B4-BE49-F238E27FC236}">
              <a16:creationId xmlns:a16="http://schemas.microsoft.com/office/drawing/2014/main" id="{00000000-0008-0000-0700-000015000000}"/>
            </a:ext>
          </a:extLst>
        </xdr:cNvPr>
        <xdr:cNvPicPr/>
      </xdr:nvPicPr>
      <xdr:blipFill rotWithShape="1">
        <a:blip xmlns:r="http://schemas.openxmlformats.org/officeDocument/2006/relationships" r:embed="rId2"/>
        <a:stretch>
          <a:fillRect/>
        </a:stretch>
      </xdr:blipFill>
      <xdr:spPr>
        <a:xfrm>
          <a:off x="5419725" y="0"/>
          <a:ext cx="1524000" cy="6191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4802909</xdr:colOff>
      <xdr:row>0</xdr:row>
      <xdr:rowOff>294408</xdr:rowOff>
    </xdr:from>
    <xdr:to>
      <xdr:col>9</xdr:col>
      <xdr:colOff>496636</xdr:colOff>
      <xdr:row>0</xdr:row>
      <xdr:rowOff>1298863</xdr:rowOff>
    </xdr:to>
    <xdr:pic>
      <xdr:nvPicPr>
        <xdr:cNvPr id="3" name="Imagem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82909" y="294408"/>
          <a:ext cx="4272082" cy="100445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5388425</xdr:colOff>
      <xdr:row>0</xdr:row>
      <xdr:rowOff>54429</xdr:rowOff>
    </xdr:from>
    <xdr:to>
      <xdr:col>4</xdr:col>
      <xdr:colOff>789212</xdr:colOff>
      <xdr:row>0</xdr:row>
      <xdr:rowOff>1143001</xdr:rowOff>
    </xdr:to>
    <xdr:pic>
      <xdr:nvPicPr>
        <xdr:cNvPr id="2" name="Imagem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65965" y="54429"/>
          <a:ext cx="3470367" cy="108857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447675</xdr:colOff>
      <xdr:row>1</xdr:row>
      <xdr:rowOff>66675</xdr:rowOff>
    </xdr:from>
    <xdr:to>
      <xdr:col>7</xdr:col>
      <xdr:colOff>657225</xdr:colOff>
      <xdr:row>1</xdr:row>
      <xdr:rowOff>647700</xdr:rowOff>
    </xdr:to>
    <xdr:pic>
      <xdr:nvPicPr>
        <xdr:cNvPr id="2" name="Imagem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7375" y="257175"/>
          <a:ext cx="2847975" cy="5810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FF"/>
  </sheetPr>
  <dimension ref="A1:XEW26"/>
  <sheetViews>
    <sheetView showGridLines="0" view="pageBreakPreview" zoomScale="70" zoomScaleNormal="85" zoomScaleSheetLayoutView="70" workbookViewId="0">
      <selection activeCell="A6" sqref="A6:K9"/>
    </sheetView>
  </sheetViews>
  <sheetFormatPr defaultRowHeight="15" x14ac:dyDescent="0.25"/>
  <cols>
    <col min="1" max="1" width="8.140625" customWidth="1"/>
    <col min="2" max="2" width="17.5703125" bestFit="1" customWidth="1"/>
    <col min="3" max="3" width="22.85546875" customWidth="1"/>
    <col min="4" max="4" width="98.7109375" customWidth="1"/>
    <col min="5" max="5" width="14.28515625" style="1" bestFit="1" customWidth="1"/>
    <col min="6" max="6" width="16" style="1" customWidth="1"/>
    <col min="7" max="7" width="38.5703125" style="1" customWidth="1"/>
    <col min="8" max="8" width="11.85546875" bestFit="1" customWidth="1"/>
    <col min="9" max="9" width="12" bestFit="1" customWidth="1"/>
    <col min="10" max="11" width="19.85546875" customWidth="1"/>
    <col min="12" max="12" width="6.28515625" customWidth="1"/>
  </cols>
  <sheetData>
    <row r="1" spans="1:16377" ht="92.25" customHeight="1" x14ac:dyDescent="0.25">
      <c r="A1" s="430"/>
      <c r="B1" s="431"/>
      <c r="C1" s="431"/>
      <c r="D1" s="431"/>
      <c r="E1" s="431"/>
      <c r="F1" s="431"/>
      <c r="G1" s="431"/>
      <c r="H1" s="431"/>
      <c r="I1" s="431"/>
      <c r="J1" s="431"/>
      <c r="K1" s="432"/>
    </row>
    <row r="2" spans="1:16377" ht="32.25" customHeight="1" x14ac:dyDescent="0.25">
      <c r="A2" s="433" t="s">
        <v>204</v>
      </c>
      <c r="B2" s="434"/>
      <c r="C2" s="434"/>
      <c r="D2" s="435"/>
      <c r="E2" s="435"/>
      <c r="F2" s="435"/>
      <c r="G2" s="435"/>
      <c r="H2" s="435"/>
      <c r="I2" s="435"/>
      <c r="J2" s="435"/>
      <c r="K2" s="436"/>
    </row>
    <row r="3" spans="1:16377" ht="32.25" customHeight="1" x14ac:dyDescent="0.25">
      <c r="A3" s="437" t="s">
        <v>228</v>
      </c>
      <c r="B3" s="435"/>
      <c r="C3" s="435"/>
      <c r="D3" s="435"/>
      <c r="E3" s="435"/>
      <c r="F3" s="435"/>
      <c r="G3" s="435"/>
      <c r="H3" s="435"/>
      <c r="I3" s="435"/>
      <c r="J3" s="435"/>
      <c r="K3" s="436"/>
    </row>
    <row r="4" spans="1:16377" ht="32.25" customHeight="1" x14ac:dyDescent="0.25">
      <c r="A4" s="438" t="s">
        <v>203</v>
      </c>
      <c r="B4" s="439"/>
      <c r="C4" s="439"/>
      <c r="D4" s="439"/>
      <c r="E4" s="439"/>
      <c r="F4" s="439"/>
      <c r="G4" s="439"/>
      <c r="H4" s="439"/>
      <c r="I4" s="440"/>
      <c r="J4" s="441" t="s">
        <v>212</v>
      </c>
      <c r="K4" s="442"/>
    </row>
    <row r="5" spans="1:16377" ht="44.25" customHeight="1" x14ac:dyDescent="0.25">
      <c r="A5" s="171" t="s">
        <v>0</v>
      </c>
      <c r="B5" s="171" t="s">
        <v>4</v>
      </c>
      <c r="C5" s="171" t="s">
        <v>5</v>
      </c>
      <c r="D5" s="171" t="s">
        <v>1</v>
      </c>
      <c r="E5" s="171" t="s">
        <v>2</v>
      </c>
      <c r="F5" s="172" t="s">
        <v>3</v>
      </c>
      <c r="G5" s="172" t="s">
        <v>50</v>
      </c>
      <c r="H5" s="172" t="s">
        <v>6</v>
      </c>
      <c r="I5" s="172" t="s">
        <v>12</v>
      </c>
      <c r="J5" s="172" t="s">
        <v>7</v>
      </c>
      <c r="K5" s="172" t="s">
        <v>13</v>
      </c>
    </row>
    <row r="6" spans="1:16377" ht="39.950000000000003" customHeight="1" x14ac:dyDescent="0.25">
      <c r="A6" s="269" t="s">
        <v>29</v>
      </c>
      <c r="B6" s="269">
        <v>96399</v>
      </c>
      <c r="C6" s="269" t="s">
        <v>208</v>
      </c>
      <c r="D6" s="270" t="s">
        <v>20</v>
      </c>
      <c r="E6" s="269" t="s">
        <v>10</v>
      </c>
      <c r="F6" s="271">
        <v>19110</v>
      </c>
      <c r="G6" s="272" t="s">
        <v>43</v>
      </c>
      <c r="H6" s="273">
        <v>100.73</v>
      </c>
      <c r="I6" s="273">
        <f t="shared" ref="I6:I9" si="0">ROUND(H6*1.2423,2)</f>
        <v>125.14</v>
      </c>
      <c r="J6" s="271">
        <f t="shared" ref="J6:J9" si="1">ROUND(F6*H6,2)</f>
        <v>1924950.3</v>
      </c>
      <c r="K6" s="271">
        <f t="shared" ref="K6:K9" si="2">ROUND(F6*I6,2)</f>
        <v>2391425.4</v>
      </c>
    </row>
    <row r="7" spans="1:16377" s="2" customFormat="1" ht="39.950000000000003" customHeight="1" x14ac:dyDescent="0.25">
      <c r="A7" s="269" t="s">
        <v>30</v>
      </c>
      <c r="B7" s="274">
        <v>96396</v>
      </c>
      <c r="C7" s="269" t="s">
        <v>208</v>
      </c>
      <c r="D7" s="270" t="s">
        <v>21</v>
      </c>
      <c r="E7" s="269" t="s">
        <v>10</v>
      </c>
      <c r="F7" s="271">
        <v>16721.25</v>
      </c>
      <c r="G7" s="272" t="s">
        <v>42</v>
      </c>
      <c r="H7" s="275">
        <v>121.99</v>
      </c>
      <c r="I7" s="273">
        <f t="shared" si="0"/>
        <v>151.55000000000001</v>
      </c>
      <c r="J7" s="271">
        <f t="shared" si="1"/>
        <v>2039825.29</v>
      </c>
      <c r="K7" s="271">
        <f t="shared" si="2"/>
        <v>2534105.44</v>
      </c>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row>
    <row r="8" spans="1:16377" s="2" customFormat="1" ht="62.25" customHeight="1" x14ac:dyDescent="0.25">
      <c r="A8" s="269" t="s">
        <v>53</v>
      </c>
      <c r="B8" s="276" t="s">
        <v>23</v>
      </c>
      <c r="C8" s="269" t="s">
        <v>207</v>
      </c>
      <c r="D8" s="277" t="s">
        <v>209</v>
      </c>
      <c r="E8" s="276" t="s">
        <v>22</v>
      </c>
      <c r="F8" s="278">
        <v>14332.5</v>
      </c>
      <c r="G8" s="272" t="s">
        <v>220</v>
      </c>
      <c r="H8" s="279">
        <v>421.09</v>
      </c>
      <c r="I8" s="280">
        <f t="shared" si="0"/>
        <v>523.12</v>
      </c>
      <c r="J8" s="281">
        <f t="shared" si="1"/>
        <v>6035272.4299999997</v>
      </c>
      <c r="K8" s="271">
        <f t="shared" si="2"/>
        <v>7497617.4000000004</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row>
    <row r="9" spans="1:16377" ht="39.950000000000003" customHeight="1" x14ac:dyDescent="0.25">
      <c r="A9" s="269" t="s">
        <v>55</v>
      </c>
      <c r="B9" s="269">
        <v>4915678</v>
      </c>
      <c r="C9" s="269" t="s">
        <v>213</v>
      </c>
      <c r="D9" s="270" t="s">
        <v>218</v>
      </c>
      <c r="E9" s="269" t="s">
        <v>10</v>
      </c>
      <c r="F9" s="271">
        <f>7350/2.4</f>
        <v>3062.5</v>
      </c>
      <c r="G9" s="272" t="s">
        <v>58</v>
      </c>
      <c r="H9" s="273">
        <v>368.85</v>
      </c>
      <c r="I9" s="273">
        <f t="shared" si="0"/>
        <v>458.22</v>
      </c>
      <c r="J9" s="271">
        <f t="shared" si="1"/>
        <v>1129603.1299999999</v>
      </c>
      <c r="K9" s="271">
        <f t="shared" si="2"/>
        <v>1403298.75</v>
      </c>
    </row>
    <row r="10" spans="1:16377" ht="80.25" customHeight="1" x14ac:dyDescent="0.25">
      <c r="A10" s="427" t="s">
        <v>230</v>
      </c>
      <c r="B10" s="427"/>
      <c r="C10" s="427"/>
      <c r="D10" s="427"/>
      <c r="E10" s="427"/>
      <c r="F10" s="427"/>
      <c r="G10" s="427"/>
      <c r="H10" s="427"/>
      <c r="I10" s="427"/>
      <c r="J10" s="427"/>
      <c r="K10" s="427"/>
    </row>
    <row r="11" spans="1:16377" x14ac:dyDescent="0.25">
      <c r="A11" s="428" t="s">
        <v>231</v>
      </c>
      <c r="B11" s="428"/>
      <c r="C11" s="428"/>
      <c r="D11" s="428"/>
      <c r="E11" s="428"/>
      <c r="F11" s="428"/>
      <c r="G11" s="428"/>
      <c r="H11" s="428"/>
      <c r="I11" s="428"/>
      <c r="J11" s="428"/>
      <c r="K11" s="428"/>
    </row>
    <row r="12" spans="1:16377" ht="6.75" customHeight="1" x14ac:dyDescent="0.25">
      <c r="A12" s="428"/>
      <c r="B12" s="428"/>
      <c r="C12" s="428"/>
      <c r="D12" s="428"/>
      <c r="E12" s="428"/>
      <c r="F12" s="428"/>
      <c r="G12" s="428"/>
      <c r="H12" s="428"/>
      <c r="I12" s="428"/>
      <c r="J12" s="428"/>
      <c r="K12" s="428"/>
    </row>
    <row r="13" spans="1:16377" x14ac:dyDescent="0.25">
      <c r="A13" s="429" t="s">
        <v>232</v>
      </c>
      <c r="B13" s="429"/>
      <c r="C13" s="429"/>
      <c r="D13" s="429"/>
      <c r="E13" s="429"/>
      <c r="F13" s="429"/>
      <c r="G13" s="429"/>
      <c r="H13" s="429"/>
      <c r="I13" s="429"/>
      <c r="J13" s="429"/>
      <c r="K13" s="429"/>
    </row>
    <row r="14" spans="1:16377" ht="1.5" customHeight="1" thickBot="1" x14ac:dyDescent="0.3">
      <c r="A14" s="173"/>
      <c r="B14" s="174"/>
      <c r="C14" s="174"/>
      <c r="D14" s="174"/>
      <c r="E14" s="174"/>
      <c r="F14" s="174"/>
      <c r="G14" s="174"/>
      <c r="H14" s="174"/>
      <c r="I14" s="174"/>
      <c r="J14" s="174"/>
      <c r="K14" s="175"/>
    </row>
    <row r="17" spans="3:10" x14ac:dyDescent="0.25">
      <c r="D17" s="3"/>
      <c r="E17" s="4"/>
      <c r="F17" s="5">
        <v>150000</v>
      </c>
      <c r="G17" s="5"/>
      <c r="H17" s="5"/>
      <c r="I17" s="3" t="s">
        <v>25</v>
      </c>
      <c r="J17" s="3"/>
    </row>
    <row r="18" spans="3:10" x14ac:dyDescent="0.25">
      <c r="D18" s="3"/>
      <c r="E18" s="4"/>
      <c r="F18" s="4"/>
      <c r="G18" s="4"/>
      <c r="H18" s="6" t="e">
        <f>#REF!/24</f>
        <v>#REF!</v>
      </c>
      <c r="I18" s="3"/>
      <c r="J18" s="3"/>
    </row>
    <row r="19" spans="3:10" x14ac:dyDescent="0.25">
      <c r="D19" s="3"/>
      <c r="E19" s="4" t="s">
        <v>26</v>
      </c>
      <c r="F19" s="4">
        <v>500</v>
      </c>
      <c r="G19" s="4"/>
      <c r="H19" s="3"/>
      <c r="I19" s="3"/>
      <c r="J19" s="3"/>
    </row>
    <row r="20" spans="3:10" x14ac:dyDescent="0.25">
      <c r="D20" s="3"/>
      <c r="E20" s="4"/>
      <c r="F20" s="4"/>
      <c r="G20" s="4"/>
      <c r="H20" s="3"/>
      <c r="I20" s="3"/>
      <c r="J20" s="3"/>
    </row>
    <row r="21" spans="3:10" x14ac:dyDescent="0.25">
      <c r="D21" s="3"/>
      <c r="E21" s="4"/>
      <c r="F21" s="4"/>
      <c r="G21" s="4"/>
      <c r="H21" s="3"/>
      <c r="I21" s="3"/>
      <c r="J21" s="3"/>
    </row>
    <row r="22" spans="3:10" x14ac:dyDescent="0.25">
      <c r="D22" s="3"/>
      <c r="E22" s="4"/>
      <c r="F22" s="4"/>
      <c r="G22" s="4"/>
      <c r="H22" s="3"/>
      <c r="I22" s="3"/>
      <c r="J22" s="3"/>
    </row>
    <row r="23" spans="3:10" x14ac:dyDescent="0.25">
      <c r="D23" s="3"/>
      <c r="E23" s="4"/>
      <c r="F23" s="4"/>
      <c r="G23" s="4"/>
      <c r="H23" s="3"/>
      <c r="I23" s="3"/>
      <c r="J23" s="3"/>
    </row>
    <row r="24" spans="3:10" x14ac:dyDescent="0.25">
      <c r="D24" s="3"/>
      <c r="E24" s="4"/>
      <c r="F24" s="4"/>
      <c r="G24" s="4"/>
      <c r="H24" s="3"/>
      <c r="I24" s="3"/>
      <c r="J24" s="3"/>
    </row>
    <row r="25" spans="3:10" x14ac:dyDescent="0.25">
      <c r="C25" s="7">
        <v>4915678</v>
      </c>
      <c r="D25" s="3"/>
      <c r="E25" s="4"/>
      <c r="F25" s="4"/>
      <c r="G25" s="4"/>
      <c r="H25" s="3"/>
      <c r="I25" s="3"/>
      <c r="J25" s="3"/>
    </row>
    <row r="26" spans="3:10" x14ac:dyDescent="0.25">
      <c r="C26" s="8">
        <v>95878</v>
      </c>
    </row>
  </sheetData>
  <mergeCells count="8">
    <mergeCell ref="A10:K10"/>
    <mergeCell ref="A11:K12"/>
    <mergeCell ref="A13:K13"/>
    <mergeCell ref="A1:K1"/>
    <mergeCell ref="A2:K2"/>
    <mergeCell ref="A3:K3"/>
    <mergeCell ref="A4:I4"/>
    <mergeCell ref="J4:K4"/>
  </mergeCells>
  <printOptions horizontalCentered="1"/>
  <pageMargins left="0.51181102362204722" right="0.51181102362204722" top="0.39370078740157483" bottom="0.39370078740157483" header="0.31496062992125984" footer="0.31496062992125984"/>
  <pageSetup paperSize="9" scale="47" orientation="landscape" r:id="rId1"/>
  <headerFooter>
    <oddFooter>&amp;R&amp;P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XEV77"/>
  <sheetViews>
    <sheetView showGridLines="0" topLeftCell="E47" zoomScale="70" zoomScaleNormal="70" zoomScaleSheetLayoutView="70" workbookViewId="0">
      <selection activeCell="K55" sqref="K55"/>
    </sheetView>
  </sheetViews>
  <sheetFormatPr defaultRowHeight="15" x14ac:dyDescent="0.25"/>
  <cols>
    <col min="1" max="1" width="8.140625" customWidth="1"/>
    <col min="2" max="2" width="17.5703125" bestFit="1" customWidth="1"/>
    <col min="3" max="3" width="20.7109375" customWidth="1"/>
    <col min="4" max="4" width="117.7109375" customWidth="1"/>
    <col min="5" max="5" width="14.28515625" style="1" bestFit="1" customWidth="1"/>
    <col min="6" max="6" width="16" style="1" customWidth="1"/>
    <col min="7" max="7" width="38.5703125" style="1" customWidth="1"/>
    <col min="8" max="8" width="15.85546875" customWidth="1"/>
    <col min="9" max="9" width="17.5703125" customWidth="1"/>
    <col min="10" max="11" width="25.7109375" customWidth="1"/>
    <col min="12" max="12" width="6.28515625" customWidth="1"/>
  </cols>
  <sheetData>
    <row r="1" spans="1:16376" ht="92.25" customHeight="1" thickTop="1" x14ac:dyDescent="0.25">
      <c r="A1" s="449"/>
      <c r="B1" s="450"/>
      <c r="C1" s="450"/>
      <c r="D1" s="450"/>
      <c r="E1" s="450"/>
      <c r="F1" s="450"/>
      <c r="G1" s="450"/>
      <c r="H1" s="450"/>
      <c r="I1" s="450"/>
      <c r="J1" s="450"/>
      <c r="K1" s="451"/>
    </row>
    <row r="2" spans="1:16376" ht="32.25" customHeight="1" x14ac:dyDescent="0.25">
      <c r="A2" s="452" t="s">
        <v>204</v>
      </c>
      <c r="B2" s="453"/>
      <c r="C2" s="453"/>
      <c r="D2" s="454"/>
      <c r="E2" s="454"/>
      <c r="F2" s="454"/>
      <c r="G2" s="454"/>
      <c r="H2" s="454"/>
      <c r="I2" s="454"/>
      <c r="J2" s="454"/>
      <c r="K2" s="455"/>
    </row>
    <row r="3" spans="1:16376" ht="32.25" customHeight="1" x14ac:dyDescent="0.25">
      <c r="A3" s="456"/>
      <c r="B3" s="457"/>
      <c r="C3" s="458"/>
      <c r="D3" s="462" t="s">
        <v>274</v>
      </c>
      <c r="E3" s="463"/>
      <c r="F3" s="464"/>
      <c r="G3" s="465"/>
      <c r="H3" s="466"/>
      <c r="I3" s="466"/>
      <c r="J3" s="466"/>
      <c r="K3" s="467"/>
    </row>
    <row r="4" spans="1:16376" ht="32.25" customHeight="1" x14ac:dyDescent="0.25">
      <c r="A4" s="459"/>
      <c r="B4" s="460"/>
      <c r="C4" s="461"/>
      <c r="D4" s="462" t="s">
        <v>275</v>
      </c>
      <c r="E4" s="463"/>
      <c r="F4" s="464"/>
      <c r="G4" s="468"/>
      <c r="H4" s="469"/>
      <c r="I4" s="469"/>
      <c r="J4" s="469"/>
      <c r="K4" s="470"/>
    </row>
    <row r="5" spans="1:16376" ht="32.25" customHeight="1" x14ac:dyDescent="0.25">
      <c r="A5" s="471" t="s">
        <v>203</v>
      </c>
      <c r="B5" s="472"/>
      <c r="C5" s="472"/>
      <c r="D5" s="472"/>
      <c r="E5" s="472"/>
      <c r="F5" s="472"/>
      <c r="G5" s="472"/>
      <c r="H5" s="472"/>
      <c r="I5" s="472"/>
      <c r="J5" s="473" t="s">
        <v>289</v>
      </c>
      <c r="K5" s="474"/>
    </row>
    <row r="6" spans="1:16376" ht="44.25" customHeight="1" x14ac:dyDescent="0.25">
      <c r="A6" s="177" t="s">
        <v>0</v>
      </c>
      <c r="B6" s="178" t="s">
        <v>4</v>
      </c>
      <c r="C6" s="178" t="s">
        <v>5</v>
      </c>
      <c r="D6" s="178" t="s">
        <v>1</v>
      </c>
      <c r="E6" s="178" t="s">
        <v>2</v>
      </c>
      <c r="F6" s="179" t="s">
        <v>3</v>
      </c>
      <c r="G6" s="179" t="s">
        <v>50</v>
      </c>
      <c r="H6" s="179" t="s">
        <v>6</v>
      </c>
      <c r="I6" s="179" t="s">
        <v>12</v>
      </c>
      <c r="J6" s="179" t="s">
        <v>7</v>
      </c>
      <c r="K6" s="180" t="s">
        <v>13</v>
      </c>
    </row>
    <row r="7" spans="1:16376" ht="45" customHeight="1" x14ac:dyDescent="0.25">
      <c r="A7" s="231" t="s">
        <v>222</v>
      </c>
      <c r="B7" s="232"/>
      <c r="C7" s="232"/>
      <c r="D7" s="233" t="s">
        <v>312</v>
      </c>
      <c r="E7" s="232"/>
      <c r="F7" s="234"/>
      <c r="G7" s="234"/>
      <c r="H7" s="234"/>
      <c r="I7" s="234"/>
      <c r="J7" s="235" t="e">
        <f>J8</f>
        <v>#REF!</v>
      </c>
      <c r="K7" s="236" t="e">
        <f>K8</f>
        <v>#REF!</v>
      </c>
    </row>
    <row r="8" spans="1:16376" s="2" customFormat="1" ht="28.5" x14ac:dyDescent="0.25">
      <c r="A8" s="246" t="s">
        <v>27</v>
      </c>
      <c r="B8" s="262" t="s">
        <v>310</v>
      </c>
      <c r="C8" s="262" t="s">
        <v>298</v>
      </c>
      <c r="D8" s="263" t="s">
        <v>219</v>
      </c>
      <c r="E8" s="262" t="s">
        <v>64</v>
      </c>
      <c r="F8" s="285" t="e">
        <f>K68</f>
        <v>#REF!</v>
      </c>
      <c r="G8" s="265" t="s">
        <v>67</v>
      </c>
      <c r="H8" s="266">
        <v>2318551.699</v>
      </c>
      <c r="I8" s="266">
        <v>2880336.78</v>
      </c>
      <c r="J8" s="267" t="e">
        <f>ROUND(F8*H8,2)</f>
        <v>#REF!</v>
      </c>
      <c r="K8" s="259" t="e">
        <f>ROUND(F8*I8,2)</f>
        <v>#REF!</v>
      </c>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row>
    <row r="9" spans="1:16376" s="9" customFormat="1" ht="45" customHeight="1" x14ac:dyDescent="0.25">
      <c r="A9" s="231" t="s">
        <v>223</v>
      </c>
      <c r="B9" s="232"/>
      <c r="C9" s="232"/>
      <c r="D9" s="242" t="s">
        <v>313</v>
      </c>
      <c r="E9" s="243"/>
      <c r="F9" s="244"/>
      <c r="G9" s="234"/>
      <c r="H9" s="244"/>
      <c r="I9" s="244"/>
      <c r="J9" s="235" t="e">
        <f>SUM(J10:J16)</f>
        <v>#REF!</v>
      </c>
      <c r="K9" s="236" t="e">
        <f>SUM(K10:K16)</f>
        <v>#REF!</v>
      </c>
    </row>
    <row r="10" spans="1:16376" s="2" customFormat="1" ht="39.950000000000003" customHeight="1" x14ac:dyDescent="0.25">
      <c r="A10" s="246" t="s">
        <v>28</v>
      </c>
      <c r="B10" s="262">
        <v>83338</v>
      </c>
      <c r="C10" s="262" t="s">
        <v>293</v>
      </c>
      <c r="D10" s="263" t="s">
        <v>206</v>
      </c>
      <c r="E10" s="262" t="s">
        <v>10</v>
      </c>
      <c r="F10" s="264" t="e">
        <f>#REF!</f>
        <v>#REF!</v>
      </c>
      <c r="G10" s="283" t="s">
        <v>37</v>
      </c>
      <c r="H10" s="266">
        <v>2.21</v>
      </c>
      <c r="I10" s="266">
        <f>ROUND(H10*1.2423,2)</f>
        <v>2.75</v>
      </c>
      <c r="J10" s="267" t="e">
        <f>ROUND(F10*H10,2)</f>
        <v>#REF!</v>
      </c>
      <c r="K10" s="259" t="e">
        <f>ROUND(F10*I10,2)</f>
        <v>#REF!</v>
      </c>
      <c r="L10"/>
      <c r="M10" s="176"/>
      <c r="N10" s="176"/>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row>
    <row r="11" spans="1:16376" s="2" customFormat="1" ht="39.950000000000003" customHeight="1" x14ac:dyDescent="0.25">
      <c r="A11" s="246" t="s">
        <v>29</v>
      </c>
      <c r="B11" s="262" t="s">
        <v>48</v>
      </c>
      <c r="C11" s="262" t="s">
        <v>299</v>
      </c>
      <c r="D11" s="263" t="s">
        <v>314</v>
      </c>
      <c r="E11" s="262" t="s">
        <v>10</v>
      </c>
      <c r="F11" s="264" t="e">
        <f>#REF!</f>
        <v>#REF!</v>
      </c>
      <c r="G11" s="283" t="s">
        <v>49</v>
      </c>
      <c r="H11" s="264">
        <v>83.46</v>
      </c>
      <c r="I11" s="266">
        <f>ROUND(H11*1.2423,2)</f>
        <v>103.68</v>
      </c>
      <c r="J11" s="267" t="e">
        <f>ROUND(F11*H11,2)</f>
        <v>#REF!</v>
      </c>
      <c r="K11" s="259" t="e">
        <f>ROUND(F11*I11,2)</f>
        <v>#REF!</v>
      </c>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row>
    <row r="12" spans="1:16376" ht="39.950000000000003" customHeight="1" x14ac:dyDescent="0.25">
      <c r="A12" s="246" t="s">
        <v>30</v>
      </c>
      <c r="B12" s="262" t="s">
        <v>309</v>
      </c>
      <c r="C12" s="262" t="s">
        <v>299</v>
      </c>
      <c r="D12" s="263" t="s">
        <v>17</v>
      </c>
      <c r="E12" s="262" t="s">
        <v>9</v>
      </c>
      <c r="F12" s="264" t="e">
        <f>#REF!*0.1</f>
        <v>#REF!</v>
      </c>
      <c r="G12" s="283" t="s">
        <v>38</v>
      </c>
      <c r="H12" s="266">
        <v>7.89</v>
      </c>
      <c r="I12" s="266">
        <f t="shared" ref="I12:I27" si="0">ROUND(H12*1.2423,2)</f>
        <v>9.8000000000000007</v>
      </c>
      <c r="J12" s="267" t="e">
        <f t="shared" ref="J12:J27" si="1">ROUND(F12*H12,2)</f>
        <v>#REF!</v>
      </c>
      <c r="K12" s="259" t="e">
        <f t="shared" ref="K12:K27" si="2">ROUND(F12*I12,2)</f>
        <v>#REF!</v>
      </c>
    </row>
    <row r="13" spans="1:16376" ht="39.950000000000003" customHeight="1" x14ac:dyDescent="0.25">
      <c r="A13" s="246" t="s">
        <v>31</v>
      </c>
      <c r="B13" s="262" t="s">
        <v>19</v>
      </c>
      <c r="C13" s="262" t="s">
        <v>311</v>
      </c>
      <c r="D13" s="263" t="s">
        <v>35</v>
      </c>
      <c r="E13" s="262" t="s">
        <v>9</v>
      </c>
      <c r="F13" s="264" t="e">
        <f>#REF!</f>
        <v>#REF!</v>
      </c>
      <c r="G13" s="283" t="s">
        <v>39</v>
      </c>
      <c r="H13" s="266">
        <v>12.11</v>
      </c>
      <c r="I13" s="266">
        <f t="shared" si="0"/>
        <v>15.04</v>
      </c>
      <c r="J13" s="267" t="e">
        <f t="shared" si="1"/>
        <v>#REF!</v>
      </c>
      <c r="K13" s="259" t="e">
        <f t="shared" si="2"/>
        <v>#REF!</v>
      </c>
    </row>
    <row r="14" spans="1:16376" ht="39.950000000000003" customHeight="1" x14ac:dyDescent="0.25">
      <c r="A14" s="246" t="s">
        <v>32</v>
      </c>
      <c r="B14" s="262" t="s">
        <v>16</v>
      </c>
      <c r="C14" s="262" t="s">
        <v>311</v>
      </c>
      <c r="D14" s="263" t="s">
        <v>15</v>
      </c>
      <c r="E14" s="262" t="s">
        <v>8</v>
      </c>
      <c r="F14" s="264" t="e">
        <f>F13/3</f>
        <v>#REF!</v>
      </c>
      <c r="G14" s="283" t="s">
        <v>40</v>
      </c>
      <c r="H14" s="266">
        <v>1.71</v>
      </c>
      <c r="I14" s="266">
        <f>ROUND(H14*1.2423,2)</f>
        <v>2.12</v>
      </c>
      <c r="J14" s="267" t="e">
        <f t="shared" si="1"/>
        <v>#REF!</v>
      </c>
      <c r="K14" s="259" t="e">
        <f t="shared" si="2"/>
        <v>#REF!</v>
      </c>
    </row>
    <row r="15" spans="1:16376" ht="51.75" customHeight="1" x14ac:dyDescent="0.25">
      <c r="A15" s="246" t="s">
        <v>33</v>
      </c>
      <c r="B15" s="262" t="s">
        <v>315</v>
      </c>
      <c r="C15" s="262" t="s">
        <v>311</v>
      </c>
      <c r="D15" s="263" t="s">
        <v>316</v>
      </c>
      <c r="E15" s="262" t="s">
        <v>10</v>
      </c>
      <c r="F15" s="264" t="e">
        <f>((F13*0.05+F12*0.09+F10)*1.3)/2</f>
        <v>#REF!</v>
      </c>
      <c r="G15" s="265" t="s">
        <v>41</v>
      </c>
      <c r="H15" s="266">
        <v>1.72</v>
      </c>
      <c r="I15" s="266">
        <f t="shared" si="0"/>
        <v>2.14</v>
      </c>
      <c r="J15" s="267" t="e">
        <f t="shared" si="1"/>
        <v>#REF!</v>
      </c>
      <c r="K15" s="259" t="e">
        <f t="shared" si="2"/>
        <v>#REF!</v>
      </c>
    </row>
    <row r="16" spans="1:16376" ht="46.5" customHeight="1" x14ac:dyDescent="0.25">
      <c r="A16" s="246" t="s">
        <v>34</v>
      </c>
      <c r="B16" s="262">
        <v>97914</v>
      </c>
      <c r="C16" s="262" t="s">
        <v>293</v>
      </c>
      <c r="D16" s="263" t="s">
        <v>301</v>
      </c>
      <c r="E16" s="262" t="s">
        <v>18</v>
      </c>
      <c r="F16" s="264" t="e">
        <f>F11*10</f>
        <v>#REF!</v>
      </c>
      <c r="G16" s="265" t="s">
        <v>68</v>
      </c>
      <c r="H16" s="266">
        <v>1.67</v>
      </c>
      <c r="I16" s="266">
        <f t="shared" si="0"/>
        <v>2.0699999999999998</v>
      </c>
      <c r="J16" s="267" t="e">
        <f t="shared" si="1"/>
        <v>#REF!</v>
      </c>
      <c r="K16" s="259" t="e">
        <f>ROUND(F16*I16,2)</f>
        <v>#REF!</v>
      </c>
    </row>
    <row r="17" spans="1:16376" s="9" customFormat="1" ht="45" customHeight="1" x14ac:dyDescent="0.25">
      <c r="A17" s="231" t="s">
        <v>224</v>
      </c>
      <c r="B17" s="232"/>
      <c r="C17" s="232"/>
      <c r="D17" s="242" t="s">
        <v>24</v>
      </c>
      <c r="E17" s="234"/>
      <c r="F17" s="244"/>
      <c r="G17" s="244"/>
      <c r="H17" s="244"/>
      <c r="I17" s="244"/>
      <c r="J17" s="235" t="e">
        <f>SUM(J18:J27)</f>
        <v>#REF!</v>
      </c>
      <c r="K17" s="236" t="e">
        <f>SUM(K18:K27)</f>
        <v>#REF!</v>
      </c>
    </row>
    <row r="18" spans="1:16376" ht="39.950000000000003" customHeight="1" x14ac:dyDescent="0.25">
      <c r="A18" s="246" t="s">
        <v>55</v>
      </c>
      <c r="B18" s="262" t="s">
        <v>52</v>
      </c>
      <c r="C18" s="262" t="s">
        <v>299</v>
      </c>
      <c r="D18" s="263" t="s">
        <v>14</v>
      </c>
      <c r="E18" s="262" t="s">
        <v>10</v>
      </c>
      <c r="F18" s="264" t="e">
        <f>#REF!*0.2</f>
        <v>#REF!</v>
      </c>
      <c r="G18" s="265" t="s">
        <v>44</v>
      </c>
      <c r="H18" s="266">
        <v>10.46</v>
      </c>
      <c r="I18" s="266">
        <f t="shared" si="0"/>
        <v>12.99</v>
      </c>
      <c r="J18" s="267" t="e">
        <f t="shared" si="1"/>
        <v>#REF!</v>
      </c>
      <c r="K18" s="259" t="e">
        <f t="shared" si="2"/>
        <v>#REF!</v>
      </c>
    </row>
    <row r="19" spans="1:16376" ht="39.950000000000003" customHeight="1" x14ac:dyDescent="0.25">
      <c r="A19" s="246" t="s">
        <v>56</v>
      </c>
      <c r="B19" s="262">
        <v>96399</v>
      </c>
      <c r="C19" s="262" t="s">
        <v>293</v>
      </c>
      <c r="D19" s="263" t="s">
        <v>20</v>
      </c>
      <c r="E19" s="262" t="s">
        <v>10</v>
      </c>
      <c r="F19" s="264" t="e">
        <f>#REF!*0.4</f>
        <v>#REF!</v>
      </c>
      <c r="G19" s="265" t="s">
        <v>43</v>
      </c>
      <c r="H19" s="266">
        <v>91</v>
      </c>
      <c r="I19" s="266">
        <f t="shared" si="0"/>
        <v>113.05</v>
      </c>
      <c r="J19" s="267" t="e">
        <f t="shared" si="1"/>
        <v>#REF!</v>
      </c>
      <c r="K19" s="259" t="e">
        <f t="shared" si="2"/>
        <v>#REF!</v>
      </c>
    </row>
    <row r="20" spans="1:16376" s="2" customFormat="1" ht="39.950000000000003" customHeight="1" x14ac:dyDescent="0.25">
      <c r="A20" s="246" t="s">
        <v>57</v>
      </c>
      <c r="B20" s="268">
        <v>96396</v>
      </c>
      <c r="C20" s="262" t="s">
        <v>229</v>
      </c>
      <c r="D20" s="263" t="s">
        <v>21</v>
      </c>
      <c r="E20" s="262" t="s">
        <v>10</v>
      </c>
      <c r="F20" s="264" t="e">
        <f>#REF!*0.35</f>
        <v>#REF!</v>
      </c>
      <c r="G20" s="265" t="s">
        <v>42</v>
      </c>
      <c r="H20" s="282">
        <v>125.58</v>
      </c>
      <c r="I20" s="266">
        <f t="shared" si="0"/>
        <v>156.01</v>
      </c>
      <c r="J20" s="267" t="e">
        <f t="shared" si="1"/>
        <v>#REF!</v>
      </c>
      <c r="K20" s="259" t="e">
        <f t="shared" si="2"/>
        <v>#REF!</v>
      </c>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row>
    <row r="21" spans="1:16376" s="2" customFormat="1" ht="39.950000000000003" customHeight="1" x14ac:dyDescent="0.25">
      <c r="A21" s="246" t="s">
        <v>277</v>
      </c>
      <c r="B21" s="268">
        <v>95875</v>
      </c>
      <c r="C21" s="262" t="s">
        <v>293</v>
      </c>
      <c r="D21" s="263" t="s">
        <v>302</v>
      </c>
      <c r="E21" s="262" t="s">
        <v>18</v>
      </c>
      <c r="F21" s="264" t="e">
        <f>#REF!+#REF!</f>
        <v>#REF!</v>
      </c>
      <c r="G21" s="265" t="s">
        <v>51</v>
      </c>
      <c r="H21" s="266">
        <v>1.37</v>
      </c>
      <c r="I21" s="266">
        <f t="shared" si="0"/>
        <v>1.7</v>
      </c>
      <c r="J21" s="267" t="e">
        <f t="shared" si="1"/>
        <v>#REF!</v>
      </c>
      <c r="K21" s="259" t="e">
        <f>ROUND(F21*I21,2)</f>
        <v>#REF!</v>
      </c>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row>
    <row r="22" spans="1:16376" s="2" customFormat="1" ht="39.950000000000003" customHeight="1" x14ac:dyDescent="0.25">
      <c r="A22" s="246" t="s">
        <v>278</v>
      </c>
      <c r="B22" s="268">
        <v>93590</v>
      </c>
      <c r="C22" s="262" t="s">
        <v>293</v>
      </c>
      <c r="D22" s="263" t="s">
        <v>303</v>
      </c>
      <c r="E22" s="262" t="s">
        <v>18</v>
      </c>
      <c r="F22" s="264" t="e">
        <f>#REF!+#REF!</f>
        <v>#REF!</v>
      </c>
      <c r="G22" s="265" t="s">
        <v>51</v>
      </c>
      <c r="H22" s="266">
        <v>0.54</v>
      </c>
      <c r="I22" s="266">
        <f t="shared" si="0"/>
        <v>0.67</v>
      </c>
      <c r="J22" s="267" t="e">
        <f t="shared" si="1"/>
        <v>#REF!</v>
      </c>
      <c r="K22" s="259" t="e">
        <f>ROUND(F22*I22,2)</f>
        <v>#REF!</v>
      </c>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row>
    <row r="23" spans="1:16376" s="2" customFormat="1" ht="39.950000000000003" customHeight="1" x14ac:dyDescent="0.25">
      <c r="A23" s="246" t="s">
        <v>279</v>
      </c>
      <c r="B23" s="268">
        <v>96401</v>
      </c>
      <c r="C23" s="262" t="s">
        <v>293</v>
      </c>
      <c r="D23" s="263" t="s">
        <v>292</v>
      </c>
      <c r="E23" s="268" t="s">
        <v>9</v>
      </c>
      <c r="F23" s="264" t="e">
        <f>#REF!</f>
        <v>#REF!</v>
      </c>
      <c r="G23" s="265" t="s">
        <v>46</v>
      </c>
      <c r="H23" s="282">
        <v>6.31</v>
      </c>
      <c r="I23" s="266">
        <f t="shared" si="0"/>
        <v>7.84</v>
      </c>
      <c r="J23" s="267" t="e">
        <f t="shared" si="1"/>
        <v>#REF!</v>
      </c>
      <c r="K23" s="259" t="e">
        <f t="shared" si="2"/>
        <v>#REF!</v>
      </c>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row>
    <row r="24" spans="1:16376" s="2" customFormat="1" ht="39.950000000000003" customHeight="1" x14ac:dyDescent="0.25">
      <c r="A24" s="246" t="s">
        <v>280</v>
      </c>
      <c r="B24" s="268">
        <v>96402</v>
      </c>
      <c r="C24" s="262" t="s">
        <v>293</v>
      </c>
      <c r="D24" s="263" t="s">
        <v>294</v>
      </c>
      <c r="E24" s="268" t="s">
        <v>9</v>
      </c>
      <c r="F24" s="264" t="e">
        <f>#REF!</f>
        <v>#REF!</v>
      </c>
      <c r="G24" s="283" t="s">
        <v>45</v>
      </c>
      <c r="H24" s="282">
        <v>1.68</v>
      </c>
      <c r="I24" s="266">
        <f t="shared" si="0"/>
        <v>2.09</v>
      </c>
      <c r="J24" s="267" t="e">
        <f t="shared" si="1"/>
        <v>#REF!</v>
      </c>
      <c r="K24" s="259" t="e">
        <f t="shared" si="2"/>
        <v>#REF!</v>
      </c>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row>
    <row r="25" spans="1:16376" s="2" customFormat="1" ht="63" customHeight="1" x14ac:dyDescent="0.25">
      <c r="A25" s="246" t="s">
        <v>281</v>
      </c>
      <c r="B25" s="268" t="s">
        <v>296</v>
      </c>
      <c r="C25" s="262" t="s">
        <v>293</v>
      </c>
      <c r="D25" s="263" t="s">
        <v>295</v>
      </c>
      <c r="E25" s="262" t="s">
        <v>10</v>
      </c>
      <c r="F25" s="284" t="e">
        <f>#REF!*0.03</f>
        <v>#REF!</v>
      </c>
      <c r="G25" s="265" t="s">
        <v>357</v>
      </c>
      <c r="H25" s="282">
        <v>948.9</v>
      </c>
      <c r="I25" s="266">
        <f t="shared" si="0"/>
        <v>1178.82</v>
      </c>
      <c r="J25" s="267" t="e">
        <f t="shared" si="1"/>
        <v>#REF!</v>
      </c>
      <c r="K25" s="259" t="e">
        <f t="shared" si="2"/>
        <v>#REF!</v>
      </c>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row>
    <row r="26" spans="1:16376" s="2" customFormat="1" ht="62.25" customHeight="1" x14ac:dyDescent="0.25">
      <c r="A26" s="246" t="s">
        <v>282</v>
      </c>
      <c r="B26" s="268" t="s">
        <v>211</v>
      </c>
      <c r="C26" s="262" t="s">
        <v>298</v>
      </c>
      <c r="D26" s="263" t="s">
        <v>297</v>
      </c>
      <c r="E26" s="262" t="s">
        <v>10</v>
      </c>
      <c r="F26" s="284" t="e">
        <f>#REF!*0.03</f>
        <v>#REF!</v>
      </c>
      <c r="G26" s="265" t="s">
        <v>357</v>
      </c>
      <c r="H26" s="282">
        <v>1083.03</v>
      </c>
      <c r="I26" s="266">
        <f t="shared" si="0"/>
        <v>1345.45</v>
      </c>
      <c r="J26" s="267" t="e">
        <f t="shared" si="1"/>
        <v>#REF!</v>
      </c>
      <c r="K26" s="259" t="e">
        <f t="shared" si="2"/>
        <v>#REF!</v>
      </c>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row>
    <row r="27" spans="1:16376" s="2" customFormat="1" ht="39.950000000000003" customHeight="1" x14ac:dyDescent="0.25">
      <c r="A27" s="246" t="s">
        <v>283</v>
      </c>
      <c r="B27" s="268" t="s">
        <v>211</v>
      </c>
      <c r="C27" s="262" t="s">
        <v>298</v>
      </c>
      <c r="D27" s="263" t="s">
        <v>210</v>
      </c>
      <c r="E27" s="268" t="s">
        <v>10</v>
      </c>
      <c r="F27" s="284">
        <v>400</v>
      </c>
      <c r="G27" s="265" t="s">
        <v>221</v>
      </c>
      <c r="H27" s="282">
        <v>1083.03</v>
      </c>
      <c r="I27" s="266">
        <f t="shared" si="0"/>
        <v>1345.45</v>
      </c>
      <c r="J27" s="267">
        <f t="shared" si="1"/>
        <v>433212</v>
      </c>
      <c r="K27" s="259">
        <f t="shared" si="2"/>
        <v>538180</v>
      </c>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row>
    <row r="28" spans="1:16376" ht="45" customHeight="1" x14ac:dyDescent="0.25">
      <c r="A28" s="231" t="s">
        <v>225</v>
      </c>
      <c r="B28" s="232"/>
      <c r="C28" s="232"/>
      <c r="D28" s="242" t="s">
        <v>54</v>
      </c>
      <c r="E28" s="234"/>
      <c r="F28" s="244"/>
      <c r="G28" s="244"/>
      <c r="H28" s="244"/>
      <c r="I28" s="244"/>
      <c r="J28" s="235" t="e">
        <f>SUM(J29:J31)</f>
        <v>#REF!</v>
      </c>
      <c r="K28" s="236" t="e">
        <f>SUM(K29:K31)</f>
        <v>#REF!</v>
      </c>
    </row>
    <row r="29" spans="1:16376" ht="39.950000000000003" customHeight="1" x14ac:dyDescent="0.25">
      <c r="A29" s="246" t="s">
        <v>184</v>
      </c>
      <c r="B29" s="262">
        <v>4915678</v>
      </c>
      <c r="C29" s="262" t="s">
        <v>300</v>
      </c>
      <c r="D29" s="263" t="s">
        <v>218</v>
      </c>
      <c r="E29" s="262" t="s">
        <v>10</v>
      </c>
      <c r="F29" s="264" t="e">
        <f>#REF!</f>
        <v>#REF!</v>
      </c>
      <c r="G29" s="265" t="s">
        <v>58</v>
      </c>
      <c r="H29" s="266">
        <v>296.92</v>
      </c>
      <c r="I29" s="266">
        <f t="shared" ref="I29:I31" si="3">ROUND(H29*1.2423,2)</f>
        <v>368.86</v>
      </c>
      <c r="J29" s="267" t="e">
        <f t="shared" ref="J29:J31" si="4">ROUND(F29*H29,2)</f>
        <v>#REF!</v>
      </c>
      <c r="K29" s="259" t="e">
        <f t="shared" ref="K29:K31" si="5">ROUND(F29*I29,2)</f>
        <v>#REF!</v>
      </c>
    </row>
    <row r="30" spans="1:16376" ht="39.950000000000003" customHeight="1" x14ac:dyDescent="0.25">
      <c r="A30" s="246" t="s">
        <v>185</v>
      </c>
      <c r="B30" s="262" t="s">
        <v>214</v>
      </c>
      <c r="C30" s="262" t="s">
        <v>299</v>
      </c>
      <c r="D30" s="263" t="s">
        <v>217</v>
      </c>
      <c r="E30" s="262" t="s">
        <v>10</v>
      </c>
      <c r="F30" s="264" t="e">
        <f>F29</f>
        <v>#REF!</v>
      </c>
      <c r="G30" s="265" t="s">
        <v>58</v>
      </c>
      <c r="H30" s="266">
        <v>567.97</v>
      </c>
      <c r="I30" s="266">
        <f t="shared" si="3"/>
        <v>705.59</v>
      </c>
      <c r="J30" s="267" t="e">
        <f t="shared" si="4"/>
        <v>#REF!</v>
      </c>
      <c r="K30" s="259" t="e">
        <f t="shared" si="5"/>
        <v>#REF!</v>
      </c>
    </row>
    <row r="31" spans="1:16376" ht="39.950000000000003" customHeight="1" x14ac:dyDescent="0.25">
      <c r="A31" s="246" t="s">
        <v>187</v>
      </c>
      <c r="B31" s="262">
        <v>41903</v>
      </c>
      <c r="C31" s="262" t="s">
        <v>293</v>
      </c>
      <c r="D31" s="263" t="s">
        <v>215</v>
      </c>
      <c r="E31" s="262" t="s">
        <v>216</v>
      </c>
      <c r="F31" s="264" t="e">
        <f>F30/0.1</f>
        <v>#REF!</v>
      </c>
      <c r="G31" s="265" t="s">
        <v>47</v>
      </c>
      <c r="H31" s="266">
        <v>2.31</v>
      </c>
      <c r="I31" s="266">
        <f t="shared" si="3"/>
        <v>2.87</v>
      </c>
      <c r="J31" s="267" t="e">
        <f t="shared" si="4"/>
        <v>#REF!</v>
      </c>
      <c r="K31" s="259" t="e">
        <f t="shared" si="5"/>
        <v>#REF!</v>
      </c>
    </row>
    <row r="32" spans="1:16376" ht="45" customHeight="1" x14ac:dyDescent="0.25">
      <c r="A32" s="231" t="s">
        <v>226</v>
      </c>
      <c r="B32" s="232"/>
      <c r="C32" s="232"/>
      <c r="D32" s="242" t="s">
        <v>183</v>
      </c>
      <c r="E32" s="234"/>
      <c r="F32" s="244"/>
      <c r="G32" s="244"/>
      <c r="H32" s="244"/>
      <c r="I32" s="244"/>
      <c r="J32" s="235">
        <f>SUM(J33:J35)</f>
        <v>282605.40000000002</v>
      </c>
      <c r="K32" s="236">
        <f>SUM(K33:K35)</f>
        <v>351073.8</v>
      </c>
    </row>
    <row r="33" spans="1:11" ht="39.950000000000003" customHeight="1" x14ac:dyDescent="0.25">
      <c r="A33" s="246" t="s">
        <v>189</v>
      </c>
      <c r="B33" s="262" t="s">
        <v>305</v>
      </c>
      <c r="C33" s="262" t="s">
        <v>298</v>
      </c>
      <c r="D33" s="263" t="s">
        <v>304</v>
      </c>
      <c r="E33" s="262" t="s">
        <v>8</v>
      </c>
      <c r="F33" s="264">
        <f>30*18</f>
        <v>540</v>
      </c>
      <c r="G33" s="265" t="s">
        <v>198</v>
      </c>
      <c r="H33" s="266">
        <v>206.53</v>
      </c>
      <c r="I33" s="266">
        <f t="shared" ref="I33:I35" si="6">ROUND(H33*1.2423,2)</f>
        <v>256.57</v>
      </c>
      <c r="J33" s="267">
        <f t="shared" ref="J33:J35" si="7">ROUND(F33*H33,2)</f>
        <v>111526.2</v>
      </c>
      <c r="K33" s="259">
        <f t="shared" ref="K33:K35" si="8">ROUND(F33*I33,2)</f>
        <v>138547.79999999999</v>
      </c>
    </row>
    <row r="34" spans="1:11" ht="39.950000000000003" customHeight="1" x14ac:dyDescent="0.25">
      <c r="A34" s="246" t="s">
        <v>190</v>
      </c>
      <c r="B34" s="262" t="s">
        <v>306</v>
      </c>
      <c r="C34" s="262" t="s">
        <v>298</v>
      </c>
      <c r="D34" s="263" t="s">
        <v>186</v>
      </c>
      <c r="E34" s="262" t="s">
        <v>8</v>
      </c>
      <c r="F34" s="264">
        <f>200*18</f>
        <v>3600</v>
      </c>
      <c r="G34" s="265" t="s">
        <v>199</v>
      </c>
      <c r="H34" s="266">
        <v>44.78</v>
      </c>
      <c r="I34" s="266">
        <f t="shared" si="6"/>
        <v>55.63</v>
      </c>
      <c r="J34" s="267">
        <f t="shared" si="7"/>
        <v>161208</v>
      </c>
      <c r="K34" s="259">
        <f t="shared" si="8"/>
        <v>200268</v>
      </c>
    </row>
    <row r="35" spans="1:11" ht="39.950000000000003" customHeight="1" x14ac:dyDescent="0.25">
      <c r="A35" s="246" t="s">
        <v>191</v>
      </c>
      <c r="B35" s="262" t="s">
        <v>307</v>
      </c>
      <c r="C35" s="262" t="s">
        <v>308</v>
      </c>
      <c r="D35" s="263" t="s">
        <v>188</v>
      </c>
      <c r="E35" s="262" t="s">
        <v>9</v>
      </c>
      <c r="F35" s="264">
        <f>30*18*2</f>
        <v>1080</v>
      </c>
      <c r="G35" s="265" t="s">
        <v>197</v>
      </c>
      <c r="H35" s="266">
        <v>9.14</v>
      </c>
      <c r="I35" s="266">
        <f t="shared" si="6"/>
        <v>11.35</v>
      </c>
      <c r="J35" s="267">
        <f t="shared" si="7"/>
        <v>9871.2000000000007</v>
      </c>
      <c r="K35" s="259">
        <f t="shared" si="8"/>
        <v>12258</v>
      </c>
    </row>
    <row r="36" spans="1:11" ht="39.950000000000003" customHeight="1" x14ac:dyDescent="0.25">
      <c r="A36" s="231" t="s">
        <v>227</v>
      </c>
      <c r="B36" s="232"/>
      <c r="C36" s="232"/>
      <c r="D36" s="242" t="s">
        <v>276</v>
      </c>
      <c r="E36" s="234"/>
      <c r="F36" s="244"/>
      <c r="G36" s="244"/>
      <c r="H36" s="244"/>
      <c r="I36" s="244"/>
      <c r="J36" s="235" t="e">
        <f>SUM(J37:J50)</f>
        <v>#REF!</v>
      </c>
      <c r="K36" s="236" t="e">
        <f>SUM(K37:K50)</f>
        <v>#REF!</v>
      </c>
    </row>
    <row r="37" spans="1:11" ht="39.950000000000003" customHeight="1" x14ac:dyDescent="0.25">
      <c r="A37" s="246" t="s">
        <v>194</v>
      </c>
      <c r="B37" s="262" t="s">
        <v>341</v>
      </c>
      <c r="C37" s="262" t="s">
        <v>299</v>
      </c>
      <c r="D37" s="263" t="s">
        <v>327</v>
      </c>
      <c r="E37" s="262" t="s">
        <v>355</v>
      </c>
      <c r="F37" s="264" t="e">
        <f>#REF!</f>
        <v>#REF!</v>
      </c>
      <c r="G37" s="265" t="e">
        <f>#REF!</f>
        <v>#REF!</v>
      </c>
      <c r="H37" s="266">
        <v>23.52</v>
      </c>
      <c r="I37" s="266">
        <f t="shared" ref="I37:I50" si="9">ROUND(H37*1.2423,2)</f>
        <v>29.22</v>
      </c>
      <c r="J37" s="267" t="e">
        <f t="shared" ref="J37:J50" si="10">ROUND(F37*H37,2)</f>
        <v>#REF!</v>
      </c>
      <c r="K37" s="259" t="e">
        <f t="shared" ref="K37:K50" si="11">ROUND(F37*I37,2)</f>
        <v>#REF!</v>
      </c>
    </row>
    <row r="38" spans="1:11" ht="39.950000000000003" customHeight="1" x14ac:dyDescent="0.25">
      <c r="A38" s="246" t="s">
        <v>195</v>
      </c>
      <c r="B38" s="262" t="s">
        <v>342</v>
      </c>
      <c r="C38" s="262" t="s">
        <v>299</v>
      </c>
      <c r="D38" s="263" t="s">
        <v>328</v>
      </c>
      <c r="E38" s="262" t="s">
        <v>355</v>
      </c>
      <c r="F38" s="264" t="e">
        <f>#REF!</f>
        <v>#REF!</v>
      </c>
      <c r="G38" s="265" t="e">
        <f>#REF!</f>
        <v>#REF!</v>
      </c>
      <c r="H38" s="266">
        <v>13.69</v>
      </c>
      <c r="I38" s="266">
        <f t="shared" si="9"/>
        <v>17.010000000000002</v>
      </c>
      <c r="J38" s="267" t="e">
        <f t="shared" si="10"/>
        <v>#REF!</v>
      </c>
      <c r="K38" s="259" t="e">
        <f t="shared" si="11"/>
        <v>#REF!</v>
      </c>
    </row>
    <row r="39" spans="1:11" ht="39.950000000000003" customHeight="1" x14ac:dyDescent="0.25">
      <c r="A39" s="246" t="s">
        <v>196</v>
      </c>
      <c r="B39" s="262" t="s">
        <v>343</v>
      </c>
      <c r="C39" s="262" t="s">
        <v>299</v>
      </c>
      <c r="D39" s="263" t="s">
        <v>329</v>
      </c>
      <c r="E39" s="262" t="s">
        <v>8</v>
      </c>
      <c r="F39" s="264" t="e">
        <f>#REF!</f>
        <v>#REF!</v>
      </c>
      <c r="G39" s="265" t="e">
        <f>#REF!</f>
        <v>#REF!</v>
      </c>
      <c r="H39" s="266">
        <v>1.73</v>
      </c>
      <c r="I39" s="266">
        <f t="shared" si="9"/>
        <v>2.15</v>
      </c>
      <c r="J39" s="267" t="e">
        <f t="shared" si="10"/>
        <v>#REF!</v>
      </c>
      <c r="K39" s="259" t="e">
        <f t="shared" si="11"/>
        <v>#REF!</v>
      </c>
    </row>
    <row r="40" spans="1:11" ht="39.950000000000003" customHeight="1" x14ac:dyDescent="0.25">
      <c r="A40" s="246" t="s">
        <v>284</v>
      </c>
      <c r="B40" s="262" t="s">
        <v>344</v>
      </c>
      <c r="C40" s="262" t="s">
        <v>299</v>
      </c>
      <c r="D40" s="263" t="s">
        <v>330</v>
      </c>
      <c r="E40" s="262" t="s">
        <v>9</v>
      </c>
      <c r="F40" s="264" t="e">
        <f>#REF!</f>
        <v>#REF!</v>
      </c>
      <c r="G40" s="265" t="e">
        <f>#REF!</f>
        <v>#REF!</v>
      </c>
      <c r="H40" s="266">
        <v>16.350000000000001</v>
      </c>
      <c r="I40" s="266">
        <f t="shared" si="9"/>
        <v>20.309999999999999</v>
      </c>
      <c r="J40" s="267" t="e">
        <f t="shared" si="10"/>
        <v>#REF!</v>
      </c>
      <c r="K40" s="259" t="e">
        <f t="shared" si="11"/>
        <v>#REF!</v>
      </c>
    </row>
    <row r="41" spans="1:11" ht="39.950000000000003" customHeight="1" x14ac:dyDescent="0.25">
      <c r="A41" s="246" t="s">
        <v>285</v>
      </c>
      <c r="B41" s="262" t="s">
        <v>345</v>
      </c>
      <c r="C41" s="262" t="s">
        <v>299</v>
      </c>
      <c r="D41" s="263" t="s">
        <v>331</v>
      </c>
      <c r="E41" s="262" t="s">
        <v>9</v>
      </c>
      <c r="F41" s="264" t="e">
        <f>#REF!</f>
        <v>#REF!</v>
      </c>
      <c r="G41" s="265" t="e">
        <f>#REF!</f>
        <v>#REF!</v>
      </c>
      <c r="H41" s="266">
        <v>24.52</v>
      </c>
      <c r="I41" s="266">
        <f t="shared" si="9"/>
        <v>30.46</v>
      </c>
      <c r="J41" s="267" t="e">
        <f t="shared" si="10"/>
        <v>#REF!</v>
      </c>
      <c r="K41" s="259" t="e">
        <f t="shared" si="11"/>
        <v>#REF!</v>
      </c>
    </row>
    <row r="42" spans="1:11" ht="39.950000000000003" hidden="1" customHeight="1" x14ac:dyDescent="0.25">
      <c r="A42" s="247" t="s">
        <v>323</v>
      </c>
      <c r="B42" s="248" t="s">
        <v>346</v>
      </c>
      <c r="C42" s="248" t="s">
        <v>299</v>
      </c>
      <c r="D42" s="249" t="s">
        <v>332</v>
      </c>
      <c r="E42" s="248" t="s">
        <v>9</v>
      </c>
      <c r="F42" s="250"/>
      <c r="G42" s="265" t="e">
        <f>#REF!</f>
        <v>#REF!</v>
      </c>
      <c r="H42" s="251">
        <v>341.61</v>
      </c>
      <c r="I42" s="251">
        <f t="shared" si="9"/>
        <v>424.38</v>
      </c>
      <c r="J42" s="260">
        <f t="shared" si="10"/>
        <v>0</v>
      </c>
      <c r="K42" s="261">
        <f t="shared" si="11"/>
        <v>0</v>
      </c>
    </row>
    <row r="43" spans="1:11" ht="39.950000000000003" hidden="1" customHeight="1" x14ac:dyDescent="0.25">
      <c r="A43" s="247" t="s">
        <v>324</v>
      </c>
      <c r="B43" s="248" t="s">
        <v>347</v>
      </c>
      <c r="C43" s="248" t="s">
        <v>299</v>
      </c>
      <c r="D43" s="249" t="s">
        <v>333</v>
      </c>
      <c r="E43" s="248" t="s">
        <v>9</v>
      </c>
      <c r="F43" s="250"/>
      <c r="G43" s="265" t="e">
        <f>#REF!</f>
        <v>#REF!</v>
      </c>
      <c r="H43" s="251">
        <v>321.48</v>
      </c>
      <c r="I43" s="251">
        <f t="shared" si="9"/>
        <v>399.37</v>
      </c>
      <c r="J43" s="260">
        <f t="shared" si="10"/>
        <v>0</v>
      </c>
      <c r="K43" s="261">
        <f t="shared" si="11"/>
        <v>0</v>
      </c>
    </row>
    <row r="44" spans="1:11" ht="39.950000000000003" hidden="1" customHeight="1" x14ac:dyDescent="0.25">
      <c r="A44" s="247" t="s">
        <v>325</v>
      </c>
      <c r="B44" s="248" t="s">
        <v>348</v>
      </c>
      <c r="C44" s="248" t="s">
        <v>299</v>
      </c>
      <c r="D44" s="249" t="s">
        <v>334</v>
      </c>
      <c r="E44" s="248" t="s">
        <v>9</v>
      </c>
      <c r="F44" s="250"/>
      <c r="G44" s="265" t="e">
        <f>#REF!</f>
        <v>#REF!</v>
      </c>
      <c r="H44" s="251">
        <v>306.91000000000003</v>
      </c>
      <c r="I44" s="251">
        <f t="shared" si="9"/>
        <v>381.27</v>
      </c>
      <c r="J44" s="260">
        <f t="shared" si="10"/>
        <v>0</v>
      </c>
      <c r="K44" s="261">
        <f t="shared" si="11"/>
        <v>0</v>
      </c>
    </row>
    <row r="45" spans="1:11" ht="39.950000000000003" hidden="1" customHeight="1" x14ac:dyDescent="0.25">
      <c r="A45" s="247" t="s">
        <v>326</v>
      </c>
      <c r="B45" s="248" t="s">
        <v>349</v>
      </c>
      <c r="C45" s="248" t="s">
        <v>299</v>
      </c>
      <c r="D45" s="249" t="s">
        <v>335</v>
      </c>
      <c r="E45" s="248" t="s">
        <v>9</v>
      </c>
      <c r="F45" s="250"/>
      <c r="G45" s="265" t="e">
        <f>#REF!</f>
        <v>#REF!</v>
      </c>
      <c r="H45" s="251">
        <v>331.13</v>
      </c>
      <c r="I45" s="251">
        <f t="shared" si="9"/>
        <v>411.36</v>
      </c>
      <c r="J45" s="260">
        <f t="shared" si="10"/>
        <v>0</v>
      </c>
      <c r="K45" s="261">
        <f t="shared" si="11"/>
        <v>0</v>
      </c>
    </row>
    <row r="46" spans="1:11" ht="39.950000000000003" customHeight="1" x14ac:dyDescent="0.25">
      <c r="A46" s="246" t="s">
        <v>318</v>
      </c>
      <c r="B46" s="262" t="s">
        <v>350</v>
      </c>
      <c r="C46" s="262" t="s">
        <v>299</v>
      </c>
      <c r="D46" s="263" t="s">
        <v>336</v>
      </c>
      <c r="E46" s="262" t="s">
        <v>9</v>
      </c>
      <c r="F46" s="264">
        <f>4*18</f>
        <v>72</v>
      </c>
      <c r="G46" s="265" t="e">
        <f>#REF!</f>
        <v>#REF!</v>
      </c>
      <c r="H46" s="266">
        <v>675.7</v>
      </c>
      <c r="I46" s="266">
        <f t="shared" si="9"/>
        <v>839.42</v>
      </c>
      <c r="J46" s="267">
        <f t="shared" si="10"/>
        <v>48650.400000000001</v>
      </c>
      <c r="K46" s="259">
        <f t="shared" si="11"/>
        <v>60438.239999999998</v>
      </c>
    </row>
    <row r="47" spans="1:11" ht="39.950000000000003" customHeight="1" x14ac:dyDescent="0.25">
      <c r="A47" s="246" t="s">
        <v>319</v>
      </c>
      <c r="B47" s="262" t="s">
        <v>351</v>
      </c>
      <c r="C47" s="262" t="s">
        <v>299</v>
      </c>
      <c r="D47" s="263" t="s">
        <v>337</v>
      </c>
      <c r="E47" s="262" t="s">
        <v>9</v>
      </c>
      <c r="F47" s="264">
        <f t="shared" ref="F47:F49" si="12">4*18</f>
        <v>72</v>
      </c>
      <c r="G47" s="265" t="s">
        <v>356</v>
      </c>
      <c r="H47" s="266">
        <v>599.91</v>
      </c>
      <c r="I47" s="266">
        <f t="shared" si="9"/>
        <v>745.27</v>
      </c>
      <c r="J47" s="267">
        <f t="shared" si="10"/>
        <v>43193.52</v>
      </c>
      <c r="K47" s="259">
        <f t="shared" si="11"/>
        <v>53659.44</v>
      </c>
    </row>
    <row r="48" spans="1:11" ht="39.950000000000003" customHeight="1" x14ac:dyDescent="0.25">
      <c r="A48" s="246" t="s">
        <v>320</v>
      </c>
      <c r="B48" s="262" t="s">
        <v>352</v>
      </c>
      <c r="C48" s="262" t="s">
        <v>299</v>
      </c>
      <c r="D48" s="263" t="s">
        <v>338</v>
      </c>
      <c r="E48" s="262" t="s">
        <v>9</v>
      </c>
      <c r="F48" s="264">
        <f t="shared" si="12"/>
        <v>72</v>
      </c>
      <c r="G48" s="265" t="s">
        <v>356</v>
      </c>
      <c r="H48" s="266">
        <v>592.02</v>
      </c>
      <c r="I48" s="266">
        <f t="shared" si="9"/>
        <v>735.47</v>
      </c>
      <c r="J48" s="267">
        <f t="shared" si="10"/>
        <v>42625.440000000002</v>
      </c>
      <c r="K48" s="259">
        <f t="shared" si="11"/>
        <v>52953.84</v>
      </c>
    </row>
    <row r="49" spans="1:11" ht="39.950000000000003" customHeight="1" x14ac:dyDescent="0.25">
      <c r="A49" s="246" t="s">
        <v>321</v>
      </c>
      <c r="B49" s="262" t="s">
        <v>353</v>
      </c>
      <c r="C49" s="262" t="s">
        <v>299</v>
      </c>
      <c r="D49" s="263" t="s">
        <v>339</v>
      </c>
      <c r="E49" s="262" t="s">
        <v>9</v>
      </c>
      <c r="F49" s="264">
        <f t="shared" si="12"/>
        <v>72</v>
      </c>
      <c r="G49" s="265" t="s">
        <v>356</v>
      </c>
      <c r="H49" s="266">
        <v>636.29</v>
      </c>
      <c r="I49" s="266">
        <f t="shared" si="9"/>
        <v>790.46</v>
      </c>
      <c r="J49" s="267">
        <f t="shared" si="10"/>
        <v>45812.88</v>
      </c>
      <c r="K49" s="259">
        <f t="shared" si="11"/>
        <v>56913.120000000003</v>
      </c>
    </row>
    <row r="50" spans="1:11" ht="39.950000000000003" customHeight="1" x14ac:dyDescent="0.25">
      <c r="A50" s="246" t="s">
        <v>322</v>
      </c>
      <c r="B50" s="262" t="s">
        <v>354</v>
      </c>
      <c r="C50" s="262" t="s">
        <v>299</v>
      </c>
      <c r="D50" s="263" t="s">
        <v>340</v>
      </c>
      <c r="E50" s="262" t="s">
        <v>9</v>
      </c>
      <c r="F50" s="264">
        <f>6*18</f>
        <v>108</v>
      </c>
      <c r="G50" s="265" t="s">
        <v>356</v>
      </c>
      <c r="H50" s="266">
        <v>697.42</v>
      </c>
      <c r="I50" s="266">
        <f t="shared" si="9"/>
        <v>866.4</v>
      </c>
      <c r="J50" s="267">
        <f t="shared" si="10"/>
        <v>75321.36</v>
      </c>
      <c r="K50" s="259">
        <f t="shared" si="11"/>
        <v>93571.199999999997</v>
      </c>
    </row>
    <row r="51" spans="1:11" ht="45" customHeight="1" x14ac:dyDescent="0.25">
      <c r="A51" s="231" t="s">
        <v>286</v>
      </c>
      <c r="B51" s="232"/>
      <c r="C51" s="232"/>
      <c r="D51" s="242" t="s">
        <v>202</v>
      </c>
      <c r="E51" s="234"/>
      <c r="F51" s="244"/>
      <c r="G51" s="244"/>
      <c r="H51" s="244"/>
      <c r="I51" s="244"/>
      <c r="J51" s="235">
        <f>SUM(J52:J53)</f>
        <v>1068208.74</v>
      </c>
      <c r="K51" s="236">
        <f>SUM(K52:K53)</f>
        <v>1327035.69</v>
      </c>
    </row>
    <row r="52" spans="1:11" ht="60" customHeight="1" x14ac:dyDescent="0.25">
      <c r="A52" s="237" t="s">
        <v>287</v>
      </c>
      <c r="B52" s="238" t="s">
        <v>201</v>
      </c>
      <c r="C52" s="252" t="s">
        <v>192</v>
      </c>
      <c r="D52" s="239" t="s">
        <v>69</v>
      </c>
      <c r="E52" s="238" t="s">
        <v>70</v>
      </c>
      <c r="F52" s="264">
        <f>18*0.5</f>
        <v>9</v>
      </c>
      <c r="G52" s="240" t="s">
        <v>200</v>
      </c>
      <c r="H52" s="245">
        <v>20542.63</v>
      </c>
      <c r="I52" s="241">
        <f t="shared" ref="I52:I53" si="13">ROUND(H52*1.2423,2)</f>
        <v>25520.11</v>
      </c>
      <c r="J52" s="257">
        <f t="shared" ref="J52:J53" si="14">ROUND(F52*H52,2)</f>
        <v>184883.67</v>
      </c>
      <c r="K52" s="258">
        <f t="shared" ref="K52:K53" si="15">ROUND(F52*I52,2)</f>
        <v>229680.99</v>
      </c>
    </row>
    <row r="53" spans="1:11" ht="60" customHeight="1" x14ac:dyDescent="0.25">
      <c r="A53" s="237" t="s">
        <v>288</v>
      </c>
      <c r="B53" s="238" t="s">
        <v>317</v>
      </c>
      <c r="C53" s="252" t="s">
        <v>193</v>
      </c>
      <c r="D53" s="239" t="s">
        <v>71</v>
      </c>
      <c r="E53" s="238" t="s">
        <v>70</v>
      </c>
      <c r="F53" s="264">
        <f>18*0.5</f>
        <v>9</v>
      </c>
      <c r="G53" s="240" t="s">
        <v>200</v>
      </c>
      <c r="H53" s="245">
        <v>98147.23</v>
      </c>
      <c r="I53" s="241">
        <f t="shared" si="13"/>
        <v>121928.3</v>
      </c>
      <c r="J53" s="257">
        <f t="shared" si="14"/>
        <v>883325.07</v>
      </c>
      <c r="K53" s="258">
        <f t="shared" si="15"/>
        <v>1097354.7</v>
      </c>
    </row>
    <row r="54" spans="1:11" ht="50.1" customHeight="1" x14ac:dyDescent="0.25">
      <c r="A54" s="475" t="s">
        <v>11</v>
      </c>
      <c r="B54" s="476"/>
      <c r="C54" s="476"/>
      <c r="D54" s="476"/>
      <c r="E54" s="476"/>
      <c r="F54" s="476"/>
      <c r="G54" s="476"/>
      <c r="H54" s="479" t="s">
        <v>65</v>
      </c>
      <c r="I54" s="479"/>
      <c r="J54" s="253" t="e">
        <f>J9+J17+J28+J32+J51+J36</f>
        <v>#REF!</v>
      </c>
      <c r="K54" s="254" t="e">
        <f>K9+K17+K28+K32+K51+K36</f>
        <v>#REF!</v>
      </c>
    </row>
    <row r="55" spans="1:11" ht="50.1" customHeight="1" thickBot="1" x14ac:dyDescent="0.3">
      <c r="A55" s="477"/>
      <c r="B55" s="478"/>
      <c r="C55" s="478"/>
      <c r="D55" s="478"/>
      <c r="E55" s="478"/>
      <c r="F55" s="478"/>
      <c r="G55" s="478"/>
      <c r="H55" s="480" t="s">
        <v>66</v>
      </c>
      <c r="I55" s="480"/>
      <c r="J55" s="255" t="e">
        <f>J54+J7</f>
        <v>#REF!</v>
      </c>
      <c r="K55" s="256" t="e">
        <f>K54+K7</f>
        <v>#REF!</v>
      </c>
    </row>
    <row r="56" spans="1:11" ht="15.75" thickTop="1" x14ac:dyDescent="0.25">
      <c r="A56" s="181"/>
      <c r="B56" s="182"/>
      <c r="C56" s="182"/>
      <c r="D56" s="182"/>
      <c r="E56" s="183"/>
      <c r="F56" s="183"/>
      <c r="G56" s="183"/>
      <c r="H56" s="183"/>
      <c r="I56" s="183"/>
      <c r="J56" s="183"/>
      <c r="K56" s="184"/>
    </row>
    <row r="57" spans="1:11" x14ac:dyDescent="0.25">
      <c r="A57" s="447"/>
      <c r="B57" s="443"/>
      <c r="C57" s="443"/>
      <c r="D57" s="443"/>
      <c r="E57" s="443"/>
      <c r="F57" s="443"/>
      <c r="G57" s="443"/>
      <c r="H57" s="443"/>
      <c r="I57" s="443"/>
      <c r="J57" s="443"/>
      <c r="K57" s="448"/>
    </row>
    <row r="58" spans="1:11" x14ac:dyDescent="0.25">
      <c r="A58" s="229"/>
      <c r="B58" s="228"/>
      <c r="C58" s="228"/>
      <c r="D58" s="228"/>
      <c r="E58" s="228"/>
      <c r="F58" s="228"/>
      <c r="G58" s="228"/>
      <c r="H58" s="228"/>
      <c r="I58" s="228"/>
      <c r="J58" s="228"/>
      <c r="K58" s="230"/>
    </row>
    <row r="59" spans="1:11" x14ac:dyDescent="0.25">
      <c r="A59" s="229"/>
      <c r="B59" s="228"/>
      <c r="C59" s="228"/>
      <c r="D59" s="443" t="s">
        <v>233</v>
      </c>
      <c r="E59" s="443"/>
      <c r="F59" s="443"/>
      <c r="G59" s="443"/>
      <c r="H59" s="443"/>
      <c r="I59" s="443"/>
      <c r="J59" s="443"/>
      <c r="K59" s="230"/>
    </row>
    <row r="60" spans="1:11" x14ac:dyDescent="0.25">
      <c r="A60" s="229"/>
      <c r="B60" s="228"/>
      <c r="C60" s="228"/>
      <c r="D60" s="443" t="s">
        <v>290</v>
      </c>
      <c r="E60" s="443"/>
      <c r="F60" s="443"/>
      <c r="G60" s="443"/>
      <c r="H60" s="443"/>
      <c r="I60" s="443"/>
      <c r="J60" s="443"/>
      <c r="K60" s="230"/>
    </row>
    <row r="61" spans="1:11" x14ac:dyDescent="0.25">
      <c r="A61" s="229"/>
      <c r="B61" s="228"/>
      <c r="C61" s="228"/>
      <c r="D61" s="443" t="s">
        <v>234</v>
      </c>
      <c r="E61" s="443"/>
      <c r="F61" s="443"/>
      <c r="G61" s="443"/>
      <c r="H61" s="443"/>
      <c r="I61" s="443"/>
      <c r="J61" s="443"/>
      <c r="K61" s="230"/>
    </row>
    <row r="62" spans="1:11" ht="14.25" customHeight="1" x14ac:dyDescent="0.25">
      <c r="A62" s="185"/>
      <c r="B62" s="186"/>
      <c r="C62" s="186"/>
      <c r="D62" s="443" t="s">
        <v>291</v>
      </c>
      <c r="E62" s="443"/>
      <c r="F62" s="443"/>
      <c r="G62" s="443"/>
      <c r="H62" s="443"/>
      <c r="I62" s="443"/>
      <c r="J62" s="443"/>
      <c r="K62" s="187"/>
    </row>
    <row r="63" spans="1:11" ht="3.75" hidden="1" customHeight="1" x14ac:dyDescent="0.25">
      <c r="A63" s="185"/>
      <c r="B63" s="186"/>
      <c r="C63" s="186"/>
      <c r="D63" s="186"/>
      <c r="E63" s="186"/>
      <c r="F63" s="186"/>
      <c r="G63" s="186"/>
      <c r="H63" s="186"/>
      <c r="I63" s="186"/>
      <c r="J63" s="186"/>
      <c r="K63" s="187"/>
    </row>
    <row r="64" spans="1:11" ht="15.75" thickBot="1" x14ac:dyDescent="0.3">
      <c r="A64" s="444"/>
      <c r="B64" s="445"/>
      <c r="C64" s="445"/>
      <c r="D64" s="445"/>
      <c r="E64" s="445"/>
      <c r="F64" s="445"/>
      <c r="G64" s="445"/>
      <c r="H64" s="445"/>
      <c r="I64" s="445"/>
      <c r="J64" s="445"/>
      <c r="K64" s="446"/>
    </row>
    <row r="65" spans="1:11" ht="1.5" customHeight="1" thickTop="1" thickBot="1" x14ac:dyDescent="0.3">
      <c r="A65" s="173"/>
      <c r="B65" s="174"/>
      <c r="C65" s="174"/>
      <c r="D65" s="174"/>
      <c r="E65" s="174"/>
      <c r="F65" s="174"/>
      <c r="G65" s="174"/>
      <c r="H65" s="174"/>
      <c r="I65" s="174"/>
      <c r="J65" s="174"/>
      <c r="K65" s="175"/>
    </row>
    <row r="68" spans="1:11" x14ac:dyDescent="0.25">
      <c r="D68" s="3"/>
      <c r="E68" s="4"/>
      <c r="F68" s="5">
        <v>150000</v>
      </c>
      <c r="G68" s="5"/>
      <c r="H68" s="5"/>
      <c r="I68" s="3" t="s">
        <v>25</v>
      </c>
      <c r="J68" s="3"/>
      <c r="K68" s="286" t="e">
        <f>K54/'PLANILHA OBRA'!L90</f>
        <v>#REF!</v>
      </c>
    </row>
    <row r="69" spans="1:11" x14ac:dyDescent="0.25">
      <c r="D69" s="3"/>
      <c r="E69" s="4"/>
      <c r="F69" s="4"/>
      <c r="G69" s="4"/>
      <c r="H69" s="6" t="e">
        <f>#REF!/24</f>
        <v>#REF!</v>
      </c>
      <c r="I69" s="3"/>
      <c r="J69" s="3"/>
    </row>
    <row r="70" spans="1:11" x14ac:dyDescent="0.25">
      <c r="D70" s="3"/>
      <c r="E70" s="4" t="s">
        <v>26</v>
      </c>
      <c r="F70" s="4">
        <v>500</v>
      </c>
      <c r="G70" s="4"/>
      <c r="H70" s="3"/>
      <c r="I70" s="3"/>
      <c r="J70" s="3"/>
    </row>
    <row r="71" spans="1:11" x14ac:dyDescent="0.25">
      <c r="D71" s="3"/>
      <c r="E71" s="4"/>
      <c r="F71" s="4"/>
      <c r="G71" s="4"/>
      <c r="H71" s="3"/>
      <c r="I71" s="3"/>
      <c r="J71" s="3"/>
    </row>
    <row r="72" spans="1:11" x14ac:dyDescent="0.25">
      <c r="D72" s="3"/>
      <c r="E72" s="4"/>
      <c r="F72" s="4"/>
      <c r="G72" s="4"/>
      <c r="H72" s="3"/>
      <c r="I72" s="3"/>
      <c r="J72" s="3"/>
    </row>
    <row r="73" spans="1:11" x14ac:dyDescent="0.25">
      <c r="D73" s="3"/>
      <c r="E73" s="4"/>
      <c r="F73" s="4"/>
      <c r="G73" s="4"/>
      <c r="H73" s="3"/>
      <c r="I73" s="3"/>
      <c r="J73" s="3"/>
    </row>
    <row r="74" spans="1:11" x14ac:dyDescent="0.25">
      <c r="D74" s="3"/>
      <c r="E74" s="4"/>
      <c r="F74" s="4"/>
      <c r="G74" s="4"/>
      <c r="H74" s="3"/>
      <c r="I74" s="3"/>
      <c r="J74" s="3"/>
    </row>
    <row r="75" spans="1:11" x14ac:dyDescent="0.25">
      <c r="D75" s="3"/>
      <c r="E75" s="4"/>
      <c r="F75" s="4"/>
      <c r="G75" s="4"/>
      <c r="H75" s="3"/>
      <c r="I75" s="3"/>
      <c r="J75" s="3"/>
    </row>
    <row r="76" spans="1:11" x14ac:dyDescent="0.25">
      <c r="C76" s="7">
        <v>4915678</v>
      </c>
      <c r="D76" s="3"/>
      <c r="E76" s="4"/>
      <c r="F76" s="4"/>
      <c r="G76" s="4"/>
      <c r="H76" s="3"/>
      <c r="I76" s="3"/>
      <c r="J76" s="3"/>
    </row>
    <row r="77" spans="1:11" x14ac:dyDescent="0.25">
      <c r="C77" s="8">
        <v>95878</v>
      </c>
    </row>
  </sheetData>
  <autoFilter ref="A7:XEV55" xr:uid="{00000000-0009-0000-0000-000001000000}"/>
  <mergeCells count="17">
    <mergeCell ref="A57:K57"/>
    <mergeCell ref="A1:K1"/>
    <mergeCell ref="A2:K2"/>
    <mergeCell ref="A3:C4"/>
    <mergeCell ref="D3:F3"/>
    <mergeCell ref="G3:K4"/>
    <mergeCell ref="D4:F4"/>
    <mergeCell ref="A5:I5"/>
    <mergeCell ref="J5:K5"/>
    <mergeCell ref="A54:G55"/>
    <mergeCell ref="H54:I54"/>
    <mergeCell ref="H55:I55"/>
    <mergeCell ref="D59:J59"/>
    <mergeCell ref="D60:J60"/>
    <mergeCell ref="D61:J61"/>
    <mergeCell ref="D62:J62"/>
    <mergeCell ref="A64:K64"/>
  </mergeCells>
  <printOptions horizontalCentered="1"/>
  <pageMargins left="0.31496062992125984" right="0.31496062992125984" top="0.39370078740157483" bottom="0.39370078740157483" header="0" footer="0"/>
  <pageSetup paperSize="9" scale="40" fitToHeight="2" orientation="landscape" r:id="rId1"/>
  <headerFooter>
    <oddFooter>&amp;R&amp;P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6"/>
  <dimension ref="A1:I4220"/>
  <sheetViews>
    <sheetView topLeftCell="A22" zoomScale="95" zoomScaleNormal="95" workbookViewId="0">
      <selection activeCell="A25" sqref="A25"/>
    </sheetView>
  </sheetViews>
  <sheetFormatPr defaultColWidth="8.85546875" defaultRowHeight="15" zeroHeight="1" x14ac:dyDescent="0.25"/>
  <cols>
    <col min="1" max="1" width="5.140625" style="364" customWidth="1"/>
    <col min="2" max="2" width="0.5703125" style="364" customWidth="1"/>
    <col min="3" max="3" width="0.28515625" style="364" customWidth="1"/>
    <col min="4" max="4" width="23.42578125" style="364" customWidth="1"/>
    <col min="5" max="7" width="5.85546875" style="364" customWidth="1"/>
    <col min="8" max="8" width="2.85546875" style="364" customWidth="1"/>
    <col min="9" max="9" width="9" style="364" customWidth="1"/>
  </cols>
  <sheetData>
    <row r="1" spans="1:9" ht="68.45" customHeight="1" x14ac:dyDescent="0.25">
      <c r="A1" s="497"/>
      <c r="B1" s="497"/>
      <c r="C1" s="497"/>
      <c r="D1" s="497"/>
      <c r="E1" s="497"/>
      <c r="F1" s="497"/>
      <c r="G1" s="497"/>
      <c r="H1" s="497"/>
      <c r="I1" s="497"/>
    </row>
    <row r="2" spans="1:9" ht="9.6" customHeight="1" x14ac:dyDescent="0.25">
      <c r="A2" s="498"/>
      <c r="B2" s="498"/>
      <c r="C2" s="498"/>
      <c r="D2" s="498"/>
      <c r="E2" s="498"/>
      <c r="F2" s="498"/>
      <c r="G2" s="498"/>
      <c r="H2" s="498"/>
      <c r="I2" s="498"/>
    </row>
    <row r="3" spans="1:9" ht="10.9" customHeight="1" x14ac:dyDescent="0.25">
      <c r="A3" s="490"/>
      <c r="B3" s="490"/>
      <c r="C3" s="490"/>
      <c r="D3" s="490"/>
      <c r="E3" s="490"/>
      <c r="F3" s="490"/>
      <c r="G3" s="490"/>
      <c r="H3" s="490"/>
      <c r="I3" s="490"/>
    </row>
    <row r="4" spans="1:9" ht="10.9" customHeight="1" x14ac:dyDescent="0.25">
      <c r="A4" s="490"/>
      <c r="B4" s="490"/>
      <c r="C4" s="490"/>
      <c r="D4" s="490"/>
      <c r="E4" s="490"/>
      <c r="F4" s="490"/>
      <c r="G4" s="490"/>
      <c r="H4" s="490"/>
      <c r="I4" s="490"/>
    </row>
    <row r="5" spans="1:9" ht="10.9" customHeight="1" x14ac:dyDescent="0.25">
      <c r="A5" s="490"/>
      <c r="B5" s="490"/>
      <c r="C5" s="490"/>
      <c r="D5" s="490"/>
      <c r="E5" s="490"/>
      <c r="F5" s="490"/>
      <c r="G5" s="490"/>
      <c r="H5" s="490"/>
      <c r="I5" s="490"/>
    </row>
    <row r="6" spans="1:9" ht="10.9" customHeight="1" x14ac:dyDescent="0.25">
      <c r="A6" s="490"/>
      <c r="B6" s="490"/>
      <c r="C6" s="490"/>
      <c r="D6" s="490"/>
      <c r="E6" s="490"/>
      <c r="F6" s="490"/>
      <c r="G6" s="490"/>
      <c r="H6" s="490"/>
      <c r="I6" s="490"/>
    </row>
    <row r="7" spans="1:9" ht="10.9" customHeight="1" x14ac:dyDescent="0.25">
      <c r="A7" s="490"/>
      <c r="B7" s="490"/>
      <c r="C7" s="490"/>
      <c r="D7" s="490"/>
      <c r="E7" s="490"/>
      <c r="F7" s="490"/>
      <c r="G7" s="490"/>
      <c r="H7" s="490"/>
      <c r="I7" s="490"/>
    </row>
    <row r="8" spans="1:9" ht="10.9" customHeight="1" x14ac:dyDescent="0.25">
      <c r="A8" s="490"/>
      <c r="B8" s="490"/>
      <c r="C8" s="490"/>
      <c r="D8" s="490"/>
      <c r="E8" s="490"/>
      <c r="F8" s="490"/>
      <c r="G8" s="490"/>
      <c r="H8" s="490"/>
      <c r="I8" s="490"/>
    </row>
    <row r="9" spans="1:9" ht="10.9" customHeight="1" x14ac:dyDescent="0.25">
      <c r="A9" s="490"/>
      <c r="B9" s="490"/>
      <c r="C9" s="490"/>
      <c r="D9" s="490"/>
      <c r="E9" s="490"/>
      <c r="F9" s="490"/>
      <c r="G9" s="490"/>
      <c r="H9" s="490"/>
      <c r="I9" s="490"/>
    </row>
    <row r="10" spans="1:9" ht="10.9" customHeight="1" x14ac:dyDescent="0.25">
      <c r="A10" s="490"/>
      <c r="B10" s="490"/>
      <c r="C10" s="490"/>
      <c r="D10" s="490"/>
      <c r="E10" s="490"/>
      <c r="F10" s="490"/>
      <c r="G10" s="490"/>
      <c r="H10" s="490"/>
      <c r="I10" s="490"/>
    </row>
    <row r="11" spans="1:9" ht="10.9" customHeight="1" x14ac:dyDescent="0.25">
      <c r="A11" s="490"/>
      <c r="B11" s="490"/>
      <c r="C11" s="490"/>
      <c r="D11" s="490"/>
      <c r="E11" s="490"/>
      <c r="F11" s="490"/>
      <c r="G11" s="490"/>
      <c r="H11" s="490"/>
      <c r="I11" s="490"/>
    </row>
    <row r="12" spans="1:9" ht="10.9" customHeight="1" x14ac:dyDescent="0.25">
      <c r="A12" s="490"/>
      <c r="B12" s="490"/>
      <c r="C12" s="490"/>
      <c r="D12" s="490"/>
      <c r="E12" s="490"/>
      <c r="F12" s="490"/>
      <c r="G12" s="490"/>
      <c r="H12" s="490"/>
      <c r="I12" s="490"/>
    </row>
    <row r="13" spans="1:9" ht="10.9" customHeight="1" x14ac:dyDescent="0.25">
      <c r="A13" s="490"/>
      <c r="B13" s="490"/>
      <c r="C13" s="490"/>
      <c r="D13" s="490"/>
      <c r="E13" s="490"/>
      <c r="F13" s="490"/>
      <c r="G13" s="490"/>
      <c r="H13" s="490"/>
      <c r="I13" s="490"/>
    </row>
    <row r="14" spans="1:9" ht="10.9" customHeight="1" x14ac:dyDescent="0.25">
      <c r="A14" s="490"/>
      <c r="B14" s="490"/>
      <c r="C14" s="490"/>
      <c r="D14" s="490"/>
      <c r="E14" s="490"/>
      <c r="F14" s="490"/>
      <c r="G14" s="490"/>
      <c r="H14" s="490"/>
      <c r="I14" s="490"/>
    </row>
    <row r="15" spans="1:9" ht="10.9" customHeight="1" x14ac:dyDescent="0.25">
      <c r="A15" s="490"/>
      <c r="B15" s="490"/>
      <c r="C15" s="490"/>
      <c r="D15" s="490"/>
      <c r="E15" s="490"/>
      <c r="F15" s="490"/>
      <c r="G15" s="490"/>
      <c r="H15" s="490"/>
      <c r="I15" s="490"/>
    </row>
    <row r="16" spans="1:9" ht="10.9" customHeight="1" x14ac:dyDescent="0.25">
      <c r="A16" s="490"/>
      <c r="B16" s="490"/>
      <c r="C16" s="490"/>
      <c r="D16" s="490"/>
      <c r="E16" s="490"/>
      <c r="F16" s="490"/>
      <c r="G16" s="490"/>
      <c r="H16" s="490"/>
      <c r="I16" s="490"/>
    </row>
    <row r="17" spans="1:9" ht="10.9" customHeight="1" x14ac:dyDescent="0.25">
      <c r="A17" s="490"/>
      <c r="B17" s="490"/>
      <c r="C17" s="490"/>
      <c r="D17" s="490"/>
      <c r="E17" s="490"/>
      <c r="F17" s="490"/>
      <c r="G17" s="490"/>
      <c r="H17" s="490"/>
      <c r="I17" s="490"/>
    </row>
    <row r="18" spans="1:9" ht="10.9" customHeight="1" x14ac:dyDescent="0.25">
      <c r="A18" s="490"/>
      <c r="B18" s="490"/>
      <c r="C18" s="490"/>
      <c r="D18" s="490"/>
      <c r="E18" s="490"/>
      <c r="F18" s="490"/>
      <c r="G18" s="490"/>
      <c r="H18" s="490"/>
      <c r="I18" s="490"/>
    </row>
    <row r="19" spans="1:9" ht="10.9" customHeight="1" x14ac:dyDescent="0.25">
      <c r="A19" s="490"/>
      <c r="B19" s="490"/>
      <c r="C19" s="490"/>
      <c r="D19" s="490"/>
      <c r="E19" s="490"/>
      <c r="F19" s="490"/>
      <c r="G19" s="490"/>
      <c r="H19" s="490"/>
      <c r="I19" s="490"/>
    </row>
    <row r="20" spans="1:9" ht="10.9" customHeight="1" x14ac:dyDescent="0.25">
      <c r="A20" s="490"/>
      <c r="B20" s="490"/>
      <c r="C20" s="490"/>
      <c r="D20" s="490"/>
      <c r="E20" s="490"/>
      <c r="F20" s="490"/>
      <c r="G20" s="490"/>
      <c r="H20" s="490"/>
      <c r="I20" s="490"/>
    </row>
    <row r="21" spans="1:9" ht="283.7" customHeight="1" x14ac:dyDescent="0.25">
      <c r="A21" s="495" t="s">
        <v>14767</v>
      </c>
      <c r="B21" s="495"/>
      <c r="C21" s="495"/>
      <c r="D21" s="495"/>
      <c r="E21" s="495"/>
      <c r="F21" s="495"/>
      <c r="G21" s="495"/>
      <c r="H21" s="495"/>
      <c r="I21" s="495"/>
    </row>
    <row r="22" spans="1:9" ht="10.9" customHeight="1" x14ac:dyDescent="0.25">
      <c r="A22" s="491"/>
      <c r="B22" s="491"/>
      <c r="C22" s="491"/>
      <c r="D22" s="491"/>
      <c r="E22" s="491"/>
      <c r="F22" s="491"/>
      <c r="G22" s="491"/>
      <c r="H22" s="491"/>
      <c r="I22" s="491"/>
    </row>
    <row r="23" spans="1:9" ht="12.2" customHeight="1" x14ac:dyDescent="0.25">
      <c r="A23" s="496" t="s">
        <v>14768</v>
      </c>
      <c r="B23" s="496"/>
      <c r="C23" s="496"/>
      <c r="D23" s="496"/>
      <c r="E23" s="496"/>
      <c r="F23" s="496"/>
      <c r="G23" s="496"/>
      <c r="H23" s="496"/>
      <c r="I23" s="496"/>
    </row>
    <row r="24" spans="1:9" ht="12.2" customHeight="1" x14ac:dyDescent="0.25">
      <c r="A24" s="489" t="s">
        <v>14769</v>
      </c>
      <c r="B24" s="489"/>
      <c r="C24" s="489"/>
      <c r="D24" s="489"/>
      <c r="E24" s="489"/>
      <c r="F24" s="489"/>
      <c r="G24" s="489"/>
      <c r="H24" s="489"/>
      <c r="I24" s="489"/>
    </row>
    <row r="25" spans="1:9" ht="12.2" customHeight="1" x14ac:dyDescent="0.25">
      <c r="A25" s="489" t="s">
        <v>385</v>
      </c>
      <c r="B25" s="489"/>
      <c r="C25" s="489"/>
      <c r="D25" s="489"/>
      <c r="E25" s="489"/>
      <c r="F25" s="489"/>
      <c r="G25" s="489"/>
      <c r="H25" s="489"/>
      <c r="I25" s="489"/>
    </row>
    <row r="26" spans="1:9" ht="10.9" customHeight="1" x14ac:dyDescent="0.25">
      <c r="A26" s="490"/>
      <c r="B26" s="490"/>
      <c r="C26" s="490"/>
      <c r="D26" s="490"/>
      <c r="E26" s="490"/>
      <c r="F26" s="490"/>
      <c r="G26" s="490"/>
      <c r="H26" s="490"/>
      <c r="I26" s="490"/>
    </row>
    <row r="27" spans="1:9" ht="10.9" customHeight="1" x14ac:dyDescent="0.25">
      <c r="A27" s="491"/>
      <c r="B27" s="491"/>
      <c r="C27" s="491"/>
      <c r="D27" s="491"/>
      <c r="E27" s="491"/>
      <c r="F27" s="491"/>
      <c r="G27" s="491"/>
      <c r="H27" s="491"/>
      <c r="I27" s="491"/>
    </row>
    <row r="28" spans="1:9" ht="12.2" customHeight="1" x14ac:dyDescent="0.25">
      <c r="A28" s="492" t="s">
        <v>4</v>
      </c>
      <c r="B28" s="492"/>
      <c r="C28" s="493" t="s">
        <v>735</v>
      </c>
      <c r="D28" s="493"/>
      <c r="E28" s="493"/>
      <c r="F28" s="493"/>
      <c r="G28" s="361" t="s">
        <v>375</v>
      </c>
      <c r="H28" s="494" t="s">
        <v>736</v>
      </c>
      <c r="I28" s="494"/>
    </row>
    <row r="29" spans="1:9" ht="12.2" customHeight="1" x14ac:dyDescent="0.25">
      <c r="A29" s="485">
        <v>8662</v>
      </c>
      <c r="B29" s="486"/>
      <c r="C29" s="487" t="s">
        <v>1555</v>
      </c>
      <c r="D29" s="487"/>
      <c r="E29" s="487"/>
      <c r="F29" s="487"/>
      <c r="G29" s="362"/>
      <c r="H29" s="488"/>
      <c r="I29" s="488"/>
    </row>
    <row r="30" spans="1:9" ht="12.2" customHeight="1" x14ac:dyDescent="0.25">
      <c r="A30" s="485">
        <v>8700</v>
      </c>
      <c r="B30" s="486"/>
      <c r="C30" s="487" t="s">
        <v>14770</v>
      </c>
      <c r="D30" s="487"/>
      <c r="E30" s="487"/>
      <c r="F30" s="487"/>
      <c r="G30" s="362"/>
      <c r="H30" s="488"/>
      <c r="I30" s="488"/>
    </row>
    <row r="31" spans="1:9" ht="36.6" customHeight="1" x14ac:dyDescent="0.25">
      <c r="A31" s="481" t="s">
        <v>359</v>
      </c>
      <c r="B31" s="481"/>
      <c r="C31" s="482" t="s">
        <v>14771</v>
      </c>
      <c r="D31" s="482"/>
      <c r="E31" s="482"/>
      <c r="F31" s="482"/>
      <c r="G31" s="363" t="s">
        <v>64</v>
      </c>
      <c r="H31" s="483">
        <v>0.2</v>
      </c>
      <c r="I31" s="484"/>
    </row>
    <row r="32" spans="1:9" ht="36.6" customHeight="1" x14ac:dyDescent="0.25">
      <c r="A32" s="481" t="s">
        <v>1557</v>
      </c>
      <c r="B32" s="481"/>
      <c r="C32" s="482" t="s">
        <v>14772</v>
      </c>
      <c r="D32" s="482"/>
      <c r="E32" s="482"/>
      <c r="F32" s="482"/>
      <c r="G32" s="363" t="s">
        <v>64</v>
      </c>
      <c r="H32" s="483">
        <v>0.5</v>
      </c>
      <c r="I32" s="484"/>
    </row>
    <row r="33" spans="1:9" ht="36.6" customHeight="1" x14ac:dyDescent="0.25">
      <c r="A33" s="481" t="s">
        <v>1558</v>
      </c>
      <c r="B33" s="481"/>
      <c r="C33" s="482" t="s">
        <v>14773</v>
      </c>
      <c r="D33" s="482"/>
      <c r="E33" s="482"/>
      <c r="F33" s="482"/>
      <c r="G33" s="363" t="s">
        <v>64</v>
      </c>
      <c r="H33" s="483">
        <v>0.3</v>
      </c>
      <c r="I33" s="484"/>
    </row>
    <row r="34" spans="1:9" ht="12.2" customHeight="1" x14ac:dyDescent="0.25">
      <c r="A34" s="485">
        <v>8701</v>
      </c>
      <c r="B34" s="486"/>
      <c r="C34" s="487" t="s">
        <v>14774</v>
      </c>
      <c r="D34" s="487"/>
      <c r="E34" s="487"/>
      <c r="F34" s="487"/>
      <c r="G34" s="362"/>
      <c r="H34" s="488"/>
      <c r="I34" s="488"/>
    </row>
    <row r="35" spans="1:9" ht="24.4" customHeight="1" x14ac:dyDescent="0.25">
      <c r="A35" s="481" t="s">
        <v>310</v>
      </c>
      <c r="B35" s="481"/>
      <c r="C35" s="482" t="s">
        <v>14775</v>
      </c>
      <c r="D35" s="482"/>
      <c r="E35" s="482"/>
      <c r="F35" s="482"/>
      <c r="G35" s="363" t="s">
        <v>64</v>
      </c>
      <c r="H35" s="483">
        <v>1</v>
      </c>
      <c r="I35" s="484"/>
    </row>
    <row r="36" spans="1:9" ht="24.4" customHeight="1" x14ac:dyDescent="0.25">
      <c r="A36" s="481" t="s">
        <v>1561</v>
      </c>
      <c r="B36" s="481"/>
      <c r="C36" s="482" t="s">
        <v>14776</v>
      </c>
      <c r="D36" s="482"/>
      <c r="E36" s="482"/>
      <c r="F36" s="482"/>
      <c r="G36" s="363" t="s">
        <v>64</v>
      </c>
      <c r="H36" s="483">
        <v>1.5</v>
      </c>
      <c r="I36" s="484"/>
    </row>
    <row r="37" spans="1:9" ht="24.4" customHeight="1" x14ac:dyDescent="0.25">
      <c r="A37" s="481" t="s">
        <v>1560</v>
      </c>
      <c r="B37" s="481"/>
      <c r="C37" s="482" t="s">
        <v>14777</v>
      </c>
      <c r="D37" s="482"/>
      <c r="E37" s="482"/>
      <c r="F37" s="482"/>
      <c r="G37" s="363" t="s">
        <v>64</v>
      </c>
      <c r="H37" s="483">
        <v>2</v>
      </c>
      <c r="I37" s="484"/>
    </row>
    <row r="38" spans="1:9" ht="12.2" customHeight="1" x14ac:dyDescent="0.25">
      <c r="A38" s="485">
        <v>8663</v>
      </c>
      <c r="B38" s="486"/>
      <c r="C38" s="487" t="s">
        <v>1562</v>
      </c>
      <c r="D38" s="487"/>
      <c r="E38" s="487"/>
      <c r="F38" s="487"/>
      <c r="G38" s="362"/>
      <c r="H38" s="488"/>
      <c r="I38" s="488"/>
    </row>
    <row r="39" spans="1:9" ht="12.2" customHeight="1" x14ac:dyDescent="0.25">
      <c r="A39" s="485">
        <v>8702</v>
      </c>
      <c r="B39" s="486"/>
      <c r="C39" s="487" t="s">
        <v>1564</v>
      </c>
      <c r="D39" s="487"/>
      <c r="E39" s="487"/>
      <c r="F39" s="487"/>
      <c r="G39" s="362"/>
      <c r="H39" s="488"/>
      <c r="I39" s="488"/>
    </row>
    <row r="40" spans="1:9" ht="24.4" customHeight="1" x14ac:dyDescent="0.25">
      <c r="A40" s="481" t="s">
        <v>1565</v>
      </c>
      <c r="B40" s="481"/>
      <c r="C40" s="482" t="s">
        <v>1566</v>
      </c>
      <c r="D40" s="482"/>
      <c r="E40" s="482"/>
      <c r="F40" s="482"/>
      <c r="G40" s="363" t="s">
        <v>14778</v>
      </c>
      <c r="H40" s="483">
        <v>1.2</v>
      </c>
      <c r="I40" s="484"/>
    </row>
    <row r="41" spans="1:9" ht="36.6" customHeight="1" x14ac:dyDescent="0.25">
      <c r="A41" s="481" t="s">
        <v>14779</v>
      </c>
      <c r="B41" s="481"/>
      <c r="C41" s="482" t="s">
        <v>14780</v>
      </c>
      <c r="D41" s="482"/>
      <c r="E41" s="482"/>
      <c r="F41" s="482"/>
      <c r="G41" s="363" t="s">
        <v>14781</v>
      </c>
      <c r="H41" s="499">
        <v>412.28</v>
      </c>
      <c r="I41" s="484"/>
    </row>
    <row r="42" spans="1:9" ht="24.4" customHeight="1" x14ac:dyDescent="0.25">
      <c r="A42" s="481" t="s">
        <v>1567</v>
      </c>
      <c r="B42" s="481"/>
      <c r="C42" s="482" t="s">
        <v>14782</v>
      </c>
      <c r="D42" s="482"/>
      <c r="E42" s="482"/>
      <c r="F42" s="482"/>
      <c r="G42" s="363" t="s">
        <v>14778</v>
      </c>
      <c r="H42" s="483">
        <v>2.13</v>
      </c>
      <c r="I42" s="484"/>
    </row>
    <row r="43" spans="1:9" ht="24.4" customHeight="1" x14ac:dyDescent="0.25">
      <c r="A43" s="481" t="s">
        <v>1568</v>
      </c>
      <c r="B43" s="481"/>
      <c r="C43" s="482" t="s">
        <v>14783</v>
      </c>
      <c r="D43" s="482"/>
      <c r="E43" s="482"/>
      <c r="F43" s="482"/>
      <c r="G43" s="363" t="s">
        <v>14778</v>
      </c>
      <c r="H43" s="483">
        <v>0.8</v>
      </c>
      <c r="I43" s="484"/>
    </row>
    <row r="44" spans="1:9" ht="24.4" customHeight="1" x14ac:dyDescent="0.25">
      <c r="A44" s="481" t="s">
        <v>14784</v>
      </c>
      <c r="B44" s="481"/>
      <c r="C44" s="482" t="s">
        <v>14785</v>
      </c>
      <c r="D44" s="482"/>
      <c r="E44" s="482"/>
      <c r="F44" s="482"/>
      <c r="G44" s="363" t="s">
        <v>14778</v>
      </c>
      <c r="H44" s="483">
        <v>0.17</v>
      </c>
      <c r="I44" s="484"/>
    </row>
    <row r="45" spans="1:9" ht="12.2" customHeight="1" x14ac:dyDescent="0.25">
      <c r="A45" s="485">
        <v>8703</v>
      </c>
      <c r="B45" s="486"/>
      <c r="C45" s="487" t="s">
        <v>1570</v>
      </c>
      <c r="D45" s="487"/>
      <c r="E45" s="487"/>
      <c r="F45" s="487"/>
      <c r="G45" s="362"/>
      <c r="H45" s="488"/>
      <c r="I45" s="488"/>
    </row>
    <row r="46" spans="1:9" ht="24.4" customHeight="1" x14ac:dyDescent="0.25">
      <c r="A46" s="481" t="s">
        <v>1571</v>
      </c>
      <c r="B46" s="481"/>
      <c r="C46" s="482" t="s">
        <v>14786</v>
      </c>
      <c r="D46" s="482"/>
      <c r="E46" s="482"/>
      <c r="F46" s="482"/>
      <c r="G46" s="363" t="s">
        <v>14778</v>
      </c>
      <c r="H46" s="483">
        <v>0.49</v>
      </c>
      <c r="I46" s="484"/>
    </row>
    <row r="47" spans="1:9" ht="12.2" customHeight="1" x14ac:dyDescent="0.25">
      <c r="A47" s="485">
        <v>8704</v>
      </c>
      <c r="B47" s="486"/>
      <c r="C47" s="487" t="s">
        <v>1573</v>
      </c>
      <c r="D47" s="487"/>
      <c r="E47" s="487"/>
      <c r="F47" s="487"/>
      <c r="G47" s="362"/>
      <c r="H47" s="488"/>
      <c r="I47" s="488"/>
    </row>
    <row r="48" spans="1:9" ht="36.6" customHeight="1" x14ac:dyDescent="0.25">
      <c r="A48" s="481" t="s">
        <v>1574</v>
      </c>
      <c r="B48" s="481"/>
      <c r="C48" s="482" t="s">
        <v>14787</v>
      </c>
      <c r="D48" s="482"/>
      <c r="E48" s="482"/>
      <c r="F48" s="482"/>
      <c r="G48" s="363" t="s">
        <v>14781</v>
      </c>
      <c r="H48" s="500">
        <v>83.14</v>
      </c>
      <c r="I48" s="484"/>
    </row>
    <row r="49" spans="1:9" ht="36.6" customHeight="1" x14ac:dyDescent="0.25">
      <c r="A49" s="481" t="s">
        <v>1575</v>
      </c>
      <c r="B49" s="481"/>
      <c r="C49" s="482" t="s">
        <v>14788</v>
      </c>
      <c r="D49" s="482"/>
      <c r="E49" s="482"/>
      <c r="F49" s="482"/>
      <c r="G49" s="363" t="s">
        <v>14781</v>
      </c>
      <c r="H49" s="500">
        <v>49.88</v>
      </c>
      <c r="I49" s="484"/>
    </row>
    <row r="50" spans="1:9" ht="12.2" customHeight="1" x14ac:dyDescent="0.25">
      <c r="A50" s="485">
        <v>8706</v>
      </c>
      <c r="B50" s="486"/>
      <c r="C50" s="487" t="s">
        <v>14789</v>
      </c>
      <c r="D50" s="487"/>
      <c r="E50" s="487"/>
      <c r="F50" s="487"/>
      <c r="G50" s="362"/>
      <c r="H50" s="488"/>
      <c r="I50" s="488"/>
    </row>
    <row r="51" spans="1:9" ht="48.75" customHeight="1" x14ac:dyDescent="0.25">
      <c r="A51" s="481" t="s">
        <v>1581</v>
      </c>
      <c r="B51" s="481"/>
      <c r="C51" s="482" t="s">
        <v>14790</v>
      </c>
      <c r="D51" s="482"/>
      <c r="E51" s="482"/>
      <c r="F51" s="482"/>
      <c r="G51" s="363" t="s">
        <v>14791</v>
      </c>
      <c r="H51" s="483">
        <v>4.21</v>
      </c>
      <c r="I51" s="484"/>
    </row>
    <row r="52" spans="1:9" ht="48.75" customHeight="1" x14ac:dyDescent="0.25">
      <c r="A52" s="481" t="s">
        <v>1582</v>
      </c>
      <c r="B52" s="481"/>
      <c r="C52" s="482" t="s">
        <v>14792</v>
      </c>
      <c r="D52" s="482"/>
      <c r="E52" s="482"/>
      <c r="F52" s="482"/>
      <c r="G52" s="363" t="s">
        <v>14791</v>
      </c>
      <c r="H52" s="483">
        <v>5.01</v>
      </c>
      <c r="I52" s="484"/>
    </row>
    <row r="53" spans="1:9" ht="60.95" customHeight="1" x14ac:dyDescent="0.25">
      <c r="A53" s="481" t="s">
        <v>1580</v>
      </c>
      <c r="B53" s="481"/>
      <c r="C53" s="482" t="s">
        <v>14793</v>
      </c>
      <c r="D53" s="482"/>
      <c r="E53" s="482"/>
      <c r="F53" s="482"/>
      <c r="G53" s="363" t="s">
        <v>14778</v>
      </c>
      <c r="H53" s="500">
        <v>10.199999999999999</v>
      </c>
      <c r="I53" s="484"/>
    </row>
    <row r="54" spans="1:9" ht="48.75" customHeight="1" x14ac:dyDescent="0.25">
      <c r="A54" s="481" t="s">
        <v>1578</v>
      </c>
      <c r="B54" s="481"/>
      <c r="C54" s="482" t="s">
        <v>14794</v>
      </c>
      <c r="D54" s="482"/>
      <c r="E54" s="482"/>
      <c r="F54" s="482"/>
      <c r="G54" s="363" t="s">
        <v>14778</v>
      </c>
      <c r="H54" s="500">
        <v>20.41</v>
      </c>
      <c r="I54" s="484"/>
    </row>
    <row r="55" spans="1:9" ht="60.95" customHeight="1" x14ac:dyDescent="0.25">
      <c r="A55" s="481" t="s">
        <v>1579</v>
      </c>
      <c r="B55" s="481"/>
      <c r="C55" s="482" t="s">
        <v>14795</v>
      </c>
      <c r="D55" s="482"/>
      <c r="E55" s="482"/>
      <c r="F55" s="482"/>
      <c r="G55" s="363" t="s">
        <v>14778</v>
      </c>
      <c r="H55" s="500">
        <v>13.6</v>
      </c>
      <c r="I55" s="484"/>
    </row>
    <row r="56" spans="1:9" ht="48.75" customHeight="1" x14ac:dyDescent="0.25">
      <c r="A56" s="481" t="s">
        <v>1583</v>
      </c>
      <c r="B56" s="481"/>
      <c r="C56" s="482" t="s">
        <v>14796</v>
      </c>
      <c r="D56" s="482"/>
      <c r="E56" s="482"/>
      <c r="F56" s="482"/>
      <c r="G56" s="363" t="s">
        <v>14791</v>
      </c>
      <c r="H56" s="483">
        <v>6.2</v>
      </c>
      <c r="I56" s="484"/>
    </row>
    <row r="57" spans="1:9" ht="48.75" customHeight="1" x14ac:dyDescent="0.25">
      <c r="A57" s="481" t="s">
        <v>1587</v>
      </c>
      <c r="B57" s="481"/>
      <c r="C57" s="482" t="s">
        <v>14797</v>
      </c>
      <c r="D57" s="482"/>
      <c r="E57" s="482"/>
      <c r="F57" s="482"/>
      <c r="G57" s="363" t="s">
        <v>14778</v>
      </c>
      <c r="H57" s="500">
        <v>13.06</v>
      </c>
      <c r="I57" s="484"/>
    </row>
    <row r="58" spans="1:9" ht="48.75" customHeight="1" x14ac:dyDescent="0.25">
      <c r="A58" s="481" t="s">
        <v>1586</v>
      </c>
      <c r="B58" s="481"/>
      <c r="C58" s="482" t="s">
        <v>14798</v>
      </c>
      <c r="D58" s="482"/>
      <c r="E58" s="482"/>
      <c r="F58" s="482"/>
      <c r="G58" s="363" t="s">
        <v>14778</v>
      </c>
      <c r="H58" s="500">
        <v>11.66</v>
      </c>
      <c r="I58" s="484"/>
    </row>
    <row r="59" spans="1:9" ht="48.75" customHeight="1" x14ac:dyDescent="0.25">
      <c r="A59" s="481" t="s">
        <v>1584</v>
      </c>
      <c r="B59" s="481"/>
      <c r="C59" s="482" t="s">
        <v>14799</v>
      </c>
      <c r="D59" s="482"/>
      <c r="E59" s="482"/>
      <c r="F59" s="482"/>
      <c r="G59" s="363" t="s">
        <v>14778</v>
      </c>
      <c r="H59" s="500">
        <v>21.91</v>
      </c>
      <c r="I59" s="484"/>
    </row>
    <row r="60" spans="1:9" ht="48.75" customHeight="1" x14ac:dyDescent="0.25">
      <c r="A60" s="481" t="s">
        <v>1585</v>
      </c>
      <c r="B60" s="481"/>
      <c r="C60" s="482" t="s">
        <v>14800</v>
      </c>
      <c r="D60" s="482"/>
      <c r="E60" s="482"/>
      <c r="F60" s="482"/>
      <c r="G60" s="363" t="s">
        <v>14778</v>
      </c>
      <c r="H60" s="483">
        <v>8.15</v>
      </c>
      <c r="I60" s="484"/>
    </row>
    <row r="61" spans="1:9" ht="12.2" customHeight="1" x14ac:dyDescent="0.25">
      <c r="A61" s="485">
        <v>8707</v>
      </c>
      <c r="B61" s="486"/>
      <c r="C61" s="487" t="s">
        <v>14801</v>
      </c>
      <c r="D61" s="487"/>
      <c r="E61" s="487"/>
      <c r="F61" s="487"/>
      <c r="G61" s="362"/>
      <c r="H61" s="488"/>
      <c r="I61" s="488"/>
    </row>
    <row r="62" spans="1:9" ht="60.95" customHeight="1" x14ac:dyDescent="0.25">
      <c r="A62" s="481" t="s">
        <v>1594</v>
      </c>
      <c r="B62" s="481"/>
      <c r="C62" s="482" t="s">
        <v>14802</v>
      </c>
      <c r="D62" s="482"/>
      <c r="E62" s="482"/>
      <c r="F62" s="482"/>
      <c r="G62" s="363" t="s">
        <v>14791</v>
      </c>
      <c r="H62" s="483">
        <v>7.52</v>
      </c>
      <c r="I62" s="484"/>
    </row>
    <row r="63" spans="1:9" ht="48.75" customHeight="1" x14ac:dyDescent="0.25">
      <c r="A63" s="481" t="s">
        <v>1590</v>
      </c>
      <c r="B63" s="481"/>
      <c r="C63" s="482" t="s">
        <v>14803</v>
      </c>
      <c r="D63" s="482"/>
      <c r="E63" s="482"/>
      <c r="F63" s="482"/>
      <c r="G63" s="363" t="s">
        <v>14781</v>
      </c>
      <c r="H63" s="500">
        <v>39.81</v>
      </c>
      <c r="I63" s="484"/>
    </row>
    <row r="64" spans="1:9" ht="48.75" customHeight="1" x14ac:dyDescent="0.25">
      <c r="A64" s="481" t="s">
        <v>1591</v>
      </c>
      <c r="B64" s="481"/>
      <c r="C64" s="482" t="s">
        <v>14804</v>
      </c>
      <c r="D64" s="482"/>
      <c r="E64" s="482"/>
      <c r="F64" s="482"/>
      <c r="G64" s="363" t="s">
        <v>14781</v>
      </c>
      <c r="H64" s="483">
        <v>9.58</v>
      </c>
      <c r="I64" s="484"/>
    </row>
    <row r="65" spans="1:9" ht="60.95" customHeight="1" x14ac:dyDescent="0.25">
      <c r="A65" s="481" t="s">
        <v>1592</v>
      </c>
      <c r="B65" s="481"/>
      <c r="C65" s="482" t="s">
        <v>14805</v>
      </c>
      <c r="D65" s="482"/>
      <c r="E65" s="482"/>
      <c r="F65" s="482"/>
      <c r="G65" s="363" t="s">
        <v>14781</v>
      </c>
      <c r="H65" s="483">
        <v>5.58</v>
      </c>
      <c r="I65" s="484"/>
    </row>
    <row r="66" spans="1:9" ht="48.75" customHeight="1" x14ac:dyDescent="0.25">
      <c r="A66" s="481" t="s">
        <v>1589</v>
      </c>
      <c r="B66" s="481"/>
      <c r="C66" s="482" t="s">
        <v>14806</v>
      </c>
      <c r="D66" s="482"/>
      <c r="E66" s="482"/>
      <c r="F66" s="482"/>
      <c r="G66" s="363" t="s">
        <v>14791</v>
      </c>
      <c r="H66" s="483">
        <v>8.36</v>
      </c>
      <c r="I66" s="484"/>
    </row>
    <row r="67" spans="1:9" ht="73.150000000000006" customHeight="1" x14ac:dyDescent="0.25">
      <c r="A67" s="481" t="s">
        <v>1593</v>
      </c>
      <c r="B67" s="481"/>
      <c r="C67" s="482" t="s">
        <v>14807</v>
      </c>
      <c r="D67" s="482"/>
      <c r="E67" s="482"/>
      <c r="F67" s="482"/>
      <c r="G67" s="363" t="s">
        <v>14791</v>
      </c>
      <c r="H67" s="500">
        <v>10.85</v>
      </c>
      <c r="I67" s="484"/>
    </row>
    <row r="68" spans="1:9" ht="12.2" customHeight="1" x14ac:dyDescent="0.25">
      <c r="A68" s="485">
        <v>8708</v>
      </c>
      <c r="B68" s="486"/>
      <c r="C68" s="487" t="s">
        <v>1596</v>
      </c>
      <c r="D68" s="487"/>
      <c r="E68" s="487"/>
      <c r="F68" s="487"/>
      <c r="G68" s="362"/>
      <c r="H68" s="488"/>
      <c r="I68" s="488"/>
    </row>
    <row r="69" spans="1:9" ht="48.75" customHeight="1" x14ac:dyDescent="0.25">
      <c r="A69" s="481" t="s">
        <v>1597</v>
      </c>
      <c r="B69" s="481"/>
      <c r="C69" s="482" t="s">
        <v>14808</v>
      </c>
      <c r="D69" s="482"/>
      <c r="E69" s="482"/>
      <c r="F69" s="482"/>
      <c r="G69" s="363" t="s">
        <v>14778</v>
      </c>
      <c r="H69" s="483">
        <v>5</v>
      </c>
      <c r="I69" s="484"/>
    </row>
    <row r="70" spans="1:9" ht="12.2" customHeight="1" x14ac:dyDescent="0.25">
      <c r="A70" s="485">
        <v>8709</v>
      </c>
      <c r="B70" s="486"/>
      <c r="C70" s="487" t="s">
        <v>14809</v>
      </c>
      <c r="D70" s="487"/>
      <c r="E70" s="487"/>
      <c r="F70" s="487"/>
      <c r="G70" s="362"/>
      <c r="H70" s="488"/>
      <c r="I70" s="488"/>
    </row>
    <row r="71" spans="1:9" ht="60.95" customHeight="1" x14ac:dyDescent="0.25">
      <c r="A71" s="481" t="s">
        <v>1598</v>
      </c>
      <c r="B71" s="481"/>
      <c r="C71" s="482" t="s">
        <v>14810</v>
      </c>
      <c r="D71" s="482"/>
      <c r="E71" s="482"/>
      <c r="F71" s="482"/>
      <c r="G71" s="363" t="s">
        <v>14778</v>
      </c>
      <c r="H71" s="483">
        <v>1.88</v>
      </c>
      <c r="I71" s="484"/>
    </row>
    <row r="72" spans="1:9" ht="60.95" customHeight="1" x14ac:dyDescent="0.25">
      <c r="A72" s="481" t="s">
        <v>1599</v>
      </c>
      <c r="B72" s="481"/>
      <c r="C72" s="482" t="s">
        <v>14811</v>
      </c>
      <c r="D72" s="482"/>
      <c r="E72" s="482"/>
      <c r="F72" s="482"/>
      <c r="G72" s="363" t="s">
        <v>14778</v>
      </c>
      <c r="H72" s="483">
        <v>5.64</v>
      </c>
      <c r="I72" s="484"/>
    </row>
    <row r="73" spans="1:9" ht="60.95" customHeight="1" x14ac:dyDescent="0.25">
      <c r="A73" s="481" t="s">
        <v>1600</v>
      </c>
      <c r="B73" s="481"/>
      <c r="C73" s="482" t="s">
        <v>14812</v>
      </c>
      <c r="D73" s="482"/>
      <c r="E73" s="482"/>
      <c r="F73" s="482"/>
      <c r="G73" s="363" t="s">
        <v>14778</v>
      </c>
      <c r="H73" s="483">
        <v>8.91</v>
      </c>
      <c r="I73" s="484"/>
    </row>
    <row r="74" spans="1:9" ht="60.95" customHeight="1" x14ac:dyDescent="0.25">
      <c r="A74" s="481" t="s">
        <v>14813</v>
      </c>
      <c r="B74" s="481"/>
      <c r="C74" s="482" t="s">
        <v>14814</v>
      </c>
      <c r="D74" s="482"/>
      <c r="E74" s="482"/>
      <c r="F74" s="482"/>
      <c r="G74" s="363" t="s">
        <v>14778</v>
      </c>
      <c r="H74" s="483">
        <v>3.76</v>
      </c>
      <c r="I74" s="484"/>
    </row>
    <row r="75" spans="1:9" ht="12.2" customHeight="1" x14ac:dyDescent="0.25">
      <c r="A75" s="485">
        <v>8710</v>
      </c>
      <c r="B75" s="486"/>
      <c r="C75" s="487" t="s">
        <v>14815</v>
      </c>
      <c r="D75" s="487"/>
      <c r="E75" s="487"/>
      <c r="F75" s="487"/>
      <c r="G75" s="362"/>
      <c r="H75" s="488"/>
      <c r="I75" s="488"/>
    </row>
    <row r="76" spans="1:9" ht="48.75" customHeight="1" x14ac:dyDescent="0.25">
      <c r="A76" s="481" t="s">
        <v>1601</v>
      </c>
      <c r="B76" s="481"/>
      <c r="C76" s="482" t="s">
        <v>14816</v>
      </c>
      <c r="D76" s="482"/>
      <c r="E76" s="482"/>
      <c r="F76" s="482"/>
      <c r="G76" s="363" t="s">
        <v>14817</v>
      </c>
      <c r="H76" s="483">
        <v>3.16</v>
      </c>
      <c r="I76" s="484"/>
    </row>
    <row r="77" spans="1:9" ht="60.95" customHeight="1" x14ac:dyDescent="0.25">
      <c r="A77" s="481" t="s">
        <v>1603</v>
      </c>
      <c r="B77" s="481"/>
      <c r="C77" s="482" t="s">
        <v>14818</v>
      </c>
      <c r="D77" s="482"/>
      <c r="E77" s="482"/>
      <c r="F77" s="482"/>
      <c r="G77" s="363" t="s">
        <v>14781</v>
      </c>
      <c r="H77" s="500">
        <v>19.43</v>
      </c>
      <c r="I77" s="484"/>
    </row>
    <row r="78" spans="1:9" ht="60.95" customHeight="1" x14ac:dyDescent="0.25">
      <c r="A78" s="481" t="s">
        <v>1606</v>
      </c>
      <c r="B78" s="481"/>
      <c r="C78" s="482" t="s">
        <v>14819</v>
      </c>
      <c r="D78" s="482"/>
      <c r="E78" s="482"/>
      <c r="F78" s="482"/>
      <c r="G78" s="363" t="s">
        <v>14778</v>
      </c>
      <c r="H78" s="500">
        <v>12.04</v>
      </c>
      <c r="I78" s="484"/>
    </row>
    <row r="79" spans="1:9" ht="48.75" customHeight="1" x14ac:dyDescent="0.25">
      <c r="A79" s="481" t="s">
        <v>1607</v>
      </c>
      <c r="B79" s="481"/>
      <c r="C79" s="482" t="s">
        <v>14820</v>
      </c>
      <c r="D79" s="482"/>
      <c r="E79" s="482"/>
      <c r="F79" s="482"/>
      <c r="G79" s="363" t="s">
        <v>14778</v>
      </c>
      <c r="H79" s="500">
        <v>16.72</v>
      </c>
      <c r="I79" s="484"/>
    </row>
    <row r="80" spans="1:9" ht="48.75" customHeight="1" x14ac:dyDescent="0.25">
      <c r="A80" s="481" t="s">
        <v>1604</v>
      </c>
      <c r="B80" s="481"/>
      <c r="C80" s="482" t="s">
        <v>14821</v>
      </c>
      <c r="D80" s="482"/>
      <c r="E80" s="482"/>
      <c r="F80" s="482"/>
      <c r="G80" s="363" t="s">
        <v>14778</v>
      </c>
      <c r="H80" s="483">
        <v>8.1300000000000008</v>
      </c>
      <c r="I80" s="484"/>
    </row>
    <row r="81" spans="1:9" ht="48.75" customHeight="1" x14ac:dyDescent="0.25">
      <c r="A81" s="481" t="s">
        <v>1605</v>
      </c>
      <c r="B81" s="481"/>
      <c r="C81" s="482" t="s">
        <v>14822</v>
      </c>
      <c r="D81" s="482"/>
      <c r="E81" s="482"/>
      <c r="F81" s="482"/>
      <c r="G81" s="363" t="s">
        <v>14781</v>
      </c>
      <c r="H81" s="500">
        <v>16.46</v>
      </c>
      <c r="I81" s="484"/>
    </row>
    <row r="82" spans="1:9" ht="12.2" customHeight="1" x14ac:dyDescent="0.25">
      <c r="A82" s="485">
        <v>8711</v>
      </c>
      <c r="B82" s="486"/>
      <c r="C82" s="487" t="s">
        <v>1609</v>
      </c>
      <c r="D82" s="487"/>
      <c r="E82" s="487"/>
      <c r="F82" s="487"/>
      <c r="G82" s="362"/>
      <c r="H82" s="488"/>
      <c r="I82" s="488"/>
    </row>
    <row r="83" spans="1:9" ht="36.6" customHeight="1" x14ac:dyDescent="0.25">
      <c r="A83" s="481" t="s">
        <v>1610</v>
      </c>
      <c r="B83" s="481"/>
      <c r="C83" s="482" t="s">
        <v>14823</v>
      </c>
      <c r="D83" s="482"/>
      <c r="E83" s="482"/>
      <c r="F83" s="482"/>
      <c r="G83" s="363" t="s">
        <v>14778</v>
      </c>
      <c r="H83" s="500">
        <v>24.92</v>
      </c>
      <c r="I83" s="484"/>
    </row>
    <row r="84" spans="1:9" ht="12.2" customHeight="1" x14ac:dyDescent="0.25">
      <c r="A84" s="485">
        <v>8712</v>
      </c>
      <c r="B84" s="486"/>
      <c r="C84" s="487" t="s">
        <v>14824</v>
      </c>
      <c r="D84" s="487"/>
      <c r="E84" s="487"/>
      <c r="F84" s="487"/>
      <c r="G84" s="362"/>
      <c r="H84" s="488"/>
      <c r="I84" s="488"/>
    </row>
    <row r="85" spans="1:9" ht="48.75" customHeight="1" x14ac:dyDescent="0.25">
      <c r="A85" s="481" t="s">
        <v>1612</v>
      </c>
      <c r="B85" s="481"/>
      <c r="C85" s="482" t="s">
        <v>14825</v>
      </c>
      <c r="D85" s="482"/>
      <c r="E85" s="482"/>
      <c r="F85" s="482"/>
      <c r="G85" s="363" t="s">
        <v>14781</v>
      </c>
      <c r="H85" s="500">
        <v>38.979999999999997</v>
      </c>
      <c r="I85" s="484"/>
    </row>
    <row r="86" spans="1:9" ht="60.95" customHeight="1" x14ac:dyDescent="0.25">
      <c r="A86" s="481" t="s">
        <v>1613</v>
      </c>
      <c r="B86" s="481"/>
      <c r="C86" s="482" t="s">
        <v>14826</v>
      </c>
      <c r="D86" s="482"/>
      <c r="E86" s="482"/>
      <c r="F86" s="482"/>
      <c r="G86" s="363" t="s">
        <v>14781</v>
      </c>
      <c r="H86" s="483">
        <v>5.82</v>
      </c>
      <c r="I86" s="484"/>
    </row>
    <row r="87" spans="1:9" ht="60.95" customHeight="1" x14ac:dyDescent="0.25">
      <c r="A87" s="481" t="s">
        <v>1614</v>
      </c>
      <c r="B87" s="481"/>
      <c r="C87" s="482" t="s">
        <v>14827</v>
      </c>
      <c r="D87" s="482"/>
      <c r="E87" s="482"/>
      <c r="F87" s="482"/>
      <c r="G87" s="363" t="s">
        <v>14781</v>
      </c>
      <c r="H87" s="500">
        <v>18.5</v>
      </c>
      <c r="I87" s="484"/>
    </row>
    <row r="88" spans="1:9" ht="12.2" customHeight="1" x14ac:dyDescent="0.25">
      <c r="A88" s="485">
        <v>8713</v>
      </c>
      <c r="B88" s="486"/>
      <c r="C88" s="487" t="s">
        <v>14828</v>
      </c>
      <c r="D88" s="487"/>
      <c r="E88" s="487"/>
      <c r="F88" s="487"/>
      <c r="G88" s="362"/>
      <c r="H88" s="488"/>
      <c r="I88" s="488"/>
    </row>
    <row r="89" spans="1:9" ht="48.75" customHeight="1" x14ac:dyDescent="0.25">
      <c r="A89" s="481" t="s">
        <v>1616</v>
      </c>
      <c r="B89" s="481"/>
      <c r="C89" s="482" t="s">
        <v>14829</v>
      </c>
      <c r="D89" s="482"/>
      <c r="E89" s="482"/>
      <c r="F89" s="482"/>
      <c r="G89" s="363" t="s">
        <v>14778</v>
      </c>
      <c r="H89" s="500">
        <v>15.85</v>
      </c>
      <c r="I89" s="484"/>
    </row>
    <row r="90" spans="1:9" ht="36.6" customHeight="1" x14ac:dyDescent="0.25">
      <c r="A90" s="481" t="s">
        <v>1617</v>
      </c>
      <c r="B90" s="481"/>
      <c r="C90" s="482" t="s">
        <v>14830</v>
      </c>
      <c r="D90" s="482"/>
      <c r="E90" s="482"/>
      <c r="F90" s="482"/>
      <c r="G90" s="363" t="s">
        <v>14778</v>
      </c>
      <c r="H90" s="483">
        <v>6.4</v>
      </c>
      <c r="I90" s="484"/>
    </row>
    <row r="91" spans="1:9" ht="36.6" customHeight="1" x14ac:dyDescent="0.25">
      <c r="A91" s="481" t="s">
        <v>1618</v>
      </c>
      <c r="B91" s="481"/>
      <c r="C91" s="482" t="s">
        <v>14831</v>
      </c>
      <c r="D91" s="482"/>
      <c r="E91" s="482"/>
      <c r="F91" s="482"/>
      <c r="G91" s="363" t="s">
        <v>14778</v>
      </c>
      <c r="H91" s="483">
        <v>9.7899999999999991</v>
      </c>
      <c r="I91" s="484"/>
    </row>
    <row r="92" spans="1:9" ht="73.150000000000006" customHeight="1" x14ac:dyDescent="0.25">
      <c r="A92" s="481" t="s">
        <v>1619</v>
      </c>
      <c r="B92" s="481"/>
      <c r="C92" s="482" t="s">
        <v>14832</v>
      </c>
      <c r="D92" s="482"/>
      <c r="E92" s="482"/>
      <c r="F92" s="482"/>
      <c r="G92" s="363" t="s">
        <v>14778</v>
      </c>
      <c r="H92" s="500">
        <v>48.55</v>
      </c>
      <c r="I92" s="484"/>
    </row>
    <row r="93" spans="1:9" ht="73.150000000000006" customHeight="1" x14ac:dyDescent="0.25">
      <c r="A93" s="481" t="s">
        <v>14833</v>
      </c>
      <c r="B93" s="481"/>
      <c r="C93" s="482" t="s">
        <v>14834</v>
      </c>
      <c r="D93" s="482"/>
      <c r="E93" s="482"/>
      <c r="F93" s="482"/>
      <c r="G93" s="363" t="s">
        <v>14778</v>
      </c>
      <c r="H93" s="500">
        <v>40.56</v>
      </c>
      <c r="I93" s="484"/>
    </row>
    <row r="94" spans="1:9" ht="12.2" customHeight="1" x14ac:dyDescent="0.25">
      <c r="A94" s="485">
        <v>8714</v>
      </c>
      <c r="B94" s="486"/>
      <c r="C94" s="487" t="s">
        <v>1621</v>
      </c>
      <c r="D94" s="487"/>
      <c r="E94" s="487"/>
      <c r="F94" s="487"/>
      <c r="G94" s="362"/>
      <c r="H94" s="488"/>
      <c r="I94" s="488"/>
    </row>
    <row r="95" spans="1:9" ht="36.6" customHeight="1" x14ac:dyDescent="0.25">
      <c r="A95" s="481" t="s">
        <v>1622</v>
      </c>
      <c r="B95" s="481"/>
      <c r="C95" s="482" t="s">
        <v>14835</v>
      </c>
      <c r="D95" s="482"/>
      <c r="E95" s="482"/>
      <c r="F95" s="482"/>
      <c r="G95" s="363" t="s">
        <v>14836</v>
      </c>
      <c r="H95" s="499">
        <v>136.88999999999999</v>
      </c>
      <c r="I95" s="484"/>
    </row>
    <row r="96" spans="1:9" ht="48.75" customHeight="1" x14ac:dyDescent="0.25">
      <c r="A96" s="481" t="s">
        <v>1623</v>
      </c>
      <c r="B96" s="481"/>
      <c r="C96" s="482" t="s">
        <v>14837</v>
      </c>
      <c r="D96" s="482"/>
      <c r="E96" s="482"/>
      <c r="F96" s="482"/>
      <c r="G96" s="363" t="s">
        <v>14836</v>
      </c>
      <c r="H96" s="500">
        <v>94.11</v>
      </c>
      <c r="I96" s="484"/>
    </row>
    <row r="97" spans="1:9" ht="73.150000000000006" customHeight="1" x14ac:dyDescent="0.25">
      <c r="A97" s="481" t="s">
        <v>14838</v>
      </c>
      <c r="B97" s="481"/>
      <c r="C97" s="482" t="s">
        <v>14839</v>
      </c>
      <c r="D97" s="482"/>
      <c r="E97" s="482"/>
      <c r="F97" s="482"/>
      <c r="G97" s="363" t="s">
        <v>14778</v>
      </c>
      <c r="H97" s="500">
        <v>14.96</v>
      </c>
      <c r="I97" s="484"/>
    </row>
    <row r="98" spans="1:9" ht="12.2" customHeight="1" x14ac:dyDescent="0.25">
      <c r="A98" s="485">
        <v>8715</v>
      </c>
      <c r="B98" s="486"/>
      <c r="C98" s="487" t="s">
        <v>1625</v>
      </c>
      <c r="D98" s="487"/>
      <c r="E98" s="487"/>
      <c r="F98" s="487"/>
      <c r="G98" s="362"/>
      <c r="H98" s="488"/>
      <c r="I98" s="488"/>
    </row>
    <row r="99" spans="1:9" ht="36.6" customHeight="1" x14ac:dyDescent="0.25">
      <c r="A99" s="481" t="s">
        <v>1628</v>
      </c>
      <c r="B99" s="481"/>
      <c r="C99" s="482" t="s">
        <v>14840</v>
      </c>
      <c r="D99" s="482"/>
      <c r="E99" s="482"/>
      <c r="F99" s="482"/>
      <c r="G99" s="363" t="s">
        <v>14836</v>
      </c>
      <c r="H99" s="499">
        <v>344.17</v>
      </c>
      <c r="I99" s="484"/>
    </row>
    <row r="100" spans="1:9" ht="36.6" customHeight="1" x14ac:dyDescent="0.25">
      <c r="A100" s="481" t="s">
        <v>1631</v>
      </c>
      <c r="B100" s="481"/>
      <c r="C100" s="482" t="s">
        <v>14841</v>
      </c>
      <c r="D100" s="482"/>
      <c r="E100" s="482"/>
      <c r="F100" s="482"/>
      <c r="G100" s="363" t="s">
        <v>14836</v>
      </c>
      <c r="H100" s="499">
        <v>260.74</v>
      </c>
      <c r="I100" s="484"/>
    </row>
    <row r="101" spans="1:9" ht="48.75" customHeight="1" x14ac:dyDescent="0.25">
      <c r="A101" s="481" t="s">
        <v>1626</v>
      </c>
      <c r="B101" s="481"/>
      <c r="C101" s="482" t="s">
        <v>14842</v>
      </c>
      <c r="D101" s="482"/>
      <c r="E101" s="482"/>
      <c r="F101" s="482"/>
      <c r="G101" s="363" t="s">
        <v>14836</v>
      </c>
      <c r="H101" s="499">
        <v>142.52000000000001</v>
      </c>
      <c r="I101" s="484"/>
    </row>
    <row r="102" spans="1:9" ht="48.75" customHeight="1" x14ac:dyDescent="0.25">
      <c r="A102" s="481" t="s">
        <v>1627</v>
      </c>
      <c r="B102" s="481"/>
      <c r="C102" s="482" t="s">
        <v>14843</v>
      </c>
      <c r="D102" s="482"/>
      <c r="E102" s="482"/>
      <c r="F102" s="482"/>
      <c r="G102" s="363" t="s">
        <v>14836</v>
      </c>
      <c r="H102" s="499">
        <v>204.89</v>
      </c>
      <c r="I102" s="484"/>
    </row>
    <row r="103" spans="1:9" ht="48.75" customHeight="1" x14ac:dyDescent="0.25">
      <c r="A103" s="481" t="s">
        <v>1629</v>
      </c>
      <c r="B103" s="481"/>
      <c r="C103" s="482" t="s">
        <v>14844</v>
      </c>
      <c r="D103" s="482"/>
      <c r="E103" s="482"/>
      <c r="F103" s="482"/>
      <c r="G103" s="363" t="s">
        <v>14836</v>
      </c>
      <c r="H103" s="499">
        <v>137.29</v>
      </c>
      <c r="I103" s="484"/>
    </row>
    <row r="104" spans="1:9" ht="48.75" customHeight="1" x14ac:dyDescent="0.25">
      <c r="A104" s="481" t="s">
        <v>1630</v>
      </c>
      <c r="B104" s="481"/>
      <c r="C104" s="482" t="s">
        <v>14845</v>
      </c>
      <c r="D104" s="482"/>
      <c r="E104" s="482"/>
      <c r="F104" s="482"/>
      <c r="G104" s="363" t="s">
        <v>14836</v>
      </c>
      <c r="H104" s="499">
        <v>194.79</v>
      </c>
      <c r="I104" s="484"/>
    </row>
    <row r="105" spans="1:9" ht="12.2" customHeight="1" x14ac:dyDescent="0.25">
      <c r="A105" s="485">
        <v>8716</v>
      </c>
      <c r="B105" s="486"/>
      <c r="C105" s="487" t="s">
        <v>14846</v>
      </c>
      <c r="D105" s="487"/>
      <c r="E105" s="487"/>
      <c r="F105" s="487"/>
      <c r="G105" s="362"/>
      <c r="H105" s="488"/>
      <c r="I105" s="488"/>
    </row>
    <row r="106" spans="1:9" ht="48.75" customHeight="1" x14ac:dyDescent="0.25">
      <c r="A106" s="481" t="s">
        <v>1634</v>
      </c>
      <c r="B106" s="481"/>
      <c r="C106" s="482" t="s">
        <v>14847</v>
      </c>
      <c r="D106" s="482"/>
      <c r="E106" s="482"/>
      <c r="F106" s="482"/>
      <c r="G106" s="363" t="s">
        <v>14781</v>
      </c>
      <c r="H106" s="500">
        <v>89.12</v>
      </c>
      <c r="I106" s="484"/>
    </row>
    <row r="107" spans="1:9" ht="48.75" customHeight="1" x14ac:dyDescent="0.25">
      <c r="A107" s="481" t="s">
        <v>1633</v>
      </c>
      <c r="B107" s="481"/>
      <c r="C107" s="482" t="s">
        <v>14848</v>
      </c>
      <c r="D107" s="482"/>
      <c r="E107" s="482"/>
      <c r="F107" s="482"/>
      <c r="G107" s="363" t="s">
        <v>14781</v>
      </c>
      <c r="H107" s="499">
        <v>223.85</v>
      </c>
      <c r="I107" s="484"/>
    </row>
    <row r="108" spans="1:9" ht="12.2" customHeight="1" x14ac:dyDescent="0.25">
      <c r="A108" s="485">
        <v>8717</v>
      </c>
      <c r="B108" s="486"/>
      <c r="C108" s="487" t="s">
        <v>14849</v>
      </c>
      <c r="D108" s="487"/>
      <c r="E108" s="487"/>
      <c r="F108" s="487"/>
      <c r="G108" s="362"/>
      <c r="H108" s="488"/>
      <c r="I108" s="488"/>
    </row>
    <row r="109" spans="1:9" ht="48.75" customHeight="1" x14ac:dyDescent="0.25">
      <c r="A109" s="481" t="s">
        <v>1639</v>
      </c>
      <c r="B109" s="481"/>
      <c r="C109" s="482" t="s">
        <v>14850</v>
      </c>
      <c r="D109" s="482"/>
      <c r="E109" s="482"/>
      <c r="F109" s="482"/>
      <c r="G109" s="363" t="s">
        <v>14778</v>
      </c>
      <c r="H109" s="500">
        <v>30.1</v>
      </c>
      <c r="I109" s="484"/>
    </row>
    <row r="110" spans="1:9" ht="36.6" customHeight="1" x14ac:dyDescent="0.25">
      <c r="A110" s="481" t="s">
        <v>1642</v>
      </c>
      <c r="B110" s="481"/>
      <c r="C110" s="482" t="s">
        <v>14851</v>
      </c>
      <c r="D110" s="482"/>
      <c r="E110" s="482"/>
      <c r="F110" s="482"/>
      <c r="G110" s="363" t="s">
        <v>14778</v>
      </c>
      <c r="H110" s="483">
        <v>9.4</v>
      </c>
      <c r="I110" s="484"/>
    </row>
    <row r="111" spans="1:9" ht="48.75" customHeight="1" x14ac:dyDescent="0.25">
      <c r="A111" s="481" t="s">
        <v>1637</v>
      </c>
      <c r="B111" s="481"/>
      <c r="C111" s="482" t="s">
        <v>14852</v>
      </c>
      <c r="D111" s="482"/>
      <c r="E111" s="482"/>
      <c r="F111" s="482"/>
      <c r="G111" s="363" t="s">
        <v>14778</v>
      </c>
      <c r="H111" s="500">
        <v>16.63</v>
      </c>
      <c r="I111" s="484"/>
    </row>
    <row r="112" spans="1:9" ht="48.75" customHeight="1" x14ac:dyDescent="0.25">
      <c r="A112" s="481" t="s">
        <v>1638</v>
      </c>
      <c r="B112" s="481"/>
      <c r="C112" s="482" t="s">
        <v>14853</v>
      </c>
      <c r="D112" s="482"/>
      <c r="E112" s="482"/>
      <c r="F112" s="482"/>
      <c r="G112" s="363" t="s">
        <v>14778</v>
      </c>
      <c r="H112" s="500">
        <v>14.48</v>
      </c>
      <c r="I112" s="484"/>
    </row>
    <row r="113" spans="1:9" ht="48.75" customHeight="1" x14ac:dyDescent="0.25">
      <c r="A113" s="481" t="s">
        <v>309</v>
      </c>
      <c r="B113" s="481"/>
      <c r="C113" s="482" t="s">
        <v>14854</v>
      </c>
      <c r="D113" s="482"/>
      <c r="E113" s="482"/>
      <c r="F113" s="482"/>
      <c r="G113" s="363" t="s">
        <v>14778</v>
      </c>
      <c r="H113" s="483">
        <v>9.39</v>
      </c>
      <c r="I113" s="484"/>
    </row>
    <row r="114" spans="1:9" ht="48.75" customHeight="1" x14ac:dyDescent="0.25">
      <c r="A114" s="481" t="s">
        <v>1643</v>
      </c>
      <c r="B114" s="481"/>
      <c r="C114" s="482" t="s">
        <v>14855</v>
      </c>
      <c r="D114" s="482"/>
      <c r="E114" s="482"/>
      <c r="F114" s="482"/>
      <c r="G114" s="363" t="s">
        <v>14778</v>
      </c>
      <c r="H114" s="500">
        <v>12.93</v>
      </c>
      <c r="I114" s="484"/>
    </row>
    <row r="115" spans="1:9" ht="48.75" customHeight="1" x14ac:dyDescent="0.25">
      <c r="A115" s="481" t="s">
        <v>1636</v>
      </c>
      <c r="B115" s="481"/>
      <c r="C115" s="482" t="s">
        <v>14856</v>
      </c>
      <c r="D115" s="482"/>
      <c r="E115" s="482"/>
      <c r="F115" s="482"/>
      <c r="G115" s="363" t="s">
        <v>14778</v>
      </c>
      <c r="H115" s="483">
        <v>7.79</v>
      </c>
      <c r="I115" s="484"/>
    </row>
    <row r="116" spans="1:9" ht="48.75" customHeight="1" x14ac:dyDescent="0.25">
      <c r="A116" s="481" t="s">
        <v>1644</v>
      </c>
      <c r="B116" s="481"/>
      <c r="C116" s="482" t="s">
        <v>14857</v>
      </c>
      <c r="D116" s="482"/>
      <c r="E116" s="482"/>
      <c r="F116" s="482"/>
      <c r="G116" s="363" t="s">
        <v>14791</v>
      </c>
      <c r="H116" s="500">
        <v>18.809999999999999</v>
      </c>
      <c r="I116" s="484"/>
    </row>
    <row r="117" spans="1:9" ht="48.75" customHeight="1" x14ac:dyDescent="0.25">
      <c r="A117" s="481" t="s">
        <v>1645</v>
      </c>
      <c r="B117" s="481"/>
      <c r="C117" s="482" t="s">
        <v>14858</v>
      </c>
      <c r="D117" s="482"/>
      <c r="E117" s="482"/>
      <c r="F117" s="482"/>
      <c r="G117" s="363" t="s">
        <v>14791</v>
      </c>
      <c r="H117" s="500">
        <v>10.02</v>
      </c>
      <c r="I117" s="484"/>
    </row>
    <row r="118" spans="1:9" ht="48.75" customHeight="1" x14ac:dyDescent="0.25">
      <c r="A118" s="481" t="s">
        <v>1640</v>
      </c>
      <c r="B118" s="481"/>
      <c r="C118" s="482" t="s">
        <v>14859</v>
      </c>
      <c r="D118" s="482"/>
      <c r="E118" s="482"/>
      <c r="F118" s="482"/>
      <c r="G118" s="363" t="s">
        <v>14778</v>
      </c>
      <c r="H118" s="500">
        <v>12.93</v>
      </c>
      <c r="I118" s="484"/>
    </row>
    <row r="119" spans="1:9" ht="48.75" customHeight="1" x14ac:dyDescent="0.25">
      <c r="A119" s="481" t="s">
        <v>1641</v>
      </c>
      <c r="B119" s="481"/>
      <c r="C119" s="482" t="s">
        <v>14860</v>
      </c>
      <c r="D119" s="482"/>
      <c r="E119" s="482"/>
      <c r="F119" s="482"/>
      <c r="G119" s="363" t="s">
        <v>14778</v>
      </c>
      <c r="H119" s="500">
        <v>14.36</v>
      </c>
      <c r="I119" s="484"/>
    </row>
    <row r="120" spans="1:9" ht="12.2" customHeight="1" x14ac:dyDescent="0.25">
      <c r="A120" s="485">
        <v>8718</v>
      </c>
      <c r="B120" s="486"/>
      <c r="C120" s="487" t="s">
        <v>14861</v>
      </c>
      <c r="D120" s="487"/>
      <c r="E120" s="487"/>
      <c r="F120" s="487"/>
      <c r="G120" s="362"/>
      <c r="H120" s="488"/>
      <c r="I120" s="488"/>
    </row>
    <row r="121" spans="1:9" ht="48.75" customHeight="1" x14ac:dyDescent="0.25">
      <c r="A121" s="481" t="s">
        <v>1647</v>
      </c>
      <c r="B121" s="481"/>
      <c r="C121" s="482" t="s">
        <v>14862</v>
      </c>
      <c r="D121" s="482"/>
      <c r="E121" s="482"/>
      <c r="F121" s="482"/>
      <c r="G121" s="363" t="s">
        <v>14778</v>
      </c>
      <c r="H121" s="483">
        <v>9.4</v>
      </c>
      <c r="I121" s="484"/>
    </row>
    <row r="122" spans="1:9" ht="36.6" customHeight="1" x14ac:dyDescent="0.25">
      <c r="A122" s="481" t="s">
        <v>1648</v>
      </c>
      <c r="B122" s="481"/>
      <c r="C122" s="482" t="s">
        <v>14863</v>
      </c>
      <c r="D122" s="482"/>
      <c r="E122" s="482"/>
      <c r="F122" s="482"/>
      <c r="G122" s="363" t="s">
        <v>14778</v>
      </c>
      <c r="H122" s="483">
        <v>8.9600000000000009</v>
      </c>
      <c r="I122" s="484"/>
    </row>
    <row r="123" spans="1:9" ht="48.75" customHeight="1" x14ac:dyDescent="0.25">
      <c r="A123" s="481" t="s">
        <v>1649</v>
      </c>
      <c r="B123" s="481"/>
      <c r="C123" s="482" t="s">
        <v>14864</v>
      </c>
      <c r="D123" s="482"/>
      <c r="E123" s="482"/>
      <c r="F123" s="482"/>
      <c r="G123" s="363" t="s">
        <v>14778</v>
      </c>
      <c r="H123" s="500">
        <v>18.690000000000001</v>
      </c>
      <c r="I123" s="484"/>
    </row>
    <row r="124" spans="1:9" ht="48.75" customHeight="1" x14ac:dyDescent="0.25">
      <c r="A124" s="481" t="s">
        <v>1650</v>
      </c>
      <c r="B124" s="481"/>
      <c r="C124" s="482" t="s">
        <v>14865</v>
      </c>
      <c r="D124" s="482"/>
      <c r="E124" s="482"/>
      <c r="F124" s="482"/>
      <c r="G124" s="363" t="s">
        <v>14778</v>
      </c>
      <c r="H124" s="500">
        <v>22.42</v>
      </c>
      <c r="I124" s="484"/>
    </row>
    <row r="125" spans="1:9" ht="48.75" customHeight="1" x14ac:dyDescent="0.25">
      <c r="A125" s="481" t="s">
        <v>1651</v>
      </c>
      <c r="B125" s="481"/>
      <c r="C125" s="482" t="s">
        <v>14866</v>
      </c>
      <c r="D125" s="482"/>
      <c r="E125" s="482"/>
      <c r="F125" s="482"/>
      <c r="G125" s="363" t="s">
        <v>14791</v>
      </c>
      <c r="H125" s="483">
        <v>7.36</v>
      </c>
      <c r="I125" s="484"/>
    </row>
    <row r="126" spans="1:9" ht="12.2" customHeight="1" x14ac:dyDescent="0.25">
      <c r="A126" s="485">
        <v>8719</v>
      </c>
      <c r="B126" s="486"/>
      <c r="C126" s="487" t="s">
        <v>14867</v>
      </c>
      <c r="D126" s="487"/>
      <c r="E126" s="487"/>
      <c r="F126" s="487"/>
      <c r="G126" s="362"/>
      <c r="H126" s="488"/>
      <c r="I126" s="488"/>
    </row>
    <row r="127" spans="1:9" ht="48.75" customHeight="1" x14ac:dyDescent="0.25">
      <c r="A127" s="481" t="s">
        <v>1652</v>
      </c>
      <c r="B127" s="481"/>
      <c r="C127" s="482" t="s">
        <v>14868</v>
      </c>
      <c r="D127" s="482"/>
      <c r="E127" s="482"/>
      <c r="F127" s="482"/>
      <c r="G127" s="363" t="s">
        <v>14778</v>
      </c>
      <c r="H127" s="500">
        <v>14.94</v>
      </c>
      <c r="I127" s="484"/>
    </row>
    <row r="128" spans="1:9" ht="48.75" customHeight="1" x14ac:dyDescent="0.25">
      <c r="A128" s="481" t="s">
        <v>1653</v>
      </c>
      <c r="B128" s="481"/>
      <c r="C128" s="482" t="s">
        <v>14869</v>
      </c>
      <c r="D128" s="482"/>
      <c r="E128" s="482"/>
      <c r="F128" s="482"/>
      <c r="G128" s="363" t="s">
        <v>14778</v>
      </c>
      <c r="H128" s="500">
        <v>16.010000000000002</v>
      </c>
      <c r="I128" s="484"/>
    </row>
    <row r="129" spans="1:9" ht="48.75" customHeight="1" x14ac:dyDescent="0.25">
      <c r="A129" s="481" t="s">
        <v>1655</v>
      </c>
      <c r="B129" s="481"/>
      <c r="C129" s="482" t="s">
        <v>14870</v>
      </c>
      <c r="D129" s="482"/>
      <c r="E129" s="482"/>
      <c r="F129" s="482"/>
      <c r="G129" s="363" t="s">
        <v>14778</v>
      </c>
      <c r="H129" s="500">
        <v>18.690000000000001</v>
      </c>
      <c r="I129" s="484"/>
    </row>
    <row r="130" spans="1:9" ht="36.6" customHeight="1" x14ac:dyDescent="0.25">
      <c r="A130" s="481" t="s">
        <v>1654</v>
      </c>
      <c r="B130" s="481"/>
      <c r="C130" s="482" t="s">
        <v>14871</v>
      </c>
      <c r="D130" s="482"/>
      <c r="E130" s="482"/>
      <c r="F130" s="482"/>
      <c r="G130" s="363" t="s">
        <v>14778</v>
      </c>
      <c r="H130" s="500">
        <v>20.38</v>
      </c>
      <c r="I130" s="484"/>
    </row>
    <row r="131" spans="1:9" ht="36.6" customHeight="1" x14ac:dyDescent="0.25">
      <c r="A131" s="481" t="s">
        <v>1658</v>
      </c>
      <c r="B131" s="481"/>
      <c r="C131" s="482" t="s">
        <v>14872</v>
      </c>
      <c r="D131" s="482"/>
      <c r="E131" s="482"/>
      <c r="F131" s="482"/>
      <c r="G131" s="363" t="s">
        <v>14778</v>
      </c>
      <c r="H131" s="483">
        <v>7.92</v>
      </c>
      <c r="I131" s="484"/>
    </row>
    <row r="132" spans="1:9" ht="36.6" customHeight="1" x14ac:dyDescent="0.25">
      <c r="A132" s="481" t="s">
        <v>1659</v>
      </c>
      <c r="B132" s="481"/>
      <c r="C132" s="482" t="s">
        <v>14873</v>
      </c>
      <c r="D132" s="482"/>
      <c r="E132" s="482"/>
      <c r="F132" s="482"/>
      <c r="G132" s="363" t="s">
        <v>14791</v>
      </c>
      <c r="H132" s="483">
        <v>2.46</v>
      </c>
      <c r="I132" s="484"/>
    </row>
    <row r="133" spans="1:9" ht="48.75" customHeight="1" x14ac:dyDescent="0.25">
      <c r="A133" s="481" t="s">
        <v>1656</v>
      </c>
      <c r="B133" s="481"/>
      <c r="C133" s="482" t="s">
        <v>14874</v>
      </c>
      <c r="D133" s="482"/>
      <c r="E133" s="482"/>
      <c r="F133" s="482"/>
      <c r="G133" s="363" t="s">
        <v>14778</v>
      </c>
      <c r="H133" s="500">
        <v>22.42</v>
      </c>
      <c r="I133" s="484"/>
    </row>
    <row r="134" spans="1:9" ht="48.75" customHeight="1" x14ac:dyDescent="0.25">
      <c r="A134" s="481" t="s">
        <v>1657</v>
      </c>
      <c r="B134" s="481"/>
      <c r="C134" s="482" t="s">
        <v>14875</v>
      </c>
      <c r="D134" s="482"/>
      <c r="E134" s="482"/>
      <c r="F134" s="482"/>
      <c r="G134" s="363" t="s">
        <v>14778</v>
      </c>
      <c r="H134" s="500">
        <v>19.5</v>
      </c>
      <c r="I134" s="484"/>
    </row>
    <row r="135" spans="1:9" ht="48.75" customHeight="1" x14ac:dyDescent="0.25">
      <c r="A135" s="481" t="s">
        <v>1660</v>
      </c>
      <c r="B135" s="481"/>
      <c r="C135" s="482" t="s">
        <v>14876</v>
      </c>
      <c r="D135" s="482"/>
      <c r="E135" s="482"/>
      <c r="F135" s="482"/>
      <c r="G135" s="363" t="s">
        <v>14791</v>
      </c>
      <c r="H135" s="483">
        <v>7.86</v>
      </c>
      <c r="I135" s="484"/>
    </row>
    <row r="136" spans="1:9" ht="12.2" customHeight="1" x14ac:dyDescent="0.25">
      <c r="A136" s="485">
        <v>8720</v>
      </c>
      <c r="B136" s="486"/>
      <c r="C136" s="487" t="s">
        <v>1661</v>
      </c>
      <c r="D136" s="487"/>
      <c r="E136" s="487"/>
      <c r="F136" s="487"/>
      <c r="G136" s="362"/>
      <c r="H136" s="488"/>
      <c r="I136" s="488"/>
    </row>
    <row r="137" spans="1:9" ht="48.75" customHeight="1" x14ac:dyDescent="0.25">
      <c r="A137" s="481" t="s">
        <v>1662</v>
      </c>
      <c r="B137" s="481"/>
      <c r="C137" s="482" t="s">
        <v>14877</v>
      </c>
      <c r="D137" s="482"/>
      <c r="E137" s="482"/>
      <c r="F137" s="482"/>
      <c r="G137" s="363" t="s">
        <v>14778</v>
      </c>
      <c r="H137" s="500">
        <v>17.25</v>
      </c>
      <c r="I137" s="484"/>
    </row>
    <row r="138" spans="1:9" ht="48.75" customHeight="1" x14ac:dyDescent="0.25">
      <c r="A138" s="481" t="s">
        <v>1663</v>
      </c>
      <c r="B138" s="481"/>
      <c r="C138" s="482" t="s">
        <v>14878</v>
      </c>
      <c r="D138" s="482"/>
      <c r="E138" s="482"/>
      <c r="F138" s="482"/>
      <c r="G138" s="363" t="s">
        <v>14778</v>
      </c>
      <c r="H138" s="500">
        <v>14.94</v>
      </c>
      <c r="I138" s="484"/>
    </row>
    <row r="139" spans="1:9" ht="48.75" customHeight="1" x14ac:dyDescent="0.25">
      <c r="A139" s="481" t="s">
        <v>1664</v>
      </c>
      <c r="B139" s="481"/>
      <c r="C139" s="482" t="s">
        <v>14879</v>
      </c>
      <c r="D139" s="482"/>
      <c r="E139" s="482"/>
      <c r="F139" s="482"/>
      <c r="G139" s="363" t="s">
        <v>14791</v>
      </c>
      <c r="H139" s="483">
        <v>2.4900000000000002</v>
      </c>
      <c r="I139" s="484"/>
    </row>
    <row r="140" spans="1:9" ht="12.2" customHeight="1" x14ac:dyDescent="0.25">
      <c r="A140" s="485">
        <v>8721</v>
      </c>
      <c r="B140" s="486"/>
      <c r="C140" s="487" t="s">
        <v>1666</v>
      </c>
      <c r="D140" s="487"/>
      <c r="E140" s="487"/>
      <c r="F140" s="487"/>
      <c r="G140" s="362"/>
      <c r="H140" s="488"/>
      <c r="I140" s="488"/>
    </row>
    <row r="141" spans="1:9" ht="48.75" customHeight="1" x14ac:dyDescent="0.25">
      <c r="A141" s="481" t="s">
        <v>1667</v>
      </c>
      <c r="B141" s="481"/>
      <c r="C141" s="482" t="s">
        <v>14880</v>
      </c>
      <c r="D141" s="482"/>
      <c r="E141" s="482"/>
      <c r="F141" s="482"/>
      <c r="G141" s="363" t="s">
        <v>14778</v>
      </c>
      <c r="H141" s="483">
        <v>5.86</v>
      </c>
      <c r="I141" s="484"/>
    </row>
    <row r="142" spans="1:9" ht="12.2" customHeight="1" x14ac:dyDescent="0.25">
      <c r="A142" s="485">
        <v>8722</v>
      </c>
      <c r="B142" s="486"/>
      <c r="C142" s="487" t="s">
        <v>1669</v>
      </c>
      <c r="D142" s="487"/>
      <c r="E142" s="487"/>
      <c r="F142" s="487"/>
      <c r="G142" s="362"/>
      <c r="H142" s="488"/>
      <c r="I142" s="488"/>
    </row>
    <row r="143" spans="1:9" ht="48.75" customHeight="1" x14ac:dyDescent="0.25">
      <c r="A143" s="481" t="s">
        <v>1670</v>
      </c>
      <c r="B143" s="481"/>
      <c r="C143" s="482" t="s">
        <v>14881</v>
      </c>
      <c r="D143" s="482"/>
      <c r="E143" s="482"/>
      <c r="F143" s="482"/>
      <c r="G143" s="363" t="s">
        <v>14778</v>
      </c>
      <c r="H143" s="500">
        <v>25.09</v>
      </c>
      <c r="I143" s="484"/>
    </row>
    <row r="144" spans="1:9" ht="12.2" customHeight="1" x14ac:dyDescent="0.25">
      <c r="A144" s="485">
        <v>8664</v>
      </c>
      <c r="B144" s="486"/>
      <c r="C144" s="487" t="s">
        <v>1671</v>
      </c>
      <c r="D144" s="487"/>
      <c r="E144" s="487"/>
      <c r="F144" s="487"/>
      <c r="G144" s="362"/>
      <c r="H144" s="488"/>
      <c r="I144" s="488"/>
    </row>
    <row r="145" spans="1:9" ht="12.2" customHeight="1" x14ac:dyDescent="0.25">
      <c r="A145" s="485">
        <v>8723</v>
      </c>
      <c r="B145" s="486"/>
      <c r="C145" s="487" t="s">
        <v>1673</v>
      </c>
      <c r="D145" s="487"/>
      <c r="E145" s="487"/>
      <c r="F145" s="487"/>
      <c r="G145" s="362"/>
      <c r="H145" s="488"/>
      <c r="I145" s="488"/>
    </row>
    <row r="146" spans="1:9" ht="73.150000000000006" customHeight="1" x14ac:dyDescent="0.25">
      <c r="A146" s="481" t="s">
        <v>1674</v>
      </c>
      <c r="B146" s="481"/>
      <c r="C146" s="482" t="s">
        <v>1675</v>
      </c>
      <c r="D146" s="482"/>
      <c r="E146" s="482"/>
      <c r="F146" s="482"/>
      <c r="G146" s="363" t="s">
        <v>14778</v>
      </c>
      <c r="H146" s="499">
        <v>297.88</v>
      </c>
      <c r="I146" s="484"/>
    </row>
    <row r="147" spans="1:9" ht="73.150000000000006" customHeight="1" x14ac:dyDescent="0.25">
      <c r="A147" s="481" t="s">
        <v>14882</v>
      </c>
      <c r="B147" s="481"/>
      <c r="C147" s="482" t="s">
        <v>14883</v>
      </c>
      <c r="D147" s="482"/>
      <c r="E147" s="482"/>
      <c r="F147" s="482"/>
      <c r="G147" s="363" t="s">
        <v>14781</v>
      </c>
      <c r="H147" s="501">
        <v>1340.46</v>
      </c>
      <c r="I147" s="484"/>
    </row>
    <row r="148" spans="1:9" ht="73.150000000000006" customHeight="1" x14ac:dyDescent="0.25">
      <c r="A148" s="481" t="s">
        <v>14884</v>
      </c>
      <c r="B148" s="481"/>
      <c r="C148" s="482" t="s">
        <v>14885</v>
      </c>
      <c r="D148" s="482"/>
      <c r="E148" s="482"/>
      <c r="F148" s="482"/>
      <c r="G148" s="363" t="s">
        <v>14781</v>
      </c>
      <c r="H148" s="501">
        <v>3574.56</v>
      </c>
      <c r="I148" s="484"/>
    </row>
    <row r="149" spans="1:9" ht="73.150000000000006" customHeight="1" x14ac:dyDescent="0.25">
      <c r="A149" s="481" t="s">
        <v>14886</v>
      </c>
      <c r="B149" s="481"/>
      <c r="C149" s="482" t="s">
        <v>14887</v>
      </c>
      <c r="D149" s="482"/>
      <c r="E149" s="482"/>
      <c r="F149" s="482"/>
      <c r="G149" s="363" t="s">
        <v>14781</v>
      </c>
      <c r="H149" s="501">
        <v>5361.84</v>
      </c>
      <c r="I149" s="484"/>
    </row>
    <row r="150" spans="1:9" ht="12.2" customHeight="1" x14ac:dyDescent="0.25">
      <c r="A150" s="485">
        <v>8724</v>
      </c>
      <c r="B150" s="486"/>
      <c r="C150" s="487" t="s">
        <v>1676</v>
      </c>
      <c r="D150" s="487"/>
      <c r="E150" s="487"/>
      <c r="F150" s="487"/>
      <c r="G150" s="362"/>
      <c r="H150" s="488"/>
      <c r="I150" s="488"/>
    </row>
    <row r="151" spans="1:9" ht="48.75" customHeight="1" x14ac:dyDescent="0.25">
      <c r="A151" s="481" t="s">
        <v>389</v>
      </c>
      <c r="B151" s="481"/>
      <c r="C151" s="482" t="s">
        <v>1677</v>
      </c>
      <c r="D151" s="482"/>
      <c r="E151" s="482"/>
      <c r="F151" s="482"/>
      <c r="G151" s="363" t="s">
        <v>14781</v>
      </c>
      <c r="H151" s="499">
        <v>376.96</v>
      </c>
      <c r="I151" s="484"/>
    </row>
    <row r="152" spans="1:9" ht="60.95" customHeight="1" x14ac:dyDescent="0.25">
      <c r="A152" s="481" t="s">
        <v>388</v>
      </c>
      <c r="B152" s="481"/>
      <c r="C152" s="482" t="s">
        <v>14888</v>
      </c>
      <c r="D152" s="482"/>
      <c r="E152" s="482"/>
      <c r="F152" s="482"/>
      <c r="G152" s="363" t="s">
        <v>14781</v>
      </c>
      <c r="H152" s="501">
        <v>1148.5899999999999</v>
      </c>
      <c r="I152" s="484"/>
    </row>
    <row r="153" spans="1:9" ht="12.2" customHeight="1" x14ac:dyDescent="0.25">
      <c r="A153" s="485">
        <v>8725</v>
      </c>
      <c r="B153" s="486"/>
      <c r="C153" s="487" t="s">
        <v>1679</v>
      </c>
      <c r="D153" s="487"/>
      <c r="E153" s="487"/>
      <c r="F153" s="487"/>
      <c r="G153" s="362"/>
      <c r="H153" s="488"/>
      <c r="I153" s="488"/>
    </row>
    <row r="154" spans="1:9" ht="48.75" customHeight="1" x14ac:dyDescent="0.25">
      <c r="A154" s="481" t="s">
        <v>1680</v>
      </c>
      <c r="B154" s="481"/>
      <c r="C154" s="482" t="s">
        <v>14889</v>
      </c>
      <c r="D154" s="482"/>
      <c r="E154" s="482"/>
      <c r="F154" s="482"/>
      <c r="G154" s="363" t="s">
        <v>14778</v>
      </c>
      <c r="H154" s="499">
        <v>124.04</v>
      </c>
      <c r="I154" s="484"/>
    </row>
    <row r="155" spans="1:9" ht="36.6" customHeight="1" x14ac:dyDescent="0.25">
      <c r="A155" s="481" t="s">
        <v>1683</v>
      </c>
      <c r="B155" s="481"/>
      <c r="C155" s="482" t="s">
        <v>1684</v>
      </c>
      <c r="D155" s="482"/>
      <c r="E155" s="482"/>
      <c r="F155" s="482"/>
      <c r="G155" s="363" t="s">
        <v>14778</v>
      </c>
      <c r="H155" s="499">
        <v>560.37</v>
      </c>
      <c r="I155" s="484"/>
    </row>
    <row r="156" spans="1:9" ht="48.75" customHeight="1" x14ac:dyDescent="0.25">
      <c r="A156" s="481" t="s">
        <v>1685</v>
      </c>
      <c r="B156" s="481"/>
      <c r="C156" s="482" t="s">
        <v>1686</v>
      </c>
      <c r="D156" s="482"/>
      <c r="E156" s="482"/>
      <c r="F156" s="482"/>
      <c r="G156" s="363" t="s">
        <v>14781</v>
      </c>
      <c r="H156" s="501">
        <v>7560.55</v>
      </c>
      <c r="I156" s="484"/>
    </row>
    <row r="157" spans="1:9" ht="48.75" customHeight="1" x14ac:dyDescent="0.25">
      <c r="A157" s="481" t="s">
        <v>1687</v>
      </c>
      <c r="B157" s="481"/>
      <c r="C157" s="482" t="s">
        <v>1688</v>
      </c>
      <c r="D157" s="482"/>
      <c r="E157" s="482"/>
      <c r="F157" s="482"/>
      <c r="G157" s="363" t="s">
        <v>14781</v>
      </c>
      <c r="H157" s="502">
        <v>12480.92</v>
      </c>
      <c r="I157" s="484"/>
    </row>
    <row r="158" spans="1:9" ht="48.75" customHeight="1" x14ac:dyDescent="0.25">
      <c r="A158" s="481" t="s">
        <v>1689</v>
      </c>
      <c r="B158" s="481"/>
      <c r="C158" s="482" t="s">
        <v>1690</v>
      </c>
      <c r="D158" s="482"/>
      <c r="E158" s="482"/>
      <c r="F158" s="482"/>
      <c r="G158" s="363" t="s">
        <v>14781</v>
      </c>
      <c r="H158" s="501">
        <v>9928.7000000000007</v>
      </c>
      <c r="I158" s="484"/>
    </row>
    <row r="159" spans="1:9" ht="48.75" customHeight="1" x14ac:dyDescent="0.25">
      <c r="A159" s="481" t="s">
        <v>1691</v>
      </c>
      <c r="B159" s="481"/>
      <c r="C159" s="482" t="s">
        <v>1692</v>
      </c>
      <c r="D159" s="482"/>
      <c r="E159" s="482"/>
      <c r="F159" s="482"/>
      <c r="G159" s="363" t="s">
        <v>14781</v>
      </c>
      <c r="H159" s="502">
        <v>11499.64</v>
      </c>
      <c r="I159" s="484"/>
    </row>
    <row r="160" spans="1:9" ht="48.75" customHeight="1" x14ac:dyDescent="0.25">
      <c r="A160" s="481" t="s">
        <v>1693</v>
      </c>
      <c r="B160" s="481"/>
      <c r="C160" s="482" t="s">
        <v>1694</v>
      </c>
      <c r="D160" s="482"/>
      <c r="E160" s="482"/>
      <c r="F160" s="482"/>
      <c r="G160" s="363" t="s">
        <v>14781</v>
      </c>
      <c r="H160" s="501">
        <v>9870.8799999999992</v>
      </c>
      <c r="I160" s="484"/>
    </row>
    <row r="161" spans="1:9" ht="48.75" customHeight="1" x14ac:dyDescent="0.25">
      <c r="A161" s="481" t="s">
        <v>1695</v>
      </c>
      <c r="B161" s="481"/>
      <c r="C161" s="482" t="s">
        <v>1696</v>
      </c>
      <c r="D161" s="482"/>
      <c r="E161" s="482"/>
      <c r="F161" s="482"/>
      <c r="G161" s="363" t="s">
        <v>14781</v>
      </c>
      <c r="H161" s="502">
        <v>11441.82</v>
      </c>
      <c r="I161" s="484"/>
    </row>
    <row r="162" spans="1:9" ht="48.75" customHeight="1" x14ac:dyDescent="0.25">
      <c r="A162" s="481" t="s">
        <v>1697</v>
      </c>
      <c r="B162" s="481"/>
      <c r="C162" s="482" t="s">
        <v>1698</v>
      </c>
      <c r="D162" s="482"/>
      <c r="E162" s="482"/>
      <c r="F162" s="482"/>
      <c r="G162" s="363" t="s">
        <v>14781</v>
      </c>
      <c r="H162" s="501">
        <v>8475.8799999999992</v>
      </c>
      <c r="I162" s="484"/>
    </row>
    <row r="163" spans="1:9" ht="48.75" customHeight="1" x14ac:dyDescent="0.25">
      <c r="A163" s="481" t="s">
        <v>1699</v>
      </c>
      <c r="B163" s="481"/>
      <c r="C163" s="482" t="s">
        <v>1700</v>
      </c>
      <c r="D163" s="482"/>
      <c r="E163" s="482"/>
      <c r="F163" s="482"/>
      <c r="G163" s="363" t="s">
        <v>14781</v>
      </c>
      <c r="H163" s="502">
        <v>10819.16</v>
      </c>
      <c r="I163" s="484"/>
    </row>
    <row r="164" spans="1:9" ht="48.75" customHeight="1" x14ac:dyDescent="0.25">
      <c r="A164" s="481" t="s">
        <v>1701</v>
      </c>
      <c r="B164" s="481"/>
      <c r="C164" s="482" t="s">
        <v>1702</v>
      </c>
      <c r="D164" s="482"/>
      <c r="E164" s="482"/>
      <c r="F164" s="482"/>
      <c r="G164" s="363" t="s">
        <v>14781</v>
      </c>
      <c r="H164" s="502">
        <v>15216.21</v>
      </c>
      <c r="I164" s="484"/>
    </row>
    <row r="165" spans="1:9" ht="36.6" customHeight="1" x14ac:dyDescent="0.25">
      <c r="A165" s="481" t="s">
        <v>1703</v>
      </c>
      <c r="B165" s="481"/>
      <c r="C165" s="482" t="s">
        <v>1704</v>
      </c>
      <c r="D165" s="482"/>
      <c r="E165" s="482"/>
      <c r="F165" s="482"/>
      <c r="G165" s="363" t="s">
        <v>14781</v>
      </c>
      <c r="H165" s="501">
        <v>9547.91</v>
      </c>
      <c r="I165" s="484"/>
    </row>
    <row r="166" spans="1:9" ht="48.75" customHeight="1" x14ac:dyDescent="0.25">
      <c r="A166" s="481" t="s">
        <v>1705</v>
      </c>
      <c r="B166" s="481"/>
      <c r="C166" s="482" t="s">
        <v>1706</v>
      </c>
      <c r="D166" s="482"/>
      <c r="E166" s="482"/>
      <c r="F166" s="482"/>
      <c r="G166" s="363" t="s">
        <v>14781</v>
      </c>
      <c r="H166" s="502">
        <v>12901.37</v>
      </c>
      <c r="I166" s="484"/>
    </row>
    <row r="167" spans="1:9" ht="48.75" customHeight="1" x14ac:dyDescent="0.25">
      <c r="A167" s="481" t="s">
        <v>1707</v>
      </c>
      <c r="B167" s="481"/>
      <c r="C167" s="482" t="s">
        <v>1708</v>
      </c>
      <c r="D167" s="482"/>
      <c r="E167" s="482"/>
      <c r="F167" s="482"/>
      <c r="G167" s="363" t="s">
        <v>14781</v>
      </c>
      <c r="H167" s="502">
        <v>13101.96</v>
      </c>
      <c r="I167" s="484"/>
    </row>
    <row r="168" spans="1:9" ht="48.75" customHeight="1" x14ac:dyDescent="0.25">
      <c r="A168" s="481" t="s">
        <v>1709</v>
      </c>
      <c r="B168" s="481"/>
      <c r="C168" s="482" t="s">
        <v>1710</v>
      </c>
      <c r="D168" s="482"/>
      <c r="E168" s="482"/>
      <c r="F168" s="482"/>
      <c r="G168" s="363" t="s">
        <v>14781</v>
      </c>
      <c r="H168" s="502">
        <v>25165.88</v>
      </c>
      <c r="I168" s="484"/>
    </row>
    <row r="169" spans="1:9" ht="24.4" customHeight="1" x14ac:dyDescent="0.25">
      <c r="A169" s="481" t="s">
        <v>1712</v>
      </c>
      <c r="B169" s="481"/>
      <c r="C169" s="482" t="s">
        <v>1713</v>
      </c>
      <c r="D169" s="482"/>
      <c r="E169" s="482"/>
      <c r="F169" s="482"/>
      <c r="G169" s="363" t="s">
        <v>14781</v>
      </c>
      <c r="H169" s="499">
        <v>295.77</v>
      </c>
      <c r="I169" s="484"/>
    </row>
    <row r="170" spans="1:9" ht="24.4" customHeight="1" x14ac:dyDescent="0.25">
      <c r="A170" s="481" t="s">
        <v>1714</v>
      </c>
      <c r="B170" s="481"/>
      <c r="C170" s="482" t="s">
        <v>1715</v>
      </c>
      <c r="D170" s="482"/>
      <c r="E170" s="482"/>
      <c r="F170" s="482"/>
      <c r="G170" s="363" t="s">
        <v>14781</v>
      </c>
      <c r="H170" s="499">
        <v>348.87</v>
      </c>
      <c r="I170" s="484"/>
    </row>
    <row r="171" spans="1:9" ht="12.2" customHeight="1" x14ac:dyDescent="0.25">
      <c r="A171" s="481" t="s">
        <v>1716</v>
      </c>
      <c r="B171" s="481"/>
      <c r="C171" s="482" t="s">
        <v>1717</v>
      </c>
      <c r="D171" s="482"/>
      <c r="E171" s="482"/>
      <c r="F171" s="482"/>
      <c r="G171" s="363" t="s">
        <v>14781</v>
      </c>
      <c r="H171" s="499">
        <v>327.92</v>
      </c>
      <c r="I171" s="484"/>
    </row>
    <row r="172" spans="1:9" ht="24.4" customHeight="1" x14ac:dyDescent="0.25">
      <c r="A172" s="481" t="s">
        <v>1718</v>
      </c>
      <c r="B172" s="481"/>
      <c r="C172" s="482" t="s">
        <v>1719</v>
      </c>
      <c r="D172" s="482"/>
      <c r="E172" s="482"/>
      <c r="F172" s="482"/>
      <c r="G172" s="363" t="s">
        <v>14781</v>
      </c>
      <c r="H172" s="499">
        <v>327.92</v>
      </c>
      <c r="I172" s="484"/>
    </row>
    <row r="173" spans="1:9" ht="24.4" customHeight="1" x14ac:dyDescent="0.25">
      <c r="A173" s="481" t="s">
        <v>1720</v>
      </c>
      <c r="B173" s="481"/>
      <c r="C173" s="482" t="s">
        <v>1721</v>
      </c>
      <c r="D173" s="482"/>
      <c r="E173" s="482"/>
      <c r="F173" s="482"/>
      <c r="G173" s="363" t="s">
        <v>14781</v>
      </c>
      <c r="H173" s="499">
        <v>623.69000000000005</v>
      </c>
      <c r="I173" s="484"/>
    </row>
    <row r="174" spans="1:9" ht="24.4" customHeight="1" x14ac:dyDescent="0.25">
      <c r="A174" s="481" t="s">
        <v>1722</v>
      </c>
      <c r="B174" s="481"/>
      <c r="C174" s="482" t="s">
        <v>1723</v>
      </c>
      <c r="D174" s="482"/>
      <c r="E174" s="482"/>
      <c r="F174" s="482"/>
      <c r="G174" s="363" t="s">
        <v>14781</v>
      </c>
      <c r="H174" s="499">
        <v>327.92</v>
      </c>
      <c r="I174" s="484"/>
    </row>
    <row r="175" spans="1:9" ht="24.4" customHeight="1" x14ac:dyDescent="0.25">
      <c r="A175" s="481" t="s">
        <v>1724</v>
      </c>
      <c r="B175" s="481"/>
      <c r="C175" s="482" t="s">
        <v>1725</v>
      </c>
      <c r="D175" s="482"/>
      <c r="E175" s="482"/>
      <c r="F175" s="482"/>
      <c r="G175" s="363" t="s">
        <v>14781</v>
      </c>
      <c r="H175" s="499">
        <v>327.92</v>
      </c>
      <c r="I175" s="484"/>
    </row>
    <row r="176" spans="1:9" ht="24.4" customHeight="1" x14ac:dyDescent="0.25">
      <c r="A176" s="481" t="s">
        <v>1726</v>
      </c>
      <c r="B176" s="481"/>
      <c r="C176" s="482" t="s">
        <v>1727</v>
      </c>
      <c r="D176" s="482"/>
      <c r="E176" s="482"/>
      <c r="F176" s="482"/>
      <c r="G176" s="363" t="s">
        <v>14781</v>
      </c>
      <c r="H176" s="501">
        <v>1048.98</v>
      </c>
      <c r="I176" s="484"/>
    </row>
    <row r="177" spans="1:9" ht="24.4" customHeight="1" x14ac:dyDescent="0.25">
      <c r="A177" s="481" t="s">
        <v>1728</v>
      </c>
      <c r="B177" s="481"/>
      <c r="C177" s="482" t="s">
        <v>1729</v>
      </c>
      <c r="D177" s="482"/>
      <c r="E177" s="482"/>
      <c r="F177" s="482"/>
      <c r="G177" s="363" t="s">
        <v>14781</v>
      </c>
      <c r="H177" s="499">
        <v>676.79</v>
      </c>
      <c r="I177" s="484"/>
    </row>
    <row r="178" spans="1:9" ht="24.4" customHeight="1" x14ac:dyDescent="0.25">
      <c r="A178" s="481" t="s">
        <v>1730</v>
      </c>
      <c r="B178" s="481"/>
      <c r="C178" s="482" t="s">
        <v>1731</v>
      </c>
      <c r="D178" s="482"/>
      <c r="E178" s="482"/>
      <c r="F178" s="482"/>
      <c r="G178" s="363" t="s">
        <v>14781</v>
      </c>
      <c r="H178" s="499">
        <v>889.47</v>
      </c>
      <c r="I178" s="484"/>
    </row>
    <row r="179" spans="1:9" ht="24.4" customHeight="1" x14ac:dyDescent="0.25">
      <c r="A179" s="481" t="s">
        <v>1732</v>
      </c>
      <c r="B179" s="481"/>
      <c r="C179" s="482" t="s">
        <v>1733</v>
      </c>
      <c r="D179" s="482"/>
      <c r="E179" s="482"/>
      <c r="F179" s="482"/>
      <c r="G179" s="363" t="s">
        <v>14781</v>
      </c>
      <c r="H179" s="499">
        <v>327.92</v>
      </c>
      <c r="I179" s="484"/>
    </row>
    <row r="180" spans="1:9" ht="36.6" customHeight="1" x14ac:dyDescent="0.25">
      <c r="A180" s="481" t="s">
        <v>1681</v>
      </c>
      <c r="B180" s="481"/>
      <c r="C180" s="482" t="s">
        <v>14890</v>
      </c>
      <c r="D180" s="482"/>
      <c r="E180" s="482"/>
      <c r="F180" s="482"/>
      <c r="G180" s="363" t="s">
        <v>14891</v>
      </c>
      <c r="H180" s="499">
        <v>800</v>
      </c>
      <c r="I180" s="484"/>
    </row>
    <row r="181" spans="1:9" ht="73.150000000000006" customHeight="1" x14ac:dyDescent="0.25">
      <c r="A181" s="481" t="s">
        <v>1734</v>
      </c>
      <c r="B181" s="481"/>
      <c r="C181" s="482" t="s">
        <v>1735</v>
      </c>
      <c r="D181" s="482"/>
      <c r="E181" s="482"/>
      <c r="F181" s="482"/>
      <c r="G181" s="363" t="s">
        <v>14891</v>
      </c>
      <c r="H181" s="499">
        <v>784.6</v>
      </c>
      <c r="I181" s="484"/>
    </row>
    <row r="182" spans="1:9" ht="97.5" customHeight="1" x14ac:dyDescent="0.25">
      <c r="A182" s="481" t="s">
        <v>1736</v>
      </c>
      <c r="B182" s="481"/>
      <c r="C182" s="482" t="s">
        <v>1737</v>
      </c>
      <c r="D182" s="482"/>
      <c r="E182" s="482"/>
      <c r="F182" s="482"/>
      <c r="G182" s="363" t="s">
        <v>14891</v>
      </c>
      <c r="H182" s="499">
        <v>938.84</v>
      </c>
      <c r="I182" s="484"/>
    </row>
    <row r="183" spans="1:9" ht="73.150000000000006" customHeight="1" x14ac:dyDescent="0.25">
      <c r="A183" s="481" t="s">
        <v>1738</v>
      </c>
      <c r="B183" s="481"/>
      <c r="C183" s="482" t="s">
        <v>1739</v>
      </c>
      <c r="D183" s="482"/>
      <c r="E183" s="482"/>
      <c r="F183" s="482"/>
      <c r="G183" s="363" t="s">
        <v>14891</v>
      </c>
      <c r="H183" s="499">
        <v>676.39</v>
      </c>
      <c r="I183" s="484"/>
    </row>
    <row r="184" spans="1:9" ht="73.150000000000006" customHeight="1" x14ac:dyDescent="0.25">
      <c r="A184" s="481" t="s">
        <v>1740</v>
      </c>
      <c r="B184" s="481"/>
      <c r="C184" s="482" t="s">
        <v>1741</v>
      </c>
      <c r="D184" s="482"/>
      <c r="E184" s="482"/>
      <c r="F184" s="482"/>
      <c r="G184" s="363" t="s">
        <v>14891</v>
      </c>
      <c r="H184" s="499">
        <v>601.9</v>
      </c>
      <c r="I184" s="484"/>
    </row>
    <row r="185" spans="1:9" ht="85.35" customHeight="1" x14ac:dyDescent="0.25">
      <c r="A185" s="481" t="s">
        <v>1742</v>
      </c>
      <c r="B185" s="481"/>
      <c r="C185" s="482" t="s">
        <v>1743</v>
      </c>
      <c r="D185" s="482"/>
      <c r="E185" s="482"/>
      <c r="F185" s="482"/>
      <c r="G185" s="363" t="s">
        <v>14891</v>
      </c>
      <c r="H185" s="499">
        <v>809.96</v>
      </c>
      <c r="I185" s="484"/>
    </row>
    <row r="186" spans="1:9" ht="97.5" customHeight="1" x14ac:dyDescent="0.25">
      <c r="A186" s="481" t="s">
        <v>1744</v>
      </c>
      <c r="B186" s="481"/>
      <c r="C186" s="482" t="s">
        <v>1745</v>
      </c>
      <c r="D186" s="482"/>
      <c r="E186" s="482"/>
      <c r="F186" s="482"/>
      <c r="G186" s="363" t="s">
        <v>14891</v>
      </c>
      <c r="H186" s="499">
        <v>794.94</v>
      </c>
      <c r="I186" s="484"/>
    </row>
    <row r="187" spans="1:9" ht="97.5" customHeight="1" x14ac:dyDescent="0.25">
      <c r="A187" s="481" t="s">
        <v>1746</v>
      </c>
      <c r="B187" s="481"/>
      <c r="C187" s="482" t="s">
        <v>1747</v>
      </c>
      <c r="D187" s="482"/>
      <c r="E187" s="482"/>
      <c r="F187" s="482"/>
      <c r="G187" s="363" t="s">
        <v>14891</v>
      </c>
      <c r="H187" s="499">
        <v>787.91</v>
      </c>
      <c r="I187" s="484"/>
    </row>
    <row r="188" spans="1:9" ht="85.35" customHeight="1" x14ac:dyDescent="0.25">
      <c r="A188" s="481" t="s">
        <v>1748</v>
      </c>
      <c r="B188" s="481"/>
      <c r="C188" s="482" t="s">
        <v>1749</v>
      </c>
      <c r="D188" s="482"/>
      <c r="E188" s="482"/>
      <c r="F188" s="482"/>
      <c r="G188" s="363" t="s">
        <v>14891</v>
      </c>
      <c r="H188" s="499">
        <v>614.75</v>
      </c>
      <c r="I188" s="484"/>
    </row>
    <row r="189" spans="1:9" ht="36.6" customHeight="1" x14ac:dyDescent="0.25">
      <c r="A189" s="481" t="s">
        <v>1750</v>
      </c>
      <c r="B189" s="481"/>
      <c r="C189" s="482" t="s">
        <v>14892</v>
      </c>
      <c r="D189" s="482"/>
      <c r="E189" s="482"/>
      <c r="F189" s="482"/>
      <c r="G189" s="363" t="s">
        <v>14781</v>
      </c>
      <c r="H189" s="499">
        <v>686.28</v>
      </c>
      <c r="I189" s="484"/>
    </row>
    <row r="190" spans="1:9" ht="12.2" customHeight="1" x14ac:dyDescent="0.25">
      <c r="A190" s="485">
        <v>8726</v>
      </c>
      <c r="B190" s="486"/>
      <c r="C190" s="487" t="s">
        <v>1751</v>
      </c>
      <c r="D190" s="487"/>
      <c r="E190" s="487"/>
      <c r="F190" s="487"/>
      <c r="G190" s="362"/>
      <c r="H190" s="488"/>
      <c r="I190" s="488"/>
    </row>
    <row r="191" spans="1:9" ht="48.75" customHeight="1" x14ac:dyDescent="0.25">
      <c r="A191" s="481" t="s">
        <v>14893</v>
      </c>
      <c r="B191" s="481"/>
      <c r="C191" s="482" t="s">
        <v>14894</v>
      </c>
      <c r="D191" s="482"/>
      <c r="E191" s="482"/>
      <c r="F191" s="482"/>
      <c r="G191" s="363" t="s">
        <v>14791</v>
      </c>
      <c r="H191" s="500">
        <v>58.85</v>
      </c>
      <c r="I191" s="484"/>
    </row>
    <row r="192" spans="1:9" ht="24.4" customHeight="1" x14ac:dyDescent="0.25">
      <c r="A192" s="481" t="s">
        <v>1752</v>
      </c>
      <c r="B192" s="481"/>
      <c r="C192" s="482" t="s">
        <v>14895</v>
      </c>
      <c r="D192" s="482"/>
      <c r="E192" s="482"/>
      <c r="F192" s="482"/>
      <c r="G192" s="363" t="s">
        <v>14781</v>
      </c>
      <c r="H192" s="500">
        <v>34.119999999999997</v>
      </c>
      <c r="I192" s="484"/>
    </row>
    <row r="193" spans="1:9" ht="36.6" customHeight="1" x14ac:dyDescent="0.25">
      <c r="A193" s="481" t="s">
        <v>1754</v>
      </c>
      <c r="B193" s="481"/>
      <c r="C193" s="482" t="s">
        <v>14896</v>
      </c>
      <c r="D193" s="482"/>
      <c r="E193" s="482"/>
      <c r="F193" s="482"/>
      <c r="G193" s="363" t="s">
        <v>14781</v>
      </c>
      <c r="H193" s="500">
        <v>58.9</v>
      </c>
      <c r="I193" s="484"/>
    </row>
    <row r="194" spans="1:9" ht="24.4" customHeight="1" x14ac:dyDescent="0.25">
      <c r="A194" s="481" t="s">
        <v>1753</v>
      </c>
      <c r="B194" s="481"/>
      <c r="C194" s="482" t="s">
        <v>14897</v>
      </c>
      <c r="D194" s="482"/>
      <c r="E194" s="482"/>
      <c r="F194" s="482"/>
      <c r="G194" s="363" t="s">
        <v>14781</v>
      </c>
      <c r="H194" s="500">
        <v>78.17</v>
      </c>
      <c r="I194" s="484"/>
    </row>
    <row r="195" spans="1:9" ht="12.2" customHeight="1" x14ac:dyDescent="0.25">
      <c r="A195" s="485">
        <v>8727</v>
      </c>
      <c r="B195" s="486"/>
      <c r="C195" s="487" t="s">
        <v>1756</v>
      </c>
      <c r="D195" s="487"/>
      <c r="E195" s="487"/>
      <c r="F195" s="487"/>
      <c r="G195" s="362"/>
      <c r="H195" s="488"/>
      <c r="I195" s="488"/>
    </row>
    <row r="196" spans="1:9" ht="48.75" customHeight="1" x14ac:dyDescent="0.25">
      <c r="A196" s="481" t="s">
        <v>1759</v>
      </c>
      <c r="B196" s="481"/>
      <c r="C196" s="482" t="s">
        <v>14898</v>
      </c>
      <c r="D196" s="482"/>
      <c r="E196" s="482"/>
      <c r="F196" s="482"/>
      <c r="G196" s="363" t="s">
        <v>14778</v>
      </c>
      <c r="H196" s="499">
        <v>154.5</v>
      </c>
      <c r="I196" s="484"/>
    </row>
    <row r="197" spans="1:9" ht="48.75" customHeight="1" x14ac:dyDescent="0.25">
      <c r="A197" s="481" t="s">
        <v>1757</v>
      </c>
      <c r="B197" s="481"/>
      <c r="C197" s="482" t="s">
        <v>14899</v>
      </c>
      <c r="D197" s="482"/>
      <c r="E197" s="482"/>
      <c r="F197" s="482"/>
      <c r="G197" s="363" t="s">
        <v>14791</v>
      </c>
      <c r="H197" s="500">
        <v>39.19</v>
      </c>
      <c r="I197" s="484"/>
    </row>
    <row r="198" spans="1:9" ht="36.6" customHeight="1" x14ac:dyDescent="0.25">
      <c r="A198" s="481" t="s">
        <v>307</v>
      </c>
      <c r="B198" s="481"/>
      <c r="C198" s="482" t="s">
        <v>14900</v>
      </c>
      <c r="D198" s="482"/>
      <c r="E198" s="482"/>
      <c r="F198" s="482"/>
      <c r="G198" s="363" t="s">
        <v>14778</v>
      </c>
      <c r="H198" s="483">
        <v>9.51</v>
      </c>
      <c r="I198" s="484"/>
    </row>
    <row r="199" spans="1:9" ht="60.95" customHeight="1" x14ac:dyDescent="0.25">
      <c r="A199" s="481" t="s">
        <v>1758</v>
      </c>
      <c r="B199" s="481"/>
      <c r="C199" s="482" t="s">
        <v>14901</v>
      </c>
      <c r="D199" s="482"/>
      <c r="E199" s="482"/>
      <c r="F199" s="482"/>
      <c r="G199" s="363" t="s">
        <v>14791</v>
      </c>
      <c r="H199" s="500">
        <v>17.420000000000002</v>
      </c>
      <c r="I199" s="484"/>
    </row>
    <row r="200" spans="1:9" ht="48.75" customHeight="1" x14ac:dyDescent="0.25">
      <c r="A200" s="481" t="s">
        <v>387</v>
      </c>
      <c r="B200" s="481"/>
      <c r="C200" s="482" t="s">
        <v>14902</v>
      </c>
      <c r="D200" s="482"/>
      <c r="E200" s="482"/>
      <c r="F200" s="482"/>
      <c r="G200" s="363" t="s">
        <v>14791</v>
      </c>
      <c r="H200" s="499">
        <v>236.32</v>
      </c>
      <c r="I200" s="484"/>
    </row>
    <row r="201" spans="1:9" ht="60.95" customHeight="1" x14ac:dyDescent="0.25">
      <c r="A201" s="481" t="s">
        <v>1761</v>
      </c>
      <c r="B201" s="481"/>
      <c r="C201" s="482" t="s">
        <v>14903</v>
      </c>
      <c r="D201" s="482"/>
      <c r="E201" s="482"/>
      <c r="F201" s="482"/>
      <c r="G201" s="363" t="s">
        <v>14778</v>
      </c>
      <c r="H201" s="500">
        <v>78.25</v>
      </c>
      <c r="I201" s="484"/>
    </row>
    <row r="202" spans="1:9" ht="60.95" customHeight="1" x14ac:dyDescent="0.25">
      <c r="A202" s="481" t="s">
        <v>14904</v>
      </c>
      <c r="B202" s="481"/>
      <c r="C202" s="482" t="s">
        <v>14905</v>
      </c>
      <c r="D202" s="482"/>
      <c r="E202" s="482"/>
      <c r="F202" s="482"/>
      <c r="G202" s="363" t="s">
        <v>14791</v>
      </c>
      <c r="H202" s="499">
        <v>170.97</v>
      </c>
      <c r="I202" s="484"/>
    </row>
    <row r="203" spans="1:9" ht="60.95" customHeight="1" x14ac:dyDescent="0.25">
      <c r="A203" s="481" t="s">
        <v>1760</v>
      </c>
      <c r="B203" s="481"/>
      <c r="C203" s="482" t="s">
        <v>14906</v>
      </c>
      <c r="D203" s="482"/>
      <c r="E203" s="482"/>
      <c r="F203" s="482"/>
      <c r="G203" s="363" t="s">
        <v>14778</v>
      </c>
      <c r="H203" s="500">
        <v>88.39</v>
      </c>
      <c r="I203" s="484"/>
    </row>
    <row r="204" spans="1:9" ht="12.2" customHeight="1" x14ac:dyDescent="0.25">
      <c r="A204" s="485">
        <v>8728</v>
      </c>
      <c r="B204" s="486"/>
      <c r="C204" s="487" t="s">
        <v>1762</v>
      </c>
      <c r="D204" s="487"/>
      <c r="E204" s="487"/>
      <c r="F204" s="487"/>
      <c r="G204" s="362"/>
      <c r="H204" s="488"/>
      <c r="I204" s="488"/>
    </row>
    <row r="205" spans="1:9" ht="24.4" customHeight="1" x14ac:dyDescent="0.25">
      <c r="A205" s="481" t="s">
        <v>14907</v>
      </c>
      <c r="B205" s="481"/>
      <c r="C205" s="482" t="s">
        <v>14908</v>
      </c>
      <c r="D205" s="482"/>
      <c r="E205" s="482"/>
      <c r="F205" s="482"/>
      <c r="G205" s="363" t="s">
        <v>14781</v>
      </c>
      <c r="H205" s="483">
        <v>4.5999999999999996</v>
      </c>
      <c r="I205" s="484"/>
    </row>
    <row r="206" spans="1:9" ht="36.6" customHeight="1" x14ac:dyDescent="0.25">
      <c r="A206" s="481" t="s">
        <v>1763</v>
      </c>
      <c r="B206" s="481"/>
      <c r="C206" s="482" t="s">
        <v>14909</v>
      </c>
      <c r="D206" s="482"/>
      <c r="E206" s="482"/>
      <c r="F206" s="482"/>
      <c r="G206" s="363" t="s">
        <v>14791</v>
      </c>
      <c r="H206" s="483">
        <v>2.5499999999999998</v>
      </c>
      <c r="I206" s="484"/>
    </row>
    <row r="207" spans="1:9" ht="60.95" customHeight="1" x14ac:dyDescent="0.25">
      <c r="A207" s="481" t="s">
        <v>1764</v>
      </c>
      <c r="B207" s="481"/>
      <c r="C207" s="482" t="s">
        <v>14910</v>
      </c>
      <c r="D207" s="482"/>
      <c r="E207" s="482"/>
      <c r="F207" s="482"/>
      <c r="G207" s="363" t="s">
        <v>14791</v>
      </c>
      <c r="H207" s="483">
        <v>7.43</v>
      </c>
      <c r="I207" s="484"/>
    </row>
    <row r="208" spans="1:9" ht="12.2" customHeight="1" x14ac:dyDescent="0.25">
      <c r="A208" s="485">
        <v>8729</v>
      </c>
      <c r="B208" s="486"/>
      <c r="C208" s="487" t="s">
        <v>1766</v>
      </c>
      <c r="D208" s="487"/>
      <c r="E208" s="487"/>
      <c r="F208" s="487"/>
      <c r="G208" s="362"/>
      <c r="H208" s="488"/>
      <c r="I208" s="488"/>
    </row>
    <row r="209" spans="1:9" ht="36.6" customHeight="1" x14ac:dyDescent="0.25">
      <c r="A209" s="481" t="s">
        <v>14911</v>
      </c>
      <c r="B209" s="481"/>
      <c r="C209" s="482" t="s">
        <v>14912</v>
      </c>
      <c r="D209" s="482"/>
      <c r="E209" s="482"/>
      <c r="F209" s="482"/>
      <c r="G209" s="363" t="s">
        <v>14791</v>
      </c>
      <c r="H209" s="483">
        <v>1.52</v>
      </c>
      <c r="I209" s="484"/>
    </row>
    <row r="210" spans="1:9" ht="36.6" customHeight="1" x14ac:dyDescent="0.25">
      <c r="A210" s="481" t="s">
        <v>14913</v>
      </c>
      <c r="B210" s="481"/>
      <c r="C210" s="482" t="s">
        <v>14914</v>
      </c>
      <c r="D210" s="482"/>
      <c r="E210" s="482"/>
      <c r="F210" s="482"/>
      <c r="G210" s="363" t="s">
        <v>14778</v>
      </c>
      <c r="H210" s="483">
        <v>1.37</v>
      </c>
      <c r="I210" s="484"/>
    </row>
    <row r="211" spans="1:9" ht="36.6" customHeight="1" x14ac:dyDescent="0.25">
      <c r="A211" s="481" t="s">
        <v>1767</v>
      </c>
      <c r="B211" s="481"/>
      <c r="C211" s="482" t="s">
        <v>14915</v>
      </c>
      <c r="D211" s="482"/>
      <c r="E211" s="482"/>
      <c r="F211" s="482"/>
      <c r="G211" s="363" t="s">
        <v>14916</v>
      </c>
      <c r="H211" s="500">
        <v>43.77</v>
      </c>
      <c r="I211" s="484"/>
    </row>
    <row r="212" spans="1:9" ht="36.6" customHeight="1" x14ac:dyDescent="0.25">
      <c r="A212" s="481" t="s">
        <v>1768</v>
      </c>
      <c r="B212" s="481"/>
      <c r="C212" s="482" t="s">
        <v>1769</v>
      </c>
      <c r="D212" s="482"/>
      <c r="E212" s="482"/>
      <c r="F212" s="482"/>
      <c r="G212" s="363" t="s">
        <v>14917</v>
      </c>
      <c r="H212" s="483">
        <v>6.66</v>
      </c>
      <c r="I212" s="484"/>
    </row>
    <row r="213" spans="1:9" ht="36.6" customHeight="1" x14ac:dyDescent="0.25">
      <c r="A213" s="481" t="s">
        <v>1770</v>
      </c>
      <c r="B213" s="481"/>
      <c r="C213" s="482" t="s">
        <v>1771</v>
      </c>
      <c r="D213" s="482"/>
      <c r="E213" s="482"/>
      <c r="F213" s="482"/>
      <c r="G213" s="363" t="s">
        <v>14916</v>
      </c>
      <c r="H213" s="500">
        <v>20</v>
      </c>
      <c r="I213" s="484"/>
    </row>
    <row r="214" spans="1:9" ht="36.6" customHeight="1" x14ac:dyDescent="0.25">
      <c r="A214" s="481" t="s">
        <v>1772</v>
      </c>
      <c r="B214" s="481"/>
      <c r="C214" s="482" t="s">
        <v>1773</v>
      </c>
      <c r="D214" s="482"/>
      <c r="E214" s="482"/>
      <c r="F214" s="482"/>
      <c r="G214" s="363" t="s">
        <v>14778</v>
      </c>
      <c r="H214" s="483">
        <v>8.48</v>
      </c>
      <c r="I214" s="484"/>
    </row>
    <row r="215" spans="1:9" ht="36.6" customHeight="1" x14ac:dyDescent="0.25">
      <c r="A215" s="481" t="s">
        <v>1774</v>
      </c>
      <c r="B215" s="481"/>
      <c r="C215" s="482" t="s">
        <v>1775</v>
      </c>
      <c r="D215" s="482"/>
      <c r="E215" s="482"/>
      <c r="F215" s="482"/>
      <c r="G215" s="363" t="s">
        <v>14778</v>
      </c>
      <c r="H215" s="500">
        <v>15.61</v>
      </c>
      <c r="I215" s="484"/>
    </row>
    <row r="216" spans="1:9" ht="24.4" customHeight="1" x14ac:dyDescent="0.25">
      <c r="A216" s="481" t="s">
        <v>1776</v>
      </c>
      <c r="B216" s="481"/>
      <c r="C216" s="482" t="s">
        <v>1777</v>
      </c>
      <c r="D216" s="482"/>
      <c r="E216" s="482"/>
      <c r="F216" s="482"/>
      <c r="G216" s="363" t="s">
        <v>14791</v>
      </c>
      <c r="H216" s="483">
        <v>9.4700000000000006</v>
      </c>
      <c r="I216" s="484"/>
    </row>
    <row r="217" spans="1:9" ht="36.6" customHeight="1" x14ac:dyDescent="0.25">
      <c r="A217" s="481" t="s">
        <v>1778</v>
      </c>
      <c r="B217" s="481"/>
      <c r="C217" s="482" t="s">
        <v>14918</v>
      </c>
      <c r="D217" s="482"/>
      <c r="E217" s="482"/>
      <c r="F217" s="482"/>
      <c r="G217" s="363" t="s">
        <v>14778</v>
      </c>
      <c r="H217" s="483">
        <v>6.16</v>
      </c>
      <c r="I217" s="484"/>
    </row>
    <row r="218" spans="1:9" ht="36.6" customHeight="1" x14ac:dyDescent="0.25">
      <c r="A218" s="481" t="s">
        <v>1779</v>
      </c>
      <c r="B218" s="481"/>
      <c r="C218" s="482" t="s">
        <v>14919</v>
      </c>
      <c r="D218" s="482"/>
      <c r="E218" s="482"/>
      <c r="F218" s="482"/>
      <c r="G218" s="363" t="s">
        <v>14778</v>
      </c>
      <c r="H218" s="483">
        <v>7.74</v>
      </c>
      <c r="I218" s="484"/>
    </row>
    <row r="219" spans="1:9" ht="12.2" customHeight="1" x14ac:dyDescent="0.25">
      <c r="A219" s="485">
        <v>8730</v>
      </c>
      <c r="B219" s="486"/>
      <c r="C219" s="487" t="s">
        <v>14920</v>
      </c>
      <c r="D219" s="487"/>
      <c r="E219" s="487"/>
      <c r="F219" s="487"/>
      <c r="G219" s="362"/>
      <c r="H219" s="488"/>
      <c r="I219" s="488"/>
    </row>
    <row r="220" spans="1:9" ht="48.75" customHeight="1" x14ac:dyDescent="0.25">
      <c r="A220" s="481" t="s">
        <v>14921</v>
      </c>
      <c r="B220" s="481"/>
      <c r="C220" s="482" t="s">
        <v>14922</v>
      </c>
      <c r="D220" s="482"/>
      <c r="E220" s="482"/>
      <c r="F220" s="482"/>
      <c r="G220" s="363" t="s">
        <v>14791</v>
      </c>
      <c r="H220" s="499">
        <v>286.02</v>
      </c>
      <c r="I220" s="484"/>
    </row>
    <row r="221" spans="1:9" ht="48.75" customHeight="1" x14ac:dyDescent="0.25">
      <c r="A221" s="481" t="s">
        <v>14923</v>
      </c>
      <c r="B221" s="481"/>
      <c r="C221" s="482" t="s">
        <v>14924</v>
      </c>
      <c r="D221" s="482"/>
      <c r="E221" s="482"/>
      <c r="F221" s="482"/>
      <c r="G221" s="363" t="s">
        <v>14791</v>
      </c>
      <c r="H221" s="499">
        <v>178.32</v>
      </c>
      <c r="I221" s="484"/>
    </row>
    <row r="222" spans="1:9" ht="12.2" customHeight="1" x14ac:dyDescent="0.25">
      <c r="A222" s="485">
        <v>8665</v>
      </c>
      <c r="B222" s="486"/>
      <c r="C222" s="487" t="s">
        <v>1780</v>
      </c>
      <c r="D222" s="487"/>
      <c r="E222" s="487"/>
      <c r="F222" s="487"/>
      <c r="G222" s="362"/>
      <c r="H222" s="488"/>
      <c r="I222" s="488"/>
    </row>
    <row r="223" spans="1:9" ht="12.2" customHeight="1" x14ac:dyDescent="0.25">
      <c r="A223" s="485">
        <v>8731</v>
      </c>
      <c r="B223" s="486"/>
      <c r="C223" s="487" t="s">
        <v>1782</v>
      </c>
      <c r="D223" s="487"/>
      <c r="E223" s="487"/>
      <c r="F223" s="487"/>
      <c r="G223" s="362"/>
      <c r="H223" s="488"/>
      <c r="I223" s="488"/>
    </row>
    <row r="224" spans="1:9" ht="24.4" customHeight="1" x14ac:dyDescent="0.25">
      <c r="A224" s="481" t="s">
        <v>1783</v>
      </c>
      <c r="B224" s="481"/>
      <c r="C224" s="482" t="s">
        <v>1784</v>
      </c>
      <c r="D224" s="482"/>
      <c r="E224" s="482"/>
      <c r="F224" s="482"/>
      <c r="G224" s="363" t="s">
        <v>14836</v>
      </c>
      <c r="H224" s="483">
        <v>3.72</v>
      </c>
      <c r="I224" s="484"/>
    </row>
    <row r="225" spans="1:9" ht="24.4" customHeight="1" x14ac:dyDescent="0.25">
      <c r="A225" s="481" t="s">
        <v>1785</v>
      </c>
      <c r="B225" s="481"/>
      <c r="C225" s="482" t="s">
        <v>1786</v>
      </c>
      <c r="D225" s="482"/>
      <c r="E225" s="482"/>
      <c r="F225" s="482"/>
      <c r="G225" s="363" t="s">
        <v>14778</v>
      </c>
      <c r="H225" s="483">
        <v>4.43</v>
      </c>
      <c r="I225" s="484"/>
    </row>
    <row r="226" spans="1:9" ht="24.4" customHeight="1" x14ac:dyDescent="0.25">
      <c r="A226" s="481" t="s">
        <v>1787</v>
      </c>
      <c r="B226" s="481"/>
      <c r="C226" s="482" t="s">
        <v>1788</v>
      </c>
      <c r="D226" s="482"/>
      <c r="E226" s="482"/>
      <c r="F226" s="482"/>
      <c r="G226" s="363" t="s">
        <v>14778</v>
      </c>
      <c r="H226" s="483">
        <v>2.85</v>
      </c>
      <c r="I226" s="484"/>
    </row>
    <row r="227" spans="1:9" ht="24.4" customHeight="1" x14ac:dyDescent="0.25">
      <c r="A227" s="481" t="s">
        <v>1789</v>
      </c>
      <c r="B227" s="481"/>
      <c r="C227" s="482" t="s">
        <v>1790</v>
      </c>
      <c r="D227" s="482"/>
      <c r="E227" s="482"/>
      <c r="F227" s="482"/>
      <c r="G227" s="363" t="s">
        <v>14778</v>
      </c>
      <c r="H227" s="483">
        <v>8.6999999999999993</v>
      </c>
      <c r="I227" s="484"/>
    </row>
    <row r="228" spans="1:9" ht="12.2" customHeight="1" x14ac:dyDescent="0.25">
      <c r="A228" s="485">
        <v>8732</v>
      </c>
      <c r="B228" s="486"/>
      <c r="C228" s="487" t="s">
        <v>1791</v>
      </c>
      <c r="D228" s="487"/>
      <c r="E228" s="487"/>
      <c r="F228" s="487"/>
      <c r="G228" s="362"/>
      <c r="H228" s="488"/>
      <c r="I228" s="488"/>
    </row>
    <row r="229" spans="1:9" ht="24.4" customHeight="1" x14ac:dyDescent="0.25">
      <c r="A229" s="481" t="s">
        <v>1792</v>
      </c>
      <c r="B229" s="481"/>
      <c r="C229" s="482" t="s">
        <v>1793</v>
      </c>
      <c r="D229" s="482"/>
      <c r="E229" s="482"/>
      <c r="F229" s="482"/>
      <c r="G229" s="363" t="s">
        <v>14836</v>
      </c>
      <c r="H229" s="483">
        <v>5.58</v>
      </c>
      <c r="I229" s="484"/>
    </row>
    <row r="230" spans="1:9" ht="24.4" customHeight="1" x14ac:dyDescent="0.25">
      <c r="A230" s="481" t="s">
        <v>1794</v>
      </c>
      <c r="B230" s="481"/>
      <c r="C230" s="482" t="s">
        <v>1795</v>
      </c>
      <c r="D230" s="482"/>
      <c r="E230" s="482"/>
      <c r="F230" s="482"/>
      <c r="G230" s="363" t="s">
        <v>14836</v>
      </c>
      <c r="H230" s="483">
        <v>7.44</v>
      </c>
      <c r="I230" s="484"/>
    </row>
    <row r="231" spans="1:9" ht="24.4" customHeight="1" x14ac:dyDescent="0.25">
      <c r="A231" s="481" t="s">
        <v>1796</v>
      </c>
      <c r="B231" s="481"/>
      <c r="C231" s="482" t="s">
        <v>1797</v>
      </c>
      <c r="D231" s="482"/>
      <c r="E231" s="482"/>
      <c r="F231" s="482"/>
      <c r="G231" s="363" t="s">
        <v>14836</v>
      </c>
      <c r="H231" s="483">
        <v>4</v>
      </c>
      <c r="I231" s="484"/>
    </row>
    <row r="232" spans="1:9" ht="24.4" customHeight="1" x14ac:dyDescent="0.25">
      <c r="A232" s="481" t="s">
        <v>1798</v>
      </c>
      <c r="B232" s="481"/>
      <c r="C232" s="482" t="s">
        <v>1799</v>
      </c>
      <c r="D232" s="482"/>
      <c r="E232" s="482"/>
      <c r="F232" s="482"/>
      <c r="G232" s="363" t="s">
        <v>14836</v>
      </c>
      <c r="H232" s="483">
        <v>5.67</v>
      </c>
      <c r="I232" s="484"/>
    </row>
    <row r="233" spans="1:9" ht="24.4" customHeight="1" x14ac:dyDescent="0.25">
      <c r="A233" s="481" t="s">
        <v>1800</v>
      </c>
      <c r="B233" s="481"/>
      <c r="C233" s="482" t="s">
        <v>1801</v>
      </c>
      <c r="D233" s="482"/>
      <c r="E233" s="482"/>
      <c r="F233" s="482"/>
      <c r="G233" s="363" t="s">
        <v>14836</v>
      </c>
      <c r="H233" s="483">
        <v>8.6300000000000008</v>
      </c>
      <c r="I233" s="484"/>
    </row>
    <row r="234" spans="1:9" ht="24.4" customHeight="1" x14ac:dyDescent="0.25">
      <c r="A234" s="481" t="s">
        <v>1802</v>
      </c>
      <c r="B234" s="481"/>
      <c r="C234" s="482" t="s">
        <v>1803</v>
      </c>
      <c r="D234" s="482"/>
      <c r="E234" s="482"/>
      <c r="F234" s="482"/>
      <c r="G234" s="363" t="s">
        <v>14836</v>
      </c>
      <c r="H234" s="500">
        <v>15.53</v>
      </c>
      <c r="I234" s="484"/>
    </row>
    <row r="235" spans="1:9" ht="24.4" customHeight="1" x14ac:dyDescent="0.25">
      <c r="A235" s="481" t="s">
        <v>1804</v>
      </c>
      <c r="B235" s="481"/>
      <c r="C235" s="482" t="s">
        <v>1805</v>
      </c>
      <c r="D235" s="482"/>
      <c r="E235" s="482"/>
      <c r="F235" s="482"/>
      <c r="G235" s="363" t="s">
        <v>14836</v>
      </c>
      <c r="H235" s="500">
        <v>10.35</v>
      </c>
      <c r="I235" s="484"/>
    </row>
    <row r="236" spans="1:9" ht="24.4" customHeight="1" x14ac:dyDescent="0.25">
      <c r="A236" s="481" t="s">
        <v>1806</v>
      </c>
      <c r="B236" s="481"/>
      <c r="C236" s="482" t="s">
        <v>1807</v>
      </c>
      <c r="D236" s="482"/>
      <c r="E236" s="482"/>
      <c r="F236" s="482"/>
      <c r="G236" s="363" t="s">
        <v>14836</v>
      </c>
      <c r="H236" s="500">
        <v>12.93</v>
      </c>
      <c r="I236" s="484"/>
    </row>
    <row r="237" spans="1:9" ht="24.4" customHeight="1" x14ac:dyDescent="0.25">
      <c r="A237" s="481" t="s">
        <v>1808</v>
      </c>
      <c r="B237" s="481"/>
      <c r="C237" s="482" t="s">
        <v>1809</v>
      </c>
      <c r="D237" s="482"/>
      <c r="E237" s="482"/>
      <c r="F237" s="482"/>
      <c r="G237" s="363" t="s">
        <v>14836</v>
      </c>
      <c r="H237" s="483">
        <v>6.97</v>
      </c>
      <c r="I237" s="484"/>
    </row>
    <row r="238" spans="1:9" ht="24.4" customHeight="1" x14ac:dyDescent="0.25">
      <c r="A238" s="481" t="s">
        <v>1810</v>
      </c>
      <c r="B238" s="481"/>
      <c r="C238" s="482" t="s">
        <v>1811</v>
      </c>
      <c r="D238" s="482"/>
      <c r="E238" s="482"/>
      <c r="F238" s="482"/>
      <c r="G238" s="363" t="s">
        <v>14836</v>
      </c>
      <c r="H238" s="500">
        <v>12.42</v>
      </c>
      <c r="I238" s="484"/>
    </row>
    <row r="239" spans="1:9" ht="24.4" customHeight="1" x14ac:dyDescent="0.25">
      <c r="A239" s="481" t="s">
        <v>1812</v>
      </c>
      <c r="B239" s="481"/>
      <c r="C239" s="482" t="s">
        <v>1813</v>
      </c>
      <c r="D239" s="482"/>
      <c r="E239" s="482"/>
      <c r="F239" s="482"/>
      <c r="G239" s="363" t="s">
        <v>14836</v>
      </c>
      <c r="H239" s="483">
        <v>8.2799999999999994</v>
      </c>
      <c r="I239" s="484"/>
    </row>
    <row r="240" spans="1:9" ht="24.4" customHeight="1" x14ac:dyDescent="0.25">
      <c r="A240" s="481" t="s">
        <v>1814</v>
      </c>
      <c r="B240" s="481"/>
      <c r="C240" s="482" t="s">
        <v>1815</v>
      </c>
      <c r="D240" s="482"/>
      <c r="E240" s="482"/>
      <c r="F240" s="482"/>
      <c r="G240" s="363" t="s">
        <v>14836</v>
      </c>
      <c r="H240" s="500">
        <v>10.35</v>
      </c>
      <c r="I240" s="484"/>
    </row>
    <row r="241" spans="1:9" ht="24.4" customHeight="1" x14ac:dyDescent="0.25">
      <c r="A241" s="481" t="s">
        <v>1816</v>
      </c>
      <c r="B241" s="481"/>
      <c r="C241" s="482" t="s">
        <v>1817</v>
      </c>
      <c r="D241" s="482"/>
      <c r="E241" s="482"/>
      <c r="F241" s="482"/>
      <c r="G241" s="363" t="s">
        <v>14836</v>
      </c>
      <c r="H241" s="500">
        <v>12.93</v>
      </c>
      <c r="I241" s="484"/>
    </row>
    <row r="242" spans="1:9" ht="12.2" customHeight="1" x14ac:dyDescent="0.25">
      <c r="A242" s="485">
        <v>8733</v>
      </c>
      <c r="B242" s="486"/>
      <c r="C242" s="487" t="s">
        <v>1819</v>
      </c>
      <c r="D242" s="487"/>
      <c r="E242" s="487"/>
      <c r="F242" s="487"/>
      <c r="G242" s="362"/>
      <c r="H242" s="488"/>
      <c r="I242" s="488"/>
    </row>
    <row r="243" spans="1:9" ht="12.2" customHeight="1" x14ac:dyDescent="0.25">
      <c r="A243" s="481" t="s">
        <v>1820</v>
      </c>
      <c r="B243" s="481"/>
      <c r="C243" s="482" t="s">
        <v>1821</v>
      </c>
      <c r="D243" s="482"/>
      <c r="E243" s="482"/>
      <c r="F243" s="482"/>
      <c r="G243" s="363" t="s">
        <v>14836</v>
      </c>
      <c r="H243" s="500">
        <v>36.04</v>
      </c>
      <c r="I243" s="484"/>
    </row>
    <row r="244" spans="1:9" ht="24.4" customHeight="1" x14ac:dyDescent="0.25">
      <c r="A244" s="481" t="s">
        <v>1822</v>
      </c>
      <c r="B244" s="481"/>
      <c r="C244" s="482" t="s">
        <v>1823</v>
      </c>
      <c r="D244" s="482"/>
      <c r="E244" s="482"/>
      <c r="F244" s="482"/>
      <c r="G244" s="363" t="s">
        <v>14836</v>
      </c>
      <c r="H244" s="500">
        <v>81.09</v>
      </c>
      <c r="I244" s="484"/>
    </row>
    <row r="245" spans="1:9" ht="24.4" customHeight="1" x14ac:dyDescent="0.25">
      <c r="A245" s="481" t="s">
        <v>1824</v>
      </c>
      <c r="B245" s="481"/>
      <c r="C245" s="482" t="s">
        <v>1825</v>
      </c>
      <c r="D245" s="482"/>
      <c r="E245" s="482"/>
      <c r="F245" s="482"/>
      <c r="G245" s="363" t="s">
        <v>14836</v>
      </c>
      <c r="H245" s="499">
        <v>108.12</v>
      </c>
      <c r="I245" s="484"/>
    </row>
    <row r="246" spans="1:9" ht="24.4" customHeight="1" x14ac:dyDescent="0.25">
      <c r="A246" s="481" t="s">
        <v>1826</v>
      </c>
      <c r="B246" s="481"/>
      <c r="C246" s="482" t="s">
        <v>1827</v>
      </c>
      <c r="D246" s="482"/>
      <c r="E246" s="482"/>
      <c r="F246" s="482"/>
      <c r="G246" s="363" t="s">
        <v>14836</v>
      </c>
      <c r="H246" s="500">
        <v>61.26</v>
      </c>
      <c r="I246" s="484"/>
    </row>
    <row r="247" spans="1:9" ht="12.2" customHeight="1" x14ac:dyDescent="0.25">
      <c r="A247" s="485">
        <v>8734</v>
      </c>
      <c r="B247" s="486"/>
      <c r="C247" s="487" t="s">
        <v>1829</v>
      </c>
      <c r="D247" s="487"/>
      <c r="E247" s="487"/>
      <c r="F247" s="487"/>
      <c r="G247" s="362"/>
      <c r="H247" s="488"/>
      <c r="I247" s="488"/>
    </row>
    <row r="248" spans="1:9" ht="12.2" customHeight="1" x14ac:dyDescent="0.25">
      <c r="A248" s="481" t="s">
        <v>1830</v>
      </c>
      <c r="B248" s="481"/>
      <c r="C248" s="482" t="s">
        <v>1831</v>
      </c>
      <c r="D248" s="482"/>
      <c r="E248" s="482"/>
      <c r="F248" s="482"/>
      <c r="G248" s="363" t="s">
        <v>14778</v>
      </c>
      <c r="H248" s="500">
        <v>11.57</v>
      </c>
      <c r="I248" s="484"/>
    </row>
    <row r="249" spans="1:9" ht="12.2" customHeight="1" x14ac:dyDescent="0.25">
      <c r="A249" s="481" t="s">
        <v>1832</v>
      </c>
      <c r="B249" s="481"/>
      <c r="C249" s="482" t="s">
        <v>1833</v>
      </c>
      <c r="D249" s="482"/>
      <c r="E249" s="482"/>
      <c r="F249" s="482"/>
      <c r="G249" s="363" t="s">
        <v>14778</v>
      </c>
      <c r="H249" s="500">
        <v>20.72</v>
      </c>
      <c r="I249" s="484"/>
    </row>
    <row r="250" spans="1:9" ht="24.4" customHeight="1" x14ac:dyDescent="0.25">
      <c r="A250" s="481" t="s">
        <v>1834</v>
      </c>
      <c r="B250" s="481"/>
      <c r="C250" s="482" t="s">
        <v>1835</v>
      </c>
      <c r="D250" s="482"/>
      <c r="E250" s="482"/>
      <c r="F250" s="482"/>
      <c r="G250" s="363" t="s">
        <v>14836</v>
      </c>
      <c r="H250" s="500">
        <v>50.85</v>
      </c>
      <c r="I250" s="484"/>
    </row>
    <row r="251" spans="1:9" ht="12.2" customHeight="1" x14ac:dyDescent="0.25">
      <c r="A251" s="485">
        <v>8735</v>
      </c>
      <c r="B251" s="486"/>
      <c r="C251" s="487" t="s">
        <v>1837</v>
      </c>
      <c r="D251" s="487"/>
      <c r="E251" s="487"/>
      <c r="F251" s="487"/>
      <c r="G251" s="362"/>
      <c r="H251" s="488"/>
      <c r="I251" s="488"/>
    </row>
    <row r="252" spans="1:9" ht="12.2" customHeight="1" x14ac:dyDescent="0.25">
      <c r="A252" s="481" t="s">
        <v>1838</v>
      </c>
      <c r="B252" s="481"/>
      <c r="C252" s="482" t="s">
        <v>1839</v>
      </c>
      <c r="D252" s="482"/>
      <c r="E252" s="482"/>
      <c r="F252" s="482"/>
      <c r="G252" s="363" t="s">
        <v>14836</v>
      </c>
      <c r="H252" s="500">
        <v>41.94</v>
      </c>
      <c r="I252" s="484"/>
    </row>
    <row r="253" spans="1:9" ht="12.2" customHeight="1" x14ac:dyDescent="0.25">
      <c r="A253" s="481" t="s">
        <v>1840</v>
      </c>
      <c r="B253" s="481"/>
      <c r="C253" s="482" t="s">
        <v>1841</v>
      </c>
      <c r="D253" s="482"/>
      <c r="E253" s="482"/>
      <c r="F253" s="482"/>
      <c r="G253" s="363" t="s">
        <v>14836</v>
      </c>
      <c r="H253" s="483">
        <v>2.84</v>
      </c>
      <c r="I253" s="484"/>
    </row>
    <row r="254" spans="1:9" ht="24.4" customHeight="1" x14ac:dyDescent="0.25">
      <c r="A254" s="481" t="s">
        <v>1842</v>
      </c>
      <c r="B254" s="481"/>
      <c r="C254" s="482" t="s">
        <v>1843</v>
      </c>
      <c r="D254" s="482"/>
      <c r="E254" s="482"/>
      <c r="F254" s="482"/>
      <c r="G254" s="363" t="s">
        <v>14836</v>
      </c>
      <c r="H254" s="483">
        <v>2.63</v>
      </c>
      <c r="I254" s="484"/>
    </row>
    <row r="255" spans="1:9" ht="12.2" customHeight="1" x14ac:dyDescent="0.25">
      <c r="A255" s="481" t="s">
        <v>1844</v>
      </c>
      <c r="B255" s="481"/>
      <c r="C255" s="482" t="s">
        <v>1845</v>
      </c>
      <c r="D255" s="482"/>
      <c r="E255" s="482"/>
      <c r="F255" s="482"/>
      <c r="G255" s="363" t="s">
        <v>14836</v>
      </c>
      <c r="H255" s="500">
        <v>61.26</v>
      </c>
      <c r="I255" s="484"/>
    </row>
    <row r="256" spans="1:9" ht="24.4" customHeight="1" x14ac:dyDescent="0.25">
      <c r="A256" s="481" t="s">
        <v>1846</v>
      </c>
      <c r="B256" s="481"/>
      <c r="C256" s="482" t="s">
        <v>1847</v>
      </c>
      <c r="D256" s="482"/>
      <c r="E256" s="482"/>
      <c r="F256" s="482"/>
      <c r="G256" s="363" t="s">
        <v>14836</v>
      </c>
      <c r="H256" s="500">
        <v>41.94</v>
      </c>
      <c r="I256" s="484"/>
    </row>
    <row r="257" spans="1:9" ht="12.2" customHeight="1" x14ac:dyDescent="0.25">
      <c r="A257" s="481" t="s">
        <v>1848</v>
      </c>
      <c r="B257" s="481"/>
      <c r="C257" s="482" t="s">
        <v>1849</v>
      </c>
      <c r="D257" s="482"/>
      <c r="E257" s="482"/>
      <c r="F257" s="482"/>
      <c r="G257" s="363" t="s">
        <v>14836</v>
      </c>
      <c r="H257" s="500">
        <v>61.26</v>
      </c>
      <c r="I257" s="484"/>
    </row>
    <row r="258" spans="1:9" ht="12.2" customHeight="1" x14ac:dyDescent="0.25">
      <c r="A258" s="485">
        <v>8736</v>
      </c>
      <c r="B258" s="486"/>
      <c r="C258" s="487" t="s">
        <v>1851</v>
      </c>
      <c r="D258" s="487"/>
      <c r="E258" s="487"/>
      <c r="F258" s="487"/>
      <c r="G258" s="362"/>
      <c r="H258" s="488"/>
      <c r="I258" s="488"/>
    </row>
    <row r="259" spans="1:9" ht="24.4" customHeight="1" x14ac:dyDescent="0.25">
      <c r="A259" s="481" t="s">
        <v>1852</v>
      </c>
      <c r="B259" s="481"/>
      <c r="C259" s="482" t="s">
        <v>1853</v>
      </c>
      <c r="D259" s="482"/>
      <c r="E259" s="482"/>
      <c r="F259" s="482"/>
      <c r="G259" s="363" t="s">
        <v>14778</v>
      </c>
      <c r="H259" s="500">
        <v>91.74</v>
      </c>
      <c r="I259" s="484"/>
    </row>
    <row r="260" spans="1:9" ht="24.4" customHeight="1" x14ac:dyDescent="0.25">
      <c r="A260" s="481" t="s">
        <v>1854</v>
      </c>
      <c r="B260" s="481"/>
      <c r="C260" s="482" t="s">
        <v>1855</v>
      </c>
      <c r="D260" s="482"/>
      <c r="E260" s="482"/>
      <c r="F260" s="482"/>
      <c r="G260" s="363" t="s">
        <v>14778</v>
      </c>
      <c r="H260" s="500">
        <v>55.87</v>
      </c>
      <c r="I260" s="484"/>
    </row>
    <row r="261" spans="1:9" ht="12.2" customHeight="1" x14ac:dyDescent="0.25">
      <c r="A261" s="485">
        <v>8666</v>
      </c>
      <c r="B261" s="486"/>
      <c r="C261" s="487" t="s">
        <v>1856</v>
      </c>
      <c r="D261" s="487"/>
      <c r="E261" s="487"/>
      <c r="F261" s="487"/>
      <c r="G261" s="362"/>
      <c r="H261" s="488"/>
      <c r="I261" s="488"/>
    </row>
    <row r="262" spans="1:9" ht="12.2" customHeight="1" x14ac:dyDescent="0.25">
      <c r="A262" s="485">
        <v>8737</v>
      </c>
      <c r="B262" s="486"/>
      <c r="C262" s="487" t="s">
        <v>1858</v>
      </c>
      <c r="D262" s="487"/>
      <c r="E262" s="487"/>
      <c r="F262" s="487"/>
      <c r="G262" s="362"/>
      <c r="H262" s="488"/>
      <c r="I262" s="488"/>
    </row>
    <row r="263" spans="1:9" ht="12.2" customHeight="1" x14ac:dyDescent="0.25">
      <c r="A263" s="481" t="s">
        <v>1859</v>
      </c>
      <c r="B263" s="481"/>
      <c r="C263" s="482" t="s">
        <v>1860</v>
      </c>
      <c r="D263" s="482"/>
      <c r="E263" s="482"/>
      <c r="F263" s="482"/>
      <c r="G263" s="363" t="s">
        <v>14791</v>
      </c>
      <c r="H263" s="500">
        <v>20.72</v>
      </c>
      <c r="I263" s="484"/>
    </row>
    <row r="264" spans="1:9" ht="12.2" customHeight="1" x14ac:dyDescent="0.25">
      <c r="A264" s="481" t="s">
        <v>1861</v>
      </c>
      <c r="B264" s="481"/>
      <c r="C264" s="482" t="s">
        <v>1862</v>
      </c>
      <c r="D264" s="482"/>
      <c r="E264" s="482"/>
      <c r="F264" s="482"/>
      <c r="G264" s="363" t="s">
        <v>14791</v>
      </c>
      <c r="H264" s="500">
        <v>27.03</v>
      </c>
      <c r="I264" s="484"/>
    </row>
    <row r="265" spans="1:9" ht="12.2" customHeight="1" x14ac:dyDescent="0.25">
      <c r="A265" s="481" t="s">
        <v>1863</v>
      </c>
      <c r="B265" s="481"/>
      <c r="C265" s="482" t="s">
        <v>1864</v>
      </c>
      <c r="D265" s="482"/>
      <c r="E265" s="482"/>
      <c r="F265" s="482"/>
      <c r="G265" s="363" t="s">
        <v>14791</v>
      </c>
      <c r="H265" s="500">
        <v>36.04</v>
      </c>
      <c r="I265" s="484"/>
    </row>
    <row r="266" spans="1:9" ht="12.2" customHeight="1" x14ac:dyDescent="0.25">
      <c r="A266" s="481" t="s">
        <v>1865</v>
      </c>
      <c r="B266" s="481"/>
      <c r="C266" s="482" t="s">
        <v>1866</v>
      </c>
      <c r="D266" s="482"/>
      <c r="E266" s="482"/>
      <c r="F266" s="482"/>
      <c r="G266" s="363" t="s">
        <v>14791</v>
      </c>
      <c r="H266" s="500">
        <v>54.06</v>
      </c>
      <c r="I266" s="484"/>
    </row>
    <row r="267" spans="1:9" ht="12.2" customHeight="1" x14ac:dyDescent="0.25">
      <c r="A267" s="485">
        <v>8738</v>
      </c>
      <c r="B267" s="486"/>
      <c r="C267" s="487" t="s">
        <v>1867</v>
      </c>
      <c r="D267" s="487"/>
      <c r="E267" s="487"/>
      <c r="F267" s="487"/>
      <c r="G267" s="362"/>
      <c r="H267" s="488"/>
      <c r="I267" s="488"/>
    </row>
    <row r="268" spans="1:9" ht="12.2" customHeight="1" x14ac:dyDescent="0.25">
      <c r="A268" s="481" t="s">
        <v>1868</v>
      </c>
      <c r="B268" s="481"/>
      <c r="C268" s="482" t="s">
        <v>1869</v>
      </c>
      <c r="D268" s="482"/>
      <c r="E268" s="482"/>
      <c r="F268" s="482"/>
      <c r="G268" s="363" t="s">
        <v>355</v>
      </c>
      <c r="H268" s="499">
        <v>149.29</v>
      </c>
      <c r="I268" s="484"/>
    </row>
    <row r="269" spans="1:9" ht="12.2" customHeight="1" x14ac:dyDescent="0.25">
      <c r="A269" s="481" t="s">
        <v>1870</v>
      </c>
      <c r="B269" s="481"/>
      <c r="C269" s="482" t="s">
        <v>1871</v>
      </c>
      <c r="D269" s="482"/>
      <c r="E269" s="482"/>
      <c r="F269" s="482"/>
      <c r="G269" s="363" t="s">
        <v>355</v>
      </c>
      <c r="H269" s="499">
        <v>100.31</v>
      </c>
      <c r="I269" s="484"/>
    </row>
    <row r="270" spans="1:9" ht="12.2" customHeight="1" x14ac:dyDescent="0.25">
      <c r="A270" s="481" t="s">
        <v>1872</v>
      </c>
      <c r="B270" s="481"/>
      <c r="C270" s="482" t="s">
        <v>1873</v>
      </c>
      <c r="D270" s="482"/>
      <c r="E270" s="482"/>
      <c r="F270" s="482"/>
      <c r="G270" s="363" t="s">
        <v>355</v>
      </c>
      <c r="H270" s="499">
        <v>149.29</v>
      </c>
      <c r="I270" s="484"/>
    </row>
    <row r="271" spans="1:9" ht="12.2" customHeight="1" x14ac:dyDescent="0.25">
      <c r="A271" s="481" t="s">
        <v>1874</v>
      </c>
      <c r="B271" s="481"/>
      <c r="C271" s="482" t="s">
        <v>1875</v>
      </c>
      <c r="D271" s="482"/>
      <c r="E271" s="482"/>
      <c r="F271" s="482"/>
      <c r="G271" s="363" t="s">
        <v>355</v>
      </c>
      <c r="H271" s="500">
        <v>99.82</v>
      </c>
      <c r="I271" s="484"/>
    </row>
    <row r="272" spans="1:9" ht="12.2" customHeight="1" x14ac:dyDescent="0.25">
      <c r="A272" s="481" t="s">
        <v>1876</v>
      </c>
      <c r="B272" s="481"/>
      <c r="C272" s="482" t="s">
        <v>1877</v>
      </c>
      <c r="D272" s="482"/>
      <c r="E272" s="482"/>
      <c r="F272" s="482"/>
      <c r="G272" s="363" t="s">
        <v>355</v>
      </c>
      <c r="H272" s="500">
        <v>51.33</v>
      </c>
      <c r="I272" s="484"/>
    </row>
    <row r="273" spans="1:9" ht="24.4" customHeight="1" x14ac:dyDescent="0.25">
      <c r="A273" s="481" t="s">
        <v>1878</v>
      </c>
      <c r="B273" s="481"/>
      <c r="C273" s="482" t="s">
        <v>1879</v>
      </c>
      <c r="D273" s="482"/>
      <c r="E273" s="482"/>
      <c r="F273" s="482"/>
      <c r="G273" s="363" t="s">
        <v>14791</v>
      </c>
      <c r="H273" s="499">
        <v>313.42</v>
      </c>
      <c r="I273" s="484"/>
    </row>
    <row r="274" spans="1:9" ht="24.4" customHeight="1" x14ac:dyDescent="0.25">
      <c r="A274" s="481" t="s">
        <v>1880</v>
      </c>
      <c r="B274" s="481"/>
      <c r="C274" s="482" t="s">
        <v>1881</v>
      </c>
      <c r="D274" s="482"/>
      <c r="E274" s="482"/>
      <c r="F274" s="482"/>
      <c r="G274" s="363" t="s">
        <v>14791</v>
      </c>
      <c r="H274" s="499">
        <v>401.9</v>
      </c>
      <c r="I274" s="484"/>
    </row>
    <row r="275" spans="1:9" ht="24.4" customHeight="1" x14ac:dyDescent="0.25">
      <c r="A275" s="481" t="s">
        <v>1882</v>
      </c>
      <c r="B275" s="481"/>
      <c r="C275" s="482" t="s">
        <v>1883</v>
      </c>
      <c r="D275" s="482"/>
      <c r="E275" s="482"/>
      <c r="F275" s="482"/>
      <c r="G275" s="363" t="s">
        <v>14791</v>
      </c>
      <c r="H275" s="499">
        <v>185.97</v>
      </c>
      <c r="I275" s="484"/>
    </row>
    <row r="276" spans="1:9" ht="24.4" customHeight="1" x14ac:dyDescent="0.25">
      <c r="A276" s="481" t="s">
        <v>1884</v>
      </c>
      <c r="B276" s="481"/>
      <c r="C276" s="482" t="s">
        <v>1885</v>
      </c>
      <c r="D276" s="482"/>
      <c r="E276" s="482"/>
      <c r="F276" s="482"/>
      <c r="G276" s="363" t="s">
        <v>14791</v>
      </c>
      <c r="H276" s="499">
        <v>217.89</v>
      </c>
      <c r="I276" s="484"/>
    </row>
    <row r="277" spans="1:9" ht="24.4" customHeight="1" x14ac:dyDescent="0.25">
      <c r="A277" s="481" t="s">
        <v>1886</v>
      </c>
      <c r="B277" s="481"/>
      <c r="C277" s="482" t="s">
        <v>1887</v>
      </c>
      <c r="D277" s="482"/>
      <c r="E277" s="482"/>
      <c r="F277" s="482"/>
      <c r="G277" s="363" t="s">
        <v>14791</v>
      </c>
      <c r="H277" s="499">
        <v>270.01</v>
      </c>
      <c r="I277" s="484"/>
    </row>
    <row r="278" spans="1:9" ht="12.2" customHeight="1" x14ac:dyDescent="0.25">
      <c r="A278" s="481" t="s">
        <v>1888</v>
      </c>
      <c r="B278" s="481"/>
      <c r="C278" s="482" t="s">
        <v>1889</v>
      </c>
      <c r="D278" s="482"/>
      <c r="E278" s="482"/>
      <c r="F278" s="482"/>
      <c r="G278" s="363" t="s">
        <v>355</v>
      </c>
      <c r="H278" s="500">
        <v>90.89</v>
      </c>
      <c r="I278" s="484"/>
    </row>
    <row r="279" spans="1:9" ht="12.2" customHeight="1" x14ac:dyDescent="0.25">
      <c r="A279" s="481" t="s">
        <v>1890</v>
      </c>
      <c r="B279" s="481"/>
      <c r="C279" s="482" t="s">
        <v>1891</v>
      </c>
      <c r="D279" s="482"/>
      <c r="E279" s="482"/>
      <c r="F279" s="482"/>
      <c r="G279" s="363" t="s">
        <v>355</v>
      </c>
      <c r="H279" s="500">
        <v>68.62</v>
      </c>
      <c r="I279" s="484"/>
    </row>
    <row r="280" spans="1:9" ht="12.2" customHeight="1" x14ac:dyDescent="0.25">
      <c r="A280" s="481" t="s">
        <v>1892</v>
      </c>
      <c r="B280" s="481"/>
      <c r="C280" s="482" t="s">
        <v>1893</v>
      </c>
      <c r="D280" s="482"/>
      <c r="E280" s="482"/>
      <c r="F280" s="482"/>
      <c r="G280" s="363" t="s">
        <v>355</v>
      </c>
      <c r="H280" s="500">
        <v>78.260000000000005</v>
      </c>
      <c r="I280" s="484"/>
    </row>
    <row r="281" spans="1:9" ht="36.6" customHeight="1" x14ac:dyDescent="0.25">
      <c r="A281" s="481" t="s">
        <v>1894</v>
      </c>
      <c r="B281" s="481"/>
      <c r="C281" s="482" t="s">
        <v>1895</v>
      </c>
      <c r="D281" s="482"/>
      <c r="E281" s="482"/>
      <c r="F281" s="482"/>
      <c r="G281" s="363" t="s">
        <v>14791</v>
      </c>
      <c r="H281" s="499">
        <v>223.72</v>
      </c>
      <c r="I281" s="484"/>
    </row>
    <row r="282" spans="1:9" ht="12.2" customHeight="1" x14ac:dyDescent="0.25">
      <c r="A282" s="481" t="s">
        <v>1899</v>
      </c>
      <c r="B282" s="481"/>
      <c r="C282" s="482" t="s">
        <v>1900</v>
      </c>
      <c r="D282" s="482"/>
      <c r="E282" s="482"/>
      <c r="F282" s="482"/>
      <c r="G282" s="363" t="s">
        <v>14836</v>
      </c>
      <c r="H282" s="499">
        <v>320.17</v>
      </c>
      <c r="I282" s="484"/>
    </row>
    <row r="283" spans="1:9" ht="24.4" customHeight="1" x14ac:dyDescent="0.25">
      <c r="A283" s="481" t="s">
        <v>1901</v>
      </c>
      <c r="B283" s="481"/>
      <c r="C283" s="482" t="s">
        <v>1902</v>
      </c>
      <c r="D283" s="482"/>
      <c r="E283" s="482"/>
      <c r="F283" s="482"/>
      <c r="G283" s="363" t="s">
        <v>14791</v>
      </c>
      <c r="H283" s="499">
        <v>185.18</v>
      </c>
      <c r="I283" s="484"/>
    </row>
    <row r="284" spans="1:9" ht="24.4" customHeight="1" x14ac:dyDescent="0.25">
      <c r="A284" s="481" t="s">
        <v>1903</v>
      </c>
      <c r="B284" s="481"/>
      <c r="C284" s="482" t="s">
        <v>1904</v>
      </c>
      <c r="D284" s="482"/>
      <c r="E284" s="482"/>
      <c r="F284" s="482"/>
      <c r="G284" s="363" t="s">
        <v>14791</v>
      </c>
      <c r="H284" s="499">
        <v>249.89</v>
      </c>
      <c r="I284" s="484"/>
    </row>
    <row r="285" spans="1:9" ht="24.4" customHeight="1" x14ac:dyDescent="0.25">
      <c r="A285" s="481" t="s">
        <v>1905</v>
      </c>
      <c r="B285" s="481"/>
      <c r="C285" s="482" t="s">
        <v>1906</v>
      </c>
      <c r="D285" s="482"/>
      <c r="E285" s="482"/>
      <c r="F285" s="482"/>
      <c r="G285" s="363" t="s">
        <v>14791</v>
      </c>
      <c r="H285" s="499">
        <v>296.56</v>
      </c>
      <c r="I285" s="484"/>
    </row>
    <row r="286" spans="1:9" ht="24.4" customHeight="1" x14ac:dyDescent="0.25">
      <c r="A286" s="481" t="s">
        <v>1907</v>
      </c>
      <c r="B286" s="481"/>
      <c r="C286" s="482" t="s">
        <v>1908</v>
      </c>
      <c r="D286" s="482"/>
      <c r="E286" s="482"/>
      <c r="F286" s="482"/>
      <c r="G286" s="363" t="s">
        <v>14791</v>
      </c>
      <c r="H286" s="499">
        <v>332.61</v>
      </c>
      <c r="I286" s="484"/>
    </row>
    <row r="287" spans="1:9" ht="24.4" customHeight="1" x14ac:dyDescent="0.25">
      <c r="A287" s="481" t="s">
        <v>1909</v>
      </c>
      <c r="B287" s="481"/>
      <c r="C287" s="482" t="s">
        <v>1910</v>
      </c>
      <c r="D287" s="482"/>
      <c r="E287" s="482"/>
      <c r="F287" s="482"/>
      <c r="G287" s="363" t="s">
        <v>14791</v>
      </c>
      <c r="H287" s="499">
        <v>353.86</v>
      </c>
      <c r="I287" s="484"/>
    </row>
    <row r="288" spans="1:9" ht="24.4" customHeight="1" x14ac:dyDescent="0.25">
      <c r="A288" s="481" t="s">
        <v>1911</v>
      </c>
      <c r="B288" s="481"/>
      <c r="C288" s="482" t="s">
        <v>1912</v>
      </c>
      <c r="D288" s="482"/>
      <c r="E288" s="482"/>
      <c r="F288" s="482"/>
      <c r="G288" s="363" t="s">
        <v>14791</v>
      </c>
      <c r="H288" s="499">
        <v>393.2</v>
      </c>
      <c r="I288" s="484"/>
    </row>
    <row r="289" spans="1:9" ht="24.4" customHeight="1" x14ac:dyDescent="0.25">
      <c r="A289" s="481" t="s">
        <v>1913</v>
      </c>
      <c r="B289" s="481"/>
      <c r="C289" s="482" t="s">
        <v>1914</v>
      </c>
      <c r="D289" s="482"/>
      <c r="E289" s="482"/>
      <c r="F289" s="482"/>
      <c r="G289" s="363" t="s">
        <v>14791</v>
      </c>
      <c r="H289" s="499">
        <v>522.16999999999996</v>
      </c>
      <c r="I289" s="484"/>
    </row>
    <row r="290" spans="1:9" ht="24.4" customHeight="1" x14ac:dyDescent="0.25">
      <c r="A290" s="481" t="s">
        <v>1915</v>
      </c>
      <c r="B290" s="481"/>
      <c r="C290" s="482" t="s">
        <v>1916</v>
      </c>
      <c r="D290" s="482"/>
      <c r="E290" s="482"/>
      <c r="F290" s="482"/>
      <c r="G290" s="363" t="s">
        <v>14791</v>
      </c>
      <c r="H290" s="499">
        <v>149.83000000000001</v>
      </c>
      <c r="I290" s="484"/>
    </row>
    <row r="291" spans="1:9" ht="24.4" customHeight="1" x14ac:dyDescent="0.25">
      <c r="A291" s="481" t="s">
        <v>1917</v>
      </c>
      <c r="B291" s="481"/>
      <c r="C291" s="482" t="s">
        <v>1918</v>
      </c>
      <c r="D291" s="482"/>
      <c r="E291" s="482"/>
      <c r="F291" s="482"/>
      <c r="G291" s="363" t="s">
        <v>14791</v>
      </c>
      <c r="H291" s="499">
        <v>157.09</v>
      </c>
      <c r="I291" s="484"/>
    </row>
    <row r="292" spans="1:9" ht="24.4" customHeight="1" x14ac:dyDescent="0.25">
      <c r="A292" s="481" t="s">
        <v>1919</v>
      </c>
      <c r="B292" s="481"/>
      <c r="C292" s="482" t="s">
        <v>1920</v>
      </c>
      <c r="D292" s="482"/>
      <c r="E292" s="482"/>
      <c r="F292" s="482"/>
      <c r="G292" s="363" t="s">
        <v>14791</v>
      </c>
      <c r="H292" s="499">
        <v>189.24</v>
      </c>
      <c r="I292" s="484"/>
    </row>
    <row r="293" spans="1:9" ht="24.4" customHeight="1" x14ac:dyDescent="0.25">
      <c r="A293" s="481" t="s">
        <v>1921</v>
      </c>
      <c r="B293" s="481"/>
      <c r="C293" s="482" t="s">
        <v>1922</v>
      </c>
      <c r="D293" s="482"/>
      <c r="E293" s="482"/>
      <c r="F293" s="482"/>
      <c r="G293" s="363" t="s">
        <v>14791</v>
      </c>
      <c r="H293" s="499">
        <v>212.07</v>
      </c>
      <c r="I293" s="484"/>
    </row>
    <row r="294" spans="1:9" ht="24.4" customHeight="1" x14ac:dyDescent="0.25">
      <c r="A294" s="481" t="s">
        <v>1923</v>
      </c>
      <c r="B294" s="481"/>
      <c r="C294" s="482" t="s">
        <v>1924</v>
      </c>
      <c r="D294" s="482"/>
      <c r="E294" s="482"/>
      <c r="F294" s="482"/>
      <c r="G294" s="363" t="s">
        <v>14791</v>
      </c>
      <c r="H294" s="499">
        <v>230.18</v>
      </c>
      <c r="I294" s="484"/>
    </row>
    <row r="295" spans="1:9" ht="24.4" customHeight="1" x14ac:dyDescent="0.25">
      <c r="A295" s="481" t="s">
        <v>1925</v>
      </c>
      <c r="B295" s="481"/>
      <c r="C295" s="482" t="s">
        <v>1926</v>
      </c>
      <c r="D295" s="482"/>
      <c r="E295" s="482"/>
      <c r="F295" s="482"/>
      <c r="G295" s="363" t="s">
        <v>14791</v>
      </c>
      <c r="H295" s="499">
        <v>278.61</v>
      </c>
      <c r="I295" s="484"/>
    </row>
    <row r="296" spans="1:9" ht="24.4" customHeight="1" x14ac:dyDescent="0.25">
      <c r="A296" s="481" t="s">
        <v>1927</v>
      </c>
      <c r="B296" s="481"/>
      <c r="C296" s="482" t="s">
        <v>1928</v>
      </c>
      <c r="D296" s="482"/>
      <c r="E296" s="482"/>
      <c r="F296" s="482"/>
      <c r="G296" s="363" t="s">
        <v>14791</v>
      </c>
      <c r="H296" s="499">
        <v>322.62</v>
      </c>
      <c r="I296" s="484"/>
    </row>
    <row r="297" spans="1:9" ht="12.2" customHeight="1" x14ac:dyDescent="0.25">
      <c r="A297" s="481" t="s">
        <v>1929</v>
      </c>
      <c r="B297" s="481"/>
      <c r="C297" s="482" t="s">
        <v>1930</v>
      </c>
      <c r="D297" s="482"/>
      <c r="E297" s="482"/>
      <c r="F297" s="482"/>
      <c r="G297" s="363" t="s">
        <v>14791</v>
      </c>
      <c r="H297" s="499">
        <v>379.47</v>
      </c>
      <c r="I297" s="484"/>
    </row>
    <row r="298" spans="1:9" ht="12.2" customHeight="1" x14ac:dyDescent="0.25">
      <c r="A298" s="481" t="s">
        <v>1931</v>
      </c>
      <c r="B298" s="481"/>
      <c r="C298" s="482" t="s">
        <v>1932</v>
      </c>
      <c r="D298" s="482"/>
      <c r="E298" s="482"/>
      <c r="F298" s="482"/>
      <c r="G298" s="363" t="s">
        <v>14791</v>
      </c>
      <c r="H298" s="499">
        <v>182.97</v>
      </c>
      <c r="I298" s="484"/>
    </row>
    <row r="299" spans="1:9" ht="12.2" customHeight="1" x14ac:dyDescent="0.25">
      <c r="A299" s="481" t="s">
        <v>1933</v>
      </c>
      <c r="B299" s="481"/>
      <c r="C299" s="482" t="s">
        <v>1934</v>
      </c>
      <c r="D299" s="482"/>
      <c r="E299" s="482"/>
      <c r="F299" s="482"/>
      <c r="G299" s="363" t="s">
        <v>14791</v>
      </c>
      <c r="H299" s="499">
        <v>448.76</v>
      </c>
      <c r="I299" s="484"/>
    </row>
    <row r="300" spans="1:9" ht="12.2" customHeight="1" x14ac:dyDescent="0.25">
      <c r="A300" s="481" t="s">
        <v>1935</v>
      </c>
      <c r="B300" s="481"/>
      <c r="C300" s="482" t="s">
        <v>1936</v>
      </c>
      <c r="D300" s="482"/>
      <c r="E300" s="482"/>
      <c r="F300" s="482"/>
      <c r="G300" s="363" t="s">
        <v>14791</v>
      </c>
      <c r="H300" s="499">
        <v>217.62</v>
      </c>
      <c r="I300" s="484"/>
    </row>
    <row r="301" spans="1:9" ht="12.2" customHeight="1" x14ac:dyDescent="0.25">
      <c r="A301" s="481" t="s">
        <v>1937</v>
      </c>
      <c r="B301" s="481"/>
      <c r="C301" s="482" t="s">
        <v>1938</v>
      </c>
      <c r="D301" s="482"/>
      <c r="E301" s="482"/>
      <c r="F301" s="482"/>
      <c r="G301" s="363" t="s">
        <v>14791</v>
      </c>
      <c r="H301" s="499">
        <v>496.32</v>
      </c>
      <c r="I301" s="484"/>
    </row>
    <row r="302" spans="1:9" ht="12.2" customHeight="1" x14ac:dyDescent="0.25">
      <c r="A302" s="481" t="s">
        <v>1939</v>
      </c>
      <c r="B302" s="481"/>
      <c r="C302" s="482" t="s">
        <v>1940</v>
      </c>
      <c r="D302" s="482"/>
      <c r="E302" s="482"/>
      <c r="F302" s="482"/>
      <c r="G302" s="363" t="s">
        <v>14791</v>
      </c>
      <c r="H302" s="499">
        <v>242.11</v>
      </c>
      <c r="I302" s="484"/>
    </row>
    <row r="303" spans="1:9" ht="12.2" customHeight="1" x14ac:dyDescent="0.25">
      <c r="A303" s="481" t="s">
        <v>1941</v>
      </c>
      <c r="B303" s="481"/>
      <c r="C303" s="482" t="s">
        <v>1942</v>
      </c>
      <c r="D303" s="482"/>
      <c r="E303" s="482"/>
      <c r="F303" s="482"/>
      <c r="G303" s="363" t="s">
        <v>14791</v>
      </c>
      <c r="H303" s="499">
        <v>578.25</v>
      </c>
      <c r="I303" s="484"/>
    </row>
    <row r="304" spans="1:9" ht="12.2" customHeight="1" x14ac:dyDescent="0.25">
      <c r="A304" s="481" t="s">
        <v>1943</v>
      </c>
      <c r="B304" s="481"/>
      <c r="C304" s="482" t="s">
        <v>1944</v>
      </c>
      <c r="D304" s="482"/>
      <c r="E304" s="482"/>
      <c r="F304" s="482"/>
      <c r="G304" s="363" t="s">
        <v>14791</v>
      </c>
      <c r="H304" s="499">
        <v>282.79000000000002</v>
      </c>
      <c r="I304" s="484"/>
    </row>
    <row r="305" spans="1:9" ht="12.2" customHeight="1" x14ac:dyDescent="0.25">
      <c r="A305" s="481" t="s">
        <v>1945</v>
      </c>
      <c r="B305" s="481"/>
      <c r="C305" s="482" t="s">
        <v>1946</v>
      </c>
      <c r="D305" s="482"/>
      <c r="E305" s="482"/>
      <c r="F305" s="482"/>
      <c r="G305" s="363" t="s">
        <v>14791</v>
      </c>
      <c r="H305" s="499">
        <v>697.05</v>
      </c>
      <c r="I305" s="484"/>
    </row>
    <row r="306" spans="1:9" ht="12.2" customHeight="1" x14ac:dyDescent="0.25">
      <c r="A306" s="481" t="s">
        <v>1947</v>
      </c>
      <c r="B306" s="481"/>
      <c r="C306" s="482" t="s">
        <v>1948</v>
      </c>
      <c r="D306" s="482"/>
      <c r="E306" s="482"/>
      <c r="F306" s="482"/>
      <c r="G306" s="363" t="s">
        <v>14791</v>
      </c>
      <c r="H306" s="499">
        <v>341.38</v>
      </c>
      <c r="I306" s="484"/>
    </row>
    <row r="307" spans="1:9" ht="24.4" customHeight="1" x14ac:dyDescent="0.25">
      <c r="A307" s="481" t="s">
        <v>14925</v>
      </c>
      <c r="B307" s="481"/>
      <c r="C307" s="482" t="s">
        <v>14926</v>
      </c>
      <c r="D307" s="482"/>
      <c r="E307" s="482"/>
      <c r="F307" s="482"/>
      <c r="G307" s="363" t="s">
        <v>14791</v>
      </c>
      <c r="H307" s="500">
        <v>33.64</v>
      </c>
      <c r="I307" s="484"/>
    </row>
    <row r="308" spans="1:9" ht="24.4" customHeight="1" x14ac:dyDescent="0.25">
      <c r="A308" s="481" t="s">
        <v>1949</v>
      </c>
      <c r="B308" s="481"/>
      <c r="C308" s="482" t="s">
        <v>14927</v>
      </c>
      <c r="D308" s="482"/>
      <c r="E308" s="482"/>
      <c r="F308" s="482"/>
      <c r="G308" s="363" t="s">
        <v>14791</v>
      </c>
      <c r="H308" s="500">
        <v>47.53</v>
      </c>
      <c r="I308" s="484"/>
    </row>
    <row r="309" spans="1:9" ht="24.4" customHeight="1" x14ac:dyDescent="0.25">
      <c r="A309" s="481" t="s">
        <v>1950</v>
      </c>
      <c r="B309" s="481"/>
      <c r="C309" s="482" t="s">
        <v>14928</v>
      </c>
      <c r="D309" s="482"/>
      <c r="E309" s="482"/>
      <c r="F309" s="482"/>
      <c r="G309" s="363" t="s">
        <v>14791</v>
      </c>
      <c r="H309" s="500">
        <v>65.52</v>
      </c>
      <c r="I309" s="484"/>
    </row>
    <row r="310" spans="1:9" ht="24.4" customHeight="1" x14ac:dyDescent="0.25">
      <c r="A310" s="481" t="s">
        <v>1951</v>
      </c>
      <c r="B310" s="481"/>
      <c r="C310" s="482" t="s">
        <v>14929</v>
      </c>
      <c r="D310" s="482"/>
      <c r="E310" s="482"/>
      <c r="F310" s="482"/>
      <c r="G310" s="363" t="s">
        <v>14791</v>
      </c>
      <c r="H310" s="500">
        <v>87.52</v>
      </c>
      <c r="I310" s="484"/>
    </row>
    <row r="311" spans="1:9" ht="24.4" customHeight="1" x14ac:dyDescent="0.25">
      <c r="A311" s="481" t="s">
        <v>1952</v>
      </c>
      <c r="B311" s="481"/>
      <c r="C311" s="482" t="s">
        <v>14930</v>
      </c>
      <c r="D311" s="482"/>
      <c r="E311" s="482"/>
      <c r="F311" s="482"/>
      <c r="G311" s="363" t="s">
        <v>14791</v>
      </c>
      <c r="H311" s="499">
        <v>143.51</v>
      </c>
      <c r="I311" s="484"/>
    </row>
    <row r="312" spans="1:9" ht="24.4" customHeight="1" x14ac:dyDescent="0.25">
      <c r="A312" s="481" t="s">
        <v>14931</v>
      </c>
      <c r="B312" s="481"/>
      <c r="C312" s="482" t="s">
        <v>14932</v>
      </c>
      <c r="D312" s="482"/>
      <c r="E312" s="482"/>
      <c r="F312" s="482"/>
      <c r="G312" s="363" t="s">
        <v>14791</v>
      </c>
      <c r="H312" s="500">
        <v>38.43</v>
      </c>
      <c r="I312" s="484"/>
    </row>
    <row r="313" spans="1:9" ht="48.75" customHeight="1" x14ac:dyDescent="0.25">
      <c r="A313" s="481" t="s">
        <v>1896</v>
      </c>
      <c r="B313" s="481"/>
      <c r="C313" s="482" t="s">
        <v>14933</v>
      </c>
      <c r="D313" s="482"/>
      <c r="E313" s="482"/>
      <c r="F313" s="482"/>
      <c r="G313" s="363" t="s">
        <v>14791</v>
      </c>
      <c r="H313" s="500">
        <v>74.8</v>
      </c>
      <c r="I313" s="484"/>
    </row>
    <row r="314" spans="1:9" ht="24.4" customHeight="1" x14ac:dyDescent="0.25">
      <c r="A314" s="481" t="s">
        <v>14934</v>
      </c>
      <c r="B314" s="481"/>
      <c r="C314" s="482" t="s">
        <v>14935</v>
      </c>
      <c r="D314" s="482"/>
      <c r="E314" s="482"/>
      <c r="F314" s="482"/>
      <c r="G314" s="363" t="s">
        <v>14791</v>
      </c>
      <c r="H314" s="500">
        <v>40.67</v>
      </c>
      <c r="I314" s="484"/>
    </row>
    <row r="315" spans="1:9" ht="48.75" customHeight="1" x14ac:dyDescent="0.25">
      <c r="A315" s="481" t="s">
        <v>1897</v>
      </c>
      <c r="B315" s="481"/>
      <c r="C315" s="482" t="s">
        <v>14936</v>
      </c>
      <c r="D315" s="482"/>
      <c r="E315" s="482"/>
      <c r="F315" s="482"/>
      <c r="G315" s="363" t="s">
        <v>14791</v>
      </c>
      <c r="H315" s="499">
        <v>100.26</v>
      </c>
      <c r="I315" s="484"/>
    </row>
    <row r="316" spans="1:9" ht="24.4" customHeight="1" x14ac:dyDescent="0.25">
      <c r="A316" s="481" t="s">
        <v>14937</v>
      </c>
      <c r="B316" s="481"/>
      <c r="C316" s="482" t="s">
        <v>14938</v>
      </c>
      <c r="D316" s="482"/>
      <c r="E316" s="482"/>
      <c r="F316" s="482"/>
      <c r="G316" s="363" t="s">
        <v>14791</v>
      </c>
      <c r="H316" s="500">
        <v>42.24</v>
      </c>
      <c r="I316" s="484"/>
    </row>
    <row r="317" spans="1:9" ht="48.75" customHeight="1" x14ac:dyDescent="0.25">
      <c r="A317" s="481" t="s">
        <v>1898</v>
      </c>
      <c r="B317" s="481"/>
      <c r="C317" s="482" t="s">
        <v>14939</v>
      </c>
      <c r="D317" s="482"/>
      <c r="E317" s="482"/>
      <c r="F317" s="482"/>
      <c r="G317" s="363" t="s">
        <v>14791</v>
      </c>
      <c r="H317" s="499">
        <v>126.27</v>
      </c>
      <c r="I317" s="484"/>
    </row>
    <row r="318" spans="1:9" ht="24.4" customHeight="1" x14ac:dyDescent="0.25">
      <c r="A318" s="481" t="s">
        <v>14940</v>
      </c>
      <c r="B318" s="481"/>
      <c r="C318" s="482" t="s">
        <v>14941</v>
      </c>
      <c r="D318" s="482"/>
      <c r="E318" s="482"/>
      <c r="F318" s="482"/>
      <c r="G318" s="363" t="s">
        <v>14791</v>
      </c>
      <c r="H318" s="500">
        <v>44.44</v>
      </c>
      <c r="I318" s="484"/>
    </row>
    <row r="319" spans="1:9" ht="48.75" customHeight="1" x14ac:dyDescent="0.25">
      <c r="A319" s="481" t="s">
        <v>14942</v>
      </c>
      <c r="B319" s="481"/>
      <c r="C319" s="482" t="s">
        <v>14943</v>
      </c>
      <c r="D319" s="482"/>
      <c r="E319" s="482"/>
      <c r="F319" s="482"/>
      <c r="G319" s="363" t="s">
        <v>14791</v>
      </c>
      <c r="H319" s="499">
        <v>151.57</v>
      </c>
      <c r="I319" s="484"/>
    </row>
    <row r="320" spans="1:9" ht="24.4" customHeight="1" x14ac:dyDescent="0.25">
      <c r="A320" s="481" t="s">
        <v>1953</v>
      </c>
      <c r="B320" s="481"/>
      <c r="C320" s="482" t="s">
        <v>1954</v>
      </c>
      <c r="D320" s="482"/>
      <c r="E320" s="482"/>
      <c r="F320" s="482"/>
      <c r="G320" s="363" t="s">
        <v>14781</v>
      </c>
      <c r="H320" s="501">
        <v>1056</v>
      </c>
      <c r="I320" s="484"/>
    </row>
    <row r="321" spans="1:9" ht="24.4" customHeight="1" x14ac:dyDescent="0.25">
      <c r="A321" s="481" t="s">
        <v>1955</v>
      </c>
      <c r="B321" s="481"/>
      <c r="C321" s="482" t="s">
        <v>1956</v>
      </c>
      <c r="D321" s="482"/>
      <c r="E321" s="482"/>
      <c r="F321" s="482"/>
      <c r="G321" s="363" t="s">
        <v>14781</v>
      </c>
      <c r="H321" s="501">
        <v>1599.61</v>
      </c>
      <c r="I321" s="484"/>
    </row>
    <row r="322" spans="1:9" ht="24.4" customHeight="1" x14ac:dyDescent="0.25">
      <c r="A322" s="481" t="s">
        <v>1957</v>
      </c>
      <c r="B322" s="481"/>
      <c r="C322" s="482" t="s">
        <v>1958</v>
      </c>
      <c r="D322" s="482"/>
      <c r="E322" s="482"/>
      <c r="F322" s="482"/>
      <c r="G322" s="363" t="s">
        <v>14781</v>
      </c>
      <c r="H322" s="501">
        <v>7033.76</v>
      </c>
      <c r="I322" s="484"/>
    </row>
    <row r="323" spans="1:9" ht="24.4" customHeight="1" x14ac:dyDescent="0.25">
      <c r="A323" s="481" t="s">
        <v>1959</v>
      </c>
      <c r="B323" s="481"/>
      <c r="C323" s="482" t="s">
        <v>1960</v>
      </c>
      <c r="D323" s="482"/>
      <c r="E323" s="482"/>
      <c r="F323" s="482"/>
      <c r="G323" s="363" t="s">
        <v>14781</v>
      </c>
      <c r="H323" s="501">
        <v>9503.59</v>
      </c>
      <c r="I323" s="484"/>
    </row>
    <row r="324" spans="1:9" ht="24.4" customHeight="1" x14ac:dyDescent="0.25">
      <c r="A324" s="481" t="s">
        <v>1961</v>
      </c>
      <c r="B324" s="481"/>
      <c r="C324" s="482" t="s">
        <v>1962</v>
      </c>
      <c r="D324" s="482"/>
      <c r="E324" s="482"/>
      <c r="F324" s="482"/>
      <c r="G324" s="363" t="s">
        <v>14781</v>
      </c>
      <c r="H324" s="501">
        <v>5306.04</v>
      </c>
      <c r="I324" s="484"/>
    </row>
    <row r="325" spans="1:9" ht="24.4" customHeight="1" x14ac:dyDescent="0.25">
      <c r="A325" s="481" t="s">
        <v>1963</v>
      </c>
      <c r="B325" s="481"/>
      <c r="C325" s="482" t="s">
        <v>1964</v>
      </c>
      <c r="D325" s="482"/>
      <c r="E325" s="482"/>
      <c r="F325" s="482"/>
      <c r="G325" s="363" t="s">
        <v>14781</v>
      </c>
      <c r="H325" s="501">
        <v>6864.03</v>
      </c>
      <c r="I325" s="484"/>
    </row>
    <row r="326" spans="1:9" ht="24.4" customHeight="1" x14ac:dyDescent="0.25">
      <c r="A326" s="481" t="s">
        <v>1965</v>
      </c>
      <c r="B326" s="481"/>
      <c r="C326" s="482" t="s">
        <v>1966</v>
      </c>
      <c r="D326" s="482"/>
      <c r="E326" s="482"/>
      <c r="F326" s="482"/>
      <c r="G326" s="363" t="s">
        <v>14781</v>
      </c>
      <c r="H326" s="502">
        <v>10663.84</v>
      </c>
      <c r="I326" s="484"/>
    </row>
    <row r="327" spans="1:9" ht="24.4" customHeight="1" x14ac:dyDescent="0.25">
      <c r="A327" s="481" t="s">
        <v>1967</v>
      </c>
      <c r="B327" s="481"/>
      <c r="C327" s="482" t="s">
        <v>1968</v>
      </c>
      <c r="D327" s="482"/>
      <c r="E327" s="482"/>
      <c r="F327" s="482"/>
      <c r="G327" s="363" t="s">
        <v>14781</v>
      </c>
      <c r="H327" s="502">
        <v>14254.7</v>
      </c>
      <c r="I327" s="484"/>
    </row>
    <row r="328" spans="1:9" ht="24.4" customHeight="1" x14ac:dyDescent="0.25">
      <c r="A328" s="481" t="s">
        <v>391</v>
      </c>
      <c r="B328" s="481"/>
      <c r="C328" s="482" t="s">
        <v>1969</v>
      </c>
      <c r="D328" s="482"/>
      <c r="E328" s="482"/>
      <c r="F328" s="482"/>
      <c r="G328" s="363" t="s">
        <v>14781</v>
      </c>
      <c r="H328" s="501">
        <v>9644.73</v>
      </c>
      <c r="I328" s="484"/>
    </row>
    <row r="329" spans="1:9" ht="24.4" customHeight="1" x14ac:dyDescent="0.25">
      <c r="A329" s="481" t="s">
        <v>1970</v>
      </c>
      <c r="B329" s="481"/>
      <c r="C329" s="482" t="s">
        <v>1971</v>
      </c>
      <c r="D329" s="482"/>
      <c r="E329" s="482"/>
      <c r="F329" s="482"/>
      <c r="G329" s="363" t="s">
        <v>14781</v>
      </c>
      <c r="H329" s="502">
        <v>12670.85</v>
      </c>
      <c r="I329" s="484"/>
    </row>
    <row r="330" spans="1:9" ht="24.4" customHeight="1" x14ac:dyDescent="0.25">
      <c r="A330" s="481" t="s">
        <v>1972</v>
      </c>
      <c r="B330" s="481"/>
      <c r="C330" s="482" t="s">
        <v>1973</v>
      </c>
      <c r="D330" s="482"/>
      <c r="E330" s="482"/>
      <c r="F330" s="482"/>
      <c r="G330" s="363" t="s">
        <v>14781</v>
      </c>
      <c r="H330" s="501">
        <v>6897.35</v>
      </c>
      <c r="I330" s="484"/>
    </row>
    <row r="331" spans="1:9" ht="24.4" customHeight="1" x14ac:dyDescent="0.25">
      <c r="A331" s="481" t="s">
        <v>1974</v>
      </c>
      <c r="B331" s="481"/>
      <c r="C331" s="482" t="s">
        <v>1975</v>
      </c>
      <c r="D331" s="482"/>
      <c r="E331" s="482"/>
      <c r="F331" s="482"/>
      <c r="G331" s="363" t="s">
        <v>14781</v>
      </c>
      <c r="H331" s="501">
        <v>9739.2900000000009</v>
      </c>
      <c r="I331" s="484"/>
    </row>
    <row r="332" spans="1:9" ht="24.4" customHeight="1" x14ac:dyDescent="0.25">
      <c r="A332" s="481" t="s">
        <v>1976</v>
      </c>
      <c r="B332" s="481"/>
      <c r="C332" s="482" t="s">
        <v>1977</v>
      </c>
      <c r="D332" s="482"/>
      <c r="E332" s="482"/>
      <c r="F332" s="482"/>
      <c r="G332" s="363" t="s">
        <v>14791</v>
      </c>
      <c r="H332" s="500">
        <v>22.99</v>
      </c>
      <c r="I332" s="484"/>
    </row>
    <row r="333" spans="1:9" ht="24.4" customHeight="1" x14ac:dyDescent="0.25">
      <c r="A333" s="481" t="s">
        <v>1978</v>
      </c>
      <c r="B333" s="481"/>
      <c r="C333" s="482" t="s">
        <v>1979</v>
      </c>
      <c r="D333" s="482"/>
      <c r="E333" s="482"/>
      <c r="F333" s="482"/>
      <c r="G333" s="363" t="s">
        <v>14791</v>
      </c>
      <c r="H333" s="500">
        <v>32.25</v>
      </c>
      <c r="I333" s="484"/>
    </row>
    <row r="334" spans="1:9" ht="24.4" customHeight="1" x14ac:dyDescent="0.25">
      <c r="A334" s="481" t="s">
        <v>1980</v>
      </c>
      <c r="B334" s="481"/>
      <c r="C334" s="482" t="s">
        <v>1981</v>
      </c>
      <c r="D334" s="482"/>
      <c r="E334" s="482"/>
      <c r="F334" s="482"/>
      <c r="G334" s="363" t="s">
        <v>14791</v>
      </c>
      <c r="H334" s="500">
        <v>36.22</v>
      </c>
      <c r="I334" s="484"/>
    </row>
    <row r="335" spans="1:9" ht="24.4" customHeight="1" x14ac:dyDescent="0.25">
      <c r="A335" s="481" t="s">
        <v>1982</v>
      </c>
      <c r="B335" s="481"/>
      <c r="C335" s="482" t="s">
        <v>1983</v>
      </c>
      <c r="D335" s="482"/>
      <c r="E335" s="482"/>
      <c r="F335" s="482"/>
      <c r="G335" s="363" t="s">
        <v>14791</v>
      </c>
      <c r="H335" s="500">
        <v>43.55</v>
      </c>
      <c r="I335" s="484"/>
    </row>
    <row r="336" spans="1:9" ht="24.4" customHeight="1" x14ac:dyDescent="0.25">
      <c r="A336" s="481" t="s">
        <v>1984</v>
      </c>
      <c r="B336" s="481"/>
      <c r="C336" s="482" t="s">
        <v>1985</v>
      </c>
      <c r="D336" s="482"/>
      <c r="E336" s="482"/>
      <c r="F336" s="482"/>
      <c r="G336" s="363" t="s">
        <v>14791</v>
      </c>
      <c r="H336" s="500">
        <v>46.23</v>
      </c>
      <c r="I336" s="484"/>
    </row>
    <row r="337" spans="1:9" ht="24.4" customHeight="1" x14ac:dyDescent="0.25">
      <c r="A337" s="481" t="s">
        <v>1986</v>
      </c>
      <c r="B337" s="481"/>
      <c r="C337" s="482" t="s">
        <v>1987</v>
      </c>
      <c r="D337" s="482"/>
      <c r="E337" s="482"/>
      <c r="F337" s="482"/>
      <c r="G337" s="363" t="s">
        <v>14791</v>
      </c>
      <c r="H337" s="500">
        <v>55.15</v>
      </c>
      <c r="I337" s="484"/>
    </row>
    <row r="338" spans="1:9" ht="12.2" customHeight="1" x14ac:dyDescent="0.25">
      <c r="A338" s="485">
        <v>8739</v>
      </c>
      <c r="B338" s="486"/>
      <c r="C338" s="487" t="s">
        <v>1989</v>
      </c>
      <c r="D338" s="487"/>
      <c r="E338" s="487"/>
      <c r="F338" s="487"/>
      <c r="G338" s="362"/>
      <c r="H338" s="488"/>
      <c r="I338" s="488"/>
    </row>
    <row r="339" spans="1:9" ht="24.4" customHeight="1" x14ac:dyDescent="0.25">
      <c r="A339" s="481" t="s">
        <v>1990</v>
      </c>
      <c r="B339" s="481"/>
      <c r="C339" s="482" t="s">
        <v>1991</v>
      </c>
      <c r="D339" s="482"/>
      <c r="E339" s="482"/>
      <c r="F339" s="482"/>
      <c r="G339" s="363" t="s">
        <v>14778</v>
      </c>
      <c r="H339" s="500">
        <v>73.31</v>
      </c>
      <c r="I339" s="484"/>
    </row>
    <row r="340" spans="1:9" ht="24.4" customHeight="1" x14ac:dyDescent="0.25">
      <c r="A340" s="481" t="s">
        <v>1992</v>
      </c>
      <c r="B340" s="481"/>
      <c r="C340" s="482" t="s">
        <v>1993</v>
      </c>
      <c r="D340" s="482"/>
      <c r="E340" s="482"/>
      <c r="F340" s="482"/>
      <c r="G340" s="363" t="s">
        <v>14778</v>
      </c>
      <c r="H340" s="500">
        <v>63.99</v>
      </c>
      <c r="I340" s="484"/>
    </row>
    <row r="341" spans="1:9" ht="24.4" customHeight="1" x14ac:dyDescent="0.25">
      <c r="A341" s="481" t="s">
        <v>1994</v>
      </c>
      <c r="B341" s="481"/>
      <c r="C341" s="482" t="s">
        <v>1995</v>
      </c>
      <c r="D341" s="482"/>
      <c r="E341" s="482"/>
      <c r="F341" s="482"/>
      <c r="G341" s="363" t="s">
        <v>14778</v>
      </c>
      <c r="H341" s="500">
        <v>62.69</v>
      </c>
      <c r="I341" s="484"/>
    </row>
    <row r="342" spans="1:9" ht="12.2" customHeight="1" x14ac:dyDescent="0.25">
      <c r="A342" s="485">
        <v>8740</v>
      </c>
      <c r="B342" s="486"/>
      <c r="C342" s="487" t="s">
        <v>1997</v>
      </c>
      <c r="D342" s="487"/>
      <c r="E342" s="487"/>
      <c r="F342" s="487"/>
      <c r="G342" s="362"/>
      <c r="H342" s="488"/>
      <c r="I342" s="488"/>
    </row>
    <row r="343" spans="1:9" ht="36.6" customHeight="1" x14ac:dyDescent="0.25">
      <c r="A343" s="481" t="s">
        <v>1998</v>
      </c>
      <c r="B343" s="481"/>
      <c r="C343" s="482" t="s">
        <v>1999</v>
      </c>
      <c r="D343" s="482"/>
      <c r="E343" s="482"/>
      <c r="F343" s="482"/>
      <c r="G343" s="363" t="s">
        <v>14836</v>
      </c>
      <c r="H343" s="499">
        <v>673.39</v>
      </c>
      <c r="I343" s="484"/>
    </row>
    <row r="344" spans="1:9" ht="60.95" customHeight="1" x14ac:dyDescent="0.25">
      <c r="A344" s="481" t="s">
        <v>2000</v>
      </c>
      <c r="B344" s="481"/>
      <c r="C344" s="482" t="s">
        <v>2001</v>
      </c>
      <c r="D344" s="482"/>
      <c r="E344" s="482"/>
      <c r="F344" s="482"/>
      <c r="G344" s="363" t="s">
        <v>14836</v>
      </c>
      <c r="H344" s="499">
        <v>770.53</v>
      </c>
      <c r="I344" s="484"/>
    </row>
    <row r="345" spans="1:9" ht="36.6" customHeight="1" x14ac:dyDescent="0.25">
      <c r="A345" s="481" t="s">
        <v>396</v>
      </c>
      <c r="B345" s="481"/>
      <c r="C345" s="482" t="s">
        <v>2002</v>
      </c>
      <c r="D345" s="482"/>
      <c r="E345" s="482"/>
      <c r="F345" s="482"/>
      <c r="G345" s="363" t="s">
        <v>14836</v>
      </c>
      <c r="H345" s="499">
        <v>690.01</v>
      </c>
      <c r="I345" s="484"/>
    </row>
    <row r="346" spans="1:9" ht="36.6" customHeight="1" x14ac:dyDescent="0.25">
      <c r="A346" s="481" t="s">
        <v>2003</v>
      </c>
      <c r="B346" s="481"/>
      <c r="C346" s="482" t="s">
        <v>2004</v>
      </c>
      <c r="D346" s="482"/>
      <c r="E346" s="482"/>
      <c r="F346" s="482"/>
      <c r="G346" s="363" t="s">
        <v>14836</v>
      </c>
      <c r="H346" s="499">
        <v>710.24</v>
      </c>
      <c r="I346" s="484"/>
    </row>
    <row r="347" spans="1:9" ht="36.6" customHeight="1" x14ac:dyDescent="0.25">
      <c r="A347" s="481" t="s">
        <v>2005</v>
      </c>
      <c r="B347" s="481"/>
      <c r="C347" s="482" t="s">
        <v>2006</v>
      </c>
      <c r="D347" s="482"/>
      <c r="E347" s="482"/>
      <c r="F347" s="482"/>
      <c r="G347" s="363" t="s">
        <v>14836</v>
      </c>
      <c r="H347" s="499">
        <v>730.45</v>
      </c>
      <c r="I347" s="484"/>
    </row>
    <row r="348" spans="1:9" ht="36.6" customHeight="1" x14ac:dyDescent="0.25">
      <c r="A348" s="481" t="s">
        <v>2007</v>
      </c>
      <c r="B348" s="481"/>
      <c r="C348" s="482" t="s">
        <v>2008</v>
      </c>
      <c r="D348" s="482"/>
      <c r="E348" s="482"/>
      <c r="F348" s="482"/>
      <c r="G348" s="363" t="s">
        <v>14836</v>
      </c>
      <c r="H348" s="499">
        <v>758.39</v>
      </c>
      <c r="I348" s="484"/>
    </row>
    <row r="349" spans="1:9" ht="36.6" customHeight="1" x14ac:dyDescent="0.25">
      <c r="A349" s="481" t="s">
        <v>2009</v>
      </c>
      <c r="B349" s="481"/>
      <c r="C349" s="482" t="s">
        <v>2010</v>
      </c>
      <c r="D349" s="482"/>
      <c r="E349" s="482"/>
      <c r="F349" s="482"/>
      <c r="G349" s="363" t="s">
        <v>14836</v>
      </c>
      <c r="H349" s="499">
        <v>673.63</v>
      </c>
      <c r="I349" s="484"/>
    </row>
    <row r="350" spans="1:9" ht="36.6" customHeight="1" x14ac:dyDescent="0.25">
      <c r="A350" s="481" t="s">
        <v>2011</v>
      </c>
      <c r="B350" s="481"/>
      <c r="C350" s="482" t="s">
        <v>2012</v>
      </c>
      <c r="D350" s="482"/>
      <c r="E350" s="482"/>
      <c r="F350" s="482"/>
      <c r="G350" s="363" t="s">
        <v>14836</v>
      </c>
      <c r="H350" s="499">
        <v>697.34</v>
      </c>
      <c r="I350" s="484"/>
    </row>
    <row r="351" spans="1:9" ht="36.6" customHeight="1" x14ac:dyDescent="0.25">
      <c r="A351" s="481" t="s">
        <v>2013</v>
      </c>
      <c r="B351" s="481"/>
      <c r="C351" s="482" t="s">
        <v>2014</v>
      </c>
      <c r="D351" s="482"/>
      <c r="E351" s="482"/>
      <c r="F351" s="482"/>
      <c r="G351" s="363" t="s">
        <v>14836</v>
      </c>
      <c r="H351" s="499">
        <v>719.99</v>
      </c>
      <c r="I351" s="484"/>
    </row>
    <row r="352" spans="1:9" ht="36.6" customHeight="1" x14ac:dyDescent="0.25">
      <c r="A352" s="481" t="s">
        <v>2015</v>
      </c>
      <c r="B352" s="481"/>
      <c r="C352" s="482" t="s">
        <v>2016</v>
      </c>
      <c r="D352" s="482"/>
      <c r="E352" s="482"/>
      <c r="F352" s="482"/>
      <c r="G352" s="363" t="s">
        <v>14836</v>
      </c>
      <c r="H352" s="499">
        <v>741.66</v>
      </c>
      <c r="I352" s="484"/>
    </row>
    <row r="353" spans="1:9" ht="36.6" customHeight="1" x14ac:dyDescent="0.25">
      <c r="A353" s="481" t="s">
        <v>2017</v>
      </c>
      <c r="B353" s="481"/>
      <c r="C353" s="482" t="s">
        <v>2018</v>
      </c>
      <c r="D353" s="482"/>
      <c r="E353" s="482"/>
      <c r="F353" s="482"/>
      <c r="G353" s="363" t="s">
        <v>14836</v>
      </c>
      <c r="H353" s="499">
        <v>746.32</v>
      </c>
      <c r="I353" s="484"/>
    </row>
    <row r="354" spans="1:9" ht="36.6" customHeight="1" x14ac:dyDescent="0.25">
      <c r="A354" s="481" t="s">
        <v>2019</v>
      </c>
      <c r="B354" s="481"/>
      <c r="C354" s="482" t="s">
        <v>2020</v>
      </c>
      <c r="D354" s="482"/>
      <c r="E354" s="482"/>
      <c r="F354" s="482"/>
      <c r="G354" s="363" t="s">
        <v>14836</v>
      </c>
      <c r="H354" s="499">
        <v>618.16999999999996</v>
      </c>
      <c r="I354" s="484"/>
    </row>
    <row r="355" spans="1:9" ht="36.6" customHeight="1" x14ac:dyDescent="0.25">
      <c r="A355" s="481" t="s">
        <v>2021</v>
      </c>
      <c r="B355" s="481"/>
      <c r="C355" s="482" t="s">
        <v>2022</v>
      </c>
      <c r="D355" s="482"/>
      <c r="E355" s="482"/>
      <c r="F355" s="482"/>
      <c r="G355" s="363" t="s">
        <v>14836</v>
      </c>
      <c r="H355" s="499">
        <v>650.25</v>
      </c>
      <c r="I355" s="484"/>
    </row>
    <row r="356" spans="1:9" ht="12.2" customHeight="1" x14ac:dyDescent="0.25">
      <c r="A356" s="485">
        <v>8741</v>
      </c>
      <c r="B356" s="486"/>
      <c r="C356" s="487" t="s">
        <v>2024</v>
      </c>
      <c r="D356" s="487"/>
      <c r="E356" s="487"/>
      <c r="F356" s="487"/>
      <c r="G356" s="362"/>
      <c r="H356" s="488"/>
      <c r="I356" s="488"/>
    </row>
    <row r="357" spans="1:9" ht="36.6" customHeight="1" x14ac:dyDescent="0.25">
      <c r="A357" s="481" t="s">
        <v>2025</v>
      </c>
      <c r="B357" s="481"/>
      <c r="C357" s="482" t="s">
        <v>2026</v>
      </c>
      <c r="D357" s="482"/>
      <c r="E357" s="482"/>
      <c r="F357" s="482"/>
      <c r="G357" s="363" t="s">
        <v>14836</v>
      </c>
      <c r="H357" s="499">
        <v>682.14</v>
      </c>
      <c r="I357" s="484"/>
    </row>
    <row r="358" spans="1:9" ht="36.6" customHeight="1" x14ac:dyDescent="0.25">
      <c r="A358" s="481" t="s">
        <v>2027</v>
      </c>
      <c r="B358" s="481"/>
      <c r="C358" s="482" t="s">
        <v>2028</v>
      </c>
      <c r="D358" s="482"/>
      <c r="E358" s="482"/>
      <c r="F358" s="482"/>
      <c r="G358" s="363" t="s">
        <v>14836</v>
      </c>
      <c r="H358" s="499">
        <v>703.28</v>
      </c>
      <c r="I358" s="484"/>
    </row>
    <row r="359" spans="1:9" ht="36.6" customHeight="1" x14ac:dyDescent="0.25">
      <c r="A359" s="481" t="s">
        <v>2029</v>
      </c>
      <c r="B359" s="481"/>
      <c r="C359" s="482" t="s">
        <v>2030</v>
      </c>
      <c r="D359" s="482"/>
      <c r="E359" s="482"/>
      <c r="F359" s="482"/>
      <c r="G359" s="363" t="s">
        <v>14836</v>
      </c>
      <c r="H359" s="499">
        <v>748.94</v>
      </c>
      <c r="I359" s="484"/>
    </row>
    <row r="360" spans="1:9" ht="36.6" customHeight="1" x14ac:dyDescent="0.25">
      <c r="A360" s="481" t="s">
        <v>2031</v>
      </c>
      <c r="B360" s="481"/>
      <c r="C360" s="482" t="s">
        <v>2032</v>
      </c>
      <c r="D360" s="482"/>
      <c r="E360" s="482"/>
      <c r="F360" s="482"/>
      <c r="G360" s="363" t="s">
        <v>14836</v>
      </c>
      <c r="H360" s="499">
        <v>772.99</v>
      </c>
      <c r="I360" s="484"/>
    </row>
    <row r="361" spans="1:9" ht="36.6" customHeight="1" x14ac:dyDescent="0.25">
      <c r="A361" s="481" t="s">
        <v>2033</v>
      </c>
      <c r="B361" s="481"/>
      <c r="C361" s="482" t="s">
        <v>2034</v>
      </c>
      <c r="D361" s="482"/>
      <c r="E361" s="482"/>
      <c r="F361" s="482"/>
      <c r="G361" s="363" t="s">
        <v>14836</v>
      </c>
      <c r="H361" s="499">
        <v>815.04</v>
      </c>
      <c r="I361" s="484"/>
    </row>
    <row r="362" spans="1:9" ht="36.6" customHeight="1" x14ac:dyDescent="0.25">
      <c r="A362" s="481" t="s">
        <v>2035</v>
      </c>
      <c r="B362" s="481"/>
      <c r="C362" s="482" t="s">
        <v>2036</v>
      </c>
      <c r="D362" s="482"/>
      <c r="E362" s="482"/>
      <c r="F362" s="482"/>
      <c r="G362" s="363" t="s">
        <v>14836</v>
      </c>
      <c r="H362" s="499">
        <v>622.65</v>
      </c>
      <c r="I362" s="484"/>
    </row>
    <row r="363" spans="1:9" ht="36.6" customHeight="1" x14ac:dyDescent="0.25">
      <c r="A363" s="481" t="s">
        <v>2037</v>
      </c>
      <c r="B363" s="481"/>
      <c r="C363" s="482" t="s">
        <v>2038</v>
      </c>
      <c r="D363" s="482"/>
      <c r="E363" s="482"/>
      <c r="F363" s="482"/>
      <c r="G363" s="363" t="s">
        <v>14836</v>
      </c>
      <c r="H363" s="499">
        <v>644.77</v>
      </c>
      <c r="I363" s="484"/>
    </row>
    <row r="364" spans="1:9" ht="36.6" customHeight="1" x14ac:dyDescent="0.25">
      <c r="A364" s="481" t="s">
        <v>2039</v>
      </c>
      <c r="B364" s="481"/>
      <c r="C364" s="482" t="s">
        <v>2040</v>
      </c>
      <c r="D364" s="482"/>
      <c r="E364" s="482"/>
      <c r="F364" s="482"/>
      <c r="G364" s="363" t="s">
        <v>14836</v>
      </c>
      <c r="H364" s="499">
        <v>643.94000000000005</v>
      </c>
      <c r="I364" s="484"/>
    </row>
    <row r="365" spans="1:9" ht="36.6" customHeight="1" x14ac:dyDescent="0.25">
      <c r="A365" s="481" t="s">
        <v>2041</v>
      </c>
      <c r="B365" s="481"/>
      <c r="C365" s="482" t="s">
        <v>2042</v>
      </c>
      <c r="D365" s="482"/>
      <c r="E365" s="482"/>
      <c r="F365" s="482"/>
      <c r="G365" s="363" t="s">
        <v>14836</v>
      </c>
      <c r="H365" s="499">
        <v>670.34</v>
      </c>
      <c r="I365" s="484"/>
    </row>
    <row r="366" spans="1:9" ht="36.6" customHeight="1" x14ac:dyDescent="0.25">
      <c r="A366" s="481" t="s">
        <v>2043</v>
      </c>
      <c r="B366" s="481"/>
      <c r="C366" s="482" t="s">
        <v>2044</v>
      </c>
      <c r="D366" s="482"/>
      <c r="E366" s="482"/>
      <c r="F366" s="482"/>
      <c r="G366" s="363" t="s">
        <v>14836</v>
      </c>
      <c r="H366" s="499">
        <v>616.74</v>
      </c>
      <c r="I366" s="484"/>
    </row>
    <row r="367" spans="1:9" ht="12.2" customHeight="1" x14ac:dyDescent="0.25">
      <c r="A367" s="485">
        <v>8667</v>
      </c>
      <c r="B367" s="486"/>
      <c r="C367" s="487" t="s">
        <v>2045</v>
      </c>
      <c r="D367" s="487"/>
      <c r="E367" s="487"/>
      <c r="F367" s="487"/>
      <c r="G367" s="362"/>
      <c r="H367" s="488"/>
      <c r="I367" s="488"/>
    </row>
    <row r="368" spans="1:9" ht="12.2" customHeight="1" x14ac:dyDescent="0.25">
      <c r="A368" s="485">
        <v>8742</v>
      </c>
      <c r="B368" s="486"/>
      <c r="C368" s="487" t="s">
        <v>2047</v>
      </c>
      <c r="D368" s="487"/>
      <c r="E368" s="487"/>
      <c r="F368" s="487"/>
      <c r="G368" s="362"/>
      <c r="H368" s="488"/>
      <c r="I368" s="488"/>
    </row>
    <row r="369" spans="1:9" ht="36.6" customHeight="1" x14ac:dyDescent="0.25">
      <c r="A369" s="481" t="s">
        <v>2048</v>
      </c>
      <c r="B369" s="481"/>
      <c r="C369" s="482" t="s">
        <v>2049</v>
      </c>
      <c r="D369" s="482"/>
      <c r="E369" s="482"/>
      <c r="F369" s="482"/>
      <c r="G369" s="363" t="s">
        <v>14836</v>
      </c>
      <c r="H369" s="499">
        <v>509.75</v>
      </c>
      <c r="I369" s="484"/>
    </row>
    <row r="370" spans="1:9" ht="36.6" customHeight="1" x14ac:dyDescent="0.25">
      <c r="A370" s="481" t="s">
        <v>2050</v>
      </c>
      <c r="B370" s="481"/>
      <c r="C370" s="482" t="s">
        <v>2051</v>
      </c>
      <c r="D370" s="482"/>
      <c r="E370" s="482"/>
      <c r="F370" s="482"/>
      <c r="G370" s="363" t="s">
        <v>14836</v>
      </c>
      <c r="H370" s="499">
        <v>440.44</v>
      </c>
      <c r="I370" s="484"/>
    </row>
    <row r="371" spans="1:9" ht="36.6" customHeight="1" x14ac:dyDescent="0.25">
      <c r="A371" s="481" t="s">
        <v>2052</v>
      </c>
      <c r="B371" s="481"/>
      <c r="C371" s="482" t="s">
        <v>2053</v>
      </c>
      <c r="D371" s="482"/>
      <c r="E371" s="482"/>
      <c r="F371" s="482"/>
      <c r="G371" s="363" t="s">
        <v>14836</v>
      </c>
      <c r="H371" s="499">
        <v>421.76</v>
      </c>
      <c r="I371" s="484"/>
    </row>
    <row r="372" spans="1:9" ht="12.2" customHeight="1" x14ac:dyDescent="0.25">
      <c r="A372" s="485">
        <v>8743</v>
      </c>
      <c r="B372" s="486"/>
      <c r="C372" s="487" t="s">
        <v>2054</v>
      </c>
      <c r="D372" s="487"/>
      <c r="E372" s="487"/>
      <c r="F372" s="487"/>
      <c r="G372" s="362"/>
      <c r="H372" s="488"/>
      <c r="I372" s="488"/>
    </row>
    <row r="373" spans="1:9" ht="36.6" customHeight="1" x14ac:dyDescent="0.25">
      <c r="A373" s="481" t="s">
        <v>2055</v>
      </c>
      <c r="B373" s="481"/>
      <c r="C373" s="482" t="s">
        <v>2056</v>
      </c>
      <c r="D373" s="482"/>
      <c r="E373" s="482"/>
      <c r="F373" s="482"/>
      <c r="G373" s="363" t="s">
        <v>14791</v>
      </c>
      <c r="H373" s="499">
        <v>119.03</v>
      </c>
      <c r="I373" s="484"/>
    </row>
    <row r="374" spans="1:9" ht="36.6" customHeight="1" x14ac:dyDescent="0.25">
      <c r="A374" s="481" t="s">
        <v>2057</v>
      </c>
      <c r="B374" s="481"/>
      <c r="C374" s="482" t="s">
        <v>2058</v>
      </c>
      <c r="D374" s="482"/>
      <c r="E374" s="482"/>
      <c r="F374" s="482"/>
      <c r="G374" s="363" t="s">
        <v>14791</v>
      </c>
      <c r="H374" s="499">
        <v>149.62</v>
      </c>
      <c r="I374" s="484"/>
    </row>
    <row r="375" spans="1:9" ht="12.2" customHeight="1" x14ac:dyDescent="0.25">
      <c r="A375" s="485">
        <v>8744</v>
      </c>
      <c r="B375" s="486"/>
      <c r="C375" s="487" t="s">
        <v>2060</v>
      </c>
      <c r="D375" s="487"/>
      <c r="E375" s="487"/>
      <c r="F375" s="487"/>
      <c r="G375" s="362"/>
      <c r="H375" s="488"/>
      <c r="I375" s="488"/>
    </row>
    <row r="376" spans="1:9" ht="12.2" customHeight="1" x14ac:dyDescent="0.25">
      <c r="A376" s="481" t="s">
        <v>2061</v>
      </c>
      <c r="B376" s="481"/>
      <c r="C376" s="482" t="s">
        <v>2062</v>
      </c>
      <c r="D376" s="482"/>
      <c r="E376" s="482"/>
      <c r="F376" s="482"/>
      <c r="G376" s="363" t="s">
        <v>14836</v>
      </c>
      <c r="H376" s="499">
        <v>166.82</v>
      </c>
      <c r="I376" s="484"/>
    </row>
    <row r="377" spans="1:9" ht="12.2" customHeight="1" x14ac:dyDescent="0.25">
      <c r="A377" s="481" t="s">
        <v>394</v>
      </c>
      <c r="B377" s="481"/>
      <c r="C377" s="482" t="s">
        <v>2063</v>
      </c>
      <c r="D377" s="482"/>
      <c r="E377" s="482"/>
      <c r="F377" s="482"/>
      <c r="G377" s="363" t="s">
        <v>14836</v>
      </c>
      <c r="H377" s="499">
        <v>163.9</v>
      </c>
      <c r="I377" s="484"/>
    </row>
    <row r="378" spans="1:9" ht="24.4" customHeight="1" x14ac:dyDescent="0.25">
      <c r="A378" s="481" t="s">
        <v>2064</v>
      </c>
      <c r="B378" s="481"/>
      <c r="C378" s="482" t="s">
        <v>2065</v>
      </c>
      <c r="D378" s="482"/>
      <c r="E378" s="482"/>
      <c r="F378" s="482"/>
      <c r="G378" s="363" t="s">
        <v>14836</v>
      </c>
      <c r="H378" s="499">
        <v>520.75</v>
      </c>
      <c r="I378" s="484"/>
    </row>
    <row r="379" spans="1:9" ht="24.4" customHeight="1" x14ac:dyDescent="0.25">
      <c r="A379" s="481" t="s">
        <v>6185</v>
      </c>
      <c r="B379" s="481"/>
      <c r="C379" s="482" t="s">
        <v>6186</v>
      </c>
      <c r="D379" s="482"/>
      <c r="E379" s="482"/>
      <c r="F379" s="482"/>
      <c r="G379" s="363" t="s">
        <v>14836</v>
      </c>
      <c r="H379" s="499">
        <v>174.78</v>
      </c>
      <c r="I379" s="484"/>
    </row>
    <row r="380" spans="1:9" ht="12.2" customHeight="1" x14ac:dyDescent="0.25">
      <c r="A380" s="485">
        <v>8745</v>
      </c>
      <c r="B380" s="486"/>
      <c r="C380" s="487" t="s">
        <v>2067</v>
      </c>
      <c r="D380" s="487"/>
      <c r="E380" s="487"/>
      <c r="F380" s="487"/>
      <c r="G380" s="362"/>
      <c r="H380" s="488"/>
      <c r="I380" s="488"/>
    </row>
    <row r="381" spans="1:9" ht="24.4" customHeight="1" x14ac:dyDescent="0.25">
      <c r="A381" s="481" t="s">
        <v>2068</v>
      </c>
      <c r="B381" s="481"/>
      <c r="C381" s="482" t="s">
        <v>2069</v>
      </c>
      <c r="D381" s="482"/>
      <c r="E381" s="482"/>
      <c r="F381" s="482"/>
      <c r="G381" s="363" t="s">
        <v>14836</v>
      </c>
      <c r="H381" s="499">
        <v>236.25</v>
      </c>
      <c r="I381" s="484"/>
    </row>
    <row r="382" spans="1:9" ht="24.4" customHeight="1" x14ac:dyDescent="0.25">
      <c r="A382" s="481" t="s">
        <v>2070</v>
      </c>
      <c r="B382" s="481"/>
      <c r="C382" s="482" t="s">
        <v>2071</v>
      </c>
      <c r="D382" s="482"/>
      <c r="E382" s="482"/>
      <c r="F382" s="482"/>
      <c r="G382" s="363" t="s">
        <v>14836</v>
      </c>
      <c r="H382" s="499">
        <v>173.4</v>
      </c>
      <c r="I382" s="484"/>
    </row>
    <row r="383" spans="1:9" ht="12.2" customHeight="1" x14ac:dyDescent="0.25">
      <c r="A383" s="485">
        <v>8668</v>
      </c>
      <c r="B383" s="486"/>
      <c r="C383" s="487" t="s">
        <v>2076</v>
      </c>
      <c r="D383" s="487"/>
      <c r="E383" s="487"/>
      <c r="F383" s="487"/>
      <c r="G383" s="362"/>
      <c r="H383" s="488"/>
      <c r="I383" s="488"/>
    </row>
    <row r="384" spans="1:9" ht="12.2" customHeight="1" x14ac:dyDescent="0.25">
      <c r="A384" s="485">
        <v>8746</v>
      </c>
      <c r="B384" s="486"/>
      <c r="C384" s="487" t="s">
        <v>2078</v>
      </c>
      <c r="D384" s="487"/>
      <c r="E384" s="487"/>
      <c r="F384" s="487"/>
      <c r="G384" s="362"/>
      <c r="H384" s="488"/>
      <c r="I384" s="488"/>
    </row>
    <row r="385" spans="1:9" ht="36.6" customHeight="1" x14ac:dyDescent="0.25">
      <c r="A385" s="481" t="s">
        <v>2079</v>
      </c>
      <c r="B385" s="481"/>
      <c r="C385" s="482" t="s">
        <v>2080</v>
      </c>
      <c r="D385" s="482"/>
      <c r="E385" s="482"/>
      <c r="F385" s="482"/>
      <c r="G385" s="363" t="s">
        <v>14944</v>
      </c>
      <c r="H385" s="500">
        <v>24.49</v>
      </c>
      <c r="I385" s="484"/>
    </row>
    <row r="386" spans="1:9" ht="36.6" customHeight="1" x14ac:dyDescent="0.25">
      <c r="A386" s="481" t="s">
        <v>2081</v>
      </c>
      <c r="B386" s="481"/>
      <c r="C386" s="482" t="s">
        <v>2082</v>
      </c>
      <c r="D386" s="482"/>
      <c r="E386" s="482"/>
      <c r="F386" s="482"/>
      <c r="G386" s="363" t="s">
        <v>14944</v>
      </c>
      <c r="H386" s="500">
        <v>23.02</v>
      </c>
      <c r="I386" s="484"/>
    </row>
    <row r="387" spans="1:9" ht="24.4" customHeight="1" x14ac:dyDescent="0.25">
      <c r="A387" s="481" t="s">
        <v>2083</v>
      </c>
      <c r="B387" s="481"/>
      <c r="C387" s="482" t="s">
        <v>2084</v>
      </c>
      <c r="D387" s="482"/>
      <c r="E387" s="482"/>
      <c r="F387" s="482"/>
      <c r="G387" s="363" t="s">
        <v>14944</v>
      </c>
      <c r="H387" s="500">
        <v>12.82</v>
      </c>
      <c r="I387" s="484"/>
    </row>
    <row r="388" spans="1:9" ht="24.4" customHeight="1" x14ac:dyDescent="0.25">
      <c r="A388" s="481" t="s">
        <v>2085</v>
      </c>
      <c r="B388" s="481"/>
      <c r="C388" s="482" t="s">
        <v>2086</v>
      </c>
      <c r="D388" s="482"/>
      <c r="E388" s="482"/>
      <c r="F388" s="482"/>
      <c r="G388" s="363" t="s">
        <v>14944</v>
      </c>
      <c r="H388" s="500">
        <v>13.35</v>
      </c>
      <c r="I388" s="484"/>
    </row>
    <row r="389" spans="1:9" ht="12.2" customHeight="1" x14ac:dyDescent="0.25">
      <c r="A389" s="481" t="s">
        <v>2087</v>
      </c>
      <c r="B389" s="481"/>
      <c r="C389" s="482" t="s">
        <v>2088</v>
      </c>
      <c r="D389" s="482"/>
      <c r="E389" s="482"/>
      <c r="F389" s="482"/>
      <c r="G389" s="363" t="s">
        <v>14944</v>
      </c>
      <c r="H389" s="500">
        <v>13.42</v>
      </c>
      <c r="I389" s="484"/>
    </row>
    <row r="390" spans="1:9" ht="24.4" customHeight="1" x14ac:dyDescent="0.25">
      <c r="A390" s="481" t="s">
        <v>2089</v>
      </c>
      <c r="B390" s="481"/>
      <c r="C390" s="482" t="s">
        <v>2090</v>
      </c>
      <c r="D390" s="482"/>
      <c r="E390" s="482"/>
      <c r="F390" s="482"/>
      <c r="G390" s="363" t="s">
        <v>14944</v>
      </c>
      <c r="H390" s="500">
        <v>14.37</v>
      </c>
      <c r="I390" s="484"/>
    </row>
    <row r="391" spans="1:9" ht="12.2" customHeight="1" x14ac:dyDescent="0.25">
      <c r="A391" s="485">
        <v>8747</v>
      </c>
      <c r="B391" s="486"/>
      <c r="C391" s="487" t="s">
        <v>1989</v>
      </c>
      <c r="D391" s="487"/>
      <c r="E391" s="487"/>
      <c r="F391" s="487"/>
      <c r="G391" s="362"/>
      <c r="H391" s="488"/>
      <c r="I391" s="488"/>
    </row>
    <row r="392" spans="1:9" ht="24.4" customHeight="1" x14ac:dyDescent="0.25">
      <c r="A392" s="481" t="s">
        <v>2091</v>
      </c>
      <c r="B392" s="481"/>
      <c r="C392" s="482" t="s">
        <v>2092</v>
      </c>
      <c r="D392" s="482"/>
      <c r="E392" s="482"/>
      <c r="F392" s="482"/>
      <c r="G392" s="363" t="s">
        <v>14778</v>
      </c>
      <c r="H392" s="500">
        <v>78.19</v>
      </c>
      <c r="I392" s="484"/>
    </row>
    <row r="393" spans="1:9" ht="24.4" customHeight="1" x14ac:dyDescent="0.25">
      <c r="A393" s="481" t="s">
        <v>2093</v>
      </c>
      <c r="B393" s="481"/>
      <c r="C393" s="482" t="s">
        <v>2094</v>
      </c>
      <c r="D393" s="482"/>
      <c r="E393" s="482"/>
      <c r="F393" s="482"/>
      <c r="G393" s="363" t="s">
        <v>14778</v>
      </c>
      <c r="H393" s="500">
        <v>55.34</v>
      </c>
      <c r="I393" s="484"/>
    </row>
    <row r="394" spans="1:9" ht="24.4" customHeight="1" x14ac:dyDescent="0.25">
      <c r="A394" s="481" t="s">
        <v>2095</v>
      </c>
      <c r="B394" s="481"/>
      <c r="C394" s="482" t="s">
        <v>2096</v>
      </c>
      <c r="D394" s="482"/>
      <c r="E394" s="482"/>
      <c r="F394" s="482"/>
      <c r="G394" s="363" t="s">
        <v>14778</v>
      </c>
      <c r="H394" s="500">
        <v>59.68</v>
      </c>
      <c r="I394" s="484"/>
    </row>
    <row r="395" spans="1:9" ht="24.4" customHeight="1" x14ac:dyDescent="0.25">
      <c r="A395" s="481" t="s">
        <v>2097</v>
      </c>
      <c r="B395" s="481"/>
      <c r="C395" s="482" t="s">
        <v>2098</v>
      </c>
      <c r="D395" s="482"/>
      <c r="E395" s="482"/>
      <c r="F395" s="482"/>
      <c r="G395" s="363" t="s">
        <v>14778</v>
      </c>
      <c r="H395" s="500">
        <v>62.74</v>
      </c>
      <c r="I395" s="484"/>
    </row>
    <row r="396" spans="1:9" ht="24.4" customHeight="1" x14ac:dyDescent="0.25">
      <c r="A396" s="481" t="s">
        <v>2099</v>
      </c>
      <c r="B396" s="481"/>
      <c r="C396" s="482" t="s">
        <v>2100</v>
      </c>
      <c r="D396" s="482"/>
      <c r="E396" s="482"/>
      <c r="F396" s="482"/>
      <c r="G396" s="363" t="s">
        <v>14778</v>
      </c>
      <c r="H396" s="500">
        <v>66.62</v>
      </c>
      <c r="I396" s="484"/>
    </row>
    <row r="397" spans="1:9" ht="24.4" customHeight="1" x14ac:dyDescent="0.25">
      <c r="A397" s="481" t="s">
        <v>2101</v>
      </c>
      <c r="B397" s="481"/>
      <c r="C397" s="482" t="s">
        <v>2102</v>
      </c>
      <c r="D397" s="482"/>
      <c r="E397" s="482"/>
      <c r="F397" s="482"/>
      <c r="G397" s="363" t="s">
        <v>14778</v>
      </c>
      <c r="H397" s="500">
        <v>70.37</v>
      </c>
      <c r="I397" s="484"/>
    </row>
    <row r="398" spans="1:9" ht="36.6" customHeight="1" x14ac:dyDescent="0.25">
      <c r="A398" s="481" t="s">
        <v>2103</v>
      </c>
      <c r="B398" s="481"/>
      <c r="C398" s="482" t="s">
        <v>2104</v>
      </c>
      <c r="D398" s="482"/>
      <c r="E398" s="482"/>
      <c r="F398" s="482"/>
      <c r="G398" s="363" t="s">
        <v>14778</v>
      </c>
      <c r="H398" s="499">
        <v>131.9</v>
      </c>
      <c r="I398" s="484"/>
    </row>
    <row r="399" spans="1:9" ht="36.6" customHeight="1" x14ac:dyDescent="0.25">
      <c r="A399" s="481" t="s">
        <v>2105</v>
      </c>
      <c r="B399" s="481"/>
      <c r="C399" s="482" t="s">
        <v>2106</v>
      </c>
      <c r="D399" s="482"/>
      <c r="E399" s="482"/>
      <c r="F399" s="482"/>
      <c r="G399" s="363" t="s">
        <v>14778</v>
      </c>
      <c r="H399" s="499">
        <v>107.32</v>
      </c>
      <c r="I399" s="484"/>
    </row>
    <row r="400" spans="1:9" ht="36.6" customHeight="1" x14ac:dyDescent="0.25">
      <c r="A400" s="481" t="s">
        <v>2107</v>
      </c>
      <c r="B400" s="481"/>
      <c r="C400" s="482" t="s">
        <v>2108</v>
      </c>
      <c r="D400" s="482"/>
      <c r="E400" s="482"/>
      <c r="F400" s="482"/>
      <c r="G400" s="363" t="s">
        <v>14778</v>
      </c>
      <c r="H400" s="500">
        <v>87.66</v>
      </c>
      <c r="I400" s="484"/>
    </row>
    <row r="401" spans="1:9" ht="24.4" customHeight="1" x14ac:dyDescent="0.25">
      <c r="A401" s="481" t="s">
        <v>2109</v>
      </c>
      <c r="B401" s="481"/>
      <c r="C401" s="482" t="s">
        <v>2110</v>
      </c>
      <c r="D401" s="482"/>
      <c r="E401" s="482"/>
      <c r="F401" s="482"/>
      <c r="G401" s="363" t="s">
        <v>14778</v>
      </c>
      <c r="H401" s="500">
        <v>60.53</v>
      </c>
      <c r="I401" s="484"/>
    </row>
    <row r="402" spans="1:9" ht="24.4" customHeight="1" x14ac:dyDescent="0.25">
      <c r="A402" s="481" t="s">
        <v>2111</v>
      </c>
      <c r="B402" s="481"/>
      <c r="C402" s="482" t="s">
        <v>2112</v>
      </c>
      <c r="D402" s="482"/>
      <c r="E402" s="482"/>
      <c r="F402" s="482"/>
      <c r="G402" s="363" t="s">
        <v>14778</v>
      </c>
      <c r="H402" s="500">
        <v>47.48</v>
      </c>
      <c r="I402" s="484"/>
    </row>
    <row r="403" spans="1:9" ht="60.95" customHeight="1" x14ac:dyDescent="0.25">
      <c r="A403" s="481" t="s">
        <v>2113</v>
      </c>
      <c r="B403" s="481"/>
      <c r="C403" s="482" t="s">
        <v>2114</v>
      </c>
      <c r="D403" s="482"/>
      <c r="E403" s="482"/>
      <c r="F403" s="482"/>
      <c r="G403" s="363" t="s">
        <v>14778</v>
      </c>
      <c r="H403" s="499">
        <v>110.61</v>
      </c>
      <c r="I403" s="484"/>
    </row>
    <row r="404" spans="1:9" ht="48.75" customHeight="1" x14ac:dyDescent="0.25">
      <c r="A404" s="481" t="s">
        <v>2115</v>
      </c>
      <c r="B404" s="481"/>
      <c r="C404" s="482" t="s">
        <v>2116</v>
      </c>
      <c r="D404" s="482"/>
      <c r="E404" s="482"/>
      <c r="F404" s="482"/>
      <c r="G404" s="363" t="s">
        <v>14917</v>
      </c>
      <c r="H404" s="500">
        <v>54.73</v>
      </c>
      <c r="I404" s="484"/>
    </row>
    <row r="405" spans="1:9" ht="48.75" customHeight="1" x14ac:dyDescent="0.25">
      <c r="A405" s="481" t="s">
        <v>2117</v>
      </c>
      <c r="B405" s="481"/>
      <c r="C405" s="482" t="s">
        <v>2118</v>
      </c>
      <c r="D405" s="482"/>
      <c r="E405" s="482"/>
      <c r="F405" s="482"/>
      <c r="G405" s="363" t="s">
        <v>14917</v>
      </c>
      <c r="H405" s="500">
        <v>55.29</v>
      </c>
      <c r="I405" s="484"/>
    </row>
    <row r="406" spans="1:9" ht="12.2" customHeight="1" x14ac:dyDescent="0.25">
      <c r="A406" s="485">
        <v>8748</v>
      </c>
      <c r="B406" s="486"/>
      <c r="C406" s="487" t="s">
        <v>1997</v>
      </c>
      <c r="D406" s="487"/>
      <c r="E406" s="487"/>
      <c r="F406" s="487"/>
      <c r="G406" s="362"/>
      <c r="H406" s="488"/>
      <c r="I406" s="488"/>
    </row>
    <row r="407" spans="1:9" ht="36.6" customHeight="1" x14ac:dyDescent="0.25">
      <c r="A407" s="481" t="s">
        <v>2120</v>
      </c>
      <c r="B407" s="481"/>
      <c r="C407" s="482" t="s">
        <v>2121</v>
      </c>
      <c r="D407" s="482"/>
      <c r="E407" s="482"/>
      <c r="F407" s="482"/>
      <c r="G407" s="363" t="s">
        <v>14836</v>
      </c>
      <c r="H407" s="499">
        <v>686.21</v>
      </c>
      <c r="I407" s="484"/>
    </row>
    <row r="408" spans="1:9" ht="36.6" customHeight="1" x14ac:dyDescent="0.25">
      <c r="A408" s="481" t="s">
        <v>397</v>
      </c>
      <c r="B408" s="481"/>
      <c r="C408" s="482" t="s">
        <v>2122</v>
      </c>
      <c r="D408" s="482"/>
      <c r="E408" s="482"/>
      <c r="F408" s="482"/>
      <c r="G408" s="363" t="s">
        <v>14836</v>
      </c>
      <c r="H408" s="499">
        <v>702.83</v>
      </c>
      <c r="I408" s="484"/>
    </row>
    <row r="409" spans="1:9" ht="36.6" customHeight="1" x14ac:dyDescent="0.25">
      <c r="A409" s="481" t="s">
        <v>2123</v>
      </c>
      <c r="B409" s="481"/>
      <c r="C409" s="482" t="s">
        <v>2124</v>
      </c>
      <c r="D409" s="482"/>
      <c r="E409" s="482"/>
      <c r="F409" s="482"/>
      <c r="G409" s="363" t="s">
        <v>14836</v>
      </c>
      <c r="H409" s="499">
        <v>723.06</v>
      </c>
      <c r="I409" s="484"/>
    </row>
    <row r="410" spans="1:9" ht="36.6" customHeight="1" x14ac:dyDescent="0.25">
      <c r="A410" s="481" t="s">
        <v>2125</v>
      </c>
      <c r="B410" s="481"/>
      <c r="C410" s="482" t="s">
        <v>2126</v>
      </c>
      <c r="D410" s="482"/>
      <c r="E410" s="482"/>
      <c r="F410" s="482"/>
      <c r="G410" s="363" t="s">
        <v>14836</v>
      </c>
      <c r="H410" s="499">
        <v>743.27</v>
      </c>
      <c r="I410" s="484"/>
    </row>
    <row r="411" spans="1:9" ht="36.6" customHeight="1" x14ac:dyDescent="0.25">
      <c r="A411" s="481" t="s">
        <v>2127</v>
      </c>
      <c r="B411" s="481"/>
      <c r="C411" s="482" t="s">
        <v>2128</v>
      </c>
      <c r="D411" s="482"/>
      <c r="E411" s="482"/>
      <c r="F411" s="482"/>
      <c r="G411" s="363" t="s">
        <v>14836</v>
      </c>
      <c r="H411" s="499">
        <v>771.21</v>
      </c>
      <c r="I411" s="484"/>
    </row>
    <row r="412" spans="1:9" ht="36.6" customHeight="1" x14ac:dyDescent="0.25">
      <c r="A412" s="481" t="s">
        <v>2129</v>
      </c>
      <c r="B412" s="481"/>
      <c r="C412" s="482" t="s">
        <v>2130</v>
      </c>
      <c r="D412" s="482"/>
      <c r="E412" s="482"/>
      <c r="F412" s="482"/>
      <c r="G412" s="363" t="s">
        <v>14836</v>
      </c>
      <c r="H412" s="499">
        <v>823.95</v>
      </c>
      <c r="I412" s="484"/>
    </row>
    <row r="413" spans="1:9" ht="36.6" customHeight="1" x14ac:dyDescent="0.25">
      <c r="A413" s="481" t="s">
        <v>2131</v>
      </c>
      <c r="B413" s="481"/>
      <c r="C413" s="482" t="s">
        <v>2132</v>
      </c>
      <c r="D413" s="482"/>
      <c r="E413" s="482"/>
      <c r="F413" s="482"/>
      <c r="G413" s="363" t="s">
        <v>14836</v>
      </c>
      <c r="H413" s="499">
        <v>703.93</v>
      </c>
      <c r="I413" s="484"/>
    </row>
    <row r="414" spans="1:9" ht="36.6" customHeight="1" x14ac:dyDescent="0.25">
      <c r="A414" s="481" t="s">
        <v>2133</v>
      </c>
      <c r="B414" s="481"/>
      <c r="C414" s="482" t="s">
        <v>2134</v>
      </c>
      <c r="D414" s="482"/>
      <c r="E414" s="482"/>
      <c r="F414" s="482"/>
      <c r="G414" s="363" t="s">
        <v>14836</v>
      </c>
      <c r="H414" s="499">
        <v>727.64</v>
      </c>
      <c r="I414" s="484"/>
    </row>
    <row r="415" spans="1:9" ht="36.6" customHeight="1" x14ac:dyDescent="0.25">
      <c r="A415" s="481" t="s">
        <v>2135</v>
      </c>
      <c r="B415" s="481"/>
      <c r="C415" s="482" t="s">
        <v>2136</v>
      </c>
      <c r="D415" s="482"/>
      <c r="E415" s="482"/>
      <c r="F415" s="482"/>
      <c r="G415" s="363" t="s">
        <v>14836</v>
      </c>
      <c r="H415" s="499">
        <v>750.29</v>
      </c>
      <c r="I415" s="484"/>
    </row>
    <row r="416" spans="1:9" ht="36.6" customHeight="1" x14ac:dyDescent="0.25">
      <c r="A416" s="481" t="s">
        <v>2137</v>
      </c>
      <c r="B416" s="481"/>
      <c r="C416" s="482" t="s">
        <v>2138</v>
      </c>
      <c r="D416" s="482"/>
      <c r="E416" s="482"/>
      <c r="F416" s="482"/>
      <c r="G416" s="363" t="s">
        <v>14836</v>
      </c>
      <c r="H416" s="499">
        <v>771.96</v>
      </c>
      <c r="I416" s="484"/>
    </row>
    <row r="417" spans="1:9" ht="36.6" customHeight="1" x14ac:dyDescent="0.25">
      <c r="A417" s="481" t="s">
        <v>2139</v>
      </c>
      <c r="B417" s="481"/>
      <c r="C417" s="482" t="s">
        <v>2140</v>
      </c>
      <c r="D417" s="482"/>
      <c r="E417" s="482"/>
      <c r="F417" s="482"/>
      <c r="G417" s="363" t="s">
        <v>14836</v>
      </c>
      <c r="H417" s="499">
        <v>776.62</v>
      </c>
      <c r="I417" s="484"/>
    </row>
    <row r="418" spans="1:9" ht="36.6" customHeight="1" x14ac:dyDescent="0.25">
      <c r="A418" s="481" t="s">
        <v>2141</v>
      </c>
      <c r="B418" s="481"/>
      <c r="C418" s="482" t="s">
        <v>2142</v>
      </c>
      <c r="D418" s="482"/>
      <c r="E418" s="482"/>
      <c r="F418" s="482"/>
      <c r="G418" s="363" t="s">
        <v>14836</v>
      </c>
      <c r="H418" s="499">
        <v>823.86</v>
      </c>
      <c r="I418" s="484"/>
    </row>
    <row r="419" spans="1:9" ht="36.6" customHeight="1" x14ac:dyDescent="0.25">
      <c r="A419" s="481" t="s">
        <v>2143</v>
      </c>
      <c r="B419" s="481"/>
      <c r="C419" s="482" t="s">
        <v>2144</v>
      </c>
      <c r="D419" s="482"/>
      <c r="E419" s="482"/>
      <c r="F419" s="482"/>
      <c r="G419" s="363" t="s">
        <v>14836</v>
      </c>
      <c r="H419" s="499">
        <v>648.47</v>
      </c>
      <c r="I419" s="484"/>
    </row>
    <row r="420" spans="1:9" ht="36.6" customHeight="1" x14ac:dyDescent="0.25">
      <c r="A420" s="481" t="s">
        <v>2145</v>
      </c>
      <c r="B420" s="481"/>
      <c r="C420" s="482" t="s">
        <v>2146</v>
      </c>
      <c r="D420" s="482"/>
      <c r="E420" s="482"/>
      <c r="F420" s="482"/>
      <c r="G420" s="363" t="s">
        <v>14836</v>
      </c>
      <c r="H420" s="499">
        <v>680.55</v>
      </c>
      <c r="I420" s="484"/>
    </row>
    <row r="421" spans="1:9" ht="12.2" customHeight="1" x14ac:dyDescent="0.25">
      <c r="A421" s="485">
        <v>8749</v>
      </c>
      <c r="B421" s="486"/>
      <c r="C421" s="487" t="s">
        <v>2147</v>
      </c>
      <c r="D421" s="487"/>
      <c r="E421" s="487"/>
      <c r="F421" s="487"/>
      <c r="G421" s="362"/>
      <c r="H421" s="488"/>
      <c r="I421" s="488"/>
    </row>
    <row r="422" spans="1:9" ht="24.4" customHeight="1" x14ac:dyDescent="0.25">
      <c r="A422" s="481" t="s">
        <v>2148</v>
      </c>
      <c r="B422" s="481"/>
      <c r="C422" s="482" t="s">
        <v>2149</v>
      </c>
      <c r="D422" s="482"/>
      <c r="E422" s="482"/>
      <c r="F422" s="482"/>
      <c r="G422" s="363" t="s">
        <v>14836</v>
      </c>
      <c r="H422" s="500">
        <v>13.42</v>
      </c>
      <c r="I422" s="484"/>
    </row>
    <row r="423" spans="1:9" ht="36.6" customHeight="1" x14ac:dyDescent="0.25">
      <c r="A423" s="481" t="s">
        <v>2150</v>
      </c>
      <c r="B423" s="481"/>
      <c r="C423" s="482" t="s">
        <v>2151</v>
      </c>
      <c r="D423" s="482"/>
      <c r="E423" s="482"/>
      <c r="F423" s="482"/>
      <c r="G423" s="363" t="s">
        <v>14836</v>
      </c>
      <c r="H423" s="499">
        <v>747.01</v>
      </c>
      <c r="I423" s="484"/>
    </row>
    <row r="424" spans="1:9" ht="36.6" customHeight="1" x14ac:dyDescent="0.25">
      <c r="A424" s="481" t="s">
        <v>2152</v>
      </c>
      <c r="B424" s="481"/>
      <c r="C424" s="482" t="s">
        <v>2153</v>
      </c>
      <c r="D424" s="482"/>
      <c r="E424" s="482"/>
      <c r="F424" s="482"/>
      <c r="G424" s="363" t="s">
        <v>14836</v>
      </c>
      <c r="H424" s="499">
        <v>761.6</v>
      </c>
      <c r="I424" s="484"/>
    </row>
    <row r="425" spans="1:9" ht="36.6" customHeight="1" x14ac:dyDescent="0.25">
      <c r="A425" s="481" t="s">
        <v>2154</v>
      </c>
      <c r="B425" s="481"/>
      <c r="C425" s="482" t="s">
        <v>2155</v>
      </c>
      <c r="D425" s="482"/>
      <c r="E425" s="482"/>
      <c r="F425" s="482"/>
      <c r="G425" s="363" t="s">
        <v>14836</v>
      </c>
      <c r="H425" s="499">
        <v>789</v>
      </c>
      <c r="I425" s="484"/>
    </row>
    <row r="426" spans="1:9" ht="36.6" customHeight="1" x14ac:dyDescent="0.25">
      <c r="A426" s="481" t="s">
        <v>2156</v>
      </c>
      <c r="B426" s="481"/>
      <c r="C426" s="482" t="s">
        <v>2157</v>
      </c>
      <c r="D426" s="482"/>
      <c r="E426" s="482"/>
      <c r="F426" s="482"/>
      <c r="G426" s="363" t="s">
        <v>14836</v>
      </c>
      <c r="H426" s="499">
        <v>801.99</v>
      </c>
      <c r="I426" s="484"/>
    </row>
    <row r="427" spans="1:9" ht="36.6" customHeight="1" x14ac:dyDescent="0.25">
      <c r="A427" s="481" t="s">
        <v>2158</v>
      </c>
      <c r="B427" s="481"/>
      <c r="C427" s="482" t="s">
        <v>2159</v>
      </c>
      <c r="D427" s="482"/>
      <c r="E427" s="482"/>
      <c r="F427" s="482"/>
      <c r="G427" s="363" t="s">
        <v>14836</v>
      </c>
      <c r="H427" s="499">
        <v>835.31</v>
      </c>
      <c r="I427" s="484"/>
    </row>
    <row r="428" spans="1:9" ht="36.6" customHeight="1" x14ac:dyDescent="0.25">
      <c r="A428" s="481" t="s">
        <v>2160</v>
      </c>
      <c r="B428" s="481"/>
      <c r="C428" s="482" t="s">
        <v>2161</v>
      </c>
      <c r="D428" s="482"/>
      <c r="E428" s="482"/>
      <c r="F428" s="482"/>
      <c r="G428" s="363" t="s">
        <v>14836</v>
      </c>
      <c r="H428" s="499">
        <v>859.58</v>
      </c>
      <c r="I428" s="484"/>
    </row>
    <row r="429" spans="1:9" ht="12.2" customHeight="1" x14ac:dyDescent="0.25">
      <c r="A429" s="485">
        <v>8750</v>
      </c>
      <c r="B429" s="486"/>
      <c r="C429" s="487" t="s">
        <v>2024</v>
      </c>
      <c r="D429" s="487"/>
      <c r="E429" s="487"/>
      <c r="F429" s="487"/>
      <c r="G429" s="362"/>
      <c r="H429" s="488"/>
      <c r="I429" s="488"/>
    </row>
    <row r="430" spans="1:9" ht="36.6" customHeight="1" x14ac:dyDescent="0.25">
      <c r="A430" s="481" t="s">
        <v>2163</v>
      </c>
      <c r="B430" s="481"/>
      <c r="C430" s="482" t="s">
        <v>2164</v>
      </c>
      <c r="D430" s="482"/>
      <c r="E430" s="482"/>
      <c r="F430" s="482"/>
      <c r="G430" s="363" t="s">
        <v>14836</v>
      </c>
      <c r="H430" s="499">
        <v>701.87</v>
      </c>
      <c r="I430" s="484"/>
    </row>
    <row r="431" spans="1:9" ht="36.6" customHeight="1" x14ac:dyDescent="0.25">
      <c r="A431" s="481" t="s">
        <v>2165</v>
      </c>
      <c r="B431" s="481"/>
      <c r="C431" s="482" t="s">
        <v>2166</v>
      </c>
      <c r="D431" s="482"/>
      <c r="E431" s="482"/>
      <c r="F431" s="482"/>
      <c r="G431" s="363" t="s">
        <v>14836</v>
      </c>
      <c r="H431" s="499">
        <v>732.65</v>
      </c>
      <c r="I431" s="484"/>
    </row>
    <row r="432" spans="1:9" ht="36.6" customHeight="1" x14ac:dyDescent="0.25">
      <c r="A432" s="481" t="s">
        <v>2167</v>
      </c>
      <c r="B432" s="481"/>
      <c r="C432" s="482" t="s">
        <v>2168</v>
      </c>
      <c r="D432" s="482"/>
      <c r="E432" s="482"/>
      <c r="F432" s="482"/>
      <c r="G432" s="363" t="s">
        <v>14836</v>
      </c>
      <c r="H432" s="499">
        <v>779.24</v>
      </c>
      <c r="I432" s="484"/>
    </row>
    <row r="433" spans="1:9" ht="36.6" customHeight="1" x14ac:dyDescent="0.25">
      <c r="A433" s="481" t="s">
        <v>2169</v>
      </c>
      <c r="B433" s="481"/>
      <c r="C433" s="482" t="s">
        <v>2170</v>
      </c>
      <c r="D433" s="482"/>
      <c r="E433" s="482"/>
      <c r="F433" s="482"/>
      <c r="G433" s="363" t="s">
        <v>14836</v>
      </c>
      <c r="H433" s="499">
        <v>803.29</v>
      </c>
      <c r="I433" s="484"/>
    </row>
    <row r="434" spans="1:9" ht="36.6" customHeight="1" x14ac:dyDescent="0.25">
      <c r="A434" s="481" t="s">
        <v>2171</v>
      </c>
      <c r="B434" s="481"/>
      <c r="C434" s="482" t="s">
        <v>2172</v>
      </c>
      <c r="D434" s="482"/>
      <c r="E434" s="482"/>
      <c r="F434" s="482"/>
      <c r="G434" s="363" t="s">
        <v>14836</v>
      </c>
      <c r="H434" s="499">
        <v>845.34</v>
      </c>
      <c r="I434" s="484"/>
    </row>
    <row r="435" spans="1:9" ht="36.6" customHeight="1" x14ac:dyDescent="0.25">
      <c r="A435" s="481" t="s">
        <v>2173</v>
      </c>
      <c r="B435" s="481"/>
      <c r="C435" s="482" t="s">
        <v>2174</v>
      </c>
      <c r="D435" s="482"/>
      <c r="E435" s="482"/>
      <c r="F435" s="482"/>
      <c r="G435" s="363" t="s">
        <v>14836</v>
      </c>
      <c r="H435" s="499">
        <v>652.95000000000005</v>
      </c>
      <c r="I435" s="484"/>
    </row>
    <row r="436" spans="1:9" ht="36.6" customHeight="1" x14ac:dyDescent="0.25">
      <c r="A436" s="481" t="s">
        <v>2175</v>
      </c>
      <c r="B436" s="481"/>
      <c r="C436" s="482" t="s">
        <v>2176</v>
      </c>
      <c r="D436" s="482"/>
      <c r="E436" s="482"/>
      <c r="F436" s="482"/>
      <c r="G436" s="363" t="s">
        <v>14836</v>
      </c>
      <c r="H436" s="499">
        <v>675.07</v>
      </c>
      <c r="I436" s="484"/>
    </row>
    <row r="437" spans="1:9" ht="36.6" customHeight="1" x14ac:dyDescent="0.25">
      <c r="A437" s="481" t="s">
        <v>2177</v>
      </c>
      <c r="B437" s="481"/>
      <c r="C437" s="482" t="s">
        <v>2178</v>
      </c>
      <c r="D437" s="482"/>
      <c r="E437" s="482"/>
      <c r="F437" s="482"/>
      <c r="G437" s="363" t="s">
        <v>14836</v>
      </c>
      <c r="H437" s="499">
        <v>683.44</v>
      </c>
      <c r="I437" s="484"/>
    </row>
    <row r="438" spans="1:9" ht="36.6" customHeight="1" x14ac:dyDescent="0.25">
      <c r="A438" s="481" t="s">
        <v>2179</v>
      </c>
      <c r="B438" s="481"/>
      <c r="C438" s="482" t="s">
        <v>2180</v>
      </c>
      <c r="D438" s="482"/>
      <c r="E438" s="482"/>
      <c r="F438" s="482"/>
      <c r="G438" s="363" t="s">
        <v>14836</v>
      </c>
      <c r="H438" s="499">
        <v>700.64</v>
      </c>
      <c r="I438" s="484"/>
    </row>
    <row r="439" spans="1:9" ht="36.6" customHeight="1" x14ac:dyDescent="0.25">
      <c r="A439" s="481" t="s">
        <v>2181</v>
      </c>
      <c r="B439" s="481"/>
      <c r="C439" s="482" t="s">
        <v>2182</v>
      </c>
      <c r="D439" s="482"/>
      <c r="E439" s="482"/>
      <c r="F439" s="482"/>
      <c r="G439" s="363" t="s">
        <v>14836</v>
      </c>
      <c r="H439" s="499">
        <v>647.04</v>
      </c>
      <c r="I439" s="484"/>
    </row>
    <row r="440" spans="1:9" ht="12.2" customHeight="1" x14ac:dyDescent="0.25">
      <c r="A440" s="485">
        <v>8751</v>
      </c>
      <c r="B440" s="486"/>
      <c r="C440" s="487" t="s">
        <v>2184</v>
      </c>
      <c r="D440" s="487"/>
      <c r="E440" s="487"/>
      <c r="F440" s="487"/>
      <c r="G440" s="362"/>
      <c r="H440" s="488"/>
      <c r="I440" s="488"/>
    </row>
    <row r="441" spans="1:9" ht="48.75" customHeight="1" x14ac:dyDescent="0.25">
      <c r="A441" s="481" t="s">
        <v>414</v>
      </c>
      <c r="B441" s="481"/>
      <c r="C441" s="482" t="s">
        <v>2185</v>
      </c>
      <c r="D441" s="482"/>
      <c r="E441" s="482"/>
      <c r="F441" s="482"/>
      <c r="G441" s="363" t="s">
        <v>14944</v>
      </c>
      <c r="H441" s="500">
        <v>25.05</v>
      </c>
      <c r="I441" s="484"/>
    </row>
    <row r="442" spans="1:9" ht="48.75" customHeight="1" x14ac:dyDescent="0.25">
      <c r="A442" s="481" t="s">
        <v>415</v>
      </c>
      <c r="B442" s="481"/>
      <c r="C442" s="482" t="s">
        <v>2186</v>
      </c>
      <c r="D442" s="482"/>
      <c r="E442" s="482"/>
      <c r="F442" s="482"/>
      <c r="G442" s="363" t="s">
        <v>14944</v>
      </c>
      <c r="H442" s="500">
        <v>25.05</v>
      </c>
      <c r="I442" s="484"/>
    </row>
    <row r="443" spans="1:9" ht="12.2" customHeight="1" x14ac:dyDescent="0.25">
      <c r="A443" s="485">
        <v>8752</v>
      </c>
      <c r="B443" s="486"/>
      <c r="C443" s="487" t="s">
        <v>2187</v>
      </c>
      <c r="D443" s="487"/>
      <c r="E443" s="487"/>
      <c r="F443" s="487"/>
      <c r="G443" s="362"/>
      <c r="H443" s="488"/>
      <c r="I443" s="488"/>
    </row>
    <row r="444" spans="1:9" ht="24.4" customHeight="1" x14ac:dyDescent="0.25">
      <c r="A444" s="481" t="s">
        <v>2188</v>
      </c>
      <c r="B444" s="481"/>
      <c r="C444" s="482" t="s">
        <v>2189</v>
      </c>
      <c r="D444" s="482"/>
      <c r="E444" s="482"/>
      <c r="F444" s="482"/>
      <c r="G444" s="363" t="s">
        <v>14778</v>
      </c>
      <c r="H444" s="499">
        <v>140.09</v>
      </c>
      <c r="I444" s="484"/>
    </row>
    <row r="445" spans="1:9" ht="24.4" customHeight="1" x14ac:dyDescent="0.25">
      <c r="A445" s="481" t="s">
        <v>2190</v>
      </c>
      <c r="B445" s="481"/>
      <c r="C445" s="482" t="s">
        <v>2191</v>
      </c>
      <c r="D445" s="482"/>
      <c r="E445" s="482"/>
      <c r="F445" s="482"/>
      <c r="G445" s="363" t="s">
        <v>14778</v>
      </c>
      <c r="H445" s="499">
        <v>166.21</v>
      </c>
      <c r="I445" s="484"/>
    </row>
    <row r="446" spans="1:9" ht="24.4" customHeight="1" x14ac:dyDescent="0.25">
      <c r="A446" s="481" t="s">
        <v>2192</v>
      </c>
      <c r="B446" s="481"/>
      <c r="C446" s="482" t="s">
        <v>2193</v>
      </c>
      <c r="D446" s="482"/>
      <c r="E446" s="482"/>
      <c r="F446" s="482"/>
      <c r="G446" s="363" t="s">
        <v>14778</v>
      </c>
      <c r="H446" s="499">
        <v>171</v>
      </c>
      <c r="I446" s="484"/>
    </row>
    <row r="447" spans="1:9" ht="24.4" customHeight="1" x14ac:dyDescent="0.25">
      <c r="A447" s="481" t="s">
        <v>2194</v>
      </c>
      <c r="B447" s="481"/>
      <c r="C447" s="482" t="s">
        <v>2195</v>
      </c>
      <c r="D447" s="482"/>
      <c r="E447" s="482"/>
      <c r="F447" s="482"/>
      <c r="G447" s="363" t="s">
        <v>14778</v>
      </c>
      <c r="H447" s="499">
        <v>150.15</v>
      </c>
      <c r="I447" s="484"/>
    </row>
    <row r="448" spans="1:9" ht="24.4" customHeight="1" x14ac:dyDescent="0.25">
      <c r="A448" s="481" t="s">
        <v>2196</v>
      </c>
      <c r="B448" s="481"/>
      <c r="C448" s="482" t="s">
        <v>2197</v>
      </c>
      <c r="D448" s="482"/>
      <c r="E448" s="482"/>
      <c r="F448" s="482"/>
      <c r="G448" s="363" t="s">
        <v>14778</v>
      </c>
      <c r="H448" s="499">
        <v>166.34</v>
      </c>
      <c r="I448" s="484"/>
    </row>
    <row r="449" spans="1:9" ht="24.4" customHeight="1" x14ac:dyDescent="0.25">
      <c r="A449" s="481" t="s">
        <v>2198</v>
      </c>
      <c r="B449" s="481"/>
      <c r="C449" s="482" t="s">
        <v>2199</v>
      </c>
      <c r="D449" s="482"/>
      <c r="E449" s="482"/>
      <c r="F449" s="482"/>
      <c r="G449" s="363" t="s">
        <v>14778</v>
      </c>
      <c r="H449" s="499">
        <v>176.6</v>
      </c>
      <c r="I449" s="484"/>
    </row>
    <row r="450" spans="1:9" ht="24.4" customHeight="1" x14ac:dyDescent="0.25">
      <c r="A450" s="481" t="s">
        <v>2200</v>
      </c>
      <c r="B450" s="481"/>
      <c r="C450" s="482" t="s">
        <v>2201</v>
      </c>
      <c r="D450" s="482"/>
      <c r="E450" s="482"/>
      <c r="F450" s="482"/>
      <c r="G450" s="363" t="s">
        <v>14778</v>
      </c>
      <c r="H450" s="499">
        <v>167.71</v>
      </c>
      <c r="I450" s="484"/>
    </row>
    <row r="451" spans="1:9" ht="24.4" customHeight="1" x14ac:dyDescent="0.25">
      <c r="A451" s="481" t="s">
        <v>2202</v>
      </c>
      <c r="B451" s="481"/>
      <c r="C451" s="482" t="s">
        <v>2203</v>
      </c>
      <c r="D451" s="482"/>
      <c r="E451" s="482"/>
      <c r="F451" s="482"/>
      <c r="G451" s="363" t="s">
        <v>14778</v>
      </c>
      <c r="H451" s="499">
        <v>137.43</v>
      </c>
      <c r="I451" s="484"/>
    </row>
    <row r="452" spans="1:9" ht="24.4" customHeight="1" x14ac:dyDescent="0.25">
      <c r="A452" s="481" t="s">
        <v>2204</v>
      </c>
      <c r="B452" s="481"/>
      <c r="C452" s="482" t="s">
        <v>2205</v>
      </c>
      <c r="D452" s="482"/>
      <c r="E452" s="482"/>
      <c r="F452" s="482"/>
      <c r="G452" s="363" t="s">
        <v>14778</v>
      </c>
      <c r="H452" s="499">
        <v>158.49</v>
      </c>
      <c r="I452" s="484"/>
    </row>
    <row r="453" spans="1:9" ht="24.4" customHeight="1" x14ac:dyDescent="0.25">
      <c r="A453" s="481" t="s">
        <v>2206</v>
      </c>
      <c r="B453" s="481"/>
      <c r="C453" s="482" t="s">
        <v>2207</v>
      </c>
      <c r="D453" s="482"/>
      <c r="E453" s="482"/>
      <c r="F453" s="482"/>
      <c r="G453" s="363" t="s">
        <v>14778</v>
      </c>
      <c r="H453" s="499">
        <v>172.08</v>
      </c>
      <c r="I453" s="484"/>
    </row>
    <row r="454" spans="1:9" ht="24.4" customHeight="1" x14ac:dyDescent="0.25">
      <c r="A454" s="481" t="s">
        <v>2208</v>
      </c>
      <c r="B454" s="481"/>
      <c r="C454" s="482" t="s">
        <v>2209</v>
      </c>
      <c r="D454" s="482"/>
      <c r="E454" s="482"/>
      <c r="F454" s="482"/>
      <c r="G454" s="363" t="s">
        <v>14778</v>
      </c>
      <c r="H454" s="499">
        <v>156.18</v>
      </c>
      <c r="I454" s="484"/>
    </row>
    <row r="455" spans="1:9" ht="24.4" customHeight="1" x14ac:dyDescent="0.25">
      <c r="A455" s="481" t="s">
        <v>2210</v>
      </c>
      <c r="B455" s="481"/>
      <c r="C455" s="482" t="s">
        <v>2211</v>
      </c>
      <c r="D455" s="482"/>
      <c r="E455" s="482"/>
      <c r="F455" s="482"/>
      <c r="G455" s="363" t="s">
        <v>14778</v>
      </c>
      <c r="H455" s="499">
        <v>134.72</v>
      </c>
      <c r="I455" s="484"/>
    </row>
    <row r="456" spans="1:9" ht="24.4" customHeight="1" x14ac:dyDescent="0.25">
      <c r="A456" s="481" t="s">
        <v>2212</v>
      </c>
      <c r="B456" s="481"/>
      <c r="C456" s="482" t="s">
        <v>2213</v>
      </c>
      <c r="D456" s="482"/>
      <c r="E456" s="482"/>
      <c r="F456" s="482"/>
      <c r="G456" s="363" t="s">
        <v>14778</v>
      </c>
      <c r="H456" s="499">
        <v>156.36000000000001</v>
      </c>
      <c r="I456" s="484"/>
    </row>
    <row r="457" spans="1:9" ht="24.4" customHeight="1" x14ac:dyDescent="0.25">
      <c r="A457" s="481" t="s">
        <v>2214</v>
      </c>
      <c r="B457" s="481"/>
      <c r="C457" s="482" t="s">
        <v>2215</v>
      </c>
      <c r="D457" s="482"/>
      <c r="E457" s="482"/>
      <c r="F457" s="482"/>
      <c r="G457" s="363" t="s">
        <v>14778</v>
      </c>
      <c r="H457" s="499">
        <v>172.34</v>
      </c>
      <c r="I457" s="484"/>
    </row>
    <row r="458" spans="1:9" ht="24.4" customHeight="1" x14ac:dyDescent="0.25">
      <c r="A458" s="481" t="s">
        <v>2216</v>
      </c>
      <c r="B458" s="481"/>
      <c r="C458" s="482" t="s">
        <v>2217</v>
      </c>
      <c r="D458" s="482"/>
      <c r="E458" s="482"/>
      <c r="F458" s="482"/>
      <c r="G458" s="363" t="s">
        <v>14778</v>
      </c>
      <c r="H458" s="499">
        <v>142.22</v>
      </c>
      <c r="I458" s="484"/>
    </row>
    <row r="459" spans="1:9" ht="24.4" customHeight="1" x14ac:dyDescent="0.25">
      <c r="A459" s="481" t="s">
        <v>2218</v>
      </c>
      <c r="B459" s="481"/>
      <c r="C459" s="482" t="s">
        <v>2219</v>
      </c>
      <c r="D459" s="482"/>
      <c r="E459" s="482"/>
      <c r="F459" s="482"/>
      <c r="G459" s="363" t="s">
        <v>14778</v>
      </c>
      <c r="H459" s="499">
        <v>160.25</v>
      </c>
      <c r="I459" s="484"/>
    </row>
    <row r="460" spans="1:9" ht="24.4" customHeight="1" x14ac:dyDescent="0.25">
      <c r="A460" s="481" t="s">
        <v>2220</v>
      </c>
      <c r="B460" s="481"/>
      <c r="C460" s="482" t="s">
        <v>2221</v>
      </c>
      <c r="D460" s="482"/>
      <c r="E460" s="482"/>
      <c r="F460" s="482"/>
      <c r="G460" s="363" t="s">
        <v>14778</v>
      </c>
      <c r="H460" s="499">
        <v>177.02</v>
      </c>
      <c r="I460" s="484"/>
    </row>
    <row r="461" spans="1:9" ht="24.4" customHeight="1" x14ac:dyDescent="0.25">
      <c r="A461" s="481" t="s">
        <v>2222</v>
      </c>
      <c r="B461" s="481"/>
      <c r="C461" s="482" t="s">
        <v>2223</v>
      </c>
      <c r="D461" s="482"/>
      <c r="E461" s="482"/>
      <c r="F461" s="482"/>
      <c r="G461" s="363" t="s">
        <v>14778</v>
      </c>
      <c r="H461" s="499">
        <v>151.02000000000001</v>
      </c>
      <c r="I461" s="484"/>
    </row>
    <row r="462" spans="1:9" ht="24.4" customHeight="1" x14ac:dyDescent="0.25">
      <c r="A462" s="481" t="s">
        <v>2224</v>
      </c>
      <c r="B462" s="481"/>
      <c r="C462" s="482" t="s">
        <v>2225</v>
      </c>
      <c r="D462" s="482"/>
      <c r="E462" s="482"/>
      <c r="F462" s="482"/>
      <c r="G462" s="363" t="s">
        <v>14778</v>
      </c>
      <c r="H462" s="499">
        <v>169.75</v>
      </c>
      <c r="I462" s="484"/>
    </row>
    <row r="463" spans="1:9" ht="24.4" customHeight="1" x14ac:dyDescent="0.25">
      <c r="A463" s="481" t="s">
        <v>2226</v>
      </c>
      <c r="B463" s="481"/>
      <c r="C463" s="482" t="s">
        <v>2227</v>
      </c>
      <c r="D463" s="482"/>
      <c r="E463" s="482"/>
      <c r="F463" s="482"/>
      <c r="G463" s="363" t="s">
        <v>14778</v>
      </c>
      <c r="H463" s="499">
        <v>184.73</v>
      </c>
      <c r="I463" s="484"/>
    </row>
    <row r="464" spans="1:9" ht="12.2" customHeight="1" x14ac:dyDescent="0.25">
      <c r="A464" s="485">
        <v>8753</v>
      </c>
      <c r="B464" s="486"/>
      <c r="C464" s="487" t="s">
        <v>512</v>
      </c>
      <c r="D464" s="487"/>
      <c r="E464" s="487"/>
      <c r="F464" s="487"/>
      <c r="G464" s="362"/>
      <c r="H464" s="488"/>
      <c r="I464" s="488"/>
    </row>
    <row r="465" spans="1:9" ht="36.6" customHeight="1" x14ac:dyDescent="0.25">
      <c r="A465" s="481" t="s">
        <v>2228</v>
      </c>
      <c r="B465" s="481"/>
      <c r="C465" s="482" t="s">
        <v>2229</v>
      </c>
      <c r="D465" s="482"/>
      <c r="E465" s="482"/>
      <c r="F465" s="482"/>
      <c r="G465" s="363" t="s">
        <v>14917</v>
      </c>
      <c r="H465" s="500">
        <v>16.71</v>
      </c>
      <c r="I465" s="484"/>
    </row>
    <row r="466" spans="1:9" ht="36.6" customHeight="1" x14ac:dyDescent="0.25">
      <c r="A466" s="481" t="s">
        <v>2230</v>
      </c>
      <c r="B466" s="481"/>
      <c r="C466" s="482" t="s">
        <v>2231</v>
      </c>
      <c r="D466" s="482"/>
      <c r="E466" s="482"/>
      <c r="F466" s="482"/>
      <c r="G466" s="363" t="s">
        <v>14917</v>
      </c>
      <c r="H466" s="500">
        <v>17.27</v>
      </c>
      <c r="I466" s="484"/>
    </row>
    <row r="467" spans="1:9" ht="36.6" customHeight="1" x14ac:dyDescent="0.25">
      <c r="A467" s="481" t="s">
        <v>2232</v>
      </c>
      <c r="B467" s="481"/>
      <c r="C467" s="482" t="s">
        <v>2233</v>
      </c>
      <c r="D467" s="482"/>
      <c r="E467" s="482"/>
      <c r="F467" s="482"/>
      <c r="G467" s="363" t="s">
        <v>14917</v>
      </c>
      <c r="H467" s="500">
        <v>13.46</v>
      </c>
      <c r="I467" s="484"/>
    </row>
    <row r="468" spans="1:9" ht="36.6" customHeight="1" x14ac:dyDescent="0.25">
      <c r="A468" s="481" t="s">
        <v>2234</v>
      </c>
      <c r="B468" s="481"/>
      <c r="C468" s="482" t="s">
        <v>2235</v>
      </c>
      <c r="D468" s="482"/>
      <c r="E468" s="482"/>
      <c r="F468" s="482"/>
      <c r="G468" s="363" t="s">
        <v>14917</v>
      </c>
      <c r="H468" s="500">
        <v>14.16</v>
      </c>
      <c r="I468" s="484"/>
    </row>
    <row r="469" spans="1:9" ht="36.6" customHeight="1" x14ac:dyDescent="0.25">
      <c r="A469" s="481" t="s">
        <v>2236</v>
      </c>
      <c r="B469" s="481"/>
      <c r="C469" s="482" t="s">
        <v>2237</v>
      </c>
      <c r="D469" s="482"/>
      <c r="E469" s="482"/>
      <c r="F469" s="482"/>
      <c r="G469" s="363" t="s">
        <v>14917</v>
      </c>
      <c r="H469" s="500">
        <v>11.45</v>
      </c>
      <c r="I469" s="484"/>
    </row>
    <row r="470" spans="1:9" ht="12.2" customHeight="1" x14ac:dyDescent="0.25">
      <c r="A470" s="485">
        <v>8754</v>
      </c>
      <c r="B470" s="486"/>
      <c r="C470" s="487" t="s">
        <v>2238</v>
      </c>
      <c r="D470" s="487"/>
      <c r="E470" s="487"/>
      <c r="F470" s="487"/>
      <c r="G470" s="362"/>
      <c r="H470" s="488"/>
      <c r="I470" s="488"/>
    </row>
    <row r="471" spans="1:9" ht="24.4" customHeight="1" x14ac:dyDescent="0.25">
      <c r="A471" s="481" t="s">
        <v>2239</v>
      </c>
      <c r="B471" s="481"/>
      <c r="C471" s="482" t="s">
        <v>2240</v>
      </c>
      <c r="D471" s="482"/>
      <c r="E471" s="482"/>
      <c r="F471" s="482"/>
      <c r="G471" s="363" t="s">
        <v>14778</v>
      </c>
      <c r="H471" s="500">
        <v>15.3</v>
      </c>
      <c r="I471" s="484"/>
    </row>
    <row r="472" spans="1:9" ht="12.2" customHeight="1" x14ac:dyDescent="0.25">
      <c r="A472" s="485">
        <v>8755</v>
      </c>
      <c r="B472" s="486"/>
      <c r="C472" s="487" t="s">
        <v>2241</v>
      </c>
      <c r="D472" s="487"/>
      <c r="E472" s="487"/>
      <c r="F472" s="487"/>
      <c r="G472" s="362"/>
      <c r="H472" s="488"/>
      <c r="I472" s="488"/>
    </row>
    <row r="473" spans="1:9" ht="24.4" customHeight="1" x14ac:dyDescent="0.25">
      <c r="A473" s="481" t="s">
        <v>2242</v>
      </c>
      <c r="B473" s="481"/>
      <c r="C473" s="482" t="s">
        <v>14945</v>
      </c>
      <c r="D473" s="482"/>
      <c r="E473" s="482"/>
      <c r="F473" s="482"/>
      <c r="G473" s="363" t="s">
        <v>14836</v>
      </c>
      <c r="H473" s="501">
        <v>2814.04</v>
      </c>
      <c r="I473" s="484"/>
    </row>
    <row r="474" spans="1:9" ht="24.4" customHeight="1" x14ac:dyDescent="0.25">
      <c r="A474" s="481" t="s">
        <v>2243</v>
      </c>
      <c r="B474" s="481"/>
      <c r="C474" s="482" t="s">
        <v>14946</v>
      </c>
      <c r="D474" s="482"/>
      <c r="E474" s="482"/>
      <c r="F474" s="482"/>
      <c r="G474" s="363" t="s">
        <v>14836</v>
      </c>
      <c r="H474" s="499">
        <v>550.58000000000004</v>
      </c>
      <c r="I474" s="484"/>
    </row>
    <row r="475" spans="1:9" ht="36.6" customHeight="1" x14ac:dyDescent="0.25">
      <c r="A475" s="481" t="s">
        <v>2244</v>
      </c>
      <c r="B475" s="481"/>
      <c r="C475" s="482" t="s">
        <v>14947</v>
      </c>
      <c r="D475" s="482"/>
      <c r="E475" s="482"/>
      <c r="F475" s="482"/>
      <c r="G475" s="363" t="s">
        <v>14836</v>
      </c>
      <c r="H475" s="499">
        <v>821.88</v>
      </c>
      <c r="I475" s="484"/>
    </row>
    <row r="476" spans="1:9" ht="12.2" customHeight="1" x14ac:dyDescent="0.25">
      <c r="A476" s="485">
        <v>8756</v>
      </c>
      <c r="B476" s="486"/>
      <c r="C476" s="487" t="s">
        <v>2245</v>
      </c>
      <c r="D476" s="487"/>
      <c r="E476" s="487"/>
      <c r="F476" s="487"/>
      <c r="G476" s="362"/>
      <c r="H476" s="488"/>
      <c r="I476" s="488"/>
    </row>
    <row r="477" spans="1:9" ht="24.4" customHeight="1" x14ac:dyDescent="0.25">
      <c r="A477" s="481" t="s">
        <v>2246</v>
      </c>
      <c r="B477" s="481"/>
      <c r="C477" s="482" t="s">
        <v>14948</v>
      </c>
      <c r="D477" s="482"/>
      <c r="E477" s="482"/>
      <c r="F477" s="482"/>
      <c r="G477" s="363" t="s">
        <v>14949</v>
      </c>
      <c r="H477" s="499">
        <v>358.83</v>
      </c>
      <c r="I477" s="484"/>
    </row>
    <row r="478" spans="1:9" ht="24.4" customHeight="1" x14ac:dyDescent="0.25">
      <c r="A478" s="481" t="s">
        <v>2247</v>
      </c>
      <c r="B478" s="481"/>
      <c r="C478" s="482" t="s">
        <v>2248</v>
      </c>
      <c r="D478" s="482"/>
      <c r="E478" s="482"/>
      <c r="F478" s="482"/>
      <c r="G478" s="363" t="s">
        <v>14778</v>
      </c>
      <c r="H478" s="499">
        <v>180.2</v>
      </c>
      <c r="I478" s="484"/>
    </row>
    <row r="479" spans="1:9" ht="24.4" customHeight="1" x14ac:dyDescent="0.25">
      <c r="A479" s="481" t="s">
        <v>2249</v>
      </c>
      <c r="B479" s="481"/>
      <c r="C479" s="482" t="s">
        <v>2250</v>
      </c>
      <c r="D479" s="482"/>
      <c r="E479" s="482"/>
      <c r="F479" s="482"/>
      <c r="G479" s="363" t="s">
        <v>14791</v>
      </c>
      <c r="H479" s="483">
        <v>7.42</v>
      </c>
      <c r="I479" s="484"/>
    </row>
    <row r="480" spans="1:9" ht="24.4" customHeight="1" x14ac:dyDescent="0.25">
      <c r="A480" s="481" t="s">
        <v>2251</v>
      </c>
      <c r="B480" s="481"/>
      <c r="C480" s="482" t="s">
        <v>2252</v>
      </c>
      <c r="D480" s="482"/>
      <c r="E480" s="482"/>
      <c r="F480" s="482"/>
      <c r="G480" s="363" t="s">
        <v>14791</v>
      </c>
      <c r="H480" s="483">
        <v>4.99</v>
      </c>
      <c r="I480" s="484"/>
    </row>
    <row r="481" spans="1:9" ht="24.4" customHeight="1" x14ac:dyDescent="0.25">
      <c r="A481" s="481" t="s">
        <v>2253</v>
      </c>
      <c r="B481" s="481"/>
      <c r="C481" s="482" t="s">
        <v>2254</v>
      </c>
      <c r="D481" s="482"/>
      <c r="E481" s="482"/>
      <c r="F481" s="482"/>
      <c r="G481" s="363" t="s">
        <v>355</v>
      </c>
      <c r="H481" s="500">
        <v>11.6</v>
      </c>
      <c r="I481" s="484"/>
    </row>
    <row r="482" spans="1:9" ht="24.4" customHeight="1" x14ac:dyDescent="0.25">
      <c r="A482" s="481" t="s">
        <v>2255</v>
      </c>
      <c r="B482" s="481"/>
      <c r="C482" s="482" t="s">
        <v>2256</v>
      </c>
      <c r="D482" s="482"/>
      <c r="E482" s="482"/>
      <c r="F482" s="482"/>
      <c r="G482" s="363" t="s">
        <v>14944</v>
      </c>
      <c r="H482" s="500">
        <v>16.43</v>
      </c>
      <c r="I482" s="484"/>
    </row>
    <row r="483" spans="1:9" ht="36.6" customHeight="1" x14ac:dyDescent="0.25">
      <c r="A483" s="481" t="s">
        <v>3411</v>
      </c>
      <c r="B483" s="481"/>
      <c r="C483" s="482" t="s">
        <v>3412</v>
      </c>
      <c r="D483" s="482"/>
      <c r="E483" s="482"/>
      <c r="F483" s="482"/>
      <c r="G483" s="363" t="s">
        <v>14778</v>
      </c>
      <c r="H483" s="500">
        <v>38.299999999999997</v>
      </c>
      <c r="I483" s="484"/>
    </row>
    <row r="484" spans="1:9" ht="36.6" customHeight="1" x14ac:dyDescent="0.25">
      <c r="A484" s="481" t="s">
        <v>3413</v>
      </c>
      <c r="B484" s="481"/>
      <c r="C484" s="482" t="s">
        <v>3414</v>
      </c>
      <c r="D484" s="482"/>
      <c r="E484" s="482"/>
      <c r="F484" s="482"/>
      <c r="G484" s="363" t="s">
        <v>14778</v>
      </c>
      <c r="H484" s="500">
        <v>40.46</v>
      </c>
      <c r="I484" s="484"/>
    </row>
    <row r="485" spans="1:9" ht="12.2" customHeight="1" x14ac:dyDescent="0.25">
      <c r="A485" s="485">
        <v>8669</v>
      </c>
      <c r="B485" s="486"/>
      <c r="C485" s="487" t="s">
        <v>2257</v>
      </c>
      <c r="D485" s="487"/>
      <c r="E485" s="487"/>
      <c r="F485" s="487"/>
      <c r="G485" s="362"/>
      <c r="H485" s="488"/>
      <c r="I485" s="488"/>
    </row>
    <row r="486" spans="1:9" ht="12.2" customHeight="1" x14ac:dyDescent="0.25">
      <c r="A486" s="485">
        <v>8757</v>
      </c>
      <c r="B486" s="486"/>
      <c r="C486" s="487" t="s">
        <v>2259</v>
      </c>
      <c r="D486" s="487"/>
      <c r="E486" s="487"/>
      <c r="F486" s="487"/>
      <c r="G486" s="362"/>
      <c r="H486" s="488"/>
      <c r="I486" s="488"/>
    </row>
    <row r="487" spans="1:9" ht="36.6" customHeight="1" x14ac:dyDescent="0.25">
      <c r="A487" s="481" t="s">
        <v>2260</v>
      </c>
      <c r="B487" s="481"/>
      <c r="C487" s="482" t="s">
        <v>2261</v>
      </c>
      <c r="D487" s="482"/>
      <c r="E487" s="482"/>
      <c r="F487" s="482"/>
      <c r="G487" s="363" t="s">
        <v>14778</v>
      </c>
      <c r="H487" s="499">
        <v>131.82</v>
      </c>
      <c r="I487" s="484"/>
    </row>
    <row r="488" spans="1:9" ht="36.6" customHeight="1" x14ac:dyDescent="0.25">
      <c r="A488" s="481" t="s">
        <v>2262</v>
      </c>
      <c r="B488" s="481"/>
      <c r="C488" s="482" t="s">
        <v>2263</v>
      </c>
      <c r="D488" s="482"/>
      <c r="E488" s="482"/>
      <c r="F488" s="482"/>
      <c r="G488" s="363" t="s">
        <v>14778</v>
      </c>
      <c r="H488" s="499">
        <v>247.99</v>
      </c>
      <c r="I488" s="484"/>
    </row>
    <row r="489" spans="1:9" ht="36.6" customHeight="1" x14ac:dyDescent="0.25">
      <c r="A489" s="481" t="s">
        <v>2264</v>
      </c>
      <c r="B489" s="481"/>
      <c r="C489" s="482" t="s">
        <v>2265</v>
      </c>
      <c r="D489" s="482"/>
      <c r="E489" s="482"/>
      <c r="F489" s="482"/>
      <c r="G489" s="363" t="s">
        <v>14778</v>
      </c>
      <c r="H489" s="500">
        <v>77.94</v>
      </c>
      <c r="I489" s="484"/>
    </row>
    <row r="490" spans="1:9" ht="12.2" customHeight="1" x14ac:dyDescent="0.25">
      <c r="A490" s="485">
        <v>8758</v>
      </c>
      <c r="B490" s="486"/>
      <c r="C490" s="487" t="s">
        <v>2267</v>
      </c>
      <c r="D490" s="487"/>
      <c r="E490" s="487"/>
      <c r="F490" s="487"/>
      <c r="G490" s="362"/>
      <c r="H490" s="488"/>
      <c r="I490" s="488"/>
    </row>
    <row r="491" spans="1:9" ht="36.6" customHeight="1" x14ac:dyDescent="0.25">
      <c r="A491" s="481" t="s">
        <v>2268</v>
      </c>
      <c r="B491" s="481"/>
      <c r="C491" s="482" t="s">
        <v>2269</v>
      </c>
      <c r="D491" s="482"/>
      <c r="E491" s="482"/>
      <c r="F491" s="482"/>
      <c r="G491" s="363" t="s">
        <v>14778</v>
      </c>
      <c r="H491" s="500">
        <v>90.75</v>
      </c>
      <c r="I491" s="484"/>
    </row>
    <row r="492" spans="1:9" ht="36.6" customHeight="1" x14ac:dyDescent="0.25">
      <c r="A492" s="481" t="s">
        <v>2270</v>
      </c>
      <c r="B492" s="481"/>
      <c r="C492" s="482" t="s">
        <v>2271</v>
      </c>
      <c r="D492" s="482"/>
      <c r="E492" s="482"/>
      <c r="F492" s="482"/>
      <c r="G492" s="363" t="s">
        <v>14778</v>
      </c>
      <c r="H492" s="500">
        <v>87.99</v>
      </c>
      <c r="I492" s="484"/>
    </row>
    <row r="493" spans="1:9" ht="36.6" customHeight="1" x14ac:dyDescent="0.25">
      <c r="A493" s="481" t="s">
        <v>2272</v>
      </c>
      <c r="B493" s="481"/>
      <c r="C493" s="482" t="s">
        <v>2273</v>
      </c>
      <c r="D493" s="482"/>
      <c r="E493" s="482"/>
      <c r="F493" s="482"/>
      <c r="G493" s="363" t="s">
        <v>14778</v>
      </c>
      <c r="H493" s="499">
        <v>161.99</v>
      </c>
      <c r="I493" s="484"/>
    </row>
    <row r="494" spans="1:9" ht="36.6" customHeight="1" x14ac:dyDescent="0.25">
      <c r="A494" s="481" t="s">
        <v>2274</v>
      </c>
      <c r="B494" s="481"/>
      <c r="C494" s="482" t="s">
        <v>2275</v>
      </c>
      <c r="D494" s="482"/>
      <c r="E494" s="482"/>
      <c r="F494" s="482"/>
      <c r="G494" s="363" t="s">
        <v>14778</v>
      </c>
      <c r="H494" s="499">
        <v>156.87</v>
      </c>
      <c r="I494" s="484"/>
    </row>
    <row r="495" spans="1:9" ht="36.6" customHeight="1" x14ac:dyDescent="0.25">
      <c r="A495" s="481" t="s">
        <v>2276</v>
      </c>
      <c r="B495" s="481"/>
      <c r="C495" s="482" t="s">
        <v>2277</v>
      </c>
      <c r="D495" s="482"/>
      <c r="E495" s="482"/>
      <c r="F495" s="482"/>
      <c r="G495" s="363" t="s">
        <v>14778</v>
      </c>
      <c r="H495" s="500">
        <v>64.88</v>
      </c>
      <c r="I495" s="484"/>
    </row>
    <row r="496" spans="1:9" ht="12.2" customHeight="1" x14ac:dyDescent="0.25">
      <c r="A496" s="485">
        <v>8759</v>
      </c>
      <c r="B496" s="486"/>
      <c r="C496" s="487" t="s">
        <v>2278</v>
      </c>
      <c r="D496" s="487"/>
      <c r="E496" s="487"/>
      <c r="F496" s="487"/>
      <c r="G496" s="362"/>
      <c r="H496" s="488"/>
      <c r="I496" s="488"/>
    </row>
    <row r="497" spans="1:9" ht="36.6" customHeight="1" x14ac:dyDescent="0.25">
      <c r="A497" s="481" t="s">
        <v>2279</v>
      </c>
      <c r="B497" s="481"/>
      <c r="C497" s="482" t="s">
        <v>2280</v>
      </c>
      <c r="D497" s="482"/>
      <c r="E497" s="482"/>
      <c r="F497" s="482"/>
      <c r="G497" s="363" t="s">
        <v>14778</v>
      </c>
      <c r="H497" s="500">
        <v>65.3</v>
      </c>
      <c r="I497" s="484"/>
    </row>
    <row r="498" spans="1:9" ht="36.6" customHeight="1" x14ac:dyDescent="0.25">
      <c r="A498" s="481" t="s">
        <v>405</v>
      </c>
      <c r="B498" s="481"/>
      <c r="C498" s="482" t="s">
        <v>2281</v>
      </c>
      <c r="D498" s="482"/>
      <c r="E498" s="482"/>
      <c r="F498" s="482"/>
      <c r="G498" s="363" t="s">
        <v>14778</v>
      </c>
      <c r="H498" s="500">
        <v>79.5</v>
      </c>
      <c r="I498" s="484"/>
    </row>
    <row r="499" spans="1:9" ht="36.6" customHeight="1" x14ac:dyDescent="0.25">
      <c r="A499" s="481" t="s">
        <v>404</v>
      </c>
      <c r="B499" s="481"/>
      <c r="C499" s="482" t="s">
        <v>2282</v>
      </c>
      <c r="D499" s="482"/>
      <c r="E499" s="482"/>
      <c r="F499" s="482"/>
      <c r="G499" s="363" t="s">
        <v>14778</v>
      </c>
      <c r="H499" s="500">
        <v>46.44</v>
      </c>
      <c r="I499" s="484"/>
    </row>
    <row r="500" spans="1:9" ht="12.2" customHeight="1" x14ac:dyDescent="0.25">
      <c r="A500" s="485">
        <v>8760</v>
      </c>
      <c r="B500" s="486"/>
      <c r="C500" s="487" t="s">
        <v>2283</v>
      </c>
      <c r="D500" s="487"/>
      <c r="E500" s="487"/>
      <c r="F500" s="487"/>
      <c r="G500" s="362"/>
      <c r="H500" s="488"/>
      <c r="I500" s="488"/>
    </row>
    <row r="501" spans="1:9" ht="36.6" customHeight="1" x14ac:dyDescent="0.25">
      <c r="A501" s="481" t="s">
        <v>2284</v>
      </c>
      <c r="B501" s="481"/>
      <c r="C501" s="482" t="s">
        <v>2285</v>
      </c>
      <c r="D501" s="482"/>
      <c r="E501" s="482"/>
      <c r="F501" s="482"/>
      <c r="G501" s="363" t="s">
        <v>14778</v>
      </c>
      <c r="H501" s="500">
        <v>67.010000000000005</v>
      </c>
      <c r="I501" s="484"/>
    </row>
    <row r="502" spans="1:9" ht="36.6" customHeight="1" x14ac:dyDescent="0.25">
      <c r="A502" s="481" t="s">
        <v>2286</v>
      </c>
      <c r="B502" s="481"/>
      <c r="C502" s="482" t="s">
        <v>2287</v>
      </c>
      <c r="D502" s="482"/>
      <c r="E502" s="482"/>
      <c r="F502" s="482"/>
      <c r="G502" s="363" t="s">
        <v>14778</v>
      </c>
      <c r="H502" s="500">
        <v>62.47</v>
      </c>
      <c r="I502" s="484"/>
    </row>
    <row r="503" spans="1:9" ht="36.6" customHeight="1" x14ac:dyDescent="0.25">
      <c r="A503" s="481" t="s">
        <v>2288</v>
      </c>
      <c r="B503" s="481"/>
      <c r="C503" s="482" t="s">
        <v>2289</v>
      </c>
      <c r="D503" s="482"/>
      <c r="E503" s="482"/>
      <c r="F503" s="482"/>
      <c r="G503" s="363" t="s">
        <v>14778</v>
      </c>
      <c r="H503" s="500">
        <v>81.349999999999994</v>
      </c>
      <c r="I503" s="484"/>
    </row>
    <row r="504" spans="1:9" ht="36.6" customHeight="1" x14ac:dyDescent="0.25">
      <c r="A504" s="481" t="s">
        <v>406</v>
      </c>
      <c r="B504" s="481"/>
      <c r="C504" s="482" t="s">
        <v>2290</v>
      </c>
      <c r="D504" s="482"/>
      <c r="E504" s="482"/>
      <c r="F504" s="482"/>
      <c r="G504" s="363" t="s">
        <v>14778</v>
      </c>
      <c r="H504" s="500">
        <v>97.02</v>
      </c>
      <c r="I504" s="484"/>
    </row>
    <row r="505" spans="1:9" ht="36.6" customHeight="1" x14ac:dyDescent="0.25">
      <c r="A505" s="481" t="s">
        <v>2291</v>
      </c>
      <c r="B505" s="481"/>
      <c r="C505" s="482" t="s">
        <v>2292</v>
      </c>
      <c r="D505" s="482"/>
      <c r="E505" s="482"/>
      <c r="F505" s="482"/>
      <c r="G505" s="363" t="s">
        <v>14778</v>
      </c>
      <c r="H505" s="500">
        <v>54.27</v>
      </c>
      <c r="I505" s="484"/>
    </row>
    <row r="506" spans="1:9" ht="36.6" customHeight="1" x14ac:dyDescent="0.25">
      <c r="A506" s="481" t="s">
        <v>2293</v>
      </c>
      <c r="B506" s="481"/>
      <c r="C506" s="482" t="s">
        <v>2294</v>
      </c>
      <c r="D506" s="482"/>
      <c r="E506" s="482"/>
      <c r="F506" s="482"/>
      <c r="G506" s="363" t="s">
        <v>14778</v>
      </c>
      <c r="H506" s="500">
        <v>61.72</v>
      </c>
      <c r="I506" s="484"/>
    </row>
    <row r="507" spans="1:9" ht="12.2" customHeight="1" x14ac:dyDescent="0.25">
      <c r="A507" s="485">
        <v>8761</v>
      </c>
      <c r="B507" s="486"/>
      <c r="C507" s="487" t="s">
        <v>2295</v>
      </c>
      <c r="D507" s="487"/>
      <c r="E507" s="487"/>
      <c r="F507" s="487"/>
      <c r="G507" s="362"/>
      <c r="H507" s="488"/>
      <c r="I507" s="488"/>
    </row>
    <row r="508" spans="1:9" ht="36.6" customHeight="1" x14ac:dyDescent="0.25">
      <c r="A508" s="481" t="s">
        <v>2296</v>
      </c>
      <c r="B508" s="481"/>
      <c r="C508" s="482" t="s">
        <v>2297</v>
      </c>
      <c r="D508" s="482"/>
      <c r="E508" s="482"/>
      <c r="F508" s="482"/>
      <c r="G508" s="363" t="s">
        <v>14778</v>
      </c>
      <c r="H508" s="500">
        <v>58.5</v>
      </c>
      <c r="I508" s="484"/>
    </row>
    <row r="509" spans="1:9" ht="36.6" customHeight="1" x14ac:dyDescent="0.25">
      <c r="A509" s="481" t="s">
        <v>2298</v>
      </c>
      <c r="B509" s="481"/>
      <c r="C509" s="482" t="s">
        <v>2299</v>
      </c>
      <c r="D509" s="482"/>
      <c r="E509" s="482"/>
      <c r="F509" s="482"/>
      <c r="G509" s="363" t="s">
        <v>14778</v>
      </c>
      <c r="H509" s="500">
        <v>72.34</v>
      </c>
      <c r="I509" s="484"/>
    </row>
    <row r="510" spans="1:9" ht="36.6" customHeight="1" x14ac:dyDescent="0.25">
      <c r="A510" s="481" t="s">
        <v>2300</v>
      </c>
      <c r="B510" s="481"/>
      <c r="C510" s="482" t="s">
        <v>2301</v>
      </c>
      <c r="D510" s="482"/>
      <c r="E510" s="482"/>
      <c r="F510" s="482"/>
      <c r="G510" s="363" t="s">
        <v>14778</v>
      </c>
      <c r="H510" s="500">
        <v>67.44</v>
      </c>
      <c r="I510" s="484"/>
    </row>
    <row r="511" spans="1:9" ht="36.6" customHeight="1" x14ac:dyDescent="0.25">
      <c r="A511" s="481" t="s">
        <v>2302</v>
      </c>
      <c r="B511" s="481"/>
      <c r="C511" s="482" t="s">
        <v>2303</v>
      </c>
      <c r="D511" s="482"/>
      <c r="E511" s="482"/>
      <c r="F511" s="482"/>
      <c r="G511" s="363" t="s">
        <v>14778</v>
      </c>
      <c r="H511" s="500">
        <v>84.86</v>
      </c>
      <c r="I511" s="484"/>
    </row>
    <row r="512" spans="1:9" ht="36.6" customHeight="1" x14ac:dyDescent="0.25">
      <c r="A512" s="481" t="s">
        <v>2304</v>
      </c>
      <c r="B512" s="481"/>
      <c r="C512" s="482" t="s">
        <v>2305</v>
      </c>
      <c r="D512" s="482"/>
      <c r="E512" s="482"/>
      <c r="F512" s="482"/>
      <c r="G512" s="363" t="s">
        <v>14778</v>
      </c>
      <c r="H512" s="500">
        <v>47.36</v>
      </c>
      <c r="I512" s="484"/>
    </row>
    <row r="513" spans="1:9" ht="36.6" customHeight="1" x14ac:dyDescent="0.25">
      <c r="A513" s="481" t="s">
        <v>2306</v>
      </c>
      <c r="B513" s="481"/>
      <c r="C513" s="482" t="s">
        <v>2307</v>
      </c>
      <c r="D513" s="482"/>
      <c r="E513" s="482"/>
      <c r="F513" s="482"/>
      <c r="G513" s="363" t="s">
        <v>14778</v>
      </c>
      <c r="H513" s="500">
        <v>55.89</v>
      </c>
      <c r="I513" s="484"/>
    </row>
    <row r="514" spans="1:9" ht="48.75" customHeight="1" x14ac:dyDescent="0.25">
      <c r="A514" s="481" t="s">
        <v>2308</v>
      </c>
      <c r="B514" s="481"/>
      <c r="C514" s="482" t="s">
        <v>2309</v>
      </c>
      <c r="D514" s="482"/>
      <c r="E514" s="482"/>
      <c r="F514" s="482"/>
      <c r="G514" s="363" t="s">
        <v>14791</v>
      </c>
      <c r="H514" s="500">
        <v>20.149999999999999</v>
      </c>
      <c r="I514" s="484"/>
    </row>
    <row r="515" spans="1:9" ht="48.75" customHeight="1" x14ac:dyDescent="0.25">
      <c r="A515" s="481" t="s">
        <v>2310</v>
      </c>
      <c r="B515" s="481"/>
      <c r="C515" s="482" t="s">
        <v>2311</v>
      </c>
      <c r="D515" s="482"/>
      <c r="E515" s="482"/>
      <c r="F515" s="482"/>
      <c r="G515" s="363" t="s">
        <v>14791</v>
      </c>
      <c r="H515" s="500">
        <v>17.25</v>
      </c>
      <c r="I515" s="484"/>
    </row>
    <row r="516" spans="1:9" ht="48.75" customHeight="1" x14ac:dyDescent="0.25">
      <c r="A516" s="481" t="s">
        <v>2312</v>
      </c>
      <c r="B516" s="481"/>
      <c r="C516" s="482" t="s">
        <v>2313</v>
      </c>
      <c r="D516" s="482"/>
      <c r="E516" s="482"/>
      <c r="F516" s="482"/>
      <c r="G516" s="363" t="s">
        <v>14791</v>
      </c>
      <c r="H516" s="500">
        <v>18.03</v>
      </c>
      <c r="I516" s="484"/>
    </row>
    <row r="517" spans="1:9" ht="48.75" customHeight="1" x14ac:dyDescent="0.25">
      <c r="A517" s="481" t="s">
        <v>2314</v>
      </c>
      <c r="B517" s="481"/>
      <c r="C517" s="482" t="s">
        <v>2315</v>
      </c>
      <c r="D517" s="482"/>
      <c r="E517" s="482"/>
      <c r="F517" s="482"/>
      <c r="G517" s="363" t="s">
        <v>14791</v>
      </c>
      <c r="H517" s="500">
        <v>24.26</v>
      </c>
      <c r="I517" s="484"/>
    </row>
    <row r="518" spans="1:9" ht="48.75" customHeight="1" x14ac:dyDescent="0.25">
      <c r="A518" s="481" t="s">
        <v>2316</v>
      </c>
      <c r="B518" s="481"/>
      <c r="C518" s="482" t="s">
        <v>2317</v>
      </c>
      <c r="D518" s="482"/>
      <c r="E518" s="482"/>
      <c r="F518" s="482"/>
      <c r="G518" s="363" t="s">
        <v>14791</v>
      </c>
      <c r="H518" s="500">
        <v>26.09</v>
      </c>
      <c r="I518" s="484"/>
    </row>
    <row r="519" spans="1:9" ht="48.75" customHeight="1" x14ac:dyDescent="0.25">
      <c r="A519" s="481" t="s">
        <v>2318</v>
      </c>
      <c r="B519" s="481"/>
      <c r="C519" s="482" t="s">
        <v>2319</v>
      </c>
      <c r="D519" s="482"/>
      <c r="E519" s="482"/>
      <c r="F519" s="482"/>
      <c r="G519" s="363" t="s">
        <v>14791</v>
      </c>
      <c r="H519" s="500">
        <v>20.62</v>
      </c>
      <c r="I519" s="484"/>
    </row>
    <row r="520" spans="1:9" ht="48.75" customHeight="1" x14ac:dyDescent="0.25">
      <c r="A520" s="481" t="s">
        <v>2320</v>
      </c>
      <c r="B520" s="481"/>
      <c r="C520" s="482" t="s">
        <v>2321</v>
      </c>
      <c r="D520" s="482"/>
      <c r="E520" s="482"/>
      <c r="F520" s="482"/>
      <c r="G520" s="363" t="s">
        <v>14791</v>
      </c>
      <c r="H520" s="500">
        <v>15.69</v>
      </c>
      <c r="I520" s="484"/>
    </row>
    <row r="521" spans="1:9" ht="48.75" customHeight="1" x14ac:dyDescent="0.25">
      <c r="A521" s="481" t="s">
        <v>2322</v>
      </c>
      <c r="B521" s="481"/>
      <c r="C521" s="482" t="s">
        <v>2323</v>
      </c>
      <c r="D521" s="482"/>
      <c r="E521" s="482"/>
      <c r="F521" s="482"/>
      <c r="G521" s="363" t="s">
        <v>14791</v>
      </c>
      <c r="H521" s="500">
        <v>15.07</v>
      </c>
      <c r="I521" s="484"/>
    </row>
    <row r="522" spans="1:9" ht="12.2" customHeight="1" x14ac:dyDescent="0.25">
      <c r="A522" s="485">
        <v>8762</v>
      </c>
      <c r="B522" s="486"/>
      <c r="C522" s="487" t="s">
        <v>2324</v>
      </c>
      <c r="D522" s="487"/>
      <c r="E522" s="487"/>
      <c r="F522" s="487"/>
      <c r="G522" s="362"/>
      <c r="H522" s="488"/>
      <c r="I522" s="488"/>
    </row>
    <row r="523" spans="1:9" ht="36.6" customHeight="1" x14ac:dyDescent="0.25">
      <c r="A523" s="481" t="s">
        <v>2325</v>
      </c>
      <c r="B523" s="481"/>
      <c r="C523" s="482" t="s">
        <v>2326</v>
      </c>
      <c r="D523" s="482"/>
      <c r="E523" s="482"/>
      <c r="F523" s="482"/>
      <c r="G523" s="363" t="s">
        <v>14778</v>
      </c>
      <c r="H523" s="500">
        <v>77.349999999999994</v>
      </c>
      <c r="I523" s="484"/>
    </row>
    <row r="524" spans="1:9" ht="36.6" customHeight="1" x14ac:dyDescent="0.25">
      <c r="A524" s="481" t="s">
        <v>2327</v>
      </c>
      <c r="B524" s="481"/>
      <c r="C524" s="482" t="s">
        <v>2328</v>
      </c>
      <c r="D524" s="482"/>
      <c r="E524" s="482"/>
      <c r="F524" s="482"/>
      <c r="G524" s="363" t="s">
        <v>14778</v>
      </c>
      <c r="H524" s="499">
        <v>121.5</v>
      </c>
      <c r="I524" s="484"/>
    </row>
    <row r="525" spans="1:9" ht="36.6" customHeight="1" x14ac:dyDescent="0.25">
      <c r="A525" s="481" t="s">
        <v>2329</v>
      </c>
      <c r="B525" s="481"/>
      <c r="C525" s="482" t="s">
        <v>2330</v>
      </c>
      <c r="D525" s="482"/>
      <c r="E525" s="482"/>
      <c r="F525" s="482"/>
      <c r="G525" s="363" t="s">
        <v>14778</v>
      </c>
      <c r="H525" s="499">
        <v>156.25</v>
      </c>
      <c r="I525" s="484"/>
    </row>
    <row r="526" spans="1:9" ht="12.2" customHeight="1" x14ac:dyDescent="0.25">
      <c r="A526" s="485">
        <v>8763</v>
      </c>
      <c r="B526" s="486"/>
      <c r="C526" s="487" t="s">
        <v>2332</v>
      </c>
      <c r="D526" s="487"/>
      <c r="E526" s="487"/>
      <c r="F526" s="487"/>
      <c r="G526" s="362"/>
      <c r="H526" s="488"/>
      <c r="I526" s="488"/>
    </row>
    <row r="527" spans="1:9" ht="48.75" customHeight="1" x14ac:dyDescent="0.25">
      <c r="A527" s="481" t="s">
        <v>2333</v>
      </c>
      <c r="B527" s="481"/>
      <c r="C527" s="482" t="s">
        <v>2334</v>
      </c>
      <c r="D527" s="482"/>
      <c r="E527" s="482"/>
      <c r="F527" s="482"/>
      <c r="G527" s="363" t="s">
        <v>14778</v>
      </c>
      <c r="H527" s="499">
        <v>212.22</v>
      </c>
      <c r="I527" s="484"/>
    </row>
    <row r="528" spans="1:9" ht="48.75" customHeight="1" x14ac:dyDescent="0.25">
      <c r="A528" s="481" t="s">
        <v>2335</v>
      </c>
      <c r="B528" s="481"/>
      <c r="C528" s="482" t="s">
        <v>2336</v>
      </c>
      <c r="D528" s="482"/>
      <c r="E528" s="482"/>
      <c r="F528" s="482"/>
      <c r="G528" s="363" t="s">
        <v>14778</v>
      </c>
      <c r="H528" s="499">
        <v>254.84</v>
      </c>
      <c r="I528" s="484"/>
    </row>
    <row r="529" spans="1:9" ht="48.75" customHeight="1" x14ac:dyDescent="0.25">
      <c r="A529" s="481" t="s">
        <v>2337</v>
      </c>
      <c r="B529" s="481"/>
      <c r="C529" s="482" t="s">
        <v>2338</v>
      </c>
      <c r="D529" s="482"/>
      <c r="E529" s="482"/>
      <c r="F529" s="482"/>
      <c r="G529" s="363" t="s">
        <v>14778</v>
      </c>
      <c r="H529" s="499">
        <v>165.68</v>
      </c>
      <c r="I529" s="484"/>
    </row>
    <row r="530" spans="1:9" ht="48.75" customHeight="1" x14ac:dyDescent="0.25">
      <c r="A530" s="481" t="s">
        <v>2339</v>
      </c>
      <c r="B530" s="481"/>
      <c r="C530" s="482" t="s">
        <v>2340</v>
      </c>
      <c r="D530" s="482"/>
      <c r="E530" s="482"/>
      <c r="F530" s="482"/>
      <c r="G530" s="363" t="s">
        <v>14778</v>
      </c>
      <c r="H530" s="499">
        <v>140.83000000000001</v>
      </c>
      <c r="I530" s="484"/>
    </row>
    <row r="531" spans="1:9" ht="48.75" customHeight="1" x14ac:dyDescent="0.25">
      <c r="A531" s="481" t="s">
        <v>2341</v>
      </c>
      <c r="B531" s="481"/>
      <c r="C531" s="482" t="s">
        <v>2342</v>
      </c>
      <c r="D531" s="482"/>
      <c r="E531" s="482"/>
      <c r="F531" s="482"/>
      <c r="G531" s="363" t="s">
        <v>14778</v>
      </c>
      <c r="H531" s="499">
        <v>184.48</v>
      </c>
      <c r="I531" s="484"/>
    </row>
    <row r="532" spans="1:9" ht="48.75" customHeight="1" x14ac:dyDescent="0.25">
      <c r="A532" s="481" t="s">
        <v>2343</v>
      </c>
      <c r="B532" s="481"/>
      <c r="C532" s="482" t="s">
        <v>2344</v>
      </c>
      <c r="D532" s="482"/>
      <c r="E532" s="482"/>
      <c r="F532" s="482"/>
      <c r="G532" s="363" t="s">
        <v>14778</v>
      </c>
      <c r="H532" s="500">
        <v>93.25</v>
      </c>
      <c r="I532" s="484"/>
    </row>
    <row r="533" spans="1:9" ht="48.75" customHeight="1" x14ac:dyDescent="0.25">
      <c r="A533" s="481" t="s">
        <v>2345</v>
      </c>
      <c r="B533" s="481"/>
      <c r="C533" s="482" t="s">
        <v>2346</v>
      </c>
      <c r="D533" s="482"/>
      <c r="E533" s="482"/>
      <c r="F533" s="482"/>
      <c r="G533" s="363" t="s">
        <v>14778</v>
      </c>
      <c r="H533" s="499">
        <v>138.55000000000001</v>
      </c>
      <c r="I533" s="484"/>
    </row>
    <row r="534" spans="1:9" ht="48.75" customHeight="1" x14ac:dyDescent="0.25">
      <c r="A534" s="481" t="s">
        <v>2347</v>
      </c>
      <c r="B534" s="481"/>
      <c r="C534" s="482" t="s">
        <v>2348</v>
      </c>
      <c r="D534" s="482"/>
      <c r="E534" s="482"/>
      <c r="F534" s="482"/>
      <c r="G534" s="363" t="s">
        <v>14778</v>
      </c>
      <c r="H534" s="499">
        <v>181.17</v>
      </c>
      <c r="I534" s="484"/>
    </row>
    <row r="535" spans="1:9" ht="48.75" customHeight="1" x14ac:dyDescent="0.25">
      <c r="A535" s="481" t="s">
        <v>2349</v>
      </c>
      <c r="B535" s="481"/>
      <c r="C535" s="482" t="s">
        <v>2350</v>
      </c>
      <c r="D535" s="482"/>
      <c r="E535" s="482"/>
      <c r="F535" s="482"/>
      <c r="G535" s="363" t="s">
        <v>14778</v>
      </c>
      <c r="H535" s="500">
        <v>92.01</v>
      </c>
      <c r="I535" s="484"/>
    </row>
    <row r="536" spans="1:9" ht="12.2" customHeight="1" x14ac:dyDescent="0.25">
      <c r="A536" s="485">
        <v>8764</v>
      </c>
      <c r="B536" s="486"/>
      <c r="C536" s="487" t="s">
        <v>2351</v>
      </c>
      <c r="D536" s="487"/>
      <c r="E536" s="487"/>
      <c r="F536" s="487"/>
      <c r="G536" s="362"/>
      <c r="H536" s="488"/>
      <c r="I536" s="488"/>
    </row>
    <row r="537" spans="1:9" ht="36.6" customHeight="1" x14ac:dyDescent="0.25">
      <c r="A537" s="481" t="s">
        <v>2352</v>
      </c>
      <c r="B537" s="481"/>
      <c r="C537" s="482" t="s">
        <v>2353</v>
      </c>
      <c r="D537" s="482"/>
      <c r="E537" s="482"/>
      <c r="F537" s="482"/>
      <c r="G537" s="363" t="s">
        <v>14778</v>
      </c>
      <c r="H537" s="500">
        <v>93.16</v>
      </c>
      <c r="I537" s="484"/>
    </row>
    <row r="538" spans="1:9" ht="36.6" customHeight="1" x14ac:dyDescent="0.25">
      <c r="A538" s="481" t="s">
        <v>2354</v>
      </c>
      <c r="B538" s="481"/>
      <c r="C538" s="482" t="s">
        <v>2355</v>
      </c>
      <c r="D538" s="482"/>
      <c r="E538" s="482"/>
      <c r="F538" s="482"/>
      <c r="G538" s="363" t="s">
        <v>14778</v>
      </c>
      <c r="H538" s="500">
        <v>96.2</v>
      </c>
      <c r="I538" s="484"/>
    </row>
    <row r="539" spans="1:9" ht="36.6" customHeight="1" x14ac:dyDescent="0.25">
      <c r="A539" s="481" t="s">
        <v>2356</v>
      </c>
      <c r="B539" s="481"/>
      <c r="C539" s="482" t="s">
        <v>2357</v>
      </c>
      <c r="D539" s="482"/>
      <c r="E539" s="482"/>
      <c r="F539" s="482"/>
      <c r="G539" s="363" t="s">
        <v>14778</v>
      </c>
      <c r="H539" s="500">
        <v>84.83</v>
      </c>
      <c r="I539" s="484"/>
    </row>
    <row r="540" spans="1:9" ht="12.2" customHeight="1" x14ac:dyDescent="0.25">
      <c r="A540" s="485">
        <v>8765</v>
      </c>
      <c r="B540" s="486"/>
      <c r="C540" s="487" t="s">
        <v>2359</v>
      </c>
      <c r="D540" s="487"/>
      <c r="E540" s="487"/>
      <c r="F540" s="487"/>
      <c r="G540" s="362"/>
      <c r="H540" s="488"/>
      <c r="I540" s="488"/>
    </row>
    <row r="541" spans="1:9" ht="36.6" customHeight="1" x14ac:dyDescent="0.25">
      <c r="A541" s="481" t="s">
        <v>2360</v>
      </c>
      <c r="B541" s="481"/>
      <c r="C541" s="482" t="s">
        <v>2361</v>
      </c>
      <c r="D541" s="482"/>
      <c r="E541" s="482"/>
      <c r="F541" s="482"/>
      <c r="G541" s="363" t="s">
        <v>14778</v>
      </c>
      <c r="H541" s="501">
        <v>1509.2</v>
      </c>
      <c r="I541" s="484"/>
    </row>
    <row r="542" spans="1:9" ht="36.6" customHeight="1" x14ac:dyDescent="0.25">
      <c r="A542" s="481" t="s">
        <v>2362</v>
      </c>
      <c r="B542" s="481"/>
      <c r="C542" s="482" t="s">
        <v>2363</v>
      </c>
      <c r="D542" s="482"/>
      <c r="E542" s="482"/>
      <c r="F542" s="482"/>
      <c r="G542" s="363" t="s">
        <v>14778</v>
      </c>
      <c r="H542" s="501">
        <v>1504.08</v>
      </c>
      <c r="I542" s="484"/>
    </row>
    <row r="543" spans="1:9" ht="36.6" customHeight="1" x14ac:dyDescent="0.25">
      <c r="A543" s="481" t="s">
        <v>2364</v>
      </c>
      <c r="B543" s="481"/>
      <c r="C543" s="482" t="s">
        <v>2365</v>
      </c>
      <c r="D543" s="482"/>
      <c r="E543" s="482"/>
      <c r="F543" s="482"/>
      <c r="G543" s="363" t="s">
        <v>14778</v>
      </c>
      <c r="H543" s="499">
        <v>432.33</v>
      </c>
      <c r="I543" s="484"/>
    </row>
    <row r="544" spans="1:9" ht="12.2" customHeight="1" x14ac:dyDescent="0.25">
      <c r="A544" s="485">
        <v>8767</v>
      </c>
      <c r="B544" s="486"/>
      <c r="C544" s="487" t="s">
        <v>2368</v>
      </c>
      <c r="D544" s="487"/>
      <c r="E544" s="487"/>
      <c r="F544" s="487"/>
      <c r="G544" s="362"/>
      <c r="H544" s="488"/>
      <c r="I544" s="488"/>
    </row>
    <row r="545" spans="1:9" ht="24.4" customHeight="1" x14ac:dyDescent="0.25">
      <c r="A545" s="481" t="s">
        <v>2369</v>
      </c>
      <c r="B545" s="481"/>
      <c r="C545" s="482" t="s">
        <v>2370</v>
      </c>
      <c r="D545" s="482"/>
      <c r="E545" s="482"/>
      <c r="F545" s="482"/>
      <c r="G545" s="363" t="s">
        <v>14791</v>
      </c>
      <c r="H545" s="483">
        <v>6.24</v>
      </c>
      <c r="I545" s="484"/>
    </row>
    <row r="546" spans="1:9" ht="24.4" customHeight="1" x14ac:dyDescent="0.25">
      <c r="A546" s="481" t="s">
        <v>2371</v>
      </c>
      <c r="B546" s="481"/>
      <c r="C546" s="482" t="s">
        <v>2372</v>
      </c>
      <c r="D546" s="482"/>
      <c r="E546" s="482"/>
      <c r="F546" s="482"/>
      <c r="G546" s="363" t="s">
        <v>14791</v>
      </c>
      <c r="H546" s="483">
        <v>9.27</v>
      </c>
      <c r="I546" s="484"/>
    </row>
    <row r="547" spans="1:9" ht="12.2" customHeight="1" x14ac:dyDescent="0.25">
      <c r="A547" s="485">
        <v>8768</v>
      </c>
      <c r="B547" s="486"/>
      <c r="C547" s="487" t="s">
        <v>2374</v>
      </c>
      <c r="D547" s="487"/>
      <c r="E547" s="487"/>
      <c r="F547" s="487"/>
      <c r="G547" s="362"/>
      <c r="H547" s="488"/>
      <c r="I547" s="488"/>
    </row>
    <row r="548" spans="1:9" ht="36.6" customHeight="1" x14ac:dyDescent="0.25">
      <c r="A548" s="481" t="s">
        <v>2375</v>
      </c>
      <c r="B548" s="481"/>
      <c r="C548" s="482" t="s">
        <v>2376</v>
      </c>
      <c r="D548" s="482"/>
      <c r="E548" s="482"/>
      <c r="F548" s="482"/>
      <c r="G548" s="363" t="s">
        <v>14836</v>
      </c>
      <c r="H548" s="501">
        <v>3103.99</v>
      </c>
      <c r="I548" s="484"/>
    </row>
    <row r="549" spans="1:9" ht="36.6" customHeight="1" x14ac:dyDescent="0.25">
      <c r="A549" s="481" t="s">
        <v>2377</v>
      </c>
      <c r="B549" s="481"/>
      <c r="C549" s="482" t="s">
        <v>2378</v>
      </c>
      <c r="D549" s="482"/>
      <c r="E549" s="482"/>
      <c r="F549" s="482"/>
      <c r="G549" s="363" t="s">
        <v>14836</v>
      </c>
      <c r="H549" s="501">
        <v>2871.95</v>
      </c>
      <c r="I549" s="484"/>
    </row>
    <row r="550" spans="1:9" ht="36.6" customHeight="1" x14ac:dyDescent="0.25">
      <c r="A550" s="481" t="s">
        <v>2379</v>
      </c>
      <c r="B550" s="481"/>
      <c r="C550" s="482" t="s">
        <v>2380</v>
      </c>
      <c r="D550" s="482"/>
      <c r="E550" s="482"/>
      <c r="F550" s="482"/>
      <c r="G550" s="363" t="s">
        <v>14836</v>
      </c>
      <c r="H550" s="501">
        <v>3103.99</v>
      </c>
      <c r="I550" s="484"/>
    </row>
    <row r="551" spans="1:9" ht="36.6" customHeight="1" x14ac:dyDescent="0.25">
      <c r="A551" s="481" t="s">
        <v>2381</v>
      </c>
      <c r="B551" s="481"/>
      <c r="C551" s="482" t="s">
        <v>2382</v>
      </c>
      <c r="D551" s="482"/>
      <c r="E551" s="482"/>
      <c r="F551" s="482"/>
      <c r="G551" s="363" t="s">
        <v>14836</v>
      </c>
      <c r="H551" s="501">
        <v>2871.95</v>
      </c>
      <c r="I551" s="484"/>
    </row>
    <row r="552" spans="1:9" ht="12.2" customHeight="1" x14ac:dyDescent="0.25">
      <c r="A552" s="485">
        <v>8769</v>
      </c>
      <c r="B552" s="486"/>
      <c r="C552" s="487" t="s">
        <v>2383</v>
      </c>
      <c r="D552" s="487"/>
      <c r="E552" s="487"/>
      <c r="F552" s="487"/>
      <c r="G552" s="362"/>
      <c r="H552" s="488"/>
      <c r="I552" s="488"/>
    </row>
    <row r="553" spans="1:9" ht="48.75" customHeight="1" x14ac:dyDescent="0.25">
      <c r="A553" s="481" t="s">
        <v>402</v>
      </c>
      <c r="B553" s="481"/>
      <c r="C553" s="482" t="s">
        <v>14950</v>
      </c>
      <c r="D553" s="482"/>
      <c r="E553" s="482"/>
      <c r="F553" s="482"/>
      <c r="G553" s="363" t="s">
        <v>14778</v>
      </c>
      <c r="H553" s="500">
        <v>94.86</v>
      </c>
      <c r="I553" s="484"/>
    </row>
    <row r="554" spans="1:9" ht="48.75" customHeight="1" x14ac:dyDescent="0.25">
      <c r="A554" s="481" t="s">
        <v>403</v>
      </c>
      <c r="B554" s="481"/>
      <c r="C554" s="482" t="s">
        <v>14951</v>
      </c>
      <c r="D554" s="482"/>
      <c r="E554" s="482"/>
      <c r="F554" s="482"/>
      <c r="G554" s="363" t="s">
        <v>14778</v>
      </c>
      <c r="H554" s="500">
        <v>89.81</v>
      </c>
      <c r="I554" s="484"/>
    </row>
    <row r="555" spans="1:9" ht="48.75" customHeight="1" x14ac:dyDescent="0.25">
      <c r="A555" s="481" t="s">
        <v>413</v>
      </c>
      <c r="B555" s="481"/>
      <c r="C555" s="482" t="s">
        <v>14952</v>
      </c>
      <c r="D555" s="482"/>
      <c r="E555" s="482"/>
      <c r="F555" s="482"/>
      <c r="G555" s="363" t="s">
        <v>14778</v>
      </c>
      <c r="H555" s="500">
        <v>99.91</v>
      </c>
      <c r="I555" s="484"/>
    </row>
    <row r="556" spans="1:9" ht="12.2" customHeight="1" x14ac:dyDescent="0.25">
      <c r="A556" s="485">
        <v>8770</v>
      </c>
      <c r="B556" s="486"/>
      <c r="C556" s="487" t="s">
        <v>2384</v>
      </c>
      <c r="D556" s="487"/>
      <c r="E556" s="487"/>
      <c r="F556" s="487"/>
      <c r="G556" s="362"/>
      <c r="H556" s="488"/>
      <c r="I556" s="488"/>
    </row>
    <row r="557" spans="1:9" ht="24.4" customHeight="1" x14ac:dyDescent="0.25">
      <c r="A557" s="481" t="s">
        <v>2385</v>
      </c>
      <c r="B557" s="481"/>
      <c r="C557" s="482" t="s">
        <v>2386</v>
      </c>
      <c r="D557" s="482"/>
      <c r="E557" s="482"/>
      <c r="F557" s="482"/>
      <c r="G557" s="363" t="s">
        <v>14778</v>
      </c>
      <c r="H557" s="500">
        <v>98.46</v>
      </c>
      <c r="I557" s="484"/>
    </row>
    <row r="558" spans="1:9" ht="24.4" customHeight="1" x14ac:dyDescent="0.25">
      <c r="A558" s="481" t="s">
        <v>2387</v>
      </c>
      <c r="B558" s="481"/>
      <c r="C558" s="482" t="s">
        <v>2388</v>
      </c>
      <c r="D558" s="482"/>
      <c r="E558" s="482"/>
      <c r="F558" s="482"/>
      <c r="G558" s="363" t="s">
        <v>14778</v>
      </c>
      <c r="H558" s="500">
        <v>97.02</v>
      </c>
      <c r="I558" s="484"/>
    </row>
    <row r="559" spans="1:9" ht="12.2" customHeight="1" x14ac:dyDescent="0.25">
      <c r="A559" s="485">
        <v>8771</v>
      </c>
      <c r="B559" s="486"/>
      <c r="C559" s="487" t="s">
        <v>2390</v>
      </c>
      <c r="D559" s="487"/>
      <c r="E559" s="487"/>
      <c r="F559" s="487"/>
      <c r="G559" s="362"/>
      <c r="H559" s="488"/>
      <c r="I559" s="488"/>
    </row>
    <row r="560" spans="1:9" ht="24.4" customHeight="1" x14ac:dyDescent="0.25">
      <c r="A560" s="481" t="s">
        <v>2391</v>
      </c>
      <c r="B560" s="481"/>
      <c r="C560" s="482" t="s">
        <v>2392</v>
      </c>
      <c r="D560" s="482"/>
      <c r="E560" s="482"/>
      <c r="F560" s="482"/>
      <c r="G560" s="363" t="s">
        <v>14778</v>
      </c>
      <c r="H560" s="499">
        <v>295.67</v>
      </c>
      <c r="I560" s="484"/>
    </row>
    <row r="561" spans="1:9" ht="24.4" customHeight="1" x14ac:dyDescent="0.25">
      <c r="A561" s="481" t="s">
        <v>2393</v>
      </c>
      <c r="B561" s="481"/>
      <c r="C561" s="482" t="s">
        <v>2394</v>
      </c>
      <c r="D561" s="482"/>
      <c r="E561" s="482"/>
      <c r="F561" s="482"/>
      <c r="G561" s="363" t="s">
        <v>14778</v>
      </c>
      <c r="H561" s="499">
        <v>222.23</v>
      </c>
      <c r="I561" s="484"/>
    </row>
    <row r="562" spans="1:9" ht="24.4" customHeight="1" x14ac:dyDescent="0.25">
      <c r="A562" s="481" t="s">
        <v>2395</v>
      </c>
      <c r="B562" s="481"/>
      <c r="C562" s="482" t="s">
        <v>2396</v>
      </c>
      <c r="D562" s="482"/>
      <c r="E562" s="482"/>
      <c r="F562" s="482"/>
      <c r="G562" s="363" t="s">
        <v>14778</v>
      </c>
      <c r="H562" s="499">
        <v>624.32000000000005</v>
      </c>
      <c r="I562" s="484"/>
    </row>
    <row r="563" spans="1:9" ht="24.4" customHeight="1" x14ac:dyDescent="0.25">
      <c r="A563" s="481" t="s">
        <v>2397</v>
      </c>
      <c r="B563" s="481"/>
      <c r="C563" s="482" t="s">
        <v>2398</v>
      </c>
      <c r="D563" s="482"/>
      <c r="E563" s="482"/>
      <c r="F563" s="482"/>
      <c r="G563" s="363" t="s">
        <v>14778</v>
      </c>
      <c r="H563" s="499">
        <v>555.51</v>
      </c>
      <c r="I563" s="484"/>
    </row>
    <row r="564" spans="1:9" ht="24.4" customHeight="1" x14ac:dyDescent="0.25">
      <c r="A564" s="481" t="s">
        <v>2399</v>
      </c>
      <c r="B564" s="481"/>
      <c r="C564" s="482" t="s">
        <v>2400</v>
      </c>
      <c r="D564" s="482"/>
      <c r="E564" s="482"/>
      <c r="F564" s="482"/>
      <c r="G564" s="363" t="s">
        <v>14778</v>
      </c>
      <c r="H564" s="499">
        <v>527.71</v>
      </c>
      <c r="I564" s="484"/>
    </row>
    <row r="565" spans="1:9" ht="12.2" customHeight="1" x14ac:dyDescent="0.25">
      <c r="A565" s="485">
        <v>8670</v>
      </c>
      <c r="B565" s="486"/>
      <c r="C565" s="487" t="s">
        <v>2401</v>
      </c>
      <c r="D565" s="487"/>
      <c r="E565" s="487"/>
      <c r="F565" s="487"/>
      <c r="G565" s="362"/>
      <c r="H565" s="488"/>
      <c r="I565" s="488"/>
    </row>
    <row r="566" spans="1:9" ht="12.2" customHeight="1" x14ac:dyDescent="0.25">
      <c r="A566" s="485">
        <v>8773</v>
      </c>
      <c r="B566" s="486"/>
      <c r="C566" s="487" t="s">
        <v>2402</v>
      </c>
      <c r="D566" s="487"/>
      <c r="E566" s="487"/>
      <c r="F566" s="487"/>
      <c r="G566" s="362"/>
      <c r="H566" s="488"/>
      <c r="I566" s="488"/>
    </row>
    <row r="567" spans="1:9" ht="73.150000000000006" customHeight="1" x14ac:dyDescent="0.25">
      <c r="A567" s="481" t="s">
        <v>2403</v>
      </c>
      <c r="B567" s="481"/>
      <c r="C567" s="482" t="s">
        <v>2404</v>
      </c>
      <c r="D567" s="482"/>
      <c r="E567" s="482"/>
      <c r="F567" s="482"/>
      <c r="G567" s="363" t="s">
        <v>14781</v>
      </c>
      <c r="H567" s="499">
        <v>421.06</v>
      </c>
      <c r="I567" s="484"/>
    </row>
    <row r="568" spans="1:9" ht="24.4" customHeight="1" x14ac:dyDescent="0.25">
      <c r="A568" s="481" t="s">
        <v>2405</v>
      </c>
      <c r="B568" s="481"/>
      <c r="C568" s="482" t="s">
        <v>2406</v>
      </c>
      <c r="D568" s="482"/>
      <c r="E568" s="482"/>
      <c r="F568" s="482"/>
      <c r="G568" s="363" t="s">
        <v>14778</v>
      </c>
      <c r="H568" s="499">
        <v>341.77</v>
      </c>
      <c r="I568" s="484"/>
    </row>
    <row r="569" spans="1:9" ht="36.6" customHeight="1" x14ac:dyDescent="0.25">
      <c r="A569" s="481" t="s">
        <v>2407</v>
      </c>
      <c r="B569" s="481"/>
      <c r="C569" s="482" t="s">
        <v>2408</v>
      </c>
      <c r="D569" s="482"/>
      <c r="E569" s="482"/>
      <c r="F569" s="482"/>
      <c r="G569" s="363" t="s">
        <v>14778</v>
      </c>
      <c r="H569" s="499">
        <v>675.82</v>
      </c>
      <c r="I569" s="484"/>
    </row>
    <row r="570" spans="1:9" ht="60.95" customHeight="1" x14ac:dyDescent="0.25">
      <c r="A570" s="481" t="s">
        <v>2409</v>
      </c>
      <c r="B570" s="481"/>
      <c r="C570" s="482" t="s">
        <v>2410</v>
      </c>
      <c r="D570" s="482"/>
      <c r="E570" s="482"/>
      <c r="F570" s="482"/>
      <c r="G570" s="363" t="s">
        <v>14778</v>
      </c>
      <c r="H570" s="499">
        <v>378.75</v>
      </c>
      <c r="I570" s="484"/>
    </row>
    <row r="571" spans="1:9" ht="60.95" customHeight="1" x14ac:dyDescent="0.25">
      <c r="A571" s="481" t="s">
        <v>2411</v>
      </c>
      <c r="B571" s="481"/>
      <c r="C571" s="482" t="s">
        <v>2412</v>
      </c>
      <c r="D571" s="482"/>
      <c r="E571" s="482"/>
      <c r="F571" s="482"/>
      <c r="G571" s="363" t="s">
        <v>14778</v>
      </c>
      <c r="H571" s="499">
        <v>395.08</v>
      </c>
      <c r="I571" s="484"/>
    </row>
    <row r="572" spans="1:9" ht="60.95" customHeight="1" x14ac:dyDescent="0.25">
      <c r="A572" s="481" t="s">
        <v>503</v>
      </c>
      <c r="B572" s="481"/>
      <c r="C572" s="482" t="s">
        <v>2413</v>
      </c>
      <c r="D572" s="482"/>
      <c r="E572" s="482"/>
      <c r="F572" s="482"/>
      <c r="G572" s="363" t="s">
        <v>14778</v>
      </c>
      <c r="H572" s="499">
        <v>375.03</v>
      </c>
      <c r="I572" s="484"/>
    </row>
    <row r="573" spans="1:9" ht="60.95" customHeight="1" x14ac:dyDescent="0.25">
      <c r="A573" s="481" t="s">
        <v>2414</v>
      </c>
      <c r="B573" s="481"/>
      <c r="C573" s="482" t="s">
        <v>2415</v>
      </c>
      <c r="D573" s="482"/>
      <c r="E573" s="482"/>
      <c r="F573" s="482"/>
      <c r="G573" s="363" t="s">
        <v>14778</v>
      </c>
      <c r="H573" s="499">
        <v>388.33</v>
      </c>
      <c r="I573" s="484"/>
    </row>
    <row r="574" spans="1:9" ht="24.4" customHeight="1" x14ac:dyDescent="0.25">
      <c r="A574" s="481" t="s">
        <v>3224</v>
      </c>
      <c r="B574" s="481"/>
      <c r="C574" s="482" t="s">
        <v>3225</v>
      </c>
      <c r="D574" s="482"/>
      <c r="E574" s="482"/>
      <c r="F574" s="482"/>
      <c r="G574" s="363" t="s">
        <v>14778</v>
      </c>
      <c r="H574" s="499">
        <v>403.36</v>
      </c>
      <c r="I574" s="484"/>
    </row>
    <row r="575" spans="1:9" ht="12.2" customHeight="1" x14ac:dyDescent="0.25">
      <c r="A575" s="481" t="s">
        <v>3226</v>
      </c>
      <c r="B575" s="481"/>
      <c r="C575" s="482" t="s">
        <v>3227</v>
      </c>
      <c r="D575" s="482"/>
      <c r="E575" s="482"/>
      <c r="F575" s="482"/>
      <c r="G575" s="363" t="s">
        <v>14778</v>
      </c>
      <c r="H575" s="499">
        <v>379.94</v>
      </c>
      <c r="I575" s="484"/>
    </row>
    <row r="576" spans="1:9" ht="12.2" customHeight="1" x14ac:dyDescent="0.25">
      <c r="A576" s="481" t="s">
        <v>3228</v>
      </c>
      <c r="B576" s="481"/>
      <c r="C576" s="482" t="s">
        <v>3229</v>
      </c>
      <c r="D576" s="482"/>
      <c r="E576" s="482"/>
      <c r="F576" s="482"/>
      <c r="G576" s="363" t="s">
        <v>14778</v>
      </c>
      <c r="H576" s="499">
        <v>431.83</v>
      </c>
      <c r="I576" s="484"/>
    </row>
    <row r="577" spans="1:9" ht="24.4" customHeight="1" x14ac:dyDescent="0.25">
      <c r="A577" s="481" t="s">
        <v>3230</v>
      </c>
      <c r="B577" s="481"/>
      <c r="C577" s="482" t="s">
        <v>3231</v>
      </c>
      <c r="D577" s="482"/>
      <c r="E577" s="482"/>
      <c r="F577" s="482"/>
      <c r="G577" s="363" t="s">
        <v>14778</v>
      </c>
      <c r="H577" s="499">
        <v>511.92</v>
      </c>
      <c r="I577" s="484"/>
    </row>
    <row r="578" spans="1:9" ht="12.2" customHeight="1" x14ac:dyDescent="0.25">
      <c r="A578" s="481" t="s">
        <v>3232</v>
      </c>
      <c r="B578" s="481"/>
      <c r="C578" s="482" t="s">
        <v>3233</v>
      </c>
      <c r="D578" s="482"/>
      <c r="E578" s="482"/>
      <c r="F578" s="482"/>
      <c r="G578" s="363" t="s">
        <v>14778</v>
      </c>
      <c r="H578" s="499">
        <v>530.67999999999995</v>
      </c>
      <c r="I578" s="484"/>
    </row>
    <row r="579" spans="1:9" ht="12.2" customHeight="1" x14ac:dyDescent="0.25">
      <c r="A579" s="485">
        <v>8774</v>
      </c>
      <c r="B579" s="486"/>
      <c r="C579" s="487" t="s">
        <v>2416</v>
      </c>
      <c r="D579" s="487"/>
      <c r="E579" s="487"/>
      <c r="F579" s="487"/>
      <c r="G579" s="362"/>
      <c r="H579" s="488"/>
      <c r="I579" s="488"/>
    </row>
    <row r="580" spans="1:9" ht="48.75" customHeight="1" x14ac:dyDescent="0.25">
      <c r="A580" s="481" t="s">
        <v>2417</v>
      </c>
      <c r="B580" s="481"/>
      <c r="C580" s="482" t="s">
        <v>2418</v>
      </c>
      <c r="D580" s="482"/>
      <c r="E580" s="482"/>
      <c r="F580" s="482"/>
      <c r="G580" s="363" t="s">
        <v>14778</v>
      </c>
      <c r="H580" s="499">
        <v>715.29</v>
      </c>
      <c r="I580" s="484"/>
    </row>
    <row r="581" spans="1:9" ht="48.75" customHeight="1" x14ac:dyDescent="0.25">
      <c r="A581" s="481" t="s">
        <v>2419</v>
      </c>
      <c r="B581" s="481"/>
      <c r="C581" s="482" t="s">
        <v>2420</v>
      </c>
      <c r="D581" s="482"/>
      <c r="E581" s="482"/>
      <c r="F581" s="482"/>
      <c r="G581" s="363" t="s">
        <v>14778</v>
      </c>
      <c r="H581" s="499">
        <v>736.89</v>
      </c>
      <c r="I581" s="484"/>
    </row>
    <row r="582" spans="1:9" ht="48.75" customHeight="1" x14ac:dyDescent="0.25">
      <c r="A582" s="481" t="s">
        <v>2421</v>
      </c>
      <c r="B582" s="481"/>
      <c r="C582" s="482" t="s">
        <v>2422</v>
      </c>
      <c r="D582" s="482"/>
      <c r="E582" s="482"/>
      <c r="F582" s="482"/>
      <c r="G582" s="363" t="s">
        <v>14778</v>
      </c>
      <c r="H582" s="499">
        <v>736.89</v>
      </c>
      <c r="I582" s="484"/>
    </row>
    <row r="583" spans="1:9" ht="48.75" customHeight="1" x14ac:dyDescent="0.25">
      <c r="A583" s="481" t="s">
        <v>488</v>
      </c>
      <c r="B583" s="481"/>
      <c r="C583" s="482" t="s">
        <v>2423</v>
      </c>
      <c r="D583" s="482"/>
      <c r="E583" s="482"/>
      <c r="F583" s="482"/>
      <c r="G583" s="363" t="s">
        <v>14778</v>
      </c>
      <c r="H583" s="499">
        <v>752.7</v>
      </c>
      <c r="I583" s="484"/>
    </row>
    <row r="584" spans="1:9" ht="12.2" customHeight="1" x14ac:dyDescent="0.25">
      <c r="A584" s="485">
        <v>8775</v>
      </c>
      <c r="B584" s="486"/>
      <c r="C584" s="487" t="s">
        <v>2425</v>
      </c>
      <c r="D584" s="487"/>
      <c r="E584" s="487"/>
      <c r="F584" s="487"/>
      <c r="G584" s="362"/>
      <c r="H584" s="488"/>
      <c r="I584" s="488"/>
    </row>
    <row r="585" spans="1:9" ht="12.2" customHeight="1" x14ac:dyDescent="0.25">
      <c r="A585" s="481" t="s">
        <v>2428</v>
      </c>
      <c r="B585" s="481"/>
      <c r="C585" s="482" t="s">
        <v>2429</v>
      </c>
      <c r="D585" s="482"/>
      <c r="E585" s="482"/>
      <c r="F585" s="482"/>
      <c r="G585" s="363" t="s">
        <v>14778</v>
      </c>
      <c r="H585" s="500">
        <v>89.54</v>
      </c>
      <c r="I585" s="484"/>
    </row>
    <row r="586" spans="1:9" ht="24.4" customHeight="1" x14ac:dyDescent="0.25">
      <c r="A586" s="481" t="s">
        <v>2430</v>
      </c>
      <c r="B586" s="481"/>
      <c r="C586" s="482" t="s">
        <v>2431</v>
      </c>
      <c r="D586" s="482"/>
      <c r="E586" s="482"/>
      <c r="F586" s="482"/>
      <c r="G586" s="363" t="s">
        <v>14778</v>
      </c>
      <c r="H586" s="499">
        <v>145.27000000000001</v>
      </c>
      <c r="I586" s="484"/>
    </row>
    <row r="587" spans="1:9" ht="24.4" customHeight="1" x14ac:dyDescent="0.25">
      <c r="A587" s="481" t="s">
        <v>2432</v>
      </c>
      <c r="B587" s="481"/>
      <c r="C587" s="482" t="s">
        <v>2433</v>
      </c>
      <c r="D587" s="482"/>
      <c r="E587" s="482"/>
      <c r="F587" s="482"/>
      <c r="G587" s="363" t="s">
        <v>14778</v>
      </c>
      <c r="H587" s="500">
        <v>58.69</v>
      </c>
      <c r="I587" s="484"/>
    </row>
    <row r="588" spans="1:9" ht="24.4" customHeight="1" x14ac:dyDescent="0.25">
      <c r="A588" s="481" t="s">
        <v>2434</v>
      </c>
      <c r="B588" s="481"/>
      <c r="C588" s="482" t="s">
        <v>2435</v>
      </c>
      <c r="D588" s="482"/>
      <c r="E588" s="482"/>
      <c r="F588" s="482"/>
      <c r="G588" s="363" t="s">
        <v>14778</v>
      </c>
      <c r="H588" s="499">
        <v>255.93</v>
      </c>
      <c r="I588" s="484"/>
    </row>
    <row r="589" spans="1:9" ht="24.4" customHeight="1" x14ac:dyDescent="0.25">
      <c r="A589" s="481" t="s">
        <v>2436</v>
      </c>
      <c r="B589" s="481"/>
      <c r="C589" s="482" t="s">
        <v>2437</v>
      </c>
      <c r="D589" s="482"/>
      <c r="E589" s="482"/>
      <c r="F589" s="482"/>
      <c r="G589" s="363" t="s">
        <v>14778</v>
      </c>
      <c r="H589" s="499">
        <v>457.93</v>
      </c>
      <c r="I589" s="484"/>
    </row>
    <row r="590" spans="1:9" ht="24.4" customHeight="1" x14ac:dyDescent="0.25">
      <c r="A590" s="481" t="s">
        <v>2438</v>
      </c>
      <c r="B590" s="481"/>
      <c r="C590" s="482" t="s">
        <v>2439</v>
      </c>
      <c r="D590" s="482"/>
      <c r="E590" s="482"/>
      <c r="F590" s="482"/>
      <c r="G590" s="363" t="s">
        <v>14778</v>
      </c>
      <c r="H590" s="499">
        <v>479.77</v>
      </c>
      <c r="I590" s="484"/>
    </row>
    <row r="591" spans="1:9" ht="24.4" customHeight="1" x14ac:dyDescent="0.25">
      <c r="A591" s="481" t="s">
        <v>2440</v>
      </c>
      <c r="B591" s="481"/>
      <c r="C591" s="482" t="s">
        <v>2441</v>
      </c>
      <c r="D591" s="482"/>
      <c r="E591" s="482"/>
      <c r="F591" s="482"/>
      <c r="G591" s="363" t="s">
        <v>14778</v>
      </c>
      <c r="H591" s="499">
        <v>536.03</v>
      </c>
      <c r="I591" s="484"/>
    </row>
    <row r="592" spans="1:9" ht="24.4" customHeight="1" x14ac:dyDescent="0.25">
      <c r="A592" s="481" t="s">
        <v>2442</v>
      </c>
      <c r="B592" s="481"/>
      <c r="C592" s="482" t="s">
        <v>2443</v>
      </c>
      <c r="D592" s="482"/>
      <c r="E592" s="482"/>
      <c r="F592" s="482"/>
      <c r="G592" s="363" t="s">
        <v>14778</v>
      </c>
      <c r="H592" s="499">
        <v>541.78</v>
      </c>
      <c r="I592" s="484"/>
    </row>
    <row r="593" spans="1:9" ht="24.4" customHeight="1" x14ac:dyDescent="0.25">
      <c r="A593" s="481" t="s">
        <v>2444</v>
      </c>
      <c r="B593" s="481"/>
      <c r="C593" s="482" t="s">
        <v>2445</v>
      </c>
      <c r="D593" s="482"/>
      <c r="E593" s="482"/>
      <c r="F593" s="482"/>
      <c r="G593" s="363" t="s">
        <v>14778</v>
      </c>
      <c r="H593" s="499">
        <v>376.55</v>
      </c>
      <c r="I593" s="484"/>
    </row>
    <row r="594" spans="1:9" ht="24.4" customHeight="1" x14ac:dyDescent="0.25">
      <c r="A594" s="481" t="s">
        <v>2446</v>
      </c>
      <c r="B594" s="481"/>
      <c r="C594" s="482" t="s">
        <v>2447</v>
      </c>
      <c r="D594" s="482"/>
      <c r="E594" s="482"/>
      <c r="F594" s="482"/>
      <c r="G594" s="363" t="s">
        <v>14778</v>
      </c>
      <c r="H594" s="499">
        <v>373.18</v>
      </c>
      <c r="I594" s="484"/>
    </row>
    <row r="595" spans="1:9" ht="24.4" customHeight="1" x14ac:dyDescent="0.25">
      <c r="A595" s="481" t="s">
        <v>2448</v>
      </c>
      <c r="B595" s="481"/>
      <c r="C595" s="482" t="s">
        <v>2449</v>
      </c>
      <c r="D595" s="482"/>
      <c r="E595" s="482"/>
      <c r="F595" s="482"/>
      <c r="G595" s="363" t="s">
        <v>14778</v>
      </c>
      <c r="H595" s="499">
        <v>624.45000000000005</v>
      </c>
      <c r="I595" s="484"/>
    </row>
    <row r="596" spans="1:9" ht="12.2" customHeight="1" x14ac:dyDescent="0.25">
      <c r="A596" s="485">
        <v>8776</v>
      </c>
      <c r="B596" s="486"/>
      <c r="C596" s="487" t="s">
        <v>2451</v>
      </c>
      <c r="D596" s="487"/>
      <c r="E596" s="487"/>
      <c r="F596" s="487"/>
      <c r="G596" s="362"/>
      <c r="H596" s="488"/>
      <c r="I596" s="488"/>
    </row>
    <row r="597" spans="1:9" ht="48.75" customHeight="1" x14ac:dyDescent="0.25">
      <c r="A597" s="481" t="s">
        <v>2452</v>
      </c>
      <c r="B597" s="481"/>
      <c r="C597" s="482" t="s">
        <v>2453</v>
      </c>
      <c r="D597" s="482"/>
      <c r="E597" s="482"/>
      <c r="F597" s="482"/>
      <c r="G597" s="363" t="s">
        <v>14778</v>
      </c>
      <c r="H597" s="499">
        <v>581.54999999999995</v>
      </c>
      <c r="I597" s="484"/>
    </row>
    <row r="598" spans="1:9" ht="12.2" customHeight="1" x14ac:dyDescent="0.25">
      <c r="A598" s="485">
        <v>8777</v>
      </c>
      <c r="B598" s="486"/>
      <c r="C598" s="487" t="s">
        <v>2454</v>
      </c>
      <c r="D598" s="487"/>
      <c r="E598" s="487"/>
      <c r="F598" s="487"/>
      <c r="G598" s="362"/>
      <c r="H598" s="488"/>
      <c r="I598" s="488"/>
    </row>
    <row r="599" spans="1:9" ht="12.2" customHeight="1" x14ac:dyDescent="0.25">
      <c r="A599" s="481" t="s">
        <v>2426</v>
      </c>
      <c r="B599" s="481"/>
      <c r="C599" s="482" t="s">
        <v>2427</v>
      </c>
      <c r="D599" s="482"/>
      <c r="E599" s="482"/>
      <c r="F599" s="482"/>
      <c r="G599" s="363" t="s">
        <v>14778</v>
      </c>
      <c r="H599" s="499">
        <v>133.30000000000001</v>
      </c>
      <c r="I599" s="484"/>
    </row>
    <row r="600" spans="1:9" ht="24.4" customHeight="1" x14ac:dyDescent="0.25">
      <c r="A600" s="481" t="s">
        <v>3241</v>
      </c>
      <c r="B600" s="481"/>
      <c r="C600" s="482" t="s">
        <v>3242</v>
      </c>
      <c r="D600" s="482"/>
      <c r="E600" s="482"/>
      <c r="F600" s="482"/>
      <c r="G600" s="363" t="s">
        <v>14781</v>
      </c>
      <c r="H600" s="499">
        <v>434.16</v>
      </c>
      <c r="I600" s="484"/>
    </row>
    <row r="601" spans="1:9" ht="24.4" customHeight="1" x14ac:dyDescent="0.25">
      <c r="A601" s="481" t="s">
        <v>2455</v>
      </c>
      <c r="B601" s="481"/>
      <c r="C601" s="482" t="s">
        <v>2456</v>
      </c>
      <c r="D601" s="482"/>
      <c r="E601" s="482"/>
      <c r="F601" s="482"/>
      <c r="G601" s="363" t="s">
        <v>355</v>
      </c>
      <c r="H601" s="499">
        <v>467.67</v>
      </c>
      <c r="I601" s="484"/>
    </row>
    <row r="602" spans="1:9" ht="24.4" customHeight="1" x14ac:dyDescent="0.25">
      <c r="A602" s="481" t="s">
        <v>2457</v>
      </c>
      <c r="B602" s="481"/>
      <c r="C602" s="482" t="s">
        <v>2458</v>
      </c>
      <c r="D602" s="482"/>
      <c r="E602" s="482"/>
      <c r="F602" s="482"/>
      <c r="G602" s="363" t="s">
        <v>355</v>
      </c>
      <c r="H602" s="499">
        <v>502.47</v>
      </c>
      <c r="I602" s="484"/>
    </row>
    <row r="603" spans="1:9" ht="24.4" customHeight="1" x14ac:dyDescent="0.25">
      <c r="A603" s="481" t="s">
        <v>2459</v>
      </c>
      <c r="B603" s="481"/>
      <c r="C603" s="482" t="s">
        <v>2460</v>
      </c>
      <c r="D603" s="482"/>
      <c r="E603" s="482"/>
      <c r="F603" s="482"/>
      <c r="G603" s="363" t="s">
        <v>355</v>
      </c>
      <c r="H603" s="499">
        <v>555.11</v>
      </c>
      <c r="I603" s="484"/>
    </row>
    <row r="604" spans="1:9" ht="24.4" customHeight="1" x14ac:dyDescent="0.25">
      <c r="A604" s="481" t="s">
        <v>2461</v>
      </c>
      <c r="B604" s="481"/>
      <c r="C604" s="482" t="s">
        <v>2462</v>
      </c>
      <c r="D604" s="482"/>
      <c r="E604" s="482"/>
      <c r="F604" s="482"/>
      <c r="G604" s="363" t="s">
        <v>355</v>
      </c>
      <c r="H604" s="499">
        <v>712.07</v>
      </c>
      <c r="I604" s="484"/>
    </row>
    <row r="605" spans="1:9" ht="24.4" customHeight="1" x14ac:dyDescent="0.25">
      <c r="A605" s="481" t="s">
        <v>2463</v>
      </c>
      <c r="B605" s="481"/>
      <c r="C605" s="482" t="s">
        <v>2464</v>
      </c>
      <c r="D605" s="482"/>
      <c r="E605" s="482"/>
      <c r="F605" s="482"/>
      <c r="G605" s="363" t="s">
        <v>355</v>
      </c>
      <c r="H605" s="499">
        <v>584.15</v>
      </c>
      <c r="I605" s="484"/>
    </row>
    <row r="606" spans="1:9" ht="36.6" customHeight="1" x14ac:dyDescent="0.25">
      <c r="A606" s="481" t="s">
        <v>2465</v>
      </c>
      <c r="B606" s="481"/>
      <c r="C606" s="482" t="s">
        <v>2466</v>
      </c>
      <c r="D606" s="482"/>
      <c r="E606" s="482"/>
      <c r="F606" s="482"/>
      <c r="G606" s="363" t="s">
        <v>355</v>
      </c>
      <c r="H606" s="499">
        <v>414.66</v>
      </c>
      <c r="I606" s="484"/>
    </row>
    <row r="607" spans="1:9" ht="36.6" customHeight="1" x14ac:dyDescent="0.25">
      <c r="A607" s="481" t="s">
        <v>2467</v>
      </c>
      <c r="B607" s="481"/>
      <c r="C607" s="482" t="s">
        <v>2468</v>
      </c>
      <c r="D607" s="482"/>
      <c r="E607" s="482"/>
      <c r="F607" s="482"/>
      <c r="G607" s="363" t="s">
        <v>355</v>
      </c>
      <c r="H607" s="499">
        <v>362.85</v>
      </c>
      <c r="I607" s="484"/>
    </row>
    <row r="608" spans="1:9" ht="36.6" customHeight="1" x14ac:dyDescent="0.25">
      <c r="A608" s="481" t="s">
        <v>2469</v>
      </c>
      <c r="B608" s="481"/>
      <c r="C608" s="482" t="s">
        <v>2470</v>
      </c>
      <c r="D608" s="482"/>
      <c r="E608" s="482"/>
      <c r="F608" s="482"/>
      <c r="G608" s="363" t="s">
        <v>355</v>
      </c>
      <c r="H608" s="499">
        <v>404.06</v>
      </c>
      <c r="I608" s="484"/>
    </row>
    <row r="609" spans="1:9" ht="12.2" customHeight="1" x14ac:dyDescent="0.25">
      <c r="A609" s="481" t="s">
        <v>2471</v>
      </c>
      <c r="B609" s="481"/>
      <c r="C609" s="482" t="s">
        <v>2472</v>
      </c>
      <c r="D609" s="482"/>
      <c r="E609" s="482"/>
      <c r="F609" s="482"/>
      <c r="G609" s="363" t="s">
        <v>14778</v>
      </c>
      <c r="H609" s="499">
        <v>390.8</v>
      </c>
      <c r="I609" s="484"/>
    </row>
    <row r="610" spans="1:9" ht="12.2" customHeight="1" x14ac:dyDescent="0.25">
      <c r="A610" s="485">
        <v>8778</v>
      </c>
      <c r="B610" s="486"/>
      <c r="C610" s="487" t="s">
        <v>2473</v>
      </c>
      <c r="D610" s="487"/>
      <c r="E610" s="487"/>
      <c r="F610" s="487"/>
      <c r="G610" s="362"/>
      <c r="H610" s="488"/>
      <c r="I610" s="488"/>
    </row>
    <row r="611" spans="1:9" ht="24.4" customHeight="1" x14ac:dyDescent="0.25">
      <c r="A611" s="481" t="s">
        <v>2474</v>
      </c>
      <c r="B611" s="481"/>
      <c r="C611" s="482" t="s">
        <v>2475</v>
      </c>
      <c r="D611" s="482"/>
      <c r="E611" s="482"/>
      <c r="F611" s="482"/>
      <c r="G611" s="363" t="s">
        <v>355</v>
      </c>
      <c r="H611" s="499">
        <v>291.23</v>
      </c>
      <c r="I611" s="484"/>
    </row>
    <row r="612" spans="1:9" ht="24.4" customHeight="1" x14ac:dyDescent="0.25">
      <c r="A612" s="481" t="s">
        <v>2476</v>
      </c>
      <c r="B612" s="481"/>
      <c r="C612" s="482" t="s">
        <v>2477</v>
      </c>
      <c r="D612" s="482"/>
      <c r="E612" s="482"/>
      <c r="F612" s="482"/>
      <c r="G612" s="363" t="s">
        <v>355</v>
      </c>
      <c r="H612" s="499">
        <v>349.81</v>
      </c>
      <c r="I612" s="484"/>
    </row>
    <row r="613" spans="1:9" ht="24.4" customHeight="1" x14ac:dyDescent="0.25">
      <c r="A613" s="481" t="s">
        <v>2478</v>
      </c>
      <c r="B613" s="481"/>
      <c r="C613" s="482" t="s">
        <v>2479</v>
      </c>
      <c r="D613" s="482"/>
      <c r="E613" s="482"/>
      <c r="F613" s="482"/>
      <c r="G613" s="363" t="s">
        <v>355</v>
      </c>
      <c r="H613" s="499">
        <v>356.61</v>
      </c>
      <c r="I613" s="484"/>
    </row>
    <row r="614" spans="1:9" ht="24.4" customHeight="1" x14ac:dyDescent="0.25">
      <c r="A614" s="481" t="s">
        <v>2480</v>
      </c>
      <c r="B614" s="481"/>
      <c r="C614" s="482" t="s">
        <v>2481</v>
      </c>
      <c r="D614" s="482"/>
      <c r="E614" s="482"/>
      <c r="F614" s="482"/>
      <c r="G614" s="363" t="s">
        <v>355</v>
      </c>
      <c r="H614" s="499">
        <v>363.43</v>
      </c>
      <c r="I614" s="484"/>
    </row>
    <row r="615" spans="1:9" ht="24.4" customHeight="1" x14ac:dyDescent="0.25">
      <c r="A615" s="481" t="s">
        <v>2482</v>
      </c>
      <c r="B615" s="481"/>
      <c r="C615" s="482" t="s">
        <v>2483</v>
      </c>
      <c r="D615" s="482"/>
      <c r="E615" s="482"/>
      <c r="F615" s="482"/>
      <c r="G615" s="363" t="s">
        <v>355</v>
      </c>
      <c r="H615" s="499">
        <v>394.16</v>
      </c>
      <c r="I615" s="484"/>
    </row>
    <row r="616" spans="1:9" ht="24.4" customHeight="1" x14ac:dyDescent="0.25">
      <c r="A616" s="481" t="s">
        <v>2484</v>
      </c>
      <c r="B616" s="481"/>
      <c r="C616" s="482" t="s">
        <v>2485</v>
      </c>
      <c r="D616" s="482"/>
      <c r="E616" s="482"/>
      <c r="F616" s="482"/>
      <c r="G616" s="363" t="s">
        <v>355</v>
      </c>
      <c r="H616" s="499">
        <v>270.81</v>
      </c>
      <c r="I616" s="484"/>
    </row>
    <row r="617" spans="1:9" ht="24.4" customHeight="1" x14ac:dyDescent="0.25">
      <c r="A617" s="481" t="s">
        <v>2486</v>
      </c>
      <c r="B617" s="481"/>
      <c r="C617" s="482" t="s">
        <v>2487</v>
      </c>
      <c r="D617" s="482"/>
      <c r="E617" s="482"/>
      <c r="F617" s="482"/>
      <c r="G617" s="363" t="s">
        <v>355</v>
      </c>
      <c r="H617" s="499">
        <v>273.79000000000002</v>
      </c>
      <c r="I617" s="484"/>
    </row>
    <row r="618" spans="1:9" ht="24.4" customHeight="1" x14ac:dyDescent="0.25">
      <c r="A618" s="481" t="s">
        <v>2488</v>
      </c>
      <c r="B618" s="481"/>
      <c r="C618" s="482" t="s">
        <v>2489</v>
      </c>
      <c r="D618" s="482"/>
      <c r="E618" s="482"/>
      <c r="F618" s="482"/>
      <c r="G618" s="363" t="s">
        <v>355</v>
      </c>
      <c r="H618" s="499">
        <v>273.79000000000002</v>
      </c>
      <c r="I618" s="484"/>
    </row>
    <row r="619" spans="1:9" ht="24.4" customHeight="1" x14ac:dyDescent="0.25">
      <c r="A619" s="481" t="s">
        <v>2490</v>
      </c>
      <c r="B619" s="481"/>
      <c r="C619" s="482" t="s">
        <v>2491</v>
      </c>
      <c r="D619" s="482"/>
      <c r="E619" s="482"/>
      <c r="F619" s="482"/>
      <c r="G619" s="363" t="s">
        <v>355</v>
      </c>
      <c r="H619" s="499">
        <v>283.14</v>
      </c>
      <c r="I619" s="484"/>
    </row>
    <row r="620" spans="1:9" ht="24.4" customHeight="1" x14ac:dyDescent="0.25">
      <c r="A620" s="481" t="s">
        <v>2492</v>
      </c>
      <c r="B620" s="481"/>
      <c r="C620" s="482" t="s">
        <v>2493</v>
      </c>
      <c r="D620" s="482"/>
      <c r="E620" s="482"/>
      <c r="F620" s="482"/>
      <c r="G620" s="363" t="s">
        <v>355</v>
      </c>
      <c r="H620" s="499">
        <v>785.44</v>
      </c>
      <c r="I620" s="484"/>
    </row>
    <row r="621" spans="1:9" ht="24.4" customHeight="1" x14ac:dyDescent="0.25">
      <c r="A621" s="481" t="s">
        <v>2494</v>
      </c>
      <c r="B621" s="481"/>
      <c r="C621" s="482" t="s">
        <v>2495</v>
      </c>
      <c r="D621" s="482"/>
      <c r="E621" s="482"/>
      <c r="F621" s="482"/>
      <c r="G621" s="363" t="s">
        <v>355</v>
      </c>
      <c r="H621" s="499">
        <v>852.84</v>
      </c>
      <c r="I621" s="484"/>
    </row>
    <row r="622" spans="1:9" ht="24.4" customHeight="1" x14ac:dyDescent="0.25">
      <c r="A622" s="481" t="s">
        <v>2496</v>
      </c>
      <c r="B622" s="481"/>
      <c r="C622" s="482" t="s">
        <v>2497</v>
      </c>
      <c r="D622" s="482"/>
      <c r="E622" s="482"/>
      <c r="F622" s="482"/>
      <c r="G622" s="363" t="s">
        <v>355</v>
      </c>
      <c r="H622" s="499">
        <v>912.7</v>
      </c>
      <c r="I622" s="484"/>
    </row>
    <row r="623" spans="1:9" ht="24.4" customHeight="1" x14ac:dyDescent="0.25">
      <c r="A623" s="481" t="s">
        <v>2498</v>
      </c>
      <c r="B623" s="481"/>
      <c r="C623" s="482" t="s">
        <v>2499</v>
      </c>
      <c r="D623" s="482"/>
      <c r="E623" s="482"/>
      <c r="F623" s="482"/>
      <c r="G623" s="363" t="s">
        <v>355</v>
      </c>
      <c r="H623" s="499">
        <v>942.82</v>
      </c>
      <c r="I623" s="484"/>
    </row>
    <row r="624" spans="1:9" ht="24.4" customHeight="1" x14ac:dyDescent="0.25">
      <c r="A624" s="481" t="s">
        <v>2500</v>
      </c>
      <c r="B624" s="481"/>
      <c r="C624" s="482" t="s">
        <v>2501</v>
      </c>
      <c r="D624" s="482"/>
      <c r="E624" s="482"/>
      <c r="F624" s="482"/>
      <c r="G624" s="363" t="s">
        <v>14817</v>
      </c>
      <c r="H624" s="500">
        <v>69.86</v>
      </c>
      <c r="I624" s="484"/>
    </row>
    <row r="625" spans="1:9" ht="24.4" customHeight="1" x14ac:dyDescent="0.25">
      <c r="A625" s="481" t="s">
        <v>2502</v>
      </c>
      <c r="B625" s="481"/>
      <c r="C625" s="482" t="s">
        <v>2503</v>
      </c>
      <c r="D625" s="482"/>
      <c r="E625" s="482"/>
      <c r="F625" s="482"/>
      <c r="G625" s="363" t="s">
        <v>14817</v>
      </c>
      <c r="H625" s="500">
        <v>92.45</v>
      </c>
      <c r="I625" s="484"/>
    </row>
    <row r="626" spans="1:9" ht="12.2" customHeight="1" x14ac:dyDescent="0.25">
      <c r="A626" s="485">
        <v>8779</v>
      </c>
      <c r="B626" s="486"/>
      <c r="C626" s="487" t="s">
        <v>2505</v>
      </c>
      <c r="D626" s="487"/>
      <c r="E626" s="487"/>
      <c r="F626" s="487"/>
      <c r="G626" s="362"/>
      <c r="H626" s="488"/>
      <c r="I626" s="488"/>
    </row>
    <row r="627" spans="1:9" ht="36.6" customHeight="1" x14ac:dyDescent="0.25">
      <c r="A627" s="481" t="s">
        <v>2506</v>
      </c>
      <c r="B627" s="481"/>
      <c r="C627" s="482" t="s">
        <v>2507</v>
      </c>
      <c r="D627" s="482"/>
      <c r="E627" s="482"/>
      <c r="F627" s="482"/>
      <c r="G627" s="363" t="s">
        <v>355</v>
      </c>
      <c r="H627" s="501">
        <v>1049.44</v>
      </c>
      <c r="I627" s="484"/>
    </row>
    <row r="628" spans="1:9" ht="36.6" customHeight="1" x14ac:dyDescent="0.25">
      <c r="A628" s="481" t="s">
        <v>2508</v>
      </c>
      <c r="B628" s="481"/>
      <c r="C628" s="482" t="s">
        <v>2509</v>
      </c>
      <c r="D628" s="482"/>
      <c r="E628" s="482"/>
      <c r="F628" s="482"/>
      <c r="G628" s="363" t="s">
        <v>355</v>
      </c>
      <c r="H628" s="501">
        <v>1116.8399999999999</v>
      </c>
      <c r="I628" s="484"/>
    </row>
    <row r="629" spans="1:9" ht="36.6" customHeight="1" x14ac:dyDescent="0.25">
      <c r="A629" s="481" t="s">
        <v>2510</v>
      </c>
      <c r="B629" s="481"/>
      <c r="C629" s="482" t="s">
        <v>2511</v>
      </c>
      <c r="D629" s="482"/>
      <c r="E629" s="482"/>
      <c r="F629" s="482"/>
      <c r="G629" s="363" t="s">
        <v>355</v>
      </c>
      <c r="H629" s="501">
        <v>1176.7</v>
      </c>
      <c r="I629" s="484"/>
    </row>
    <row r="630" spans="1:9" ht="48.75" customHeight="1" x14ac:dyDescent="0.25">
      <c r="A630" s="481" t="s">
        <v>485</v>
      </c>
      <c r="B630" s="481"/>
      <c r="C630" s="482" t="s">
        <v>2512</v>
      </c>
      <c r="D630" s="482"/>
      <c r="E630" s="482"/>
      <c r="F630" s="482"/>
      <c r="G630" s="363" t="s">
        <v>355</v>
      </c>
      <c r="H630" s="499">
        <v>965.6</v>
      </c>
      <c r="I630" s="484"/>
    </row>
    <row r="631" spans="1:9" ht="36.6" customHeight="1" x14ac:dyDescent="0.25">
      <c r="A631" s="481" t="s">
        <v>484</v>
      </c>
      <c r="B631" s="481"/>
      <c r="C631" s="482" t="s">
        <v>2513</v>
      </c>
      <c r="D631" s="482"/>
      <c r="E631" s="482"/>
      <c r="F631" s="482"/>
      <c r="G631" s="363" t="s">
        <v>355</v>
      </c>
      <c r="H631" s="499">
        <v>771.01</v>
      </c>
      <c r="I631" s="484"/>
    </row>
    <row r="632" spans="1:9" ht="12.2" customHeight="1" x14ac:dyDescent="0.25">
      <c r="A632" s="485">
        <v>8780</v>
      </c>
      <c r="B632" s="486"/>
      <c r="C632" s="487" t="s">
        <v>2514</v>
      </c>
      <c r="D632" s="487"/>
      <c r="E632" s="487"/>
      <c r="F632" s="487"/>
      <c r="G632" s="362"/>
      <c r="H632" s="488"/>
      <c r="I632" s="488"/>
    </row>
    <row r="633" spans="1:9" ht="24.4" customHeight="1" x14ac:dyDescent="0.25">
      <c r="A633" s="481" t="s">
        <v>2515</v>
      </c>
      <c r="B633" s="481"/>
      <c r="C633" s="482" t="s">
        <v>2516</v>
      </c>
      <c r="D633" s="482"/>
      <c r="E633" s="482"/>
      <c r="F633" s="482"/>
      <c r="G633" s="363" t="s">
        <v>355</v>
      </c>
      <c r="H633" s="499">
        <v>598.6</v>
      </c>
      <c r="I633" s="484"/>
    </row>
    <row r="634" spans="1:9" ht="24.4" customHeight="1" x14ac:dyDescent="0.25">
      <c r="A634" s="481" t="s">
        <v>2517</v>
      </c>
      <c r="B634" s="481"/>
      <c r="C634" s="482" t="s">
        <v>2518</v>
      </c>
      <c r="D634" s="482"/>
      <c r="E634" s="482"/>
      <c r="F634" s="482"/>
      <c r="G634" s="363" t="s">
        <v>355</v>
      </c>
      <c r="H634" s="499">
        <v>478.98</v>
      </c>
      <c r="I634" s="484"/>
    </row>
    <row r="635" spans="1:9" ht="36.6" customHeight="1" x14ac:dyDescent="0.25">
      <c r="A635" s="481" t="s">
        <v>2519</v>
      </c>
      <c r="B635" s="481"/>
      <c r="C635" s="482" t="s">
        <v>2520</v>
      </c>
      <c r="D635" s="482"/>
      <c r="E635" s="482"/>
      <c r="F635" s="482"/>
      <c r="G635" s="363" t="s">
        <v>355</v>
      </c>
      <c r="H635" s="499">
        <v>640.51</v>
      </c>
      <c r="I635" s="484"/>
    </row>
    <row r="636" spans="1:9" ht="36.6" customHeight="1" x14ac:dyDescent="0.25">
      <c r="A636" s="481" t="s">
        <v>2521</v>
      </c>
      <c r="B636" s="481"/>
      <c r="C636" s="482" t="s">
        <v>2522</v>
      </c>
      <c r="D636" s="482"/>
      <c r="E636" s="482"/>
      <c r="F636" s="482"/>
      <c r="G636" s="363" t="s">
        <v>355</v>
      </c>
      <c r="H636" s="499">
        <v>509.31</v>
      </c>
      <c r="I636" s="484"/>
    </row>
    <row r="637" spans="1:9" ht="36.6" customHeight="1" x14ac:dyDescent="0.25">
      <c r="A637" s="481" t="s">
        <v>2523</v>
      </c>
      <c r="B637" s="481"/>
      <c r="C637" s="482" t="s">
        <v>2524</v>
      </c>
      <c r="D637" s="482"/>
      <c r="E637" s="482"/>
      <c r="F637" s="482"/>
      <c r="G637" s="363" t="s">
        <v>355</v>
      </c>
      <c r="H637" s="499">
        <v>520.89</v>
      </c>
      <c r="I637" s="484"/>
    </row>
    <row r="638" spans="1:9" ht="36.6" customHeight="1" x14ac:dyDescent="0.25">
      <c r="A638" s="481" t="s">
        <v>2525</v>
      </c>
      <c r="B638" s="481"/>
      <c r="C638" s="482" t="s">
        <v>2526</v>
      </c>
      <c r="D638" s="482"/>
      <c r="E638" s="482"/>
      <c r="F638" s="482"/>
      <c r="G638" s="363" t="s">
        <v>355</v>
      </c>
      <c r="H638" s="499">
        <v>519.46</v>
      </c>
      <c r="I638" s="484"/>
    </row>
    <row r="639" spans="1:9" ht="12.2" customHeight="1" x14ac:dyDescent="0.25">
      <c r="A639" s="485">
        <v>8781</v>
      </c>
      <c r="B639" s="486"/>
      <c r="C639" s="487" t="s">
        <v>2528</v>
      </c>
      <c r="D639" s="487"/>
      <c r="E639" s="487"/>
      <c r="F639" s="487"/>
      <c r="G639" s="362"/>
      <c r="H639" s="488"/>
      <c r="I639" s="488"/>
    </row>
    <row r="640" spans="1:9" ht="36.6" customHeight="1" x14ac:dyDescent="0.25">
      <c r="A640" s="481" t="s">
        <v>2529</v>
      </c>
      <c r="B640" s="481"/>
      <c r="C640" s="482" t="s">
        <v>14953</v>
      </c>
      <c r="D640" s="482"/>
      <c r="E640" s="482"/>
      <c r="F640" s="482"/>
      <c r="G640" s="363" t="s">
        <v>14791</v>
      </c>
      <c r="H640" s="500">
        <v>68.709999999999994</v>
      </c>
      <c r="I640" s="484"/>
    </row>
    <row r="641" spans="1:9" ht="36.6" customHeight="1" x14ac:dyDescent="0.25">
      <c r="A641" s="481" t="s">
        <v>2530</v>
      </c>
      <c r="B641" s="481"/>
      <c r="C641" s="482" t="s">
        <v>2531</v>
      </c>
      <c r="D641" s="482"/>
      <c r="E641" s="482"/>
      <c r="F641" s="482"/>
      <c r="G641" s="363" t="s">
        <v>14791</v>
      </c>
      <c r="H641" s="500">
        <v>70.14</v>
      </c>
      <c r="I641" s="484"/>
    </row>
    <row r="642" spans="1:9" ht="12.2" customHeight="1" x14ac:dyDescent="0.25">
      <c r="A642" s="485">
        <v>8782</v>
      </c>
      <c r="B642" s="486"/>
      <c r="C642" s="487" t="s">
        <v>2532</v>
      </c>
      <c r="D642" s="487"/>
      <c r="E642" s="487"/>
      <c r="F642" s="487"/>
      <c r="G642" s="362"/>
      <c r="H642" s="488"/>
      <c r="I642" s="488"/>
    </row>
    <row r="643" spans="1:9" ht="36.6" customHeight="1" x14ac:dyDescent="0.25">
      <c r="A643" s="481" t="s">
        <v>2533</v>
      </c>
      <c r="B643" s="481"/>
      <c r="C643" s="482" t="s">
        <v>2534</v>
      </c>
      <c r="D643" s="482"/>
      <c r="E643" s="482"/>
      <c r="F643" s="482"/>
      <c r="G643" s="363" t="s">
        <v>14781</v>
      </c>
      <c r="H643" s="500">
        <v>96.68</v>
      </c>
      <c r="I643" s="484"/>
    </row>
    <row r="644" spans="1:9" ht="12.2" customHeight="1" x14ac:dyDescent="0.25">
      <c r="A644" s="485">
        <v>8783</v>
      </c>
      <c r="B644" s="486"/>
      <c r="C644" s="487" t="s">
        <v>2536</v>
      </c>
      <c r="D644" s="487"/>
      <c r="E644" s="487"/>
      <c r="F644" s="487"/>
      <c r="G644" s="362"/>
      <c r="H644" s="488"/>
      <c r="I644" s="488"/>
    </row>
    <row r="645" spans="1:9" ht="36.6" customHeight="1" x14ac:dyDescent="0.25">
      <c r="A645" s="481" t="s">
        <v>2537</v>
      </c>
      <c r="B645" s="481"/>
      <c r="C645" s="482" t="s">
        <v>2538</v>
      </c>
      <c r="D645" s="482"/>
      <c r="E645" s="482"/>
      <c r="F645" s="482"/>
      <c r="G645" s="363" t="s">
        <v>14781</v>
      </c>
      <c r="H645" s="500">
        <v>17.940000000000001</v>
      </c>
      <c r="I645" s="484"/>
    </row>
    <row r="646" spans="1:9" ht="36.6" customHeight="1" x14ac:dyDescent="0.25">
      <c r="A646" s="481" t="s">
        <v>2539</v>
      </c>
      <c r="B646" s="481"/>
      <c r="C646" s="482" t="s">
        <v>2540</v>
      </c>
      <c r="D646" s="482"/>
      <c r="E646" s="482"/>
      <c r="F646" s="482"/>
      <c r="G646" s="363" t="s">
        <v>14781</v>
      </c>
      <c r="H646" s="500">
        <v>21.93</v>
      </c>
      <c r="I646" s="484"/>
    </row>
    <row r="647" spans="1:9" ht="36.6" customHeight="1" x14ac:dyDescent="0.25">
      <c r="A647" s="481" t="s">
        <v>14954</v>
      </c>
      <c r="B647" s="481"/>
      <c r="C647" s="482" t="s">
        <v>14955</v>
      </c>
      <c r="D647" s="482"/>
      <c r="E647" s="482"/>
      <c r="F647" s="482"/>
      <c r="G647" s="363" t="s">
        <v>14781</v>
      </c>
      <c r="H647" s="500">
        <v>20.77</v>
      </c>
      <c r="I647" s="484"/>
    </row>
    <row r="648" spans="1:9" ht="36.6" customHeight="1" x14ac:dyDescent="0.25">
      <c r="A648" s="481" t="s">
        <v>14956</v>
      </c>
      <c r="B648" s="481"/>
      <c r="C648" s="482" t="s">
        <v>14957</v>
      </c>
      <c r="D648" s="482"/>
      <c r="E648" s="482"/>
      <c r="F648" s="482"/>
      <c r="G648" s="363" t="s">
        <v>14781</v>
      </c>
      <c r="H648" s="500">
        <v>16.43</v>
      </c>
      <c r="I648" s="484"/>
    </row>
    <row r="649" spans="1:9" ht="60.95" customHeight="1" x14ac:dyDescent="0.25">
      <c r="A649" s="481" t="s">
        <v>2541</v>
      </c>
      <c r="B649" s="481"/>
      <c r="C649" s="482" t="s">
        <v>2542</v>
      </c>
      <c r="D649" s="482"/>
      <c r="E649" s="482"/>
      <c r="F649" s="482"/>
      <c r="G649" s="363" t="s">
        <v>14781</v>
      </c>
      <c r="H649" s="500">
        <v>99.17</v>
      </c>
      <c r="I649" s="484"/>
    </row>
    <row r="650" spans="1:9" ht="60.95" customHeight="1" x14ac:dyDescent="0.25">
      <c r="A650" s="481" t="s">
        <v>2543</v>
      </c>
      <c r="B650" s="481"/>
      <c r="C650" s="482" t="s">
        <v>2544</v>
      </c>
      <c r="D650" s="482"/>
      <c r="E650" s="482"/>
      <c r="F650" s="482"/>
      <c r="G650" s="363" t="s">
        <v>14781</v>
      </c>
      <c r="H650" s="500">
        <v>89.77</v>
      </c>
      <c r="I650" s="484"/>
    </row>
    <row r="651" spans="1:9" ht="48.75" customHeight="1" x14ac:dyDescent="0.25">
      <c r="A651" s="481" t="s">
        <v>2545</v>
      </c>
      <c r="B651" s="481"/>
      <c r="C651" s="482" t="s">
        <v>2546</v>
      </c>
      <c r="D651" s="482"/>
      <c r="E651" s="482"/>
      <c r="F651" s="482"/>
      <c r="G651" s="363" t="s">
        <v>14781</v>
      </c>
      <c r="H651" s="499">
        <v>127.54</v>
      </c>
      <c r="I651" s="484"/>
    </row>
    <row r="652" spans="1:9" ht="60.95" customHeight="1" x14ac:dyDescent="0.25">
      <c r="A652" s="481" t="s">
        <v>2547</v>
      </c>
      <c r="B652" s="481"/>
      <c r="C652" s="482" t="s">
        <v>2548</v>
      </c>
      <c r="D652" s="482"/>
      <c r="E652" s="482"/>
      <c r="F652" s="482"/>
      <c r="G652" s="363" t="s">
        <v>14781</v>
      </c>
      <c r="H652" s="499">
        <v>107.19</v>
      </c>
      <c r="I652" s="484"/>
    </row>
    <row r="653" spans="1:9" ht="36.6" customHeight="1" x14ac:dyDescent="0.25">
      <c r="A653" s="481" t="s">
        <v>14958</v>
      </c>
      <c r="B653" s="481"/>
      <c r="C653" s="482" t="s">
        <v>14959</v>
      </c>
      <c r="D653" s="482"/>
      <c r="E653" s="482"/>
      <c r="F653" s="482"/>
      <c r="G653" s="363" t="s">
        <v>14781</v>
      </c>
      <c r="H653" s="500">
        <v>85.06</v>
      </c>
      <c r="I653" s="484"/>
    </row>
    <row r="654" spans="1:9" ht="85.35" customHeight="1" x14ac:dyDescent="0.25">
      <c r="A654" s="481" t="s">
        <v>2549</v>
      </c>
      <c r="B654" s="481"/>
      <c r="C654" s="482" t="s">
        <v>2550</v>
      </c>
      <c r="D654" s="482"/>
      <c r="E654" s="482"/>
      <c r="F654" s="482"/>
      <c r="G654" s="363" t="s">
        <v>14781</v>
      </c>
      <c r="H654" s="499">
        <v>143.59</v>
      </c>
      <c r="I654" s="484"/>
    </row>
    <row r="655" spans="1:9" ht="73.150000000000006" customHeight="1" x14ac:dyDescent="0.25">
      <c r="A655" s="481" t="s">
        <v>2551</v>
      </c>
      <c r="B655" s="481"/>
      <c r="C655" s="482" t="s">
        <v>2552</v>
      </c>
      <c r="D655" s="482"/>
      <c r="E655" s="482"/>
      <c r="F655" s="482"/>
      <c r="G655" s="363" t="s">
        <v>14781</v>
      </c>
      <c r="H655" s="499">
        <v>247.72</v>
      </c>
      <c r="I655" s="484"/>
    </row>
    <row r="656" spans="1:9" ht="12.2" customHeight="1" x14ac:dyDescent="0.25">
      <c r="A656" s="481" t="s">
        <v>2553</v>
      </c>
      <c r="B656" s="481"/>
      <c r="C656" s="482" t="s">
        <v>2554</v>
      </c>
      <c r="D656" s="482"/>
      <c r="E656" s="482"/>
      <c r="F656" s="482"/>
      <c r="G656" s="363" t="s">
        <v>355</v>
      </c>
      <c r="H656" s="499">
        <v>158.87</v>
      </c>
      <c r="I656" s="484"/>
    </row>
    <row r="657" spans="1:9" ht="24.4" customHeight="1" x14ac:dyDescent="0.25">
      <c r="A657" s="481" t="s">
        <v>2555</v>
      </c>
      <c r="B657" s="481"/>
      <c r="C657" s="482" t="s">
        <v>14960</v>
      </c>
      <c r="D657" s="482"/>
      <c r="E657" s="482"/>
      <c r="F657" s="482"/>
      <c r="G657" s="363" t="s">
        <v>14781</v>
      </c>
      <c r="H657" s="500">
        <v>18.73</v>
      </c>
      <c r="I657" s="484"/>
    </row>
    <row r="658" spans="1:9" ht="24.4" customHeight="1" x14ac:dyDescent="0.25">
      <c r="A658" s="481" t="s">
        <v>2556</v>
      </c>
      <c r="B658" s="481"/>
      <c r="C658" s="482" t="s">
        <v>14961</v>
      </c>
      <c r="D658" s="482"/>
      <c r="E658" s="482"/>
      <c r="F658" s="482"/>
      <c r="G658" s="363" t="s">
        <v>14781</v>
      </c>
      <c r="H658" s="500">
        <v>63.83</v>
      </c>
      <c r="I658" s="484"/>
    </row>
    <row r="659" spans="1:9" ht="12.2" customHeight="1" x14ac:dyDescent="0.25">
      <c r="A659" s="485">
        <v>8784</v>
      </c>
      <c r="B659" s="486"/>
      <c r="C659" s="487" t="s">
        <v>2558</v>
      </c>
      <c r="D659" s="487"/>
      <c r="E659" s="487"/>
      <c r="F659" s="487"/>
      <c r="G659" s="362"/>
      <c r="H659" s="488"/>
      <c r="I659" s="488"/>
    </row>
    <row r="660" spans="1:9" ht="48.75" customHeight="1" x14ac:dyDescent="0.25">
      <c r="A660" s="481" t="s">
        <v>487</v>
      </c>
      <c r="B660" s="481"/>
      <c r="C660" s="482" t="s">
        <v>14962</v>
      </c>
      <c r="D660" s="482"/>
      <c r="E660" s="482"/>
      <c r="F660" s="482"/>
      <c r="G660" s="363" t="s">
        <v>355</v>
      </c>
      <c r="H660" s="501">
        <v>2765.94</v>
      </c>
      <c r="I660" s="484"/>
    </row>
    <row r="661" spans="1:9" ht="48.75" customHeight="1" x14ac:dyDescent="0.25">
      <c r="A661" s="481" t="s">
        <v>2559</v>
      </c>
      <c r="B661" s="481"/>
      <c r="C661" s="482" t="s">
        <v>2560</v>
      </c>
      <c r="D661" s="482"/>
      <c r="E661" s="482"/>
      <c r="F661" s="482"/>
      <c r="G661" s="363" t="s">
        <v>355</v>
      </c>
      <c r="H661" s="501">
        <v>1516.17</v>
      </c>
      <c r="I661" s="484"/>
    </row>
    <row r="662" spans="1:9" ht="48.75" customHeight="1" x14ac:dyDescent="0.25">
      <c r="A662" s="481" t="s">
        <v>2561</v>
      </c>
      <c r="B662" s="481"/>
      <c r="C662" s="482" t="s">
        <v>2562</v>
      </c>
      <c r="D662" s="482"/>
      <c r="E662" s="482"/>
      <c r="F662" s="482"/>
      <c r="G662" s="363" t="s">
        <v>355</v>
      </c>
      <c r="H662" s="501">
        <v>1603.24</v>
      </c>
      <c r="I662" s="484"/>
    </row>
    <row r="663" spans="1:9" ht="12.2" customHeight="1" x14ac:dyDescent="0.25">
      <c r="A663" s="485">
        <v>8785</v>
      </c>
      <c r="B663" s="486"/>
      <c r="C663" s="487" t="s">
        <v>2563</v>
      </c>
      <c r="D663" s="487"/>
      <c r="E663" s="487"/>
      <c r="F663" s="487"/>
      <c r="G663" s="362"/>
      <c r="H663" s="488"/>
      <c r="I663" s="488"/>
    </row>
    <row r="664" spans="1:9" ht="12.2" customHeight="1" x14ac:dyDescent="0.25">
      <c r="A664" s="481" t="s">
        <v>2564</v>
      </c>
      <c r="B664" s="481"/>
      <c r="C664" s="482" t="s">
        <v>2565</v>
      </c>
      <c r="D664" s="482"/>
      <c r="E664" s="482"/>
      <c r="F664" s="482"/>
      <c r="G664" s="363" t="s">
        <v>14791</v>
      </c>
      <c r="H664" s="500">
        <v>21.2</v>
      </c>
      <c r="I664" s="484"/>
    </row>
    <row r="665" spans="1:9" ht="12.2" customHeight="1" x14ac:dyDescent="0.25">
      <c r="A665" s="485">
        <v>8865</v>
      </c>
      <c r="B665" s="486"/>
      <c r="C665" s="487" t="s">
        <v>3266</v>
      </c>
      <c r="D665" s="487"/>
      <c r="E665" s="487"/>
      <c r="F665" s="487"/>
      <c r="G665" s="362"/>
      <c r="H665" s="488"/>
      <c r="I665" s="488"/>
    </row>
    <row r="666" spans="1:9" ht="60.95" customHeight="1" x14ac:dyDescent="0.25">
      <c r="A666" s="481" t="s">
        <v>486</v>
      </c>
      <c r="B666" s="481"/>
      <c r="C666" s="482" t="s">
        <v>3267</v>
      </c>
      <c r="D666" s="482"/>
      <c r="E666" s="482"/>
      <c r="F666" s="482"/>
      <c r="G666" s="363" t="s">
        <v>14778</v>
      </c>
      <c r="H666" s="499">
        <v>456.15</v>
      </c>
      <c r="I666" s="484"/>
    </row>
    <row r="667" spans="1:9" ht="12.2" customHeight="1" x14ac:dyDescent="0.25">
      <c r="A667" s="485">
        <v>8671</v>
      </c>
      <c r="B667" s="486"/>
      <c r="C667" s="487" t="s">
        <v>2566</v>
      </c>
      <c r="D667" s="487"/>
      <c r="E667" s="487"/>
      <c r="F667" s="487"/>
      <c r="G667" s="362"/>
      <c r="H667" s="488"/>
      <c r="I667" s="488"/>
    </row>
    <row r="668" spans="1:9" ht="12.2" customHeight="1" x14ac:dyDescent="0.25">
      <c r="A668" s="485">
        <v>8786</v>
      </c>
      <c r="B668" s="486"/>
      <c r="C668" s="487" t="s">
        <v>2567</v>
      </c>
      <c r="D668" s="487"/>
      <c r="E668" s="487"/>
      <c r="F668" s="487"/>
      <c r="G668" s="362"/>
      <c r="H668" s="488"/>
      <c r="I668" s="488"/>
    </row>
    <row r="669" spans="1:9" ht="12.2" customHeight="1" x14ac:dyDescent="0.25">
      <c r="A669" s="481" t="s">
        <v>2568</v>
      </c>
      <c r="B669" s="481"/>
      <c r="C669" s="482" t="s">
        <v>2569</v>
      </c>
      <c r="D669" s="482"/>
      <c r="E669" s="482"/>
      <c r="F669" s="482"/>
      <c r="G669" s="363" t="s">
        <v>14791</v>
      </c>
      <c r="H669" s="500">
        <v>13.62</v>
      </c>
      <c r="I669" s="484"/>
    </row>
    <row r="670" spans="1:9" ht="12.2" customHeight="1" x14ac:dyDescent="0.25">
      <c r="A670" s="481" t="s">
        <v>2570</v>
      </c>
      <c r="B670" s="481"/>
      <c r="C670" s="482" t="s">
        <v>2571</v>
      </c>
      <c r="D670" s="482"/>
      <c r="E670" s="482"/>
      <c r="F670" s="482"/>
      <c r="G670" s="363" t="s">
        <v>14778</v>
      </c>
      <c r="H670" s="500">
        <v>79.12</v>
      </c>
      <c r="I670" s="484"/>
    </row>
    <row r="671" spans="1:9" ht="24.4" customHeight="1" x14ac:dyDescent="0.25">
      <c r="A671" s="481" t="s">
        <v>2572</v>
      </c>
      <c r="B671" s="481"/>
      <c r="C671" s="482" t="s">
        <v>2573</v>
      </c>
      <c r="D671" s="482"/>
      <c r="E671" s="482"/>
      <c r="F671" s="482"/>
      <c r="G671" s="363" t="s">
        <v>14778</v>
      </c>
      <c r="H671" s="500">
        <v>25.68</v>
      </c>
      <c r="I671" s="484"/>
    </row>
    <row r="672" spans="1:9" ht="24.4" customHeight="1" x14ac:dyDescent="0.25">
      <c r="A672" s="481" t="s">
        <v>2574</v>
      </c>
      <c r="B672" s="481"/>
      <c r="C672" s="482" t="s">
        <v>2575</v>
      </c>
      <c r="D672" s="482"/>
      <c r="E672" s="482"/>
      <c r="F672" s="482"/>
      <c r="G672" s="363" t="s">
        <v>14778</v>
      </c>
      <c r="H672" s="500">
        <v>24.37</v>
      </c>
      <c r="I672" s="484"/>
    </row>
    <row r="673" spans="1:9" ht="24.4" customHeight="1" x14ac:dyDescent="0.25">
      <c r="A673" s="481" t="s">
        <v>2576</v>
      </c>
      <c r="B673" s="481"/>
      <c r="C673" s="482" t="s">
        <v>2577</v>
      </c>
      <c r="D673" s="482"/>
      <c r="E673" s="482"/>
      <c r="F673" s="482"/>
      <c r="G673" s="363" t="s">
        <v>14778</v>
      </c>
      <c r="H673" s="499">
        <v>140.22</v>
      </c>
      <c r="I673" s="484"/>
    </row>
    <row r="674" spans="1:9" ht="12.2" customHeight="1" x14ac:dyDescent="0.25">
      <c r="A674" s="481" t="s">
        <v>2578</v>
      </c>
      <c r="B674" s="481"/>
      <c r="C674" s="482" t="s">
        <v>2579</v>
      </c>
      <c r="D674" s="482"/>
      <c r="E674" s="482"/>
      <c r="F674" s="482"/>
      <c r="G674" s="363" t="s">
        <v>14791</v>
      </c>
      <c r="H674" s="500">
        <v>36.75</v>
      </c>
      <c r="I674" s="484"/>
    </row>
    <row r="675" spans="1:9" ht="12.2" customHeight="1" x14ac:dyDescent="0.25">
      <c r="A675" s="481" t="s">
        <v>2580</v>
      </c>
      <c r="B675" s="481"/>
      <c r="C675" s="482" t="s">
        <v>2581</v>
      </c>
      <c r="D675" s="482"/>
      <c r="E675" s="482"/>
      <c r="F675" s="482"/>
      <c r="G675" s="363" t="s">
        <v>14791</v>
      </c>
      <c r="H675" s="500">
        <v>43.84</v>
      </c>
      <c r="I675" s="484"/>
    </row>
    <row r="676" spans="1:9" ht="12.2" customHeight="1" x14ac:dyDescent="0.25">
      <c r="A676" s="481" t="s">
        <v>2582</v>
      </c>
      <c r="B676" s="481"/>
      <c r="C676" s="482" t="s">
        <v>2583</v>
      </c>
      <c r="D676" s="482"/>
      <c r="E676" s="482"/>
      <c r="F676" s="482"/>
      <c r="G676" s="363" t="s">
        <v>14791</v>
      </c>
      <c r="H676" s="500">
        <v>25.64</v>
      </c>
      <c r="I676" s="484"/>
    </row>
    <row r="677" spans="1:9" ht="12.2" customHeight="1" x14ac:dyDescent="0.25">
      <c r="A677" s="481" t="s">
        <v>2584</v>
      </c>
      <c r="B677" s="481"/>
      <c r="C677" s="482" t="s">
        <v>2585</v>
      </c>
      <c r="D677" s="482"/>
      <c r="E677" s="482"/>
      <c r="F677" s="482"/>
      <c r="G677" s="363" t="s">
        <v>14791</v>
      </c>
      <c r="H677" s="500">
        <v>10.119999999999999</v>
      </c>
      <c r="I677" s="484"/>
    </row>
    <row r="678" spans="1:9" ht="12.2" customHeight="1" x14ac:dyDescent="0.25">
      <c r="A678" s="485">
        <v>8787</v>
      </c>
      <c r="B678" s="486"/>
      <c r="C678" s="487" t="s">
        <v>2586</v>
      </c>
      <c r="D678" s="487"/>
      <c r="E678" s="487"/>
      <c r="F678" s="487"/>
      <c r="G678" s="362"/>
      <c r="H678" s="488"/>
      <c r="I678" s="488"/>
    </row>
    <row r="679" spans="1:9" ht="60.95" customHeight="1" x14ac:dyDescent="0.25">
      <c r="A679" s="481" t="s">
        <v>2587</v>
      </c>
      <c r="B679" s="481"/>
      <c r="C679" s="482" t="s">
        <v>2588</v>
      </c>
      <c r="D679" s="482"/>
      <c r="E679" s="482"/>
      <c r="F679" s="482"/>
      <c r="G679" s="363" t="s">
        <v>14944</v>
      </c>
      <c r="H679" s="500">
        <v>22.83</v>
      </c>
      <c r="I679" s="484"/>
    </row>
    <row r="680" spans="1:9" ht="60.95" customHeight="1" x14ac:dyDescent="0.25">
      <c r="A680" s="481" t="s">
        <v>2589</v>
      </c>
      <c r="B680" s="481"/>
      <c r="C680" s="482" t="s">
        <v>2590</v>
      </c>
      <c r="D680" s="482"/>
      <c r="E680" s="482"/>
      <c r="F680" s="482"/>
      <c r="G680" s="363" t="s">
        <v>14778</v>
      </c>
      <c r="H680" s="499">
        <v>348.67</v>
      </c>
      <c r="I680" s="484"/>
    </row>
    <row r="681" spans="1:9" ht="73.150000000000006" customHeight="1" x14ac:dyDescent="0.25">
      <c r="A681" s="481" t="s">
        <v>2591</v>
      </c>
      <c r="B681" s="481"/>
      <c r="C681" s="482" t="s">
        <v>2592</v>
      </c>
      <c r="D681" s="482"/>
      <c r="E681" s="482"/>
      <c r="F681" s="482"/>
      <c r="G681" s="363" t="s">
        <v>14778</v>
      </c>
      <c r="H681" s="499">
        <v>365.18</v>
      </c>
      <c r="I681" s="484"/>
    </row>
    <row r="682" spans="1:9" ht="73.150000000000006" customHeight="1" x14ac:dyDescent="0.25">
      <c r="A682" s="481" t="s">
        <v>2593</v>
      </c>
      <c r="B682" s="481"/>
      <c r="C682" s="482" t="s">
        <v>2594</v>
      </c>
      <c r="D682" s="482"/>
      <c r="E682" s="482"/>
      <c r="F682" s="482"/>
      <c r="G682" s="363" t="s">
        <v>14778</v>
      </c>
      <c r="H682" s="499">
        <v>351.33</v>
      </c>
      <c r="I682" s="484"/>
    </row>
    <row r="683" spans="1:9" ht="73.150000000000006" customHeight="1" x14ac:dyDescent="0.25">
      <c r="A683" s="481" t="s">
        <v>2595</v>
      </c>
      <c r="B683" s="481"/>
      <c r="C683" s="482" t="s">
        <v>2596</v>
      </c>
      <c r="D683" s="482"/>
      <c r="E683" s="482"/>
      <c r="F683" s="482"/>
      <c r="G683" s="363" t="s">
        <v>14778</v>
      </c>
      <c r="H683" s="499">
        <v>819.84</v>
      </c>
      <c r="I683" s="484"/>
    </row>
    <row r="684" spans="1:9" ht="85.35" customHeight="1" x14ac:dyDescent="0.25">
      <c r="A684" s="481" t="s">
        <v>2597</v>
      </c>
      <c r="B684" s="481"/>
      <c r="C684" s="482" t="s">
        <v>2598</v>
      </c>
      <c r="D684" s="482"/>
      <c r="E684" s="482"/>
      <c r="F684" s="482"/>
      <c r="G684" s="363" t="s">
        <v>14778</v>
      </c>
      <c r="H684" s="499">
        <v>381.75</v>
      </c>
      <c r="I684" s="484"/>
    </row>
    <row r="685" spans="1:9" ht="85.35" customHeight="1" x14ac:dyDescent="0.25">
      <c r="A685" s="481" t="s">
        <v>2599</v>
      </c>
      <c r="B685" s="481"/>
      <c r="C685" s="482" t="s">
        <v>2600</v>
      </c>
      <c r="D685" s="482"/>
      <c r="E685" s="482"/>
      <c r="F685" s="482"/>
      <c r="G685" s="363" t="s">
        <v>14778</v>
      </c>
      <c r="H685" s="499">
        <v>277.54000000000002</v>
      </c>
      <c r="I685" s="484"/>
    </row>
    <row r="686" spans="1:9" ht="60.95" customHeight="1" x14ac:dyDescent="0.25">
      <c r="A686" s="481" t="s">
        <v>2601</v>
      </c>
      <c r="B686" s="481"/>
      <c r="C686" s="482" t="s">
        <v>2602</v>
      </c>
      <c r="D686" s="482"/>
      <c r="E686" s="482"/>
      <c r="F686" s="482"/>
      <c r="G686" s="363" t="s">
        <v>14778</v>
      </c>
      <c r="H686" s="499">
        <v>255.96</v>
      </c>
      <c r="I686" s="484"/>
    </row>
    <row r="687" spans="1:9" ht="12.2" customHeight="1" x14ac:dyDescent="0.25">
      <c r="A687" s="485">
        <v>8788</v>
      </c>
      <c r="B687" s="486"/>
      <c r="C687" s="487" t="s">
        <v>2604</v>
      </c>
      <c r="D687" s="487"/>
      <c r="E687" s="487"/>
      <c r="F687" s="487"/>
      <c r="G687" s="362"/>
      <c r="H687" s="488"/>
      <c r="I687" s="488"/>
    </row>
    <row r="688" spans="1:9" ht="48.75" customHeight="1" x14ac:dyDescent="0.25">
      <c r="A688" s="481" t="s">
        <v>2605</v>
      </c>
      <c r="B688" s="481"/>
      <c r="C688" s="482" t="s">
        <v>2606</v>
      </c>
      <c r="D688" s="482"/>
      <c r="E688" s="482"/>
      <c r="F688" s="482"/>
      <c r="G688" s="363" t="s">
        <v>14778</v>
      </c>
      <c r="H688" s="500">
        <v>90.64</v>
      </c>
      <c r="I688" s="484"/>
    </row>
    <row r="689" spans="1:9" ht="12.2" customHeight="1" x14ac:dyDescent="0.25">
      <c r="A689" s="481" t="s">
        <v>2607</v>
      </c>
      <c r="B689" s="481"/>
      <c r="C689" s="482" t="s">
        <v>2608</v>
      </c>
      <c r="D689" s="482"/>
      <c r="E689" s="482"/>
      <c r="F689" s="482"/>
      <c r="G689" s="363" t="s">
        <v>14778</v>
      </c>
      <c r="H689" s="500">
        <v>34.61</v>
      </c>
      <c r="I689" s="484"/>
    </row>
    <row r="690" spans="1:9" ht="12.2" customHeight="1" x14ac:dyDescent="0.25">
      <c r="A690" s="481" t="s">
        <v>2609</v>
      </c>
      <c r="B690" s="481"/>
      <c r="C690" s="482" t="s">
        <v>2610</v>
      </c>
      <c r="D690" s="482"/>
      <c r="E690" s="482"/>
      <c r="F690" s="482"/>
      <c r="G690" s="363" t="s">
        <v>14778</v>
      </c>
      <c r="H690" s="500">
        <v>37.799999999999997</v>
      </c>
      <c r="I690" s="484"/>
    </row>
    <row r="691" spans="1:9" ht="24.4" customHeight="1" x14ac:dyDescent="0.25">
      <c r="A691" s="481" t="s">
        <v>2611</v>
      </c>
      <c r="B691" s="481"/>
      <c r="C691" s="482" t="s">
        <v>2612</v>
      </c>
      <c r="D691" s="482"/>
      <c r="E691" s="482"/>
      <c r="F691" s="482"/>
      <c r="G691" s="363" t="s">
        <v>14778</v>
      </c>
      <c r="H691" s="499">
        <v>155.27000000000001</v>
      </c>
      <c r="I691" s="484"/>
    </row>
    <row r="692" spans="1:9" ht="24.4" customHeight="1" x14ac:dyDescent="0.25">
      <c r="A692" s="481" t="s">
        <v>2613</v>
      </c>
      <c r="B692" s="481"/>
      <c r="C692" s="482" t="s">
        <v>2614</v>
      </c>
      <c r="D692" s="482"/>
      <c r="E692" s="482"/>
      <c r="F692" s="482"/>
      <c r="G692" s="363" t="s">
        <v>14778</v>
      </c>
      <c r="H692" s="499">
        <v>176.98</v>
      </c>
      <c r="I692" s="484"/>
    </row>
    <row r="693" spans="1:9" ht="24.4" customHeight="1" x14ac:dyDescent="0.25">
      <c r="A693" s="481" t="s">
        <v>2615</v>
      </c>
      <c r="B693" s="481"/>
      <c r="C693" s="482" t="s">
        <v>2616</v>
      </c>
      <c r="D693" s="482"/>
      <c r="E693" s="482"/>
      <c r="F693" s="482"/>
      <c r="G693" s="363" t="s">
        <v>14791</v>
      </c>
      <c r="H693" s="500">
        <v>46.97</v>
      </c>
      <c r="I693" s="484"/>
    </row>
    <row r="694" spans="1:9" ht="12.2" customHeight="1" x14ac:dyDescent="0.25">
      <c r="A694" s="485">
        <v>8789</v>
      </c>
      <c r="B694" s="486"/>
      <c r="C694" s="487" t="s">
        <v>2618</v>
      </c>
      <c r="D694" s="487"/>
      <c r="E694" s="487"/>
      <c r="F694" s="487"/>
      <c r="G694" s="362"/>
      <c r="H694" s="488"/>
      <c r="I694" s="488"/>
    </row>
    <row r="695" spans="1:9" ht="36.6" customHeight="1" x14ac:dyDescent="0.25">
      <c r="A695" s="481" t="s">
        <v>2619</v>
      </c>
      <c r="B695" s="481"/>
      <c r="C695" s="482" t="s">
        <v>2620</v>
      </c>
      <c r="D695" s="482"/>
      <c r="E695" s="482"/>
      <c r="F695" s="482"/>
      <c r="G695" s="363" t="s">
        <v>14778</v>
      </c>
      <c r="H695" s="500">
        <v>94.95</v>
      </c>
      <c r="I695" s="484"/>
    </row>
    <row r="696" spans="1:9" ht="24.4" customHeight="1" x14ac:dyDescent="0.25">
      <c r="A696" s="481" t="s">
        <v>2621</v>
      </c>
      <c r="B696" s="481"/>
      <c r="C696" s="482" t="s">
        <v>2622</v>
      </c>
      <c r="D696" s="482"/>
      <c r="E696" s="482"/>
      <c r="F696" s="482"/>
      <c r="G696" s="363" t="s">
        <v>14778</v>
      </c>
      <c r="H696" s="499">
        <v>199.23</v>
      </c>
      <c r="I696" s="484"/>
    </row>
    <row r="697" spans="1:9" ht="60.95" customHeight="1" x14ac:dyDescent="0.25">
      <c r="A697" s="481" t="s">
        <v>416</v>
      </c>
      <c r="B697" s="481"/>
      <c r="C697" s="482" t="s">
        <v>2623</v>
      </c>
      <c r="D697" s="482"/>
      <c r="E697" s="482"/>
      <c r="F697" s="482"/>
      <c r="G697" s="363" t="s">
        <v>14778</v>
      </c>
      <c r="H697" s="499">
        <v>233.14</v>
      </c>
      <c r="I697" s="484"/>
    </row>
    <row r="698" spans="1:9" ht="36.6" customHeight="1" x14ac:dyDescent="0.25">
      <c r="A698" s="481" t="s">
        <v>2624</v>
      </c>
      <c r="B698" s="481"/>
      <c r="C698" s="482" t="s">
        <v>2625</v>
      </c>
      <c r="D698" s="482"/>
      <c r="E698" s="482"/>
      <c r="F698" s="482"/>
      <c r="G698" s="363" t="s">
        <v>14778</v>
      </c>
      <c r="H698" s="500">
        <v>99.53</v>
      </c>
      <c r="I698" s="484"/>
    </row>
    <row r="699" spans="1:9" ht="36.6" customHeight="1" x14ac:dyDescent="0.25">
      <c r="A699" s="481" t="s">
        <v>2626</v>
      </c>
      <c r="B699" s="481"/>
      <c r="C699" s="482" t="s">
        <v>2627</v>
      </c>
      <c r="D699" s="482"/>
      <c r="E699" s="482"/>
      <c r="F699" s="482"/>
      <c r="G699" s="363" t="s">
        <v>14778</v>
      </c>
      <c r="H699" s="500">
        <v>73.88</v>
      </c>
      <c r="I699" s="484"/>
    </row>
    <row r="700" spans="1:9" ht="36.6" customHeight="1" x14ac:dyDescent="0.25">
      <c r="A700" s="481" t="s">
        <v>2628</v>
      </c>
      <c r="B700" s="481"/>
      <c r="C700" s="482" t="s">
        <v>2629</v>
      </c>
      <c r="D700" s="482"/>
      <c r="E700" s="482"/>
      <c r="F700" s="482"/>
      <c r="G700" s="363" t="s">
        <v>14778</v>
      </c>
      <c r="H700" s="500">
        <v>76.88</v>
      </c>
      <c r="I700" s="484"/>
    </row>
    <row r="701" spans="1:9" ht="24.4" customHeight="1" x14ac:dyDescent="0.25">
      <c r="A701" s="481" t="s">
        <v>2630</v>
      </c>
      <c r="B701" s="481"/>
      <c r="C701" s="482" t="s">
        <v>2631</v>
      </c>
      <c r="D701" s="482"/>
      <c r="E701" s="482"/>
      <c r="F701" s="482"/>
      <c r="G701" s="363" t="s">
        <v>14791</v>
      </c>
      <c r="H701" s="500">
        <v>56.14</v>
      </c>
      <c r="I701" s="484"/>
    </row>
    <row r="702" spans="1:9" ht="12.2" customHeight="1" x14ac:dyDescent="0.25">
      <c r="A702" s="485">
        <v>8790</v>
      </c>
      <c r="B702" s="486"/>
      <c r="C702" s="487" t="s">
        <v>2633</v>
      </c>
      <c r="D702" s="487"/>
      <c r="E702" s="487"/>
      <c r="F702" s="487"/>
      <c r="G702" s="362"/>
      <c r="H702" s="488"/>
      <c r="I702" s="488"/>
    </row>
    <row r="703" spans="1:9" ht="12.2" customHeight="1" x14ac:dyDescent="0.25">
      <c r="A703" s="481" t="s">
        <v>2634</v>
      </c>
      <c r="B703" s="481"/>
      <c r="C703" s="482" t="s">
        <v>2635</v>
      </c>
      <c r="D703" s="482"/>
      <c r="E703" s="482"/>
      <c r="F703" s="482"/>
      <c r="G703" s="363" t="s">
        <v>14778</v>
      </c>
      <c r="H703" s="499">
        <v>108.19</v>
      </c>
      <c r="I703" s="484"/>
    </row>
    <row r="704" spans="1:9" ht="12.2" customHeight="1" x14ac:dyDescent="0.25">
      <c r="A704" s="481" t="s">
        <v>2636</v>
      </c>
      <c r="B704" s="481"/>
      <c r="C704" s="482" t="s">
        <v>2637</v>
      </c>
      <c r="D704" s="482"/>
      <c r="E704" s="482"/>
      <c r="F704" s="482"/>
      <c r="G704" s="363" t="s">
        <v>14778</v>
      </c>
      <c r="H704" s="500">
        <v>92.07</v>
      </c>
      <c r="I704" s="484"/>
    </row>
    <row r="705" spans="1:9" ht="12.2" customHeight="1" x14ac:dyDescent="0.25">
      <c r="A705" s="481" t="s">
        <v>2638</v>
      </c>
      <c r="B705" s="481"/>
      <c r="C705" s="482" t="s">
        <v>2639</v>
      </c>
      <c r="D705" s="482"/>
      <c r="E705" s="482"/>
      <c r="F705" s="482"/>
      <c r="G705" s="363" t="s">
        <v>14778</v>
      </c>
      <c r="H705" s="500">
        <v>79.459999999999994</v>
      </c>
      <c r="I705" s="484"/>
    </row>
    <row r="706" spans="1:9" ht="36.6" customHeight="1" x14ac:dyDescent="0.25">
      <c r="A706" s="481" t="s">
        <v>2640</v>
      </c>
      <c r="B706" s="481"/>
      <c r="C706" s="482" t="s">
        <v>2641</v>
      </c>
      <c r="D706" s="482"/>
      <c r="E706" s="482"/>
      <c r="F706" s="482"/>
      <c r="G706" s="363" t="s">
        <v>14791</v>
      </c>
      <c r="H706" s="500">
        <v>14.41</v>
      </c>
      <c r="I706" s="484"/>
    </row>
    <row r="707" spans="1:9" ht="12.2" customHeight="1" x14ac:dyDescent="0.25">
      <c r="A707" s="481" t="s">
        <v>2642</v>
      </c>
      <c r="B707" s="481"/>
      <c r="C707" s="482" t="s">
        <v>2643</v>
      </c>
      <c r="D707" s="482"/>
      <c r="E707" s="482"/>
      <c r="F707" s="482"/>
      <c r="G707" s="363" t="s">
        <v>14778</v>
      </c>
      <c r="H707" s="500">
        <v>47.12</v>
      </c>
      <c r="I707" s="484"/>
    </row>
    <row r="708" spans="1:9" ht="12.2" customHeight="1" x14ac:dyDescent="0.25">
      <c r="A708" s="485">
        <v>8791</v>
      </c>
      <c r="B708" s="486"/>
      <c r="C708" s="487" t="s">
        <v>2645</v>
      </c>
      <c r="D708" s="487"/>
      <c r="E708" s="487"/>
      <c r="F708" s="487"/>
      <c r="G708" s="362"/>
      <c r="H708" s="488"/>
      <c r="I708" s="488"/>
    </row>
    <row r="709" spans="1:9" ht="24.4" customHeight="1" x14ac:dyDescent="0.25">
      <c r="A709" s="481" t="s">
        <v>2646</v>
      </c>
      <c r="B709" s="481"/>
      <c r="C709" s="482" t="s">
        <v>2647</v>
      </c>
      <c r="D709" s="482"/>
      <c r="E709" s="482"/>
      <c r="F709" s="482"/>
      <c r="G709" s="363" t="s">
        <v>14791</v>
      </c>
      <c r="H709" s="500">
        <v>82.31</v>
      </c>
      <c r="I709" s="484"/>
    </row>
    <row r="710" spans="1:9" ht="24.4" customHeight="1" x14ac:dyDescent="0.25">
      <c r="A710" s="481" t="s">
        <v>2648</v>
      </c>
      <c r="B710" s="481"/>
      <c r="C710" s="482" t="s">
        <v>2649</v>
      </c>
      <c r="D710" s="482"/>
      <c r="E710" s="482"/>
      <c r="F710" s="482"/>
      <c r="G710" s="363" t="s">
        <v>14791</v>
      </c>
      <c r="H710" s="499">
        <v>121.81</v>
      </c>
      <c r="I710" s="484"/>
    </row>
    <row r="711" spans="1:9" ht="24.4" customHeight="1" x14ac:dyDescent="0.25">
      <c r="A711" s="481" t="s">
        <v>417</v>
      </c>
      <c r="B711" s="481"/>
      <c r="C711" s="482" t="s">
        <v>2650</v>
      </c>
      <c r="D711" s="482"/>
      <c r="E711" s="482"/>
      <c r="F711" s="482"/>
      <c r="G711" s="363" t="s">
        <v>14791</v>
      </c>
      <c r="H711" s="500">
        <v>54.62</v>
      </c>
      <c r="I711" s="484"/>
    </row>
    <row r="712" spans="1:9" ht="24.4" customHeight="1" x14ac:dyDescent="0.25">
      <c r="A712" s="481" t="s">
        <v>2651</v>
      </c>
      <c r="B712" s="481"/>
      <c r="C712" s="482" t="s">
        <v>2652</v>
      </c>
      <c r="D712" s="482"/>
      <c r="E712" s="482"/>
      <c r="F712" s="482"/>
      <c r="G712" s="363" t="s">
        <v>14791</v>
      </c>
      <c r="H712" s="500">
        <v>48.19</v>
      </c>
      <c r="I712" s="484"/>
    </row>
    <row r="713" spans="1:9" ht="24.4" customHeight="1" x14ac:dyDescent="0.25">
      <c r="A713" s="481" t="s">
        <v>2653</v>
      </c>
      <c r="B713" s="481"/>
      <c r="C713" s="482" t="s">
        <v>2654</v>
      </c>
      <c r="D713" s="482"/>
      <c r="E713" s="482"/>
      <c r="F713" s="482"/>
      <c r="G713" s="363" t="s">
        <v>14791</v>
      </c>
      <c r="H713" s="500">
        <v>42.16</v>
      </c>
      <c r="I713" s="484"/>
    </row>
    <row r="714" spans="1:9" ht="24.4" customHeight="1" x14ac:dyDescent="0.25">
      <c r="A714" s="481" t="s">
        <v>2655</v>
      </c>
      <c r="B714" s="481"/>
      <c r="C714" s="482" t="s">
        <v>2656</v>
      </c>
      <c r="D714" s="482"/>
      <c r="E714" s="482"/>
      <c r="F714" s="482"/>
      <c r="G714" s="363" t="s">
        <v>14791</v>
      </c>
      <c r="H714" s="500">
        <v>68.75</v>
      </c>
      <c r="I714" s="484"/>
    </row>
    <row r="715" spans="1:9" ht="36.6" customHeight="1" x14ac:dyDescent="0.25">
      <c r="A715" s="481" t="s">
        <v>2657</v>
      </c>
      <c r="B715" s="481"/>
      <c r="C715" s="482" t="s">
        <v>2658</v>
      </c>
      <c r="D715" s="482"/>
      <c r="E715" s="482"/>
      <c r="F715" s="482"/>
      <c r="G715" s="363" t="s">
        <v>14791</v>
      </c>
      <c r="H715" s="500">
        <v>31.24</v>
      </c>
      <c r="I715" s="484"/>
    </row>
    <row r="716" spans="1:9" ht="12.2" customHeight="1" x14ac:dyDescent="0.25">
      <c r="A716" s="485">
        <v>8792</v>
      </c>
      <c r="B716" s="486"/>
      <c r="C716" s="487" t="s">
        <v>2659</v>
      </c>
      <c r="D716" s="487"/>
      <c r="E716" s="487"/>
      <c r="F716" s="487"/>
      <c r="G716" s="362"/>
      <c r="H716" s="488"/>
      <c r="I716" s="488"/>
    </row>
    <row r="717" spans="1:9" ht="36.6" customHeight="1" x14ac:dyDescent="0.25">
      <c r="A717" s="481" t="s">
        <v>2673</v>
      </c>
      <c r="B717" s="481"/>
      <c r="C717" s="482" t="s">
        <v>14963</v>
      </c>
      <c r="D717" s="482"/>
      <c r="E717" s="482"/>
      <c r="F717" s="482"/>
      <c r="G717" s="363" t="s">
        <v>14791</v>
      </c>
      <c r="H717" s="500">
        <v>44.3</v>
      </c>
      <c r="I717" s="484"/>
    </row>
    <row r="718" spans="1:9" ht="36.6" customHeight="1" x14ac:dyDescent="0.25">
      <c r="A718" s="481" t="s">
        <v>2674</v>
      </c>
      <c r="B718" s="481"/>
      <c r="C718" s="482" t="s">
        <v>14964</v>
      </c>
      <c r="D718" s="482"/>
      <c r="E718" s="482"/>
      <c r="F718" s="482"/>
      <c r="G718" s="363" t="s">
        <v>14791</v>
      </c>
      <c r="H718" s="500">
        <v>51.77</v>
      </c>
      <c r="I718" s="484"/>
    </row>
    <row r="719" spans="1:9" ht="36.6" customHeight="1" x14ac:dyDescent="0.25">
      <c r="A719" s="481" t="s">
        <v>2675</v>
      </c>
      <c r="B719" s="481"/>
      <c r="C719" s="482" t="s">
        <v>14965</v>
      </c>
      <c r="D719" s="482"/>
      <c r="E719" s="482"/>
      <c r="F719" s="482"/>
      <c r="G719" s="363" t="s">
        <v>14791</v>
      </c>
      <c r="H719" s="500">
        <v>67.19</v>
      </c>
      <c r="I719" s="484"/>
    </row>
    <row r="720" spans="1:9" ht="36.6" customHeight="1" x14ac:dyDescent="0.25">
      <c r="A720" s="481" t="s">
        <v>2666</v>
      </c>
      <c r="B720" s="481"/>
      <c r="C720" s="482" t="s">
        <v>14966</v>
      </c>
      <c r="D720" s="482"/>
      <c r="E720" s="482"/>
      <c r="F720" s="482"/>
      <c r="G720" s="363" t="s">
        <v>14791</v>
      </c>
      <c r="H720" s="499">
        <v>152.69999999999999</v>
      </c>
      <c r="I720" s="484"/>
    </row>
    <row r="721" spans="1:9" ht="36.6" customHeight="1" x14ac:dyDescent="0.25">
      <c r="A721" s="481" t="s">
        <v>2667</v>
      </c>
      <c r="B721" s="481"/>
      <c r="C721" s="482" t="s">
        <v>14967</v>
      </c>
      <c r="D721" s="482"/>
      <c r="E721" s="482"/>
      <c r="F721" s="482"/>
      <c r="G721" s="363" t="s">
        <v>14791</v>
      </c>
      <c r="H721" s="500">
        <v>52.66</v>
      </c>
      <c r="I721" s="484"/>
    </row>
    <row r="722" spans="1:9" ht="36.6" customHeight="1" x14ac:dyDescent="0.25">
      <c r="A722" s="481" t="s">
        <v>2668</v>
      </c>
      <c r="B722" s="481"/>
      <c r="C722" s="482" t="s">
        <v>14968</v>
      </c>
      <c r="D722" s="482"/>
      <c r="E722" s="482"/>
      <c r="F722" s="482"/>
      <c r="G722" s="363" t="s">
        <v>14791</v>
      </c>
      <c r="H722" s="500">
        <v>61.9</v>
      </c>
      <c r="I722" s="484"/>
    </row>
    <row r="723" spans="1:9" ht="36.6" customHeight="1" x14ac:dyDescent="0.25">
      <c r="A723" s="481" t="s">
        <v>2669</v>
      </c>
      <c r="B723" s="481"/>
      <c r="C723" s="482" t="s">
        <v>14969</v>
      </c>
      <c r="D723" s="482"/>
      <c r="E723" s="482"/>
      <c r="F723" s="482"/>
      <c r="G723" s="363" t="s">
        <v>14791</v>
      </c>
      <c r="H723" s="500">
        <v>75.58</v>
      </c>
      <c r="I723" s="484"/>
    </row>
    <row r="724" spans="1:9" ht="36.6" customHeight="1" x14ac:dyDescent="0.25">
      <c r="A724" s="481" t="s">
        <v>2670</v>
      </c>
      <c r="B724" s="481"/>
      <c r="C724" s="482" t="s">
        <v>14970</v>
      </c>
      <c r="D724" s="482"/>
      <c r="E724" s="482"/>
      <c r="F724" s="482"/>
      <c r="G724" s="363" t="s">
        <v>14791</v>
      </c>
      <c r="H724" s="500">
        <v>89.21</v>
      </c>
      <c r="I724" s="484"/>
    </row>
    <row r="725" spans="1:9" ht="36.6" customHeight="1" x14ac:dyDescent="0.25">
      <c r="A725" s="481" t="s">
        <v>2671</v>
      </c>
      <c r="B725" s="481"/>
      <c r="C725" s="482" t="s">
        <v>14971</v>
      </c>
      <c r="D725" s="482"/>
      <c r="E725" s="482"/>
      <c r="F725" s="482"/>
      <c r="G725" s="363" t="s">
        <v>14791</v>
      </c>
      <c r="H725" s="500">
        <v>97.89</v>
      </c>
      <c r="I725" s="484"/>
    </row>
    <row r="726" spans="1:9" ht="36.6" customHeight="1" x14ac:dyDescent="0.25">
      <c r="A726" s="481" t="s">
        <v>2672</v>
      </c>
      <c r="B726" s="481"/>
      <c r="C726" s="482" t="s">
        <v>14972</v>
      </c>
      <c r="D726" s="482"/>
      <c r="E726" s="482"/>
      <c r="F726" s="482"/>
      <c r="G726" s="363" t="s">
        <v>14791</v>
      </c>
      <c r="H726" s="499">
        <v>111.09</v>
      </c>
      <c r="I726" s="484"/>
    </row>
    <row r="727" spans="1:9" ht="36.6" customHeight="1" x14ac:dyDescent="0.25">
      <c r="A727" s="481" t="s">
        <v>2660</v>
      </c>
      <c r="B727" s="481"/>
      <c r="C727" s="482" t="s">
        <v>14973</v>
      </c>
      <c r="D727" s="482"/>
      <c r="E727" s="482"/>
      <c r="F727" s="482"/>
      <c r="G727" s="363" t="s">
        <v>14791</v>
      </c>
      <c r="H727" s="499">
        <v>178.03</v>
      </c>
      <c r="I727" s="484"/>
    </row>
    <row r="728" spans="1:9" ht="36.6" customHeight="1" x14ac:dyDescent="0.25">
      <c r="A728" s="481" t="s">
        <v>2661</v>
      </c>
      <c r="B728" s="481"/>
      <c r="C728" s="482" t="s">
        <v>14974</v>
      </c>
      <c r="D728" s="482"/>
      <c r="E728" s="482"/>
      <c r="F728" s="482"/>
      <c r="G728" s="363" t="s">
        <v>14791</v>
      </c>
      <c r="H728" s="500">
        <v>61.02</v>
      </c>
      <c r="I728" s="484"/>
    </row>
    <row r="729" spans="1:9" ht="36.6" customHeight="1" x14ac:dyDescent="0.25">
      <c r="A729" s="481" t="s">
        <v>2662</v>
      </c>
      <c r="B729" s="481"/>
      <c r="C729" s="482" t="s">
        <v>14975</v>
      </c>
      <c r="D729" s="482"/>
      <c r="E729" s="482"/>
      <c r="F729" s="482"/>
      <c r="G729" s="363" t="s">
        <v>14791</v>
      </c>
      <c r="H729" s="500">
        <v>72.03</v>
      </c>
      <c r="I729" s="484"/>
    </row>
    <row r="730" spans="1:9" ht="36.6" customHeight="1" x14ac:dyDescent="0.25">
      <c r="A730" s="481" t="s">
        <v>2663</v>
      </c>
      <c r="B730" s="481"/>
      <c r="C730" s="482" t="s">
        <v>14976</v>
      </c>
      <c r="D730" s="482"/>
      <c r="E730" s="482"/>
      <c r="F730" s="482"/>
      <c r="G730" s="363" t="s">
        <v>14791</v>
      </c>
      <c r="H730" s="500">
        <v>88.24</v>
      </c>
      <c r="I730" s="484"/>
    </row>
    <row r="731" spans="1:9" ht="36.6" customHeight="1" x14ac:dyDescent="0.25">
      <c r="A731" s="481" t="s">
        <v>2664</v>
      </c>
      <c r="B731" s="481"/>
      <c r="C731" s="482" t="s">
        <v>14977</v>
      </c>
      <c r="D731" s="482"/>
      <c r="E731" s="482"/>
      <c r="F731" s="482"/>
      <c r="G731" s="363" t="s">
        <v>14791</v>
      </c>
      <c r="H731" s="499">
        <v>114.6</v>
      </c>
      <c r="I731" s="484"/>
    </row>
    <row r="732" spans="1:9" ht="36.6" customHeight="1" x14ac:dyDescent="0.25">
      <c r="A732" s="481" t="s">
        <v>2665</v>
      </c>
      <c r="B732" s="481"/>
      <c r="C732" s="482" t="s">
        <v>14978</v>
      </c>
      <c r="D732" s="482"/>
      <c r="E732" s="482"/>
      <c r="F732" s="482"/>
      <c r="G732" s="363" t="s">
        <v>14791</v>
      </c>
      <c r="H732" s="499">
        <v>130.09</v>
      </c>
      <c r="I732" s="484"/>
    </row>
    <row r="733" spans="1:9" ht="12.2" customHeight="1" x14ac:dyDescent="0.25">
      <c r="A733" s="485">
        <v>8793</v>
      </c>
      <c r="B733" s="486"/>
      <c r="C733" s="487" t="s">
        <v>2676</v>
      </c>
      <c r="D733" s="487"/>
      <c r="E733" s="487"/>
      <c r="F733" s="487"/>
      <c r="G733" s="362"/>
      <c r="H733" s="488"/>
      <c r="I733" s="488"/>
    </row>
    <row r="734" spans="1:9" ht="36.6" customHeight="1" x14ac:dyDescent="0.25">
      <c r="A734" s="481" t="s">
        <v>2683</v>
      </c>
      <c r="B734" s="481"/>
      <c r="C734" s="482" t="s">
        <v>14979</v>
      </c>
      <c r="D734" s="482"/>
      <c r="E734" s="482"/>
      <c r="F734" s="482"/>
      <c r="G734" s="363" t="s">
        <v>14791</v>
      </c>
      <c r="H734" s="500">
        <v>24.74</v>
      </c>
      <c r="I734" s="484"/>
    </row>
    <row r="735" spans="1:9" ht="36.6" customHeight="1" x14ac:dyDescent="0.25">
      <c r="A735" s="481" t="s">
        <v>2684</v>
      </c>
      <c r="B735" s="481"/>
      <c r="C735" s="482" t="s">
        <v>14980</v>
      </c>
      <c r="D735" s="482"/>
      <c r="E735" s="482"/>
      <c r="F735" s="482"/>
      <c r="G735" s="363" t="s">
        <v>14791</v>
      </c>
      <c r="H735" s="500">
        <v>40.25</v>
      </c>
      <c r="I735" s="484"/>
    </row>
    <row r="736" spans="1:9" ht="36.6" customHeight="1" x14ac:dyDescent="0.25">
      <c r="A736" s="481" t="s">
        <v>2677</v>
      </c>
      <c r="B736" s="481"/>
      <c r="C736" s="482" t="s">
        <v>14981</v>
      </c>
      <c r="D736" s="482"/>
      <c r="E736" s="482"/>
      <c r="F736" s="482"/>
      <c r="G736" s="363" t="s">
        <v>14791</v>
      </c>
      <c r="H736" s="500">
        <v>28.54</v>
      </c>
      <c r="I736" s="484"/>
    </row>
    <row r="737" spans="1:9" ht="36.6" customHeight="1" x14ac:dyDescent="0.25">
      <c r="A737" s="481" t="s">
        <v>2678</v>
      </c>
      <c r="B737" s="481"/>
      <c r="C737" s="482" t="s">
        <v>14982</v>
      </c>
      <c r="D737" s="482"/>
      <c r="E737" s="482"/>
      <c r="F737" s="482"/>
      <c r="G737" s="363" t="s">
        <v>14791</v>
      </c>
      <c r="H737" s="500">
        <v>34.909999999999997</v>
      </c>
      <c r="I737" s="484"/>
    </row>
    <row r="738" spans="1:9" ht="36.6" customHeight="1" x14ac:dyDescent="0.25">
      <c r="A738" s="481" t="s">
        <v>401</v>
      </c>
      <c r="B738" s="481"/>
      <c r="C738" s="482" t="s">
        <v>14983</v>
      </c>
      <c r="D738" s="482"/>
      <c r="E738" s="482"/>
      <c r="F738" s="482"/>
      <c r="G738" s="363" t="s">
        <v>14791</v>
      </c>
      <c r="H738" s="500">
        <v>41.11</v>
      </c>
      <c r="I738" s="484"/>
    </row>
    <row r="739" spans="1:9" ht="36.6" customHeight="1" x14ac:dyDescent="0.25">
      <c r="A739" s="481" t="s">
        <v>2679</v>
      </c>
      <c r="B739" s="481"/>
      <c r="C739" s="482" t="s">
        <v>14984</v>
      </c>
      <c r="D739" s="482"/>
      <c r="E739" s="482"/>
      <c r="F739" s="482"/>
      <c r="G739" s="363" t="s">
        <v>14791</v>
      </c>
      <c r="H739" s="500">
        <v>51.07</v>
      </c>
      <c r="I739" s="484"/>
    </row>
    <row r="740" spans="1:9" ht="36.6" customHeight="1" x14ac:dyDescent="0.25">
      <c r="A740" s="481" t="s">
        <v>2680</v>
      </c>
      <c r="B740" s="481"/>
      <c r="C740" s="482" t="s">
        <v>14985</v>
      </c>
      <c r="D740" s="482"/>
      <c r="E740" s="482"/>
      <c r="F740" s="482"/>
      <c r="G740" s="363" t="s">
        <v>14791</v>
      </c>
      <c r="H740" s="500">
        <v>73.16</v>
      </c>
      <c r="I740" s="484"/>
    </row>
    <row r="741" spans="1:9" ht="36.6" customHeight="1" x14ac:dyDescent="0.25">
      <c r="A741" s="481" t="s">
        <v>2681</v>
      </c>
      <c r="B741" s="481"/>
      <c r="C741" s="482" t="s">
        <v>14986</v>
      </c>
      <c r="D741" s="482"/>
      <c r="E741" s="482"/>
      <c r="F741" s="482"/>
      <c r="G741" s="363" t="s">
        <v>14791</v>
      </c>
      <c r="H741" s="500">
        <v>86.31</v>
      </c>
      <c r="I741" s="484"/>
    </row>
    <row r="742" spans="1:9" ht="36.6" customHeight="1" x14ac:dyDescent="0.25">
      <c r="A742" s="481" t="s">
        <v>2682</v>
      </c>
      <c r="B742" s="481"/>
      <c r="C742" s="482" t="s">
        <v>14987</v>
      </c>
      <c r="D742" s="482"/>
      <c r="E742" s="482"/>
      <c r="F742" s="482"/>
      <c r="G742" s="363" t="s">
        <v>14791</v>
      </c>
      <c r="H742" s="499">
        <v>100.44</v>
      </c>
      <c r="I742" s="484"/>
    </row>
    <row r="743" spans="1:9" ht="36.6" customHeight="1" x14ac:dyDescent="0.25">
      <c r="A743" s="481" t="s">
        <v>2685</v>
      </c>
      <c r="B743" s="481"/>
      <c r="C743" s="482" t="s">
        <v>14988</v>
      </c>
      <c r="D743" s="482"/>
      <c r="E743" s="482"/>
      <c r="F743" s="482"/>
      <c r="G743" s="363" t="s">
        <v>14791</v>
      </c>
      <c r="H743" s="500">
        <v>34.340000000000003</v>
      </c>
      <c r="I743" s="484"/>
    </row>
    <row r="744" spans="1:9" ht="36.6" customHeight="1" x14ac:dyDescent="0.25">
      <c r="A744" s="481" t="s">
        <v>2686</v>
      </c>
      <c r="B744" s="481"/>
      <c r="C744" s="482" t="s">
        <v>14989</v>
      </c>
      <c r="D744" s="482"/>
      <c r="E744" s="482"/>
      <c r="F744" s="482"/>
      <c r="G744" s="363" t="s">
        <v>14791</v>
      </c>
      <c r="H744" s="500">
        <v>42.71</v>
      </c>
      <c r="I744" s="484"/>
    </row>
    <row r="745" spans="1:9" ht="12.2" customHeight="1" x14ac:dyDescent="0.25">
      <c r="A745" s="485">
        <v>8794</v>
      </c>
      <c r="B745" s="486"/>
      <c r="C745" s="487" t="s">
        <v>2687</v>
      </c>
      <c r="D745" s="487"/>
      <c r="E745" s="487"/>
      <c r="F745" s="487"/>
      <c r="G745" s="362"/>
      <c r="H745" s="488"/>
      <c r="I745" s="488"/>
    </row>
    <row r="746" spans="1:9" ht="36.6" customHeight="1" x14ac:dyDescent="0.25">
      <c r="A746" s="481" t="s">
        <v>2688</v>
      </c>
      <c r="B746" s="481"/>
      <c r="C746" s="482" t="s">
        <v>14990</v>
      </c>
      <c r="D746" s="482"/>
      <c r="E746" s="482"/>
      <c r="F746" s="482"/>
      <c r="G746" s="363" t="s">
        <v>14791</v>
      </c>
      <c r="H746" s="500">
        <v>58.19</v>
      </c>
      <c r="I746" s="484"/>
    </row>
    <row r="747" spans="1:9" ht="12.2" customHeight="1" x14ac:dyDescent="0.25">
      <c r="A747" s="485">
        <v>8795</v>
      </c>
      <c r="B747" s="486"/>
      <c r="C747" s="487" t="s">
        <v>2690</v>
      </c>
      <c r="D747" s="487"/>
      <c r="E747" s="487"/>
      <c r="F747" s="487"/>
      <c r="G747" s="362"/>
      <c r="H747" s="488"/>
      <c r="I747" s="488"/>
    </row>
    <row r="748" spans="1:9" ht="24.4" customHeight="1" x14ac:dyDescent="0.25">
      <c r="A748" s="481" t="s">
        <v>2691</v>
      </c>
      <c r="B748" s="481"/>
      <c r="C748" s="482" t="s">
        <v>2692</v>
      </c>
      <c r="D748" s="482"/>
      <c r="E748" s="482"/>
      <c r="F748" s="482"/>
      <c r="G748" s="363" t="s">
        <v>14778</v>
      </c>
      <c r="H748" s="500">
        <v>14.9</v>
      </c>
      <c r="I748" s="484"/>
    </row>
    <row r="749" spans="1:9" ht="12.2" customHeight="1" x14ac:dyDescent="0.25">
      <c r="A749" s="485">
        <v>8797</v>
      </c>
      <c r="B749" s="486"/>
      <c r="C749" s="487" t="s">
        <v>2693</v>
      </c>
      <c r="D749" s="487"/>
      <c r="E749" s="487"/>
      <c r="F749" s="487"/>
      <c r="G749" s="362"/>
      <c r="H749" s="488"/>
      <c r="I749" s="488"/>
    </row>
    <row r="750" spans="1:9" ht="24.4" customHeight="1" x14ac:dyDescent="0.25">
      <c r="A750" s="481" t="s">
        <v>2694</v>
      </c>
      <c r="B750" s="481"/>
      <c r="C750" s="482" t="s">
        <v>2695</v>
      </c>
      <c r="D750" s="482"/>
      <c r="E750" s="482"/>
      <c r="F750" s="482"/>
      <c r="G750" s="363" t="s">
        <v>14791</v>
      </c>
      <c r="H750" s="500">
        <v>94.71</v>
      </c>
      <c r="I750" s="484"/>
    </row>
    <row r="751" spans="1:9" ht="24.4" customHeight="1" x14ac:dyDescent="0.25">
      <c r="A751" s="481" t="s">
        <v>2696</v>
      </c>
      <c r="B751" s="481"/>
      <c r="C751" s="482" t="s">
        <v>2697</v>
      </c>
      <c r="D751" s="482"/>
      <c r="E751" s="482"/>
      <c r="F751" s="482"/>
      <c r="G751" s="363" t="s">
        <v>14791</v>
      </c>
      <c r="H751" s="500">
        <v>93.37</v>
      </c>
      <c r="I751" s="484"/>
    </row>
    <row r="752" spans="1:9" ht="12.2" customHeight="1" x14ac:dyDescent="0.25">
      <c r="A752" s="485">
        <v>8798</v>
      </c>
      <c r="B752" s="486"/>
      <c r="C752" s="487" t="s">
        <v>2699</v>
      </c>
      <c r="D752" s="487"/>
      <c r="E752" s="487"/>
      <c r="F752" s="487"/>
      <c r="G752" s="362"/>
      <c r="H752" s="488"/>
      <c r="I752" s="488"/>
    </row>
    <row r="753" spans="1:9" ht="12.2" customHeight="1" x14ac:dyDescent="0.25">
      <c r="A753" s="481" t="s">
        <v>2700</v>
      </c>
      <c r="B753" s="481"/>
      <c r="C753" s="482" t="s">
        <v>2701</v>
      </c>
      <c r="D753" s="482"/>
      <c r="E753" s="482"/>
      <c r="F753" s="482"/>
      <c r="G753" s="363" t="s">
        <v>355</v>
      </c>
      <c r="H753" s="500">
        <v>40.24</v>
      </c>
      <c r="I753" s="484"/>
    </row>
    <row r="754" spans="1:9" ht="12.2" customHeight="1" x14ac:dyDescent="0.25">
      <c r="A754" s="481" t="s">
        <v>2702</v>
      </c>
      <c r="B754" s="481"/>
      <c r="C754" s="482" t="s">
        <v>2703</v>
      </c>
      <c r="D754" s="482"/>
      <c r="E754" s="482"/>
      <c r="F754" s="482"/>
      <c r="G754" s="363" t="s">
        <v>355</v>
      </c>
      <c r="H754" s="500">
        <v>60.21</v>
      </c>
      <c r="I754" s="484"/>
    </row>
    <row r="755" spans="1:9" ht="12.2" customHeight="1" x14ac:dyDescent="0.25">
      <c r="A755" s="481" t="s">
        <v>2704</v>
      </c>
      <c r="B755" s="481"/>
      <c r="C755" s="482" t="s">
        <v>2705</v>
      </c>
      <c r="D755" s="482"/>
      <c r="E755" s="482"/>
      <c r="F755" s="482"/>
      <c r="G755" s="363" t="s">
        <v>355</v>
      </c>
      <c r="H755" s="500">
        <v>37.74</v>
      </c>
      <c r="I755" s="484"/>
    </row>
    <row r="756" spans="1:9" ht="12.2" customHeight="1" x14ac:dyDescent="0.25">
      <c r="A756" s="481" t="s">
        <v>2706</v>
      </c>
      <c r="B756" s="481"/>
      <c r="C756" s="482" t="s">
        <v>2707</v>
      </c>
      <c r="D756" s="482"/>
      <c r="E756" s="482"/>
      <c r="F756" s="482"/>
      <c r="G756" s="363" t="s">
        <v>355</v>
      </c>
      <c r="H756" s="500">
        <v>37.47</v>
      </c>
      <c r="I756" s="484"/>
    </row>
    <row r="757" spans="1:9" ht="12.2" customHeight="1" x14ac:dyDescent="0.25">
      <c r="A757" s="481" t="s">
        <v>2708</v>
      </c>
      <c r="B757" s="481"/>
      <c r="C757" s="482" t="s">
        <v>2709</v>
      </c>
      <c r="D757" s="482"/>
      <c r="E757" s="482"/>
      <c r="F757" s="482"/>
      <c r="G757" s="363" t="s">
        <v>355</v>
      </c>
      <c r="H757" s="500">
        <v>31.3</v>
      </c>
      <c r="I757" s="484"/>
    </row>
    <row r="758" spans="1:9" ht="12.2" customHeight="1" x14ac:dyDescent="0.25">
      <c r="A758" s="481" t="s">
        <v>2710</v>
      </c>
      <c r="B758" s="481"/>
      <c r="C758" s="482" t="s">
        <v>2711</v>
      </c>
      <c r="D758" s="482"/>
      <c r="E758" s="482"/>
      <c r="F758" s="482"/>
      <c r="G758" s="363" t="s">
        <v>355</v>
      </c>
      <c r="H758" s="500">
        <v>33.729999999999997</v>
      </c>
      <c r="I758" s="484"/>
    </row>
    <row r="759" spans="1:9" ht="12.2" customHeight="1" x14ac:dyDescent="0.25">
      <c r="A759" s="485">
        <v>8799</v>
      </c>
      <c r="B759" s="486"/>
      <c r="C759" s="487" t="s">
        <v>2712</v>
      </c>
      <c r="D759" s="487"/>
      <c r="E759" s="487"/>
      <c r="F759" s="487"/>
      <c r="G759" s="362"/>
      <c r="H759" s="488"/>
      <c r="I759" s="488"/>
    </row>
    <row r="760" spans="1:9" ht="24.4" customHeight="1" x14ac:dyDescent="0.25">
      <c r="A760" s="481" t="s">
        <v>2713</v>
      </c>
      <c r="B760" s="481"/>
      <c r="C760" s="482" t="s">
        <v>2714</v>
      </c>
      <c r="D760" s="482"/>
      <c r="E760" s="482"/>
      <c r="F760" s="482"/>
      <c r="G760" s="363" t="s">
        <v>14791</v>
      </c>
      <c r="H760" s="500">
        <v>35.61</v>
      </c>
      <c r="I760" s="484"/>
    </row>
    <row r="761" spans="1:9" ht="36.6" customHeight="1" x14ac:dyDescent="0.25">
      <c r="A761" s="481" t="s">
        <v>14991</v>
      </c>
      <c r="B761" s="481"/>
      <c r="C761" s="482" t="s">
        <v>14992</v>
      </c>
      <c r="D761" s="482"/>
      <c r="E761" s="482"/>
      <c r="F761" s="482"/>
      <c r="G761" s="363" t="s">
        <v>14791</v>
      </c>
      <c r="H761" s="500">
        <v>60.89</v>
      </c>
      <c r="I761" s="484"/>
    </row>
    <row r="762" spans="1:9" ht="12.2" customHeight="1" x14ac:dyDescent="0.25">
      <c r="A762" s="503">
        <v>10529</v>
      </c>
      <c r="B762" s="486"/>
      <c r="C762" s="487" t="s">
        <v>14993</v>
      </c>
      <c r="D762" s="487"/>
      <c r="E762" s="487"/>
      <c r="F762" s="487"/>
      <c r="G762" s="362"/>
      <c r="H762" s="488"/>
      <c r="I762" s="488"/>
    </row>
    <row r="763" spans="1:9" ht="12.2" customHeight="1" x14ac:dyDescent="0.25">
      <c r="A763" s="481" t="s">
        <v>3199</v>
      </c>
      <c r="B763" s="481"/>
      <c r="C763" s="482" t="s">
        <v>3200</v>
      </c>
      <c r="D763" s="482"/>
      <c r="E763" s="482"/>
      <c r="F763" s="482"/>
      <c r="G763" s="363" t="s">
        <v>14778</v>
      </c>
      <c r="H763" s="500">
        <v>23.34</v>
      </c>
      <c r="I763" s="484"/>
    </row>
    <row r="764" spans="1:9" ht="12.2" customHeight="1" x14ac:dyDescent="0.25">
      <c r="A764" s="485">
        <v>8672</v>
      </c>
      <c r="B764" s="486"/>
      <c r="C764" s="487" t="s">
        <v>2715</v>
      </c>
      <c r="D764" s="487"/>
      <c r="E764" s="487"/>
      <c r="F764" s="487"/>
      <c r="G764" s="362"/>
      <c r="H764" s="488"/>
      <c r="I764" s="488"/>
    </row>
    <row r="765" spans="1:9" ht="12.2" customHeight="1" x14ac:dyDescent="0.25">
      <c r="A765" s="485">
        <v>8800</v>
      </c>
      <c r="B765" s="486"/>
      <c r="C765" s="487" t="s">
        <v>2717</v>
      </c>
      <c r="D765" s="487"/>
      <c r="E765" s="487"/>
      <c r="F765" s="487"/>
      <c r="G765" s="362"/>
      <c r="H765" s="488"/>
      <c r="I765" s="488"/>
    </row>
    <row r="766" spans="1:9" ht="60.95" customHeight="1" x14ac:dyDescent="0.25">
      <c r="A766" s="481" t="s">
        <v>2718</v>
      </c>
      <c r="B766" s="481"/>
      <c r="C766" s="482" t="s">
        <v>2719</v>
      </c>
      <c r="D766" s="482"/>
      <c r="E766" s="482"/>
      <c r="F766" s="482"/>
      <c r="G766" s="363" t="s">
        <v>14778</v>
      </c>
      <c r="H766" s="500">
        <v>63.57</v>
      </c>
      <c r="I766" s="484"/>
    </row>
    <row r="767" spans="1:9" ht="12.2" customHeight="1" x14ac:dyDescent="0.25">
      <c r="A767" s="485">
        <v>8801</v>
      </c>
      <c r="B767" s="486"/>
      <c r="C767" s="487" t="s">
        <v>2721</v>
      </c>
      <c r="D767" s="487"/>
      <c r="E767" s="487"/>
      <c r="F767" s="487"/>
      <c r="G767" s="362"/>
      <c r="H767" s="488"/>
      <c r="I767" s="488"/>
    </row>
    <row r="768" spans="1:9" ht="24.4" customHeight="1" x14ac:dyDescent="0.25">
      <c r="A768" s="481" t="s">
        <v>2722</v>
      </c>
      <c r="B768" s="481"/>
      <c r="C768" s="482" t="s">
        <v>2723</v>
      </c>
      <c r="D768" s="482"/>
      <c r="E768" s="482"/>
      <c r="F768" s="482"/>
      <c r="G768" s="363" t="s">
        <v>14778</v>
      </c>
      <c r="H768" s="500">
        <v>51.93</v>
      </c>
      <c r="I768" s="484"/>
    </row>
    <row r="769" spans="1:9" ht="12.2" customHeight="1" x14ac:dyDescent="0.25">
      <c r="A769" s="481" t="s">
        <v>2724</v>
      </c>
      <c r="B769" s="481"/>
      <c r="C769" s="482" t="s">
        <v>2725</v>
      </c>
      <c r="D769" s="482"/>
      <c r="E769" s="482"/>
      <c r="F769" s="482"/>
      <c r="G769" s="363" t="s">
        <v>14778</v>
      </c>
      <c r="H769" s="500">
        <v>22.97</v>
      </c>
      <c r="I769" s="484"/>
    </row>
    <row r="770" spans="1:9" ht="12.2" customHeight="1" x14ac:dyDescent="0.25">
      <c r="A770" s="481" t="s">
        <v>2726</v>
      </c>
      <c r="B770" s="481"/>
      <c r="C770" s="482" t="s">
        <v>2727</v>
      </c>
      <c r="D770" s="482"/>
      <c r="E770" s="482"/>
      <c r="F770" s="482"/>
      <c r="G770" s="363" t="s">
        <v>14778</v>
      </c>
      <c r="H770" s="500">
        <v>20.9</v>
      </c>
      <c r="I770" s="484"/>
    </row>
    <row r="771" spans="1:9" ht="12.2" customHeight="1" x14ac:dyDescent="0.25">
      <c r="A771" s="485">
        <v>8802</v>
      </c>
      <c r="B771" s="486"/>
      <c r="C771" s="487" t="s">
        <v>2729</v>
      </c>
      <c r="D771" s="487"/>
      <c r="E771" s="487"/>
      <c r="F771" s="487"/>
      <c r="G771" s="362"/>
      <c r="H771" s="488"/>
      <c r="I771" s="488"/>
    </row>
    <row r="772" spans="1:9" ht="36.6" customHeight="1" x14ac:dyDescent="0.25">
      <c r="A772" s="481" t="s">
        <v>2730</v>
      </c>
      <c r="B772" s="481"/>
      <c r="C772" s="482" t="s">
        <v>2731</v>
      </c>
      <c r="D772" s="482"/>
      <c r="E772" s="482"/>
      <c r="F772" s="482"/>
      <c r="G772" s="363" t="s">
        <v>14778</v>
      </c>
      <c r="H772" s="500">
        <v>31.06</v>
      </c>
      <c r="I772" s="484"/>
    </row>
    <row r="773" spans="1:9" ht="36.6" customHeight="1" x14ac:dyDescent="0.25">
      <c r="A773" s="481" t="s">
        <v>2732</v>
      </c>
      <c r="B773" s="481"/>
      <c r="C773" s="482" t="s">
        <v>2733</v>
      </c>
      <c r="D773" s="482"/>
      <c r="E773" s="482"/>
      <c r="F773" s="482"/>
      <c r="G773" s="363" t="s">
        <v>14778</v>
      </c>
      <c r="H773" s="500">
        <v>34.590000000000003</v>
      </c>
      <c r="I773" s="484"/>
    </row>
    <row r="774" spans="1:9" ht="36.6" customHeight="1" x14ac:dyDescent="0.25">
      <c r="A774" s="481" t="s">
        <v>2734</v>
      </c>
      <c r="B774" s="481"/>
      <c r="C774" s="482" t="s">
        <v>2735</v>
      </c>
      <c r="D774" s="482"/>
      <c r="E774" s="482"/>
      <c r="F774" s="482"/>
      <c r="G774" s="363" t="s">
        <v>14778</v>
      </c>
      <c r="H774" s="500">
        <v>38.119999999999997</v>
      </c>
      <c r="I774" s="484"/>
    </row>
    <row r="775" spans="1:9" ht="36.6" customHeight="1" x14ac:dyDescent="0.25">
      <c r="A775" s="481" t="s">
        <v>2736</v>
      </c>
      <c r="B775" s="481"/>
      <c r="C775" s="482" t="s">
        <v>2737</v>
      </c>
      <c r="D775" s="482"/>
      <c r="E775" s="482"/>
      <c r="F775" s="482"/>
      <c r="G775" s="363" t="s">
        <v>14778</v>
      </c>
      <c r="H775" s="500">
        <v>41.64</v>
      </c>
      <c r="I775" s="484"/>
    </row>
    <row r="776" spans="1:9" ht="36.6" customHeight="1" x14ac:dyDescent="0.25">
      <c r="A776" s="481" t="s">
        <v>2738</v>
      </c>
      <c r="B776" s="481"/>
      <c r="C776" s="482" t="s">
        <v>2739</v>
      </c>
      <c r="D776" s="482"/>
      <c r="E776" s="482"/>
      <c r="F776" s="482"/>
      <c r="G776" s="363" t="s">
        <v>14778</v>
      </c>
      <c r="H776" s="500">
        <v>29.5</v>
      </c>
      <c r="I776" s="484"/>
    </row>
    <row r="777" spans="1:9" ht="36.6" customHeight="1" x14ac:dyDescent="0.25">
      <c r="A777" s="481" t="s">
        <v>2740</v>
      </c>
      <c r="B777" s="481"/>
      <c r="C777" s="482" t="s">
        <v>2741</v>
      </c>
      <c r="D777" s="482"/>
      <c r="E777" s="482"/>
      <c r="F777" s="482"/>
      <c r="G777" s="363" t="s">
        <v>14778</v>
      </c>
      <c r="H777" s="500">
        <v>32.51</v>
      </c>
      <c r="I777" s="484"/>
    </row>
    <row r="778" spans="1:9" ht="36.6" customHeight="1" x14ac:dyDescent="0.25">
      <c r="A778" s="481" t="s">
        <v>2742</v>
      </c>
      <c r="B778" s="481"/>
      <c r="C778" s="482" t="s">
        <v>2743</v>
      </c>
      <c r="D778" s="482"/>
      <c r="E778" s="482"/>
      <c r="F778" s="482"/>
      <c r="G778" s="363" t="s">
        <v>14778</v>
      </c>
      <c r="H778" s="500">
        <v>35.520000000000003</v>
      </c>
      <c r="I778" s="484"/>
    </row>
    <row r="779" spans="1:9" ht="36.6" customHeight="1" x14ac:dyDescent="0.25">
      <c r="A779" s="481" t="s">
        <v>2744</v>
      </c>
      <c r="B779" s="481"/>
      <c r="C779" s="482" t="s">
        <v>2745</v>
      </c>
      <c r="D779" s="482"/>
      <c r="E779" s="482"/>
      <c r="F779" s="482"/>
      <c r="G779" s="363" t="s">
        <v>14778</v>
      </c>
      <c r="H779" s="500">
        <v>38.53</v>
      </c>
      <c r="I779" s="484"/>
    </row>
    <row r="780" spans="1:9" ht="12.2" customHeight="1" x14ac:dyDescent="0.25">
      <c r="A780" s="485">
        <v>8803</v>
      </c>
      <c r="B780" s="486"/>
      <c r="C780" s="487" t="s">
        <v>2746</v>
      </c>
      <c r="D780" s="487"/>
      <c r="E780" s="487"/>
      <c r="F780" s="487"/>
      <c r="G780" s="362"/>
      <c r="H780" s="488"/>
      <c r="I780" s="488"/>
    </row>
    <row r="781" spans="1:9" ht="36.6" customHeight="1" x14ac:dyDescent="0.25">
      <c r="A781" s="481" t="s">
        <v>2747</v>
      </c>
      <c r="B781" s="481"/>
      <c r="C781" s="482" t="s">
        <v>14994</v>
      </c>
      <c r="D781" s="482"/>
      <c r="E781" s="482"/>
      <c r="F781" s="482"/>
      <c r="G781" s="363" t="s">
        <v>14778</v>
      </c>
      <c r="H781" s="500">
        <v>26.96</v>
      </c>
      <c r="I781" s="484"/>
    </row>
    <row r="782" spans="1:9" ht="36.6" customHeight="1" x14ac:dyDescent="0.25">
      <c r="A782" s="481" t="s">
        <v>2748</v>
      </c>
      <c r="B782" s="481"/>
      <c r="C782" s="482" t="s">
        <v>14995</v>
      </c>
      <c r="D782" s="482"/>
      <c r="E782" s="482"/>
      <c r="F782" s="482"/>
      <c r="G782" s="363" t="s">
        <v>14778</v>
      </c>
      <c r="H782" s="500">
        <v>30.49</v>
      </c>
      <c r="I782" s="484"/>
    </row>
    <row r="783" spans="1:9" ht="36.6" customHeight="1" x14ac:dyDescent="0.25">
      <c r="A783" s="481" t="s">
        <v>2749</v>
      </c>
      <c r="B783" s="481"/>
      <c r="C783" s="482" t="s">
        <v>14996</v>
      </c>
      <c r="D783" s="482"/>
      <c r="E783" s="482"/>
      <c r="F783" s="482"/>
      <c r="G783" s="363" t="s">
        <v>14778</v>
      </c>
      <c r="H783" s="500">
        <v>34.020000000000003</v>
      </c>
      <c r="I783" s="484"/>
    </row>
    <row r="784" spans="1:9" ht="36.6" customHeight="1" x14ac:dyDescent="0.25">
      <c r="A784" s="481" t="s">
        <v>2750</v>
      </c>
      <c r="B784" s="481"/>
      <c r="C784" s="482" t="s">
        <v>14997</v>
      </c>
      <c r="D784" s="482"/>
      <c r="E784" s="482"/>
      <c r="F784" s="482"/>
      <c r="G784" s="363" t="s">
        <v>14778</v>
      </c>
      <c r="H784" s="500">
        <v>37.54</v>
      </c>
      <c r="I784" s="484"/>
    </row>
    <row r="785" spans="1:9" ht="36.6" customHeight="1" x14ac:dyDescent="0.25">
      <c r="A785" s="481" t="s">
        <v>2751</v>
      </c>
      <c r="B785" s="481"/>
      <c r="C785" s="482" t="s">
        <v>14998</v>
      </c>
      <c r="D785" s="482"/>
      <c r="E785" s="482"/>
      <c r="F785" s="482"/>
      <c r="G785" s="363" t="s">
        <v>14778</v>
      </c>
      <c r="H785" s="500">
        <v>25.4</v>
      </c>
      <c r="I785" s="484"/>
    </row>
    <row r="786" spans="1:9" ht="36.6" customHeight="1" x14ac:dyDescent="0.25">
      <c r="A786" s="481" t="s">
        <v>2752</v>
      </c>
      <c r="B786" s="481"/>
      <c r="C786" s="482" t="s">
        <v>14999</v>
      </c>
      <c r="D786" s="482"/>
      <c r="E786" s="482"/>
      <c r="F786" s="482"/>
      <c r="G786" s="363" t="s">
        <v>14778</v>
      </c>
      <c r="H786" s="500">
        <v>28.41</v>
      </c>
      <c r="I786" s="484"/>
    </row>
    <row r="787" spans="1:9" ht="36.6" customHeight="1" x14ac:dyDescent="0.25">
      <c r="A787" s="481" t="s">
        <v>2753</v>
      </c>
      <c r="B787" s="481"/>
      <c r="C787" s="482" t="s">
        <v>15000</v>
      </c>
      <c r="D787" s="482"/>
      <c r="E787" s="482"/>
      <c r="F787" s="482"/>
      <c r="G787" s="363" t="s">
        <v>14778</v>
      </c>
      <c r="H787" s="500">
        <v>31.42</v>
      </c>
      <c r="I787" s="484"/>
    </row>
    <row r="788" spans="1:9" ht="36.6" customHeight="1" x14ac:dyDescent="0.25">
      <c r="A788" s="481" t="s">
        <v>2754</v>
      </c>
      <c r="B788" s="481"/>
      <c r="C788" s="482" t="s">
        <v>15001</v>
      </c>
      <c r="D788" s="482"/>
      <c r="E788" s="482"/>
      <c r="F788" s="482"/>
      <c r="G788" s="363" t="s">
        <v>14778</v>
      </c>
      <c r="H788" s="500">
        <v>34.43</v>
      </c>
      <c r="I788" s="484"/>
    </row>
    <row r="789" spans="1:9" ht="12.2" customHeight="1" x14ac:dyDescent="0.25">
      <c r="A789" s="485">
        <v>8804</v>
      </c>
      <c r="B789" s="486"/>
      <c r="C789" s="487" t="s">
        <v>2756</v>
      </c>
      <c r="D789" s="487"/>
      <c r="E789" s="487"/>
      <c r="F789" s="487"/>
      <c r="G789" s="362"/>
      <c r="H789" s="488"/>
      <c r="I789" s="488"/>
    </row>
    <row r="790" spans="1:9" ht="24.4" customHeight="1" x14ac:dyDescent="0.25">
      <c r="A790" s="481" t="s">
        <v>2757</v>
      </c>
      <c r="B790" s="481"/>
      <c r="C790" s="482" t="s">
        <v>2758</v>
      </c>
      <c r="D790" s="482"/>
      <c r="E790" s="482"/>
      <c r="F790" s="482"/>
      <c r="G790" s="363" t="s">
        <v>14791</v>
      </c>
      <c r="H790" s="500">
        <v>13.48</v>
      </c>
      <c r="I790" s="484"/>
    </row>
    <row r="791" spans="1:9" ht="12.2" customHeight="1" x14ac:dyDescent="0.25">
      <c r="A791" s="481" t="s">
        <v>410</v>
      </c>
      <c r="B791" s="481"/>
      <c r="C791" s="482" t="s">
        <v>2759</v>
      </c>
      <c r="D791" s="482"/>
      <c r="E791" s="482"/>
      <c r="F791" s="482"/>
      <c r="G791" s="363" t="s">
        <v>14778</v>
      </c>
      <c r="H791" s="500">
        <v>23.69</v>
      </c>
      <c r="I791" s="484"/>
    </row>
    <row r="792" spans="1:9" ht="12.2" customHeight="1" x14ac:dyDescent="0.25">
      <c r="A792" s="485">
        <v>8805</v>
      </c>
      <c r="B792" s="486"/>
      <c r="C792" s="487" t="s">
        <v>2760</v>
      </c>
      <c r="D792" s="487"/>
      <c r="E792" s="487"/>
      <c r="F792" s="487"/>
      <c r="G792" s="362"/>
      <c r="H792" s="488"/>
      <c r="I792" s="488"/>
    </row>
    <row r="793" spans="1:9" ht="24.4" customHeight="1" x14ac:dyDescent="0.25">
      <c r="A793" s="481" t="s">
        <v>2761</v>
      </c>
      <c r="B793" s="481"/>
      <c r="C793" s="482" t="s">
        <v>2762</v>
      </c>
      <c r="D793" s="482"/>
      <c r="E793" s="482"/>
      <c r="F793" s="482"/>
      <c r="G793" s="363" t="s">
        <v>14778</v>
      </c>
      <c r="H793" s="500">
        <v>62.25</v>
      </c>
      <c r="I793" s="484"/>
    </row>
    <row r="794" spans="1:9" ht="24.4" customHeight="1" x14ac:dyDescent="0.25">
      <c r="A794" s="481" t="s">
        <v>2763</v>
      </c>
      <c r="B794" s="481"/>
      <c r="C794" s="482" t="s">
        <v>2764</v>
      </c>
      <c r="D794" s="482"/>
      <c r="E794" s="482"/>
      <c r="F794" s="482"/>
      <c r="G794" s="363" t="s">
        <v>14778</v>
      </c>
      <c r="H794" s="500">
        <v>63.17</v>
      </c>
      <c r="I794" s="484"/>
    </row>
    <row r="795" spans="1:9" ht="12.2" customHeight="1" x14ac:dyDescent="0.25">
      <c r="A795" s="485">
        <v>8673</v>
      </c>
      <c r="B795" s="486"/>
      <c r="C795" s="487" t="s">
        <v>522</v>
      </c>
      <c r="D795" s="487"/>
      <c r="E795" s="487"/>
      <c r="F795" s="487"/>
      <c r="G795" s="362"/>
      <c r="H795" s="488"/>
      <c r="I795" s="488"/>
    </row>
    <row r="796" spans="1:9" ht="12.2" customHeight="1" x14ac:dyDescent="0.25">
      <c r="A796" s="485">
        <v>8807</v>
      </c>
      <c r="B796" s="486"/>
      <c r="C796" s="487" t="s">
        <v>2765</v>
      </c>
      <c r="D796" s="487"/>
      <c r="E796" s="487"/>
      <c r="F796" s="487"/>
      <c r="G796" s="362"/>
      <c r="H796" s="488"/>
      <c r="I796" s="488"/>
    </row>
    <row r="797" spans="1:9" ht="12.2" customHeight="1" x14ac:dyDescent="0.25">
      <c r="A797" s="481" t="s">
        <v>2766</v>
      </c>
      <c r="B797" s="481"/>
      <c r="C797" s="482" t="s">
        <v>2767</v>
      </c>
      <c r="D797" s="482"/>
      <c r="E797" s="482"/>
      <c r="F797" s="482"/>
      <c r="G797" s="363" t="s">
        <v>14778</v>
      </c>
      <c r="H797" s="483">
        <v>9.01</v>
      </c>
      <c r="I797" s="484"/>
    </row>
    <row r="798" spans="1:9" ht="24.4" customHeight="1" x14ac:dyDescent="0.25">
      <c r="A798" s="481" t="s">
        <v>398</v>
      </c>
      <c r="B798" s="481"/>
      <c r="C798" s="482" t="s">
        <v>2768</v>
      </c>
      <c r="D798" s="482"/>
      <c r="E798" s="482"/>
      <c r="F798" s="482"/>
      <c r="G798" s="363" t="s">
        <v>14778</v>
      </c>
      <c r="H798" s="483">
        <v>2.73</v>
      </c>
      <c r="I798" s="484"/>
    </row>
    <row r="799" spans="1:9" ht="12.2" customHeight="1" x14ac:dyDescent="0.25">
      <c r="A799" s="485">
        <v>8808</v>
      </c>
      <c r="B799" s="486"/>
      <c r="C799" s="487" t="s">
        <v>2769</v>
      </c>
      <c r="D799" s="487"/>
      <c r="E799" s="487"/>
      <c r="F799" s="487"/>
      <c r="G799" s="362"/>
      <c r="H799" s="488"/>
      <c r="I799" s="488"/>
    </row>
    <row r="800" spans="1:9" ht="24.4" customHeight="1" x14ac:dyDescent="0.25">
      <c r="A800" s="481" t="s">
        <v>2770</v>
      </c>
      <c r="B800" s="481"/>
      <c r="C800" s="482" t="s">
        <v>2771</v>
      </c>
      <c r="D800" s="482"/>
      <c r="E800" s="482"/>
      <c r="F800" s="482"/>
      <c r="G800" s="363" t="s">
        <v>14778</v>
      </c>
      <c r="H800" s="500">
        <v>33.950000000000003</v>
      </c>
      <c r="I800" s="484"/>
    </row>
    <row r="801" spans="1:9" ht="24.4" customHeight="1" x14ac:dyDescent="0.25">
      <c r="A801" s="481" t="s">
        <v>2772</v>
      </c>
      <c r="B801" s="481"/>
      <c r="C801" s="482" t="s">
        <v>2773</v>
      </c>
      <c r="D801" s="482"/>
      <c r="E801" s="482"/>
      <c r="F801" s="482"/>
      <c r="G801" s="363" t="s">
        <v>14778</v>
      </c>
      <c r="H801" s="500">
        <v>37.31</v>
      </c>
      <c r="I801" s="484"/>
    </row>
    <row r="802" spans="1:9" ht="24.4" customHeight="1" x14ac:dyDescent="0.25">
      <c r="A802" s="481" t="s">
        <v>2774</v>
      </c>
      <c r="B802" s="481"/>
      <c r="C802" s="482" t="s">
        <v>2775</v>
      </c>
      <c r="D802" s="482"/>
      <c r="E802" s="482"/>
      <c r="F802" s="482"/>
      <c r="G802" s="363" t="s">
        <v>14778</v>
      </c>
      <c r="H802" s="500">
        <v>40.68</v>
      </c>
      <c r="I802" s="484"/>
    </row>
    <row r="803" spans="1:9" ht="24.4" customHeight="1" x14ac:dyDescent="0.25">
      <c r="A803" s="481" t="s">
        <v>2776</v>
      </c>
      <c r="B803" s="481"/>
      <c r="C803" s="482" t="s">
        <v>2777</v>
      </c>
      <c r="D803" s="482"/>
      <c r="E803" s="482"/>
      <c r="F803" s="482"/>
      <c r="G803" s="363" t="s">
        <v>14778</v>
      </c>
      <c r="H803" s="500">
        <v>57.56</v>
      </c>
      <c r="I803" s="484"/>
    </row>
    <row r="804" spans="1:9" ht="12.2" customHeight="1" x14ac:dyDescent="0.25">
      <c r="A804" s="485">
        <v>8809</v>
      </c>
      <c r="B804" s="486"/>
      <c r="C804" s="487" t="s">
        <v>2779</v>
      </c>
      <c r="D804" s="487"/>
      <c r="E804" s="487"/>
      <c r="F804" s="487"/>
      <c r="G804" s="362"/>
      <c r="H804" s="488"/>
      <c r="I804" s="488"/>
    </row>
    <row r="805" spans="1:9" ht="36.6" customHeight="1" x14ac:dyDescent="0.25">
      <c r="A805" s="481" t="s">
        <v>2780</v>
      </c>
      <c r="B805" s="481"/>
      <c r="C805" s="482" t="s">
        <v>2781</v>
      </c>
      <c r="D805" s="482"/>
      <c r="E805" s="482"/>
      <c r="F805" s="482"/>
      <c r="G805" s="363" t="s">
        <v>14778</v>
      </c>
      <c r="H805" s="500">
        <v>60.63</v>
      </c>
      <c r="I805" s="484"/>
    </row>
    <row r="806" spans="1:9" ht="36.6" customHeight="1" x14ac:dyDescent="0.25">
      <c r="A806" s="481" t="s">
        <v>2782</v>
      </c>
      <c r="B806" s="481"/>
      <c r="C806" s="482" t="s">
        <v>2783</v>
      </c>
      <c r="D806" s="482"/>
      <c r="E806" s="482"/>
      <c r="F806" s="482"/>
      <c r="G806" s="363" t="s">
        <v>14778</v>
      </c>
      <c r="H806" s="500">
        <v>62.65</v>
      </c>
      <c r="I806" s="484"/>
    </row>
    <row r="807" spans="1:9" ht="36.6" customHeight="1" x14ac:dyDescent="0.25">
      <c r="A807" s="481" t="s">
        <v>2784</v>
      </c>
      <c r="B807" s="481"/>
      <c r="C807" s="482" t="s">
        <v>2785</v>
      </c>
      <c r="D807" s="482"/>
      <c r="E807" s="482"/>
      <c r="F807" s="482"/>
      <c r="G807" s="363" t="s">
        <v>14778</v>
      </c>
      <c r="H807" s="500">
        <v>65.05</v>
      </c>
      <c r="I807" s="484"/>
    </row>
    <row r="808" spans="1:9" ht="12.2" customHeight="1" x14ac:dyDescent="0.25">
      <c r="A808" s="485">
        <v>8810</v>
      </c>
      <c r="B808" s="486"/>
      <c r="C808" s="487" t="s">
        <v>2787</v>
      </c>
      <c r="D808" s="487"/>
      <c r="E808" s="487"/>
      <c r="F808" s="487"/>
      <c r="G808" s="362"/>
      <c r="H808" s="488"/>
      <c r="I808" s="488"/>
    </row>
    <row r="809" spans="1:9" ht="60.95" customHeight="1" x14ac:dyDescent="0.25">
      <c r="A809" s="481" t="s">
        <v>2789</v>
      </c>
      <c r="B809" s="481"/>
      <c r="C809" s="482" t="s">
        <v>2790</v>
      </c>
      <c r="D809" s="482"/>
      <c r="E809" s="482"/>
      <c r="F809" s="482"/>
      <c r="G809" s="363" t="s">
        <v>14778</v>
      </c>
      <c r="H809" s="500">
        <v>69.290000000000006</v>
      </c>
      <c r="I809" s="484"/>
    </row>
    <row r="810" spans="1:9" ht="60.95" customHeight="1" x14ac:dyDescent="0.25">
      <c r="A810" s="481" t="s">
        <v>2791</v>
      </c>
      <c r="B810" s="481"/>
      <c r="C810" s="482" t="s">
        <v>2792</v>
      </c>
      <c r="D810" s="482"/>
      <c r="E810" s="482"/>
      <c r="F810" s="482"/>
      <c r="G810" s="363" t="s">
        <v>14778</v>
      </c>
      <c r="H810" s="500">
        <v>65.06</v>
      </c>
      <c r="I810" s="484"/>
    </row>
    <row r="811" spans="1:9" ht="60.95" customHeight="1" x14ac:dyDescent="0.25">
      <c r="A811" s="481" t="s">
        <v>2793</v>
      </c>
      <c r="B811" s="481"/>
      <c r="C811" s="482" t="s">
        <v>2794</v>
      </c>
      <c r="D811" s="482"/>
      <c r="E811" s="482"/>
      <c r="F811" s="482"/>
      <c r="G811" s="363" t="s">
        <v>14778</v>
      </c>
      <c r="H811" s="500">
        <v>56.91</v>
      </c>
      <c r="I811" s="484"/>
    </row>
    <row r="812" spans="1:9" ht="60.95" customHeight="1" x14ac:dyDescent="0.25">
      <c r="A812" s="481" t="s">
        <v>2795</v>
      </c>
      <c r="B812" s="481"/>
      <c r="C812" s="482" t="s">
        <v>2796</v>
      </c>
      <c r="D812" s="482"/>
      <c r="E812" s="482"/>
      <c r="F812" s="482"/>
      <c r="G812" s="363" t="s">
        <v>14778</v>
      </c>
      <c r="H812" s="500">
        <v>55.57</v>
      </c>
      <c r="I812" s="484"/>
    </row>
    <row r="813" spans="1:9" ht="48.75" customHeight="1" x14ac:dyDescent="0.25">
      <c r="A813" s="481" t="s">
        <v>2797</v>
      </c>
      <c r="B813" s="481"/>
      <c r="C813" s="482" t="s">
        <v>2798</v>
      </c>
      <c r="D813" s="482"/>
      <c r="E813" s="482"/>
      <c r="F813" s="482"/>
      <c r="G813" s="363" t="s">
        <v>14778</v>
      </c>
      <c r="H813" s="500">
        <v>81.88</v>
      </c>
      <c r="I813" s="484"/>
    </row>
    <row r="814" spans="1:9" ht="48.75" customHeight="1" x14ac:dyDescent="0.25">
      <c r="A814" s="481" t="s">
        <v>2799</v>
      </c>
      <c r="B814" s="481"/>
      <c r="C814" s="482" t="s">
        <v>2800</v>
      </c>
      <c r="D814" s="482"/>
      <c r="E814" s="482"/>
      <c r="F814" s="482"/>
      <c r="G814" s="363" t="s">
        <v>14778</v>
      </c>
      <c r="H814" s="500">
        <v>86.4</v>
      </c>
      <c r="I814" s="484"/>
    </row>
    <row r="815" spans="1:9" ht="36.6" customHeight="1" x14ac:dyDescent="0.25">
      <c r="A815" s="481" t="s">
        <v>2788</v>
      </c>
      <c r="B815" s="481"/>
      <c r="C815" s="482" t="s">
        <v>15002</v>
      </c>
      <c r="D815" s="482"/>
      <c r="E815" s="482"/>
      <c r="F815" s="482"/>
      <c r="G815" s="363" t="s">
        <v>14778</v>
      </c>
      <c r="H815" s="500">
        <v>94.31</v>
      </c>
      <c r="I815" s="484"/>
    </row>
    <row r="816" spans="1:9" ht="12.2" customHeight="1" x14ac:dyDescent="0.25">
      <c r="A816" s="485">
        <v>8811</v>
      </c>
      <c r="B816" s="486"/>
      <c r="C816" s="487" t="s">
        <v>2801</v>
      </c>
      <c r="D816" s="487"/>
      <c r="E816" s="487"/>
      <c r="F816" s="487"/>
      <c r="G816" s="362"/>
      <c r="H816" s="488"/>
      <c r="I816" s="488"/>
    </row>
    <row r="817" spans="1:9" ht="60.95" customHeight="1" x14ac:dyDescent="0.25">
      <c r="A817" s="481" t="s">
        <v>2802</v>
      </c>
      <c r="B817" s="481"/>
      <c r="C817" s="482" t="s">
        <v>2803</v>
      </c>
      <c r="D817" s="482"/>
      <c r="E817" s="482"/>
      <c r="F817" s="482"/>
      <c r="G817" s="363" t="s">
        <v>14778</v>
      </c>
      <c r="H817" s="499">
        <v>139.74</v>
      </c>
      <c r="I817" s="484"/>
    </row>
    <row r="818" spans="1:9" ht="60.95" customHeight="1" x14ac:dyDescent="0.25">
      <c r="A818" s="481" t="s">
        <v>2804</v>
      </c>
      <c r="B818" s="481"/>
      <c r="C818" s="482" t="s">
        <v>2805</v>
      </c>
      <c r="D818" s="482"/>
      <c r="E818" s="482"/>
      <c r="F818" s="482"/>
      <c r="G818" s="363" t="s">
        <v>14778</v>
      </c>
      <c r="H818" s="499">
        <v>124.73</v>
      </c>
      <c r="I818" s="484"/>
    </row>
    <row r="819" spans="1:9" ht="12.2" customHeight="1" x14ac:dyDescent="0.25">
      <c r="A819" s="485">
        <v>8812</v>
      </c>
      <c r="B819" s="486"/>
      <c r="C819" s="487" t="s">
        <v>2806</v>
      </c>
      <c r="D819" s="487"/>
      <c r="E819" s="487"/>
      <c r="F819" s="487"/>
      <c r="G819" s="362"/>
      <c r="H819" s="488"/>
      <c r="I819" s="488"/>
    </row>
    <row r="820" spans="1:9" ht="36.6" customHeight="1" x14ac:dyDescent="0.25">
      <c r="A820" s="481" t="s">
        <v>2807</v>
      </c>
      <c r="B820" s="481"/>
      <c r="C820" s="482" t="s">
        <v>2808</v>
      </c>
      <c r="D820" s="482"/>
      <c r="E820" s="482"/>
      <c r="F820" s="482"/>
      <c r="G820" s="363" t="s">
        <v>14778</v>
      </c>
      <c r="H820" s="500">
        <v>86.05</v>
      </c>
      <c r="I820" s="484"/>
    </row>
    <row r="821" spans="1:9" ht="36.6" customHeight="1" x14ac:dyDescent="0.25">
      <c r="A821" s="481" t="s">
        <v>2809</v>
      </c>
      <c r="B821" s="481"/>
      <c r="C821" s="482" t="s">
        <v>2810</v>
      </c>
      <c r="D821" s="482"/>
      <c r="E821" s="482"/>
      <c r="F821" s="482"/>
      <c r="G821" s="363" t="s">
        <v>14778</v>
      </c>
      <c r="H821" s="500">
        <v>83.8</v>
      </c>
      <c r="I821" s="484"/>
    </row>
    <row r="822" spans="1:9" ht="36.6" customHeight="1" x14ac:dyDescent="0.25">
      <c r="A822" s="481" t="s">
        <v>2811</v>
      </c>
      <c r="B822" s="481"/>
      <c r="C822" s="482" t="s">
        <v>2812</v>
      </c>
      <c r="D822" s="482"/>
      <c r="E822" s="482"/>
      <c r="F822" s="482"/>
      <c r="G822" s="363" t="s">
        <v>14778</v>
      </c>
      <c r="H822" s="500">
        <v>65.25</v>
      </c>
      <c r="I822" s="484"/>
    </row>
    <row r="823" spans="1:9" ht="36.6" customHeight="1" x14ac:dyDescent="0.25">
      <c r="A823" s="481" t="s">
        <v>2813</v>
      </c>
      <c r="B823" s="481"/>
      <c r="C823" s="482" t="s">
        <v>2814</v>
      </c>
      <c r="D823" s="482"/>
      <c r="E823" s="482"/>
      <c r="F823" s="482"/>
      <c r="G823" s="363" t="s">
        <v>14778</v>
      </c>
      <c r="H823" s="500">
        <v>93.05</v>
      </c>
      <c r="I823" s="484"/>
    </row>
    <row r="824" spans="1:9" ht="36.6" customHeight="1" x14ac:dyDescent="0.25">
      <c r="A824" s="481" t="s">
        <v>2815</v>
      </c>
      <c r="B824" s="481"/>
      <c r="C824" s="482" t="s">
        <v>2816</v>
      </c>
      <c r="D824" s="482"/>
      <c r="E824" s="482"/>
      <c r="F824" s="482"/>
      <c r="G824" s="363" t="s">
        <v>14778</v>
      </c>
      <c r="H824" s="500">
        <v>88.56</v>
      </c>
      <c r="I824" s="484"/>
    </row>
    <row r="825" spans="1:9" ht="36.6" customHeight="1" x14ac:dyDescent="0.25">
      <c r="A825" s="481" t="s">
        <v>2817</v>
      </c>
      <c r="B825" s="481"/>
      <c r="C825" s="482" t="s">
        <v>2818</v>
      </c>
      <c r="D825" s="482"/>
      <c r="E825" s="482"/>
      <c r="F825" s="482"/>
      <c r="G825" s="363" t="s">
        <v>14778</v>
      </c>
      <c r="H825" s="500">
        <v>67.89</v>
      </c>
      <c r="I825" s="484"/>
    </row>
    <row r="826" spans="1:9" ht="12.2" customHeight="1" x14ac:dyDescent="0.25">
      <c r="A826" s="485">
        <v>8814</v>
      </c>
      <c r="B826" s="486"/>
      <c r="C826" s="487" t="s">
        <v>2820</v>
      </c>
      <c r="D826" s="487"/>
      <c r="E826" s="487"/>
      <c r="F826" s="487"/>
      <c r="G826" s="362"/>
      <c r="H826" s="488"/>
      <c r="I826" s="488"/>
    </row>
    <row r="827" spans="1:9" ht="48.75" customHeight="1" x14ac:dyDescent="0.25">
      <c r="A827" s="481" t="s">
        <v>2821</v>
      </c>
      <c r="B827" s="481"/>
      <c r="C827" s="482" t="s">
        <v>2822</v>
      </c>
      <c r="D827" s="482"/>
      <c r="E827" s="482"/>
      <c r="F827" s="482"/>
      <c r="G827" s="363" t="s">
        <v>14778</v>
      </c>
      <c r="H827" s="499">
        <v>235.36</v>
      </c>
      <c r="I827" s="484"/>
    </row>
    <row r="828" spans="1:9" ht="36.6" customHeight="1" x14ac:dyDescent="0.25">
      <c r="A828" s="481" t="s">
        <v>2823</v>
      </c>
      <c r="B828" s="481"/>
      <c r="C828" s="482" t="s">
        <v>2824</v>
      </c>
      <c r="D828" s="482"/>
      <c r="E828" s="482"/>
      <c r="F828" s="482"/>
      <c r="G828" s="363" t="s">
        <v>14778</v>
      </c>
      <c r="H828" s="499">
        <v>216.66</v>
      </c>
      <c r="I828" s="484"/>
    </row>
    <row r="829" spans="1:9" ht="36.6" customHeight="1" x14ac:dyDescent="0.25">
      <c r="A829" s="481" t="s">
        <v>2825</v>
      </c>
      <c r="B829" s="481"/>
      <c r="C829" s="482" t="s">
        <v>2826</v>
      </c>
      <c r="D829" s="482"/>
      <c r="E829" s="482"/>
      <c r="F829" s="482"/>
      <c r="G829" s="363" t="s">
        <v>14778</v>
      </c>
      <c r="H829" s="499">
        <v>284.16000000000003</v>
      </c>
      <c r="I829" s="484"/>
    </row>
    <row r="830" spans="1:9" ht="12.2" customHeight="1" x14ac:dyDescent="0.25">
      <c r="A830" s="485">
        <v>8815</v>
      </c>
      <c r="B830" s="486"/>
      <c r="C830" s="487" t="s">
        <v>2827</v>
      </c>
      <c r="D830" s="487"/>
      <c r="E830" s="487"/>
      <c r="F830" s="487"/>
      <c r="G830" s="362"/>
      <c r="H830" s="488"/>
      <c r="I830" s="488"/>
    </row>
    <row r="831" spans="1:9" ht="36.6" customHeight="1" x14ac:dyDescent="0.25">
      <c r="A831" s="481" t="s">
        <v>2828</v>
      </c>
      <c r="B831" s="481"/>
      <c r="C831" s="482" t="s">
        <v>2829</v>
      </c>
      <c r="D831" s="482"/>
      <c r="E831" s="482"/>
      <c r="F831" s="482"/>
      <c r="G831" s="363" t="s">
        <v>14778</v>
      </c>
      <c r="H831" s="483">
        <v>4.7</v>
      </c>
      <c r="I831" s="484"/>
    </row>
    <row r="832" spans="1:9" ht="36.6" customHeight="1" x14ac:dyDescent="0.25">
      <c r="A832" s="481" t="s">
        <v>3126</v>
      </c>
      <c r="B832" s="481"/>
      <c r="C832" s="482" t="s">
        <v>3127</v>
      </c>
      <c r="D832" s="482"/>
      <c r="E832" s="482"/>
      <c r="F832" s="482"/>
      <c r="G832" s="363" t="s">
        <v>14778</v>
      </c>
      <c r="H832" s="483">
        <v>5.22</v>
      </c>
      <c r="I832" s="484"/>
    </row>
    <row r="833" spans="1:9" ht="36.6" customHeight="1" x14ac:dyDescent="0.25">
      <c r="A833" s="481" t="s">
        <v>2830</v>
      </c>
      <c r="B833" s="481"/>
      <c r="C833" s="482" t="s">
        <v>2831</v>
      </c>
      <c r="D833" s="482"/>
      <c r="E833" s="482"/>
      <c r="F833" s="482"/>
      <c r="G833" s="363" t="s">
        <v>14778</v>
      </c>
      <c r="H833" s="483">
        <v>5.3</v>
      </c>
      <c r="I833" s="484"/>
    </row>
    <row r="834" spans="1:9" ht="36.6" customHeight="1" x14ac:dyDescent="0.25">
      <c r="A834" s="481" t="s">
        <v>2832</v>
      </c>
      <c r="B834" s="481"/>
      <c r="C834" s="482" t="s">
        <v>2833</v>
      </c>
      <c r="D834" s="482"/>
      <c r="E834" s="482"/>
      <c r="F834" s="482"/>
      <c r="G834" s="363" t="s">
        <v>14778</v>
      </c>
      <c r="H834" s="483">
        <v>7.01</v>
      </c>
      <c r="I834" s="484"/>
    </row>
    <row r="835" spans="1:9" ht="24.4" customHeight="1" x14ac:dyDescent="0.25">
      <c r="A835" s="481" t="s">
        <v>2834</v>
      </c>
      <c r="B835" s="481"/>
      <c r="C835" s="482" t="s">
        <v>2835</v>
      </c>
      <c r="D835" s="482"/>
      <c r="E835" s="482"/>
      <c r="F835" s="482"/>
      <c r="G835" s="363" t="s">
        <v>14778</v>
      </c>
      <c r="H835" s="483">
        <v>8.44</v>
      </c>
      <c r="I835" s="484"/>
    </row>
    <row r="836" spans="1:9" ht="24.4" customHeight="1" x14ac:dyDescent="0.25">
      <c r="A836" s="481" t="s">
        <v>2836</v>
      </c>
      <c r="B836" s="481"/>
      <c r="C836" s="482" t="s">
        <v>2837</v>
      </c>
      <c r="D836" s="482"/>
      <c r="E836" s="482"/>
      <c r="F836" s="482"/>
      <c r="G836" s="363" t="s">
        <v>14778</v>
      </c>
      <c r="H836" s="500">
        <v>15.23</v>
      </c>
      <c r="I836" s="484"/>
    </row>
    <row r="837" spans="1:9" ht="12.2" customHeight="1" x14ac:dyDescent="0.25">
      <c r="A837" s="485">
        <v>8816</v>
      </c>
      <c r="B837" s="486"/>
      <c r="C837" s="487" t="s">
        <v>2839</v>
      </c>
      <c r="D837" s="487"/>
      <c r="E837" s="487"/>
      <c r="F837" s="487"/>
      <c r="G837" s="362"/>
      <c r="H837" s="488"/>
      <c r="I837" s="488"/>
    </row>
    <row r="838" spans="1:9" ht="12.2" customHeight="1" x14ac:dyDescent="0.25">
      <c r="A838" s="481" t="s">
        <v>2840</v>
      </c>
      <c r="B838" s="481"/>
      <c r="C838" s="482" t="s">
        <v>2841</v>
      </c>
      <c r="D838" s="482"/>
      <c r="E838" s="482"/>
      <c r="F838" s="482"/>
      <c r="G838" s="363" t="s">
        <v>14778</v>
      </c>
      <c r="H838" s="499">
        <v>115.6</v>
      </c>
      <c r="I838" s="484"/>
    </row>
    <row r="839" spans="1:9" ht="12.2" customHeight="1" x14ac:dyDescent="0.25">
      <c r="A839" s="485">
        <v>8817</v>
      </c>
      <c r="B839" s="486"/>
      <c r="C839" s="487" t="s">
        <v>524</v>
      </c>
      <c r="D839" s="487"/>
      <c r="E839" s="487"/>
      <c r="F839" s="487"/>
      <c r="G839" s="362"/>
      <c r="H839" s="488"/>
      <c r="I839" s="488"/>
    </row>
    <row r="840" spans="1:9" ht="36.6" customHeight="1" x14ac:dyDescent="0.25">
      <c r="A840" s="481" t="s">
        <v>2842</v>
      </c>
      <c r="B840" s="481"/>
      <c r="C840" s="482" t="s">
        <v>2843</v>
      </c>
      <c r="D840" s="482"/>
      <c r="E840" s="482"/>
      <c r="F840" s="482"/>
      <c r="G840" s="363" t="s">
        <v>14778</v>
      </c>
      <c r="H840" s="500">
        <v>44.22</v>
      </c>
      <c r="I840" s="484"/>
    </row>
    <row r="841" spans="1:9" ht="36.6" customHeight="1" x14ac:dyDescent="0.25">
      <c r="A841" s="481" t="s">
        <v>2844</v>
      </c>
      <c r="B841" s="481"/>
      <c r="C841" s="482" t="s">
        <v>2845</v>
      </c>
      <c r="D841" s="482"/>
      <c r="E841" s="482"/>
      <c r="F841" s="482"/>
      <c r="G841" s="363" t="s">
        <v>14778</v>
      </c>
      <c r="H841" s="500">
        <v>44.41</v>
      </c>
      <c r="I841" s="484"/>
    </row>
    <row r="842" spans="1:9" ht="36.6" customHeight="1" x14ac:dyDescent="0.25">
      <c r="A842" s="481" t="s">
        <v>2846</v>
      </c>
      <c r="B842" s="481"/>
      <c r="C842" s="482" t="s">
        <v>2847</v>
      </c>
      <c r="D842" s="482"/>
      <c r="E842" s="482"/>
      <c r="F842" s="482"/>
      <c r="G842" s="363" t="s">
        <v>14778</v>
      </c>
      <c r="H842" s="500">
        <v>45.38</v>
      </c>
      <c r="I842" s="484"/>
    </row>
    <row r="843" spans="1:9" ht="24.4" customHeight="1" x14ac:dyDescent="0.25">
      <c r="A843" s="481" t="s">
        <v>2848</v>
      </c>
      <c r="B843" s="481"/>
      <c r="C843" s="482" t="s">
        <v>2849</v>
      </c>
      <c r="D843" s="482"/>
      <c r="E843" s="482"/>
      <c r="F843" s="482"/>
      <c r="G843" s="363" t="s">
        <v>14778</v>
      </c>
      <c r="H843" s="500">
        <v>12.22</v>
      </c>
      <c r="I843" s="484"/>
    </row>
    <row r="844" spans="1:9" ht="24.4" customHeight="1" x14ac:dyDescent="0.25">
      <c r="A844" s="481" t="s">
        <v>2850</v>
      </c>
      <c r="B844" s="481"/>
      <c r="C844" s="482" t="s">
        <v>2851</v>
      </c>
      <c r="D844" s="482"/>
      <c r="E844" s="482"/>
      <c r="F844" s="482"/>
      <c r="G844" s="363" t="s">
        <v>14778</v>
      </c>
      <c r="H844" s="500">
        <v>14.87</v>
      </c>
      <c r="I844" s="484"/>
    </row>
    <row r="845" spans="1:9" ht="24.4" customHeight="1" x14ac:dyDescent="0.25">
      <c r="A845" s="481" t="s">
        <v>2852</v>
      </c>
      <c r="B845" s="481"/>
      <c r="C845" s="482" t="s">
        <v>2853</v>
      </c>
      <c r="D845" s="482"/>
      <c r="E845" s="482"/>
      <c r="F845" s="482"/>
      <c r="G845" s="363" t="s">
        <v>14778</v>
      </c>
      <c r="H845" s="500">
        <v>15.06</v>
      </c>
      <c r="I845" s="484"/>
    </row>
    <row r="846" spans="1:9" ht="24.4" customHeight="1" x14ac:dyDescent="0.25">
      <c r="A846" s="481" t="s">
        <v>2854</v>
      </c>
      <c r="B846" s="481"/>
      <c r="C846" s="482" t="s">
        <v>2855</v>
      </c>
      <c r="D846" s="482"/>
      <c r="E846" s="482"/>
      <c r="F846" s="482"/>
      <c r="G846" s="363" t="s">
        <v>14778</v>
      </c>
      <c r="H846" s="500">
        <v>16.03</v>
      </c>
      <c r="I846" s="484"/>
    </row>
    <row r="847" spans="1:9" ht="12.2" customHeight="1" x14ac:dyDescent="0.25">
      <c r="A847" s="481" t="s">
        <v>2856</v>
      </c>
      <c r="B847" s="481"/>
      <c r="C847" s="482" t="s">
        <v>2857</v>
      </c>
      <c r="D847" s="482"/>
      <c r="E847" s="482"/>
      <c r="F847" s="482"/>
      <c r="G847" s="363" t="s">
        <v>14778</v>
      </c>
      <c r="H847" s="483">
        <v>4.91</v>
      </c>
      <c r="I847" s="484"/>
    </row>
    <row r="848" spans="1:9" ht="24.4" customHeight="1" x14ac:dyDescent="0.25">
      <c r="A848" s="481" t="s">
        <v>2858</v>
      </c>
      <c r="B848" s="481"/>
      <c r="C848" s="482" t="s">
        <v>2859</v>
      </c>
      <c r="D848" s="482"/>
      <c r="E848" s="482"/>
      <c r="F848" s="482"/>
      <c r="G848" s="363" t="s">
        <v>14778</v>
      </c>
      <c r="H848" s="499">
        <v>116.09</v>
      </c>
      <c r="I848" s="484"/>
    </row>
    <row r="849" spans="1:9" ht="24.4" customHeight="1" x14ac:dyDescent="0.25">
      <c r="A849" s="481" t="s">
        <v>2860</v>
      </c>
      <c r="B849" s="481"/>
      <c r="C849" s="482" t="s">
        <v>2861</v>
      </c>
      <c r="D849" s="482"/>
      <c r="E849" s="482"/>
      <c r="F849" s="482"/>
      <c r="G849" s="363" t="s">
        <v>14778</v>
      </c>
      <c r="H849" s="499">
        <v>101.77</v>
      </c>
      <c r="I849" s="484"/>
    </row>
    <row r="850" spans="1:9" ht="12.2" customHeight="1" x14ac:dyDescent="0.25">
      <c r="A850" s="485">
        <v>8818</v>
      </c>
      <c r="B850" s="486"/>
      <c r="C850" s="487" t="s">
        <v>523</v>
      </c>
      <c r="D850" s="487"/>
      <c r="E850" s="487"/>
      <c r="F850" s="487"/>
      <c r="G850" s="362"/>
      <c r="H850" s="488"/>
      <c r="I850" s="488"/>
    </row>
    <row r="851" spans="1:9" ht="36.6" customHeight="1" x14ac:dyDescent="0.25">
      <c r="A851" s="481" t="s">
        <v>2862</v>
      </c>
      <c r="B851" s="481"/>
      <c r="C851" s="482" t="s">
        <v>2863</v>
      </c>
      <c r="D851" s="482"/>
      <c r="E851" s="482"/>
      <c r="F851" s="482"/>
      <c r="G851" s="363" t="s">
        <v>14778</v>
      </c>
      <c r="H851" s="500">
        <v>49.88</v>
      </c>
      <c r="I851" s="484"/>
    </row>
    <row r="852" spans="1:9" ht="36.6" customHeight="1" x14ac:dyDescent="0.25">
      <c r="A852" s="481" t="s">
        <v>2864</v>
      </c>
      <c r="B852" s="481"/>
      <c r="C852" s="482" t="s">
        <v>2865</v>
      </c>
      <c r="D852" s="482"/>
      <c r="E852" s="482"/>
      <c r="F852" s="482"/>
      <c r="G852" s="363" t="s">
        <v>14778</v>
      </c>
      <c r="H852" s="500">
        <v>50.71</v>
      </c>
      <c r="I852" s="484"/>
    </row>
    <row r="853" spans="1:9" ht="36.6" customHeight="1" x14ac:dyDescent="0.25">
      <c r="A853" s="481" t="s">
        <v>2866</v>
      </c>
      <c r="B853" s="481"/>
      <c r="C853" s="482" t="s">
        <v>2867</v>
      </c>
      <c r="D853" s="482"/>
      <c r="E853" s="482"/>
      <c r="F853" s="482"/>
      <c r="G853" s="363" t="s">
        <v>14778</v>
      </c>
      <c r="H853" s="500">
        <v>49.85</v>
      </c>
      <c r="I853" s="484"/>
    </row>
    <row r="854" spans="1:9" ht="36.6" customHeight="1" x14ac:dyDescent="0.25">
      <c r="A854" s="481" t="s">
        <v>2868</v>
      </c>
      <c r="B854" s="481"/>
      <c r="C854" s="482" t="s">
        <v>2869</v>
      </c>
      <c r="D854" s="482"/>
      <c r="E854" s="482"/>
      <c r="F854" s="482"/>
      <c r="G854" s="363" t="s">
        <v>14778</v>
      </c>
      <c r="H854" s="500">
        <v>51.95</v>
      </c>
      <c r="I854" s="484"/>
    </row>
    <row r="855" spans="1:9" ht="36.6" customHeight="1" x14ac:dyDescent="0.25">
      <c r="A855" s="481" t="s">
        <v>2870</v>
      </c>
      <c r="B855" s="481"/>
      <c r="C855" s="482" t="s">
        <v>2871</v>
      </c>
      <c r="D855" s="482"/>
      <c r="E855" s="482"/>
      <c r="F855" s="482"/>
      <c r="G855" s="363" t="s">
        <v>14778</v>
      </c>
      <c r="H855" s="500">
        <v>56.24</v>
      </c>
      <c r="I855" s="484"/>
    </row>
    <row r="856" spans="1:9" ht="36.6" customHeight="1" x14ac:dyDescent="0.25">
      <c r="A856" s="481" t="s">
        <v>2872</v>
      </c>
      <c r="B856" s="481"/>
      <c r="C856" s="482" t="s">
        <v>2873</v>
      </c>
      <c r="D856" s="482"/>
      <c r="E856" s="482"/>
      <c r="F856" s="482"/>
      <c r="G856" s="363" t="s">
        <v>14778</v>
      </c>
      <c r="H856" s="500">
        <v>55.38</v>
      </c>
      <c r="I856" s="484"/>
    </row>
    <row r="857" spans="1:9" ht="36.6" customHeight="1" x14ac:dyDescent="0.25">
      <c r="A857" s="481" t="s">
        <v>2874</v>
      </c>
      <c r="B857" s="481"/>
      <c r="C857" s="482" t="s">
        <v>2875</v>
      </c>
      <c r="D857" s="482"/>
      <c r="E857" s="482"/>
      <c r="F857" s="482"/>
      <c r="G857" s="363" t="s">
        <v>14778</v>
      </c>
      <c r="H857" s="500">
        <v>57.48</v>
      </c>
      <c r="I857" s="484"/>
    </row>
    <row r="858" spans="1:9" ht="36.6" customHeight="1" x14ac:dyDescent="0.25">
      <c r="A858" s="481" t="s">
        <v>2876</v>
      </c>
      <c r="B858" s="481"/>
      <c r="C858" s="482" t="s">
        <v>2877</v>
      </c>
      <c r="D858" s="482"/>
      <c r="E858" s="482"/>
      <c r="F858" s="482"/>
      <c r="G858" s="363" t="s">
        <v>14778</v>
      </c>
      <c r="H858" s="500">
        <v>74.02</v>
      </c>
      <c r="I858" s="484"/>
    </row>
    <row r="859" spans="1:9" ht="48.75" customHeight="1" x14ac:dyDescent="0.25">
      <c r="A859" s="481" t="s">
        <v>2878</v>
      </c>
      <c r="B859" s="481"/>
      <c r="C859" s="482" t="s">
        <v>2879</v>
      </c>
      <c r="D859" s="482"/>
      <c r="E859" s="482"/>
      <c r="F859" s="482"/>
      <c r="G859" s="363" t="s">
        <v>14778</v>
      </c>
      <c r="H859" s="500">
        <v>51.56</v>
      </c>
      <c r="I859" s="484"/>
    </row>
    <row r="860" spans="1:9" ht="36.6" customHeight="1" x14ac:dyDescent="0.25">
      <c r="A860" s="481" t="s">
        <v>2880</v>
      </c>
      <c r="B860" s="481"/>
      <c r="C860" s="482" t="s">
        <v>2881</v>
      </c>
      <c r="D860" s="482"/>
      <c r="E860" s="482"/>
      <c r="F860" s="482"/>
      <c r="G860" s="363" t="s">
        <v>14778</v>
      </c>
      <c r="H860" s="500">
        <v>39.67</v>
      </c>
      <c r="I860" s="484"/>
    </row>
    <row r="861" spans="1:9" ht="36.6" customHeight="1" x14ac:dyDescent="0.25">
      <c r="A861" s="481" t="s">
        <v>2882</v>
      </c>
      <c r="B861" s="481"/>
      <c r="C861" s="482" t="s">
        <v>2883</v>
      </c>
      <c r="D861" s="482"/>
      <c r="E861" s="482"/>
      <c r="F861" s="482"/>
      <c r="G861" s="363" t="s">
        <v>14778</v>
      </c>
      <c r="H861" s="500">
        <v>53.22</v>
      </c>
      <c r="I861" s="484"/>
    </row>
    <row r="862" spans="1:9" ht="36.6" customHeight="1" x14ac:dyDescent="0.25">
      <c r="A862" s="481" t="s">
        <v>2884</v>
      </c>
      <c r="B862" s="481"/>
      <c r="C862" s="482" t="s">
        <v>2885</v>
      </c>
      <c r="D862" s="482"/>
      <c r="E862" s="482"/>
      <c r="F862" s="482"/>
      <c r="G862" s="363" t="s">
        <v>14778</v>
      </c>
      <c r="H862" s="500">
        <v>52.36</v>
      </c>
      <c r="I862" s="484"/>
    </row>
    <row r="863" spans="1:9" ht="36.6" customHeight="1" x14ac:dyDescent="0.25">
      <c r="A863" s="481" t="s">
        <v>2886</v>
      </c>
      <c r="B863" s="481"/>
      <c r="C863" s="482" t="s">
        <v>2887</v>
      </c>
      <c r="D863" s="482"/>
      <c r="E863" s="482"/>
      <c r="F863" s="482"/>
      <c r="G863" s="363" t="s">
        <v>14778</v>
      </c>
      <c r="H863" s="500">
        <v>54.46</v>
      </c>
      <c r="I863" s="484"/>
    </row>
    <row r="864" spans="1:9" ht="36.6" customHeight="1" x14ac:dyDescent="0.25">
      <c r="A864" s="481" t="s">
        <v>2888</v>
      </c>
      <c r="B864" s="481"/>
      <c r="C864" s="482" t="s">
        <v>2889</v>
      </c>
      <c r="D864" s="482"/>
      <c r="E864" s="482"/>
      <c r="F864" s="482"/>
      <c r="G864" s="363" t="s">
        <v>14778</v>
      </c>
      <c r="H864" s="500">
        <v>43.03</v>
      </c>
      <c r="I864" s="484"/>
    </row>
    <row r="865" spans="1:9" ht="36.6" customHeight="1" x14ac:dyDescent="0.25">
      <c r="A865" s="481" t="s">
        <v>2890</v>
      </c>
      <c r="B865" s="481"/>
      <c r="C865" s="482" t="s">
        <v>2891</v>
      </c>
      <c r="D865" s="482"/>
      <c r="E865" s="482"/>
      <c r="F865" s="482"/>
      <c r="G865" s="363" t="s">
        <v>14778</v>
      </c>
      <c r="H865" s="500">
        <v>58.44</v>
      </c>
      <c r="I865" s="484"/>
    </row>
    <row r="866" spans="1:9" ht="36.6" customHeight="1" x14ac:dyDescent="0.25">
      <c r="A866" s="481" t="s">
        <v>2892</v>
      </c>
      <c r="B866" s="481"/>
      <c r="C866" s="482" t="s">
        <v>2893</v>
      </c>
      <c r="D866" s="482"/>
      <c r="E866" s="482"/>
      <c r="F866" s="482"/>
      <c r="G866" s="363" t="s">
        <v>14778</v>
      </c>
      <c r="H866" s="500">
        <v>57.58</v>
      </c>
      <c r="I866" s="484"/>
    </row>
    <row r="867" spans="1:9" ht="36.6" customHeight="1" x14ac:dyDescent="0.25">
      <c r="A867" s="481" t="s">
        <v>2894</v>
      </c>
      <c r="B867" s="481"/>
      <c r="C867" s="482" t="s">
        <v>2895</v>
      </c>
      <c r="D867" s="482"/>
      <c r="E867" s="482"/>
      <c r="F867" s="482"/>
      <c r="G867" s="363" t="s">
        <v>14778</v>
      </c>
      <c r="H867" s="500">
        <v>59.68</v>
      </c>
      <c r="I867" s="484"/>
    </row>
    <row r="868" spans="1:9" ht="36.6" customHeight="1" x14ac:dyDescent="0.25">
      <c r="A868" s="481" t="s">
        <v>2896</v>
      </c>
      <c r="B868" s="481"/>
      <c r="C868" s="482" t="s">
        <v>2897</v>
      </c>
      <c r="D868" s="482"/>
      <c r="E868" s="482"/>
      <c r="F868" s="482"/>
      <c r="G868" s="363" t="s">
        <v>14778</v>
      </c>
      <c r="H868" s="500">
        <v>46.4</v>
      </c>
      <c r="I868" s="484"/>
    </row>
    <row r="869" spans="1:9" ht="36.6" customHeight="1" x14ac:dyDescent="0.25">
      <c r="A869" s="481" t="s">
        <v>2898</v>
      </c>
      <c r="B869" s="481"/>
      <c r="C869" s="482" t="s">
        <v>2899</v>
      </c>
      <c r="D869" s="482"/>
      <c r="E869" s="482"/>
      <c r="F869" s="482"/>
      <c r="G869" s="363" t="s">
        <v>14778</v>
      </c>
      <c r="H869" s="500">
        <v>77.540000000000006</v>
      </c>
      <c r="I869" s="484"/>
    </row>
    <row r="870" spans="1:9" ht="36.6" customHeight="1" x14ac:dyDescent="0.25">
      <c r="A870" s="481" t="s">
        <v>2900</v>
      </c>
      <c r="B870" s="481"/>
      <c r="C870" s="482" t="s">
        <v>2901</v>
      </c>
      <c r="D870" s="482"/>
      <c r="E870" s="482"/>
      <c r="F870" s="482"/>
      <c r="G870" s="363" t="s">
        <v>14778</v>
      </c>
      <c r="H870" s="500">
        <v>65.06</v>
      </c>
      <c r="I870" s="484"/>
    </row>
    <row r="871" spans="1:9" ht="12.2" customHeight="1" x14ac:dyDescent="0.25">
      <c r="A871" s="485">
        <v>8819</v>
      </c>
      <c r="B871" s="486"/>
      <c r="C871" s="487" t="s">
        <v>2902</v>
      </c>
      <c r="D871" s="487"/>
      <c r="E871" s="487"/>
      <c r="F871" s="487"/>
      <c r="G871" s="362"/>
      <c r="H871" s="488"/>
      <c r="I871" s="488"/>
    </row>
    <row r="872" spans="1:9" ht="24.4" customHeight="1" x14ac:dyDescent="0.25">
      <c r="A872" s="481" t="s">
        <v>2903</v>
      </c>
      <c r="B872" s="481"/>
      <c r="C872" s="482" t="s">
        <v>2904</v>
      </c>
      <c r="D872" s="482"/>
      <c r="E872" s="482"/>
      <c r="F872" s="482"/>
      <c r="G872" s="363" t="s">
        <v>14778</v>
      </c>
      <c r="H872" s="500">
        <v>24.92</v>
      </c>
      <c r="I872" s="484"/>
    </row>
    <row r="873" spans="1:9" ht="36.6" customHeight="1" x14ac:dyDescent="0.25">
      <c r="A873" s="481" t="s">
        <v>2905</v>
      </c>
      <c r="B873" s="481"/>
      <c r="C873" s="482" t="s">
        <v>2906</v>
      </c>
      <c r="D873" s="482"/>
      <c r="E873" s="482"/>
      <c r="F873" s="482"/>
      <c r="G873" s="363" t="s">
        <v>14778</v>
      </c>
      <c r="H873" s="500">
        <v>87.12</v>
      </c>
      <c r="I873" s="484"/>
    </row>
    <row r="874" spans="1:9" ht="36.6" customHeight="1" x14ac:dyDescent="0.25">
      <c r="A874" s="481" t="s">
        <v>2907</v>
      </c>
      <c r="B874" s="481"/>
      <c r="C874" s="482" t="s">
        <v>2908</v>
      </c>
      <c r="D874" s="482"/>
      <c r="E874" s="482"/>
      <c r="F874" s="482"/>
      <c r="G874" s="363" t="s">
        <v>14778</v>
      </c>
      <c r="H874" s="500">
        <v>87.12</v>
      </c>
      <c r="I874" s="484"/>
    </row>
    <row r="875" spans="1:9" ht="36.6" customHeight="1" x14ac:dyDescent="0.25">
      <c r="A875" s="481" t="s">
        <v>2909</v>
      </c>
      <c r="B875" s="481"/>
      <c r="C875" s="482" t="s">
        <v>2910</v>
      </c>
      <c r="D875" s="482"/>
      <c r="E875" s="482"/>
      <c r="F875" s="482"/>
      <c r="G875" s="363" t="s">
        <v>14778</v>
      </c>
      <c r="H875" s="499">
        <v>125.09</v>
      </c>
      <c r="I875" s="484"/>
    </row>
    <row r="876" spans="1:9" ht="36.6" customHeight="1" x14ac:dyDescent="0.25">
      <c r="A876" s="481" t="s">
        <v>2911</v>
      </c>
      <c r="B876" s="481"/>
      <c r="C876" s="482" t="s">
        <v>2912</v>
      </c>
      <c r="D876" s="482"/>
      <c r="E876" s="482"/>
      <c r="F876" s="482"/>
      <c r="G876" s="363" t="s">
        <v>14778</v>
      </c>
      <c r="H876" s="499">
        <v>123.13</v>
      </c>
      <c r="I876" s="484"/>
    </row>
    <row r="877" spans="1:9" ht="36.6" customHeight="1" x14ac:dyDescent="0.25">
      <c r="A877" s="481" t="s">
        <v>2913</v>
      </c>
      <c r="B877" s="481"/>
      <c r="C877" s="482" t="s">
        <v>2914</v>
      </c>
      <c r="D877" s="482"/>
      <c r="E877" s="482"/>
      <c r="F877" s="482"/>
      <c r="G877" s="363" t="s">
        <v>14778</v>
      </c>
      <c r="H877" s="499">
        <v>105.57</v>
      </c>
      <c r="I877" s="484"/>
    </row>
    <row r="878" spans="1:9" ht="36.6" customHeight="1" x14ac:dyDescent="0.25">
      <c r="A878" s="481" t="s">
        <v>2915</v>
      </c>
      <c r="B878" s="481"/>
      <c r="C878" s="482" t="s">
        <v>2916</v>
      </c>
      <c r="D878" s="482"/>
      <c r="E878" s="482"/>
      <c r="F878" s="482"/>
      <c r="G878" s="363" t="s">
        <v>14778</v>
      </c>
      <c r="H878" s="499">
        <v>103.61</v>
      </c>
      <c r="I878" s="484"/>
    </row>
    <row r="879" spans="1:9" ht="12.2" customHeight="1" x14ac:dyDescent="0.25">
      <c r="A879" s="485">
        <v>8820</v>
      </c>
      <c r="B879" s="486"/>
      <c r="C879" s="487" t="s">
        <v>2917</v>
      </c>
      <c r="D879" s="487"/>
      <c r="E879" s="487"/>
      <c r="F879" s="487"/>
      <c r="G879" s="362"/>
      <c r="H879" s="488"/>
      <c r="I879" s="488"/>
    </row>
    <row r="880" spans="1:9" ht="12.2" customHeight="1" x14ac:dyDescent="0.25">
      <c r="A880" s="481" t="s">
        <v>2918</v>
      </c>
      <c r="B880" s="481"/>
      <c r="C880" s="482" t="s">
        <v>2919</v>
      </c>
      <c r="D880" s="482"/>
      <c r="E880" s="482"/>
      <c r="F880" s="482"/>
      <c r="G880" s="363" t="s">
        <v>14836</v>
      </c>
      <c r="H880" s="501">
        <v>2681.17</v>
      </c>
      <c r="I880" s="484"/>
    </row>
    <row r="881" spans="1:9" ht="48.75" customHeight="1" x14ac:dyDescent="0.25">
      <c r="A881" s="481" t="s">
        <v>2920</v>
      </c>
      <c r="B881" s="481"/>
      <c r="C881" s="482" t="s">
        <v>2921</v>
      </c>
      <c r="D881" s="482"/>
      <c r="E881" s="482"/>
      <c r="F881" s="482"/>
      <c r="G881" s="363" t="s">
        <v>14778</v>
      </c>
      <c r="H881" s="500">
        <v>51.19</v>
      </c>
      <c r="I881" s="484"/>
    </row>
    <row r="882" spans="1:9" ht="48.75" customHeight="1" x14ac:dyDescent="0.25">
      <c r="A882" s="481" t="s">
        <v>2922</v>
      </c>
      <c r="B882" s="481"/>
      <c r="C882" s="482" t="s">
        <v>2923</v>
      </c>
      <c r="D882" s="482"/>
      <c r="E882" s="482"/>
      <c r="F882" s="482"/>
      <c r="G882" s="363" t="s">
        <v>14778</v>
      </c>
      <c r="H882" s="500">
        <v>80.81</v>
      </c>
      <c r="I882" s="484"/>
    </row>
    <row r="883" spans="1:9" ht="48.75" customHeight="1" x14ac:dyDescent="0.25">
      <c r="A883" s="481" t="s">
        <v>399</v>
      </c>
      <c r="B883" s="481"/>
      <c r="C883" s="482" t="s">
        <v>2924</v>
      </c>
      <c r="D883" s="482"/>
      <c r="E883" s="482"/>
      <c r="F883" s="482"/>
      <c r="G883" s="363" t="s">
        <v>14778</v>
      </c>
      <c r="H883" s="499">
        <v>156.58000000000001</v>
      </c>
      <c r="I883" s="484"/>
    </row>
    <row r="884" spans="1:9" ht="48.75" customHeight="1" x14ac:dyDescent="0.25">
      <c r="A884" s="481" t="s">
        <v>2925</v>
      </c>
      <c r="B884" s="481"/>
      <c r="C884" s="482" t="s">
        <v>2926</v>
      </c>
      <c r="D884" s="482"/>
      <c r="E884" s="482"/>
      <c r="F884" s="482"/>
      <c r="G884" s="363" t="s">
        <v>14778</v>
      </c>
      <c r="H884" s="499">
        <v>169.24</v>
      </c>
      <c r="I884" s="484"/>
    </row>
    <row r="885" spans="1:9" ht="48.75" customHeight="1" x14ac:dyDescent="0.25">
      <c r="A885" s="481" t="s">
        <v>2927</v>
      </c>
      <c r="B885" s="481"/>
      <c r="C885" s="482" t="s">
        <v>2928</v>
      </c>
      <c r="D885" s="482"/>
      <c r="E885" s="482"/>
      <c r="F885" s="482"/>
      <c r="G885" s="363" t="s">
        <v>14778</v>
      </c>
      <c r="H885" s="500">
        <v>93.23</v>
      </c>
      <c r="I885" s="484"/>
    </row>
    <row r="886" spans="1:9" ht="48.75" customHeight="1" x14ac:dyDescent="0.25">
      <c r="A886" s="481" t="s">
        <v>2929</v>
      </c>
      <c r="B886" s="481"/>
      <c r="C886" s="482" t="s">
        <v>2930</v>
      </c>
      <c r="D886" s="482"/>
      <c r="E886" s="482"/>
      <c r="F886" s="482"/>
      <c r="G886" s="363" t="s">
        <v>14778</v>
      </c>
      <c r="H886" s="500">
        <v>62.24</v>
      </c>
      <c r="I886" s="484"/>
    </row>
    <row r="887" spans="1:9" ht="48.75" customHeight="1" x14ac:dyDescent="0.25">
      <c r="A887" s="481" t="s">
        <v>2931</v>
      </c>
      <c r="B887" s="481"/>
      <c r="C887" s="482" t="s">
        <v>2932</v>
      </c>
      <c r="D887" s="482"/>
      <c r="E887" s="482"/>
      <c r="F887" s="482"/>
      <c r="G887" s="363" t="s">
        <v>14778</v>
      </c>
      <c r="H887" s="499">
        <v>206</v>
      </c>
      <c r="I887" s="484"/>
    </row>
    <row r="888" spans="1:9" ht="12.2" customHeight="1" x14ac:dyDescent="0.25">
      <c r="A888" s="485">
        <v>8821</v>
      </c>
      <c r="B888" s="486"/>
      <c r="C888" s="487" t="s">
        <v>2933</v>
      </c>
      <c r="D888" s="487"/>
      <c r="E888" s="487"/>
      <c r="F888" s="487"/>
      <c r="G888" s="362"/>
      <c r="H888" s="488"/>
      <c r="I888" s="488"/>
    </row>
    <row r="889" spans="1:9" ht="36.6" customHeight="1" x14ac:dyDescent="0.25">
      <c r="A889" s="481" t="s">
        <v>2934</v>
      </c>
      <c r="B889" s="481"/>
      <c r="C889" s="482" t="s">
        <v>2935</v>
      </c>
      <c r="D889" s="482"/>
      <c r="E889" s="482"/>
      <c r="F889" s="482"/>
      <c r="G889" s="363" t="s">
        <v>14778</v>
      </c>
      <c r="H889" s="499">
        <v>126.32</v>
      </c>
      <c r="I889" s="484"/>
    </row>
    <row r="890" spans="1:9" ht="36.6" customHeight="1" x14ac:dyDescent="0.25">
      <c r="A890" s="481" t="s">
        <v>2936</v>
      </c>
      <c r="B890" s="481"/>
      <c r="C890" s="482" t="s">
        <v>2937</v>
      </c>
      <c r="D890" s="482"/>
      <c r="E890" s="482"/>
      <c r="F890" s="482"/>
      <c r="G890" s="363" t="s">
        <v>14778</v>
      </c>
      <c r="H890" s="499">
        <v>141.07</v>
      </c>
      <c r="I890" s="484"/>
    </row>
    <row r="891" spans="1:9" ht="36.6" customHeight="1" x14ac:dyDescent="0.25">
      <c r="A891" s="481" t="s">
        <v>2938</v>
      </c>
      <c r="B891" s="481"/>
      <c r="C891" s="482" t="s">
        <v>2939</v>
      </c>
      <c r="D891" s="482"/>
      <c r="E891" s="482"/>
      <c r="F891" s="482"/>
      <c r="G891" s="363" t="s">
        <v>14778</v>
      </c>
      <c r="H891" s="499">
        <v>145.94</v>
      </c>
      <c r="I891" s="484"/>
    </row>
    <row r="892" spans="1:9" ht="36.6" customHeight="1" x14ac:dyDescent="0.25">
      <c r="A892" s="481" t="s">
        <v>2940</v>
      </c>
      <c r="B892" s="481"/>
      <c r="C892" s="482" t="s">
        <v>2941</v>
      </c>
      <c r="D892" s="482"/>
      <c r="E892" s="482"/>
      <c r="F892" s="482"/>
      <c r="G892" s="363" t="s">
        <v>14778</v>
      </c>
      <c r="H892" s="499">
        <v>153.49</v>
      </c>
      <c r="I892" s="484"/>
    </row>
    <row r="893" spans="1:9" ht="36.6" customHeight="1" x14ac:dyDescent="0.25">
      <c r="A893" s="481" t="s">
        <v>2942</v>
      </c>
      <c r="B893" s="481"/>
      <c r="C893" s="482" t="s">
        <v>2943</v>
      </c>
      <c r="D893" s="482"/>
      <c r="E893" s="482"/>
      <c r="F893" s="482"/>
      <c r="G893" s="363" t="s">
        <v>14778</v>
      </c>
      <c r="H893" s="499">
        <v>156.69</v>
      </c>
      <c r="I893" s="484"/>
    </row>
    <row r="894" spans="1:9" ht="24.4" customHeight="1" x14ac:dyDescent="0.25">
      <c r="A894" s="481" t="s">
        <v>2944</v>
      </c>
      <c r="B894" s="481"/>
      <c r="C894" s="482" t="s">
        <v>2945</v>
      </c>
      <c r="D894" s="482"/>
      <c r="E894" s="482"/>
      <c r="F894" s="482"/>
      <c r="G894" s="363" t="s">
        <v>14778</v>
      </c>
      <c r="H894" s="500">
        <v>51.19</v>
      </c>
      <c r="I894" s="484"/>
    </row>
    <row r="895" spans="1:9" ht="24.4" customHeight="1" x14ac:dyDescent="0.25">
      <c r="A895" s="481" t="s">
        <v>2946</v>
      </c>
      <c r="B895" s="481"/>
      <c r="C895" s="482" t="s">
        <v>2947</v>
      </c>
      <c r="D895" s="482"/>
      <c r="E895" s="482"/>
      <c r="F895" s="482"/>
      <c r="G895" s="363" t="s">
        <v>14778</v>
      </c>
      <c r="H895" s="500">
        <v>57.27</v>
      </c>
      <c r="I895" s="484"/>
    </row>
    <row r="896" spans="1:9" ht="36.6" customHeight="1" x14ac:dyDescent="0.25">
      <c r="A896" s="481" t="s">
        <v>2948</v>
      </c>
      <c r="B896" s="481"/>
      <c r="C896" s="482" t="s">
        <v>2949</v>
      </c>
      <c r="D896" s="482"/>
      <c r="E896" s="482"/>
      <c r="F896" s="482"/>
      <c r="G896" s="363" t="s">
        <v>14778</v>
      </c>
      <c r="H896" s="499">
        <v>123.32</v>
      </c>
      <c r="I896" s="484"/>
    </row>
    <row r="897" spans="1:9" ht="36.6" customHeight="1" x14ac:dyDescent="0.25">
      <c r="A897" s="481" t="s">
        <v>2950</v>
      </c>
      <c r="B897" s="481"/>
      <c r="C897" s="482" t="s">
        <v>2951</v>
      </c>
      <c r="D897" s="482"/>
      <c r="E897" s="482"/>
      <c r="F897" s="482"/>
      <c r="G897" s="363" t="s">
        <v>14778</v>
      </c>
      <c r="H897" s="499">
        <v>125.45</v>
      </c>
      <c r="I897" s="484"/>
    </row>
    <row r="898" spans="1:9" ht="36.6" customHeight="1" x14ac:dyDescent="0.25">
      <c r="A898" s="481" t="s">
        <v>2952</v>
      </c>
      <c r="B898" s="481"/>
      <c r="C898" s="482" t="s">
        <v>2953</v>
      </c>
      <c r="D898" s="482"/>
      <c r="E898" s="482"/>
      <c r="F898" s="482"/>
      <c r="G898" s="363" t="s">
        <v>14778</v>
      </c>
      <c r="H898" s="499">
        <v>127.06</v>
      </c>
      <c r="I898" s="484"/>
    </row>
    <row r="899" spans="1:9" ht="24.4" customHeight="1" x14ac:dyDescent="0.25">
      <c r="A899" s="481" t="s">
        <v>2954</v>
      </c>
      <c r="B899" s="481"/>
      <c r="C899" s="482" t="s">
        <v>2955</v>
      </c>
      <c r="D899" s="482"/>
      <c r="E899" s="482"/>
      <c r="F899" s="482"/>
      <c r="G899" s="363" t="s">
        <v>14778</v>
      </c>
      <c r="H899" s="500">
        <v>73</v>
      </c>
      <c r="I899" s="484"/>
    </row>
    <row r="900" spans="1:9" ht="36.6" customHeight="1" x14ac:dyDescent="0.25">
      <c r="A900" s="481" t="s">
        <v>2956</v>
      </c>
      <c r="B900" s="481"/>
      <c r="C900" s="482" t="s">
        <v>2957</v>
      </c>
      <c r="D900" s="482"/>
      <c r="E900" s="482"/>
      <c r="F900" s="482"/>
      <c r="G900" s="363" t="s">
        <v>14778</v>
      </c>
      <c r="H900" s="499">
        <v>130.86000000000001</v>
      </c>
      <c r="I900" s="484"/>
    </row>
    <row r="901" spans="1:9" ht="12.2" customHeight="1" x14ac:dyDescent="0.25">
      <c r="A901" s="485">
        <v>8822</v>
      </c>
      <c r="B901" s="486"/>
      <c r="C901" s="487" t="s">
        <v>2958</v>
      </c>
      <c r="D901" s="487"/>
      <c r="E901" s="487"/>
      <c r="F901" s="487"/>
      <c r="G901" s="362"/>
      <c r="H901" s="488"/>
      <c r="I901" s="488"/>
    </row>
    <row r="902" spans="1:9" ht="48.75" customHeight="1" x14ac:dyDescent="0.25">
      <c r="A902" s="481" t="s">
        <v>2959</v>
      </c>
      <c r="B902" s="481"/>
      <c r="C902" s="482" t="s">
        <v>2960</v>
      </c>
      <c r="D902" s="482"/>
      <c r="E902" s="482"/>
      <c r="F902" s="482"/>
      <c r="G902" s="363" t="s">
        <v>14778</v>
      </c>
      <c r="H902" s="500">
        <v>83.24</v>
      </c>
      <c r="I902" s="484"/>
    </row>
    <row r="903" spans="1:9" ht="12.2" customHeight="1" x14ac:dyDescent="0.25">
      <c r="A903" s="485">
        <v>8823</v>
      </c>
      <c r="B903" s="486"/>
      <c r="C903" s="487" t="s">
        <v>2961</v>
      </c>
      <c r="D903" s="487"/>
      <c r="E903" s="487"/>
      <c r="F903" s="487"/>
      <c r="G903" s="362"/>
      <c r="H903" s="488"/>
      <c r="I903" s="488"/>
    </row>
    <row r="904" spans="1:9" ht="48.75" customHeight="1" x14ac:dyDescent="0.25">
      <c r="A904" s="481" t="s">
        <v>2962</v>
      </c>
      <c r="B904" s="481"/>
      <c r="C904" s="482" t="s">
        <v>2963</v>
      </c>
      <c r="D904" s="482"/>
      <c r="E904" s="482"/>
      <c r="F904" s="482"/>
      <c r="G904" s="363" t="s">
        <v>14778</v>
      </c>
      <c r="H904" s="499">
        <v>102.89</v>
      </c>
      <c r="I904" s="484"/>
    </row>
    <row r="905" spans="1:9" ht="48.75" customHeight="1" x14ac:dyDescent="0.25">
      <c r="A905" s="481" t="s">
        <v>2964</v>
      </c>
      <c r="B905" s="481"/>
      <c r="C905" s="482" t="s">
        <v>2965</v>
      </c>
      <c r="D905" s="482"/>
      <c r="E905" s="482"/>
      <c r="F905" s="482"/>
      <c r="G905" s="363" t="s">
        <v>14778</v>
      </c>
      <c r="H905" s="500">
        <v>90.01</v>
      </c>
      <c r="I905" s="484"/>
    </row>
    <row r="906" spans="1:9" ht="12.2" customHeight="1" x14ac:dyDescent="0.25">
      <c r="A906" s="485">
        <v>8824</v>
      </c>
      <c r="B906" s="486"/>
      <c r="C906" s="487" t="s">
        <v>2966</v>
      </c>
      <c r="D906" s="487"/>
      <c r="E906" s="487"/>
      <c r="F906" s="487"/>
      <c r="G906" s="362"/>
      <c r="H906" s="488"/>
      <c r="I906" s="488"/>
    </row>
    <row r="907" spans="1:9" ht="36.6" customHeight="1" x14ac:dyDescent="0.25">
      <c r="A907" s="481" t="s">
        <v>2967</v>
      </c>
      <c r="B907" s="481"/>
      <c r="C907" s="482" t="s">
        <v>2968</v>
      </c>
      <c r="D907" s="482"/>
      <c r="E907" s="482"/>
      <c r="F907" s="482"/>
      <c r="G907" s="363" t="s">
        <v>14778</v>
      </c>
      <c r="H907" s="499">
        <v>278.70999999999998</v>
      </c>
      <c r="I907" s="484"/>
    </row>
    <row r="908" spans="1:9" ht="36.6" customHeight="1" x14ac:dyDescent="0.25">
      <c r="A908" s="481" t="s">
        <v>2969</v>
      </c>
      <c r="B908" s="481"/>
      <c r="C908" s="482" t="s">
        <v>2970</v>
      </c>
      <c r="D908" s="482"/>
      <c r="E908" s="482"/>
      <c r="F908" s="482"/>
      <c r="G908" s="363" t="s">
        <v>14778</v>
      </c>
      <c r="H908" s="499">
        <v>243.11</v>
      </c>
      <c r="I908" s="484"/>
    </row>
    <row r="909" spans="1:9" ht="36.6" customHeight="1" x14ac:dyDescent="0.25">
      <c r="A909" s="481" t="s">
        <v>501</v>
      </c>
      <c r="B909" s="481"/>
      <c r="C909" s="482" t="s">
        <v>2971</v>
      </c>
      <c r="D909" s="482"/>
      <c r="E909" s="482"/>
      <c r="F909" s="482"/>
      <c r="G909" s="363" t="s">
        <v>14778</v>
      </c>
      <c r="H909" s="499">
        <v>249.13</v>
      </c>
      <c r="I909" s="484"/>
    </row>
    <row r="910" spans="1:9" ht="36.6" customHeight="1" x14ac:dyDescent="0.25">
      <c r="A910" s="481" t="s">
        <v>2972</v>
      </c>
      <c r="B910" s="481"/>
      <c r="C910" s="482" t="s">
        <v>2973</v>
      </c>
      <c r="D910" s="482"/>
      <c r="E910" s="482"/>
      <c r="F910" s="482"/>
      <c r="G910" s="363" t="s">
        <v>14778</v>
      </c>
      <c r="H910" s="499">
        <v>242.76</v>
      </c>
      <c r="I910" s="484"/>
    </row>
    <row r="911" spans="1:9" ht="36.6" customHeight="1" x14ac:dyDescent="0.25">
      <c r="A911" s="481" t="s">
        <v>2974</v>
      </c>
      <c r="B911" s="481"/>
      <c r="C911" s="482" t="s">
        <v>2975</v>
      </c>
      <c r="D911" s="482"/>
      <c r="E911" s="482"/>
      <c r="F911" s="482"/>
      <c r="G911" s="363" t="s">
        <v>14778</v>
      </c>
      <c r="H911" s="499">
        <v>278.77</v>
      </c>
      <c r="I911" s="484"/>
    </row>
    <row r="912" spans="1:9" ht="36.6" customHeight="1" x14ac:dyDescent="0.25">
      <c r="A912" s="481" t="s">
        <v>2976</v>
      </c>
      <c r="B912" s="481"/>
      <c r="C912" s="482" t="s">
        <v>2977</v>
      </c>
      <c r="D912" s="482"/>
      <c r="E912" s="482"/>
      <c r="F912" s="482"/>
      <c r="G912" s="363" t="s">
        <v>14778</v>
      </c>
      <c r="H912" s="499">
        <v>246.15</v>
      </c>
      <c r="I912" s="484"/>
    </row>
    <row r="913" spans="1:9" ht="36.6" customHeight="1" x14ac:dyDescent="0.25">
      <c r="A913" s="481" t="s">
        <v>502</v>
      </c>
      <c r="B913" s="481"/>
      <c r="C913" s="482" t="s">
        <v>2978</v>
      </c>
      <c r="D913" s="482"/>
      <c r="E913" s="482"/>
      <c r="F913" s="482"/>
      <c r="G913" s="363" t="s">
        <v>14778</v>
      </c>
      <c r="H913" s="499">
        <v>247.7</v>
      </c>
      <c r="I913" s="484"/>
    </row>
    <row r="914" spans="1:9" ht="36.6" customHeight="1" x14ac:dyDescent="0.25">
      <c r="A914" s="481" t="s">
        <v>2979</v>
      </c>
      <c r="B914" s="481"/>
      <c r="C914" s="482" t="s">
        <v>2980</v>
      </c>
      <c r="D914" s="482"/>
      <c r="E914" s="482"/>
      <c r="F914" s="482"/>
      <c r="G914" s="363" t="s">
        <v>14778</v>
      </c>
      <c r="H914" s="499">
        <v>243.44</v>
      </c>
      <c r="I914" s="484"/>
    </row>
    <row r="915" spans="1:9" ht="48.75" customHeight="1" x14ac:dyDescent="0.25">
      <c r="A915" s="481" t="s">
        <v>2981</v>
      </c>
      <c r="B915" s="481"/>
      <c r="C915" s="482" t="s">
        <v>2982</v>
      </c>
      <c r="D915" s="482"/>
      <c r="E915" s="482"/>
      <c r="F915" s="482"/>
      <c r="G915" s="363" t="s">
        <v>14778</v>
      </c>
      <c r="H915" s="500">
        <v>96.35</v>
      </c>
      <c r="I915" s="484"/>
    </row>
    <row r="916" spans="1:9" ht="48.75" customHeight="1" x14ac:dyDescent="0.25">
      <c r="A916" s="481" t="s">
        <v>2983</v>
      </c>
      <c r="B916" s="481"/>
      <c r="C916" s="482" t="s">
        <v>2984</v>
      </c>
      <c r="D916" s="482"/>
      <c r="E916" s="482"/>
      <c r="F916" s="482"/>
      <c r="G916" s="363" t="s">
        <v>14778</v>
      </c>
      <c r="H916" s="499">
        <v>123.74</v>
      </c>
      <c r="I916" s="484"/>
    </row>
    <row r="917" spans="1:9" ht="48.75" customHeight="1" x14ac:dyDescent="0.25">
      <c r="A917" s="481" t="s">
        <v>2985</v>
      </c>
      <c r="B917" s="481"/>
      <c r="C917" s="482" t="s">
        <v>2986</v>
      </c>
      <c r="D917" s="482"/>
      <c r="E917" s="482"/>
      <c r="F917" s="482"/>
      <c r="G917" s="363" t="s">
        <v>14778</v>
      </c>
      <c r="H917" s="500">
        <v>96.06</v>
      </c>
      <c r="I917" s="484"/>
    </row>
    <row r="918" spans="1:9" ht="48.75" customHeight="1" x14ac:dyDescent="0.25">
      <c r="A918" s="481" t="s">
        <v>2987</v>
      </c>
      <c r="B918" s="481"/>
      <c r="C918" s="482" t="s">
        <v>2988</v>
      </c>
      <c r="D918" s="482"/>
      <c r="E918" s="482"/>
      <c r="F918" s="482"/>
      <c r="G918" s="363" t="s">
        <v>14778</v>
      </c>
      <c r="H918" s="499">
        <v>123.3</v>
      </c>
      <c r="I918" s="484"/>
    </row>
    <row r="919" spans="1:9" ht="12.2" customHeight="1" x14ac:dyDescent="0.25">
      <c r="A919" s="485">
        <v>8825</v>
      </c>
      <c r="B919" s="486"/>
      <c r="C919" s="487" t="s">
        <v>2989</v>
      </c>
      <c r="D919" s="487"/>
      <c r="E919" s="487"/>
      <c r="F919" s="487"/>
      <c r="G919" s="362"/>
      <c r="H919" s="488"/>
      <c r="I919" s="488"/>
    </row>
    <row r="920" spans="1:9" ht="24.4" customHeight="1" x14ac:dyDescent="0.25">
      <c r="A920" s="481" t="s">
        <v>2990</v>
      </c>
      <c r="B920" s="481"/>
      <c r="C920" s="482" t="s">
        <v>2991</v>
      </c>
      <c r="D920" s="482"/>
      <c r="E920" s="482"/>
      <c r="F920" s="482"/>
      <c r="G920" s="363" t="s">
        <v>14778</v>
      </c>
      <c r="H920" s="500">
        <v>58.88</v>
      </c>
      <c r="I920" s="484"/>
    </row>
    <row r="921" spans="1:9" ht="12.2" customHeight="1" x14ac:dyDescent="0.25">
      <c r="A921" s="485">
        <v>8826</v>
      </c>
      <c r="B921" s="486"/>
      <c r="C921" s="487" t="s">
        <v>2992</v>
      </c>
      <c r="D921" s="487"/>
      <c r="E921" s="487"/>
      <c r="F921" s="487"/>
      <c r="G921" s="362"/>
      <c r="H921" s="488"/>
      <c r="I921" s="488"/>
    </row>
    <row r="922" spans="1:9" ht="36.6" customHeight="1" x14ac:dyDescent="0.25">
      <c r="A922" s="481" t="s">
        <v>400</v>
      </c>
      <c r="B922" s="481"/>
      <c r="C922" s="482" t="s">
        <v>2993</v>
      </c>
      <c r="D922" s="482"/>
      <c r="E922" s="482"/>
      <c r="F922" s="482"/>
      <c r="G922" s="363" t="s">
        <v>14791</v>
      </c>
      <c r="H922" s="500">
        <v>30.94</v>
      </c>
      <c r="I922" s="484"/>
    </row>
    <row r="923" spans="1:9" ht="12.2" customHeight="1" x14ac:dyDescent="0.25">
      <c r="A923" s="485">
        <v>8827</v>
      </c>
      <c r="B923" s="486"/>
      <c r="C923" s="487" t="s">
        <v>2994</v>
      </c>
      <c r="D923" s="487"/>
      <c r="E923" s="487"/>
      <c r="F923" s="487"/>
      <c r="G923" s="362"/>
      <c r="H923" s="488"/>
      <c r="I923" s="488"/>
    </row>
    <row r="924" spans="1:9" ht="24.4" customHeight="1" x14ac:dyDescent="0.25">
      <c r="A924" s="481" t="s">
        <v>2995</v>
      </c>
      <c r="B924" s="481"/>
      <c r="C924" s="482" t="s">
        <v>2996</v>
      </c>
      <c r="D924" s="482"/>
      <c r="E924" s="482"/>
      <c r="F924" s="482"/>
      <c r="G924" s="363" t="s">
        <v>14791</v>
      </c>
      <c r="H924" s="500">
        <v>19.190000000000001</v>
      </c>
      <c r="I924" s="484"/>
    </row>
    <row r="925" spans="1:9" ht="36.6" customHeight="1" x14ac:dyDescent="0.25">
      <c r="A925" s="481" t="s">
        <v>2997</v>
      </c>
      <c r="B925" s="481"/>
      <c r="C925" s="482" t="s">
        <v>2998</v>
      </c>
      <c r="D925" s="482"/>
      <c r="E925" s="482"/>
      <c r="F925" s="482"/>
      <c r="G925" s="363" t="s">
        <v>14791</v>
      </c>
      <c r="H925" s="499">
        <v>152.03</v>
      </c>
      <c r="I925" s="484"/>
    </row>
    <row r="926" spans="1:9" ht="24.4" customHeight="1" x14ac:dyDescent="0.25">
      <c r="A926" s="481" t="s">
        <v>2999</v>
      </c>
      <c r="B926" s="481"/>
      <c r="C926" s="482" t="s">
        <v>3000</v>
      </c>
      <c r="D926" s="482"/>
      <c r="E926" s="482"/>
      <c r="F926" s="482"/>
      <c r="G926" s="363" t="s">
        <v>14791</v>
      </c>
      <c r="H926" s="483">
        <v>9.32</v>
      </c>
      <c r="I926" s="484"/>
    </row>
    <row r="927" spans="1:9" ht="12.2" customHeight="1" x14ac:dyDescent="0.25">
      <c r="A927" s="485">
        <v>8828</v>
      </c>
      <c r="B927" s="486"/>
      <c r="C927" s="487" t="s">
        <v>3001</v>
      </c>
      <c r="D927" s="487"/>
      <c r="E927" s="487"/>
      <c r="F927" s="487"/>
      <c r="G927" s="362"/>
      <c r="H927" s="488"/>
      <c r="I927" s="488"/>
    </row>
    <row r="928" spans="1:9" ht="36.6" customHeight="1" x14ac:dyDescent="0.25">
      <c r="A928" s="481" t="s">
        <v>3002</v>
      </c>
      <c r="B928" s="481"/>
      <c r="C928" s="482" t="s">
        <v>3003</v>
      </c>
      <c r="D928" s="482"/>
      <c r="E928" s="482"/>
      <c r="F928" s="482"/>
      <c r="G928" s="363" t="s">
        <v>14778</v>
      </c>
      <c r="H928" s="500">
        <v>94.84</v>
      </c>
      <c r="I928" s="484"/>
    </row>
    <row r="929" spans="1:9" ht="12.2" customHeight="1" x14ac:dyDescent="0.25">
      <c r="A929" s="485">
        <v>8674</v>
      </c>
      <c r="B929" s="486"/>
      <c r="C929" s="487" t="s">
        <v>3004</v>
      </c>
      <c r="D929" s="487"/>
      <c r="E929" s="487"/>
      <c r="F929" s="487"/>
      <c r="G929" s="362"/>
      <c r="H929" s="488"/>
      <c r="I929" s="488"/>
    </row>
    <row r="930" spans="1:9" ht="12.2" customHeight="1" x14ac:dyDescent="0.25">
      <c r="A930" s="485">
        <v>8829</v>
      </c>
      <c r="B930" s="486"/>
      <c r="C930" s="487" t="s">
        <v>3005</v>
      </c>
      <c r="D930" s="487"/>
      <c r="E930" s="487"/>
      <c r="F930" s="487"/>
      <c r="G930" s="362"/>
      <c r="H930" s="488"/>
      <c r="I930" s="488"/>
    </row>
    <row r="931" spans="1:9" ht="36.6" customHeight="1" x14ac:dyDescent="0.25">
      <c r="A931" s="481" t="s">
        <v>3006</v>
      </c>
      <c r="B931" s="481"/>
      <c r="C931" s="482" t="s">
        <v>3007</v>
      </c>
      <c r="D931" s="482"/>
      <c r="E931" s="482"/>
      <c r="F931" s="482"/>
      <c r="G931" s="363" t="s">
        <v>14791</v>
      </c>
      <c r="H931" s="500">
        <v>15.15</v>
      </c>
      <c r="I931" s="484"/>
    </row>
    <row r="932" spans="1:9" ht="36.6" customHeight="1" x14ac:dyDescent="0.25">
      <c r="A932" s="481" t="s">
        <v>3008</v>
      </c>
      <c r="B932" s="481"/>
      <c r="C932" s="482" t="s">
        <v>3009</v>
      </c>
      <c r="D932" s="482"/>
      <c r="E932" s="482"/>
      <c r="F932" s="482"/>
      <c r="G932" s="363" t="s">
        <v>14791</v>
      </c>
      <c r="H932" s="500">
        <v>15.47</v>
      </c>
      <c r="I932" s="484"/>
    </row>
    <row r="933" spans="1:9" ht="12.2" customHeight="1" x14ac:dyDescent="0.25">
      <c r="A933" s="485">
        <v>8830</v>
      </c>
      <c r="B933" s="486"/>
      <c r="C933" s="487" t="s">
        <v>3010</v>
      </c>
      <c r="D933" s="487"/>
      <c r="E933" s="487"/>
      <c r="F933" s="487"/>
      <c r="G933" s="362"/>
      <c r="H933" s="488"/>
      <c r="I933" s="488"/>
    </row>
    <row r="934" spans="1:9" ht="36.6" customHeight="1" x14ac:dyDescent="0.25">
      <c r="A934" s="481" t="s">
        <v>3011</v>
      </c>
      <c r="B934" s="481"/>
      <c r="C934" s="482" t="s">
        <v>3012</v>
      </c>
      <c r="D934" s="482"/>
      <c r="E934" s="482"/>
      <c r="F934" s="482"/>
      <c r="G934" s="363" t="s">
        <v>14791</v>
      </c>
      <c r="H934" s="500">
        <v>11.64</v>
      </c>
      <c r="I934" s="484"/>
    </row>
    <row r="935" spans="1:9" ht="12.2" customHeight="1" x14ac:dyDescent="0.25">
      <c r="A935" s="485">
        <v>8831</v>
      </c>
      <c r="B935" s="486"/>
      <c r="C935" s="487" t="s">
        <v>3013</v>
      </c>
      <c r="D935" s="487"/>
      <c r="E935" s="487"/>
      <c r="F935" s="487"/>
      <c r="G935" s="362"/>
      <c r="H935" s="488"/>
      <c r="I935" s="488"/>
    </row>
    <row r="936" spans="1:9" ht="24.4" customHeight="1" x14ac:dyDescent="0.25">
      <c r="A936" s="481" t="s">
        <v>3014</v>
      </c>
      <c r="B936" s="481"/>
      <c r="C936" s="482" t="s">
        <v>3015</v>
      </c>
      <c r="D936" s="482"/>
      <c r="E936" s="482"/>
      <c r="F936" s="482"/>
      <c r="G936" s="363" t="s">
        <v>14791</v>
      </c>
      <c r="H936" s="500">
        <v>50.43</v>
      </c>
      <c r="I936" s="484"/>
    </row>
    <row r="937" spans="1:9" ht="24.4" customHeight="1" x14ac:dyDescent="0.25">
      <c r="A937" s="481" t="s">
        <v>3016</v>
      </c>
      <c r="B937" s="481"/>
      <c r="C937" s="482" t="s">
        <v>3017</v>
      </c>
      <c r="D937" s="482"/>
      <c r="E937" s="482"/>
      <c r="F937" s="482"/>
      <c r="G937" s="363" t="s">
        <v>14791</v>
      </c>
      <c r="H937" s="500">
        <v>36.86</v>
      </c>
      <c r="I937" s="484"/>
    </row>
    <row r="938" spans="1:9" ht="24.4" customHeight="1" x14ac:dyDescent="0.25">
      <c r="A938" s="481" t="s">
        <v>3018</v>
      </c>
      <c r="B938" s="481"/>
      <c r="C938" s="482" t="s">
        <v>3019</v>
      </c>
      <c r="D938" s="482"/>
      <c r="E938" s="482"/>
      <c r="F938" s="482"/>
      <c r="G938" s="363" t="s">
        <v>14791</v>
      </c>
      <c r="H938" s="500">
        <v>42.28</v>
      </c>
      <c r="I938" s="484"/>
    </row>
    <row r="939" spans="1:9" ht="24.4" customHeight="1" x14ac:dyDescent="0.25">
      <c r="A939" s="481" t="s">
        <v>3020</v>
      </c>
      <c r="B939" s="481"/>
      <c r="C939" s="482" t="s">
        <v>3021</v>
      </c>
      <c r="D939" s="482"/>
      <c r="E939" s="482"/>
      <c r="F939" s="482"/>
      <c r="G939" s="363" t="s">
        <v>14791</v>
      </c>
      <c r="H939" s="500">
        <v>40.18</v>
      </c>
      <c r="I939" s="484"/>
    </row>
    <row r="940" spans="1:9" ht="24.4" customHeight="1" x14ac:dyDescent="0.25">
      <c r="A940" s="481" t="s">
        <v>3022</v>
      </c>
      <c r="B940" s="481"/>
      <c r="C940" s="482" t="s">
        <v>3023</v>
      </c>
      <c r="D940" s="482"/>
      <c r="E940" s="482"/>
      <c r="F940" s="482"/>
      <c r="G940" s="363" t="s">
        <v>14791</v>
      </c>
      <c r="H940" s="500">
        <v>31.73</v>
      </c>
      <c r="I940" s="484"/>
    </row>
    <row r="941" spans="1:9" ht="24.4" customHeight="1" x14ac:dyDescent="0.25">
      <c r="A941" s="481" t="s">
        <v>3024</v>
      </c>
      <c r="B941" s="481"/>
      <c r="C941" s="482" t="s">
        <v>3025</v>
      </c>
      <c r="D941" s="482"/>
      <c r="E941" s="482"/>
      <c r="F941" s="482"/>
      <c r="G941" s="363" t="s">
        <v>14791</v>
      </c>
      <c r="H941" s="500">
        <v>35.11</v>
      </c>
      <c r="I941" s="484"/>
    </row>
    <row r="942" spans="1:9" ht="12.2" customHeight="1" x14ac:dyDescent="0.25">
      <c r="A942" s="485">
        <v>8832</v>
      </c>
      <c r="B942" s="486"/>
      <c r="C942" s="487" t="s">
        <v>3026</v>
      </c>
      <c r="D942" s="487"/>
      <c r="E942" s="487"/>
      <c r="F942" s="487"/>
      <c r="G942" s="362"/>
      <c r="H942" s="488"/>
      <c r="I942" s="488"/>
    </row>
    <row r="943" spans="1:9" ht="36.6" customHeight="1" x14ac:dyDescent="0.25">
      <c r="A943" s="481" t="s">
        <v>3027</v>
      </c>
      <c r="B943" s="481"/>
      <c r="C943" s="482" t="s">
        <v>3028</v>
      </c>
      <c r="D943" s="482"/>
      <c r="E943" s="482"/>
      <c r="F943" s="482"/>
      <c r="G943" s="363" t="s">
        <v>14791</v>
      </c>
      <c r="H943" s="500">
        <v>69.84</v>
      </c>
      <c r="I943" s="484"/>
    </row>
    <row r="944" spans="1:9" ht="36.6" customHeight="1" x14ac:dyDescent="0.25">
      <c r="A944" s="481" t="s">
        <v>3029</v>
      </c>
      <c r="B944" s="481"/>
      <c r="C944" s="482" t="s">
        <v>3030</v>
      </c>
      <c r="D944" s="482"/>
      <c r="E944" s="482"/>
      <c r="F944" s="482"/>
      <c r="G944" s="363" t="s">
        <v>14791</v>
      </c>
      <c r="H944" s="500">
        <v>40.44</v>
      </c>
      <c r="I944" s="484"/>
    </row>
    <row r="945" spans="1:9" ht="36.6" customHeight="1" x14ac:dyDescent="0.25">
      <c r="A945" s="481" t="s">
        <v>3031</v>
      </c>
      <c r="B945" s="481"/>
      <c r="C945" s="482" t="s">
        <v>3032</v>
      </c>
      <c r="D945" s="482"/>
      <c r="E945" s="482"/>
      <c r="F945" s="482"/>
      <c r="G945" s="363" t="s">
        <v>14791</v>
      </c>
      <c r="H945" s="500">
        <v>49.61</v>
      </c>
      <c r="I945" s="484"/>
    </row>
    <row r="946" spans="1:9" ht="12.2" customHeight="1" x14ac:dyDescent="0.25">
      <c r="A946" s="485">
        <v>8833</v>
      </c>
      <c r="B946" s="486"/>
      <c r="C946" s="487" t="s">
        <v>3033</v>
      </c>
      <c r="D946" s="487"/>
      <c r="E946" s="487"/>
      <c r="F946" s="487"/>
      <c r="G946" s="362"/>
      <c r="H946" s="488"/>
      <c r="I946" s="488"/>
    </row>
    <row r="947" spans="1:9" ht="36.6" customHeight="1" x14ac:dyDescent="0.25">
      <c r="A947" s="481" t="s">
        <v>3034</v>
      </c>
      <c r="B947" s="481"/>
      <c r="C947" s="482" t="s">
        <v>3035</v>
      </c>
      <c r="D947" s="482"/>
      <c r="E947" s="482"/>
      <c r="F947" s="482"/>
      <c r="G947" s="363" t="s">
        <v>14791</v>
      </c>
      <c r="H947" s="500">
        <v>69.05</v>
      </c>
      <c r="I947" s="484"/>
    </row>
    <row r="948" spans="1:9" ht="36.6" customHeight="1" x14ac:dyDescent="0.25">
      <c r="A948" s="481" t="s">
        <v>3036</v>
      </c>
      <c r="B948" s="481"/>
      <c r="C948" s="482" t="s">
        <v>3037</v>
      </c>
      <c r="D948" s="482"/>
      <c r="E948" s="482"/>
      <c r="F948" s="482"/>
      <c r="G948" s="363" t="s">
        <v>14791</v>
      </c>
      <c r="H948" s="500">
        <v>42.92</v>
      </c>
      <c r="I948" s="484"/>
    </row>
    <row r="949" spans="1:9" ht="36.6" customHeight="1" x14ac:dyDescent="0.25">
      <c r="A949" s="481" t="s">
        <v>3038</v>
      </c>
      <c r="B949" s="481"/>
      <c r="C949" s="482" t="s">
        <v>3039</v>
      </c>
      <c r="D949" s="482"/>
      <c r="E949" s="482"/>
      <c r="F949" s="482"/>
      <c r="G949" s="363" t="s">
        <v>14791</v>
      </c>
      <c r="H949" s="500">
        <v>50.24</v>
      </c>
      <c r="I949" s="484"/>
    </row>
    <row r="950" spans="1:9" ht="12.2" customHeight="1" x14ac:dyDescent="0.25">
      <c r="A950" s="485">
        <v>8834</v>
      </c>
      <c r="B950" s="486"/>
      <c r="C950" s="487" t="s">
        <v>3040</v>
      </c>
      <c r="D950" s="487"/>
      <c r="E950" s="487"/>
      <c r="F950" s="487"/>
      <c r="G950" s="362"/>
      <c r="H950" s="488"/>
      <c r="I950" s="488"/>
    </row>
    <row r="951" spans="1:9" ht="24.4" customHeight="1" x14ac:dyDescent="0.25">
      <c r="A951" s="481" t="s">
        <v>3041</v>
      </c>
      <c r="B951" s="481"/>
      <c r="C951" s="482" t="s">
        <v>3042</v>
      </c>
      <c r="D951" s="482"/>
      <c r="E951" s="482"/>
      <c r="F951" s="482"/>
      <c r="G951" s="363" t="s">
        <v>14791</v>
      </c>
      <c r="H951" s="500">
        <v>17.43</v>
      </c>
      <c r="I951" s="484"/>
    </row>
    <row r="952" spans="1:9" ht="12.2" customHeight="1" x14ac:dyDescent="0.25">
      <c r="A952" s="485">
        <v>8835</v>
      </c>
      <c r="B952" s="486"/>
      <c r="C952" s="487" t="s">
        <v>3043</v>
      </c>
      <c r="D952" s="487"/>
      <c r="E952" s="487"/>
      <c r="F952" s="487"/>
      <c r="G952" s="362"/>
      <c r="H952" s="488"/>
      <c r="I952" s="488"/>
    </row>
    <row r="953" spans="1:9" ht="24.4" customHeight="1" x14ac:dyDescent="0.25">
      <c r="A953" s="481" t="s">
        <v>3044</v>
      </c>
      <c r="B953" s="481"/>
      <c r="C953" s="482" t="s">
        <v>3045</v>
      </c>
      <c r="D953" s="482"/>
      <c r="E953" s="482"/>
      <c r="F953" s="482"/>
      <c r="G953" s="363" t="s">
        <v>14791</v>
      </c>
      <c r="H953" s="500">
        <v>18.54</v>
      </c>
      <c r="I953" s="484"/>
    </row>
    <row r="954" spans="1:9" ht="24.4" customHeight="1" x14ac:dyDescent="0.25">
      <c r="A954" s="481" t="s">
        <v>3046</v>
      </c>
      <c r="B954" s="481"/>
      <c r="C954" s="482" t="s">
        <v>3047</v>
      </c>
      <c r="D954" s="482"/>
      <c r="E954" s="482"/>
      <c r="F954" s="482"/>
      <c r="G954" s="363" t="s">
        <v>14791</v>
      </c>
      <c r="H954" s="500">
        <v>16</v>
      </c>
      <c r="I954" s="484"/>
    </row>
    <row r="955" spans="1:9" ht="24.4" customHeight="1" x14ac:dyDescent="0.25">
      <c r="A955" s="481" t="s">
        <v>3048</v>
      </c>
      <c r="B955" s="481"/>
      <c r="C955" s="482" t="s">
        <v>3049</v>
      </c>
      <c r="D955" s="482"/>
      <c r="E955" s="482"/>
      <c r="F955" s="482"/>
      <c r="G955" s="363" t="s">
        <v>14791</v>
      </c>
      <c r="H955" s="500">
        <v>17.579999999999998</v>
      </c>
      <c r="I955" s="484"/>
    </row>
    <row r="956" spans="1:9" ht="12.2" customHeight="1" x14ac:dyDescent="0.25">
      <c r="A956" s="485">
        <v>8836</v>
      </c>
      <c r="B956" s="486"/>
      <c r="C956" s="487" t="s">
        <v>3050</v>
      </c>
      <c r="D956" s="487"/>
      <c r="E956" s="487"/>
      <c r="F956" s="487"/>
      <c r="G956" s="362"/>
      <c r="H956" s="488"/>
      <c r="I956" s="488"/>
    </row>
    <row r="957" spans="1:9" ht="36.6" customHeight="1" x14ac:dyDescent="0.25">
      <c r="A957" s="481" t="s">
        <v>3051</v>
      </c>
      <c r="B957" s="481"/>
      <c r="C957" s="482" t="s">
        <v>3052</v>
      </c>
      <c r="D957" s="482"/>
      <c r="E957" s="482"/>
      <c r="F957" s="482"/>
      <c r="G957" s="363" t="s">
        <v>14791</v>
      </c>
      <c r="H957" s="500">
        <v>35.130000000000003</v>
      </c>
      <c r="I957" s="484"/>
    </row>
    <row r="958" spans="1:9" ht="36.6" customHeight="1" x14ac:dyDescent="0.25">
      <c r="A958" s="481" t="s">
        <v>3053</v>
      </c>
      <c r="B958" s="481"/>
      <c r="C958" s="482" t="s">
        <v>3054</v>
      </c>
      <c r="D958" s="482"/>
      <c r="E958" s="482"/>
      <c r="F958" s="482"/>
      <c r="G958" s="363" t="s">
        <v>14791</v>
      </c>
      <c r="H958" s="500">
        <v>35.36</v>
      </c>
      <c r="I958" s="484"/>
    </row>
    <row r="959" spans="1:9" ht="12.2" customHeight="1" x14ac:dyDescent="0.25">
      <c r="A959" s="485">
        <v>8837</v>
      </c>
      <c r="B959" s="486"/>
      <c r="C959" s="487" t="s">
        <v>3055</v>
      </c>
      <c r="D959" s="487"/>
      <c r="E959" s="487"/>
      <c r="F959" s="487"/>
      <c r="G959" s="362"/>
      <c r="H959" s="488"/>
      <c r="I959" s="488"/>
    </row>
    <row r="960" spans="1:9" ht="12.2" customHeight="1" x14ac:dyDescent="0.25">
      <c r="A960" s="481" t="s">
        <v>3056</v>
      </c>
      <c r="B960" s="481"/>
      <c r="C960" s="482" t="s">
        <v>3057</v>
      </c>
      <c r="D960" s="482"/>
      <c r="E960" s="482"/>
      <c r="F960" s="482"/>
      <c r="G960" s="363" t="s">
        <v>14778</v>
      </c>
      <c r="H960" s="499">
        <v>174.46</v>
      </c>
      <c r="I960" s="484"/>
    </row>
    <row r="961" spans="1:9" ht="12.2" customHeight="1" x14ac:dyDescent="0.25">
      <c r="A961" s="485">
        <v>8838</v>
      </c>
      <c r="B961" s="486"/>
      <c r="C961" s="487" t="s">
        <v>3058</v>
      </c>
      <c r="D961" s="487"/>
      <c r="E961" s="487"/>
      <c r="F961" s="487"/>
      <c r="G961" s="362"/>
      <c r="H961" s="488"/>
      <c r="I961" s="488"/>
    </row>
    <row r="962" spans="1:9" ht="12.2" customHeight="1" x14ac:dyDescent="0.25">
      <c r="A962" s="481" t="s">
        <v>493</v>
      </c>
      <c r="B962" s="481"/>
      <c r="C962" s="482" t="s">
        <v>3059</v>
      </c>
      <c r="D962" s="482"/>
      <c r="E962" s="482"/>
      <c r="F962" s="482"/>
      <c r="G962" s="363" t="s">
        <v>14778</v>
      </c>
      <c r="H962" s="499">
        <v>235.05</v>
      </c>
      <c r="I962" s="484"/>
    </row>
    <row r="963" spans="1:9" ht="12.2" customHeight="1" x14ac:dyDescent="0.25">
      <c r="A963" s="481" t="s">
        <v>3060</v>
      </c>
      <c r="B963" s="481"/>
      <c r="C963" s="482" t="s">
        <v>3061</v>
      </c>
      <c r="D963" s="482"/>
      <c r="E963" s="482"/>
      <c r="F963" s="482"/>
      <c r="G963" s="363" t="s">
        <v>14778</v>
      </c>
      <c r="H963" s="499">
        <v>278.58999999999997</v>
      </c>
      <c r="I963" s="484"/>
    </row>
    <row r="964" spans="1:9" ht="12.2" customHeight="1" x14ac:dyDescent="0.25">
      <c r="A964" s="485">
        <v>8839</v>
      </c>
      <c r="B964" s="486"/>
      <c r="C964" s="487" t="s">
        <v>3062</v>
      </c>
      <c r="D964" s="487"/>
      <c r="E964" s="487"/>
      <c r="F964" s="487"/>
      <c r="G964" s="362"/>
      <c r="H964" s="488"/>
      <c r="I964" s="488"/>
    </row>
    <row r="965" spans="1:9" ht="12.2" customHeight="1" x14ac:dyDescent="0.25">
      <c r="A965" s="481" t="s">
        <v>3063</v>
      </c>
      <c r="B965" s="481"/>
      <c r="C965" s="482" t="s">
        <v>3064</v>
      </c>
      <c r="D965" s="482"/>
      <c r="E965" s="482"/>
      <c r="F965" s="482"/>
      <c r="G965" s="363" t="s">
        <v>14778</v>
      </c>
      <c r="H965" s="499">
        <v>313.85000000000002</v>
      </c>
      <c r="I965" s="484"/>
    </row>
    <row r="966" spans="1:9" ht="12.2" customHeight="1" x14ac:dyDescent="0.25">
      <c r="A966" s="481" t="s">
        <v>3065</v>
      </c>
      <c r="B966" s="481"/>
      <c r="C966" s="482" t="s">
        <v>3066</v>
      </c>
      <c r="D966" s="482"/>
      <c r="E966" s="482"/>
      <c r="F966" s="482"/>
      <c r="G966" s="363" t="s">
        <v>14778</v>
      </c>
      <c r="H966" s="499">
        <v>335.86</v>
      </c>
      <c r="I966" s="484"/>
    </row>
    <row r="967" spans="1:9" ht="12.2" customHeight="1" x14ac:dyDescent="0.25">
      <c r="A967" s="485">
        <v>8840</v>
      </c>
      <c r="B967" s="486"/>
      <c r="C967" s="487" t="s">
        <v>3067</v>
      </c>
      <c r="D967" s="487"/>
      <c r="E967" s="487"/>
      <c r="F967" s="487"/>
      <c r="G967" s="362"/>
      <c r="H967" s="488"/>
      <c r="I967" s="488"/>
    </row>
    <row r="968" spans="1:9" ht="12.2" customHeight="1" x14ac:dyDescent="0.25">
      <c r="A968" s="481" t="s">
        <v>3068</v>
      </c>
      <c r="B968" s="481"/>
      <c r="C968" s="482" t="s">
        <v>3069</v>
      </c>
      <c r="D968" s="482"/>
      <c r="E968" s="482"/>
      <c r="F968" s="482"/>
      <c r="G968" s="363" t="s">
        <v>14791</v>
      </c>
      <c r="H968" s="500">
        <v>37.909999999999997</v>
      </c>
      <c r="I968" s="484"/>
    </row>
    <row r="969" spans="1:9" ht="12.2" customHeight="1" x14ac:dyDescent="0.25">
      <c r="A969" s="481" t="s">
        <v>3070</v>
      </c>
      <c r="B969" s="481"/>
      <c r="C969" s="482" t="s">
        <v>3071</v>
      </c>
      <c r="D969" s="482"/>
      <c r="E969" s="482"/>
      <c r="F969" s="482"/>
      <c r="G969" s="363" t="s">
        <v>14791</v>
      </c>
      <c r="H969" s="500">
        <v>56.55</v>
      </c>
      <c r="I969" s="484"/>
    </row>
    <row r="970" spans="1:9" ht="24.4" customHeight="1" x14ac:dyDescent="0.25">
      <c r="A970" s="481" t="s">
        <v>3072</v>
      </c>
      <c r="B970" s="481"/>
      <c r="C970" s="482" t="s">
        <v>3073</v>
      </c>
      <c r="D970" s="482"/>
      <c r="E970" s="482"/>
      <c r="F970" s="482"/>
      <c r="G970" s="363" t="s">
        <v>14791</v>
      </c>
      <c r="H970" s="500">
        <v>53.74</v>
      </c>
      <c r="I970" s="484"/>
    </row>
    <row r="971" spans="1:9" ht="12.2" customHeight="1" x14ac:dyDescent="0.25">
      <c r="A971" s="485">
        <v>8841</v>
      </c>
      <c r="B971" s="486"/>
      <c r="C971" s="487" t="s">
        <v>3074</v>
      </c>
      <c r="D971" s="487"/>
      <c r="E971" s="487"/>
      <c r="F971" s="487"/>
      <c r="G971" s="362"/>
      <c r="H971" s="488"/>
      <c r="I971" s="488"/>
    </row>
    <row r="972" spans="1:9" ht="12.2" customHeight="1" x14ac:dyDescent="0.25">
      <c r="A972" s="481" t="s">
        <v>3075</v>
      </c>
      <c r="B972" s="481"/>
      <c r="C972" s="482" t="s">
        <v>3076</v>
      </c>
      <c r="D972" s="482"/>
      <c r="E972" s="482"/>
      <c r="F972" s="482"/>
      <c r="G972" s="363" t="s">
        <v>14778</v>
      </c>
      <c r="H972" s="499">
        <v>174.46</v>
      </c>
      <c r="I972" s="484"/>
    </row>
    <row r="973" spans="1:9" ht="12.2" customHeight="1" x14ac:dyDescent="0.25">
      <c r="A973" s="485">
        <v>8842</v>
      </c>
      <c r="B973" s="486"/>
      <c r="C973" s="487" t="s">
        <v>3077</v>
      </c>
      <c r="D973" s="487"/>
      <c r="E973" s="487"/>
      <c r="F973" s="487"/>
      <c r="G973" s="362"/>
      <c r="H973" s="488"/>
      <c r="I973" s="488"/>
    </row>
    <row r="974" spans="1:9" ht="12.2" customHeight="1" x14ac:dyDescent="0.25">
      <c r="A974" s="481" t="s">
        <v>3078</v>
      </c>
      <c r="B974" s="481"/>
      <c r="C974" s="482" t="s">
        <v>3079</v>
      </c>
      <c r="D974" s="482"/>
      <c r="E974" s="482"/>
      <c r="F974" s="482"/>
      <c r="G974" s="363" t="s">
        <v>14778</v>
      </c>
      <c r="H974" s="499">
        <v>101</v>
      </c>
      <c r="I974" s="484"/>
    </row>
    <row r="975" spans="1:9" ht="12.2" customHeight="1" x14ac:dyDescent="0.25">
      <c r="A975" s="485">
        <v>8843</v>
      </c>
      <c r="B975" s="486"/>
      <c r="C975" s="487" t="s">
        <v>3080</v>
      </c>
      <c r="D975" s="487"/>
      <c r="E975" s="487"/>
      <c r="F975" s="487"/>
      <c r="G975" s="362"/>
      <c r="H975" s="488"/>
      <c r="I975" s="488"/>
    </row>
    <row r="976" spans="1:9" ht="12.2" customHeight="1" x14ac:dyDescent="0.25">
      <c r="A976" s="481" t="s">
        <v>3081</v>
      </c>
      <c r="B976" s="481"/>
      <c r="C976" s="482" t="s">
        <v>3082</v>
      </c>
      <c r="D976" s="482"/>
      <c r="E976" s="482"/>
      <c r="F976" s="482"/>
      <c r="G976" s="363" t="s">
        <v>14778</v>
      </c>
      <c r="H976" s="499">
        <v>289.14999999999998</v>
      </c>
      <c r="I976" s="484"/>
    </row>
    <row r="977" spans="1:9" ht="12.2" customHeight="1" x14ac:dyDescent="0.25">
      <c r="A977" s="481" t="s">
        <v>492</v>
      </c>
      <c r="B977" s="481"/>
      <c r="C977" s="482" t="s">
        <v>3083</v>
      </c>
      <c r="D977" s="482"/>
      <c r="E977" s="482"/>
      <c r="F977" s="482"/>
      <c r="G977" s="363" t="s">
        <v>14778</v>
      </c>
      <c r="H977" s="499">
        <v>282.14999999999998</v>
      </c>
      <c r="I977" s="484"/>
    </row>
    <row r="978" spans="1:9" ht="12.2" customHeight="1" x14ac:dyDescent="0.25">
      <c r="A978" s="485">
        <v>8844</v>
      </c>
      <c r="B978" s="486"/>
      <c r="C978" s="487" t="s">
        <v>3084</v>
      </c>
      <c r="D978" s="487"/>
      <c r="E978" s="487"/>
      <c r="F978" s="487"/>
      <c r="G978" s="362"/>
      <c r="H978" s="488"/>
      <c r="I978" s="488"/>
    </row>
    <row r="979" spans="1:9" ht="12.2" customHeight="1" x14ac:dyDescent="0.25">
      <c r="A979" s="481" t="s">
        <v>3085</v>
      </c>
      <c r="B979" s="481"/>
      <c r="C979" s="482" t="s">
        <v>3086</v>
      </c>
      <c r="D979" s="482"/>
      <c r="E979" s="482"/>
      <c r="F979" s="482"/>
      <c r="G979" s="363" t="s">
        <v>14778</v>
      </c>
      <c r="H979" s="499">
        <v>313.85000000000002</v>
      </c>
      <c r="I979" s="484"/>
    </row>
    <row r="980" spans="1:9" ht="12.2" customHeight="1" x14ac:dyDescent="0.25">
      <c r="A980" s="481" t="s">
        <v>3087</v>
      </c>
      <c r="B980" s="481"/>
      <c r="C980" s="482" t="s">
        <v>3088</v>
      </c>
      <c r="D980" s="482"/>
      <c r="E980" s="482"/>
      <c r="F980" s="482"/>
      <c r="G980" s="363" t="s">
        <v>14778</v>
      </c>
      <c r="H980" s="499">
        <v>335.86</v>
      </c>
      <c r="I980" s="484"/>
    </row>
    <row r="981" spans="1:9" ht="12.2" customHeight="1" x14ac:dyDescent="0.25">
      <c r="A981" s="485">
        <v>8675</v>
      </c>
      <c r="B981" s="486"/>
      <c r="C981" s="487" t="s">
        <v>3089</v>
      </c>
      <c r="D981" s="487"/>
      <c r="E981" s="487"/>
      <c r="F981" s="487"/>
      <c r="G981" s="362"/>
      <c r="H981" s="488"/>
      <c r="I981" s="488"/>
    </row>
    <row r="982" spans="1:9" ht="12.2" customHeight="1" x14ac:dyDescent="0.25">
      <c r="A982" s="485">
        <v>8845</v>
      </c>
      <c r="B982" s="486"/>
      <c r="C982" s="487" t="s">
        <v>3090</v>
      </c>
      <c r="D982" s="487"/>
      <c r="E982" s="487"/>
      <c r="F982" s="487"/>
      <c r="G982" s="362"/>
      <c r="H982" s="488"/>
      <c r="I982" s="488"/>
    </row>
    <row r="983" spans="1:9" ht="36.6" customHeight="1" x14ac:dyDescent="0.25">
      <c r="A983" s="481" t="s">
        <v>3091</v>
      </c>
      <c r="B983" s="481"/>
      <c r="C983" s="482" t="s">
        <v>3092</v>
      </c>
      <c r="D983" s="482"/>
      <c r="E983" s="482"/>
      <c r="F983" s="482"/>
      <c r="G983" s="363" t="s">
        <v>14778</v>
      </c>
      <c r="H983" s="500">
        <v>13.16</v>
      </c>
      <c r="I983" s="484"/>
    </row>
    <row r="984" spans="1:9" ht="36.6" customHeight="1" x14ac:dyDescent="0.25">
      <c r="A984" s="481" t="s">
        <v>3093</v>
      </c>
      <c r="B984" s="481"/>
      <c r="C984" s="482" t="s">
        <v>3094</v>
      </c>
      <c r="D984" s="482"/>
      <c r="E984" s="482"/>
      <c r="F984" s="482"/>
      <c r="G984" s="363" t="s">
        <v>14778</v>
      </c>
      <c r="H984" s="500">
        <v>12.7</v>
      </c>
      <c r="I984" s="484"/>
    </row>
    <row r="985" spans="1:9" ht="36.6" customHeight="1" x14ac:dyDescent="0.25">
      <c r="A985" s="481" t="s">
        <v>3095</v>
      </c>
      <c r="B985" s="481"/>
      <c r="C985" s="482" t="s">
        <v>3096</v>
      </c>
      <c r="D985" s="482"/>
      <c r="E985" s="482"/>
      <c r="F985" s="482"/>
      <c r="G985" s="363" t="s">
        <v>14778</v>
      </c>
      <c r="H985" s="500">
        <v>12.14</v>
      </c>
      <c r="I985" s="484"/>
    </row>
    <row r="986" spans="1:9" ht="36.6" customHeight="1" x14ac:dyDescent="0.25">
      <c r="A986" s="481" t="s">
        <v>3097</v>
      </c>
      <c r="B986" s="481"/>
      <c r="C986" s="482" t="s">
        <v>3098</v>
      </c>
      <c r="D986" s="482"/>
      <c r="E986" s="482"/>
      <c r="F986" s="482"/>
      <c r="G986" s="363" t="s">
        <v>14778</v>
      </c>
      <c r="H986" s="483">
        <v>8.69</v>
      </c>
      <c r="I986" s="484"/>
    </row>
    <row r="987" spans="1:9" ht="24.4" customHeight="1" x14ac:dyDescent="0.25">
      <c r="A987" s="481" t="s">
        <v>3099</v>
      </c>
      <c r="B987" s="481"/>
      <c r="C987" s="482" t="s">
        <v>3100</v>
      </c>
      <c r="D987" s="482"/>
      <c r="E987" s="482"/>
      <c r="F987" s="482"/>
      <c r="G987" s="363" t="s">
        <v>14778</v>
      </c>
      <c r="H987" s="500">
        <v>11.84</v>
      </c>
      <c r="I987" s="484"/>
    </row>
    <row r="988" spans="1:9" ht="24.4" customHeight="1" x14ac:dyDescent="0.25">
      <c r="A988" s="481" t="s">
        <v>3101</v>
      </c>
      <c r="B988" s="481"/>
      <c r="C988" s="482" t="s">
        <v>3102</v>
      </c>
      <c r="D988" s="482"/>
      <c r="E988" s="482"/>
      <c r="F988" s="482"/>
      <c r="G988" s="363" t="s">
        <v>14778</v>
      </c>
      <c r="H988" s="500">
        <v>31.03</v>
      </c>
      <c r="I988" s="484"/>
    </row>
    <row r="989" spans="1:9" ht="12.2" customHeight="1" x14ac:dyDescent="0.25">
      <c r="A989" s="481" t="s">
        <v>3103</v>
      </c>
      <c r="B989" s="481"/>
      <c r="C989" s="482" t="s">
        <v>3104</v>
      </c>
      <c r="D989" s="482"/>
      <c r="E989" s="482"/>
      <c r="F989" s="482"/>
      <c r="G989" s="363" t="s">
        <v>14791</v>
      </c>
      <c r="H989" s="500">
        <v>20.64</v>
      </c>
      <c r="I989" s="484"/>
    </row>
    <row r="990" spans="1:9" ht="24.4" customHeight="1" x14ac:dyDescent="0.25">
      <c r="A990" s="481" t="s">
        <v>3105</v>
      </c>
      <c r="B990" s="481"/>
      <c r="C990" s="482" t="s">
        <v>3106</v>
      </c>
      <c r="D990" s="482"/>
      <c r="E990" s="482"/>
      <c r="F990" s="482"/>
      <c r="G990" s="363" t="s">
        <v>14778</v>
      </c>
      <c r="H990" s="500">
        <v>32.78</v>
      </c>
      <c r="I990" s="484"/>
    </row>
    <row r="991" spans="1:9" ht="36.6" customHeight="1" x14ac:dyDescent="0.25">
      <c r="A991" s="481" t="s">
        <v>3107</v>
      </c>
      <c r="B991" s="481"/>
      <c r="C991" s="482" t="s">
        <v>3108</v>
      </c>
      <c r="D991" s="482"/>
      <c r="E991" s="482"/>
      <c r="F991" s="482"/>
      <c r="G991" s="363" t="s">
        <v>14778</v>
      </c>
      <c r="H991" s="500">
        <v>48.06</v>
      </c>
      <c r="I991" s="484"/>
    </row>
    <row r="992" spans="1:9" ht="24.4" customHeight="1" x14ac:dyDescent="0.25">
      <c r="A992" s="481" t="s">
        <v>3109</v>
      </c>
      <c r="B992" s="481"/>
      <c r="C992" s="482" t="s">
        <v>3110</v>
      </c>
      <c r="D992" s="482"/>
      <c r="E992" s="482"/>
      <c r="F992" s="482"/>
      <c r="G992" s="363" t="s">
        <v>14778</v>
      </c>
      <c r="H992" s="500">
        <v>29.11</v>
      </c>
      <c r="I992" s="484"/>
    </row>
    <row r="993" spans="1:9" ht="36.6" customHeight="1" x14ac:dyDescent="0.25">
      <c r="A993" s="481" t="s">
        <v>3111</v>
      </c>
      <c r="B993" s="481"/>
      <c r="C993" s="482" t="s">
        <v>3112</v>
      </c>
      <c r="D993" s="482"/>
      <c r="E993" s="482"/>
      <c r="F993" s="482"/>
      <c r="G993" s="363" t="s">
        <v>14778</v>
      </c>
      <c r="H993" s="500">
        <v>29.62</v>
      </c>
      <c r="I993" s="484"/>
    </row>
    <row r="994" spans="1:9" ht="36.6" customHeight="1" x14ac:dyDescent="0.25">
      <c r="A994" s="481" t="s">
        <v>3113</v>
      </c>
      <c r="B994" s="481"/>
      <c r="C994" s="482" t="s">
        <v>3114</v>
      </c>
      <c r="D994" s="482"/>
      <c r="E994" s="482"/>
      <c r="F994" s="482"/>
      <c r="G994" s="363" t="s">
        <v>14778</v>
      </c>
      <c r="H994" s="500">
        <v>31.47</v>
      </c>
      <c r="I994" s="484"/>
    </row>
    <row r="995" spans="1:9" ht="12.2" customHeight="1" x14ac:dyDescent="0.25">
      <c r="A995" s="485">
        <v>8846</v>
      </c>
      <c r="B995" s="486"/>
      <c r="C995" s="487" t="s">
        <v>3115</v>
      </c>
      <c r="D995" s="487"/>
      <c r="E995" s="487"/>
      <c r="F995" s="487"/>
      <c r="G995" s="362"/>
      <c r="H995" s="488"/>
      <c r="I995" s="488"/>
    </row>
    <row r="996" spans="1:9" ht="24.4" customHeight="1" x14ac:dyDescent="0.25">
      <c r="A996" s="481" t="s">
        <v>3116</v>
      </c>
      <c r="B996" s="481"/>
      <c r="C996" s="482" t="s">
        <v>3117</v>
      </c>
      <c r="D996" s="482"/>
      <c r="E996" s="482"/>
      <c r="F996" s="482"/>
      <c r="G996" s="363" t="s">
        <v>14778</v>
      </c>
      <c r="H996" s="500">
        <v>21.26</v>
      </c>
      <c r="I996" s="484"/>
    </row>
    <row r="997" spans="1:9" ht="24.4" customHeight="1" x14ac:dyDescent="0.25">
      <c r="A997" s="481" t="s">
        <v>3118</v>
      </c>
      <c r="B997" s="481"/>
      <c r="C997" s="482" t="s">
        <v>3119</v>
      </c>
      <c r="D997" s="482"/>
      <c r="E997" s="482"/>
      <c r="F997" s="482"/>
      <c r="G997" s="363" t="s">
        <v>14778</v>
      </c>
      <c r="H997" s="500">
        <v>24.45</v>
      </c>
      <c r="I997" s="484"/>
    </row>
    <row r="998" spans="1:9" ht="12.2" customHeight="1" x14ac:dyDescent="0.25">
      <c r="A998" s="485">
        <v>8847</v>
      </c>
      <c r="B998" s="486"/>
      <c r="C998" s="487" t="s">
        <v>3120</v>
      </c>
      <c r="D998" s="487"/>
      <c r="E998" s="487"/>
      <c r="F998" s="487"/>
      <c r="G998" s="362"/>
      <c r="H998" s="488"/>
      <c r="I998" s="488"/>
    </row>
    <row r="999" spans="1:9" ht="24.4" customHeight="1" x14ac:dyDescent="0.25">
      <c r="A999" s="481" t="s">
        <v>3121</v>
      </c>
      <c r="B999" s="481"/>
      <c r="C999" s="482" t="s">
        <v>3122</v>
      </c>
      <c r="D999" s="482"/>
      <c r="E999" s="482"/>
      <c r="F999" s="482"/>
      <c r="G999" s="363" t="s">
        <v>14778</v>
      </c>
      <c r="H999" s="500">
        <v>19.690000000000001</v>
      </c>
      <c r="I999" s="484"/>
    </row>
    <row r="1000" spans="1:9" ht="60.95" customHeight="1" x14ac:dyDescent="0.25">
      <c r="A1000" s="481" t="s">
        <v>3123</v>
      </c>
      <c r="B1000" s="481"/>
      <c r="C1000" s="482" t="s">
        <v>3124</v>
      </c>
      <c r="D1000" s="482"/>
      <c r="E1000" s="482"/>
      <c r="F1000" s="482"/>
      <c r="G1000" s="363" t="s">
        <v>14778</v>
      </c>
      <c r="H1000" s="500">
        <v>49.31</v>
      </c>
      <c r="I1000" s="484"/>
    </row>
    <row r="1001" spans="1:9" ht="12.2" customHeight="1" x14ac:dyDescent="0.25">
      <c r="A1001" s="485">
        <v>8848</v>
      </c>
      <c r="B1001" s="486"/>
      <c r="C1001" s="487" t="s">
        <v>3125</v>
      </c>
      <c r="D1001" s="487"/>
      <c r="E1001" s="487"/>
      <c r="F1001" s="487"/>
      <c r="G1001" s="362"/>
      <c r="H1001" s="488"/>
      <c r="I1001" s="488"/>
    </row>
    <row r="1002" spans="1:9" ht="12.2" customHeight="1" x14ac:dyDescent="0.25">
      <c r="A1002" s="481" t="s">
        <v>3128</v>
      </c>
      <c r="B1002" s="481"/>
      <c r="C1002" s="482" t="s">
        <v>3129</v>
      </c>
      <c r="D1002" s="482"/>
      <c r="E1002" s="482"/>
      <c r="F1002" s="482"/>
      <c r="G1002" s="363" t="s">
        <v>14791</v>
      </c>
      <c r="H1002" s="500">
        <v>21.22</v>
      </c>
      <c r="I1002" s="484"/>
    </row>
    <row r="1003" spans="1:9" ht="12.2" customHeight="1" x14ac:dyDescent="0.25">
      <c r="A1003" s="481" t="s">
        <v>3130</v>
      </c>
      <c r="B1003" s="481"/>
      <c r="C1003" s="482" t="s">
        <v>3131</v>
      </c>
      <c r="D1003" s="482"/>
      <c r="E1003" s="482"/>
      <c r="F1003" s="482"/>
      <c r="G1003" s="363" t="s">
        <v>14791</v>
      </c>
      <c r="H1003" s="500">
        <v>21.9</v>
      </c>
      <c r="I1003" s="484"/>
    </row>
    <row r="1004" spans="1:9" ht="12.2" customHeight="1" x14ac:dyDescent="0.25">
      <c r="A1004" s="481" t="s">
        <v>3132</v>
      </c>
      <c r="B1004" s="481"/>
      <c r="C1004" s="482" t="s">
        <v>3133</v>
      </c>
      <c r="D1004" s="482"/>
      <c r="E1004" s="482"/>
      <c r="F1004" s="482"/>
      <c r="G1004" s="363" t="s">
        <v>14791</v>
      </c>
      <c r="H1004" s="500">
        <v>33.26</v>
      </c>
      <c r="I1004" s="484"/>
    </row>
    <row r="1005" spans="1:9" ht="24.4" customHeight="1" x14ac:dyDescent="0.25">
      <c r="A1005" s="481" t="s">
        <v>3134</v>
      </c>
      <c r="B1005" s="481"/>
      <c r="C1005" s="482" t="s">
        <v>3135</v>
      </c>
      <c r="D1005" s="482"/>
      <c r="E1005" s="482"/>
      <c r="F1005" s="482"/>
      <c r="G1005" s="363" t="s">
        <v>14778</v>
      </c>
      <c r="H1005" s="500">
        <v>96.17</v>
      </c>
      <c r="I1005" s="484"/>
    </row>
    <row r="1006" spans="1:9" ht="36.6" customHeight="1" x14ac:dyDescent="0.25">
      <c r="A1006" s="481" t="s">
        <v>3136</v>
      </c>
      <c r="B1006" s="481"/>
      <c r="C1006" s="482" t="s">
        <v>3137</v>
      </c>
      <c r="D1006" s="482"/>
      <c r="E1006" s="482"/>
      <c r="F1006" s="482"/>
      <c r="G1006" s="363" t="s">
        <v>14778</v>
      </c>
      <c r="H1006" s="500">
        <v>99.7</v>
      </c>
      <c r="I1006" s="484"/>
    </row>
    <row r="1007" spans="1:9" ht="36.6" customHeight="1" x14ac:dyDescent="0.25">
      <c r="A1007" s="481" t="s">
        <v>3138</v>
      </c>
      <c r="B1007" s="481"/>
      <c r="C1007" s="482" t="s">
        <v>3139</v>
      </c>
      <c r="D1007" s="482"/>
      <c r="E1007" s="482"/>
      <c r="F1007" s="482"/>
      <c r="G1007" s="363" t="s">
        <v>14778</v>
      </c>
      <c r="H1007" s="500">
        <v>87.17</v>
      </c>
      <c r="I1007" s="484"/>
    </row>
    <row r="1008" spans="1:9" ht="36.6" customHeight="1" x14ac:dyDescent="0.25">
      <c r="A1008" s="481" t="s">
        <v>3140</v>
      </c>
      <c r="B1008" s="481"/>
      <c r="C1008" s="482" t="s">
        <v>3141</v>
      </c>
      <c r="D1008" s="482"/>
      <c r="E1008" s="482"/>
      <c r="F1008" s="482"/>
      <c r="G1008" s="363" t="s">
        <v>14778</v>
      </c>
      <c r="H1008" s="500">
        <v>81.81</v>
      </c>
      <c r="I1008" s="484"/>
    </row>
    <row r="1009" spans="1:9" ht="60.95" customHeight="1" x14ac:dyDescent="0.25">
      <c r="A1009" s="481" t="s">
        <v>495</v>
      </c>
      <c r="B1009" s="481"/>
      <c r="C1009" s="482" t="s">
        <v>3142</v>
      </c>
      <c r="D1009" s="482"/>
      <c r="E1009" s="482"/>
      <c r="F1009" s="482"/>
      <c r="G1009" s="363" t="s">
        <v>14778</v>
      </c>
      <c r="H1009" s="500">
        <v>69</v>
      </c>
      <c r="I1009" s="484"/>
    </row>
    <row r="1010" spans="1:9" ht="36.6" customHeight="1" x14ac:dyDescent="0.25">
      <c r="A1010" s="481" t="s">
        <v>3143</v>
      </c>
      <c r="B1010" s="481"/>
      <c r="C1010" s="482" t="s">
        <v>3144</v>
      </c>
      <c r="D1010" s="482"/>
      <c r="E1010" s="482"/>
      <c r="F1010" s="482"/>
      <c r="G1010" s="363" t="s">
        <v>14778</v>
      </c>
      <c r="H1010" s="499">
        <v>315.8</v>
      </c>
      <c r="I1010" s="484"/>
    </row>
    <row r="1011" spans="1:9" ht="24.4" customHeight="1" x14ac:dyDescent="0.25">
      <c r="A1011" s="481" t="s">
        <v>3145</v>
      </c>
      <c r="B1011" s="481"/>
      <c r="C1011" s="482" t="s">
        <v>3146</v>
      </c>
      <c r="D1011" s="482"/>
      <c r="E1011" s="482"/>
      <c r="F1011" s="482"/>
      <c r="G1011" s="363" t="s">
        <v>14778</v>
      </c>
      <c r="H1011" s="499">
        <v>213.69</v>
      </c>
      <c r="I1011" s="484"/>
    </row>
    <row r="1012" spans="1:9" ht="12.2" customHeight="1" x14ac:dyDescent="0.25">
      <c r="A1012" s="485">
        <v>8850</v>
      </c>
      <c r="B1012" s="486"/>
      <c r="C1012" s="487" t="s">
        <v>3148</v>
      </c>
      <c r="D1012" s="487"/>
      <c r="E1012" s="487"/>
      <c r="F1012" s="487"/>
      <c r="G1012" s="362"/>
      <c r="H1012" s="488"/>
      <c r="I1012" s="488"/>
    </row>
    <row r="1013" spans="1:9" ht="24.4" customHeight="1" x14ac:dyDescent="0.25">
      <c r="A1013" s="481" t="s">
        <v>3149</v>
      </c>
      <c r="B1013" s="481"/>
      <c r="C1013" s="482" t="s">
        <v>3150</v>
      </c>
      <c r="D1013" s="482"/>
      <c r="E1013" s="482"/>
      <c r="F1013" s="482"/>
      <c r="G1013" s="363" t="s">
        <v>14791</v>
      </c>
      <c r="H1013" s="500">
        <v>24.88</v>
      </c>
      <c r="I1013" s="484"/>
    </row>
    <row r="1014" spans="1:9" ht="12.2" customHeight="1" x14ac:dyDescent="0.25">
      <c r="A1014" s="485">
        <v>8851</v>
      </c>
      <c r="B1014" s="486"/>
      <c r="C1014" s="487" t="s">
        <v>3152</v>
      </c>
      <c r="D1014" s="487"/>
      <c r="E1014" s="487"/>
      <c r="F1014" s="487"/>
      <c r="G1014" s="362"/>
      <c r="H1014" s="488"/>
      <c r="I1014" s="488"/>
    </row>
    <row r="1015" spans="1:9" ht="36.6" customHeight="1" x14ac:dyDescent="0.25">
      <c r="A1015" s="481" t="s">
        <v>3153</v>
      </c>
      <c r="B1015" s="481"/>
      <c r="C1015" s="482" t="s">
        <v>3154</v>
      </c>
      <c r="D1015" s="482"/>
      <c r="E1015" s="482"/>
      <c r="F1015" s="482"/>
      <c r="G1015" s="363" t="s">
        <v>14778</v>
      </c>
      <c r="H1015" s="500">
        <v>68.180000000000007</v>
      </c>
      <c r="I1015" s="484"/>
    </row>
    <row r="1016" spans="1:9" ht="36.6" customHeight="1" x14ac:dyDescent="0.25">
      <c r="A1016" s="481" t="s">
        <v>3155</v>
      </c>
      <c r="B1016" s="481"/>
      <c r="C1016" s="482" t="s">
        <v>3156</v>
      </c>
      <c r="D1016" s="482"/>
      <c r="E1016" s="482"/>
      <c r="F1016" s="482"/>
      <c r="G1016" s="363" t="s">
        <v>14778</v>
      </c>
      <c r="H1016" s="500">
        <v>70.819999999999993</v>
      </c>
      <c r="I1016" s="484"/>
    </row>
    <row r="1017" spans="1:9" ht="12.2" customHeight="1" x14ac:dyDescent="0.25">
      <c r="A1017" s="485">
        <v>8852</v>
      </c>
      <c r="B1017" s="486"/>
      <c r="C1017" s="487" t="s">
        <v>3158</v>
      </c>
      <c r="D1017" s="487"/>
      <c r="E1017" s="487"/>
      <c r="F1017" s="487"/>
      <c r="G1017" s="362"/>
      <c r="H1017" s="488"/>
      <c r="I1017" s="488"/>
    </row>
    <row r="1018" spans="1:9" ht="36.6" customHeight="1" x14ac:dyDescent="0.25">
      <c r="A1018" s="481" t="s">
        <v>3159</v>
      </c>
      <c r="B1018" s="481"/>
      <c r="C1018" s="482" t="s">
        <v>3160</v>
      </c>
      <c r="D1018" s="482"/>
      <c r="E1018" s="482"/>
      <c r="F1018" s="482"/>
      <c r="G1018" s="363" t="s">
        <v>14778</v>
      </c>
      <c r="H1018" s="500">
        <v>68.16</v>
      </c>
      <c r="I1018" s="484"/>
    </row>
    <row r="1019" spans="1:9" ht="60.95" customHeight="1" x14ac:dyDescent="0.25">
      <c r="A1019" s="481" t="s">
        <v>3161</v>
      </c>
      <c r="B1019" s="481"/>
      <c r="C1019" s="482" t="s">
        <v>3162</v>
      </c>
      <c r="D1019" s="482"/>
      <c r="E1019" s="482"/>
      <c r="F1019" s="482"/>
      <c r="G1019" s="363" t="s">
        <v>14778</v>
      </c>
      <c r="H1019" s="499">
        <v>251.81</v>
      </c>
      <c r="I1019" s="484"/>
    </row>
    <row r="1020" spans="1:9" ht="48.75" customHeight="1" x14ac:dyDescent="0.25">
      <c r="A1020" s="481" t="s">
        <v>3163</v>
      </c>
      <c r="B1020" s="481"/>
      <c r="C1020" s="482" t="s">
        <v>3164</v>
      </c>
      <c r="D1020" s="482"/>
      <c r="E1020" s="482"/>
      <c r="F1020" s="482"/>
      <c r="G1020" s="363" t="s">
        <v>14778</v>
      </c>
      <c r="H1020" s="499">
        <v>221.36</v>
      </c>
      <c r="I1020" s="484"/>
    </row>
    <row r="1021" spans="1:9" ht="60.95" customHeight="1" x14ac:dyDescent="0.25">
      <c r="A1021" s="481" t="s">
        <v>3165</v>
      </c>
      <c r="B1021" s="481"/>
      <c r="C1021" s="482" t="s">
        <v>3166</v>
      </c>
      <c r="D1021" s="482"/>
      <c r="E1021" s="482"/>
      <c r="F1021" s="482"/>
      <c r="G1021" s="363" t="s">
        <v>14778</v>
      </c>
      <c r="H1021" s="499">
        <v>116.97</v>
      </c>
      <c r="I1021" s="484"/>
    </row>
    <row r="1022" spans="1:9" ht="12.2" customHeight="1" x14ac:dyDescent="0.25">
      <c r="A1022" s="485">
        <v>8853</v>
      </c>
      <c r="B1022" s="486"/>
      <c r="C1022" s="487" t="s">
        <v>3167</v>
      </c>
      <c r="D1022" s="487"/>
      <c r="E1022" s="487"/>
      <c r="F1022" s="487"/>
      <c r="G1022" s="362"/>
      <c r="H1022" s="488"/>
      <c r="I1022" s="488"/>
    </row>
    <row r="1023" spans="1:9" ht="24.4" customHeight="1" x14ac:dyDescent="0.25">
      <c r="A1023" s="481" t="s">
        <v>3168</v>
      </c>
      <c r="B1023" s="481"/>
      <c r="C1023" s="482" t="s">
        <v>3169</v>
      </c>
      <c r="D1023" s="482"/>
      <c r="E1023" s="482"/>
      <c r="F1023" s="482"/>
      <c r="G1023" s="363" t="s">
        <v>14778</v>
      </c>
      <c r="H1023" s="500">
        <v>14.65</v>
      </c>
      <c r="I1023" s="484"/>
    </row>
    <row r="1024" spans="1:9" ht="24.4" customHeight="1" x14ac:dyDescent="0.25">
      <c r="A1024" s="481" t="s">
        <v>3170</v>
      </c>
      <c r="B1024" s="481"/>
      <c r="C1024" s="482" t="s">
        <v>3171</v>
      </c>
      <c r="D1024" s="482"/>
      <c r="E1024" s="482"/>
      <c r="F1024" s="482"/>
      <c r="G1024" s="363" t="s">
        <v>14778</v>
      </c>
      <c r="H1024" s="499">
        <v>119.66</v>
      </c>
      <c r="I1024" s="484"/>
    </row>
    <row r="1025" spans="1:9" ht="48.75" customHeight="1" x14ac:dyDescent="0.25">
      <c r="A1025" s="481" t="s">
        <v>3172</v>
      </c>
      <c r="B1025" s="481"/>
      <c r="C1025" s="482" t="s">
        <v>3173</v>
      </c>
      <c r="D1025" s="482"/>
      <c r="E1025" s="482"/>
      <c r="F1025" s="482"/>
      <c r="G1025" s="363" t="s">
        <v>14778</v>
      </c>
      <c r="H1025" s="499">
        <v>116.39</v>
      </c>
      <c r="I1025" s="484"/>
    </row>
    <row r="1026" spans="1:9" ht="48.75" customHeight="1" x14ac:dyDescent="0.25">
      <c r="A1026" s="481" t="s">
        <v>3174</v>
      </c>
      <c r="B1026" s="481"/>
      <c r="C1026" s="482" t="s">
        <v>3175</v>
      </c>
      <c r="D1026" s="482"/>
      <c r="E1026" s="482"/>
      <c r="F1026" s="482"/>
      <c r="G1026" s="363" t="s">
        <v>14778</v>
      </c>
      <c r="H1026" s="499">
        <v>101.71</v>
      </c>
      <c r="I1026" s="484"/>
    </row>
    <row r="1027" spans="1:9" ht="12.2" customHeight="1" x14ac:dyDescent="0.25">
      <c r="A1027" s="485">
        <v>8854</v>
      </c>
      <c r="B1027" s="486"/>
      <c r="C1027" s="487" t="s">
        <v>3176</v>
      </c>
      <c r="D1027" s="487"/>
      <c r="E1027" s="487"/>
      <c r="F1027" s="487"/>
      <c r="G1027" s="362"/>
      <c r="H1027" s="488"/>
      <c r="I1027" s="488"/>
    </row>
    <row r="1028" spans="1:9" ht="24.4" customHeight="1" x14ac:dyDescent="0.25">
      <c r="A1028" s="481" t="s">
        <v>3177</v>
      </c>
      <c r="B1028" s="481"/>
      <c r="C1028" s="482" t="s">
        <v>3178</v>
      </c>
      <c r="D1028" s="482"/>
      <c r="E1028" s="482"/>
      <c r="F1028" s="482"/>
      <c r="G1028" s="363" t="s">
        <v>14778</v>
      </c>
      <c r="H1028" s="500">
        <v>44.16</v>
      </c>
      <c r="I1028" s="484"/>
    </row>
    <row r="1029" spans="1:9" ht="24.4" customHeight="1" x14ac:dyDescent="0.25">
      <c r="A1029" s="481" t="s">
        <v>3179</v>
      </c>
      <c r="B1029" s="481"/>
      <c r="C1029" s="482" t="s">
        <v>3180</v>
      </c>
      <c r="D1029" s="482"/>
      <c r="E1029" s="482"/>
      <c r="F1029" s="482"/>
      <c r="G1029" s="363" t="s">
        <v>14778</v>
      </c>
      <c r="H1029" s="499">
        <v>161.97</v>
      </c>
      <c r="I1029" s="484"/>
    </row>
    <row r="1030" spans="1:9" ht="12.2" customHeight="1" x14ac:dyDescent="0.25">
      <c r="A1030" s="485">
        <v>8676</v>
      </c>
      <c r="B1030" s="486"/>
      <c r="C1030" s="487" t="s">
        <v>3181</v>
      </c>
      <c r="D1030" s="487"/>
      <c r="E1030" s="487"/>
      <c r="F1030" s="487"/>
      <c r="G1030" s="362"/>
      <c r="H1030" s="488"/>
      <c r="I1030" s="488"/>
    </row>
    <row r="1031" spans="1:9" ht="12.2" customHeight="1" x14ac:dyDescent="0.25">
      <c r="A1031" s="485">
        <v>8855</v>
      </c>
      <c r="B1031" s="486"/>
      <c r="C1031" s="487" t="s">
        <v>528</v>
      </c>
      <c r="D1031" s="487"/>
      <c r="E1031" s="487"/>
      <c r="F1031" s="487"/>
      <c r="G1031" s="362"/>
      <c r="H1031" s="488"/>
      <c r="I1031" s="488"/>
    </row>
    <row r="1032" spans="1:9" ht="48.75" customHeight="1" x14ac:dyDescent="0.25">
      <c r="A1032" s="481" t="s">
        <v>3183</v>
      </c>
      <c r="B1032" s="481"/>
      <c r="C1032" s="482" t="s">
        <v>15003</v>
      </c>
      <c r="D1032" s="482"/>
      <c r="E1032" s="482"/>
      <c r="F1032" s="482"/>
      <c r="G1032" s="363" t="s">
        <v>14778</v>
      </c>
      <c r="H1032" s="500">
        <v>67</v>
      </c>
      <c r="I1032" s="484"/>
    </row>
    <row r="1033" spans="1:9" ht="36.6" customHeight="1" x14ac:dyDescent="0.25">
      <c r="A1033" s="481" t="s">
        <v>3182</v>
      </c>
      <c r="B1033" s="481"/>
      <c r="C1033" s="482" t="s">
        <v>15004</v>
      </c>
      <c r="D1033" s="482"/>
      <c r="E1033" s="482"/>
      <c r="F1033" s="482"/>
      <c r="G1033" s="363" t="s">
        <v>14778</v>
      </c>
      <c r="H1033" s="500">
        <v>55.78</v>
      </c>
      <c r="I1033" s="484"/>
    </row>
    <row r="1034" spans="1:9" ht="36.6" customHeight="1" x14ac:dyDescent="0.25">
      <c r="A1034" s="481" t="s">
        <v>3184</v>
      </c>
      <c r="B1034" s="481"/>
      <c r="C1034" s="482" t="s">
        <v>15005</v>
      </c>
      <c r="D1034" s="482"/>
      <c r="E1034" s="482"/>
      <c r="F1034" s="482"/>
      <c r="G1034" s="363" t="s">
        <v>14778</v>
      </c>
      <c r="H1034" s="500">
        <v>42.57</v>
      </c>
      <c r="I1034" s="484"/>
    </row>
    <row r="1035" spans="1:9" ht="36.6" customHeight="1" x14ac:dyDescent="0.25">
      <c r="A1035" s="481" t="s">
        <v>15006</v>
      </c>
      <c r="B1035" s="481"/>
      <c r="C1035" s="482" t="s">
        <v>15007</v>
      </c>
      <c r="D1035" s="482"/>
      <c r="E1035" s="482"/>
      <c r="F1035" s="482"/>
      <c r="G1035" s="363" t="s">
        <v>14791</v>
      </c>
      <c r="H1035" s="500">
        <v>17.940000000000001</v>
      </c>
      <c r="I1035" s="484"/>
    </row>
    <row r="1036" spans="1:9" ht="12.2" customHeight="1" x14ac:dyDescent="0.25">
      <c r="A1036" s="485">
        <v>8856</v>
      </c>
      <c r="B1036" s="486"/>
      <c r="C1036" s="487" t="s">
        <v>527</v>
      </c>
      <c r="D1036" s="487"/>
      <c r="E1036" s="487"/>
      <c r="F1036" s="487"/>
      <c r="G1036" s="362"/>
      <c r="H1036" s="488"/>
      <c r="I1036" s="488"/>
    </row>
    <row r="1037" spans="1:9" ht="12.2" customHeight="1" x14ac:dyDescent="0.25">
      <c r="A1037" s="481" t="s">
        <v>3186</v>
      </c>
      <c r="B1037" s="481"/>
      <c r="C1037" s="482" t="s">
        <v>3187</v>
      </c>
      <c r="D1037" s="482"/>
      <c r="E1037" s="482"/>
      <c r="F1037" s="482"/>
      <c r="G1037" s="363" t="s">
        <v>14791</v>
      </c>
      <c r="H1037" s="500">
        <v>16.82</v>
      </c>
      <c r="I1037" s="484"/>
    </row>
    <row r="1038" spans="1:9" ht="12.2" customHeight="1" x14ac:dyDescent="0.25">
      <c r="A1038" s="481" t="s">
        <v>3188</v>
      </c>
      <c r="B1038" s="481"/>
      <c r="C1038" s="482" t="s">
        <v>3189</v>
      </c>
      <c r="D1038" s="482"/>
      <c r="E1038" s="482"/>
      <c r="F1038" s="482"/>
      <c r="G1038" s="363" t="s">
        <v>14778</v>
      </c>
      <c r="H1038" s="499">
        <v>130.65</v>
      </c>
      <c r="I1038" s="484"/>
    </row>
    <row r="1039" spans="1:9" ht="12.2" customHeight="1" x14ac:dyDescent="0.25">
      <c r="A1039" s="481" t="s">
        <v>3190</v>
      </c>
      <c r="B1039" s="481"/>
      <c r="C1039" s="482" t="s">
        <v>3191</v>
      </c>
      <c r="D1039" s="482"/>
      <c r="E1039" s="482"/>
      <c r="F1039" s="482"/>
      <c r="G1039" s="363" t="s">
        <v>14778</v>
      </c>
      <c r="H1039" s="500">
        <v>63.16</v>
      </c>
      <c r="I1039" s="484"/>
    </row>
    <row r="1040" spans="1:9" ht="12.2" customHeight="1" x14ac:dyDescent="0.25">
      <c r="A1040" s="481" t="s">
        <v>3192</v>
      </c>
      <c r="B1040" s="481"/>
      <c r="C1040" s="482" t="s">
        <v>3193</v>
      </c>
      <c r="D1040" s="482"/>
      <c r="E1040" s="482"/>
      <c r="F1040" s="482"/>
      <c r="G1040" s="363" t="s">
        <v>14778</v>
      </c>
      <c r="H1040" s="500">
        <v>80.38</v>
      </c>
      <c r="I1040" s="484"/>
    </row>
    <row r="1041" spans="1:9" ht="12.2" customHeight="1" x14ac:dyDescent="0.25">
      <c r="A1041" s="485">
        <v>8857</v>
      </c>
      <c r="B1041" s="486"/>
      <c r="C1041" s="487" t="s">
        <v>3194</v>
      </c>
      <c r="D1041" s="487"/>
      <c r="E1041" s="487"/>
      <c r="F1041" s="487"/>
      <c r="G1041" s="362"/>
      <c r="H1041" s="488"/>
      <c r="I1041" s="488"/>
    </row>
    <row r="1042" spans="1:9" ht="48.75" customHeight="1" x14ac:dyDescent="0.25">
      <c r="A1042" s="481" t="s">
        <v>15008</v>
      </c>
      <c r="B1042" s="481"/>
      <c r="C1042" s="482" t="s">
        <v>15009</v>
      </c>
      <c r="D1042" s="482"/>
      <c r="E1042" s="482"/>
      <c r="F1042" s="482"/>
      <c r="G1042" s="363" t="s">
        <v>14778</v>
      </c>
      <c r="H1042" s="500">
        <v>70.95</v>
      </c>
      <c r="I1042" s="484"/>
    </row>
    <row r="1043" spans="1:9" ht="24.4" customHeight="1" x14ac:dyDescent="0.25">
      <c r="A1043" s="481" t="s">
        <v>15010</v>
      </c>
      <c r="B1043" s="481"/>
      <c r="C1043" s="482" t="s">
        <v>15011</v>
      </c>
      <c r="D1043" s="482"/>
      <c r="E1043" s="482"/>
      <c r="F1043" s="482"/>
      <c r="G1043" s="363" t="s">
        <v>14791</v>
      </c>
      <c r="H1043" s="500">
        <v>16.97</v>
      </c>
      <c r="I1043" s="484"/>
    </row>
    <row r="1044" spans="1:9" ht="12.2" customHeight="1" x14ac:dyDescent="0.25">
      <c r="A1044" s="485">
        <v>8858</v>
      </c>
      <c r="B1044" s="486"/>
      <c r="C1044" s="487" t="s">
        <v>3196</v>
      </c>
      <c r="D1044" s="487"/>
      <c r="E1044" s="487"/>
      <c r="F1044" s="487"/>
      <c r="G1044" s="362"/>
      <c r="H1044" s="488"/>
      <c r="I1044" s="488"/>
    </row>
    <row r="1045" spans="1:9" ht="12.2" customHeight="1" x14ac:dyDescent="0.25">
      <c r="A1045" s="481" t="s">
        <v>3197</v>
      </c>
      <c r="B1045" s="481"/>
      <c r="C1045" s="482" t="s">
        <v>3198</v>
      </c>
      <c r="D1045" s="482"/>
      <c r="E1045" s="482"/>
      <c r="F1045" s="482"/>
      <c r="G1045" s="363" t="s">
        <v>14791</v>
      </c>
      <c r="H1045" s="483">
        <v>9.0299999999999994</v>
      </c>
      <c r="I1045" s="484"/>
    </row>
    <row r="1046" spans="1:9" ht="12.2" customHeight="1" x14ac:dyDescent="0.25">
      <c r="A1046" s="485">
        <v>8677</v>
      </c>
      <c r="B1046" s="486"/>
      <c r="C1046" s="487" t="s">
        <v>3201</v>
      </c>
      <c r="D1046" s="487"/>
      <c r="E1046" s="487"/>
      <c r="F1046" s="487"/>
      <c r="G1046" s="362"/>
      <c r="H1046" s="488"/>
      <c r="I1046" s="488"/>
    </row>
    <row r="1047" spans="1:9" ht="12.2" customHeight="1" x14ac:dyDescent="0.25">
      <c r="A1047" s="485">
        <v>8859</v>
      </c>
      <c r="B1047" s="486"/>
      <c r="C1047" s="487" t="s">
        <v>3202</v>
      </c>
      <c r="D1047" s="487"/>
      <c r="E1047" s="487"/>
      <c r="F1047" s="487"/>
      <c r="G1047" s="362"/>
      <c r="H1047" s="488"/>
      <c r="I1047" s="488"/>
    </row>
    <row r="1048" spans="1:9" ht="24.4" customHeight="1" x14ac:dyDescent="0.25">
      <c r="A1048" s="481" t="s">
        <v>3203</v>
      </c>
      <c r="B1048" s="481"/>
      <c r="C1048" s="482" t="s">
        <v>3204</v>
      </c>
      <c r="D1048" s="482"/>
      <c r="E1048" s="482"/>
      <c r="F1048" s="482"/>
      <c r="G1048" s="363" t="s">
        <v>14791</v>
      </c>
      <c r="H1048" s="499">
        <v>422.48</v>
      </c>
      <c r="I1048" s="484"/>
    </row>
    <row r="1049" spans="1:9" ht="24.4" customHeight="1" x14ac:dyDescent="0.25">
      <c r="A1049" s="481" t="s">
        <v>505</v>
      </c>
      <c r="B1049" s="481"/>
      <c r="C1049" s="482" t="s">
        <v>3205</v>
      </c>
      <c r="D1049" s="482"/>
      <c r="E1049" s="482"/>
      <c r="F1049" s="482"/>
      <c r="G1049" s="363" t="s">
        <v>14791</v>
      </c>
      <c r="H1049" s="499">
        <v>143.15</v>
      </c>
      <c r="I1049" s="484"/>
    </row>
    <row r="1050" spans="1:9" ht="24.4" customHeight="1" x14ac:dyDescent="0.25">
      <c r="A1050" s="481" t="s">
        <v>3206</v>
      </c>
      <c r="B1050" s="481"/>
      <c r="C1050" s="482" t="s">
        <v>3207</v>
      </c>
      <c r="D1050" s="482"/>
      <c r="E1050" s="482"/>
      <c r="F1050" s="482"/>
      <c r="G1050" s="363" t="s">
        <v>14791</v>
      </c>
      <c r="H1050" s="499">
        <v>223.08</v>
      </c>
      <c r="I1050" s="484"/>
    </row>
    <row r="1051" spans="1:9" ht="24.4" customHeight="1" x14ac:dyDescent="0.25">
      <c r="A1051" s="481" t="s">
        <v>3208</v>
      </c>
      <c r="B1051" s="481"/>
      <c r="C1051" s="482" t="s">
        <v>3209</v>
      </c>
      <c r="D1051" s="482"/>
      <c r="E1051" s="482"/>
      <c r="F1051" s="482"/>
      <c r="G1051" s="363" t="s">
        <v>14791</v>
      </c>
      <c r="H1051" s="499">
        <v>220.68</v>
      </c>
      <c r="I1051" s="484"/>
    </row>
    <row r="1052" spans="1:9" ht="24.4" customHeight="1" x14ac:dyDescent="0.25">
      <c r="A1052" s="481" t="s">
        <v>491</v>
      </c>
      <c r="B1052" s="481"/>
      <c r="C1052" s="482" t="s">
        <v>3210</v>
      </c>
      <c r="D1052" s="482"/>
      <c r="E1052" s="482"/>
      <c r="F1052" s="482"/>
      <c r="G1052" s="363" t="s">
        <v>14791</v>
      </c>
      <c r="H1052" s="499">
        <v>120.83</v>
      </c>
      <c r="I1052" s="484"/>
    </row>
    <row r="1053" spans="1:9" ht="24.4" customHeight="1" x14ac:dyDescent="0.25">
      <c r="A1053" s="481" t="s">
        <v>504</v>
      </c>
      <c r="B1053" s="481"/>
      <c r="C1053" s="482" t="s">
        <v>3211</v>
      </c>
      <c r="D1053" s="482"/>
      <c r="E1053" s="482"/>
      <c r="F1053" s="482"/>
      <c r="G1053" s="363" t="s">
        <v>14791</v>
      </c>
      <c r="H1053" s="499">
        <v>110.97</v>
      </c>
      <c r="I1053" s="484"/>
    </row>
    <row r="1054" spans="1:9" ht="36.6" customHeight="1" x14ac:dyDescent="0.25">
      <c r="A1054" s="481" t="s">
        <v>506</v>
      </c>
      <c r="B1054" s="481"/>
      <c r="C1054" s="482" t="s">
        <v>3212</v>
      </c>
      <c r="D1054" s="482"/>
      <c r="E1054" s="482"/>
      <c r="F1054" s="482"/>
      <c r="G1054" s="363" t="s">
        <v>14791</v>
      </c>
      <c r="H1054" s="499">
        <v>686.1</v>
      </c>
      <c r="I1054" s="484"/>
    </row>
    <row r="1055" spans="1:9" ht="48.75" customHeight="1" x14ac:dyDescent="0.25">
      <c r="A1055" s="481" t="s">
        <v>3213</v>
      </c>
      <c r="B1055" s="481"/>
      <c r="C1055" s="482" t="s">
        <v>3214</v>
      </c>
      <c r="D1055" s="482"/>
      <c r="E1055" s="482"/>
      <c r="F1055" s="482"/>
      <c r="G1055" s="363" t="s">
        <v>14791</v>
      </c>
      <c r="H1055" s="499">
        <v>556.89</v>
      </c>
      <c r="I1055" s="484"/>
    </row>
    <row r="1056" spans="1:9" ht="24.4" customHeight="1" x14ac:dyDescent="0.25">
      <c r="A1056" s="481" t="s">
        <v>3215</v>
      </c>
      <c r="B1056" s="481"/>
      <c r="C1056" s="482" t="s">
        <v>3216</v>
      </c>
      <c r="D1056" s="482"/>
      <c r="E1056" s="482"/>
      <c r="F1056" s="482"/>
      <c r="G1056" s="363" t="s">
        <v>14791</v>
      </c>
      <c r="H1056" s="499">
        <v>563</v>
      </c>
      <c r="I1056" s="484"/>
    </row>
    <row r="1057" spans="1:9" ht="36.6" customHeight="1" x14ac:dyDescent="0.25">
      <c r="A1057" s="481" t="s">
        <v>3217</v>
      </c>
      <c r="B1057" s="481"/>
      <c r="C1057" s="482" t="s">
        <v>3218</v>
      </c>
      <c r="D1057" s="482"/>
      <c r="E1057" s="482"/>
      <c r="F1057" s="482"/>
      <c r="G1057" s="363" t="s">
        <v>14791</v>
      </c>
      <c r="H1057" s="499">
        <v>953.94</v>
      </c>
      <c r="I1057" s="484"/>
    </row>
    <row r="1058" spans="1:9" ht="36.6" customHeight="1" x14ac:dyDescent="0.25">
      <c r="A1058" s="481" t="s">
        <v>3219</v>
      </c>
      <c r="B1058" s="481"/>
      <c r="C1058" s="482" t="s">
        <v>3220</v>
      </c>
      <c r="D1058" s="482"/>
      <c r="E1058" s="482"/>
      <c r="F1058" s="482"/>
      <c r="G1058" s="363" t="s">
        <v>14791</v>
      </c>
      <c r="H1058" s="499">
        <v>806.69</v>
      </c>
      <c r="I1058" s="484"/>
    </row>
    <row r="1059" spans="1:9" ht="24.4" customHeight="1" x14ac:dyDescent="0.25">
      <c r="A1059" s="481" t="s">
        <v>3221</v>
      </c>
      <c r="B1059" s="481"/>
      <c r="C1059" s="482" t="s">
        <v>3222</v>
      </c>
      <c r="D1059" s="482"/>
      <c r="E1059" s="482"/>
      <c r="F1059" s="482"/>
      <c r="G1059" s="363" t="s">
        <v>14791</v>
      </c>
      <c r="H1059" s="499">
        <v>465.56</v>
      </c>
      <c r="I1059" s="484"/>
    </row>
    <row r="1060" spans="1:9" ht="12.2" customHeight="1" x14ac:dyDescent="0.25">
      <c r="A1060" s="485">
        <v>8861</v>
      </c>
      <c r="B1060" s="486"/>
      <c r="C1060" s="487" t="s">
        <v>3234</v>
      </c>
      <c r="D1060" s="487"/>
      <c r="E1060" s="487"/>
      <c r="F1060" s="487"/>
      <c r="G1060" s="362"/>
      <c r="H1060" s="488"/>
      <c r="I1060" s="488"/>
    </row>
    <row r="1061" spans="1:9" ht="60.95" customHeight="1" x14ac:dyDescent="0.25">
      <c r="A1061" s="481" t="s">
        <v>3236</v>
      </c>
      <c r="B1061" s="481"/>
      <c r="C1061" s="482" t="s">
        <v>15012</v>
      </c>
      <c r="D1061" s="482"/>
      <c r="E1061" s="482"/>
      <c r="F1061" s="482"/>
      <c r="G1061" s="363" t="s">
        <v>14791</v>
      </c>
      <c r="H1061" s="499">
        <v>332.2</v>
      </c>
      <c r="I1061" s="484"/>
    </row>
    <row r="1062" spans="1:9" ht="73.150000000000006" customHeight="1" x14ac:dyDescent="0.25">
      <c r="A1062" s="481" t="s">
        <v>3237</v>
      </c>
      <c r="B1062" s="481"/>
      <c r="C1062" s="482" t="s">
        <v>15013</v>
      </c>
      <c r="D1062" s="482"/>
      <c r="E1062" s="482"/>
      <c r="F1062" s="482"/>
      <c r="G1062" s="363" t="s">
        <v>14791</v>
      </c>
      <c r="H1062" s="499">
        <v>708.28</v>
      </c>
      <c r="I1062" s="484"/>
    </row>
    <row r="1063" spans="1:9" ht="60.95" customHeight="1" x14ac:dyDescent="0.25">
      <c r="A1063" s="481" t="s">
        <v>3238</v>
      </c>
      <c r="B1063" s="481"/>
      <c r="C1063" s="482" t="s">
        <v>15014</v>
      </c>
      <c r="D1063" s="482"/>
      <c r="E1063" s="482"/>
      <c r="F1063" s="482"/>
      <c r="G1063" s="363" t="s">
        <v>14791</v>
      </c>
      <c r="H1063" s="499">
        <v>975.97</v>
      </c>
      <c r="I1063" s="484"/>
    </row>
    <row r="1064" spans="1:9" ht="60.95" customHeight="1" x14ac:dyDescent="0.25">
      <c r="A1064" s="481" t="s">
        <v>3235</v>
      </c>
      <c r="B1064" s="481"/>
      <c r="C1064" s="482" t="s">
        <v>15015</v>
      </c>
      <c r="D1064" s="482"/>
      <c r="E1064" s="482"/>
      <c r="F1064" s="482"/>
      <c r="G1064" s="363" t="s">
        <v>14778</v>
      </c>
      <c r="H1064" s="499">
        <v>174.03</v>
      </c>
      <c r="I1064" s="484"/>
    </row>
    <row r="1065" spans="1:9" ht="73.150000000000006" customHeight="1" x14ac:dyDescent="0.25">
      <c r="A1065" s="481" t="s">
        <v>15016</v>
      </c>
      <c r="B1065" s="481"/>
      <c r="C1065" s="482" t="s">
        <v>15017</v>
      </c>
      <c r="D1065" s="482"/>
      <c r="E1065" s="482"/>
      <c r="F1065" s="482"/>
      <c r="G1065" s="363" t="s">
        <v>14781</v>
      </c>
      <c r="H1065" s="501">
        <v>1138.6099999999999</v>
      </c>
      <c r="I1065" s="484"/>
    </row>
    <row r="1066" spans="1:9" ht="12.2" customHeight="1" x14ac:dyDescent="0.25">
      <c r="A1066" s="485">
        <v>8862</v>
      </c>
      <c r="B1066" s="486"/>
      <c r="C1066" s="487" t="s">
        <v>3240</v>
      </c>
      <c r="D1066" s="487"/>
      <c r="E1066" s="487"/>
      <c r="F1066" s="487"/>
      <c r="G1066" s="362"/>
      <c r="H1066" s="488"/>
      <c r="I1066" s="488"/>
    </row>
    <row r="1067" spans="1:9" ht="24.4" customHeight="1" x14ac:dyDescent="0.25">
      <c r="A1067" s="481" t="s">
        <v>3243</v>
      </c>
      <c r="B1067" s="481"/>
      <c r="C1067" s="482" t="s">
        <v>3244</v>
      </c>
      <c r="D1067" s="482"/>
      <c r="E1067" s="482"/>
      <c r="F1067" s="482"/>
      <c r="G1067" s="363" t="s">
        <v>355</v>
      </c>
      <c r="H1067" s="499">
        <v>722.3</v>
      </c>
      <c r="I1067" s="484"/>
    </row>
    <row r="1068" spans="1:9" ht="12.2" customHeight="1" x14ac:dyDescent="0.25">
      <c r="A1068" s="481" t="s">
        <v>3245</v>
      </c>
      <c r="B1068" s="481"/>
      <c r="C1068" s="482" t="s">
        <v>3246</v>
      </c>
      <c r="D1068" s="482"/>
      <c r="E1068" s="482"/>
      <c r="F1068" s="482"/>
      <c r="G1068" s="363" t="s">
        <v>355</v>
      </c>
      <c r="H1068" s="499">
        <v>434.02</v>
      </c>
      <c r="I1068" s="484"/>
    </row>
    <row r="1069" spans="1:9" ht="24.4" customHeight="1" x14ac:dyDescent="0.25">
      <c r="A1069" s="481" t="s">
        <v>3247</v>
      </c>
      <c r="B1069" s="481"/>
      <c r="C1069" s="482" t="s">
        <v>3248</v>
      </c>
      <c r="D1069" s="482"/>
      <c r="E1069" s="482"/>
      <c r="F1069" s="482"/>
      <c r="G1069" s="363" t="s">
        <v>14817</v>
      </c>
      <c r="H1069" s="501">
        <v>3158.02</v>
      </c>
      <c r="I1069" s="484"/>
    </row>
    <row r="1070" spans="1:9" ht="60.95" customHeight="1" x14ac:dyDescent="0.25">
      <c r="A1070" s="481" t="s">
        <v>3249</v>
      </c>
      <c r="B1070" s="481"/>
      <c r="C1070" s="482" t="s">
        <v>3250</v>
      </c>
      <c r="D1070" s="482"/>
      <c r="E1070" s="482"/>
      <c r="F1070" s="482"/>
      <c r="G1070" s="363" t="s">
        <v>14781</v>
      </c>
      <c r="H1070" s="499">
        <v>203.56</v>
      </c>
      <c r="I1070" s="484"/>
    </row>
    <row r="1071" spans="1:9" ht="12.2" customHeight="1" x14ac:dyDescent="0.25">
      <c r="A1071" s="485">
        <v>8863</v>
      </c>
      <c r="B1071" s="486"/>
      <c r="C1071" s="487" t="s">
        <v>3251</v>
      </c>
      <c r="D1071" s="487"/>
      <c r="E1071" s="487"/>
      <c r="F1071" s="487"/>
      <c r="G1071" s="362"/>
      <c r="H1071" s="488"/>
      <c r="I1071" s="488"/>
    </row>
    <row r="1072" spans="1:9" ht="36.6" customHeight="1" x14ac:dyDescent="0.25">
      <c r="A1072" s="481" t="s">
        <v>3252</v>
      </c>
      <c r="B1072" s="481"/>
      <c r="C1072" s="482" t="s">
        <v>3253</v>
      </c>
      <c r="D1072" s="482"/>
      <c r="E1072" s="482"/>
      <c r="F1072" s="482"/>
      <c r="G1072" s="363" t="s">
        <v>355</v>
      </c>
      <c r="H1072" s="499">
        <v>235.01</v>
      </c>
      <c r="I1072" s="484"/>
    </row>
    <row r="1073" spans="1:9" ht="36.6" customHeight="1" x14ac:dyDescent="0.25">
      <c r="A1073" s="481" t="s">
        <v>3254</v>
      </c>
      <c r="B1073" s="481"/>
      <c r="C1073" s="482" t="s">
        <v>3255</v>
      </c>
      <c r="D1073" s="482"/>
      <c r="E1073" s="482"/>
      <c r="F1073" s="482"/>
      <c r="G1073" s="363" t="s">
        <v>355</v>
      </c>
      <c r="H1073" s="499">
        <v>275.16000000000003</v>
      </c>
      <c r="I1073" s="484"/>
    </row>
    <row r="1074" spans="1:9" ht="36.6" customHeight="1" x14ac:dyDescent="0.25">
      <c r="A1074" s="481" t="s">
        <v>3256</v>
      </c>
      <c r="B1074" s="481"/>
      <c r="C1074" s="482" t="s">
        <v>3257</v>
      </c>
      <c r="D1074" s="482"/>
      <c r="E1074" s="482"/>
      <c r="F1074" s="482"/>
      <c r="G1074" s="363" t="s">
        <v>355</v>
      </c>
      <c r="H1074" s="499">
        <v>287.11</v>
      </c>
      <c r="I1074" s="484"/>
    </row>
    <row r="1075" spans="1:9" ht="12.2" customHeight="1" x14ac:dyDescent="0.25">
      <c r="A1075" s="485">
        <v>8864</v>
      </c>
      <c r="B1075" s="486"/>
      <c r="C1075" s="487" t="s">
        <v>3259</v>
      </c>
      <c r="D1075" s="487"/>
      <c r="E1075" s="487"/>
      <c r="F1075" s="487"/>
      <c r="G1075" s="362"/>
      <c r="H1075" s="488"/>
      <c r="I1075" s="488"/>
    </row>
    <row r="1076" spans="1:9" ht="24.4" customHeight="1" x14ac:dyDescent="0.25">
      <c r="A1076" s="481" t="s">
        <v>3260</v>
      </c>
      <c r="B1076" s="481"/>
      <c r="C1076" s="482" t="s">
        <v>3261</v>
      </c>
      <c r="D1076" s="482"/>
      <c r="E1076" s="482"/>
      <c r="F1076" s="482"/>
      <c r="G1076" s="363" t="s">
        <v>355</v>
      </c>
      <c r="H1076" s="500">
        <v>54</v>
      </c>
      <c r="I1076" s="484"/>
    </row>
    <row r="1077" spans="1:9" ht="12.2" customHeight="1" x14ac:dyDescent="0.25">
      <c r="A1077" s="481" t="s">
        <v>3262</v>
      </c>
      <c r="B1077" s="481"/>
      <c r="C1077" s="482" t="s">
        <v>3263</v>
      </c>
      <c r="D1077" s="482"/>
      <c r="E1077" s="482"/>
      <c r="F1077" s="482"/>
      <c r="G1077" s="363" t="s">
        <v>14791</v>
      </c>
      <c r="H1077" s="499">
        <v>178.93</v>
      </c>
      <c r="I1077" s="484"/>
    </row>
    <row r="1078" spans="1:9" ht="12.2" customHeight="1" x14ac:dyDescent="0.25">
      <c r="A1078" s="481" t="s">
        <v>3264</v>
      </c>
      <c r="B1078" s="481"/>
      <c r="C1078" s="482" t="s">
        <v>3265</v>
      </c>
      <c r="D1078" s="482"/>
      <c r="E1078" s="482"/>
      <c r="F1078" s="482"/>
      <c r="G1078" s="363" t="s">
        <v>14791</v>
      </c>
      <c r="H1078" s="499">
        <v>383.71</v>
      </c>
      <c r="I1078" s="484"/>
    </row>
    <row r="1079" spans="1:9" ht="12.2" customHeight="1" x14ac:dyDescent="0.25">
      <c r="A1079" s="485">
        <v>8678</v>
      </c>
      <c r="B1079" s="486"/>
      <c r="C1079" s="487" t="s">
        <v>496</v>
      </c>
      <c r="D1079" s="487"/>
      <c r="E1079" s="487"/>
      <c r="F1079" s="487"/>
      <c r="G1079" s="362"/>
      <c r="H1079" s="488"/>
      <c r="I1079" s="488"/>
    </row>
    <row r="1080" spans="1:9" ht="12.2" customHeight="1" x14ac:dyDescent="0.25">
      <c r="A1080" s="485">
        <v>8866</v>
      </c>
      <c r="B1080" s="486"/>
      <c r="C1080" s="487" t="s">
        <v>3269</v>
      </c>
      <c r="D1080" s="487"/>
      <c r="E1080" s="487"/>
      <c r="F1080" s="487"/>
      <c r="G1080" s="362"/>
      <c r="H1080" s="488"/>
      <c r="I1080" s="488"/>
    </row>
    <row r="1081" spans="1:9" ht="12.2" customHeight="1" x14ac:dyDescent="0.25">
      <c r="A1081" s="481" t="s">
        <v>3270</v>
      </c>
      <c r="B1081" s="481"/>
      <c r="C1081" s="482" t="s">
        <v>3271</v>
      </c>
      <c r="D1081" s="482"/>
      <c r="E1081" s="482"/>
      <c r="F1081" s="482"/>
      <c r="G1081" s="363" t="s">
        <v>14778</v>
      </c>
      <c r="H1081" s="483">
        <v>2.72</v>
      </c>
      <c r="I1081" s="484"/>
    </row>
    <row r="1082" spans="1:9" ht="24.4" customHeight="1" x14ac:dyDescent="0.25">
      <c r="A1082" s="481" t="s">
        <v>3272</v>
      </c>
      <c r="B1082" s="481"/>
      <c r="C1082" s="482" t="s">
        <v>3273</v>
      </c>
      <c r="D1082" s="482"/>
      <c r="E1082" s="482"/>
      <c r="F1082" s="482"/>
      <c r="G1082" s="363" t="s">
        <v>14778</v>
      </c>
      <c r="H1082" s="483">
        <v>4.12</v>
      </c>
      <c r="I1082" s="484"/>
    </row>
    <row r="1083" spans="1:9" ht="24.4" customHeight="1" x14ac:dyDescent="0.25">
      <c r="A1083" s="481" t="s">
        <v>3274</v>
      </c>
      <c r="B1083" s="481"/>
      <c r="C1083" s="482" t="s">
        <v>3275</v>
      </c>
      <c r="D1083" s="482"/>
      <c r="E1083" s="482"/>
      <c r="F1083" s="482"/>
      <c r="G1083" s="363" t="s">
        <v>14778</v>
      </c>
      <c r="H1083" s="483">
        <v>4.63</v>
      </c>
      <c r="I1083" s="484"/>
    </row>
    <row r="1084" spans="1:9" ht="12.2" customHeight="1" x14ac:dyDescent="0.25">
      <c r="A1084" s="481" t="s">
        <v>3276</v>
      </c>
      <c r="B1084" s="481"/>
      <c r="C1084" s="482" t="s">
        <v>3277</v>
      </c>
      <c r="D1084" s="482"/>
      <c r="E1084" s="482"/>
      <c r="F1084" s="482"/>
      <c r="G1084" s="363" t="s">
        <v>14778</v>
      </c>
      <c r="H1084" s="483">
        <v>3.08</v>
      </c>
      <c r="I1084" s="484"/>
    </row>
    <row r="1085" spans="1:9" ht="12.2" customHeight="1" x14ac:dyDescent="0.25">
      <c r="A1085" s="485">
        <v>8867</v>
      </c>
      <c r="B1085" s="486"/>
      <c r="C1085" s="487" t="s">
        <v>3279</v>
      </c>
      <c r="D1085" s="487"/>
      <c r="E1085" s="487"/>
      <c r="F1085" s="487"/>
      <c r="G1085" s="362"/>
      <c r="H1085" s="488"/>
      <c r="I1085" s="488"/>
    </row>
    <row r="1086" spans="1:9" ht="36.6" customHeight="1" x14ac:dyDescent="0.25">
      <c r="A1086" s="481" t="s">
        <v>497</v>
      </c>
      <c r="B1086" s="481"/>
      <c r="C1086" s="482" t="s">
        <v>3281</v>
      </c>
      <c r="D1086" s="482"/>
      <c r="E1086" s="482"/>
      <c r="F1086" s="482"/>
      <c r="G1086" s="363" t="s">
        <v>14778</v>
      </c>
      <c r="H1086" s="483">
        <v>5.78</v>
      </c>
      <c r="I1086" s="484"/>
    </row>
    <row r="1087" spans="1:9" ht="48.75" customHeight="1" x14ac:dyDescent="0.25">
      <c r="A1087" s="481" t="s">
        <v>3280</v>
      </c>
      <c r="B1087" s="481"/>
      <c r="C1087" s="482" t="s">
        <v>15018</v>
      </c>
      <c r="D1087" s="482"/>
      <c r="E1087" s="482"/>
      <c r="F1087" s="482"/>
      <c r="G1087" s="363" t="s">
        <v>14778</v>
      </c>
      <c r="H1087" s="483">
        <v>5.14</v>
      </c>
      <c r="I1087" s="484"/>
    </row>
    <row r="1088" spans="1:9" ht="36.6" customHeight="1" x14ac:dyDescent="0.25">
      <c r="A1088" s="481" t="s">
        <v>3282</v>
      </c>
      <c r="B1088" s="481"/>
      <c r="C1088" s="482" t="s">
        <v>3283</v>
      </c>
      <c r="D1088" s="482"/>
      <c r="E1088" s="482"/>
      <c r="F1088" s="482"/>
      <c r="G1088" s="363" t="s">
        <v>14778</v>
      </c>
      <c r="H1088" s="483">
        <v>7.37</v>
      </c>
      <c r="I1088" s="484"/>
    </row>
    <row r="1089" spans="1:9" ht="12.2" customHeight="1" x14ac:dyDescent="0.25">
      <c r="A1089" s="485">
        <v>8868</v>
      </c>
      <c r="B1089" s="486"/>
      <c r="C1089" s="487" t="s">
        <v>3284</v>
      </c>
      <c r="D1089" s="487"/>
      <c r="E1089" s="487"/>
      <c r="F1089" s="487"/>
      <c r="G1089" s="362"/>
      <c r="H1089" s="488"/>
      <c r="I1089" s="488"/>
    </row>
    <row r="1090" spans="1:9" ht="24.4" customHeight="1" x14ac:dyDescent="0.25">
      <c r="A1090" s="481" t="s">
        <v>3285</v>
      </c>
      <c r="B1090" s="481"/>
      <c r="C1090" s="482" t="s">
        <v>3286</v>
      </c>
      <c r="D1090" s="482"/>
      <c r="E1090" s="482"/>
      <c r="F1090" s="482"/>
      <c r="G1090" s="363" t="s">
        <v>14778</v>
      </c>
      <c r="H1090" s="500">
        <v>16.13</v>
      </c>
      <c r="I1090" s="484"/>
    </row>
    <row r="1091" spans="1:9" ht="24.4" customHeight="1" x14ac:dyDescent="0.25">
      <c r="A1091" s="481" t="s">
        <v>3287</v>
      </c>
      <c r="B1091" s="481"/>
      <c r="C1091" s="482" t="s">
        <v>3288</v>
      </c>
      <c r="D1091" s="482"/>
      <c r="E1091" s="482"/>
      <c r="F1091" s="482"/>
      <c r="G1091" s="363" t="s">
        <v>14778</v>
      </c>
      <c r="H1091" s="500">
        <v>14.36</v>
      </c>
      <c r="I1091" s="484"/>
    </row>
    <row r="1092" spans="1:9" ht="24.4" customHeight="1" x14ac:dyDescent="0.25">
      <c r="A1092" s="481" t="s">
        <v>3289</v>
      </c>
      <c r="B1092" s="481"/>
      <c r="C1092" s="482" t="s">
        <v>3290</v>
      </c>
      <c r="D1092" s="482"/>
      <c r="E1092" s="482"/>
      <c r="F1092" s="482"/>
      <c r="G1092" s="363" t="s">
        <v>14778</v>
      </c>
      <c r="H1092" s="500">
        <v>19.18</v>
      </c>
      <c r="I1092" s="484"/>
    </row>
    <row r="1093" spans="1:9" ht="24.4" customHeight="1" x14ac:dyDescent="0.25">
      <c r="A1093" s="481" t="s">
        <v>3291</v>
      </c>
      <c r="B1093" s="481"/>
      <c r="C1093" s="482" t="s">
        <v>3292</v>
      </c>
      <c r="D1093" s="482"/>
      <c r="E1093" s="482"/>
      <c r="F1093" s="482"/>
      <c r="G1093" s="363" t="s">
        <v>14778</v>
      </c>
      <c r="H1093" s="500">
        <v>12.8</v>
      </c>
      <c r="I1093" s="484"/>
    </row>
    <row r="1094" spans="1:9" ht="24.4" customHeight="1" x14ac:dyDescent="0.25">
      <c r="A1094" s="481" t="s">
        <v>3293</v>
      </c>
      <c r="B1094" s="481"/>
      <c r="C1094" s="482" t="s">
        <v>3294</v>
      </c>
      <c r="D1094" s="482"/>
      <c r="E1094" s="482"/>
      <c r="F1094" s="482"/>
      <c r="G1094" s="363" t="s">
        <v>14778</v>
      </c>
      <c r="H1094" s="500">
        <v>15.89</v>
      </c>
      <c r="I1094" s="484"/>
    </row>
    <row r="1095" spans="1:9" ht="24.4" customHeight="1" x14ac:dyDescent="0.25">
      <c r="A1095" s="481" t="s">
        <v>3295</v>
      </c>
      <c r="B1095" s="481"/>
      <c r="C1095" s="482" t="s">
        <v>3296</v>
      </c>
      <c r="D1095" s="482"/>
      <c r="E1095" s="482"/>
      <c r="F1095" s="482"/>
      <c r="G1095" s="363" t="s">
        <v>14778</v>
      </c>
      <c r="H1095" s="500">
        <v>11.15</v>
      </c>
      <c r="I1095" s="484"/>
    </row>
    <row r="1096" spans="1:9" ht="36.6" customHeight="1" x14ac:dyDescent="0.25">
      <c r="A1096" s="481" t="s">
        <v>3297</v>
      </c>
      <c r="B1096" s="481"/>
      <c r="C1096" s="482" t="s">
        <v>15019</v>
      </c>
      <c r="D1096" s="482"/>
      <c r="E1096" s="482"/>
      <c r="F1096" s="482"/>
      <c r="G1096" s="363" t="s">
        <v>14778</v>
      </c>
      <c r="H1096" s="500">
        <v>12.8</v>
      </c>
      <c r="I1096" s="484"/>
    </row>
    <row r="1097" spans="1:9" ht="36.6" customHeight="1" x14ac:dyDescent="0.25">
      <c r="A1097" s="481" t="s">
        <v>3298</v>
      </c>
      <c r="B1097" s="481"/>
      <c r="C1097" s="482" t="s">
        <v>15020</v>
      </c>
      <c r="D1097" s="482"/>
      <c r="E1097" s="482"/>
      <c r="F1097" s="482"/>
      <c r="G1097" s="363" t="s">
        <v>14778</v>
      </c>
      <c r="H1097" s="500">
        <v>11.15</v>
      </c>
      <c r="I1097" s="484"/>
    </row>
    <row r="1098" spans="1:9" ht="24.4" customHeight="1" x14ac:dyDescent="0.25">
      <c r="A1098" s="481" t="s">
        <v>3299</v>
      </c>
      <c r="B1098" s="481"/>
      <c r="C1098" s="482" t="s">
        <v>3300</v>
      </c>
      <c r="D1098" s="482"/>
      <c r="E1098" s="482"/>
      <c r="F1098" s="482"/>
      <c r="G1098" s="363" t="s">
        <v>14778</v>
      </c>
      <c r="H1098" s="500">
        <v>30.31</v>
      </c>
      <c r="I1098" s="484"/>
    </row>
    <row r="1099" spans="1:9" ht="24.4" customHeight="1" x14ac:dyDescent="0.25">
      <c r="A1099" s="481" t="s">
        <v>3301</v>
      </c>
      <c r="B1099" s="481"/>
      <c r="C1099" s="482" t="s">
        <v>3302</v>
      </c>
      <c r="D1099" s="482"/>
      <c r="E1099" s="482"/>
      <c r="F1099" s="482"/>
      <c r="G1099" s="363" t="s">
        <v>14778</v>
      </c>
      <c r="H1099" s="500">
        <v>21.14</v>
      </c>
      <c r="I1099" s="484"/>
    </row>
    <row r="1100" spans="1:9" ht="24.4" customHeight="1" x14ac:dyDescent="0.25">
      <c r="A1100" s="481" t="s">
        <v>3303</v>
      </c>
      <c r="B1100" s="481"/>
      <c r="C1100" s="482" t="s">
        <v>3304</v>
      </c>
      <c r="D1100" s="482"/>
      <c r="E1100" s="482"/>
      <c r="F1100" s="482"/>
      <c r="G1100" s="363" t="s">
        <v>14778</v>
      </c>
      <c r="H1100" s="500">
        <v>27.02</v>
      </c>
      <c r="I1100" s="484"/>
    </row>
    <row r="1101" spans="1:9" ht="24.4" customHeight="1" x14ac:dyDescent="0.25">
      <c r="A1101" s="481" t="s">
        <v>3305</v>
      </c>
      <c r="B1101" s="481"/>
      <c r="C1101" s="482" t="s">
        <v>3306</v>
      </c>
      <c r="D1101" s="482"/>
      <c r="E1101" s="482"/>
      <c r="F1101" s="482"/>
      <c r="G1101" s="363" t="s">
        <v>14778</v>
      </c>
      <c r="H1101" s="500">
        <v>19.489999999999998</v>
      </c>
      <c r="I1101" s="484"/>
    </row>
    <row r="1102" spans="1:9" ht="12.2" customHeight="1" x14ac:dyDescent="0.25">
      <c r="A1102" s="485">
        <v>8869</v>
      </c>
      <c r="B1102" s="486"/>
      <c r="C1102" s="487" t="s">
        <v>3307</v>
      </c>
      <c r="D1102" s="487"/>
      <c r="E1102" s="487"/>
      <c r="F1102" s="487"/>
      <c r="G1102" s="362"/>
      <c r="H1102" s="488"/>
      <c r="I1102" s="488"/>
    </row>
    <row r="1103" spans="1:9" ht="24.4" customHeight="1" x14ac:dyDescent="0.25">
      <c r="A1103" s="481" t="s">
        <v>3308</v>
      </c>
      <c r="B1103" s="481"/>
      <c r="C1103" s="482" t="s">
        <v>3309</v>
      </c>
      <c r="D1103" s="482"/>
      <c r="E1103" s="482"/>
      <c r="F1103" s="482"/>
      <c r="G1103" s="363" t="s">
        <v>14778</v>
      </c>
      <c r="H1103" s="500">
        <v>23.07</v>
      </c>
      <c r="I1103" s="484"/>
    </row>
    <row r="1104" spans="1:9" ht="36.6" customHeight="1" x14ac:dyDescent="0.25">
      <c r="A1104" s="481" t="s">
        <v>3310</v>
      </c>
      <c r="B1104" s="481"/>
      <c r="C1104" s="482" t="s">
        <v>3311</v>
      </c>
      <c r="D1104" s="482"/>
      <c r="E1104" s="482"/>
      <c r="F1104" s="482"/>
      <c r="G1104" s="363" t="s">
        <v>14778</v>
      </c>
      <c r="H1104" s="500">
        <v>12.23</v>
      </c>
      <c r="I1104" s="484"/>
    </row>
    <row r="1105" spans="1:9" ht="36.6" customHeight="1" x14ac:dyDescent="0.25">
      <c r="A1105" s="481" t="s">
        <v>3312</v>
      </c>
      <c r="B1105" s="481"/>
      <c r="C1105" s="482" t="s">
        <v>3313</v>
      </c>
      <c r="D1105" s="482"/>
      <c r="E1105" s="482"/>
      <c r="F1105" s="482"/>
      <c r="G1105" s="363" t="s">
        <v>14778</v>
      </c>
      <c r="H1105" s="500">
        <v>23.38</v>
      </c>
      <c r="I1105" s="484"/>
    </row>
    <row r="1106" spans="1:9" ht="24.4" customHeight="1" x14ac:dyDescent="0.25">
      <c r="A1106" s="481" t="s">
        <v>3314</v>
      </c>
      <c r="B1106" s="481"/>
      <c r="C1106" s="482" t="s">
        <v>3315</v>
      </c>
      <c r="D1106" s="482"/>
      <c r="E1106" s="482"/>
      <c r="F1106" s="482"/>
      <c r="G1106" s="363" t="s">
        <v>14778</v>
      </c>
      <c r="H1106" s="500">
        <v>15.63</v>
      </c>
      <c r="I1106" s="484"/>
    </row>
    <row r="1107" spans="1:9" ht="24.4" customHeight="1" x14ac:dyDescent="0.25">
      <c r="A1107" s="481" t="s">
        <v>3316</v>
      </c>
      <c r="B1107" s="481"/>
      <c r="C1107" s="482" t="s">
        <v>3317</v>
      </c>
      <c r="D1107" s="482"/>
      <c r="E1107" s="482"/>
      <c r="F1107" s="482"/>
      <c r="G1107" s="363" t="s">
        <v>14791</v>
      </c>
      <c r="H1107" s="483">
        <v>5.46</v>
      </c>
      <c r="I1107" s="484"/>
    </row>
    <row r="1108" spans="1:9" ht="24.4" customHeight="1" x14ac:dyDescent="0.25">
      <c r="A1108" s="481" t="s">
        <v>3318</v>
      </c>
      <c r="B1108" s="481"/>
      <c r="C1108" s="482" t="s">
        <v>3319</v>
      </c>
      <c r="D1108" s="482"/>
      <c r="E1108" s="482"/>
      <c r="F1108" s="482"/>
      <c r="G1108" s="363" t="s">
        <v>14778</v>
      </c>
      <c r="H1108" s="500">
        <v>13.71</v>
      </c>
      <c r="I1108" s="484"/>
    </row>
    <row r="1109" spans="1:9" ht="36.6" customHeight="1" x14ac:dyDescent="0.25">
      <c r="A1109" s="481" t="s">
        <v>3320</v>
      </c>
      <c r="B1109" s="481"/>
      <c r="C1109" s="482" t="s">
        <v>3321</v>
      </c>
      <c r="D1109" s="482"/>
      <c r="E1109" s="482"/>
      <c r="F1109" s="482"/>
      <c r="G1109" s="363" t="s">
        <v>14778</v>
      </c>
      <c r="H1109" s="500">
        <v>33.200000000000003</v>
      </c>
      <c r="I1109" s="484"/>
    </row>
    <row r="1110" spans="1:9" ht="24.4" customHeight="1" x14ac:dyDescent="0.25">
      <c r="A1110" s="481" t="s">
        <v>3322</v>
      </c>
      <c r="B1110" s="481"/>
      <c r="C1110" s="482" t="s">
        <v>3323</v>
      </c>
      <c r="D1110" s="482"/>
      <c r="E1110" s="482"/>
      <c r="F1110" s="482"/>
      <c r="G1110" s="363" t="s">
        <v>14778</v>
      </c>
      <c r="H1110" s="500">
        <v>17.88</v>
      </c>
      <c r="I1110" s="484"/>
    </row>
    <row r="1111" spans="1:9" ht="12.2" customHeight="1" x14ac:dyDescent="0.25">
      <c r="A1111" s="485">
        <v>8870</v>
      </c>
      <c r="B1111" s="486"/>
      <c r="C1111" s="487" t="s">
        <v>3325</v>
      </c>
      <c r="D1111" s="487"/>
      <c r="E1111" s="487"/>
      <c r="F1111" s="487"/>
      <c r="G1111" s="362"/>
      <c r="H1111" s="488"/>
      <c r="I1111" s="488"/>
    </row>
    <row r="1112" spans="1:9" ht="24.4" customHeight="1" x14ac:dyDescent="0.25">
      <c r="A1112" s="481" t="s">
        <v>3326</v>
      </c>
      <c r="B1112" s="481"/>
      <c r="C1112" s="482" t="s">
        <v>3327</v>
      </c>
      <c r="D1112" s="482"/>
      <c r="E1112" s="482"/>
      <c r="F1112" s="482"/>
      <c r="G1112" s="363" t="s">
        <v>14778</v>
      </c>
      <c r="H1112" s="500">
        <v>14.16</v>
      </c>
      <c r="I1112" s="484"/>
    </row>
    <row r="1113" spans="1:9" ht="36.6" customHeight="1" x14ac:dyDescent="0.25">
      <c r="A1113" s="481" t="s">
        <v>3328</v>
      </c>
      <c r="B1113" s="481"/>
      <c r="C1113" s="482" t="s">
        <v>3329</v>
      </c>
      <c r="D1113" s="482"/>
      <c r="E1113" s="482"/>
      <c r="F1113" s="482"/>
      <c r="G1113" s="363" t="s">
        <v>14778</v>
      </c>
      <c r="H1113" s="500">
        <v>25.31</v>
      </c>
      <c r="I1113" s="484"/>
    </row>
    <row r="1114" spans="1:9" ht="24.4" customHeight="1" x14ac:dyDescent="0.25">
      <c r="A1114" s="481" t="s">
        <v>3330</v>
      </c>
      <c r="B1114" s="481"/>
      <c r="C1114" s="482" t="s">
        <v>3331</v>
      </c>
      <c r="D1114" s="482"/>
      <c r="E1114" s="482"/>
      <c r="F1114" s="482"/>
      <c r="G1114" s="363" t="s">
        <v>14778</v>
      </c>
      <c r="H1114" s="500">
        <v>18.52</v>
      </c>
      <c r="I1114" s="484"/>
    </row>
    <row r="1115" spans="1:9" ht="24.4" customHeight="1" x14ac:dyDescent="0.25">
      <c r="A1115" s="481" t="s">
        <v>3332</v>
      </c>
      <c r="B1115" s="481"/>
      <c r="C1115" s="482" t="s">
        <v>3333</v>
      </c>
      <c r="D1115" s="482"/>
      <c r="E1115" s="482"/>
      <c r="F1115" s="482"/>
      <c r="G1115" s="363" t="s">
        <v>14778</v>
      </c>
      <c r="H1115" s="500">
        <v>15.64</v>
      </c>
      <c r="I1115" s="484"/>
    </row>
    <row r="1116" spans="1:9" ht="36.6" customHeight="1" x14ac:dyDescent="0.25">
      <c r="A1116" s="481" t="s">
        <v>498</v>
      </c>
      <c r="B1116" s="481"/>
      <c r="C1116" s="482" t="s">
        <v>3334</v>
      </c>
      <c r="D1116" s="482"/>
      <c r="E1116" s="482"/>
      <c r="F1116" s="482"/>
      <c r="G1116" s="363" t="s">
        <v>14778</v>
      </c>
      <c r="H1116" s="500">
        <v>35.130000000000003</v>
      </c>
      <c r="I1116" s="484"/>
    </row>
    <row r="1117" spans="1:9" ht="24.4" customHeight="1" x14ac:dyDescent="0.25">
      <c r="A1117" s="481" t="s">
        <v>3335</v>
      </c>
      <c r="B1117" s="481"/>
      <c r="C1117" s="482" t="s">
        <v>3336</v>
      </c>
      <c r="D1117" s="482"/>
      <c r="E1117" s="482"/>
      <c r="F1117" s="482"/>
      <c r="G1117" s="363" t="s">
        <v>14778</v>
      </c>
      <c r="H1117" s="500">
        <v>20.77</v>
      </c>
      <c r="I1117" s="484"/>
    </row>
    <row r="1118" spans="1:9" ht="12.2" customHeight="1" x14ac:dyDescent="0.25">
      <c r="A1118" s="485">
        <v>8871</v>
      </c>
      <c r="B1118" s="486"/>
      <c r="C1118" s="487" t="s">
        <v>3337</v>
      </c>
      <c r="D1118" s="487"/>
      <c r="E1118" s="487"/>
      <c r="F1118" s="487"/>
      <c r="G1118" s="362"/>
      <c r="H1118" s="488"/>
      <c r="I1118" s="488"/>
    </row>
    <row r="1119" spans="1:9" ht="24.4" customHeight="1" x14ac:dyDescent="0.25">
      <c r="A1119" s="481" t="s">
        <v>3338</v>
      </c>
      <c r="B1119" s="481"/>
      <c r="C1119" s="482" t="s">
        <v>3339</v>
      </c>
      <c r="D1119" s="482"/>
      <c r="E1119" s="482"/>
      <c r="F1119" s="482"/>
      <c r="G1119" s="363" t="s">
        <v>14778</v>
      </c>
      <c r="H1119" s="500">
        <v>14.77</v>
      </c>
      <c r="I1119" s="484"/>
    </row>
    <row r="1120" spans="1:9" ht="24.4" customHeight="1" x14ac:dyDescent="0.25">
      <c r="A1120" s="481" t="s">
        <v>3340</v>
      </c>
      <c r="B1120" s="481"/>
      <c r="C1120" s="482" t="s">
        <v>3341</v>
      </c>
      <c r="D1120" s="482"/>
      <c r="E1120" s="482"/>
      <c r="F1120" s="482"/>
      <c r="G1120" s="363" t="s">
        <v>14778</v>
      </c>
      <c r="H1120" s="500">
        <v>17.21</v>
      </c>
      <c r="I1120" s="484"/>
    </row>
    <row r="1121" spans="1:9" ht="12.2" customHeight="1" x14ac:dyDescent="0.25">
      <c r="A1121" s="485">
        <v>8872</v>
      </c>
      <c r="B1121" s="486"/>
      <c r="C1121" s="487" t="s">
        <v>3343</v>
      </c>
      <c r="D1121" s="487"/>
      <c r="E1121" s="487"/>
      <c r="F1121" s="487"/>
      <c r="G1121" s="362"/>
      <c r="H1121" s="488"/>
      <c r="I1121" s="488"/>
    </row>
    <row r="1122" spans="1:9" ht="24.4" customHeight="1" x14ac:dyDescent="0.25">
      <c r="A1122" s="481" t="s">
        <v>3344</v>
      </c>
      <c r="B1122" s="481"/>
      <c r="C1122" s="482" t="s">
        <v>3345</v>
      </c>
      <c r="D1122" s="482"/>
      <c r="E1122" s="482"/>
      <c r="F1122" s="482"/>
      <c r="G1122" s="363" t="s">
        <v>14778</v>
      </c>
      <c r="H1122" s="500">
        <v>20.68</v>
      </c>
      <c r="I1122" s="484"/>
    </row>
    <row r="1123" spans="1:9" ht="36.6" customHeight="1" x14ac:dyDescent="0.25">
      <c r="A1123" s="481" t="s">
        <v>3346</v>
      </c>
      <c r="B1123" s="481"/>
      <c r="C1123" s="482" t="s">
        <v>3347</v>
      </c>
      <c r="D1123" s="482"/>
      <c r="E1123" s="482"/>
      <c r="F1123" s="482"/>
      <c r="G1123" s="363" t="s">
        <v>14778</v>
      </c>
      <c r="H1123" s="500">
        <v>29.8</v>
      </c>
      <c r="I1123" s="484"/>
    </row>
    <row r="1124" spans="1:9" ht="12.2" customHeight="1" x14ac:dyDescent="0.25">
      <c r="A1124" s="485">
        <v>8873</v>
      </c>
      <c r="B1124" s="486"/>
      <c r="C1124" s="487" t="s">
        <v>3348</v>
      </c>
      <c r="D1124" s="487"/>
      <c r="E1124" s="487"/>
      <c r="F1124" s="487"/>
      <c r="G1124" s="362"/>
      <c r="H1124" s="488"/>
      <c r="I1124" s="488"/>
    </row>
    <row r="1125" spans="1:9" ht="24.4" customHeight="1" x14ac:dyDescent="0.25">
      <c r="A1125" s="481" t="s">
        <v>3349</v>
      </c>
      <c r="B1125" s="481"/>
      <c r="C1125" s="482" t="s">
        <v>3350</v>
      </c>
      <c r="D1125" s="482"/>
      <c r="E1125" s="482"/>
      <c r="F1125" s="482"/>
      <c r="G1125" s="363" t="s">
        <v>14778</v>
      </c>
      <c r="H1125" s="500">
        <v>18.11</v>
      </c>
      <c r="I1125" s="484"/>
    </row>
    <row r="1126" spans="1:9" ht="36.6" customHeight="1" x14ac:dyDescent="0.25">
      <c r="A1126" s="481" t="s">
        <v>3351</v>
      </c>
      <c r="B1126" s="481"/>
      <c r="C1126" s="482" t="s">
        <v>3352</v>
      </c>
      <c r="D1126" s="482"/>
      <c r="E1126" s="482"/>
      <c r="F1126" s="482"/>
      <c r="G1126" s="363" t="s">
        <v>14778</v>
      </c>
      <c r="H1126" s="500">
        <v>28.58</v>
      </c>
      <c r="I1126" s="484"/>
    </row>
    <row r="1127" spans="1:9" ht="12.2" customHeight="1" x14ac:dyDescent="0.25">
      <c r="A1127" s="485">
        <v>8874</v>
      </c>
      <c r="B1127" s="486"/>
      <c r="C1127" s="487" t="s">
        <v>3354</v>
      </c>
      <c r="D1127" s="487"/>
      <c r="E1127" s="487"/>
      <c r="F1127" s="487"/>
      <c r="G1127" s="362"/>
      <c r="H1127" s="488"/>
      <c r="I1127" s="488"/>
    </row>
    <row r="1128" spans="1:9" ht="24.4" customHeight="1" x14ac:dyDescent="0.25">
      <c r="A1128" s="481" t="s">
        <v>3355</v>
      </c>
      <c r="B1128" s="481"/>
      <c r="C1128" s="482" t="s">
        <v>3356</v>
      </c>
      <c r="D1128" s="482"/>
      <c r="E1128" s="482"/>
      <c r="F1128" s="482"/>
      <c r="G1128" s="363" t="s">
        <v>14778</v>
      </c>
      <c r="H1128" s="500">
        <v>27.77</v>
      </c>
      <c r="I1128" s="484"/>
    </row>
    <row r="1129" spans="1:9" ht="36.6" customHeight="1" x14ac:dyDescent="0.25">
      <c r="A1129" s="481" t="s">
        <v>3357</v>
      </c>
      <c r="B1129" s="481"/>
      <c r="C1129" s="482" t="s">
        <v>3358</v>
      </c>
      <c r="D1129" s="482"/>
      <c r="E1129" s="482"/>
      <c r="F1129" s="482"/>
      <c r="G1129" s="363" t="s">
        <v>14791</v>
      </c>
      <c r="H1129" s="483">
        <v>7.89</v>
      </c>
      <c r="I1129" s="484"/>
    </row>
    <row r="1130" spans="1:9" ht="36.6" customHeight="1" x14ac:dyDescent="0.25">
      <c r="A1130" s="481" t="s">
        <v>3359</v>
      </c>
      <c r="B1130" s="481"/>
      <c r="C1130" s="482" t="s">
        <v>3360</v>
      </c>
      <c r="D1130" s="482"/>
      <c r="E1130" s="482"/>
      <c r="F1130" s="482"/>
      <c r="G1130" s="363" t="s">
        <v>14778</v>
      </c>
      <c r="H1130" s="500">
        <v>21.91</v>
      </c>
      <c r="I1130" s="484"/>
    </row>
    <row r="1131" spans="1:9" ht="24.4" customHeight="1" x14ac:dyDescent="0.25">
      <c r="A1131" s="481" t="s">
        <v>3361</v>
      </c>
      <c r="B1131" s="481"/>
      <c r="C1131" s="482" t="s">
        <v>3362</v>
      </c>
      <c r="D1131" s="482"/>
      <c r="E1131" s="482"/>
      <c r="F1131" s="482"/>
      <c r="G1131" s="363" t="s">
        <v>14778</v>
      </c>
      <c r="H1131" s="500">
        <v>21.03</v>
      </c>
      <c r="I1131" s="484"/>
    </row>
    <row r="1132" spans="1:9" ht="24.4" customHeight="1" x14ac:dyDescent="0.25">
      <c r="A1132" s="481" t="s">
        <v>3363</v>
      </c>
      <c r="B1132" s="481"/>
      <c r="C1132" s="482" t="s">
        <v>3364</v>
      </c>
      <c r="D1132" s="482"/>
      <c r="E1132" s="482"/>
      <c r="F1132" s="482"/>
      <c r="G1132" s="363" t="s">
        <v>14778</v>
      </c>
      <c r="H1132" s="500">
        <v>22.16</v>
      </c>
      <c r="I1132" s="484"/>
    </row>
    <row r="1133" spans="1:9" ht="48.75" customHeight="1" x14ac:dyDescent="0.25">
      <c r="A1133" s="481" t="s">
        <v>3365</v>
      </c>
      <c r="B1133" s="481"/>
      <c r="C1133" s="482" t="s">
        <v>3366</v>
      </c>
      <c r="D1133" s="482"/>
      <c r="E1133" s="482"/>
      <c r="F1133" s="482"/>
      <c r="G1133" s="363" t="s">
        <v>14791</v>
      </c>
      <c r="H1133" s="483">
        <v>7.14</v>
      </c>
      <c r="I1133" s="484"/>
    </row>
    <row r="1134" spans="1:9" ht="12.2" customHeight="1" x14ac:dyDescent="0.25">
      <c r="A1134" s="485">
        <v>8875</v>
      </c>
      <c r="B1134" s="486"/>
      <c r="C1134" s="487" t="s">
        <v>3367</v>
      </c>
      <c r="D1134" s="487"/>
      <c r="E1134" s="487"/>
      <c r="F1134" s="487"/>
      <c r="G1134" s="362"/>
      <c r="H1134" s="488"/>
      <c r="I1134" s="488"/>
    </row>
    <row r="1135" spans="1:9" ht="36.6" customHeight="1" x14ac:dyDescent="0.25">
      <c r="A1135" s="481" t="s">
        <v>3368</v>
      </c>
      <c r="B1135" s="481"/>
      <c r="C1135" s="482" t="s">
        <v>3369</v>
      </c>
      <c r="D1135" s="482"/>
      <c r="E1135" s="482"/>
      <c r="F1135" s="482"/>
      <c r="G1135" s="363" t="s">
        <v>14778</v>
      </c>
      <c r="H1135" s="500">
        <v>23.74</v>
      </c>
      <c r="I1135" s="484"/>
    </row>
    <row r="1136" spans="1:9" ht="24.4" customHeight="1" x14ac:dyDescent="0.25">
      <c r="A1136" s="481" t="s">
        <v>15021</v>
      </c>
      <c r="B1136" s="481"/>
      <c r="C1136" s="482" t="s">
        <v>15022</v>
      </c>
      <c r="D1136" s="482"/>
      <c r="E1136" s="482"/>
      <c r="F1136" s="482"/>
      <c r="G1136" s="363" t="s">
        <v>14778</v>
      </c>
      <c r="H1136" s="500">
        <v>18.73</v>
      </c>
      <c r="I1136" s="484"/>
    </row>
    <row r="1137" spans="1:9" ht="36.6" customHeight="1" x14ac:dyDescent="0.25">
      <c r="A1137" s="481" t="s">
        <v>15023</v>
      </c>
      <c r="B1137" s="481"/>
      <c r="C1137" s="482" t="s">
        <v>15024</v>
      </c>
      <c r="D1137" s="482"/>
      <c r="E1137" s="482"/>
      <c r="F1137" s="482"/>
      <c r="G1137" s="363" t="s">
        <v>14778</v>
      </c>
      <c r="H1137" s="500">
        <v>22.24</v>
      </c>
      <c r="I1137" s="484"/>
    </row>
    <row r="1138" spans="1:9" ht="12.2" customHeight="1" x14ac:dyDescent="0.25">
      <c r="A1138" s="485">
        <v>8876</v>
      </c>
      <c r="B1138" s="486"/>
      <c r="C1138" s="487" t="s">
        <v>3370</v>
      </c>
      <c r="D1138" s="487"/>
      <c r="E1138" s="487"/>
      <c r="F1138" s="487"/>
      <c r="G1138" s="362"/>
      <c r="H1138" s="488"/>
      <c r="I1138" s="488"/>
    </row>
    <row r="1139" spans="1:9" ht="24.4" customHeight="1" x14ac:dyDescent="0.25">
      <c r="A1139" s="481" t="s">
        <v>3371</v>
      </c>
      <c r="B1139" s="481"/>
      <c r="C1139" s="482" t="s">
        <v>15025</v>
      </c>
      <c r="D1139" s="482"/>
      <c r="E1139" s="482"/>
      <c r="F1139" s="482"/>
      <c r="G1139" s="363" t="s">
        <v>14778</v>
      </c>
      <c r="H1139" s="500">
        <v>22.33</v>
      </c>
      <c r="I1139" s="484"/>
    </row>
    <row r="1140" spans="1:9" ht="24.4" customHeight="1" x14ac:dyDescent="0.25">
      <c r="A1140" s="481" t="s">
        <v>3372</v>
      </c>
      <c r="B1140" s="481"/>
      <c r="C1140" s="482" t="s">
        <v>15026</v>
      </c>
      <c r="D1140" s="482"/>
      <c r="E1140" s="482"/>
      <c r="F1140" s="482"/>
      <c r="G1140" s="363" t="s">
        <v>14791</v>
      </c>
      <c r="H1140" s="483">
        <v>6.49</v>
      </c>
      <c r="I1140" s="484"/>
    </row>
    <row r="1141" spans="1:9" ht="12.2" customHeight="1" x14ac:dyDescent="0.25">
      <c r="A1141" s="485">
        <v>8877</v>
      </c>
      <c r="B1141" s="486"/>
      <c r="C1141" s="487" t="s">
        <v>3373</v>
      </c>
      <c r="D1141" s="487"/>
      <c r="E1141" s="487"/>
      <c r="F1141" s="487"/>
      <c r="G1141" s="362"/>
      <c r="H1141" s="488"/>
      <c r="I1141" s="488"/>
    </row>
    <row r="1142" spans="1:9" ht="36.6" customHeight="1" x14ac:dyDescent="0.25">
      <c r="A1142" s="481" t="s">
        <v>3374</v>
      </c>
      <c r="B1142" s="481"/>
      <c r="C1142" s="482" t="s">
        <v>3375</v>
      </c>
      <c r="D1142" s="482"/>
      <c r="E1142" s="482"/>
      <c r="F1142" s="482"/>
      <c r="G1142" s="363" t="s">
        <v>14778</v>
      </c>
      <c r="H1142" s="500">
        <v>21.75</v>
      </c>
      <c r="I1142" s="484"/>
    </row>
    <row r="1143" spans="1:9" ht="36.6" customHeight="1" x14ac:dyDescent="0.25">
      <c r="A1143" s="481" t="s">
        <v>3376</v>
      </c>
      <c r="B1143" s="481"/>
      <c r="C1143" s="482" t="s">
        <v>3377</v>
      </c>
      <c r="D1143" s="482"/>
      <c r="E1143" s="482"/>
      <c r="F1143" s="482"/>
      <c r="G1143" s="363" t="s">
        <v>14778</v>
      </c>
      <c r="H1143" s="500">
        <v>28.18</v>
      </c>
      <c r="I1143" s="484"/>
    </row>
    <row r="1144" spans="1:9" ht="12.2" customHeight="1" x14ac:dyDescent="0.25">
      <c r="A1144" s="485">
        <v>8878</v>
      </c>
      <c r="B1144" s="486"/>
      <c r="C1144" s="487" t="s">
        <v>3378</v>
      </c>
      <c r="D1144" s="487"/>
      <c r="E1144" s="487"/>
      <c r="F1144" s="487"/>
      <c r="G1144" s="362"/>
      <c r="H1144" s="488"/>
      <c r="I1144" s="488"/>
    </row>
    <row r="1145" spans="1:9" ht="24.4" customHeight="1" x14ac:dyDescent="0.25">
      <c r="A1145" s="481" t="s">
        <v>3379</v>
      </c>
      <c r="B1145" s="481"/>
      <c r="C1145" s="482" t="s">
        <v>3380</v>
      </c>
      <c r="D1145" s="482"/>
      <c r="E1145" s="482"/>
      <c r="F1145" s="482"/>
      <c r="G1145" s="363" t="s">
        <v>14778</v>
      </c>
      <c r="H1145" s="500">
        <v>31.98</v>
      </c>
      <c r="I1145" s="484"/>
    </row>
    <row r="1146" spans="1:9" ht="24.4" customHeight="1" x14ac:dyDescent="0.25">
      <c r="A1146" s="481" t="s">
        <v>3381</v>
      </c>
      <c r="B1146" s="481"/>
      <c r="C1146" s="482" t="s">
        <v>3382</v>
      </c>
      <c r="D1146" s="482"/>
      <c r="E1146" s="482"/>
      <c r="F1146" s="482"/>
      <c r="G1146" s="363" t="s">
        <v>14791</v>
      </c>
      <c r="H1146" s="500">
        <v>20.8</v>
      </c>
      <c r="I1146" s="484"/>
    </row>
    <row r="1147" spans="1:9" ht="36.6" customHeight="1" x14ac:dyDescent="0.25">
      <c r="A1147" s="481" t="s">
        <v>3383</v>
      </c>
      <c r="B1147" s="481"/>
      <c r="C1147" s="482" t="s">
        <v>3384</v>
      </c>
      <c r="D1147" s="482"/>
      <c r="E1147" s="482"/>
      <c r="F1147" s="482"/>
      <c r="G1147" s="363" t="s">
        <v>14778</v>
      </c>
      <c r="H1147" s="500">
        <v>31.98</v>
      </c>
      <c r="I1147" s="484"/>
    </row>
    <row r="1148" spans="1:9" ht="12.2" customHeight="1" x14ac:dyDescent="0.25">
      <c r="A1148" s="485">
        <v>8879</v>
      </c>
      <c r="B1148" s="486"/>
      <c r="C1148" s="487" t="s">
        <v>3385</v>
      </c>
      <c r="D1148" s="487"/>
      <c r="E1148" s="487"/>
      <c r="F1148" s="487"/>
      <c r="G1148" s="362"/>
      <c r="H1148" s="488"/>
      <c r="I1148" s="488"/>
    </row>
    <row r="1149" spans="1:9" ht="24.4" customHeight="1" x14ac:dyDescent="0.25">
      <c r="A1149" s="481" t="s">
        <v>3386</v>
      </c>
      <c r="B1149" s="481"/>
      <c r="C1149" s="482" t="s">
        <v>3387</v>
      </c>
      <c r="D1149" s="482"/>
      <c r="E1149" s="482"/>
      <c r="F1149" s="482"/>
      <c r="G1149" s="363" t="s">
        <v>14778</v>
      </c>
      <c r="H1149" s="500">
        <v>27.12</v>
      </c>
      <c r="I1149" s="484"/>
    </row>
    <row r="1150" spans="1:9" ht="24.4" customHeight="1" x14ac:dyDescent="0.25">
      <c r="A1150" s="481" t="s">
        <v>3388</v>
      </c>
      <c r="B1150" s="481"/>
      <c r="C1150" s="482" t="s">
        <v>3389</v>
      </c>
      <c r="D1150" s="482"/>
      <c r="E1150" s="482"/>
      <c r="F1150" s="482"/>
      <c r="G1150" s="363" t="s">
        <v>14778</v>
      </c>
      <c r="H1150" s="500">
        <v>39.92</v>
      </c>
      <c r="I1150" s="484"/>
    </row>
    <row r="1151" spans="1:9" ht="24.4" customHeight="1" x14ac:dyDescent="0.25">
      <c r="A1151" s="481" t="s">
        <v>3390</v>
      </c>
      <c r="B1151" s="481"/>
      <c r="C1151" s="482" t="s">
        <v>3391</v>
      </c>
      <c r="D1151" s="482"/>
      <c r="E1151" s="482"/>
      <c r="F1151" s="482"/>
      <c r="G1151" s="363" t="s">
        <v>14778</v>
      </c>
      <c r="H1151" s="500">
        <v>37.96</v>
      </c>
      <c r="I1151" s="484"/>
    </row>
    <row r="1152" spans="1:9" ht="12.2" customHeight="1" x14ac:dyDescent="0.25">
      <c r="A1152" s="485">
        <v>8880</v>
      </c>
      <c r="B1152" s="486"/>
      <c r="C1152" s="487" t="s">
        <v>3393</v>
      </c>
      <c r="D1152" s="487"/>
      <c r="E1152" s="487"/>
      <c r="F1152" s="487"/>
      <c r="G1152" s="362"/>
      <c r="H1152" s="488"/>
      <c r="I1152" s="488"/>
    </row>
    <row r="1153" spans="1:9" ht="36.6" customHeight="1" x14ac:dyDescent="0.25">
      <c r="A1153" s="481" t="s">
        <v>3394</v>
      </c>
      <c r="B1153" s="481"/>
      <c r="C1153" s="482" t="s">
        <v>3395</v>
      </c>
      <c r="D1153" s="482"/>
      <c r="E1153" s="482"/>
      <c r="F1153" s="482"/>
      <c r="G1153" s="363" t="s">
        <v>14778</v>
      </c>
      <c r="H1153" s="500">
        <v>25.91</v>
      </c>
      <c r="I1153" s="484"/>
    </row>
    <row r="1154" spans="1:9" ht="24.4" customHeight="1" x14ac:dyDescent="0.25">
      <c r="A1154" s="481" t="s">
        <v>3396</v>
      </c>
      <c r="B1154" s="481"/>
      <c r="C1154" s="482" t="s">
        <v>3397</v>
      </c>
      <c r="D1154" s="482"/>
      <c r="E1154" s="482"/>
      <c r="F1154" s="482"/>
      <c r="G1154" s="363" t="s">
        <v>14778</v>
      </c>
      <c r="H1154" s="500">
        <v>45.2</v>
      </c>
      <c r="I1154" s="484"/>
    </row>
    <row r="1155" spans="1:9" ht="36.6" customHeight="1" x14ac:dyDescent="0.25">
      <c r="A1155" s="481" t="s">
        <v>3398</v>
      </c>
      <c r="B1155" s="481"/>
      <c r="C1155" s="482" t="s">
        <v>3399</v>
      </c>
      <c r="D1155" s="482"/>
      <c r="E1155" s="482"/>
      <c r="F1155" s="482"/>
      <c r="G1155" s="363" t="s">
        <v>14778</v>
      </c>
      <c r="H1155" s="500">
        <v>88.57</v>
      </c>
      <c r="I1155" s="484"/>
    </row>
    <row r="1156" spans="1:9" ht="36.6" customHeight="1" x14ac:dyDescent="0.25">
      <c r="A1156" s="481" t="s">
        <v>3400</v>
      </c>
      <c r="B1156" s="481"/>
      <c r="C1156" s="482" t="s">
        <v>3401</v>
      </c>
      <c r="D1156" s="482"/>
      <c r="E1156" s="482"/>
      <c r="F1156" s="482"/>
      <c r="G1156" s="363" t="s">
        <v>14778</v>
      </c>
      <c r="H1156" s="500">
        <v>12.23</v>
      </c>
      <c r="I1156" s="484"/>
    </row>
    <row r="1157" spans="1:9" ht="24.4" customHeight="1" x14ac:dyDescent="0.25">
      <c r="A1157" s="481" t="s">
        <v>3402</v>
      </c>
      <c r="B1157" s="481"/>
      <c r="C1157" s="482" t="s">
        <v>3403</v>
      </c>
      <c r="D1157" s="482"/>
      <c r="E1157" s="482"/>
      <c r="F1157" s="482"/>
      <c r="G1157" s="363" t="s">
        <v>14778</v>
      </c>
      <c r="H1157" s="500">
        <v>19.29</v>
      </c>
      <c r="I1157" s="484"/>
    </row>
    <row r="1158" spans="1:9" ht="12.2" customHeight="1" x14ac:dyDescent="0.25">
      <c r="A1158" s="485">
        <v>8881</v>
      </c>
      <c r="B1158" s="486"/>
      <c r="C1158" s="487" t="s">
        <v>3404</v>
      </c>
      <c r="D1158" s="487"/>
      <c r="E1158" s="487"/>
      <c r="F1158" s="487"/>
      <c r="G1158" s="362"/>
      <c r="H1158" s="488"/>
      <c r="I1158" s="488"/>
    </row>
    <row r="1159" spans="1:9" ht="24.4" customHeight="1" x14ac:dyDescent="0.25">
      <c r="A1159" s="481" t="s">
        <v>3405</v>
      </c>
      <c r="B1159" s="481"/>
      <c r="C1159" s="482" t="s">
        <v>3406</v>
      </c>
      <c r="D1159" s="482"/>
      <c r="E1159" s="482"/>
      <c r="F1159" s="482"/>
      <c r="G1159" s="363" t="s">
        <v>14778</v>
      </c>
      <c r="H1159" s="500">
        <v>18.649999999999999</v>
      </c>
      <c r="I1159" s="484"/>
    </row>
    <row r="1160" spans="1:9" ht="24.4" customHeight="1" x14ac:dyDescent="0.25">
      <c r="A1160" s="481" t="s">
        <v>3407</v>
      </c>
      <c r="B1160" s="481"/>
      <c r="C1160" s="482" t="s">
        <v>3408</v>
      </c>
      <c r="D1160" s="482"/>
      <c r="E1160" s="482"/>
      <c r="F1160" s="482"/>
      <c r="G1160" s="363" t="s">
        <v>14778</v>
      </c>
      <c r="H1160" s="500">
        <v>31.67</v>
      </c>
      <c r="I1160" s="484"/>
    </row>
    <row r="1161" spans="1:9" ht="36.6" customHeight="1" x14ac:dyDescent="0.25">
      <c r="A1161" s="481" t="s">
        <v>3409</v>
      </c>
      <c r="B1161" s="481"/>
      <c r="C1161" s="482" t="s">
        <v>3410</v>
      </c>
      <c r="D1161" s="482"/>
      <c r="E1161" s="482"/>
      <c r="F1161" s="482"/>
      <c r="G1161" s="363" t="s">
        <v>14778</v>
      </c>
      <c r="H1161" s="500">
        <v>18.260000000000002</v>
      </c>
      <c r="I1161" s="484"/>
    </row>
    <row r="1162" spans="1:9" ht="12.2" customHeight="1" x14ac:dyDescent="0.25">
      <c r="A1162" s="485">
        <v>8882</v>
      </c>
      <c r="B1162" s="486"/>
      <c r="C1162" s="487" t="s">
        <v>3415</v>
      </c>
      <c r="D1162" s="487"/>
      <c r="E1162" s="487"/>
      <c r="F1162" s="487"/>
      <c r="G1162" s="362"/>
      <c r="H1162" s="488"/>
      <c r="I1162" s="488"/>
    </row>
    <row r="1163" spans="1:9" ht="24.4" customHeight="1" x14ac:dyDescent="0.25">
      <c r="A1163" s="481" t="s">
        <v>3416</v>
      </c>
      <c r="B1163" s="481"/>
      <c r="C1163" s="482" t="s">
        <v>3417</v>
      </c>
      <c r="D1163" s="482"/>
      <c r="E1163" s="482"/>
      <c r="F1163" s="482"/>
      <c r="G1163" s="363" t="s">
        <v>14778</v>
      </c>
      <c r="H1163" s="500">
        <v>23.54</v>
      </c>
      <c r="I1163" s="484"/>
    </row>
    <row r="1164" spans="1:9" ht="24.4" customHeight="1" x14ac:dyDescent="0.25">
      <c r="A1164" s="481" t="s">
        <v>3418</v>
      </c>
      <c r="B1164" s="481"/>
      <c r="C1164" s="482" t="s">
        <v>3419</v>
      </c>
      <c r="D1164" s="482"/>
      <c r="E1164" s="482"/>
      <c r="F1164" s="482"/>
      <c r="G1164" s="363" t="s">
        <v>14778</v>
      </c>
      <c r="H1164" s="500">
        <v>26.6</v>
      </c>
      <c r="I1164" s="484"/>
    </row>
    <row r="1165" spans="1:9" ht="24.4" customHeight="1" x14ac:dyDescent="0.25">
      <c r="A1165" s="481" t="s">
        <v>3420</v>
      </c>
      <c r="B1165" s="481"/>
      <c r="C1165" s="482" t="s">
        <v>3421</v>
      </c>
      <c r="D1165" s="482"/>
      <c r="E1165" s="482"/>
      <c r="F1165" s="482"/>
      <c r="G1165" s="363" t="s">
        <v>14778</v>
      </c>
      <c r="H1165" s="500">
        <v>17.53</v>
      </c>
      <c r="I1165" s="484"/>
    </row>
    <row r="1166" spans="1:9" ht="24.4" customHeight="1" x14ac:dyDescent="0.25">
      <c r="A1166" s="481" t="s">
        <v>3422</v>
      </c>
      <c r="B1166" s="481"/>
      <c r="C1166" s="482" t="s">
        <v>3423</v>
      </c>
      <c r="D1166" s="482"/>
      <c r="E1166" s="482"/>
      <c r="F1166" s="482"/>
      <c r="G1166" s="363" t="s">
        <v>14778</v>
      </c>
      <c r="H1166" s="500">
        <v>21.11</v>
      </c>
      <c r="I1166" s="484"/>
    </row>
    <row r="1167" spans="1:9" ht="12.2" customHeight="1" x14ac:dyDescent="0.25">
      <c r="A1167" s="485">
        <v>8883</v>
      </c>
      <c r="B1167" s="486"/>
      <c r="C1167" s="487" t="s">
        <v>3424</v>
      </c>
      <c r="D1167" s="487"/>
      <c r="E1167" s="487"/>
      <c r="F1167" s="487"/>
      <c r="G1167" s="362"/>
      <c r="H1167" s="488"/>
      <c r="I1167" s="488"/>
    </row>
    <row r="1168" spans="1:9" ht="24.4" customHeight="1" x14ac:dyDescent="0.25">
      <c r="A1168" s="481" t="s">
        <v>3425</v>
      </c>
      <c r="B1168" s="481"/>
      <c r="C1168" s="482" t="s">
        <v>3426</v>
      </c>
      <c r="D1168" s="482"/>
      <c r="E1168" s="482"/>
      <c r="F1168" s="482"/>
      <c r="G1168" s="363" t="s">
        <v>14778</v>
      </c>
      <c r="H1168" s="500">
        <v>11.21</v>
      </c>
      <c r="I1168" s="484"/>
    </row>
    <row r="1169" spans="1:9" ht="24.4" customHeight="1" x14ac:dyDescent="0.25">
      <c r="A1169" s="481" t="s">
        <v>3427</v>
      </c>
      <c r="B1169" s="481"/>
      <c r="C1169" s="482" t="s">
        <v>3428</v>
      </c>
      <c r="D1169" s="482"/>
      <c r="E1169" s="482"/>
      <c r="F1169" s="482"/>
      <c r="G1169" s="363" t="s">
        <v>14778</v>
      </c>
      <c r="H1169" s="500">
        <v>28.99</v>
      </c>
      <c r="I1169" s="484"/>
    </row>
    <row r="1170" spans="1:9" ht="24.4" customHeight="1" x14ac:dyDescent="0.25">
      <c r="A1170" s="481" t="s">
        <v>3429</v>
      </c>
      <c r="B1170" s="481"/>
      <c r="C1170" s="482" t="s">
        <v>3430</v>
      </c>
      <c r="D1170" s="482"/>
      <c r="E1170" s="482"/>
      <c r="F1170" s="482"/>
      <c r="G1170" s="363" t="s">
        <v>14778</v>
      </c>
      <c r="H1170" s="500">
        <v>19.05</v>
      </c>
      <c r="I1170" s="484"/>
    </row>
    <row r="1171" spans="1:9" ht="24.4" customHeight="1" x14ac:dyDescent="0.25">
      <c r="A1171" s="481" t="s">
        <v>3431</v>
      </c>
      <c r="B1171" s="481"/>
      <c r="C1171" s="482" t="s">
        <v>3432</v>
      </c>
      <c r="D1171" s="482"/>
      <c r="E1171" s="482"/>
      <c r="F1171" s="482"/>
      <c r="G1171" s="363" t="s">
        <v>14778</v>
      </c>
      <c r="H1171" s="500">
        <v>33.04</v>
      </c>
      <c r="I1171" s="484"/>
    </row>
    <row r="1172" spans="1:9" ht="12.2" customHeight="1" x14ac:dyDescent="0.25">
      <c r="A1172" s="485">
        <v>8884</v>
      </c>
      <c r="B1172" s="486"/>
      <c r="C1172" s="487" t="s">
        <v>3433</v>
      </c>
      <c r="D1172" s="487"/>
      <c r="E1172" s="487"/>
      <c r="F1172" s="487"/>
      <c r="G1172" s="362"/>
      <c r="H1172" s="488"/>
      <c r="I1172" s="488"/>
    </row>
    <row r="1173" spans="1:9" ht="36.6" customHeight="1" x14ac:dyDescent="0.25">
      <c r="A1173" s="481" t="s">
        <v>3434</v>
      </c>
      <c r="B1173" s="481"/>
      <c r="C1173" s="482" t="s">
        <v>3435</v>
      </c>
      <c r="D1173" s="482"/>
      <c r="E1173" s="482"/>
      <c r="F1173" s="482"/>
      <c r="G1173" s="363" t="s">
        <v>14791</v>
      </c>
      <c r="H1173" s="483">
        <v>9.82</v>
      </c>
      <c r="I1173" s="484"/>
    </row>
    <row r="1174" spans="1:9" ht="24.4" customHeight="1" x14ac:dyDescent="0.25">
      <c r="A1174" s="481" t="s">
        <v>3436</v>
      </c>
      <c r="B1174" s="481"/>
      <c r="C1174" s="482" t="s">
        <v>3437</v>
      </c>
      <c r="D1174" s="482"/>
      <c r="E1174" s="482"/>
      <c r="F1174" s="482"/>
      <c r="G1174" s="363" t="s">
        <v>14778</v>
      </c>
      <c r="H1174" s="500">
        <v>41.56</v>
      </c>
      <c r="I1174" s="484"/>
    </row>
    <row r="1175" spans="1:9" ht="24.4" customHeight="1" x14ac:dyDescent="0.25">
      <c r="A1175" s="481" t="s">
        <v>3438</v>
      </c>
      <c r="B1175" s="481"/>
      <c r="C1175" s="482" t="s">
        <v>3439</v>
      </c>
      <c r="D1175" s="482"/>
      <c r="E1175" s="482"/>
      <c r="F1175" s="482"/>
      <c r="G1175" s="363" t="s">
        <v>14778</v>
      </c>
      <c r="H1175" s="500">
        <v>62.53</v>
      </c>
      <c r="I1175" s="484"/>
    </row>
    <row r="1176" spans="1:9" ht="12.2" customHeight="1" x14ac:dyDescent="0.25">
      <c r="A1176" s="485">
        <v>8885</v>
      </c>
      <c r="B1176" s="486"/>
      <c r="C1176" s="487" t="s">
        <v>3440</v>
      </c>
      <c r="D1176" s="487"/>
      <c r="E1176" s="487"/>
      <c r="F1176" s="487"/>
      <c r="G1176" s="362"/>
      <c r="H1176" s="488"/>
      <c r="I1176" s="488"/>
    </row>
    <row r="1177" spans="1:9" ht="24.4" customHeight="1" x14ac:dyDescent="0.25">
      <c r="A1177" s="481" t="s">
        <v>3441</v>
      </c>
      <c r="B1177" s="481"/>
      <c r="C1177" s="482" t="s">
        <v>3442</v>
      </c>
      <c r="D1177" s="482"/>
      <c r="E1177" s="482"/>
      <c r="F1177" s="482"/>
      <c r="G1177" s="363" t="s">
        <v>14791</v>
      </c>
      <c r="H1177" s="483">
        <v>3.25</v>
      </c>
      <c r="I1177" s="484"/>
    </row>
    <row r="1178" spans="1:9" ht="24.4" customHeight="1" x14ac:dyDescent="0.25">
      <c r="A1178" s="481" t="s">
        <v>3443</v>
      </c>
      <c r="B1178" s="481"/>
      <c r="C1178" s="482" t="s">
        <v>3444</v>
      </c>
      <c r="D1178" s="482"/>
      <c r="E1178" s="482"/>
      <c r="F1178" s="482"/>
      <c r="G1178" s="363" t="s">
        <v>14791</v>
      </c>
      <c r="H1178" s="483">
        <v>4.46</v>
      </c>
      <c r="I1178" s="484"/>
    </row>
    <row r="1179" spans="1:9" ht="24.4" customHeight="1" x14ac:dyDescent="0.25">
      <c r="A1179" s="481" t="s">
        <v>3445</v>
      </c>
      <c r="B1179" s="481"/>
      <c r="C1179" s="482" t="s">
        <v>3446</v>
      </c>
      <c r="D1179" s="482"/>
      <c r="E1179" s="482"/>
      <c r="F1179" s="482"/>
      <c r="G1179" s="363" t="s">
        <v>14778</v>
      </c>
      <c r="H1179" s="500">
        <v>10.67</v>
      </c>
      <c r="I1179" s="484"/>
    </row>
    <row r="1180" spans="1:9" ht="24.4" customHeight="1" x14ac:dyDescent="0.25">
      <c r="A1180" s="481" t="s">
        <v>3447</v>
      </c>
      <c r="B1180" s="481"/>
      <c r="C1180" s="482" t="s">
        <v>3448</v>
      </c>
      <c r="D1180" s="482"/>
      <c r="E1180" s="482"/>
      <c r="F1180" s="482"/>
      <c r="G1180" s="363" t="s">
        <v>14778</v>
      </c>
      <c r="H1180" s="500">
        <v>10.67</v>
      </c>
      <c r="I1180" s="484"/>
    </row>
    <row r="1181" spans="1:9" ht="24.4" customHeight="1" x14ac:dyDescent="0.25">
      <c r="A1181" s="481" t="s">
        <v>3449</v>
      </c>
      <c r="B1181" s="481"/>
      <c r="C1181" s="482" t="s">
        <v>3450</v>
      </c>
      <c r="D1181" s="482"/>
      <c r="E1181" s="482"/>
      <c r="F1181" s="482"/>
      <c r="G1181" s="363" t="s">
        <v>14778</v>
      </c>
      <c r="H1181" s="500">
        <v>21.69</v>
      </c>
      <c r="I1181" s="484"/>
    </row>
    <row r="1182" spans="1:9" ht="36.6" customHeight="1" x14ac:dyDescent="0.25">
      <c r="A1182" s="481" t="s">
        <v>3451</v>
      </c>
      <c r="B1182" s="481"/>
      <c r="C1182" s="482" t="s">
        <v>3452</v>
      </c>
      <c r="D1182" s="482"/>
      <c r="E1182" s="482"/>
      <c r="F1182" s="482"/>
      <c r="G1182" s="363" t="s">
        <v>14791</v>
      </c>
      <c r="H1182" s="483">
        <v>9.82</v>
      </c>
      <c r="I1182" s="484"/>
    </row>
    <row r="1183" spans="1:9" ht="36.6" customHeight="1" x14ac:dyDescent="0.25">
      <c r="A1183" s="481" t="s">
        <v>3453</v>
      </c>
      <c r="B1183" s="481"/>
      <c r="C1183" s="482" t="s">
        <v>3454</v>
      </c>
      <c r="D1183" s="482"/>
      <c r="E1183" s="482"/>
      <c r="F1183" s="482"/>
      <c r="G1183" s="363" t="s">
        <v>14778</v>
      </c>
      <c r="H1183" s="483">
        <v>9.9499999999999993</v>
      </c>
      <c r="I1183" s="484"/>
    </row>
    <row r="1184" spans="1:9" ht="24.4" customHeight="1" x14ac:dyDescent="0.25">
      <c r="A1184" s="481" t="s">
        <v>3455</v>
      </c>
      <c r="B1184" s="481"/>
      <c r="C1184" s="482" t="s">
        <v>3456</v>
      </c>
      <c r="D1184" s="482"/>
      <c r="E1184" s="482"/>
      <c r="F1184" s="482"/>
      <c r="G1184" s="363" t="s">
        <v>14791</v>
      </c>
      <c r="H1184" s="500">
        <v>18.77</v>
      </c>
      <c r="I1184" s="484"/>
    </row>
    <row r="1185" spans="1:9" ht="36.6" customHeight="1" x14ac:dyDescent="0.25">
      <c r="A1185" s="481" t="s">
        <v>3457</v>
      </c>
      <c r="B1185" s="481"/>
      <c r="C1185" s="482" t="s">
        <v>3458</v>
      </c>
      <c r="D1185" s="482"/>
      <c r="E1185" s="482"/>
      <c r="F1185" s="482"/>
      <c r="G1185" s="363" t="s">
        <v>355</v>
      </c>
      <c r="H1185" s="499">
        <v>248.64</v>
      </c>
      <c r="I1185" s="484"/>
    </row>
    <row r="1186" spans="1:9" ht="12.2" customHeight="1" x14ac:dyDescent="0.25">
      <c r="A1186" s="485">
        <v>8679</v>
      </c>
      <c r="B1186" s="486"/>
      <c r="C1186" s="487" t="s">
        <v>15027</v>
      </c>
      <c r="D1186" s="487"/>
      <c r="E1186" s="487"/>
      <c r="F1186" s="487"/>
      <c r="G1186" s="362"/>
      <c r="H1186" s="488"/>
      <c r="I1186" s="488"/>
    </row>
    <row r="1187" spans="1:9" ht="12.2" customHeight="1" x14ac:dyDescent="0.25">
      <c r="A1187" s="485">
        <v>8886</v>
      </c>
      <c r="B1187" s="486"/>
      <c r="C1187" s="487" t="s">
        <v>3459</v>
      </c>
      <c r="D1187" s="487"/>
      <c r="E1187" s="487"/>
      <c r="F1187" s="487"/>
      <c r="G1187" s="362"/>
      <c r="H1187" s="488"/>
      <c r="I1187" s="488"/>
    </row>
    <row r="1188" spans="1:9" ht="60.95" customHeight="1" x14ac:dyDescent="0.25">
      <c r="A1188" s="481" t="s">
        <v>3460</v>
      </c>
      <c r="B1188" s="481"/>
      <c r="C1188" s="482" t="s">
        <v>3461</v>
      </c>
      <c r="D1188" s="482"/>
      <c r="E1188" s="482"/>
      <c r="F1188" s="482"/>
      <c r="G1188" s="363" t="s">
        <v>14781</v>
      </c>
      <c r="H1188" s="499">
        <v>376.01</v>
      </c>
      <c r="I1188" s="484"/>
    </row>
    <row r="1189" spans="1:9" ht="60.95" customHeight="1" x14ac:dyDescent="0.25">
      <c r="A1189" s="481" t="s">
        <v>3462</v>
      </c>
      <c r="B1189" s="481"/>
      <c r="C1189" s="482" t="s">
        <v>3463</v>
      </c>
      <c r="D1189" s="482"/>
      <c r="E1189" s="482"/>
      <c r="F1189" s="482"/>
      <c r="G1189" s="363" t="s">
        <v>14781</v>
      </c>
      <c r="H1189" s="499">
        <v>393.4</v>
      </c>
      <c r="I1189" s="484"/>
    </row>
    <row r="1190" spans="1:9" ht="60.95" customHeight="1" x14ac:dyDescent="0.25">
      <c r="A1190" s="481" t="s">
        <v>3464</v>
      </c>
      <c r="B1190" s="481"/>
      <c r="C1190" s="482" t="s">
        <v>3465</v>
      </c>
      <c r="D1190" s="482"/>
      <c r="E1190" s="482"/>
      <c r="F1190" s="482"/>
      <c r="G1190" s="363" t="s">
        <v>14781</v>
      </c>
      <c r="H1190" s="499">
        <v>708.92</v>
      </c>
      <c r="I1190" s="484"/>
    </row>
    <row r="1191" spans="1:9" ht="12.2" customHeight="1" x14ac:dyDescent="0.25">
      <c r="A1191" s="485">
        <v>8887</v>
      </c>
      <c r="B1191" s="486"/>
      <c r="C1191" s="487" t="s">
        <v>3467</v>
      </c>
      <c r="D1191" s="487"/>
      <c r="E1191" s="487"/>
      <c r="F1191" s="487"/>
      <c r="G1191" s="362"/>
      <c r="H1191" s="488"/>
      <c r="I1191" s="488"/>
    </row>
    <row r="1192" spans="1:9" ht="48.75" customHeight="1" x14ac:dyDescent="0.25">
      <c r="A1192" s="481" t="s">
        <v>464</v>
      </c>
      <c r="B1192" s="481"/>
      <c r="C1192" s="482" t="s">
        <v>3468</v>
      </c>
      <c r="D1192" s="482"/>
      <c r="E1192" s="482"/>
      <c r="F1192" s="482"/>
      <c r="G1192" s="363" t="s">
        <v>14781</v>
      </c>
      <c r="H1192" s="499">
        <v>301.88</v>
      </c>
      <c r="I1192" s="484"/>
    </row>
    <row r="1193" spans="1:9" ht="48.75" customHeight="1" x14ac:dyDescent="0.25">
      <c r="A1193" s="481" t="s">
        <v>3469</v>
      </c>
      <c r="B1193" s="481"/>
      <c r="C1193" s="482" t="s">
        <v>3470</v>
      </c>
      <c r="D1193" s="482"/>
      <c r="E1193" s="482"/>
      <c r="F1193" s="482"/>
      <c r="G1193" s="363" t="s">
        <v>14781</v>
      </c>
      <c r="H1193" s="499">
        <v>377.95</v>
      </c>
      <c r="I1193" s="484"/>
    </row>
    <row r="1194" spans="1:9" ht="73.150000000000006" customHeight="1" x14ac:dyDescent="0.25">
      <c r="A1194" s="481" t="s">
        <v>466</v>
      </c>
      <c r="B1194" s="481"/>
      <c r="C1194" s="482" t="s">
        <v>3471</v>
      </c>
      <c r="D1194" s="482"/>
      <c r="E1194" s="482"/>
      <c r="F1194" s="482"/>
      <c r="G1194" s="363" t="s">
        <v>14781</v>
      </c>
      <c r="H1194" s="499">
        <v>407.35</v>
      </c>
      <c r="I1194" s="484"/>
    </row>
    <row r="1195" spans="1:9" ht="73.150000000000006" customHeight="1" x14ac:dyDescent="0.25">
      <c r="A1195" s="481" t="s">
        <v>3472</v>
      </c>
      <c r="B1195" s="481"/>
      <c r="C1195" s="482" t="s">
        <v>3473</v>
      </c>
      <c r="D1195" s="482"/>
      <c r="E1195" s="482"/>
      <c r="F1195" s="482"/>
      <c r="G1195" s="363" t="s">
        <v>355</v>
      </c>
      <c r="H1195" s="499">
        <v>452.98</v>
      </c>
      <c r="I1195" s="484"/>
    </row>
    <row r="1196" spans="1:9" ht="73.150000000000006" customHeight="1" x14ac:dyDescent="0.25">
      <c r="A1196" s="481" t="s">
        <v>3474</v>
      </c>
      <c r="B1196" s="481"/>
      <c r="C1196" s="482" t="s">
        <v>3475</v>
      </c>
      <c r="D1196" s="482"/>
      <c r="E1196" s="482"/>
      <c r="F1196" s="482"/>
      <c r="G1196" s="363" t="s">
        <v>355</v>
      </c>
      <c r="H1196" s="499">
        <v>349.51</v>
      </c>
      <c r="I1196" s="484"/>
    </row>
    <row r="1197" spans="1:9" ht="73.150000000000006" customHeight="1" x14ac:dyDescent="0.25">
      <c r="A1197" s="481" t="s">
        <v>3476</v>
      </c>
      <c r="B1197" s="481"/>
      <c r="C1197" s="482" t="s">
        <v>3477</v>
      </c>
      <c r="D1197" s="482"/>
      <c r="E1197" s="482"/>
      <c r="F1197" s="482"/>
      <c r="G1197" s="363" t="s">
        <v>355</v>
      </c>
      <c r="H1197" s="499">
        <v>348.26</v>
      </c>
      <c r="I1197" s="484"/>
    </row>
    <row r="1198" spans="1:9" ht="12.2" customHeight="1" x14ac:dyDescent="0.25">
      <c r="A1198" s="485">
        <v>8888</v>
      </c>
      <c r="B1198" s="486"/>
      <c r="C1198" s="487" t="s">
        <v>3478</v>
      </c>
      <c r="D1198" s="487"/>
      <c r="E1198" s="487"/>
      <c r="F1198" s="487"/>
      <c r="G1198" s="362"/>
      <c r="H1198" s="488"/>
      <c r="I1198" s="488"/>
    </row>
    <row r="1199" spans="1:9" ht="60.95" customHeight="1" x14ac:dyDescent="0.25">
      <c r="A1199" s="481" t="s">
        <v>3479</v>
      </c>
      <c r="B1199" s="481"/>
      <c r="C1199" s="482" t="s">
        <v>3480</v>
      </c>
      <c r="D1199" s="482"/>
      <c r="E1199" s="482"/>
      <c r="F1199" s="482"/>
      <c r="G1199" s="363" t="s">
        <v>14781</v>
      </c>
      <c r="H1199" s="499">
        <v>648.42999999999995</v>
      </c>
      <c r="I1199" s="484"/>
    </row>
    <row r="1200" spans="1:9" ht="48.75" customHeight="1" x14ac:dyDescent="0.25">
      <c r="A1200" s="481" t="s">
        <v>3481</v>
      </c>
      <c r="B1200" s="481"/>
      <c r="C1200" s="482" t="s">
        <v>3482</v>
      </c>
      <c r="D1200" s="482"/>
      <c r="E1200" s="482"/>
      <c r="F1200" s="482"/>
      <c r="G1200" s="363" t="s">
        <v>355</v>
      </c>
      <c r="H1200" s="499">
        <v>398.36</v>
      </c>
      <c r="I1200" s="484"/>
    </row>
    <row r="1201" spans="1:9" ht="73.150000000000006" customHeight="1" x14ac:dyDescent="0.25">
      <c r="A1201" s="481" t="s">
        <v>468</v>
      </c>
      <c r="B1201" s="481"/>
      <c r="C1201" s="482" t="s">
        <v>3483</v>
      </c>
      <c r="D1201" s="482"/>
      <c r="E1201" s="482"/>
      <c r="F1201" s="482"/>
      <c r="G1201" s="363" t="s">
        <v>355</v>
      </c>
      <c r="H1201" s="499">
        <v>610.23</v>
      </c>
      <c r="I1201" s="484"/>
    </row>
    <row r="1202" spans="1:9" ht="60.95" customHeight="1" x14ac:dyDescent="0.25">
      <c r="A1202" s="481" t="s">
        <v>3484</v>
      </c>
      <c r="B1202" s="481"/>
      <c r="C1202" s="482" t="s">
        <v>3485</v>
      </c>
      <c r="D1202" s="482"/>
      <c r="E1202" s="482"/>
      <c r="F1202" s="482"/>
      <c r="G1202" s="363" t="s">
        <v>355</v>
      </c>
      <c r="H1202" s="499">
        <v>565.42999999999995</v>
      </c>
      <c r="I1202" s="484"/>
    </row>
    <row r="1203" spans="1:9" ht="60.95" customHeight="1" x14ac:dyDescent="0.25">
      <c r="A1203" s="481" t="s">
        <v>3486</v>
      </c>
      <c r="B1203" s="481"/>
      <c r="C1203" s="482" t="s">
        <v>3487</v>
      </c>
      <c r="D1203" s="482"/>
      <c r="E1203" s="482"/>
      <c r="F1203" s="482"/>
      <c r="G1203" s="363" t="s">
        <v>355</v>
      </c>
      <c r="H1203" s="499">
        <v>441.98</v>
      </c>
      <c r="I1203" s="484"/>
    </row>
    <row r="1204" spans="1:9" ht="60.95" customHeight="1" x14ac:dyDescent="0.25">
      <c r="A1204" s="481" t="s">
        <v>3488</v>
      </c>
      <c r="B1204" s="481"/>
      <c r="C1204" s="482" t="s">
        <v>3489</v>
      </c>
      <c r="D1204" s="482"/>
      <c r="E1204" s="482"/>
      <c r="F1204" s="482"/>
      <c r="G1204" s="363" t="s">
        <v>355</v>
      </c>
      <c r="H1204" s="499">
        <v>134</v>
      </c>
      <c r="I1204" s="484"/>
    </row>
    <row r="1205" spans="1:9" ht="60.95" customHeight="1" x14ac:dyDescent="0.25">
      <c r="A1205" s="481" t="s">
        <v>3490</v>
      </c>
      <c r="B1205" s="481"/>
      <c r="C1205" s="482" t="s">
        <v>3491</v>
      </c>
      <c r="D1205" s="482"/>
      <c r="E1205" s="482"/>
      <c r="F1205" s="482"/>
      <c r="G1205" s="363" t="s">
        <v>355</v>
      </c>
      <c r="H1205" s="499">
        <v>161.68</v>
      </c>
      <c r="I1205" s="484"/>
    </row>
    <row r="1206" spans="1:9" ht="12.2" customHeight="1" x14ac:dyDescent="0.25">
      <c r="A1206" s="485">
        <v>8889</v>
      </c>
      <c r="B1206" s="486"/>
      <c r="C1206" s="487" t="s">
        <v>3492</v>
      </c>
      <c r="D1206" s="487"/>
      <c r="E1206" s="487"/>
      <c r="F1206" s="487"/>
      <c r="G1206" s="362"/>
      <c r="H1206" s="488"/>
      <c r="I1206" s="488"/>
    </row>
    <row r="1207" spans="1:9" ht="48.75" customHeight="1" x14ac:dyDescent="0.25">
      <c r="A1207" s="481" t="s">
        <v>3493</v>
      </c>
      <c r="B1207" s="481"/>
      <c r="C1207" s="482" t="s">
        <v>3494</v>
      </c>
      <c r="D1207" s="482"/>
      <c r="E1207" s="482"/>
      <c r="F1207" s="482"/>
      <c r="G1207" s="363" t="s">
        <v>14781</v>
      </c>
      <c r="H1207" s="499">
        <v>289.77999999999997</v>
      </c>
      <c r="I1207" s="484"/>
    </row>
    <row r="1208" spans="1:9" ht="36.6" customHeight="1" x14ac:dyDescent="0.25">
      <c r="A1208" s="481" t="s">
        <v>3495</v>
      </c>
      <c r="B1208" s="481"/>
      <c r="C1208" s="482" t="s">
        <v>3496</v>
      </c>
      <c r="D1208" s="482"/>
      <c r="E1208" s="482"/>
      <c r="F1208" s="482"/>
      <c r="G1208" s="363" t="s">
        <v>14781</v>
      </c>
      <c r="H1208" s="499">
        <v>212.6</v>
      </c>
      <c r="I1208" s="484"/>
    </row>
    <row r="1209" spans="1:9" ht="36.6" customHeight="1" x14ac:dyDescent="0.25">
      <c r="A1209" s="481" t="s">
        <v>3497</v>
      </c>
      <c r="B1209" s="481"/>
      <c r="C1209" s="482" t="s">
        <v>3498</v>
      </c>
      <c r="D1209" s="482"/>
      <c r="E1209" s="482"/>
      <c r="F1209" s="482"/>
      <c r="G1209" s="363" t="s">
        <v>14781</v>
      </c>
      <c r="H1209" s="499">
        <v>100.02</v>
      </c>
      <c r="I1209" s="484"/>
    </row>
    <row r="1210" spans="1:9" ht="36.6" customHeight="1" x14ac:dyDescent="0.25">
      <c r="A1210" s="481" t="s">
        <v>469</v>
      </c>
      <c r="B1210" s="481"/>
      <c r="C1210" s="482" t="s">
        <v>3499</v>
      </c>
      <c r="D1210" s="482"/>
      <c r="E1210" s="482"/>
      <c r="F1210" s="482"/>
      <c r="G1210" s="363" t="s">
        <v>14781</v>
      </c>
      <c r="H1210" s="500">
        <v>43.44</v>
      </c>
      <c r="I1210" s="484"/>
    </row>
    <row r="1211" spans="1:9" ht="48.75" customHeight="1" x14ac:dyDescent="0.25">
      <c r="A1211" s="481" t="s">
        <v>3500</v>
      </c>
      <c r="B1211" s="481"/>
      <c r="C1211" s="482" t="s">
        <v>3501</v>
      </c>
      <c r="D1211" s="482"/>
      <c r="E1211" s="482"/>
      <c r="F1211" s="482"/>
      <c r="G1211" s="363" t="s">
        <v>14781</v>
      </c>
      <c r="H1211" s="499">
        <v>123.98</v>
      </c>
      <c r="I1211" s="484"/>
    </row>
    <row r="1212" spans="1:9" ht="48.75" customHeight="1" x14ac:dyDescent="0.25">
      <c r="A1212" s="481" t="s">
        <v>465</v>
      </c>
      <c r="B1212" s="481"/>
      <c r="C1212" s="482" t="s">
        <v>3502</v>
      </c>
      <c r="D1212" s="482"/>
      <c r="E1212" s="482"/>
      <c r="F1212" s="482"/>
      <c r="G1212" s="363" t="s">
        <v>14781</v>
      </c>
      <c r="H1212" s="499">
        <v>339.92</v>
      </c>
      <c r="I1212" s="484"/>
    </row>
    <row r="1213" spans="1:9" ht="36.6" customHeight="1" x14ac:dyDescent="0.25">
      <c r="A1213" s="481" t="s">
        <v>3503</v>
      </c>
      <c r="B1213" s="481"/>
      <c r="C1213" s="482" t="s">
        <v>3504</v>
      </c>
      <c r="D1213" s="482"/>
      <c r="E1213" s="482"/>
      <c r="F1213" s="482"/>
      <c r="G1213" s="363" t="s">
        <v>14781</v>
      </c>
      <c r="H1213" s="500">
        <v>77.12</v>
      </c>
      <c r="I1213" s="484"/>
    </row>
    <row r="1214" spans="1:9" ht="36.6" customHeight="1" x14ac:dyDescent="0.25">
      <c r="A1214" s="481" t="s">
        <v>3505</v>
      </c>
      <c r="B1214" s="481"/>
      <c r="C1214" s="482" t="s">
        <v>3506</v>
      </c>
      <c r="D1214" s="482"/>
      <c r="E1214" s="482"/>
      <c r="F1214" s="482"/>
      <c r="G1214" s="363" t="s">
        <v>14781</v>
      </c>
      <c r="H1214" s="500">
        <v>78.849999999999994</v>
      </c>
      <c r="I1214" s="484"/>
    </row>
    <row r="1215" spans="1:9" ht="48.75" customHeight="1" x14ac:dyDescent="0.25">
      <c r="A1215" s="481" t="s">
        <v>3507</v>
      </c>
      <c r="B1215" s="481"/>
      <c r="C1215" s="482" t="s">
        <v>3508</v>
      </c>
      <c r="D1215" s="482"/>
      <c r="E1215" s="482"/>
      <c r="F1215" s="482"/>
      <c r="G1215" s="363" t="s">
        <v>14781</v>
      </c>
      <c r="H1215" s="499">
        <v>153.91999999999999</v>
      </c>
      <c r="I1215" s="484"/>
    </row>
    <row r="1216" spans="1:9" ht="36.6" customHeight="1" x14ac:dyDescent="0.25">
      <c r="A1216" s="481" t="s">
        <v>3509</v>
      </c>
      <c r="B1216" s="481"/>
      <c r="C1216" s="482" t="s">
        <v>3510</v>
      </c>
      <c r="D1216" s="482"/>
      <c r="E1216" s="482"/>
      <c r="F1216" s="482"/>
      <c r="G1216" s="363" t="s">
        <v>14781</v>
      </c>
      <c r="H1216" s="500">
        <v>91.8</v>
      </c>
      <c r="I1216" s="484"/>
    </row>
    <row r="1217" spans="1:9" ht="24.4" customHeight="1" x14ac:dyDescent="0.25">
      <c r="A1217" s="481" t="s">
        <v>3511</v>
      </c>
      <c r="B1217" s="481"/>
      <c r="C1217" s="482" t="s">
        <v>3512</v>
      </c>
      <c r="D1217" s="482"/>
      <c r="E1217" s="482"/>
      <c r="F1217" s="482"/>
      <c r="G1217" s="363" t="s">
        <v>14781</v>
      </c>
      <c r="H1217" s="500">
        <v>74.95</v>
      </c>
      <c r="I1217" s="484"/>
    </row>
    <row r="1218" spans="1:9" ht="24.4" customHeight="1" x14ac:dyDescent="0.25">
      <c r="A1218" s="481" t="s">
        <v>3513</v>
      </c>
      <c r="B1218" s="481"/>
      <c r="C1218" s="482" t="s">
        <v>3514</v>
      </c>
      <c r="D1218" s="482"/>
      <c r="E1218" s="482"/>
      <c r="F1218" s="482"/>
      <c r="G1218" s="363" t="s">
        <v>14781</v>
      </c>
      <c r="H1218" s="500">
        <v>69.760000000000005</v>
      </c>
      <c r="I1218" s="484"/>
    </row>
    <row r="1219" spans="1:9" ht="12.2" customHeight="1" x14ac:dyDescent="0.25">
      <c r="A1219" s="485">
        <v>8890</v>
      </c>
      <c r="B1219" s="486"/>
      <c r="C1219" s="487" t="s">
        <v>3516</v>
      </c>
      <c r="D1219" s="487"/>
      <c r="E1219" s="487"/>
      <c r="F1219" s="487"/>
      <c r="G1219" s="362"/>
      <c r="H1219" s="488"/>
      <c r="I1219" s="488"/>
    </row>
    <row r="1220" spans="1:9" ht="24.4" customHeight="1" x14ac:dyDescent="0.25">
      <c r="A1220" s="481" t="s">
        <v>3517</v>
      </c>
      <c r="B1220" s="481"/>
      <c r="C1220" s="482" t="s">
        <v>3518</v>
      </c>
      <c r="D1220" s="482"/>
      <c r="E1220" s="482"/>
      <c r="F1220" s="482"/>
      <c r="G1220" s="363" t="s">
        <v>14781</v>
      </c>
      <c r="H1220" s="500">
        <v>55.78</v>
      </c>
      <c r="I1220" s="484"/>
    </row>
    <row r="1221" spans="1:9" ht="12.2" customHeight="1" x14ac:dyDescent="0.25">
      <c r="A1221" s="485">
        <v>8891</v>
      </c>
      <c r="B1221" s="486"/>
      <c r="C1221" s="487" t="s">
        <v>3520</v>
      </c>
      <c r="D1221" s="487"/>
      <c r="E1221" s="487"/>
      <c r="F1221" s="487"/>
      <c r="G1221" s="362"/>
      <c r="H1221" s="488"/>
      <c r="I1221" s="488"/>
    </row>
    <row r="1222" spans="1:9" ht="36.6" customHeight="1" x14ac:dyDescent="0.25">
      <c r="A1222" s="481" t="s">
        <v>3521</v>
      </c>
      <c r="B1222" s="481"/>
      <c r="C1222" s="482" t="s">
        <v>3522</v>
      </c>
      <c r="D1222" s="482"/>
      <c r="E1222" s="482"/>
      <c r="F1222" s="482"/>
      <c r="G1222" s="363" t="s">
        <v>355</v>
      </c>
      <c r="H1222" s="500">
        <v>49.82</v>
      </c>
      <c r="I1222" s="484"/>
    </row>
    <row r="1223" spans="1:9" ht="12.2" customHeight="1" x14ac:dyDescent="0.25">
      <c r="A1223" s="481" t="s">
        <v>3523</v>
      </c>
      <c r="B1223" s="481"/>
      <c r="C1223" s="482" t="s">
        <v>3524</v>
      </c>
      <c r="D1223" s="482"/>
      <c r="E1223" s="482"/>
      <c r="F1223" s="482"/>
      <c r="G1223" s="363" t="s">
        <v>355</v>
      </c>
      <c r="H1223" s="500">
        <v>72.14</v>
      </c>
      <c r="I1223" s="484"/>
    </row>
    <row r="1224" spans="1:9" ht="12.2" customHeight="1" x14ac:dyDescent="0.25">
      <c r="A1224" s="481" t="s">
        <v>3525</v>
      </c>
      <c r="B1224" s="481"/>
      <c r="C1224" s="482" t="s">
        <v>3526</v>
      </c>
      <c r="D1224" s="482"/>
      <c r="E1224" s="482"/>
      <c r="F1224" s="482"/>
      <c r="G1224" s="363" t="s">
        <v>355</v>
      </c>
      <c r="H1224" s="499">
        <v>100.42</v>
      </c>
      <c r="I1224" s="484"/>
    </row>
    <row r="1225" spans="1:9" ht="36.6" customHeight="1" x14ac:dyDescent="0.25">
      <c r="A1225" s="481" t="s">
        <v>3527</v>
      </c>
      <c r="B1225" s="481"/>
      <c r="C1225" s="482" t="s">
        <v>3528</v>
      </c>
      <c r="D1225" s="482"/>
      <c r="E1225" s="482"/>
      <c r="F1225" s="482"/>
      <c r="G1225" s="363" t="s">
        <v>14781</v>
      </c>
      <c r="H1225" s="499">
        <v>222.37</v>
      </c>
      <c r="I1225" s="484"/>
    </row>
    <row r="1226" spans="1:9" ht="12.2" customHeight="1" x14ac:dyDescent="0.25">
      <c r="A1226" s="481" t="s">
        <v>3529</v>
      </c>
      <c r="B1226" s="481"/>
      <c r="C1226" s="482" t="s">
        <v>3530</v>
      </c>
      <c r="D1226" s="482"/>
      <c r="E1226" s="482"/>
      <c r="F1226" s="482"/>
      <c r="G1226" s="363" t="s">
        <v>355</v>
      </c>
      <c r="H1226" s="500">
        <v>93.01</v>
      </c>
      <c r="I1226" s="484"/>
    </row>
    <row r="1227" spans="1:9" ht="24.4" customHeight="1" x14ac:dyDescent="0.25">
      <c r="A1227" s="481" t="s">
        <v>3531</v>
      </c>
      <c r="B1227" s="481"/>
      <c r="C1227" s="482" t="s">
        <v>3532</v>
      </c>
      <c r="D1227" s="482"/>
      <c r="E1227" s="482"/>
      <c r="F1227" s="482"/>
      <c r="G1227" s="363" t="s">
        <v>355</v>
      </c>
      <c r="H1227" s="500">
        <v>87.77</v>
      </c>
      <c r="I1227" s="484"/>
    </row>
    <row r="1228" spans="1:9" ht="12.2" customHeight="1" x14ac:dyDescent="0.25">
      <c r="A1228" s="485">
        <v>8892</v>
      </c>
      <c r="B1228" s="486"/>
      <c r="C1228" s="487" t="s">
        <v>3533</v>
      </c>
      <c r="D1228" s="487"/>
      <c r="E1228" s="487"/>
      <c r="F1228" s="487"/>
      <c r="G1228" s="362"/>
      <c r="H1228" s="488"/>
      <c r="I1228" s="488"/>
    </row>
    <row r="1229" spans="1:9" ht="36.6" customHeight="1" x14ac:dyDescent="0.25">
      <c r="A1229" s="481" t="s">
        <v>3534</v>
      </c>
      <c r="B1229" s="481"/>
      <c r="C1229" s="482" t="s">
        <v>3535</v>
      </c>
      <c r="D1229" s="482"/>
      <c r="E1229" s="482"/>
      <c r="F1229" s="482"/>
      <c r="G1229" s="363" t="s">
        <v>355</v>
      </c>
      <c r="H1229" s="499">
        <v>166.34</v>
      </c>
      <c r="I1229" s="484"/>
    </row>
    <row r="1230" spans="1:9" ht="36.6" customHeight="1" x14ac:dyDescent="0.25">
      <c r="A1230" s="481" t="s">
        <v>3536</v>
      </c>
      <c r="B1230" s="481"/>
      <c r="C1230" s="482" t="s">
        <v>3537</v>
      </c>
      <c r="D1230" s="482"/>
      <c r="E1230" s="482"/>
      <c r="F1230" s="482"/>
      <c r="G1230" s="363" t="s">
        <v>355</v>
      </c>
      <c r="H1230" s="499">
        <v>209.82</v>
      </c>
      <c r="I1230" s="484"/>
    </row>
    <row r="1231" spans="1:9" ht="12.2" customHeight="1" x14ac:dyDescent="0.25">
      <c r="A1231" s="485">
        <v>8893</v>
      </c>
      <c r="B1231" s="486"/>
      <c r="C1231" s="487" t="s">
        <v>3539</v>
      </c>
      <c r="D1231" s="487"/>
      <c r="E1231" s="487"/>
      <c r="F1231" s="487"/>
      <c r="G1231" s="362"/>
      <c r="H1231" s="488"/>
      <c r="I1231" s="488"/>
    </row>
    <row r="1232" spans="1:9" ht="36.6" customHeight="1" x14ac:dyDescent="0.25">
      <c r="A1232" s="481" t="s">
        <v>3540</v>
      </c>
      <c r="B1232" s="481"/>
      <c r="C1232" s="482" t="s">
        <v>3541</v>
      </c>
      <c r="D1232" s="482"/>
      <c r="E1232" s="482"/>
      <c r="F1232" s="482"/>
      <c r="G1232" s="363" t="s">
        <v>14781</v>
      </c>
      <c r="H1232" s="499">
        <v>727.94</v>
      </c>
      <c r="I1232" s="484"/>
    </row>
    <row r="1233" spans="1:9" ht="48.75" customHeight="1" x14ac:dyDescent="0.25">
      <c r="A1233" s="481" t="s">
        <v>461</v>
      </c>
      <c r="B1233" s="481"/>
      <c r="C1233" s="482" t="s">
        <v>3542</v>
      </c>
      <c r="D1233" s="482"/>
      <c r="E1233" s="482"/>
      <c r="F1233" s="482"/>
      <c r="G1233" s="363" t="s">
        <v>14781</v>
      </c>
      <c r="H1233" s="499">
        <v>525.14</v>
      </c>
      <c r="I1233" s="484"/>
    </row>
    <row r="1234" spans="1:9" ht="109.7" customHeight="1" x14ac:dyDescent="0.25">
      <c r="A1234" s="481" t="s">
        <v>462</v>
      </c>
      <c r="B1234" s="481"/>
      <c r="C1234" s="482" t="s">
        <v>3543</v>
      </c>
      <c r="D1234" s="482"/>
      <c r="E1234" s="482"/>
      <c r="F1234" s="482"/>
      <c r="G1234" s="363" t="s">
        <v>14781</v>
      </c>
      <c r="H1234" s="499">
        <v>593.23</v>
      </c>
      <c r="I1234" s="484"/>
    </row>
    <row r="1235" spans="1:9" ht="48.75" customHeight="1" x14ac:dyDescent="0.25">
      <c r="A1235" s="481" t="s">
        <v>3544</v>
      </c>
      <c r="B1235" s="481"/>
      <c r="C1235" s="482" t="s">
        <v>3545</v>
      </c>
      <c r="D1235" s="482"/>
      <c r="E1235" s="482"/>
      <c r="F1235" s="482"/>
      <c r="G1235" s="363" t="s">
        <v>14781</v>
      </c>
      <c r="H1235" s="499">
        <v>226.82</v>
      </c>
      <c r="I1235" s="484"/>
    </row>
    <row r="1236" spans="1:9" ht="60.95" customHeight="1" x14ac:dyDescent="0.25">
      <c r="A1236" s="481" t="s">
        <v>3546</v>
      </c>
      <c r="B1236" s="481"/>
      <c r="C1236" s="482" t="s">
        <v>3547</v>
      </c>
      <c r="D1236" s="482"/>
      <c r="E1236" s="482"/>
      <c r="F1236" s="482"/>
      <c r="G1236" s="363" t="s">
        <v>14781</v>
      </c>
      <c r="H1236" s="499">
        <v>575.82000000000005</v>
      </c>
      <c r="I1236" s="484"/>
    </row>
    <row r="1237" spans="1:9" ht="60.95" customHeight="1" x14ac:dyDescent="0.25">
      <c r="A1237" s="481" t="s">
        <v>460</v>
      </c>
      <c r="B1237" s="481"/>
      <c r="C1237" s="482" t="s">
        <v>3548</v>
      </c>
      <c r="D1237" s="482"/>
      <c r="E1237" s="482"/>
      <c r="F1237" s="482"/>
      <c r="G1237" s="363" t="s">
        <v>14781</v>
      </c>
      <c r="H1237" s="499">
        <v>718.25</v>
      </c>
      <c r="I1237" s="484"/>
    </row>
    <row r="1238" spans="1:9" ht="12.2" customHeight="1" x14ac:dyDescent="0.25">
      <c r="A1238" s="485">
        <v>8894</v>
      </c>
      <c r="B1238" s="486"/>
      <c r="C1238" s="487" t="s">
        <v>3550</v>
      </c>
      <c r="D1238" s="487"/>
      <c r="E1238" s="487"/>
      <c r="F1238" s="487"/>
      <c r="G1238" s="362"/>
      <c r="H1238" s="488"/>
      <c r="I1238" s="488"/>
    </row>
    <row r="1239" spans="1:9" ht="48.75" customHeight="1" x14ac:dyDescent="0.25">
      <c r="A1239" s="481" t="s">
        <v>3551</v>
      </c>
      <c r="B1239" s="481"/>
      <c r="C1239" s="482" t="s">
        <v>3552</v>
      </c>
      <c r="D1239" s="482"/>
      <c r="E1239" s="482"/>
      <c r="F1239" s="482"/>
      <c r="G1239" s="363" t="s">
        <v>14781</v>
      </c>
      <c r="H1239" s="499">
        <v>957.5</v>
      </c>
      <c r="I1239" s="484"/>
    </row>
    <row r="1240" spans="1:9" ht="48.75" customHeight="1" x14ac:dyDescent="0.25">
      <c r="A1240" s="481" t="s">
        <v>3553</v>
      </c>
      <c r="B1240" s="481"/>
      <c r="C1240" s="482" t="s">
        <v>3554</v>
      </c>
      <c r="D1240" s="482"/>
      <c r="E1240" s="482"/>
      <c r="F1240" s="482"/>
      <c r="G1240" s="363" t="s">
        <v>14781</v>
      </c>
      <c r="H1240" s="501">
        <v>1227.28</v>
      </c>
      <c r="I1240" s="484"/>
    </row>
    <row r="1241" spans="1:9" ht="24.4" customHeight="1" x14ac:dyDescent="0.25">
      <c r="A1241" s="481" t="s">
        <v>3555</v>
      </c>
      <c r="B1241" s="481"/>
      <c r="C1241" s="482" t="s">
        <v>3556</v>
      </c>
      <c r="D1241" s="482"/>
      <c r="E1241" s="482"/>
      <c r="F1241" s="482"/>
      <c r="G1241" s="363" t="s">
        <v>355</v>
      </c>
      <c r="H1241" s="499">
        <v>463.11</v>
      </c>
      <c r="I1241" s="484"/>
    </row>
    <row r="1242" spans="1:9" ht="12.2" customHeight="1" x14ac:dyDescent="0.25">
      <c r="A1242" s="485">
        <v>8895</v>
      </c>
      <c r="B1242" s="486"/>
      <c r="C1242" s="487" t="s">
        <v>3557</v>
      </c>
      <c r="D1242" s="487"/>
      <c r="E1242" s="487"/>
      <c r="F1242" s="487"/>
      <c r="G1242" s="362"/>
      <c r="H1242" s="488"/>
      <c r="I1242" s="488"/>
    </row>
    <row r="1243" spans="1:9" ht="48.75" customHeight="1" x14ac:dyDescent="0.25">
      <c r="A1243" s="481" t="s">
        <v>3558</v>
      </c>
      <c r="B1243" s="481"/>
      <c r="C1243" s="482" t="s">
        <v>3559</v>
      </c>
      <c r="D1243" s="482"/>
      <c r="E1243" s="482"/>
      <c r="F1243" s="482"/>
      <c r="G1243" s="363" t="s">
        <v>14781</v>
      </c>
      <c r="H1243" s="499">
        <v>369.21</v>
      </c>
      <c r="I1243" s="484"/>
    </row>
    <row r="1244" spans="1:9" ht="24.4" customHeight="1" x14ac:dyDescent="0.25">
      <c r="A1244" s="481" t="s">
        <v>3560</v>
      </c>
      <c r="B1244" s="481"/>
      <c r="C1244" s="482" t="s">
        <v>3561</v>
      </c>
      <c r="D1244" s="482"/>
      <c r="E1244" s="482"/>
      <c r="F1244" s="482"/>
      <c r="G1244" s="363" t="s">
        <v>355</v>
      </c>
      <c r="H1244" s="499">
        <v>155.57</v>
      </c>
      <c r="I1244" s="484"/>
    </row>
    <row r="1245" spans="1:9" ht="36.6" customHeight="1" x14ac:dyDescent="0.25">
      <c r="A1245" s="481" t="s">
        <v>3562</v>
      </c>
      <c r="B1245" s="481"/>
      <c r="C1245" s="482" t="s">
        <v>3563</v>
      </c>
      <c r="D1245" s="482"/>
      <c r="E1245" s="482"/>
      <c r="F1245" s="482"/>
      <c r="G1245" s="363" t="s">
        <v>14781</v>
      </c>
      <c r="H1245" s="499">
        <v>252.54</v>
      </c>
      <c r="I1245" s="484"/>
    </row>
    <row r="1246" spans="1:9" ht="12.2" customHeight="1" x14ac:dyDescent="0.25">
      <c r="A1246" s="485">
        <v>8896</v>
      </c>
      <c r="B1246" s="486"/>
      <c r="C1246" s="487" t="s">
        <v>3564</v>
      </c>
      <c r="D1246" s="487"/>
      <c r="E1246" s="487"/>
      <c r="F1246" s="487"/>
      <c r="G1246" s="362"/>
      <c r="H1246" s="488"/>
      <c r="I1246" s="488"/>
    </row>
    <row r="1247" spans="1:9" ht="12.2" customHeight="1" x14ac:dyDescent="0.25">
      <c r="A1247" s="481" t="s">
        <v>3565</v>
      </c>
      <c r="B1247" s="481"/>
      <c r="C1247" s="482" t="s">
        <v>3566</v>
      </c>
      <c r="D1247" s="482"/>
      <c r="E1247" s="482"/>
      <c r="F1247" s="482"/>
      <c r="G1247" s="363" t="s">
        <v>355</v>
      </c>
      <c r="H1247" s="499">
        <v>740.4</v>
      </c>
      <c r="I1247" s="484"/>
    </row>
    <row r="1248" spans="1:9" ht="12.2" customHeight="1" x14ac:dyDescent="0.25">
      <c r="A1248" s="481" t="s">
        <v>3567</v>
      </c>
      <c r="B1248" s="481"/>
      <c r="C1248" s="482" t="s">
        <v>3568</v>
      </c>
      <c r="D1248" s="482"/>
      <c r="E1248" s="482"/>
      <c r="F1248" s="482"/>
      <c r="G1248" s="363" t="s">
        <v>355</v>
      </c>
      <c r="H1248" s="499">
        <v>853.11</v>
      </c>
      <c r="I1248" s="484"/>
    </row>
    <row r="1249" spans="1:9" ht="12.2" customHeight="1" x14ac:dyDescent="0.25">
      <c r="A1249" s="481" t="s">
        <v>3569</v>
      </c>
      <c r="B1249" s="481"/>
      <c r="C1249" s="482" t="s">
        <v>3570</v>
      </c>
      <c r="D1249" s="482"/>
      <c r="E1249" s="482"/>
      <c r="F1249" s="482"/>
      <c r="G1249" s="363" t="s">
        <v>355</v>
      </c>
      <c r="H1249" s="499">
        <v>813.89</v>
      </c>
      <c r="I1249" s="484"/>
    </row>
    <row r="1250" spans="1:9" ht="12.2" customHeight="1" x14ac:dyDescent="0.25">
      <c r="A1250" s="481" t="s">
        <v>470</v>
      </c>
      <c r="B1250" s="481"/>
      <c r="C1250" s="482" t="s">
        <v>3571</v>
      </c>
      <c r="D1250" s="482"/>
      <c r="E1250" s="482"/>
      <c r="F1250" s="482"/>
      <c r="G1250" s="363" t="s">
        <v>355</v>
      </c>
      <c r="H1250" s="499">
        <v>731.27</v>
      </c>
      <c r="I1250" s="484"/>
    </row>
    <row r="1251" spans="1:9" ht="12.2" customHeight="1" x14ac:dyDescent="0.25">
      <c r="A1251" s="481" t="s">
        <v>3572</v>
      </c>
      <c r="B1251" s="481"/>
      <c r="C1251" s="482" t="s">
        <v>3573</v>
      </c>
      <c r="D1251" s="482"/>
      <c r="E1251" s="482"/>
      <c r="F1251" s="482"/>
      <c r="G1251" s="363" t="s">
        <v>355</v>
      </c>
      <c r="H1251" s="499">
        <v>167.73</v>
      </c>
      <c r="I1251" s="484"/>
    </row>
    <row r="1252" spans="1:9" ht="12.2" customHeight="1" x14ac:dyDescent="0.25">
      <c r="A1252" s="485">
        <v>8897</v>
      </c>
      <c r="B1252" s="486"/>
      <c r="C1252" s="487" t="s">
        <v>3574</v>
      </c>
      <c r="D1252" s="487"/>
      <c r="E1252" s="487"/>
      <c r="F1252" s="487"/>
      <c r="G1252" s="362"/>
      <c r="H1252" s="488"/>
      <c r="I1252" s="488"/>
    </row>
    <row r="1253" spans="1:9" ht="36.6" customHeight="1" x14ac:dyDescent="0.25">
      <c r="A1253" s="481" t="s">
        <v>467</v>
      </c>
      <c r="B1253" s="481"/>
      <c r="C1253" s="482" t="s">
        <v>3575</v>
      </c>
      <c r="D1253" s="482"/>
      <c r="E1253" s="482"/>
      <c r="F1253" s="482"/>
      <c r="G1253" s="363" t="s">
        <v>14781</v>
      </c>
      <c r="H1253" s="499">
        <v>149.21</v>
      </c>
      <c r="I1253" s="484"/>
    </row>
    <row r="1254" spans="1:9" ht="12.2" customHeight="1" x14ac:dyDescent="0.25">
      <c r="A1254" s="485">
        <v>8898</v>
      </c>
      <c r="B1254" s="486"/>
      <c r="C1254" s="487" t="s">
        <v>3576</v>
      </c>
      <c r="D1254" s="487"/>
      <c r="E1254" s="487"/>
      <c r="F1254" s="487"/>
      <c r="G1254" s="362"/>
      <c r="H1254" s="488"/>
      <c r="I1254" s="488"/>
    </row>
    <row r="1255" spans="1:9" ht="24.4" customHeight="1" x14ac:dyDescent="0.25">
      <c r="A1255" s="481" t="s">
        <v>3577</v>
      </c>
      <c r="B1255" s="481"/>
      <c r="C1255" s="482" t="s">
        <v>3578</v>
      </c>
      <c r="D1255" s="482"/>
      <c r="E1255" s="482"/>
      <c r="F1255" s="482"/>
      <c r="G1255" s="363" t="s">
        <v>14781</v>
      </c>
      <c r="H1255" s="500">
        <v>20.34</v>
      </c>
      <c r="I1255" s="484"/>
    </row>
    <row r="1256" spans="1:9" ht="24.4" customHeight="1" x14ac:dyDescent="0.25">
      <c r="A1256" s="481" t="s">
        <v>1711</v>
      </c>
      <c r="B1256" s="481"/>
      <c r="C1256" s="482" t="s">
        <v>15028</v>
      </c>
      <c r="D1256" s="482"/>
      <c r="E1256" s="482"/>
      <c r="F1256" s="482"/>
      <c r="G1256" s="363" t="s">
        <v>14781</v>
      </c>
      <c r="H1256" s="499">
        <v>106.34</v>
      </c>
      <c r="I1256" s="484"/>
    </row>
    <row r="1257" spans="1:9" ht="36.6" customHeight="1" x14ac:dyDescent="0.25">
      <c r="A1257" s="481" t="s">
        <v>3579</v>
      </c>
      <c r="B1257" s="481"/>
      <c r="C1257" s="482" t="s">
        <v>15029</v>
      </c>
      <c r="D1257" s="482"/>
      <c r="E1257" s="482"/>
      <c r="F1257" s="482"/>
      <c r="G1257" s="363" t="s">
        <v>14781</v>
      </c>
      <c r="H1257" s="499">
        <v>230.36</v>
      </c>
      <c r="I1257" s="484"/>
    </row>
    <row r="1258" spans="1:9" ht="24.4" customHeight="1" x14ac:dyDescent="0.25">
      <c r="A1258" s="481" t="s">
        <v>463</v>
      </c>
      <c r="B1258" s="481"/>
      <c r="C1258" s="482" t="s">
        <v>15030</v>
      </c>
      <c r="D1258" s="482"/>
      <c r="E1258" s="482"/>
      <c r="F1258" s="482"/>
      <c r="G1258" s="363" t="s">
        <v>14781</v>
      </c>
      <c r="H1258" s="499">
        <v>233.17</v>
      </c>
      <c r="I1258" s="484"/>
    </row>
    <row r="1259" spans="1:9" ht="12.2" customHeight="1" x14ac:dyDescent="0.25">
      <c r="A1259" s="485">
        <v>8899</v>
      </c>
      <c r="B1259" s="486"/>
      <c r="C1259" s="487" t="s">
        <v>3580</v>
      </c>
      <c r="D1259" s="487"/>
      <c r="E1259" s="487"/>
      <c r="F1259" s="487"/>
      <c r="G1259" s="362"/>
      <c r="H1259" s="488"/>
      <c r="I1259" s="488"/>
    </row>
    <row r="1260" spans="1:9" ht="12.2" customHeight="1" x14ac:dyDescent="0.25">
      <c r="A1260" s="481" t="s">
        <v>3581</v>
      </c>
      <c r="B1260" s="481"/>
      <c r="C1260" s="482" t="s">
        <v>3582</v>
      </c>
      <c r="D1260" s="482"/>
      <c r="E1260" s="482"/>
      <c r="F1260" s="482"/>
      <c r="G1260" s="363" t="s">
        <v>355</v>
      </c>
      <c r="H1260" s="500">
        <v>43.52</v>
      </c>
      <c r="I1260" s="484"/>
    </row>
    <row r="1261" spans="1:9" ht="12.2" customHeight="1" x14ac:dyDescent="0.25">
      <c r="A1261" s="481" t="s">
        <v>459</v>
      </c>
      <c r="B1261" s="481"/>
      <c r="C1261" s="482" t="s">
        <v>3583</v>
      </c>
      <c r="D1261" s="482"/>
      <c r="E1261" s="482"/>
      <c r="F1261" s="482"/>
      <c r="G1261" s="363" t="s">
        <v>355</v>
      </c>
      <c r="H1261" s="499">
        <v>127.09</v>
      </c>
      <c r="I1261" s="484"/>
    </row>
    <row r="1262" spans="1:9" ht="60.95" customHeight="1" x14ac:dyDescent="0.25">
      <c r="A1262" s="481" t="s">
        <v>3584</v>
      </c>
      <c r="B1262" s="481"/>
      <c r="C1262" s="482" t="s">
        <v>3585</v>
      </c>
      <c r="D1262" s="482"/>
      <c r="E1262" s="482"/>
      <c r="F1262" s="482"/>
      <c r="G1262" s="363" t="s">
        <v>355</v>
      </c>
      <c r="H1262" s="501">
        <v>1137.77</v>
      </c>
      <c r="I1262" s="484"/>
    </row>
    <row r="1263" spans="1:9" ht="12.2" customHeight="1" x14ac:dyDescent="0.25">
      <c r="A1263" s="481" t="s">
        <v>3586</v>
      </c>
      <c r="B1263" s="481"/>
      <c r="C1263" s="482" t="s">
        <v>3587</v>
      </c>
      <c r="D1263" s="482"/>
      <c r="E1263" s="482"/>
      <c r="F1263" s="482"/>
      <c r="G1263" s="363" t="s">
        <v>355</v>
      </c>
      <c r="H1263" s="500">
        <v>15.59</v>
      </c>
      <c r="I1263" s="484"/>
    </row>
    <row r="1264" spans="1:9" ht="36.6" customHeight="1" x14ac:dyDescent="0.25">
      <c r="A1264" s="481" t="s">
        <v>3588</v>
      </c>
      <c r="B1264" s="481"/>
      <c r="C1264" s="482" t="s">
        <v>3589</v>
      </c>
      <c r="D1264" s="482"/>
      <c r="E1264" s="482"/>
      <c r="F1264" s="482"/>
      <c r="G1264" s="363" t="s">
        <v>14781</v>
      </c>
      <c r="H1264" s="500">
        <v>30.03</v>
      </c>
      <c r="I1264" s="484"/>
    </row>
    <row r="1265" spans="1:9" ht="12.2" customHeight="1" x14ac:dyDescent="0.25">
      <c r="A1265" s="481" t="s">
        <v>3590</v>
      </c>
      <c r="B1265" s="481"/>
      <c r="C1265" s="482" t="s">
        <v>3591</v>
      </c>
      <c r="D1265" s="482"/>
      <c r="E1265" s="482"/>
      <c r="F1265" s="482"/>
      <c r="G1265" s="363" t="s">
        <v>355</v>
      </c>
      <c r="H1265" s="500">
        <v>47.14</v>
      </c>
      <c r="I1265" s="484"/>
    </row>
    <row r="1266" spans="1:9" ht="12.2" customHeight="1" x14ac:dyDescent="0.25">
      <c r="A1266" s="481" t="s">
        <v>3592</v>
      </c>
      <c r="B1266" s="481"/>
      <c r="C1266" s="482" t="s">
        <v>3593</v>
      </c>
      <c r="D1266" s="482"/>
      <c r="E1266" s="482"/>
      <c r="F1266" s="482"/>
      <c r="G1266" s="363" t="s">
        <v>355</v>
      </c>
      <c r="H1266" s="500">
        <v>37.68</v>
      </c>
      <c r="I1266" s="484"/>
    </row>
    <row r="1267" spans="1:9" ht="12.2" customHeight="1" x14ac:dyDescent="0.25">
      <c r="A1267" s="481" t="s">
        <v>3594</v>
      </c>
      <c r="B1267" s="481"/>
      <c r="C1267" s="482" t="s">
        <v>3595</v>
      </c>
      <c r="D1267" s="482"/>
      <c r="E1267" s="482"/>
      <c r="F1267" s="482"/>
      <c r="G1267" s="363" t="s">
        <v>355</v>
      </c>
      <c r="H1267" s="499">
        <v>177.54</v>
      </c>
      <c r="I1267" s="484"/>
    </row>
    <row r="1268" spans="1:9" ht="12.2" customHeight="1" x14ac:dyDescent="0.25">
      <c r="A1268" s="481" t="s">
        <v>3596</v>
      </c>
      <c r="B1268" s="481"/>
      <c r="C1268" s="482" t="s">
        <v>3597</v>
      </c>
      <c r="D1268" s="482"/>
      <c r="E1268" s="482"/>
      <c r="F1268" s="482"/>
      <c r="G1268" s="363" t="s">
        <v>355</v>
      </c>
      <c r="H1268" s="500">
        <v>62.74</v>
      </c>
      <c r="I1268" s="484"/>
    </row>
    <row r="1269" spans="1:9" ht="12.2" customHeight="1" x14ac:dyDescent="0.25">
      <c r="A1269" s="481" t="s">
        <v>3598</v>
      </c>
      <c r="B1269" s="481"/>
      <c r="C1269" s="482" t="s">
        <v>3599</v>
      </c>
      <c r="D1269" s="482"/>
      <c r="E1269" s="482"/>
      <c r="F1269" s="482"/>
      <c r="G1269" s="363" t="s">
        <v>355</v>
      </c>
      <c r="H1269" s="500">
        <v>54.27</v>
      </c>
      <c r="I1269" s="484"/>
    </row>
    <row r="1270" spans="1:9" ht="36.6" customHeight="1" x14ac:dyDescent="0.25">
      <c r="A1270" s="481" t="s">
        <v>3600</v>
      </c>
      <c r="B1270" s="481"/>
      <c r="C1270" s="482" t="s">
        <v>3601</v>
      </c>
      <c r="D1270" s="482"/>
      <c r="E1270" s="482"/>
      <c r="F1270" s="482"/>
      <c r="G1270" s="363" t="s">
        <v>14781</v>
      </c>
      <c r="H1270" s="500">
        <v>42.26</v>
      </c>
      <c r="I1270" s="484"/>
    </row>
    <row r="1271" spans="1:9" ht="36.6" customHeight="1" x14ac:dyDescent="0.25">
      <c r="A1271" s="481" t="s">
        <v>3602</v>
      </c>
      <c r="B1271" s="481"/>
      <c r="C1271" s="482" t="s">
        <v>3603</v>
      </c>
      <c r="D1271" s="482"/>
      <c r="E1271" s="482"/>
      <c r="F1271" s="482"/>
      <c r="G1271" s="363" t="s">
        <v>14781</v>
      </c>
      <c r="H1271" s="500">
        <v>88.08</v>
      </c>
      <c r="I1271" s="484"/>
    </row>
    <row r="1272" spans="1:9" ht="12.2" customHeight="1" x14ac:dyDescent="0.25">
      <c r="A1272" s="481" t="s">
        <v>3604</v>
      </c>
      <c r="B1272" s="481"/>
      <c r="C1272" s="482" t="s">
        <v>3605</v>
      </c>
      <c r="D1272" s="482"/>
      <c r="E1272" s="482"/>
      <c r="F1272" s="482"/>
      <c r="G1272" s="363" t="s">
        <v>355</v>
      </c>
      <c r="H1272" s="500">
        <v>55.73</v>
      </c>
      <c r="I1272" s="484"/>
    </row>
    <row r="1273" spans="1:9" ht="24.4" customHeight="1" x14ac:dyDescent="0.25">
      <c r="A1273" s="481" t="s">
        <v>3606</v>
      </c>
      <c r="B1273" s="481"/>
      <c r="C1273" s="482" t="s">
        <v>3607</v>
      </c>
      <c r="D1273" s="482"/>
      <c r="E1273" s="482"/>
      <c r="F1273" s="482"/>
      <c r="G1273" s="363" t="s">
        <v>14781</v>
      </c>
      <c r="H1273" s="483">
        <v>4.26</v>
      </c>
      <c r="I1273" s="484"/>
    </row>
    <row r="1274" spans="1:9" ht="36.6" customHeight="1" x14ac:dyDescent="0.25">
      <c r="A1274" s="481" t="s">
        <v>3608</v>
      </c>
      <c r="B1274" s="481"/>
      <c r="C1274" s="482" t="s">
        <v>3609</v>
      </c>
      <c r="D1274" s="482"/>
      <c r="E1274" s="482"/>
      <c r="F1274" s="482"/>
      <c r="G1274" s="363" t="s">
        <v>14781</v>
      </c>
      <c r="H1274" s="500">
        <v>49.35</v>
      </c>
      <c r="I1274" s="484"/>
    </row>
    <row r="1275" spans="1:9" ht="24.4" customHeight="1" x14ac:dyDescent="0.25">
      <c r="A1275" s="481" t="s">
        <v>3610</v>
      </c>
      <c r="B1275" s="481"/>
      <c r="C1275" s="482" t="s">
        <v>3611</v>
      </c>
      <c r="D1275" s="482"/>
      <c r="E1275" s="482"/>
      <c r="F1275" s="482"/>
      <c r="G1275" s="363" t="s">
        <v>355</v>
      </c>
      <c r="H1275" s="500">
        <v>53.22</v>
      </c>
      <c r="I1275" s="484"/>
    </row>
    <row r="1276" spans="1:9" ht="36.6" customHeight="1" x14ac:dyDescent="0.25">
      <c r="A1276" s="481" t="s">
        <v>3612</v>
      </c>
      <c r="B1276" s="481"/>
      <c r="C1276" s="482" t="s">
        <v>3613</v>
      </c>
      <c r="D1276" s="482"/>
      <c r="E1276" s="482"/>
      <c r="F1276" s="482"/>
      <c r="G1276" s="363" t="s">
        <v>355</v>
      </c>
      <c r="H1276" s="500">
        <v>65.95</v>
      </c>
      <c r="I1276" s="484"/>
    </row>
    <row r="1277" spans="1:9" ht="36.6" customHeight="1" x14ac:dyDescent="0.25">
      <c r="A1277" s="481" t="s">
        <v>3614</v>
      </c>
      <c r="B1277" s="481"/>
      <c r="C1277" s="482" t="s">
        <v>3615</v>
      </c>
      <c r="D1277" s="482"/>
      <c r="E1277" s="482"/>
      <c r="F1277" s="482"/>
      <c r="G1277" s="363" t="s">
        <v>355</v>
      </c>
      <c r="H1277" s="500">
        <v>96.5</v>
      </c>
      <c r="I1277" s="484"/>
    </row>
    <row r="1278" spans="1:9" ht="24.4" customHeight="1" x14ac:dyDescent="0.25">
      <c r="A1278" s="481" t="s">
        <v>3616</v>
      </c>
      <c r="B1278" s="481"/>
      <c r="C1278" s="482" t="s">
        <v>3617</v>
      </c>
      <c r="D1278" s="482"/>
      <c r="E1278" s="482"/>
      <c r="F1278" s="482"/>
      <c r="G1278" s="363" t="s">
        <v>355</v>
      </c>
      <c r="H1278" s="500">
        <v>22.58</v>
      </c>
      <c r="I1278" s="484"/>
    </row>
    <row r="1279" spans="1:9" ht="24.4" customHeight="1" x14ac:dyDescent="0.25">
      <c r="A1279" s="481" t="s">
        <v>3618</v>
      </c>
      <c r="B1279" s="481"/>
      <c r="C1279" s="482" t="s">
        <v>3619</v>
      </c>
      <c r="D1279" s="482"/>
      <c r="E1279" s="482"/>
      <c r="F1279" s="482"/>
      <c r="G1279" s="363" t="s">
        <v>355</v>
      </c>
      <c r="H1279" s="500">
        <v>48.47</v>
      </c>
      <c r="I1279" s="484"/>
    </row>
    <row r="1280" spans="1:9" ht="12.2" customHeight="1" x14ac:dyDescent="0.25">
      <c r="A1280" s="485">
        <v>8900</v>
      </c>
      <c r="B1280" s="486"/>
      <c r="C1280" s="487" t="s">
        <v>3620</v>
      </c>
      <c r="D1280" s="487"/>
      <c r="E1280" s="487"/>
      <c r="F1280" s="487"/>
      <c r="G1280" s="362"/>
      <c r="H1280" s="488"/>
      <c r="I1280" s="488"/>
    </row>
    <row r="1281" spans="1:9" ht="12.2" customHeight="1" x14ac:dyDescent="0.25">
      <c r="A1281" s="481" t="s">
        <v>3621</v>
      </c>
      <c r="B1281" s="481"/>
      <c r="C1281" s="482" t="s">
        <v>3622</v>
      </c>
      <c r="D1281" s="482"/>
      <c r="E1281" s="482"/>
      <c r="F1281" s="482"/>
      <c r="G1281" s="363" t="s">
        <v>355</v>
      </c>
      <c r="H1281" s="500">
        <v>58.89</v>
      </c>
      <c r="I1281" s="484"/>
    </row>
    <row r="1282" spans="1:9" ht="24.4" customHeight="1" x14ac:dyDescent="0.25">
      <c r="A1282" s="481" t="s">
        <v>3623</v>
      </c>
      <c r="B1282" s="481"/>
      <c r="C1282" s="482" t="s">
        <v>693</v>
      </c>
      <c r="D1282" s="482"/>
      <c r="E1282" s="482"/>
      <c r="F1282" s="482"/>
      <c r="G1282" s="363" t="s">
        <v>355</v>
      </c>
      <c r="H1282" s="500">
        <v>61.22</v>
      </c>
      <c r="I1282" s="484"/>
    </row>
    <row r="1283" spans="1:9" ht="24.4" customHeight="1" x14ac:dyDescent="0.25">
      <c r="A1283" s="481" t="s">
        <v>3624</v>
      </c>
      <c r="B1283" s="481"/>
      <c r="C1283" s="482" t="s">
        <v>3625</v>
      </c>
      <c r="D1283" s="482"/>
      <c r="E1283" s="482"/>
      <c r="F1283" s="482"/>
      <c r="G1283" s="363" t="s">
        <v>355</v>
      </c>
      <c r="H1283" s="499">
        <v>184.72</v>
      </c>
      <c r="I1283" s="484"/>
    </row>
    <row r="1284" spans="1:9" ht="24.4" customHeight="1" x14ac:dyDescent="0.25">
      <c r="A1284" s="481" t="s">
        <v>3626</v>
      </c>
      <c r="B1284" s="481"/>
      <c r="C1284" s="482" t="s">
        <v>3627</v>
      </c>
      <c r="D1284" s="482"/>
      <c r="E1284" s="482"/>
      <c r="F1284" s="482"/>
      <c r="G1284" s="363" t="s">
        <v>355</v>
      </c>
      <c r="H1284" s="500">
        <v>72.13</v>
      </c>
      <c r="I1284" s="484"/>
    </row>
    <row r="1285" spans="1:9" ht="24.4" customHeight="1" x14ac:dyDescent="0.25">
      <c r="A1285" s="481" t="s">
        <v>3628</v>
      </c>
      <c r="B1285" s="481"/>
      <c r="C1285" s="482" t="s">
        <v>3629</v>
      </c>
      <c r="D1285" s="482"/>
      <c r="E1285" s="482"/>
      <c r="F1285" s="482"/>
      <c r="G1285" s="363" t="s">
        <v>355</v>
      </c>
      <c r="H1285" s="500">
        <v>60.47</v>
      </c>
      <c r="I1285" s="484"/>
    </row>
    <row r="1286" spans="1:9" ht="12.2" customHeight="1" x14ac:dyDescent="0.25">
      <c r="A1286" s="485">
        <v>8901</v>
      </c>
      <c r="B1286" s="486"/>
      <c r="C1286" s="487" t="s">
        <v>3630</v>
      </c>
      <c r="D1286" s="487"/>
      <c r="E1286" s="487"/>
      <c r="F1286" s="487"/>
      <c r="G1286" s="362"/>
      <c r="H1286" s="488"/>
      <c r="I1286" s="488"/>
    </row>
    <row r="1287" spans="1:9" ht="36.6" customHeight="1" x14ac:dyDescent="0.25">
      <c r="A1287" s="481" t="s">
        <v>3631</v>
      </c>
      <c r="B1287" s="481"/>
      <c r="C1287" s="482" t="s">
        <v>3632</v>
      </c>
      <c r="D1287" s="482"/>
      <c r="E1287" s="482"/>
      <c r="F1287" s="482"/>
      <c r="G1287" s="363" t="s">
        <v>355</v>
      </c>
      <c r="H1287" s="499">
        <v>781.95</v>
      </c>
      <c r="I1287" s="484"/>
    </row>
    <row r="1288" spans="1:9" ht="48.75" customHeight="1" x14ac:dyDescent="0.25">
      <c r="A1288" s="481" t="s">
        <v>3633</v>
      </c>
      <c r="B1288" s="481"/>
      <c r="C1288" s="482" t="s">
        <v>3634</v>
      </c>
      <c r="D1288" s="482"/>
      <c r="E1288" s="482"/>
      <c r="F1288" s="482"/>
      <c r="G1288" s="363" t="s">
        <v>14781</v>
      </c>
      <c r="H1288" s="499">
        <v>407.85</v>
      </c>
      <c r="I1288" s="484"/>
    </row>
    <row r="1289" spans="1:9" ht="48.75" customHeight="1" x14ac:dyDescent="0.25">
      <c r="A1289" s="481" t="s">
        <v>3635</v>
      </c>
      <c r="B1289" s="481"/>
      <c r="C1289" s="482" t="s">
        <v>3636</v>
      </c>
      <c r="D1289" s="482"/>
      <c r="E1289" s="482"/>
      <c r="F1289" s="482"/>
      <c r="G1289" s="363" t="s">
        <v>14781</v>
      </c>
      <c r="H1289" s="499">
        <v>236.7</v>
      </c>
      <c r="I1289" s="484"/>
    </row>
    <row r="1290" spans="1:9" ht="48.75" customHeight="1" x14ac:dyDescent="0.25">
      <c r="A1290" s="481" t="s">
        <v>3637</v>
      </c>
      <c r="B1290" s="481"/>
      <c r="C1290" s="482" t="s">
        <v>3638</v>
      </c>
      <c r="D1290" s="482"/>
      <c r="E1290" s="482"/>
      <c r="F1290" s="482"/>
      <c r="G1290" s="363" t="s">
        <v>14781</v>
      </c>
      <c r="H1290" s="499">
        <v>221.52</v>
      </c>
      <c r="I1290" s="484"/>
    </row>
    <row r="1291" spans="1:9" ht="48.75" customHeight="1" x14ac:dyDescent="0.25">
      <c r="A1291" s="481" t="s">
        <v>3639</v>
      </c>
      <c r="B1291" s="481"/>
      <c r="C1291" s="482" t="s">
        <v>3640</v>
      </c>
      <c r="D1291" s="482"/>
      <c r="E1291" s="482"/>
      <c r="F1291" s="482"/>
      <c r="G1291" s="363" t="s">
        <v>14781</v>
      </c>
      <c r="H1291" s="499">
        <v>258.29000000000002</v>
      </c>
      <c r="I1291" s="484"/>
    </row>
    <row r="1292" spans="1:9" ht="48.75" customHeight="1" x14ac:dyDescent="0.25">
      <c r="A1292" s="481" t="s">
        <v>499</v>
      </c>
      <c r="B1292" s="481"/>
      <c r="C1292" s="482" t="s">
        <v>3641</v>
      </c>
      <c r="D1292" s="482"/>
      <c r="E1292" s="482"/>
      <c r="F1292" s="482"/>
      <c r="G1292" s="363" t="s">
        <v>14781</v>
      </c>
      <c r="H1292" s="499">
        <v>156.96</v>
      </c>
      <c r="I1292" s="484"/>
    </row>
    <row r="1293" spans="1:9" ht="48.75" customHeight="1" x14ac:dyDescent="0.25">
      <c r="A1293" s="481" t="s">
        <v>3642</v>
      </c>
      <c r="B1293" s="481"/>
      <c r="C1293" s="482" t="s">
        <v>3643</v>
      </c>
      <c r="D1293" s="482"/>
      <c r="E1293" s="482"/>
      <c r="F1293" s="482"/>
      <c r="G1293" s="363" t="s">
        <v>14781</v>
      </c>
      <c r="H1293" s="499">
        <v>162.13999999999999</v>
      </c>
      <c r="I1293" s="484"/>
    </row>
    <row r="1294" spans="1:9" ht="48.75" customHeight="1" x14ac:dyDescent="0.25">
      <c r="A1294" s="481" t="s">
        <v>500</v>
      </c>
      <c r="B1294" s="481"/>
      <c r="C1294" s="482" t="s">
        <v>3644</v>
      </c>
      <c r="D1294" s="482"/>
      <c r="E1294" s="482"/>
      <c r="F1294" s="482"/>
      <c r="G1294" s="363" t="s">
        <v>14781</v>
      </c>
      <c r="H1294" s="499">
        <v>200.31</v>
      </c>
      <c r="I1294" s="484"/>
    </row>
    <row r="1295" spans="1:9" ht="48.75" customHeight="1" x14ac:dyDescent="0.25">
      <c r="A1295" s="481" t="s">
        <v>3645</v>
      </c>
      <c r="B1295" s="481"/>
      <c r="C1295" s="482" t="s">
        <v>3646</v>
      </c>
      <c r="D1295" s="482"/>
      <c r="E1295" s="482"/>
      <c r="F1295" s="482"/>
      <c r="G1295" s="363" t="s">
        <v>14781</v>
      </c>
      <c r="H1295" s="499">
        <v>234.3</v>
      </c>
      <c r="I1295" s="484"/>
    </row>
    <row r="1296" spans="1:9" ht="12.2" customHeight="1" x14ac:dyDescent="0.25">
      <c r="A1296" s="485">
        <v>8680</v>
      </c>
      <c r="B1296" s="486"/>
      <c r="C1296" s="487" t="s">
        <v>3647</v>
      </c>
      <c r="D1296" s="487"/>
      <c r="E1296" s="487"/>
      <c r="F1296" s="487"/>
      <c r="G1296" s="362"/>
      <c r="H1296" s="488"/>
      <c r="I1296" s="488"/>
    </row>
    <row r="1297" spans="1:9" ht="12.2" customHeight="1" x14ac:dyDescent="0.25">
      <c r="A1297" s="485">
        <v>8902</v>
      </c>
      <c r="B1297" s="486"/>
      <c r="C1297" s="487" t="s">
        <v>3648</v>
      </c>
      <c r="D1297" s="487"/>
      <c r="E1297" s="487"/>
      <c r="F1297" s="487"/>
      <c r="G1297" s="362"/>
      <c r="H1297" s="488"/>
      <c r="I1297" s="488"/>
    </row>
    <row r="1298" spans="1:9" ht="12.2" customHeight="1" x14ac:dyDescent="0.25">
      <c r="A1298" s="481" t="s">
        <v>3649</v>
      </c>
      <c r="B1298" s="481"/>
      <c r="C1298" s="482" t="s">
        <v>3650</v>
      </c>
      <c r="D1298" s="482"/>
      <c r="E1298" s="482"/>
      <c r="F1298" s="482"/>
      <c r="G1298" s="363" t="s">
        <v>14778</v>
      </c>
      <c r="H1298" s="501">
        <v>1265.94</v>
      </c>
      <c r="I1298" s="484"/>
    </row>
    <row r="1299" spans="1:9" ht="12.2" customHeight="1" x14ac:dyDescent="0.25">
      <c r="A1299" s="485">
        <v>8903</v>
      </c>
      <c r="B1299" s="486"/>
      <c r="C1299" s="487" t="s">
        <v>3651</v>
      </c>
      <c r="D1299" s="487"/>
      <c r="E1299" s="487"/>
      <c r="F1299" s="487"/>
      <c r="G1299" s="362"/>
      <c r="H1299" s="488"/>
      <c r="I1299" s="488"/>
    </row>
    <row r="1300" spans="1:9" ht="12.2" customHeight="1" x14ac:dyDescent="0.25">
      <c r="A1300" s="481" t="s">
        <v>3652</v>
      </c>
      <c r="B1300" s="481"/>
      <c r="C1300" s="482" t="s">
        <v>3653</v>
      </c>
      <c r="D1300" s="482"/>
      <c r="E1300" s="482"/>
      <c r="F1300" s="482"/>
      <c r="G1300" s="363" t="s">
        <v>14778</v>
      </c>
      <c r="H1300" s="499">
        <v>224.45</v>
      </c>
      <c r="I1300" s="484"/>
    </row>
    <row r="1301" spans="1:9" ht="24.4" customHeight="1" x14ac:dyDescent="0.25">
      <c r="A1301" s="481" t="s">
        <v>3654</v>
      </c>
      <c r="B1301" s="481"/>
      <c r="C1301" s="482" t="s">
        <v>3655</v>
      </c>
      <c r="D1301" s="482"/>
      <c r="E1301" s="482"/>
      <c r="F1301" s="482"/>
      <c r="G1301" s="363" t="s">
        <v>14778</v>
      </c>
      <c r="H1301" s="499">
        <v>249.56</v>
      </c>
      <c r="I1301" s="484"/>
    </row>
    <row r="1302" spans="1:9" ht="12.2" customHeight="1" x14ac:dyDescent="0.25">
      <c r="A1302" s="485">
        <v>8904</v>
      </c>
      <c r="B1302" s="486"/>
      <c r="C1302" s="487" t="s">
        <v>3657</v>
      </c>
      <c r="D1302" s="487"/>
      <c r="E1302" s="487"/>
      <c r="F1302" s="487"/>
      <c r="G1302" s="362"/>
      <c r="H1302" s="488"/>
      <c r="I1302" s="488"/>
    </row>
    <row r="1303" spans="1:9" ht="24.4" customHeight="1" x14ac:dyDescent="0.25">
      <c r="A1303" s="481" t="s">
        <v>494</v>
      </c>
      <c r="B1303" s="481"/>
      <c r="C1303" s="482" t="s">
        <v>3658</v>
      </c>
      <c r="D1303" s="482"/>
      <c r="E1303" s="482"/>
      <c r="F1303" s="482"/>
      <c r="G1303" s="363" t="s">
        <v>14778</v>
      </c>
      <c r="H1303" s="499">
        <v>327.86</v>
      </c>
      <c r="I1303" s="484"/>
    </row>
    <row r="1304" spans="1:9" ht="24.4" customHeight="1" x14ac:dyDescent="0.25">
      <c r="A1304" s="481" t="s">
        <v>3659</v>
      </c>
      <c r="B1304" s="481"/>
      <c r="C1304" s="482" t="s">
        <v>3660</v>
      </c>
      <c r="D1304" s="482"/>
      <c r="E1304" s="482"/>
      <c r="F1304" s="482"/>
      <c r="G1304" s="363" t="s">
        <v>14778</v>
      </c>
      <c r="H1304" s="499">
        <v>350.69</v>
      </c>
      <c r="I1304" s="484"/>
    </row>
    <row r="1305" spans="1:9" ht="60.95" customHeight="1" x14ac:dyDescent="0.25">
      <c r="A1305" s="481" t="s">
        <v>3661</v>
      </c>
      <c r="B1305" s="481"/>
      <c r="C1305" s="482" t="s">
        <v>3662</v>
      </c>
      <c r="D1305" s="482"/>
      <c r="E1305" s="482"/>
      <c r="F1305" s="482"/>
      <c r="G1305" s="363" t="s">
        <v>14778</v>
      </c>
      <c r="H1305" s="499">
        <v>330.63</v>
      </c>
      <c r="I1305" s="484"/>
    </row>
    <row r="1306" spans="1:9" ht="60.95" customHeight="1" x14ac:dyDescent="0.25">
      <c r="A1306" s="481" t="s">
        <v>3663</v>
      </c>
      <c r="B1306" s="481"/>
      <c r="C1306" s="482" t="s">
        <v>3664</v>
      </c>
      <c r="D1306" s="482"/>
      <c r="E1306" s="482"/>
      <c r="F1306" s="482"/>
      <c r="G1306" s="363" t="s">
        <v>14778</v>
      </c>
      <c r="H1306" s="499">
        <v>356.13</v>
      </c>
      <c r="I1306" s="484"/>
    </row>
    <row r="1307" spans="1:9" ht="12.2" customHeight="1" x14ac:dyDescent="0.25">
      <c r="A1307" s="485">
        <v>8905</v>
      </c>
      <c r="B1307" s="486"/>
      <c r="C1307" s="487" t="s">
        <v>3666</v>
      </c>
      <c r="D1307" s="487"/>
      <c r="E1307" s="487"/>
      <c r="F1307" s="487"/>
      <c r="G1307" s="362"/>
      <c r="H1307" s="488"/>
      <c r="I1307" s="488"/>
    </row>
    <row r="1308" spans="1:9" ht="24.4" customHeight="1" x14ac:dyDescent="0.25">
      <c r="A1308" s="481" t="s">
        <v>3667</v>
      </c>
      <c r="B1308" s="481"/>
      <c r="C1308" s="482" t="s">
        <v>3668</v>
      </c>
      <c r="D1308" s="482"/>
      <c r="E1308" s="482"/>
      <c r="F1308" s="482"/>
      <c r="G1308" s="363" t="s">
        <v>14778</v>
      </c>
      <c r="H1308" s="499">
        <v>447.36</v>
      </c>
      <c r="I1308" s="484"/>
    </row>
    <row r="1309" spans="1:9" ht="24.4" customHeight="1" x14ac:dyDescent="0.25">
      <c r="A1309" s="481" t="s">
        <v>3669</v>
      </c>
      <c r="B1309" s="481"/>
      <c r="C1309" s="482" t="s">
        <v>3670</v>
      </c>
      <c r="D1309" s="482"/>
      <c r="E1309" s="482"/>
      <c r="F1309" s="482"/>
      <c r="G1309" s="363" t="s">
        <v>14778</v>
      </c>
      <c r="H1309" s="499">
        <v>458.86</v>
      </c>
      <c r="I1309" s="484"/>
    </row>
    <row r="1310" spans="1:9" ht="12.2" customHeight="1" x14ac:dyDescent="0.25">
      <c r="A1310" s="485">
        <v>8906</v>
      </c>
      <c r="B1310" s="486"/>
      <c r="C1310" s="487" t="s">
        <v>3672</v>
      </c>
      <c r="D1310" s="487"/>
      <c r="E1310" s="487"/>
      <c r="F1310" s="487"/>
      <c r="G1310" s="362"/>
      <c r="H1310" s="488"/>
      <c r="I1310" s="488"/>
    </row>
    <row r="1311" spans="1:9" ht="24.4" customHeight="1" x14ac:dyDescent="0.25">
      <c r="A1311" s="481" t="s">
        <v>3673</v>
      </c>
      <c r="B1311" s="481"/>
      <c r="C1311" s="482" t="s">
        <v>3674</v>
      </c>
      <c r="D1311" s="482"/>
      <c r="E1311" s="482"/>
      <c r="F1311" s="482"/>
      <c r="G1311" s="363" t="s">
        <v>14781</v>
      </c>
      <c r="H1311" s="499">
        <v>108.48</v>
      </c>
      <c r="I1311" s="484"/>
    </row>
    <row r="1312" spans="1:9" ht="12.2" customHeight="1" x14ac:dyDescent="0.25">
      <c r="A1312" s="485">
        <v>8907</v>
      </c>
      <c r="B1312" s="486"/>
      <c r="C1312" s="487" t="s">
        <v>3676</v>
      </c>
      <c r="D1312" s="487"/>
      <c r="E1312" s="487"/>
      <c r="F1312" s="487"/>
      <c r="G1312" s="362"/>
      <c r="H1312" s="488"/>
      <c r="I1312" s="488"/>
    </row>
    <row r="1313" spans="1:9" ht="36.6" customHeight="1" x14ac:dyDescent="0.25">
      <c r="A1313" s="481" t="s">
        <v>3677</v>
      </c>
      <c r="B1313" s="481"/>
      <c r="C1313" s="482" t="s">
        <v>3678</v>
      </c>
      <c r="D1313" s="482"/>
      <c r="E1313" s="482"/>
      <c r="F1313" s="482"/>
      <c r="G1313" s="363" t="s">
        <v>14791</v>
      </c>
      <c r="H1313" s="500">
        <v>47.75</v>
      </c>
      <c r="I1313" s="484"/>
    </row>
    <row r="1314" spans="1:9" ht="36.6" customHeight="1" x14ac:dyDescent="0.25">
      <c r="A1314" s="481" t="s">
        <v>3679</v>
      </c>
      <c r="B1314" s="481"/>
      <c r="C1314" s="482" t="s">
        <v>3680</v>
      </c>
      <c r="D1314" s="482"/>
      <c r="E1314" s="482"/>
      <c r="F1314" s="482"/>
      <c r="G1314" s="363" t="s">
        <v>14791</v>
      </c>
      <c r="H1314" s="500">
        <v>40.380000000000003</v>
      </c>
      <c r="I1314" s="484"/>
    </row>
    <row r="1315" spans="1:9" ht="12.2" customHeight="1" x14ac:dyDescent="0.25">
      <c r="A1315" s="481" t="s">
        <v>3681</v>
      </c>
      <c r="B1315" s="481"/>
      <c r="C1315" s="482" t="s">
        <v>3682</v>
      </c>
      <c r="D1315" s="482"/>
      <c r="E1315" s="482"/>
      <c r="F1315" s="482"/>
      <c r="G1315" s="363" t="s">
        <v>14791</v>
      </c>
      <c r="H1315" s="500">
        <v>13.12</v>
      </c>
      <c r="I1315" s="484"/>
    </row>
    <row r="1316" spans="1:9" ht="48.75" customHeight="1" x14ac:dyDescent="0.25">
      <c r="A1316" s="481" t="s">
        <v>3683</v>
      </c>
      <c r="B1316" s="481"/>
      <c r="C1316" s="482" t="s">
        <v>3684</v>
      </c>
      <c r="D1316" s="482"/>
      <c r="E1316" s="482"/>
      <c r="F1316" s="482"/>
      <c r="G1316" s="363" t="s">
        <v>14791</v>
      </c>
      <c r="H1316" s="499">
        <v>186.64</v>
      </c>
      <c r="I1316" s="484"/>
    </row>
    <row r="1317" spans="1:9" ht="48.75" customHeight="1" x14ac:dyDescent="0.25">
      <c r="A1317" s="481" t="s">
        <v>3685</v>
      </c>
      <c r="B1317" s="481"/>
      <c r="C1317" s="482" t="s">
        <v>3686</v>
      </c>
      <c r="D1317" s="482"/>
      <c r="E1317" s="482"/>
      <c r="F1317" s="482"/>
      <c r="G1317" s="363" t="s">
        <v>14791</v>
      </c>
      <c r="H1317" s="499">
        <v>170.02</v>
      </c>
      <c r="I1317" s="484"/>
    </row>
    <row r="1318" spans="1:9" ht="48.75" customHeight="1" x14ac:dyDescent="0.25">
      <c r="A1318" s="481" t="s">
        <v>3687</v>
      </c>
      <c r="B1318" s="481"/>
      <c r="C1318" s="482" t="s">
        <v>3688</v>
      </c>
      <c r="D1318" s="482"/>
      <c r="E1318" s="482"/>
      <c r="F1318" s="482"/>
      <c r="G1318" s="363" t="s">
        <v>14791</v>
      </c>
      <c r="H1318" s="499">
        <v>174.77</v>
      </c>
      <c r="I1318" s="484"/>
    </row>
    <row r="1319" spans="1:9" ht="12.2" customHeight="1" x14ac:dyDescent="0.25">
      <c r="A1319" s="485">
        <v>8908</v>
      </c>
      <c r="B1319" s="486"/>
      <c r="C1319" s="487" t="s">
        <v>3690</v>
      </c>
      <c r="D1319" s="487"/>
      <c r="E1319" s="487"/>
      <c r="F1319" s="487"/>
      <c r="G1319" s="362"/>
      <c r="H1319" s="488"/>
      <c r="I1319" s="488"/>
    </row>
    <row r="1320" spans="1:9" ht="12.2" customHeight="1" x14ac:dyDescent="0.25">
      <c r="A1320" s="481" t="s">
        <v>3691</v>
      </c>
      <c r="B1320" s="481"/>
      <c r="C1320" s="482" t="s">
        <v>3692</v>
      </c>
      <c r="D1320" s="482"/>
      <c r="E1320" s="482"/>
      <c r="F1320" s="482"/>
      <c r="G1320" s="363" t="s">
        <v>14791</v>
      </c>
      <c r="H1320" s="500">
        <v>35.729999999999997</v>
      </c>
      <c r="I1320" s="484"/>
    </row>
    <row r="1321" spans="1:9" ht="12.2" customHeight="1" x14ac:dyDescent="0.25">
      <c r="A1321" s="481" t="s">
        <v>3693</v>
      </c>
      <c r="B1321" s="481"/>
      <c r="C1321" s="482" t="s">
        <v>3694</v>
      </c>
      <c r="D1321" s="482"/>
      <c r="E1321" s="482"/>
      <c r="F1321" s="482"/>
      <c r="G1321" s="363" t="s">
        <v>14791</v>
      </c>
      <c r="H1321" s="500">
        <v>27.92</v>
      </c>
      <c r="I1321" s="484"/>
    </row>
    <row r="1322" spans="1:9" ht="12.2" customHeight="1" x14ac:dyDescent="0.25">
      <c r="A1322" s="481" t="s">
        <v>3695</v>
      </c>
      <c r="B1322" s="481"/>
      <c r="C1322" s="482" t="s">
        <v>3696</v>
      </c>
      <c r="D1322" s="482"/>
      <c r="E1322" s="482"/>
      <c r="F1322" s="482"/>
      <c r="G1322" s="363" t="s">
        <v>14791</v>
      </c>
      <c r="H1322" s="500">
        <v>13.23</v>
      </c>
      <c r="I1322" s="484"/>
    </row>
    <row r="1323" spans="1:9" ht="12.2" customHeight="1" x14ac:dyDescent="0.25">
      <c r="A1323" s="485">
        <v>8909</v>
      </c>
      <c r="B1323" s="486"/>
      <c r="C1323" s="487" t="s">
        <v>3698</v>
      </c>
      <c r="D1323" s="487"/>
      <c r="E1323" s="487"/>
      <c r="F1323" s="487"/>
      <c r="G1323" s="362"/>
      <c r="H1323" s="488"/>
      <c r="I1323" s="488"/>
    </row>
    <row r="1324" spans="1:9" ht="24.4" customHeight="1" x14ac:dyDescent="0.25">
      <c r="A1324" s="481" t="s">
        <v>3699</v>
      </c>
      <c r="B1324" s="481"/>
      <c r="C1324" s="482" t="s">
        <v>3700</v>
      </c>
      <c r="D1324" s="482"/>
      <c r="E1324" s="482"/>
      <c r="F1324" s="482"/>
      <c r="G1324" s="363" t="s">
        <v>14778</v>
      </c>
      <c r="H1324" s="499">
        <v>311.49</v>
      </c>
      <c r="I1324" s="484"/>
    </row>
    <row r="1325" spans="1:9" ht="12.2" customHeight="1" x14ac:dyDescent="0.25">
      <c r="A1325" s="481" t="s">
        <v>3701</v>
      </c>
      <c r="B1325" s="481"/>
      <c r="C1325" s="482" t="s">
        <v>3702</v>
      </c>
      <c r="D1325" s="482"/>
      <c r="E1325" s="482"/>
      <c r="F1325" s="482"/>
      <c r="G1325" s="363" t="s">
        <v>14778</v>
      </c>
      <c r="H1325" s="499">
        <v>296.87</v>
      </c>
      <c r="I1325" s="484"/>
    </row>
    <row r="1326" spans="1:9" ht="12.2" customHeight="1" x14ac:dyDescent="0.25">
      <c r="A1326" s="485">
        <v>8910</v>
      </c>
      <c r="B1326" s="486"/>
      <c r="C1326" s="487" t="s">
        <v>3704</v>
      </c>
      <c r="D1326" s="487"/>
      <c r="E1326" s="487"/>
      <c r="F1326" s="487"/>
      <c r="G1326" s="362"/>
      <c r="H1326" s="488"/>
      <c r="I1326" s="488"/>
    </row>
    <row r="1327" spans="1:9" ht="24.4" customHeight="1" x14ac:dyDescent="0.25">
      <c r="A1327" s="481" t="s">
        <v>3705</v>
      </c>
      <c r="B1327" s="481"/>
      <c r="C1327" s="482" t="s">
        <v>3706</v>
      </c>
      <c r="D1327" s="482"/>
      <c r="E1327" s="482"/>
      <c r="F1327" s="482"/>
      <c r="G1327" s="363" t="s">
        <v>14778</v>
      </c>
      <c r="H1327" s="499">
        <v>206.39</v>
      </c>
      <c r="I1327" s="484"/>
    </row>
    <row r="1328" spans="1:9" ht="12.2" customHeight="1" x14ac:dyDescent="0.25">
      <c r="A1328" s="481" t="s">
        <v>3707</v>
      </c>
      <c r="B1328" s="481"/>
      <c r="C1328" s="482" t="s">
        <v>3708</v>
      </c>
      <c r="D1328" s="482"/>
      <c r="E1328" s="482"/>
      <c r="F1328" s="482"/>
      <c r="G1328" s="363" t="s">
        <v>14778</v>
      </c>
      <c r="H1328" s="499">
        <v>199.15</v>
      </c>
      <c r="I1328" s="484"/>
    </row>
    <row r="1329" spans="1:9" ht="12.2" customHeight="1" x14ac:dyDescent="0.25">
      <c r="A1329" s="485">
        <v>8911</v>
      </c>
      <c r="B1329" s="486"/>
      <c r="C1329" s="487" t="s">
        <v>3710</v>
      </c>
      <c r="D1329" s="487"/>
      <c r="E1329" s="487"/>
      <c r="F1329" s="487"/>
      <c r="G1329" s="362"/>
      <c r="H1329" s="488"/>
      <c r="I1329" s="488"/>
    </row>
    <row r="1330" spans="1:9" ht="24.4" customHeight="1" x14ac:dyDescent="0.25">
      <c r="A1330" s="481" t="s">
        <v>3711</v>
      </c>
      <c r="B1330" s="481"/>
      <c r="C1330" s="482" t="s">
        <v>3712</v>
      </c>
      <c r="D1330" s="482"/>
      <c r="E1330" s="482"/>
      <c r="F1330" s="482"/>
      <c r="G1330" s="363" t="s">
        <v>14778</v>
      </c>
      <c r="H1330" s="499">
        <v>242.68</v>
      </c>
      <c r="I1330" s="484"/>
    </row>
    <row r="1331" spans="1:9" ht="24.4" customHeight="1" x14ac:dyDescent="0.25">
      <c r="A1331" s="481" t="s">
        <v>3713</v>
      </c>
      <c r="B1331" s="481"/>
      <c r="C1331" s="482" t="s">
        <v>3714</v>
      </c>
      <c r="D1331" s="482"/>
      <c r="E1331" s="482"/>
      <c r="F1331" s="482"/>
      <c r="G1331" s="363" t="s">
        <v>14778</v>
      </c>
      <c r="H1331" s="499">
        <v>238.03</v>
      </c>
      <c r="I1331" s="484"/>
    </row>
    <row r="1332" spans="1:9" ht="12.2" customHeight="1" x14ac:dyDescent="0.25">
      <c r="A1332" s="485">
        <v>8912</v>
      </c>
      <c r="B1332" s="486"/>
      <c r="C1332" s="487" t="s">
        <v>3716</v>
      </c>
      <c r="D1332" s="487"/>
      <c r="E1332" s="487"/>
      <c r="F1332" s="487"/>
      <c r="G1332" s="362"/>
      <c r="H1332" s="488"/>
      <c r="I1332" s="488"/>
    </row>
    <row r="1333" spans="1:9" ht="24.4" customHeight="1" x14ac:dyDescent="0.25">
      <c r="A1333" s="481" t="s">
        <v>3717</v>
      </c>
      <c r="B1333" s="481"/>
      <c r="C1333" s="482" t="s">
        <v>3718</v>
      </c>
      <c r="D1333" s="482"/>
      <c r="E1333" s="482"/>
      <c r="F1333" s="482"/>
      <c r="G1333" s="363" t="s">
        <v>14778</v>
      </c>
      <c r="H1333" s="499">
        <v>290.45</v>
      </c>
      <c r="I1333" s="484"/>
    </row>
    <row r="1334" spans="1:9" ht="24.4" customHeight="1" x14ac:dyDescent="0.25">
      <c r="A1334" s="481" t="s">
        <v>3719</v>
      </c>
      <c r="B1334" s="481"/>
      <c r="C1334" s="482" t="s">
        <v>3720</v>
      </c>
      <c r="D1334" s="482"/>
      <c r="E1334" s="482"/>
      <c r="F1334" s="482"/>
      <c r="G1334" s="363" t="s">
        <v>14778</v>
      </c>
      <c r="H1334" s="499">
        <v>285.8</v>
      </c>
      <c r="I1334" s="484"/>
    </row>
    <row r="1335" spans="1:9" ht="12.2" customHeight="1" x14ac:dyDescent="0.25">
      <c r="A1335" s="485">
        <v>8913</v>
      </c>
      <c r="B1335" s="486"/>
      <c r="C1335" s="487" t="s">
        <v>3722</v>
      </c>
      <c r="D1335" s="487"/>
      <c r="E1335" s="487"/>
      <c r="F1335" s="487"/>
      <c r="G1335" s="362"/>
      <c r="H1335" s="488"/>
      <c r="I1335" s="488"/>
    </row>
    <row r="1336" spans="1:9" ht="24.4" customHeight="1" x14ac:dyDescent="0.25">
      <c r="A1336" s="481" t="s">
        <v>3723</v>
      </c>
      <c r="B1336" s="481"/>
      <c r="C1336" s="482" t="s">
        <v>3724</v>
      </c>
      <c r="D1336" s="482"/>
      <c r="E1336" s="482"/>
      <c r="F1336" s="482"/>
      <c r="G1336" s="363" t="s">
        <v>14778</v>
      </c>
      <c r="H1336" s="499">
        <v>178.1</v>
      </c>
      <c r="I1336" s="484"/>
    </row>
    <row r="1337" spans="1:9" ht="24.4" customHeight="1" x14ac:dyDescent="0.25">
      <c r="A1337" s="481" t="s">
        <v>3725</v>
      </c>
      <c r="B1337" s="481"/>
      <c r="C1337" s="482" t="s">
        <v>3726</v>
      </c>
      <c r="D1337" s="482"/>
      <c r="E1337" s="482"/>
      <c r="F1337" s="482"/>
      <c r="G1337" s="363" t="s">
        <v>14778</v>
      </c>
      <c r="H1337" s="499">
        <v>183.52</v>
      </c>
      <c r="I1337" s="484"/>
    </row>
    <row r="1338" spans="1:9" ht="12.2" customHeight="1" x14ac:dyDescent="0.25">
      <c r="A1338" s="485">
        <v>8914</v>
      </c>
      <c r="B1338" s="486"/>
      <c r="C1338" s="487" t="s">
        <v>3728</v>
      </c>
      <c r="D1338" s="487"/>
      <c r="E1338" s="487"/>
      <c r="F1338" s="487"/>
      <c r="G1338" s="362"/>
      <c r="H1338" s="488"/>
      <c r="I1338" s="488"/>
    </row>
    <row r="1339" spans="1:9" ht="24.4" customHeight="1" x14ac:dyDescent="0.25">
      <c r="A1339" s="481" t="s">
        <v>3729</v>
      </c>
      <c r="B1339" s="481"/>
      <c r="C1339" s="482" t="s">
        <v>3730</v>
      </c>
      <c r="D1339" s="482"/>
      <c r="E1339" s="482"/>
      <c r="F1339" s="482"/>
      <c r="G1339" s="363" t="s">
        <v>14778</v>
      </c>
      <c r="H1339" s="499">
        <v>268.27999999999997</v>
      </c>
      <c r="I1339" s="484"/>
    </row>
    <row r="1340" spans="1:9" ht="24.4" customHeight="1" x14ac:dyDescent="0.25">
      <c r="A1340" s="481" t="s">
        <v>3731</v>
      </c>
      <c r="B1340" s="481"/>
      <c r="C1340" s="482" t="s">
        <v>3732</v>
      </c>
      <c r="D1340" s="482"/>
      <c r="E1340" s="482"/>
      <c r="F1340" s="482"/>
      <c r="G1340" s="363" t="s">
        <v>14778</v>
      </c>
      <c r="H1340" s="499">
        <v>259.22000000000003</v>
      </c>
      <c r="I1340" s="484"/>
    </row>
    <row r="1341" spans="1:9" ht="12.2" customHeight="1" x14ac:dyDescent="0.25">
      <c r="A1341" s="485">
        <v>8681</v>
      </c>
      <c r="B1341" s="486"/>
      <c r="C1341" s="487" t="s">
        <v>3733</v>
      </c>
      <c r="D1341" s="487"/>
      <c r="E1341" s="487"/>
      <c r="F1341" s="487"/>
      <c r="G1341" s="362"/>
      <c r="H1341" s="488"/>
      <c r="I1341" s="488"/>
    </row>
    <row r="1342" spans="1:9" ht="12.2" customHeight="1" x14ac:dyDescent="0.25">
      <c r="A1342" s="485">
        <v>8915</v>
      </c>
      <c r="B1342" s="486"/>
      <c r="C1342" s="487" t="s">
        <v>3735</v>
      </c>
      <c r="D1342" s="487"/>
      <c r="E1342" s="487"/>
      <c r="F1342" s="487"/>
      <c r="G1342" s="362"/>
      <c r="H1342" s="488"/>
      <c r="I1342" s="488"/>
    </row>
    <row r="1343" spans="1:9" ht="36.6" customHeight="1" x14ac:dyDescent="0.25">
      <c r="A1343" s="481" t="s">
        <v>3736</v>
      </c>
      <c r="B1343" s="481"/>
      <c r="C1343" s="482" t="s">
        <v>3737</v>
      </c>
      <c r="D1343" s="482"/>
      <c r="E1343" s="482"/>
      <c r="F1343" s="482"/>
      <c r="G1343" s="363" t="s">
        <v>14791</v>
      </c>
      <c r="H1343" s="500">
        <v>14.13</v>
      </c>
      <c r="I1343" s="484"/>
    </row>
    <row r="1344" spans="1:9" ht="36.6" customHeight="1" x14ac:dyDescent="0.25">
      <c r="A1344" s="481" t="s">
        <v>3738</v>
      </c>
      <c r="B1344" s="481"/>
      <c r="C1344" s="482" t="s">
        <v>3739</v>
      </c>
      <c r="D1344" s="482"/>
      <c r="E1344" s="482"/>
      <c r="F1344" s="482"/>
      <c r="G1344" s="363" t="s">
        <v>14791</v>
      </c>
      <c r="H1344" s="483">
        <v>2.9</v>
      </c>
      <c r="I1344" s="484"/>
    </row>
    <row r="1345" spans="1:9" ht="36.6" customHeight="1" x14ac:dyDescent="0.25">
      <c r="A1345" s="481" t="s">
        <v>3740</v>
      </c>
      <c r="B1345" s="481"/>
      <c r="C1345" s="482" t="s">
        <v>3741</v>
      </c>
      <c r="D1345" s="482"/>
      <c r="E1345" s="482"/>
      <c r="F1345" s="482"/>
      <c r="G1345" s="363" t="s">
        <v>14791</v>
      </c>
      <c r="H1345" s="500">
        <v>20.079999999999998</v>
      </c>
      <c r="I1345" s="484"/>
    </row>
    <row r="1346" spans="1:9" ht="36.6" customHeight="1" x14ac:dyDescent="0.25">
      <c r="A1346" s="481" t="s">
        <v>3742</v>
      </c>
      <c r="B1346" s="481"/>
      <c r="C1346" s="482" t="s">
        <v>3743</v>
      </c>
      <c r="D1346" s="482"/>
      <c r="E1346" s="482"/>
      <c r="F1346" s="482"/>
      <c r="G1346" s="363" t="s">
        <v>14791</v>
      </c>
      <c r="H1346" s="483">
        <v>4.66</v>
      </c>
      <c r="I1346" s="484"/>
    </row>
    <row r="1347" spans="1:9" ht="36.6" customHeight="1" x14ac:dyDescent="0.25">
      <c r="A1347" s="481" t="s">
        <v>3744</v>
      </c>
      <c r="B1347" s="481"/>
      <c r="C1347" s="482" t="s">
        <v>3745</v>
      </c>
      <c r="D1347" s="482"/>
      <c r="E1347" s="482"/>
      <c r="F1347" s="482"/>
      <c r="G1347" s="363" t="s">
        <v>14791</v>
      </c>
      <c r="H1347" s="500">
        <v>29.26</v>
      </c>
      <c r="I1347" s="484"/>
    </row>
    <row r="1348" spans="1:9" ht="36.6" customHeight="1" x14ac:dyDescent="0.25">
      <c r="A1348" s="481" t="s">
        <v>3746</v>
      </c>
      <c r="B1348" s="481"/>
      <c r="C1348" s="482" t="s">
        <v>3747</v>
      </c>
      <c r="D1348" s="482"/>
      <c r="E1348" s="482"/>
      <c r="F1348" s="482"/>
      <c r="G1348" s="363" t="s">
        <v>14791</v>
      </c>
      <c r="H1348" s="500">
        <v>40.880000000000003</v>
      </c>
      <c r="I1348" s="484"/>
    </row>
    <row r="1349" spans="1:9" ht="36.6" customHeight="1" x14ac:dyDescent="0.25">
      <c r="A1349" s="481" t="s">
        <v>3748</v>
      </c>
      <c r="B1349" s="481"/>
      <c r="C1349" s="482" t="s">
        <v>3749</v>
      </c>
      <c r="D1349" s="482"/>
      <c r="E1349" s="482"/>
      <c r="F1349" s="482"/>
      <c r="G1349" s="363" t="s">
        <v>14791</v>
      </c>
      <c r="H1349" s="483">
        <v>6.47</v>
      </c>
      <c r="I1349" s="484"/>
    </row>
    <row r="1350" spans="1:9" ht="36.6" customHeight="1" x14ac:dyDescent="0.25">
      <c r="A1350" s="481" t="s">
        <v>3750</v>
      </c>
      <c r="B1350" s="481"/>
      <c r="C1350" s="482" t="s">
        <v>3751</v>
      </c>
      <c r="D1350" s="482"/>
      <c r="E1350" s="482"/>
      <c r="F1350" s="482"/>
      <c r="G1350" s="363" t="s">
        <v>14791</v>
      </c>
      <c r="H1350" s="483">
        <v>9.2100000000000009</v>
      </c>
      <c r="I1350" s="484"/>
    </row>
    <row r="1351" spans="1:9" ht="12.2" customHeight="1" x14ac:dyDescent="0.25">
      <c r="A1351" s="481" t="s">
        <v>3752</v>
      </c>
      <c r="B1351" s="481"/>
      <c r="C1351" s="482" t="s">
        <v>3753</v>
      </c>
      <c r="D1351" s="482"/>
      <c r="E1351" s="482"/>
      <c r="F1351" s="482"/>
      <c r="G1351" s="363" t="s">
        <v>14791</v>
      </c>
      <c r="H1351" s="500">
        <v>10.68</v>
      </c>
      <c r="I1351" s="484"/>
    </row>
    <row r="1352" spans="1:9" ht="12.2" customHeight="1" x14ac:dyDescent="0.25">
      <c r="A1352" s="481" t="s">
        <v>3754</v>
      </c>
      <c r="B1352" s="481"/>
      <c r="C1352" s="482" t="s">
        <v>3755</v>
      </c>
      <c r="D1352" s="482"/>
      <c r="E1352" s="482"/>
      <c r="F1352" s="482"/>
      <c r="G1352" s="363" t="s">
        <v>14791</v>
      </c>
      <c r="H1352" s="483">
        <v>5.26</v>
      </c>
      <c r="I1352" s="484"/>
    </row>
    <row r="1353" spans="1:9" ht="12.2" customHeight="1" x14ac:dyDescent="0.25">
      <c r="A1353" s="481" t="s">
        <v>3756</v>
      </c>
      <c r="B1353" s="481"/>
      <c r="C1353" s="482" t="s">
        <v>3757</v>
      </c>
      <c r="D1353" s="482"/>
      <c r="E1353" s="482"/>
      <c r="F1353" s="482"/>
      <c r="G1353" s="363" t="s">
        <v>14791</v>
      </c>
      <c r="H1353" s="483">
        <v>6.08</v>
      </c>
      <c r="I1353" s="484"/>
    </row>
    <row r="1354" spans="1:9" ht="12.2" customHeight="1" x14ac:dyDescent="0.25">
      <c r="A1354" s="481" t="s">
        <v>3758</v>
      </c>
      <c r="B1354" s="481"/>
      <c r="C1354" s="482" t="s">
        <v>3759</v>
      </c>
      <c r="D1354" s="482"/>
      <c r="E1354" s="482"/>
      <c r="F1354" s="482"/>
      <c r="G1354" s="363" t="s">
        <v>14791</v>
      </c>
      <c r="H1354" s="483">
        <v>7.2</v>
      </c>
      <c r="I1354" s="484"/>
    </row>
    <row r="1355" spans="1:9" ht="12.2" customHeight="1" x14ac:dyDescent="0.25">
      <c r="A1355" s="481" t="s">
        <v>3760</v>
      </c>
      <c r="B1355" s="481"/>
      <c r="C1355" s="482" t="s">
        <v>3761</v>
      </c>
      <c r="D1355" s="482"/>
      <c r="E1355" s="482"/>
      <c r="F1355" s="482"/>
      <c r="G1355" s="363" t="s">
        <v>14791</v>
      </c>
      <c r="H1355" s="483">
        <v>8.4</v>
      </c>
      <c r="I1355" s="484"/>
    </row>
    <row r="1356" spans="1:9" ht="12.2" customHeight="1" x14ac:dyDescent="0.25">
      <c r="A1356" s="485">
        <v>8916</v>
      </c>
      <c r="B1356" s="486"/>
      <c r="C1356" s="487" t="s">
        <v>3762</v>
      </c>
      <c r="D1356" s="487"/>
      <c r="E1356" s="487"/>
      <c r="F1356" s="487"/>
      <c r="G1356" s="362"/>
      <c r="H1356" s="488"/>
      <c r="I1356" s="488"/>
    </row>
    <row r="1357" spans="1:9" ht="36.6" customHeight="1" x14ac:dyDescent="0.25">
      <c r="A1357" s="481" t="s">
        <v>443</v>
      </c>
      <c r="B1357" s="481"/>
      <c r="C1357" s="482" t="s">
        <v>3763</v>
      </c>
      <c r="D1357" s="482"/>
      <c r="E1357" s="482"/>
      <c r="F1357" s="482"/>
      <c r="G1357" s="363" t="s">
        <v>14791</v>
      </c>
      <c r="H1357" s="500">
        <v>14.78</v>
      </c>
      <c r="I1357" s="484"/>
    </row>
    <row r="1358" spans="1:9" ht="36.6" customHeight="1" x14ac:dyDescent="0.25">
      <c r="A1358" s="481" t="s">
        <v>3764</v>
      </c>
      <c r="B1358" s="481"/>
      <c r="C1358" s="482" t="s">
        <v>3765</v>
      </c>
      <c r="D1358" s="482"/>
      <c r="E1358" s="482"/>
      <c r="F1358" s="482"/>
      <c r="G1358" s="363" t="s">
        <v>14791</v>
      </c>
      <c r="H1358" s="499">
        <v>123.69</v>
      </c>
      <c r="I1358" s="484"/>
    </row>
    <row r="1359" spans="1:9" ht="36.6" customHeight="1" x14ac:dyDescent="0.25">
      <c r="A1359" s="481" t="s">
        <v>3766</v>
      </c>
      <c r="B1359" s="481"/>
      <c r="C1359" s="482" t="s">
        <v>3767</v>
      </c>
      <c r="D1359" s="482"/>
      <c r="E1359" s="482"/>
      <c r="F1359" s="482"/>
      <c r="G1359" s="363" t="s">
        <v>14791</v>
      </c>
      <c r="H1359" s="483">
        <v>3.03</v>
      </c>
      <c r="I1359" s="484"/>
    </row>
    <row r="1360" spans="1:9" ht="36.6" customHeight="1" x14ac:dyDescent="0.25">
      <c r="A1360" s="481" t="s">
        <v>3768</v>
      </c>
      <c r="B1360" s="481"/>
      <c r="C1360" s="482" t="s">
        <v>3769</v>
      </c>
      <c r="D1360" s="482"/>
      <c r="E1360" s="482"/>
      <c r="F1360" s="482"/>
      <c r="G1360" s="363" t="s">
        <v>14791</v>
      </c>
      <c r="H1360" s="499">
        <v>152.76</v>
      </c>
      <c r="I1360" s="484"/>
    </row>
    <row r="1361" spans="1:9" ht="36.6" customHeight="1" x14ac:dyDescent="0.25">
      <c r="A1361" s="481" t="s">
        <v>445</v>
      </c>
      <c r="B1361" s="481"/>
      <c r="C1361" s="482" t="s">
        <v>3770</v>
      </c>
      <c r="D1361" s="482"/>
      <c r="E1361" s="482"/>
      <c r="F1361" s="482"/>
      <c r="G1361" s="363" t="s">
        <v>14791</v>
      </c>
      <c r="H1361" s="500">
        <v>22.06</v>
      </c>
      <c r="I1361" s="484"/>
    </row>
    <row r="1362" spans="1:9" ht="36.6" customHeight="1" x14ac:dyDescent="0.25">
      <c r="A1362" s="481" t="s">
        <v>3771</v>
      </c>
      <c r="B1362" s="481"/>
      <c r="C1362" s="482" t="s">
        <v>3772</v>
      </c>
      <c r="D1362" s="482"/>
      <c r="E1362" s="482"/>
      <c r="F1362" s="482"/>
      <c r="G1362" s="363" t="s">
        <v>14791</v>
      </c>
      <c r="H1362" s="499">
        <v>190.19</v>
      </c>
      <c r="I1362" s="484"/>
    </row>
    <row r="1363" spans="1:9" ht="36.6" customHeight="1" x14ac:dyDescent="0.25">
      <c r="A1363" s="481" t="s">
        <v>3773</v>
      </c>
      <c r="B1363" s="481"/>
      <c r="C1363" s="482" t="s">
        <v>3774</v>
      </c>
      <c r="D1363" s="482"/>
      <c r="E1363" s="482"/>
      <c r="F1363" s="482"/>
      <c r="G1363" s="363" t="s">
        <v>14791</v>
      </c>
      <c r="H1363" s="499">
        <v>248.87</v>
      </c>
      <c r="I1363" s="484"/>
    </row>
    <row r="1364" spans="1:9" ht="36.6" customHeight="1" x14ac:dyDescent="0.25">
      <c r="A1364" s="481" t="s">
        <v>3775</v>
      </c>
      <c r="B1364" s="481"/>
      <c r="C1364" s="482" t="s">
        <v>3776</v>
      </c>
      <c r="D1364" s="482"/>
      <c r="E1364" s="482"/>
      <c r="F1364" s="482"/>
      <c r="G1364" s="363" t="s">
        <v>14791</v>
      </c>
      <c r="H1364" s="483">
        <v>4.79</v>
      </c>
      <c r="I1364" s="484"/>
    </row>
    <row r="1365" spans="1:9" ht="36.6" customHeight="1" x14ac:dyDescent="0.25">
      <c r="A1365" s="481" t="s">
        <v>444</v>
      </c>
      <c r="B1365" s="481"/>
      <c r="C1365" s="482" t="s">
        <v>3777</v>
      </c>
      <c r="D1365" s="482"/>
      <c r="E1365" s="482"/>
      <c r="F1365" s="482"/>
      <c r="G1365" s="363" t="s">
        <v>14791</v>
      </c>
      <c r="H1365" s="500">
        <v>32.229999999999997</v>
      </c>
      <c r="I1365" s="484"/>
    </row>
    <row r="1366" spans="1:9" ht="36.6" customHeight="1" x14ac:dyDescent="0.25">
      <c r="A1366" s="481" t="s">
        <v>3778</v>
      </c>
      <c r="B1366" s="481"/>
      <c r="C1366" s="482" t="s">
        <v>3779</v>
      </c>
      <c r="D1366" s="482"/>
      <c r="E1366" s="482"/>
      <c r="F1366" s="482"/>
      <c r="G1366" s="363" t="s">
        <v>14791</v>
      </c>
      <c r="H1366" s="499">
        <v>301.82</v>
      </c>
      <c r="I1366" s="484"/>
    </row>
    <row r="1367" spans="1:9" ht="36.6" customHeight="1" x14ac:dyDescent="0.25">
      <c r="A1367" s="481" t="s">
        <v>3780</v>
      </c>
      <c r="B1367" s="481"/>
      <c r="C1367" s="482" t="s">
        <v>3781</v>
      </c>
      <c r="D1367" s="482"/>
      <c r="E1367" s="482"/>
      <c r="F1367" s="482"/>
      <c r="G1367" s="363" t="s">
        <v>14791</v>
      </c>
      <c r="H1367" s="500">
        <v>40.369999999999997</v>
      </c>
      <c r="I1367" s="484"/>
    </row>
    <row r="1368" spans="1:9" ht="36.6" customHeight="1" x14ac:dyDescent="0.25">
      <c r="A1368" s="481" t="s">
        <v>3782</v>
      </c>
      <c r="B1368" s="481"/>
      <c r="C1368" s="482" t="s">
        <v>3783</v>
      </c>
      <c r="D1368" s="482"/>
      <c r="E1368" s="482"/>
      <c r="F1368" s="482"/>
      <c r="G1368" s="363" t="s">
        <v>14791</v>
      </c>
      <c r="H1368" s="483">
        <v>6.56</v>
      </c>
      <c r="I1368" s="484"/>
    </row>
    <row r="1369" spans="1:9" ht="36.6" customHeight="1" x14ac:dyDescent="0.25">
      <c r="A1369" s="481" t="s">
        <v>3784</v>
      </c>
      <c r="B1369" s="481"/>
      <c r="C1369" s="482" t="s">
        <v>3785</v>
      </c>
      <c r="D1369" s="482"/>
      <c r="E1369" s="482"/>
      <c r="F1369" s="482"/>
      <c r="G1369" s="363" t="s">
        <v>14791</v>
      </c>
      <c r="H1369" s="500">
        <v>58.04</v>
      </c>
      <c r="I1369" s="484"/>
    </row>
    <row r="1370" spans="1:9" ht="36.6" customHeight="1" x14ac:dyDescent="0.25">
      <c r="A1370" s="481" t="s">
        <v>3786</v>
      </c>
      <c r="B1370" s="481"/>
      <c r="C1370" s="482" t="s">
        <v>3787</v>
      </c>
      <c r="D1370" s="482"/>
      <c r="E1370" s="482"/>
      <c r="F1370" s="482"/>
      <c r="G1370" s="363" t="s">
        <v>14791</v>
      </c>
      <c r="H1370" s="483">
        <v>9.86</v>
      </c>
      <c r="I1370" s="484"/>
    </row>
    <row r="1371" spans="1:9" ht="36.6" customHeight="1" x14ac:dyDescent="0.25">
      <c r="A1371" s="481" t="s">
        <v>3788</v>
      </c>
      <c r="B1371" s="481"/>
      <c r="C1371" s="482" t="s">
        <v>3789</v>
      </c>
      <c r="D1371" s="482"/>
      <c r="E1371" s="482"/>
      <c r="F1371" s="482"/>
      <c r="G1371" s="363" t="s">
        <v>14791</v>
      </c>
      <c r="H1371" s="500">
        <v>82.38</v>
      </c>
      <c r="I1371" s="484"/>
    </row>
    <row r="1372" spans="1:9" ht="36.6" customHeight="1" x14ac:dyDescent="0.25">
      <c r="A1372" s="481" t="s">
        <v>442</v>
      </c>
      <c r="B1372" s="481"/>
      <c r="C1372" s="482" t="s">
        <v>3790</v>
      </c>
      <c r="D1372" s="482"/>
      <c r="E1372" s="482"/>
      <c r="F1372" s="482"/>
      <c r="G1372" s="363" t="s">
        <v>14791</v>
      </c>
      <c r="H1372" s="499">
        <v>108.46</v>
      </c>
      <c r="I1372" s="484"/>
    </row>
    <row r="1373" spans="1:9" ht="12.2" customHeight="1" x14ac:dyDescent="0.25">
      <c r="A1373" s="485">
        <v>8917</v>
      </c>
      <c r="B1373" s="486"/>
      <c r="C1373" s="487" t="s">
        <v>3792</v>
      </c>
      <c r="D1373" s="487"/>
      <c r="E1373" s="487"/>
      <c r="F1373" s="487"/>
      <c r="G1373" s="362"/>
      <c r="H1373" s="488"/>
      <c r="I1373" s="488"/>
    </row>
    <row r="1374" spans="1:9" ht="24.4" customHeight="1" x14ac:dyDescent="0.25">
      <c r="A1374" s="481" t="s">
        <v>3793</v>
      </c>
      <c r="B1374" s="481"/>
      <c r="C1374" s="482" t="s">
        <v>15031</v>
      </c>
      <c r="D1374" s="482"/>
      <c r="E1374" s="482"/>
      <c r="F1374" s="482"/>
      <c r="G1374" s="363" t="s">
        <v>14791</v>
      </c>
      <c r="H1374" s="500">
        <v>12.75</v>
      </c>
      <c r="I1374" s="484"/>
    </row>
    <row r="1375" spans="1:9" ht="24.4" customHeight="1" x14ac:dyDescent="0.25">
      <c r="A1375" s="481" t="s">
        <v>3794</v>
      </c>
      <c r="B1375" s="481"/>
      <c r="C1375" s="482" t="s">
        <v>15032</v>
      </c>
      <c r="D1375" s="482"/>
      <c r="E1375" s="482"/>
      <c r="F1375" s="482"/>
      <c r="G1375" s="363" t="s">
        <v>14791</v>
      </c>
      <c r="H1375" s="500">
        <v>18.78</v>
      </c>
      <c r="I1375" s="484"/>
    </row>
    <row r="1376" spans="1:9" ht="24.4" customHeight="1" x14ac:dyDescent="0.25">
      <c r="A1376" s="481" t="s">
        <v>3795</v>
      </c>
      <c r="B1376" s="481"/>
      <c r="C1376" s="482" t="s">
        <v>15033</v>
      </c>
      <c r="D1376" s="482"/>
      <c r="E1376" s="482"/>
      <c r="F1376" s="482"/>
      <c r="G1376" s="363" t="s">
        <v>14791</v>
      </c>
      <c r="H1376" s="500">
        <v>27.19</v>
      </c>
      <c r="I1376" s="484"/>
    </row>
    <row r="1377" spans="1:9" ht="24.4" customHeight="1" x14ac:dyDescent="0.25">
      <c r="A1377" s="481" t="s">
        <v>3796</v>
      </c>
      <c r="B1377" s="481"/>
      <c r="C1377" s="482" t="s">
        <v>15034</v>
      </c>
      <c r="D1377" s="482"/>
      <c r="E1377" s="482"/>
      <c r="F1377" s="482"/>
      <c r="G1377" s="363" t="s">
        <v>14791</v>
      </c>
      <c r="H1377" s="500">
        <v>37.729999999999997</v>
      </c>
      <c r="I1377" s="484"/>
    </row>
    <row r="1378" spans="1:9" ht="24.4" customHeight="1" x14ac:dyDescent="0.25">
      <c r="A1378" s="481" t="s">
        <v>3797</v>
      </c>
      <c r="B1378" s="481"/>
      <c r="C1378" s="482" t="s">
        <v>15035</v>
      </c>
      <c r="D1378" s="482"/>
      <c r="E1378" s="482"/>
      <c r="F1378" s="482"/>
      <c r="G1378" s="363" t="s">
        <v>14791</v>
      </c>
      <c r="H1378" s="500">
        <v>51.08</v>
      </c>
      <c r="I1378" s="484"/>
    </row>
    <row r="1379" spans="1:9" ht="24.4" customHeight="1" x14ac:dyDescent="0.25">
      <c r="A1379" s="481" t="s">
        <v>3798</v>
      </c>
      <c r="B1379" s="481"/>
      <c r="C1379" s="482" t="s">
        <v>15036</v>
      </c>
      <c r="D1379" s="482"/>
      <c r="E1379" s="482"/>
      <c r="F1379" s="482"/>
      <c r="G1379" s="363" t="s">
        <v>14791</v>
      </c>
      <c r="H1379" s="500">
        <v>75.06</v>
      </c>
      <c r="I1379" s="484"/>
    </row>
    <row r="1380" spans="1:9" ht="24.4" customHeight="1" x14ac:dyDescent="0.25">
      <c r="A1380" s="481" t="s">
        <v>3799</v>
      </c>
      <c r="B1380" s="481"/>
      <c r="C1380" s="482" t="s">
        <v>15037</v>
      </c>
      <c r="D1380" s="482"/>
      <c r="E1380" s="482"/>
      <c r="F1380" s="482"/>
      <c r="G1380" s="363" t="s">
        <v>14791</v>
      </c>
      <c r="H1380" s="499">
        <v>104.12</v>
      </c>
      <c r="I1380" s="484"/>
    </row>
    <row r="1381" spans="1:9" ht="12.2" customHeight="1" x14ac:dyDescent="0.25">
      <c r="A1381" s="485">
        <v>8918</v>
      </c>
      <c r="B1381" s="486"/>
      <c r="C1381" s="487" t="s">
        <v>3801</v>
      </c>
      <c r="D1381" s="487"/>
      <c r="E1381" s="487"/>
      <c r="F1381" s="487"/>
      <c r="G1381" s="362"/>
      <c r="H1381" s="488"/>
      <c r="I1381" s="488"/>
    </row>
    <row r="1382" spans="1:9" ht="48.75" customHeight="1" x14ac:dyDescent="0.25">
      <c r="A1382" s="481" t="s">
        <v>3802</v>
      </c>
      <c r="B1382" s="481"/>
      <c r="C1382" s="482" t="s">
        <v>3803</v>
      </c>
      <c r="D1382" s="482"/>
      <c r="E1382" s="482"/>
      <c r="F1382" s="482"/>
      <c r="G1382" s="363" t="s">
        <v>14781</v>
      </c>
      <c r="H1382" s="500">
        <v>12.79</v>
      </c>
      <c r="I1382" s="484"/>
    </row>
    <row r="1383" spans="1:9" ht="36.6" customHeight="1" x14ac:dyDescent="0.25">
      <c r="A1383" s="481" t="s">
        <v>3804</v>
      </c>
      <c r="B1383" s="481"/>
      <c r="C1383" s="482" t="s">
        <v>3805</v>
      </c>
      <c r="D1383" s="482"/>
      <c r="E1383" s="482"/>
      <c r="F1383" s="482"/>
      <c r="G1383" s="363" t="s">
        <v>14781</v>
      </c>
      <c r="H1383" s="483">
        <v>9.02</v>
      </c>
      <c r="I1383" s="484"/>
    </row>
    <row r="1384" spans="1:9" ht="48.75" customHeight="1" x14ac:dyDescent="0.25">
      <c r="A1384" s="481" t="s">
        <v>3806</v>
      </c>
      <c r="B1384" s="481"/>
      <c r="C1384" s="482" t="s">
        <v>15038</v>
      </c>
      <c r="D1384" s="482"/>
      <c r="E1384" s="482"/>
      <c r="F1384" s="482"/>
      <c r="G1384" s="363" t="s">
        <v>14781</v>
      </c>
      <c r="H1384" s="500">
        <v>13.62</v>
      </c>
      <c r="I1384" s="484"/>
    </row>
    <row r="1385" spans="1:9" ht="36.6" customHeight="1" x14ac:dyDescent="0.25">
      <c r="A1385" s="481" t="s">
        <v>3807</v>
      </c>
      <c r="B1385" s="481"/>
      <c r="C1385" s="482" t="s">
        <v>3808</v>
      </c>
      <c r="D1385" s="482"/>
      <c r="E1385" s="482"/>
      <c r="F1385" s="482"/>
      <c r="G1385" s="363" t="s">
        <v>14781</v>
      </c>
      <c r="H1385" s="500">
        <v>11.84</v>
      </c>
      <c r="I1385" s="484"/>
    </row>
    <row r="1386" spans="1:9" ht="48.75" customHeight="1" x14ac:dyDescent="0.25">
      <c r="A1386" s="481" t="s">
        <v>3809</v>
      </c>
      <c r="B1386" s="481"/>
      <c r="C1386" s="482" t="s">
        <v>15039</v>
      </c>
      <c r="D1386" s="482"/>
      <c r="E1386" s="482"/>
      <c r="F1386" s="482"/>
      <c r="G1386" s="363" t="s">
        <v>14781</v>
      </c>
      <c r="H1386" s="500">
        <v>15.72</v>
      </c>
      <c r="I1386" s="484"/>
    </row>
    <row r="1387" spans="1:9" ht="36.6" customHeight="1" x14ac:dyDescent="0.25">
      <c r="A1387" s="481" t="s">
        <v>3810</v>
      </c>
      <c r="B1387" s="481"/>
      <c r="C1387" s="482" t="s">
        <v>3811</v>
      </c>
      <c r="D1387" s="482"/>
      <c r="E1387" s="482"/>
      <c r="F1387" s="482"/>
      <c r="G1387" s="363" t="s">
        <v>14781</v>
      </c>
      <c r="H1387" s="483">
        <v>9.74</v>
      </c>
      <c r="I1387" s="484"/>
    </row>
    <row r="1388" spans="1:9" ht="48.75" customHeight="1" x14ac:dyDescent="0.25">
      <c r="A1388" s="481" t="s">
        <v>429</v>
      </c>
      <c r="B1388" s="481"/>
      <c r="C1388" s="482" t="s">
        <v>3812</v>
      </c>
      <c r="D1388" s="482"/>
      <c r="E1388" s="482"/>
      <c r="F1388" s="482"/>
      <c r="G1388" s="363" t="s">
        <v>14781</v>
      </c>
      <c r="H1388" s="500">
        <v>10.87</v>
      </c>
      <c r="I1388" s="484"/>
    </row>
    <row r="1389" spans="1:9" ht="36.6" customHeight="1" x14ac:dyDescent="0.25">
      <c r="A1389" s="481" t="s">
        <v>3813</v>
      </c>
      <c r="B1389" s="481"/>
      <c r="C1389" s="482" t="s">
        <v>3814</v>
      </c>
      <c r="D1389" s="482"/>
      <c r="E1389" s="482"/>
      <c r="F1389" s="482"/>
      <c r="G1389" s="363" t="s">
        <v>14781</v>
      </c>
      <c r="H1389" s="500">
        <v>10.52</v>
      </c>
      <c r="I1389" s="484"/>
    </row>
    <row r="1390" spans="1:9" ht="36.6" customHeight="1" x14ac:dyDescent="0.25">
      <c r="A1390" s="481" t="s">
        <v>3815</v>
      </c>
      <c r="B1390" s="481"/>
      <c r="C1390" s="482" t="s">
        <v>3816</v>
      </c>
      <c r="D1390" s="482"/>
      <c r="E1390" s="482"/>
      <c r="F1390" s="482"/>
      <c r="G1390" s="363" t="s">
        <v>14781</v>
      </c>
      <c r="H1390" s="483">
        <v>9.52</v>
      </c>
      <c r="I1390" s="484"/>
    </row>
    <row r="1391" spans="1:9" ht="36.6" customHeight="1" x14ac:dyDescent="0.25">
      <c r="A1391" s="481" t="s">
        <v>3817</v>
      </c>
      <c r="B1391" s="481"/>
      <c r="C1391" s="482" t="s">
        <v>3818</v>
      </c>
      <c r="D1391" s="482"/>
      <c r="E1391" s="482"/>
      <c r="F1391" s="482"/>
      <c r="G1391" s="363" t="s">
        <v>14781</v>
      </c>
      <c r="H1391" s="500">
        <v>12.8</v>
      </c>
      <c r="I1391" s="484"/>
    </row>
    <row r="1392" spans="1:9" ht="12.2" customHeight="1" x14ac:dyDescent="0.25">
      <c r="A1392" s="481" t="s">
        <v>3819</v>
      </c>
      <c r="B1392" s="481"/>
      <c r="C1392" s="482" t="s">
        <v>3820</v>
      </c>
      <c r="D1392" s="482"/>
      <c r="E1392" s="482"/>
      <c r="F1392" s="482"/>
      <c r="G1392" s="363" t="s">
        <v>14781</v>
      </c>
      <c r="H1392" s="500">
        <v>47.4</v>
      </c>
      <c r="I1392" s="484"/>
    </row>
    <row r="1393" spans="1:9" ht="12.2" customHeight="1" x14ac:dyDescent="0.25">
      <c r="A1393" s="485">
        <v>8919</v>
      </c>
      <c r="B1393" s="486"/>
      <c r="C1393" s="487" t="s">
        <v>3822</v>
      </c>
      <c r="D1393" s="487"/>
      <c r="E1393" s="487"/>
      <c r="F1393" s="487"/>
      <c r="G1393" s="362"/>
      <c r="H1393" s="488"/>
      <c r="I1393" s="488"/>
    </row>
    <row r="1394" spans="1:9" ht="60.95" customHeight="1" x14ac:dyDescent="0.25">
      <c r="A1394" s="481" t="s">
        <v>3823</v>
      </c>
      <c r="B1394" s="481"/>
      <c r="C1394" s="482" t="s">
        <v>3824</v>
      </c>
      <c r="D1394" s="482"/>
      <c r="E1394" s="482"/>
      <c r="F1394" s="482"/>
      <c r="G1394" s="363" t="s">
        <v>14781</v>
      </c>
      <c r="H1394" s="499">
        <v>201.14</v>
      </c>
      <c r="I1394" s="484"/>
    </row>
    <row r="1395" spans="1:9" ht="73.150000000000006" customHeight="1" x14ac:dyDescent="0.25">
      <c r="A1395" s="481" t="s">
        <v>3825</v>
      </c>
      <c r="B1395" s="481"/>
      <c r="C1395" s="482" t="s">
        <v>3826</v>
      </c>
      <c r="D1395" s="482"/>
      <c r="E1395" s="482"/>
      <c r="F1395" s="482"/>
      <c r="G1395" s="363" t="s">
        <v>14781</v>
      </c>
      <c r="H1395" s="499">
        <v>688.74</v>
      </c>
      <c r="I1395" s="484"/>
    </row>
    <row r="1396" spans="1:9" ht="60.95" customHeight="1" x14ac:dyDescent="0.25">
      <c r="A1396" s="481" t="s">
        <v>3827</v>
      </c>
      <c r="B1396" s="481"/>
      <c r="C1396" s="482" t="s">
        <v>3828</v>
      </c>
      <c r="D1396" s="482"/>
      <c r="E1396" s="482"/>
      <c r="F1396" s="482"/>
      <c r="G1396" s="363" t="s">
        <v>14781</v>
      </c>
      <c r="H1396" s="499">
        <v>662.53</v>
      </c>
      <c r="I1396" s="484"/>
    </row>
    <row r="1397" spans="1:9" ht="73.150000000000006" customHeight="1" x14ac:dyDescent="0.25">
      <c r="A1397" s="481" t="s">
        <v>3829</v>
      </c>
      <c r="B1397" s="481"/>
      <c r="C1397" s="482" t="s">
        <v>3830</v>
      </c>
      <c r="D1397" s="482"/>
      <c r="E1397" s="482"/>
      <c r="F1397" s="482"/>
      <c r="G1397" s="363" t="s">
        <v>14781</v>
      </c>
      <c r="H1397" s="501">
        <v>1758.29</v>
      </c>
      <c r="I1397" s="484"/>
    </row>
    <row r="1398" spans="1:9" ht="73.150000000000006" customHeight="1" x14ac:dyDescent="0.25">
      <c r="A1398" s="481" t="s">
        <v>3831</v>
      </c>
      <c r="B1398" s="481"/>
      <c r="C1398" s="482" t="s">
        <v>3832</v>
      </c>
      <c r="D1398" s="482"/>
      <c r="E1398" s="482"/>
      <c r="F1398" s="482"/>
      <c r="G1398" s="363" t="s">
        <v>14781</v>
      </c>
      <c r="H1398" s="501">
        <v>1385.52</v>
      </c>
      <c r="I1398" s="484"/>
    </row>
    <row r="1399" spans="1:9" ht="12.2" customHeight="1" x14ac:dyDescent="0.25">
      <c r="A1399" s="481" t="s">
        <v>3833</v>
      </c>
      <c r="B1399" s="481"/>
      <c r="C1399" s="482" t="s">
        <v>3834</v>
      </c>
      <c r="D1399" s="482"/>
      <c r="E1399" s="482"/>
      <c r="F1399" s="482"/>
      <c r="G1399" s="363" t="s">
        <v>14781</v>
      </c>
      <c r="H1399" s="500">
        <v>65.56</v>
      </c>
      <c r="I1399" s="484"/>
    </row>
    <row r="1400" spans="1:9" ht="24.4" customHeight="1" x14ac:dyDescent="0.25">
      <c r="A1400" s="481" t="s">
        <v>3835</v>
      </c>
      <c r="B1400" s="481"/>
      <c r="C1400" s="482" t="s">
        <v>3836</v>
      </c>
      <c r="D1400" s="482"/>
      <c r="E1400" s="482"/>
      <c r="F1400" s="482"/>
      <c r="G1400" s="363" t="s">
        <v>14781</v>
      </c>
      <c r="H1400" s="500">
        <v>27.24</v>
      </c>
      <c r="I1400" s="484"/>
    </row>
    <row r="1401" spans="1:9" ht="24.4" customHeight="1" x14ac:dyDescent="0.25">
      <c r="A1401" s="481" t="s">
        <v>3837</v>
      </c>
      <c r="B1401" s="481"/>
      <c r="C1401" s="482" t="s">
        <v>3838</v>
      </c>
      <c r="D1401" s="482"/>
      <c r="E1401" s="482"/>
      <c r="F1401" s="482"/>
      <c r="G1401" s="363" t="s">
        <v>14781</v>
      </c>
      <c r="H1401" s="500">
        <v>49.4</v>
      </c>
      <c r="I1401" s="484"/>
    </row>
    <row r="1402" spans="1:9" ht="24.4" customHeight="1" x14ac:dyDescent="0.25">
      <c r="A1402" s="481" t="s">
        <v>3839</v>
      </c>
      <c r="B1402" s="481"/>
      <c r="C1402" s="482" t="s">
        <v>3840</v>
      </c>
      <c r="D1402" s="482"/>
      <c r="E1402" s="482"/>
      <c r="F1402" s="482"/>
      <c r="G1402" s="363" t="s">
        <v>14781</v>
      </c>
      <c r="H1402" s="500">
        <v>85.19</v>
      </c>
      <c r="I1402" s="484"/>
    </row>
    <row r="1403" spans="1:9" ht="24.4" customHeight="1" x14ac:dyDescent="0.25">
      <c r="A1403" s="481" t="s">
        <v>3841</v>
      </c>
      <c r="B1403" s="481"/>
      <c r="C1403" s="482" t="s">
        <v>3842</v>
      </c>
      <c r="D1403" s="482"/>
      <c r="E1403" s="482"/>
      <c r="F1403" s="482"/>
      <c r="G1403" s="363" t="s">
        <v>14781</v>
      </c>
      <c r="H1403" s="500">
        <v>94.14</v>
      </c>
      <c r="I1403" s="484"/>
    </row>
    <row r="1404" spans="1:9" ht="24.4" customHeight="1" x14ac:dyDescent="0.25">
      <c r="A1404" s="481" t="s">
        <v>3843</v>
      </c>
      <c r="B1404" s="481"/>
      <c r="C1404" s="482" t="s">
        <v>3844</v>
      </c>
      <c r="D1404" s="482"/>
      <c r="E1404" s="482"/>
      <c r="F1404" s="482"/>
      <c r="G1404" s="363" t="s">
        <v>14781</v>
      </c>
      <c r="H1404" s="499">
        <v>131.19</v>
      </c>
      <c r="I1404" s="484"/>
    </row>
    <row r="1405" spans="1:9" ht="24.4" customHeight="1" x14ac:dyDescent="0.25">
      <c r="A1405" s="481" t="s">
        <v>3845</v>
      </c>
      <c r="B1405" s="481"/>
      <c r="C1405" s="482" t="s">
        <v>3846</v>
      </c>
      <c r="D1405" s="482"/>
      <c r="E1405" s="482"/>
      <c r="F1405" s="482"/>
      <c r="G1405" s="363" t="s">
        <v>14781</v>
      </c>
      <c r="H1405" s="499">
        <v>110.11</v>
      </c>
      <c r="I1405" s="484"/>
    </row>
    <row r="1406" spans="1:9" ht="24.4" customHeight="1" x14ac:dyDescent="0.25">
      <c r="A1406" s="481" t="s">
        <v>3847</v>
      </c>
      <c r="B1406" s="481"/>
      <c r="C1406" s="482" t="s">
        <v>3848</v>
      </c>
      <c r="D1406" s="482"/>
      <c r="E1406" s="482"/>
      <c r="F1406" s="482"/>
      <c r="G1406" s="363" t="s">
        <v>14781</v>
      </c>
      <c r="H1406" s="499">
        <v>106.5</v>
      </c>
      <c r="I1406" s="484"/>
    </row>
    <row r="1407" spans="1:9" ht="24.4" customHeight="1" x14ac:dyDescent="0.25">
      <c r="A1407" s="481" t="s">
        <v>3849</v>
      </c>
      <c r="B1407" s="481"/>
      <c r="C1407" s="482" t="s">
        <v>3850</v>
      </c>
      <c r="D1407" s="482"/>
      <c r="E1407" s="482"/>
      <c r="F1407" s="482"/>
      <c r="G1407" s="363" t="s">
        <v>14781</v>
      </c>
      <c r="H1407" s="499">
        <v>120.73</v>
      </c>
      <c r="I1407" s="484"/>
    </row>
    <row r="1408" spans="1:9" ht="24.4" customHeight="1" x14ac:dyDescent="0.25">
      <c r="A1408" s="481" t="s">
        <v>3851</v>
      </c>
      <c r="B1408" s="481"/>
      <c r="C1408" s="482" t="s">
        <v>3852</v>
      </c>
      <c r="D1408" s="482"/>
      <c r="E1408" s="482"/>
      <c r="F1408" s="482"/>
      <c r="G1408" s="363" t="s">
        <v>14781</v>
      </c>
      <c r="H1408" s="499">
        <v>114.22</v>
      </c>
      <c r="I1408" s="484"/>
    </row>
    <row r="1409" spans="1:9" ht="24.4" customHeight="1" x14ac:dyDescent="0.25">
      <c r="A1409" s="481" t="s">
        <v>3853</v>
      </c>
      <c r="B1409" s="481"/>
      <c r="C1409" s="482" t="s">
        <v>3854</v>
      </c>
      <c r="D1409" s="482"/>
      <c r="E1409" s="482"/>
      <c r="F1409" s="482"/>
      <c r="G1409" s="363" t="s">
        <v>14781</v>
      </c>
      <c r="H1409" s="500">
        <v>64.27</v>
      </c>
      <c r="I1409" s="484"/>
    </row>
    <row r="1410" spans="1:9" ht="24.4" customHeight="1" x14ac:dyDescent="0.25">
      <c r="A1410" s="481" t="s">
        <v>432</v>
      </c>
      <c r="B1410" s="481"/>
      <c r="C1410" s="482" t="s">
        <v>3855</v>
      </c>
      <c r="D1410" s="482"/>
      <c r="E1410" s="482"/>
      <c r="F1410" s="482"/>
      <c r="G1410" s="363" t="s">
        <v>14781</v>
      </c>
      <c r="H1410" s="499">
        <v>100.9</v>
      </c>
      <c r="I1410" s="484"/>
    </row>
    <row r="1411" spans="1:9" ht="24.4" customHeight="1" x14ac:dyDescent="0.25">
      <c r="A1411" s="481" t="s">
        <v>446</v>
      </c>
      <c r="B1411" s="481"/>
      <c r="C1411" s="482" t="s">
        <v>3856</v>
      </c>
      <c r="D1411" s="482"/>
      <c r="E1411" s="482"/>
      <c r="F1411" s="482"/>
      <c r="G1411" s="363" t="s">
        <v>14781</v>
      </c>
      <c r="H1411" s="499">
        <v>189.87</v>
      </c>
      <c r="I1411" s="484"/>
    </row>
    <row r="1412" spans="1:9" ht="24.4" customHeight="1" x14ac:dyDescent="0.25">
      <c r="A1412" s="481" t="s">
        <v>3857</v>
      </c>
      <c r="B1412" s="481"/>
      <c r="C1412" s="482" t="s">
        <v>3858</v>
      </c>
      <c r="D1412" s="482"/>
      <c r="E1412" s="482"/>
      <c r="F1412" s="482"/>
      <c r="G1412" s="363" t="s">
        <v>14781</v>
      </c>
      <c r="H1412" s="499">
        <v>302.83999999999997</v>
      </c>
      <c r="I1412" s="484"/>
    </row>
    <row r="1413" spans="1:9" ht="24.4" customHeight="1" x14ac:dyDescent="0.25">
      <c r="A1413" s="481" t="s">
        <v>3859</v>
      </c>
      <c r="B1413" s="481"/>
      <c r="C1413" s="482" t="s">
        <v>3860</v>
      </c>
      <c r="D1413" s="482"/>
      <c r="E1413" s="482"/>
      <c r="F1413" s="482"/>
      <c r="G1413" s="363" t="s">
        <v>14781</v>
      </c>
      <c r="H1413" s="500">
        <v>31.67</v>
      </c>
      <c r="I1413" s="484"/>
    </row>
    <row r="1414" spans="1:9" ht="24.4" customHeight="1" x14ac:dyDescent="0.25">
      <c r="A1414" s="481" t="s">
        <v>3861</v>
      </c>
      <c r="B1414" s="481"/>
      <c r="C1414" s="482" t="s">
        <v>3862</v>
      </c>
      <c r="D1414" s="482"/>
      <c r="E1414" s="482"/>
      <c r="F1414" s="482"/>
      <c r="G1414" s="363" t="s">
        <v>14781</v>
      </c>
      <c r="H1414" s="500">
        <v>34.76</v>
      </c>
      <c r="I1414" s="484"/>
    </row>
    <row r="1415" spans="1:9" ht="12.2" customHeight="1" x14ac:dyDescent="0.25">
      <c r="A1415" s="485">
        <v>8920</v>
      </c>
      <c r="B1415" s="486"/>
      <c r="C1415" s="487" t="s">
        <v>3864</v>
      </c>
      <c r="D1415" s="487"/>
      <c r="E1415" s="487"/>
      <c r="F1415" s="487"/>
      <c r="G1415" s="362"/>
      <c r="H1415" s="488"/>
      <c r="I1415" s="488"/>
    </row>
    <row r="1416" spans="1:9" ht="36.6" customHeight="1" x14ac:dyDescent="0.25">
      <c r="A1416" s="481" t="s">
        <v>3865</v>
      </c>
      <c r="B1416" s="481"/>
      <c r="C1416" s="482" t="s">
        <v>3866</v>
      </c>
      <c r="D1416" s="482"/>
      <c r="E1416" s="482"/>
      <c r="F1416" s="482"/>
      <c r="G1416" s="363" t="s">
        <v>14781</v>
      </c>
      <c r="H1416" s="499">
        <v>149</v>
      </c>
      <c r="I1416" s="484"/>
    </row>
    <row r="1417" spans="1:9" ht="36.6" customHeight="1" x14ac:dyDescent="0.25">
      <c r="A1417" s="481" t="s">
        <v>3867</v>
      </c>
      <c r="B1417" s="481"/>
      <c r="C1417" s="482" t="s">
        <v>3868</v>
      </c>
      <c r="D1417" s="482"/>
      <c r="E1417" s="482"/>
      <c r="F1417" s="482"/>
      <c r="G1417" s="363" t="s">
        <v>14781</v>
      </c>
      <c r="H1417" s="499">
        <v>148.69</v>
      </c>
      <c r="I1417" s="484"/>
    </row>
    <row r="1418" spans="1:9" ht="36.6" customHeight="1" x14ac:dyDescent="0.25">
      <c r="A1418" s="481" t="s">
        <v>3869</v>
      </c>
      <c r="B1418" s="481"/>
      <c r="C1418" s="482" t="s">
        <v>3870</v>
      </c>
      <c r="D1418" s="482"/>
      <c r="E1418" s="482"/>
      <c r="F1418" s="482"/>
      <c r="G1418" s="363" t="s">
        <v>14781</v>
      </c>
      <c r="H1418" s="499">
        <v>260.22000000000003</v>
      </c>
      <c r="I1418" s="484"/>
    </row>
    <row r="1419" spans="1:9" ht="36.6" customHeight="1" x14ac:dyDescent="0.25">
      <c r="A1419" s="481" t="s">
        <v>3871</v>
      </c>
      <c r="B1419" s="481"/>
      <c r="C1419" s="482" t="s">
        <v>3872</v>
      </c>
      <c r="D1419" s="482"/>
      <c r="E1419" s="482"/>
      <c r="F1419" s="482"/>
      <c r="G1419" s="363" t="s">
        <v>14781</v>
      </c>
      <c r="H1419" s="499">
        <v>324.92</v>
      </c>
      <c r="I1419" s="484"/>
    </row>
    <row r="1420" spans="1:9" ht="12.2" customHeight="1" x14ac:dyDescent="0.25">
      <c r="A1420" s="485">
        <v>8921</v>
      </c>
      <c r="B1420" s="486"/>
      <c r="C1420" s="487" t="s">
        <v>3874</v>
      </c>
      <c r="D1420" s="487"/>
      <c r="E1420" s="487"/>
      <c r="F1420" s="487"/>
      <c r="G1420" s="362"/>
      <c r="H1420" s="488"/>
      <c r="I1420" s="488"/>
    </row>
    <row r="1421" spans="1:9" ht="24.4" customHeight="1" x14ac:dyDescent="0.25">
      <c r="A1421" s="481" t="s">
        <v>3878</v>
      </c>
      <c r="B1421" s="481"/>
      <c r="C1421" s="482" t="s">
        <v>3879</v>
      </c>
      <c r="D1421" s="482"/>
      <c r="E1421" s="482"/>
      <c r="F1421" s="482"/>
      <c r="G1421" s="363" t="s">
        <v>14781</v>
      </c>
      <c r="H1421" s="500">
        <v>60.45</v>
      </c>
      <c r="I1421" s="484"/>
    </row>
    <row r="1422" spans="1:9" ht="24.4" customHeight="1" x14ac:dyDescent="0.25">
      <c r="A1422" s="481" t="s">
        <v>3880</v>
      </c>
      <c r="B1422" s="481"/>
      <c r="C1422" s="482" t="s">
        <v>3879</v>
      </c>
      <c r="D1422" s="482"/>
      <c r="E1422" s="482"/>
      <c r="F1422" s="482"/>
      <c r="G1422" s="363" t="s">
        <v>14781</v>
      </c>
      <c r="H1422" s="500">
        <v>60.45</v>
      </c>
      <c r="I1422" s="484"/>
    </row>
    <row r="1423" spans="1:9" ht="24.4" customHeight="1" x14ac:dyDescent="0.25">
      <c r="A1423" s="481" t="s">
        <v>3881</v>
      </c>
      <c r="B1423" s="481"/>
      <c r="C1423" s="482" t="s">
        <v>3882</v>
      </c>
      <c r="D1423" s="482"/>
      <c r="E1423" s="482"/>
      <c r="F1423" s="482"/>
      <c r="G1423" s="363" t="s">
        <v>14781</v>
      </c>
      <c r="H1423" s="499">
        <v>119.73</v>
      </c>
      <c r="I1423" s="484"/>
    </row>
    <row r="1424" spans="1:9" ht="36.6" customHeight="1" x14ac:dyDescent="0.25">
      <c r="A1424" s="481" t="s">
        <v>3883</v>
      </c>
      <c r="B1424" s="481"/>
      <c r="C1424" s="482" t="s">
        <v>3884</v>
      </c>
      <c r="D1424" s="482"/>
      <c r="E1424" s="482"/>
      <c r="F1424" s="482"/>
      <c r="G1424" s="363" t="s">
        <v>14781</v>
      </c>
      <c r="H1424" s="499">
        <v>119.73</v>
      </c>
      <c r="I1424" s="484"/>
    </row>
    <row r="1425" spans="1:9" ht="24.4" customHeight="1" x14ac:dyDescent="0.25">
      <c r="A1425" s="481" t="s">
        <v>3886</v>
      </c>
      <c r="B1425" s="481"/>
      <c r="C1425" s="482" t="s">
        <v>3887</v>
      </c>
      <c r="D1425" s="482"/>
      <c r="E1425" s="482"/>
      <c r="F1425" s="482"/>
      <c r="G1425" s="363" t="s">
        <v>14781</v>
      </c>
      <c r="H1425" s="499">
        <v>185.97</v>
      </c>
      <c r="I1425" s="484"/>
    </row>
    <row r="1426" spans="1:9" ht="36.6" customHeight="1" x14ac:dyDescent="0.25">
      <c r="A1426" s="481" t="s">
        <v>3888</v>
      </c>
      <c r="B1426" s="481"/>
      <c r="C1426" s="482" t="s">
        <v>3889</v>
      </c>
      <c r="D1426" s="482"/>
      <c r="E1426" s="482"/>
      <c r="F1426" s="482"/>
      <c r="G1426" s="363" t="s">
        <v>14781</v>
      </c>
      <c r="H1426" s="499">
        <v>185.97</v>
      </c>
      <c r="I1426" s="484"/>
    </row>
    <row r="1427" spans="1:9" ht="24.4" customHeight="1" x14ac:dyDescent="0.25">
      <c r="A1427" s="481" t="s">
        <v>3893</v>
      </c>
      <c r="B1427" s="481"/>
      <c r="C1427" s="482" t="s">
        <v>3894</v>
      </c>
      <c r="D1427" s="482"/>
      <c r="E1427" s="482"/>
      <c r="F1427" s="482"/>
      <c r="G1427" s="363" t="s">
        <v>14781</v>
      </c>
      <c r="H1427" s="499">
        <v>739.65</v>
      </c>
      <c r="I1427" s="484"/>
    </row>
    <row r="1428" spans="1:9" ht="36.6" customHeight="1" x14ac:dyDescent="0.25">
      <c r="A1428" s="481" t="s">
        <v>3895</v>
      </c>
      <c r="B1428" s="481"/>
      <c r="C1428" s="482" t="s">
        <v>3896</v>
      </c>
      <c r="D1428" s="482"/>
      <c r="E1428" s="482"/>
      <c r="F1428" s="482"/>
      <c r="G1428" s="363" t="s">
        <v>14781</v>
      </c>
      <c r="H1428" s="499">
        <v>742.65</v>
      </c>
      <c r="I1428" s="484"/>
    </row>
    <row r="1429" spans="1:9" ht="36.6" customHeight="1" x14ac:dyDescent="0.25">
      <c r="A1429" s="481" t="s">
        <v>3885</v>
      </c>
      <c r="B1429" s="481"/>
      <c r="C1429" s="482" t="s">
        <v>15040</v>
      </c>
      <c r="D1429" s="482"/>
      <c r="E1429" s="482"/>
      <c r="F1429" s="482"/>
      <c r="G1429" s="363" t="s">
        <v>14781</v>
      </c>
      <c r="H1429" s="499">
        <v>121.27</v>
      </c>
      <c r="I1429" s="484"/>
    </row>
    <row r="1430" spans="1:9" ht="36.6" customHeight="1" x14ac:dyDescent="0.25">
      <c r="A1430" s="481" t="s">
        <v>3875</v>
      </c>
      <c r="B1430" s="481"/>
      <c r="C1430" s="482" t="s">
        <v>15041</v>
      </c>
      <c r="D1430" s="482"/>
      <c r="E1430" s="482"/>
      <c r="F1430" s="482"/>
      <c r="G1430" s="363" t="s">
        <v>14781</v>
      </c>
      <c r="H1430" s="499">
        <v>231.11</v>
      </c>
      <c r="I1430" s="484"/>
    </row>
    <row r="1431" spans="1:9" ht="36.6" customHeight="1" x14ac:dyDescent="0.25">
      <c r="A1431" s="481" t="s">
        <v>3890</v>
      </c>
      <c r="B1431" s="481"/>
      <c r="C1431" s="482" t="s">
        <v>15042</v>
      </c>
      <c r="D1431" s="482"/>
      <c r="E1431" s="482"/>
      <c r="F1431" s="482"/>
      <c r="G1431" s="363" t="s">
        <v>14781</v>
      </c>
      <c r="H1431" s="499">
        <v>238.73</v>
      </c>
      <c r="I1431" s="484"/>
    </row>
    <row r="1432" spans="1:9" ht="36.6" customHeight="1" x14ac:dyDescent="0.25">
      <c r="A1432" s="481" t="s">
        <v>3876</v>
      </c>
      <c r="B1432" s="481"/>
      <c r="C1432" s="482" t="s">
        <v>15043</v>
      </c>
      <c r="D1432" s="482"/>
      <c r="E1432" s="482"/>
      <c r="F1432" s="482"/>
      <c r="G1432" s="363" t="s">
        <v>14781</v>
      </c>
      <c r="H1432" s="499">
        <v>362.76</v>
      </c>
      <c r="I1432" s="484"/>
    </row>
    <row r="1433" spans="1:9" ht="36.6" customHeight="1" x14ac:dyDescent="0.25">
      <c r="A1433" s="481" t="s">
        <v>3891</v>
      </c>
      <c r="B1433" s="481"/>
      <c r="C1433" s="482" t="s">
        <v>15044</v>
      </c>
      <c r="D1433" s="482"/>
      <c r="E1433" s="482"/>
      <c r="F1433" s="482"/>
      <c r="G1433" s="363" t="s">
        <v>14781</v>
      </c>
      <c r="H1433" s="499">
        <v>329.91</v>
      </c>
      <c r="I1433" s="484"/>
    </row>
    <row r="1434" spans="1:9" ht="36.6" customHeight="1" x14ac:dyDescent="0.25">
      <c r="A1434" s="481" t="s">
        <v>3877</v>
      </c>
      <c r="B1434" s="481"/>
      <c r="C1434" s="482" t="s">
        <v>15045</v>
      </c>
      <c r="D1434" s="482"/>
      <c r="E1434" s="482"/>
      <c r="F1434" s="482"/>
      <c r="G1434" s="363" t="s">
        <v>14781</v>
      </c>
      <c r="H1434" s="499">
        <v>451.37</v>
      </c>
      <c r="I1434" s="484"/>
    </row>
    <row r="1435" spans="1:9" ht="36.6" customHeight="1" x14ac:dyDescent="0.25">
      <c r="A1435" s="481" t="s">
        <v>3892</v>
      </c>
      <c r="B1435" s="481"/>
      <c r="C1435" s="482" t="s">
        <v>15046</v>
      </c>
      <c r="D1435" s="482"/>
      <c r="E1435" s="482"/>
      <c r="F1435" s="482"/>
      <c r="G1435" s="363" t="s">
        <v>14781</v>
      </c>
      <c r="H1435" s="499">
        <v>499.45</v>
      </c>
      <c r="I1435" s="484"/>
    </row>
    <row r="1436" spans="1:9" ht="36.6" customHeight="1" x14ac:dyDescent="0.25">
      <c r="A1436" s="481" t="s">
        <v>15047</v>
      </c>
      <c r="B1436" s="481"/>
      <c r="C1436" s="482" t="s">
        <v>15048</v>
      </c>
      <c r="D1436" s="482"/>
      <c r="E1436" s="482"/>
      <c r="F1436" s="482"/>
      <c r="G1436" s="363" t="s">
        <v>14781</v>
      </c>
      <c r="H1436" s="501">
        <v>1167.3399999999999</v>
      </c>
      <c r="I1436" s="484"/>
    </row>
    <row r="1437" spans="1:9" ht="36.6" customHeight="1" x14ac:dyDescent="0.25">
      <c r="A1437" s="481" t="s">
        <v>3897</v>
      </c>
      <c r="B1437" s="481"/>
      <c r="C1437" s="482" t="s">
        <v>15049</v>
      </c>
      <c r="D1437" s="482"/>
      <c r="E1437" s="482"/>
      <c r="F1437" s="482"/>
      <c r="G1437" s="363" t="s">
        <v>14781</v>
      </c>
      <c r="H1437" s="501">
        <v>1661.48</v>
      </c>
      <c r="I1437" s="484"/>
    </row>
    <row r="1438" spans="1:9" ht="60.95" customHeight="1" x14ac:dyDescent="0.25">
      <c r="A1438" s="481" t="s">
        <v>15050</v>
      </c>
      <c r="B1438" s="481"/>
      <c r="C1438" s="482" t="s">
        <v>15051</v>
      </c>
      <c r="D1438" s="482"/>
      <c r="E1438" s="482"/>
      <c r="F1438" s="482"/>
      <c r="G1438" s="363" t="s">
        <v>14781</v>
      </c>
      <c r="H1438" s="499">
        <v>529.87</v>
      </c>
      <c r="I1438" s="484"/>
    </row>
    <row r="1439" spans="1:9" ht="60.95" customHeight="1" x14ac:dyDescent="0.25">
      <c r="A1439" s="481" t="s">
        <v>3898</v>
      </c>
      <c r="B1439" s="481"/>
      <c r="C1439" s="482" t="s">
        <v>15052</v>
      </c>
      <c r="D1439" s="482"/>
      <c r="E1439" s="482"/>
      <c r="F1439" s="482"/>
      <c r="G1439" s="363" t="s">
        <v>14781</v>
      </c>
      <c r="H1439" s="501">
        <v>1132.83</v>
      </c>
      <c r="I1439" s="484"/>
    </row>
    <row r="1440" spans="1:9" ht="36.6" customHeight="1" x14ac:dyDescent="0.25">
      <c r="A1440" s="481" t="s">
        <v>3899</v>
      </c>
      <c r="B1440" s="481"/>
      <c r="C1440" s="482" t="s">
        <v>15053</v>
      </c>
      <c r="D1440" s="482"/>
      <c r="E1440" s="482"/>
      <c r="F1440" s="482"/>
      <c r="G1440" s="363" t="s">
        <v>14781</v>
      </c>
      <c r="H1440" s="499">
        <v>336.74</v>
      </c>
      <c r="I1440" s="484"/>
    </row>
    <row r="1441" spans="1:9" ht="12.2" customHeight="1" x14ac:dyDescent="0.25">
      <c r="A1441" s="485">
        <v>8922</v>
      </c>
      <c r="B1441" s="486"/>
      <c r="C1441" s="487" t="s">
        <v>3900</v>
      </c>
      <c r="D1441" s="487"/>
      <c r="E1441" s="487"/>
      <c r="F1441" s="487"/>
      <c r="G1441" s="362"/>
      <c r="H1441" s="488"/>
      <c r="I1441" s="488"/>
    </row>
    <row r="1442" spans="1:9" ht="12.2" customHeight="1" x14ac:dyDescent="0.25">
      <c r="A1442" s="481" t="s">
        <v>3901</v>
      </c>
      <c r="B1442" s="481"/>
      <c r="C1442" s="482" t="s">
        <v>3902</v>
      </c>
      <c r="D1442" s="482"/>
      <c r="E1442" s="482"/>
      <c r="F1442" s="482"/>
      <c r="G1442" s="363" t="s">
        <v>14781</v>
      </c>
      <c r="H1442" s="500">
        <v>59.37</v>
      </c>
      <c r="I1442" s="484"/>
    </row>
    <row r="1443" spans="1:9" ht="12.2" customHeight="1" x14ac:dyDescent="0.25">
      <c r="A1443" s="481" t="s">
        <v>3903</v>
      </c>
      <c r="B1443" s="481"/>
      <c r="C1443" s="482" t="s">
        <v>3904</v>
      </c>
      <c r="D1443" s="482"/>
      <c r="E1443" s="482"/>
      <c r="F1443" s="482"/>
      <c r="G1443" s="363" t="s">
        <v>14781</v>
      </c>
      <c r="H1443" s="500">
        <v>56.7</v>
      </c>
      <c r="I1443" s="484"/>
    </row>
    <row r="1444" spans="1:9" ht="48.75" customHeight="1" x14ac:dyDescent="0.25">
      <c r="A1444" s="481" t="s">
        <v>3905</v>
      </c>
      <c r="B1444" s="481"/>
      <c r="C1444" s="482" t="s">
        <v>3906</v>
      </c>
      <c r="D1444" s="482"/>
      <c r="E1444" s="482"/>
      <c r="F1444" s="482"/>
      <c r="G1444" s="363" t="s">
        <v>14781</v>
      </c>
      <c r="H1444" s="500">
        <v>58.09</v>
      </c>
      <c r="I1444" s="484"/>
    </row>
    <row r="1445" spans="1:9" ht="48.75" customHeight="1" x14ac:dyDescent="0.25">
      <c r="A1445" s="481" t="s">
        <v>3907</v>
      </c>
      <c r="B1445" s="481"/>
      <c r="C1445" s="482" t="s">
        <v>3908</v>
      </c>
      <c r="D1445" s="482"/>
      <c r="E1445" s="482"/>
      <c r="F1445" s="482"/>
      <c r="G1445" s="363" t="s">
        <v>14781</v>
      </c>
      <c r="H1445" s="500">
        <v>61.88</v>
      </c>
      <c r="I1445" s="484"/>
    </row>
    <row r="1446" spans="1:9" ht="60.95" customHeight="1" x14ac:dyDescent="0.25">
      <c r="A1446" s="481" t="s">
        <v>3909</v>
      </c>
      <c r="B1446" s="481"/>
      <c r="C1446" s="482" t="s">
        <v>3910</v>
      </c>
      <c r="D1446" s="482"/>
      <c r="E1446" s="482"/>
      <c r="F1446" s="482"/>
      <c r="G1446" s="363" t="s">
        <v>14781</v>
      </c>
      <c r="H1446" s="500">
        <v>89.01</v>
      </c>
      <c r="I1446" s="484"/>
    </row>
    <row r="1447" spans="1:9" ht="60.95" customHeight="1" x14ac:dyDescent="0.25">
      <c r="A1447" s="481" t="s">
        <v>3911</v>
      </c>
      <c r="B1447" s="481"/>
      <c r="C1447" s="482" t="s">
        <v>3912</v>
      </c>
      <c r="D1447" s="482"/>
      <c r="E1447" s="482"/>
      <c r="F1447" s="482"/>
      <c r="G1447" s="363" t="s">
        <v>14781</v>
      </c>
      <c r="H1447" s="500">
        <v>71.89</v>
      </c>
      <c r="I1447" s="484"/>
    </row>
    <row r="1448" spans="1:9" ht="60.95" customHeight="1" x14ac:dyDescent="0.25">
      <c r="A1448" s="481" t="s">
        <v>3913</v>
      </c>
      <c r="B1448" s="481"/>
      <c r="C1448" s="482" t="s">
        <v>3914</v>
      </c>
      <c r="D1448" s="482"/>
      <c r="E1448" s="482"/>
      <c r="F1448" s="482"/>
      <c r="G1448" s="363" t="s">
        <v>14781</v>
      </c>
      <c r="H1448" s="500">
        <v>71.97</v>
      </c>
      <c r="I1448" s="484"/>
    </row>
    <row r="1449" spans="1:9" ht="60.95" customHeight="1" x14ac:dyDescent="0.25">
      <c r="A1449" s="481" t="s">
        <v>3915</v>
      </c>
      <c r="B1449" s="481"/>
      <c r="C1449" s="482" t="s">
        <v>3916</v>
      </c>
      <c r="D1449" s="482"/>
      <c r="E1449" s="482"/>
      <c r="F1449" s="482"/>
      <c r="G1449" s="363" t="s">
        <v>14781</v>
      </c>
      <c r="H1449" s="500">
        <v>73.03</v>
      </c>
      <c r="I1449" s="484"/>
    </row>
    <row r="1450" spans="1:9" ht="60.95" customHeight="1" x14ac:dyDescent="0.25">
      <c r="A1450" s="481" t="s">
        <v>3917</v>
      </c>
      <c r="B1450" s="481"/>
      <c r="C1450" s="482" t="s">
        <v>3918</v>
      </c>
      <c r="D1450" s="482"/>
      <c r="E1450" s="482"/>
      <c r="F1450" s="482"/>
      <c r="G1450" s="363" t="s">
        <v>14781</v>
      </c>
      <c r="H1450" s="500">
        <v>50.15</v>
      </c>
      <c r="I1450" s="484"/>
    </row>
    <row r="1451" spans="1:9" ht="60.95" customHeight="1" x14ac:dyDescent="0.25">
      <c r="A1451" s="481" t="s">
        <v>3919</v>
      </c>
      <c r="B1451" s="481"/>
      <c r="C1451" s="482" t="s">
        <v>3920</v>
      </c>
      <c r="D1451" s="482"/>
      <c r="E1451" s="482"/>
      <c r="F1451" s="482"/>
      <c r="G1451" s="363" t="s">
        <v>14781</v>
      </c>
      <c r="H1451" s="500">
        <v>51.21</v>
      </c>
      <c r="I1451" s="484"/>
    </row>
    <row r="1452" spans="1:9" ht="48.75" customHeight="1" x14ac:dyDescent="0.25">
      <c r="A1452" s="481" t="s">
        <v>3921</v>
      </c>
      <c r="B1452" s="481"/>
      <c r="C1452" s="482" t="s">
        <v>3922</v>
      </c>
      <c r="D1452" s="482"/>
      <c r="E1452" s="482"/>
      <c r="F1452" s="482"/>
      <c r="G1452" s="363" t="s">
        <v>14781</v>
      </c>
      <c r="H1452" s="500">
        <v>36.270000000000003</v>
      </c>
      <c r="I1452" s="484"/>
    </row>
    <row r="1453" spans="1:9" ht="48.75" customHeight="1" x14ac:dyDescent="0.25">
      <c r="A1453" s="481" t="s">
        <v>3923</v>
      </c>
      <c r="B1453" s="481"/>
      <c r="C1453" s="482" t="s">
        <v>3924</v>
      </c>
      <c r="D1453" s="482"/>
      <c r="E1453" s="482"/>
      <c r="F1453" s="482"/>
      <c r="G1453" s="363" t="s">
        <v>14781</v>
      </c>
      <c r="H1453" s="500">
        <v>33.729999999999997</v>
      </c>
      <c r="I1453" s="484"/>
    </row>
    <row r="1454" spans="1:9" ht="48.75" customHeight="1" x14ac:dyDescent="0.25">
      <c r="A1454" s="481" t="s">
        <v>3925</v>
      </c>
      <c r="B1454" s="481"/>
      <c r="C1454" s="482" t="s">
        <v>3926</v>
      </c>
      <c r="D1454" s="482"/>
      <c r="E1454" s="482"/>
      <c r="F1454" s="482"/>
      <c r="G1454" s="363" t="s">
        <v>14781</v>
      </c>
      <c r="H1454" s="500">
        <v>37.520000000000003</v>
      </c>
      <c r="I1454" s="484"/>
    </row>
    <row r="1455" spans="1:9" ht="60.95" customHeight="1" x14ac:dyDescent="0.25">
      <c r="A1455" s="481" t="s">
        <v>3927</v>
      </c>
      <c r="B1455" s="481"/>
      <c r="C1455" s="482" t="s">
        <v>3928</v>
      </c>
      <c r="D1455" s="482"/>
      <c r="E1455" s="482"/>
      <c r="F1455" s="482"/>
      <c r="G1455" s="363" t="s">
        <v>14781</v>
      </c>
      <c r="H1455" s="500">
        <v>64.650000000000006</v>
      </c>
      <c r="I1455" s="484"/>
    </row>
    <row r="1456" spans="1:9" ht="60.95" customHeight="1" x14ac:dyDescent="0.25">
      <c r="A1456" s="481" t="s">
        <v>3929</v>
      </c>
      <c r="B1456" s="481"/>
      <c r="C1456" s="482" t="s">
        <v>3930</v>
      </c>
      <c r="D1456" s="482"/>
      <c r="E1456" s="482"/>
      <c r="F1456" s="482"/>
      <c r="G1456" s="363" t="s">
        <v>14781</v>
      </c>
      <c r="H1456" s="500">
        <v>47.53</v>
      </c>
      <c r="I1456" s="484"/>
    </row>
    <row r="1457" spans="1:9" ht="60.95" customHeight="1" x14ac:dyDescent="0.25">
      <c r="A1457" s="481" t="s">
        <v>3931</v>
      </c>
      <c r="B1457" s="481"/>
      <c r="C1457" s="482" t="s">
        <v>3932</v>
      </c>
      <c r="D1457" s="482"/>
      <c r="E1457" s="482"/>
      <c r="F1457" s="482"/>
      <c r="G1457" s="363" t="s">
        <v>14781</v>
      </c>
      <c r="H1457" s="500">
        <v>47.61</v>
      </c>
      <c r="I1457" s="484"/>
    </row>
    <row r="1458" spans="1:9" ht="60.95" customHeight="1" x14ac:dyDescent="0.25">
      <c r="A1458" s="481" t="s">
        <v>3933</v>
      </c>
      <c r="B1458" s="481"/>
      <c r="C1458" s="482" t="s">
        <v>3934</v>
      </c>
      <c r="D1458" s="482"/>
      <c r="E1458" s="482"/>
      <c r="F1458" s="482"/>
      <c r="G1458" s="363" t="s">
        <v>14781</v>
      </c>
      <c r="H1458" s="500">
        <v>48.67</v>
      </c>
      <c r="I1458" s="484"/>
    </row>
    <row r="1459" spans="1:9" ht="36.6" customHeight="1" x14ac:dyDescent="0.25">
      <c r="A1459" s="481" t="s">
        <v>3935</v>
      </c>
      <c r="B1459" s="481"/>
      <c r="C1459" s="482" t="s">
        <v>3936</v>
      </c>
      <c r="D1459" s="482"/>
      <c r="E1459" s="482"/>
      <c r="F1459" s="482"/>
      <c r="G1459" s="363" t="s">
        <v>14781</v>
      </c>
      <c r="H1459" s="500">
        <v>16.46</v>
      </c>
      <c r="I1459" s="484"/>
    </row>
    <row r="1460" spans="1:9" ht="48.75" customHeight="1" x14ac:dyDescent="0.25">
      <c r="A1460" s="481" t="s">
        <v>3937</v>
      </c>
      <c r="B1460" s="481"/>
      <c r="C1460" s="482" t="s">
        <v>3938</v>
      </c>
      <c r="D1460" s="482"/>
      <c r="E1460" s="482"/>
      <c r="F1460" s="482"/>
      <c r="G1460" s="363" t="s">
        <v>14781</v>
      </c>
      <c r="H1460" s="500">
        <v>36.43</v>
      </c>
      <c r="I1460" s="484"/>
    </row>
    <row r="1461" spans="1:9" ht="48.75" customHeight="1" x14ac:dyDescent="0.25">
      <c r="A1461" s="481" t="s">
        <v>3939</v>
      </c>
      <c r="B1461" s="481"/>
      <c r="C1461" s="482" t="s">
        <v>3940</v>
      </c>
      <c r="D1461" s="482"/>
      <c r="E1461" s="482"/>
      <c r="F1461" s="482"/>
      <c r="G1461" s="363" t="s">
        <v>14781</v>
      </c>
      <c r="H1461" s="500">
        <v>40.22</v>
      </c>
      <c r="I1461" s="484"/>
    </row>
    <row r="1462" spans="1:9" ht="48.75" customHeight="1" x14ac:dyDescent="0.25">
      <c r="A1462" s="481" t="s">
        <v>3941</v>
      </c>
      <c r="B1462" s="481"/>
      <c r="C1462" s="482" t="s">
        <v>3942</v>
      </c>
      <c r="D1462" s="482"/>
      <c r="E1462" s="482"/>
      <c r="F1462" s="482"/>
      <c r="G1462" s="363" t="s">
        <v>14781</v>
      </c>
      <c r="H1462" s="500">
        <v>38.549999999999997</v>
      </c>
      <c r="I1462" s="484"/>
    </row>
    <row r="1463" spans="1:9" ht="48.75" customHeight="1" x14ac:dyDescent="0.25">
      <c r="A1463" s="481" t="s">
        <v>3943</v>
      </c>
      <c r="B1463" s="481"/>
      <c r="C1463" s="482" t="s">
        <v>3944</v>
      </c>
      <c r="D1463" s="482"/>
      <c r="E1463" s="482"/>
      <c r="F1463" s="482"/>
      <c r="G1463" s="363" t="s">
        <v>14781</v>
      </c>
      <c r="H1463" s="500">
        <v>42.34</v>
      </c>
      <c r="I1463" s="484"/>
    </row>
    <row r="1464" spans="1:9" ht="48.75" customHeight="1" x14ac:dyDescent="0.25">
      <c r="A1464" s="481" t="s">
        <v>3945</v>
      </c>
      <c r="B1464" s="481"/>
      <c r="C1464" s="482" t="s">
        <v>3946</v>
      </c>
      <c r="D1464" s="482"/>
      <c r="E1464" s="482"/>
      <c r="F1464" s="482"/>
      <c r="G1464" s="363" t="s">
        <v>14781</v>
      </c>
      <c r="H1464" s="500">
        <v>39.090000000000003</v>
      </c>
      <c r="I1464" s="484"/>
    </row>
    <row r="1465" spans="1:9" ht="48.75" customHeight="1" x14ac:dyDescent="0.25">
      <c r="A1465" s="481" t="s">
        <v>3947</v>
      </c>
      <c r="B1465" s="481"/>
      <c r="C1465" s="482" t="s">
        <v>3948</v>
      </c>
      <c r="D1465" s="482"/>
      <c r="E1465" s="482"/>
      <c r="F1465" s="482"/>
      <c r="G1465" s="363" t="s">
        <v>14781</v>
      </c>
      <c r="H1465" s="500">
        <v>42.88</v>
      </c>
      <c r="I1465" s="484"/>
    </row>
    <row r="1466" spans="1:9" ht="48.75" customHeight="1" x14ac:dyDescent="0.25">
      <c r="A1466" s="481" t="s">
        <v>3949</v>
      </c>
      <c r="B1466" s="481"/>
      <c r="C1466" s="482" t="s">
        <v>3950</v>
      </c>
      <c r="D1466" s="482"/>
      <c r="E1466" s="482"/>
      <c r="F1466" s="482"/>
      <c r="G1466" s="363" t="s">
        <v>14781</v>
      </c>
      <c r="H1466" s="499">
        <v>102.47</v>
      </c>
      <c r="I1466" s="484"/>
    </row>
    <row r="1467" spans="1:9" ht="48.75" customHeight="1" x14ac:dyDescent="0.25">
      <c r="A1467" s="481" t="s">
        <v>3951</v>
      </c>
      <c r="B1467" s="481"/>
      <c r="C1467" s="482" t="s">
        <v>3952</v>
      </c>
      <c r="D1467" s="482"/>
      <c r="E1467" s="482"/>
      <c r="F1467" s="482"/>
      <c r="G1467" s="363" t="s">
        <v>14781</v>
      </c>
      <c r="H1467" s="499">
        <v>110.83</v>
      </c>
      <c r="I1467" s="484"/>
    </row>
    <row r="1468" spans="1:9" ht="48.75" customHeight="1" x14ac:dyDescent="0.25">
      <c r="A1468" s="481" t="s">
        <v>3953</v>
      </c>
      <c r="B1468" s="481"/>
      <c r="C1468" s="482" t="s">
        <v>3954</v>
      </c>
      <c r="D1468" s="482"/>
      <c r="E1468" s="482"/>
      <c r="F1468" s="482"/>
      <c r="G1468" s="363" t="s">
        <v>14781</v>
      </c>
      <c r="H1468" s="500">
        <v>62.11</v>
      </c>
      <c r="I1468" s="484"/>
    </row>
    <row r="1469" spans="1:9" ht="48.75" customHeight="1" x14ac:dyDescent="0.25">
      <c r="A1469" s="481" t="s">
        <v>3955</v>
      </c>
      <c r="B1469" s="481"/>
      <c r="C1469" s="482" t="s">
        <v>3956</v>
      </c>
      <c r="D1469" s="482"/>
      <c r="E1469" s="482"/>
      <c r="F1469" s="482"/>
      <c r="G1469" s="363" t="s">
        <v>14781</v>
      </c>
      <c r="H1469" s="500">
        <v>86.6</v>
      </c>
      <c r="I1469" s="484"/>
    </row>
    <row r="1470" spans="1:9" ht="48.75" customHeight="1" x14ac:dyDescent="0.25">
      <c r="A1470" s="481" t="s">
        <v>3957</v>
      </c>
      <c r="B1470" s="481"/>
      <c r="C1470" s="482" t="s">
        <v>3958</v>
      </c>
      <c r="D1470" s="482"/>
      <c r="E1470" s="482"/>
      <c r="F1470" s="482"/>
      <c r="G1470" s="363" t="s">
        <v>14781</v>
      </c>
      <c r="H1470" s="500">
        <v>82.8</v>
      </c>
      <c r="I1470" s="484"/>
    </row>
    <row r="1471" spans="1:9" ht="48.75" customHeight="1" x14ac:dyDescent="0.25">
      <c r="A1471" s="481" t="s">
        <v>3959</v>
      </c>
      <c r="B1471" s="481"/>
      <c r="C1471" s="482" t="s">
        <v>3960</v>
      </c>
      <c r="D1471" s="482"/>
      <c r="E1471" s="482"/>
      <c r="F1471" s="482"/>
      <c r="G1471" s="363" t="s">
        <v>14781</v>
      </c>
      <c r="H1471" s="500">
        <v>46.26</v>
      </c>
      <c r="I1471" s="484"/>
    </row>
    <row r="1472" spans="1:9" ht="48.75" customHeight="1" x14ac:dyDescent="0.25">
      <c r="A1472" s="481" t="s">
        <v>3961</v>
      </c>
      <c r="B1472" s="481"/>
      <c r="C1472" s="482" t="s">
        <v>3962</v>
      </c>
      <c r="D1472" s="482"/>
      <c r="E1472" s="482"/>
      <c r="F1472" s="482"/>
      <c r="G1472" s="363" t="s">
        <v>14781</v>
      </c>
      <c r="H1472" s="500">
        <v>33.33</v>
      </c>
      <c r="I1472" s="484"/>
    </row>
    <row r="1473" spans="1:9" ht="60.95" customHeight="1" x14ac:dyDescent="0.25">
      <c r="A1473" s="481" t="s">
        <v>3963</v>
      </c>
      <c r="B1473" s="481"/>
      <c r="C1473" s="482" t="s">
        <v>3964</v>
      </c>
      <c r="D1473" s="482"/>
      <c r="E1473" s="482"/>
      <c r="F1473" s="482"/>
      <c r="G1473" s="363" t="s">
        <v>14781</v>
      </c>
      <c r="H1473" s="500">
        <v>47.18</v>
      </c>
      <c r="I1473" s="484"/>
    </row>
    <row r="1474" spans="1:9" ht="60.95" customHeight="1" x14ac:dyDescent="0.25">
      <c r="A1474" s="481" t="s">
        <v>3965</v>
      </c>
      <c r="B1474" s="481"/>
      <c r="C1474" s="482" t="s">
        <v>3966</v>
      </c>
      <c r="D1474" s="482"/>
      <c r="E1474" s="482"/>
      <c r="F1474" s="482"/>
      <c r="G1474" s="363" t="s">
        <v>14781</v>
      </c>
      <c r="H1474" s="500">
        <v>47.26</v>
      </c>
      <c r="I1474" s="484"/>
    </row>
    <row r="1475" spans="1:9" ht="60.95" customHeight="1" x14ac:dyDescent="0.25">
      <c r="A1475" s="481" t="s">
        <v>3967</v>
      </c>
      <c r="B1475" s="481"/>
      <c r="C1475" s="482" t="s">
        <v>3968</v>
      </c>
      <c r="D1475" s="482"/>
      <c r="E1475" s="482"/>
      <c r="F1475" s="482"/>
      <c r="G1475" s="363" t="s">
        <v>14781</v>
      </c>
      <c r="H1475" s="500">
        <v>48.32</v>
      </c>
      <c r="I1475" s="484"/>
    </row>
    <row r="1476" spans="1:9" ht="48.75" customHeight="1" x14ac:dyDescent="0.25">
      <c r="A1476" s="481" t="s">
        <v>3969</v>
      </c>
      <c r="B1476" s="481"/>
      <c r="C1476" s="482" t="s">
        <v>3970</v>
      </c>
      <c r="D1476" s="482"/>
      <c r="E1476" s="482"/>
      <c r="F1476" s="482"/>
      <c r="G1476" s="363" t="s">
        <v>14781</v>
      </c>
      <c r="H1476" s="500">
        <v>37.25</v>
      </c>
      <c r="I1476" s="484"/>
    </row>
    <row r="1477" spans="1:9" ht="48.75" customHeight="1" x14ac:dyDescent="0.25">
      <c r="A1477" s="481" t="s">
        <v>3971</v>
      </c>
      <c r="B1477" s="481"/>
      <c r="C1477" s="482" t="s">
        <v>3972</v>
      </c>
      <c r="D1477" s="482"/>
      <c r="E1477" s="482"/>
      <c r="F1477" s="482"/>
      <c r="G1477" s="363" t="s">
        <v>14781</v>
      </c>
      <c r="H1477" s="500">
        <v>22.42</v>
      </c>
      <c r="I1477" s="484"/>
    </row>
    <row r="1478" spans="1:9" ht="60.95" customHeight="1" x14ac:dyDescent="0.25">
      <c r="A1478" s="481" t="s">
        <v>3973</v>
      </c>
      <c r="B1478" s="481"/>
      <c r="C1478" s="482" t="s">
        <v>3974</v>
      </c>
      <c r="D1478" s="482"/>
      <c r="E1478" s="482"/>
      <c r="F1478" s="482"/>
      <c r="G1478" s="363" t="s">
        <v>14781</v>
      </c>
      <c r="H1478" s="500">
        <v>36.35</v>
      </c>
      <c r="I1478" s="484"/>
    </row>
    <row r="1479" spans="1:9" ht="60.95" customHeight="1" x14ac:dyDescent="0.25">
      <c r="A1479" s="481" t="s">
        <v>3975</v>
      </c>
      <c r="B1479" s="481"/>
      <c r="C1479" s="482" t="s">
        <v>3976</v>
      </c>
      <c r="D1479" s="482"/>
      <c r="E1479" s="482"/>
      <c r="F1479" s="482"/>
      <c r="G1479" s="363" t="s">
        <v>14781</v>
      </c>
      <c r="H1479" s="500">
        <v>37.409999999999997</v>
      </c>
      <c r="I1479" s="484"/>
    </row>
    <row r="1480" spans="1:9" ht="48.75" customHeight="1" x14ac:dyDescent="0.25">
      <c r="A1480" s="481" t="s">
        <v>3977</v>
      </c>
      <c r="B1480" s="481"/>
      <c r="C1480" s="482" t="s">
        <v>3978</v>
      </c>
      <c r="D1480" s="482"/>
      <c r="E1480" s="482"/>
      <c r="F1480" s="482"/>
      <c r="G1480" s="363" t="s">
        <v>14781</v>
      </c>
      <c r="H1480" s="500">
        <v>21.97</v>
      </c>
      <c r="I1480" s="484"/>
    </row>
    <row r="1481" spans="1:9" ht="48.75" customHeight="1" x14ac:dyDescent="0.25">
      <c r="A1481" s="481" t="s">
        <v>3979</v>
      </c>
      <c r="B1481" s="481"/>
      <c r="C1481" s="482" t="s">
        <v>3980</v>
      </c>
      <c r="D1481" s="482"/>
      <c r="E1481" s="482"/>
      <c r="F1481" s="482"/>
      <c r="G1481" s="363" t="s">
        <v>14781</v>
      </c>
      <c r="H1481" s="500">
        <v>21.15</v>
      </c>
      <c r="I1481" s="484"/>
    </row>
    <row r="1482" spans="1:9" ht="60.95" customHeight="1" x14ac:dyDescent="0.25">
      <c r="A1482" s="481" t="s">
        <v>3981</v>
      </c>
      <c r="B1482" s="481"/>
      <c r="C1482" s="482" t="s">
        <v>3982</v>
      </c>
      <c r="D1482" s="482"/>
      <c r="E1482" s="482"/>
      <c r="F1482" s="482"/>
      <c r="G1482" s="363" t="s">
        <v>14781</v>
      </c>
      <c r="H1482" s="500">
        <v>35</v>
      </c>
      <c r="I1482" s="484"/>
    </row>
    <row r="1483" spans="1:9" ht="60.95" customHeight="1" x14ac:dyDescent="0.25">
      <c r="A1483" s="481" t="s">
        <v>3983</v>
      </c>
      <c r="B1483" s="481"/>
      <c r="C1483" s="482" t="s">
        <v>3984</v>
      </c>
      <c r="D1483" s="482"/>
      <c r="E1483" s="482"/>
      <c r="F1483" s="482"/>
      <c r="G1483" s="363" t="s">
        <v>14781</v>
      </c>
      <c r="H1483" s="500">
        <v>35.08</v>
      </c>
      <c r="I1483" s="484"/>
    </row>
    <row r="1484" spans="1:9" ht="60.95" customHeight="1" x14ac:dyDescent="0.25">
      <c r="A1484" s="481" t="s">
        <v>3985</v>
      </c>
      <c r="B1484" s="481"/>
      <c r="C1484" s="482" t="s">
        <v>3986</v>
      </c>
      <c r="D1484" s="482"/>
      <c r="E1484" s="482"/>
      <c r="F1484" s="482"/>
      <c r="G1484" s="363" t="s">
        <v>14781</v>
      </c>
      <c r="H1484" s="500">
        <v>36.14</v>
      </c>
      <c r="I1484" s="484"/>
    </row>
    <row r="1485" spans="1:9" ht="85.35" customHeight="1" x14ac:dyDescent="0.25">
      <c r="A1485" s="481" t="s">
        <v>3987</v>
      </c>
      <c r="B1485" s="481"/>
      <c r="C1485" s="482" t="s">
        <v>3988</v>
      </c>
      <c r="D1485" s="482"/>
      <c r="E1485" s="482"/>
      <c r="F1485" s="482"/>
      <c r="G1485" s="363" t="s">
        <v>14781</v>
      </c>
      <c r="H1485" s="500">
        <v>61.06</v>
      </c>
      <c r="I1485" s="484"/>
    </row>
    <row r="1486" spans="1:9" ht="85.35" customHeight="1" x14ac:dyDescent="0.25">
      <c r="A1486" s="481" t="s">
        <v>3989</v>
      </c>
      <c r="B1486" s="481"/>
      <c r="C1486" s="482" t="s">
        <v>3990</v>
      </c>
      <c r="D1486" s="482"/>
      <c r="E1486" s="482"/>
      <c r="F1486" s="482"/>
      <c r="G1486" s="363" t="s">
        <v>14781</v>
      </c>
      <c r="H1486" s="500">
        <v>62.12</v>
      </c>
      <c r="I1486" s="484"/>
    </row>
    <row r="1487" spans="1:9" ht="73.150000000000006" customHeight="1" x14ac:dyDescent="0.25">
      <c r="A1487" s="481" t="s">
        <v>3991</v>
      </c>
      <c r="B1487" s="481"/>
      <c r="C1487" s="482" t="s">
        <v>3992</v>
      </c>
      <c r="D1487" s="482"/>
      <c r="E1487" s="482"/>
      <c r="F1487" s="482"/>
      <c r="G1487" s="363" t="s">
        <v>14781</v>
      </c>
      <c r="H1487" s="500">
        <v>48.88</v>
      </c>
      <c r="I1487" s="484"/>
    </row>
    <row r="1488" spans="1:9" ht="73.150000000000006" customHeight="1" x14ac:dyDescent="0.25">
      <c r="A1488" s="481" t="s">
        <v>3993</v>
      </c>
      <c r="B1488" s="481"/>
      <c r="C1488" s="482" t="s">
        <v>3994</v>
      </c>
      <c r="D1488" s="482"/>
      <c r="E1488" s="482"/>
      <c r="F1488" s="482"/>
      <c r="G1488" s="363" t="s">
        <v>14781</v>
      </c>
      <c r="H1488" s="500">
        <v>49.94</v>
      </c>
      <c r="I1488" s="484"/>
    </row>
    <row r="1489" spans="1:9" ht="36.6" customHeight="1" x14ac:dyDescent="0.25">
      <c r="A1489" s="481" t="s">
        <v>3995</v>
      </c>
      <c r="B1489" s="481"/>
      <c r="C1489" s="482" t="s">
        <v>3996</v>
      </c>
      <c r="D1489" s="482"/>
      <c r="E1489" s="482"/>
      <c r="F1489" s="482"/>
      <c r="G1489" s="363" t="s">
        <v>14781</v>
      </c>
      <c r="H1489" s="500">
        <v>10.62</v>
      </c>
      <c r="I1489" s="484"/>
    </row>
    <row r="1490" spans="1:9" ht="24.4" customHeight="1" x14ac:dyDescent="0.25">
      <c r="A1490" s="481" t="s">
        <v>4049</v>
      </c>
      <c r="B1490" s="481"/>
      <c r="C1490" s="482" t="s">
        <v>15054</v>
      </c>
      <c r="D1490" s="482"/>
      <c r="E1490" s="482"/>
      <c r="F1490" s="482"/>
      <c r="G1490" s="363" t="s">
        <v>14781</v>
      </c>
      <c r="H1490" s="483">
        <v>5.68</v>
      </c>
      <c r="I1490" s="484"/>
    </row>
    <row r="1491" spans="1:9" ht="24.4" customHeight="1" x14ac:dyDescent="0.25">
      <c r="A1491" s="481" t="s">
        <v>3997</v>
      </c>
      <c r="B1491" s="481"/>
      <c r="C1491" s="482" t="s">
        <v>3998</v>
      </c>
      <c r="D1491" s="482"/>
      <c r="E1491" s="482"/>
      <c r="F1491" s="482"/>
      <c r="G1491" s="363" t="s">
        <v>14781</v>
      </c>
      <c r="H1491" s="483">
        <v>8.74</v>
      </c>
      <c r="I1491" s="484"/>
    </row>
    <row r="1492" spans="1:9" ht="24.4" customHeight="1" x14ac:dyDescent="0.25">
      <c r="A1492" s="481" t="s">
        <v>3999</v>
      </c>
      <c r="B1492" s="481"/>
      <c r="C1492" s="482" t="s">
        <v>4000</v>
      </c>
      <c r="D1492" s="482"/>
      <c r="E1492" s="482"/>
      <c r="F1492" s="482"/>
      <c r="G1492" s="363" t="s">
        <v>14781</v>
      </c>
      <c r="H1492" s="500">
        <v>13.32</v>
      </c>
      <c r="I1492" s="484"/>
    </row>
    <row r="1493" spans="1:9" ht="36.6" customHeight="1" x14ac:dyDescent="0.25">
      <c r="A1493" s="481" t="s">
        <v>4001</v>
      </c>
      <c r="B1493" s="481"/>
      <c r="C1493" s="482" t="s">
        <v>4002</v>
      </c>
      <c r="D1493" s="482"/>
      <c r="E1493" s="482"/>
      <c r="F1493" s="482"/>
      <c r="G1493" s="363" t="s">
        <v>14781</v>
      </c>
      <c r="H1493" s="500">
        <v>25.52</v>
      </c>
      <c r="I1493" s="484"/>
    </row>
    <row r="1494" spans="1:9" ht="48.75" customHeight="1" x14ac:dyDescent="0.25">
      <c r="A1494" s="481" t="s">
        <v>4003</v>
      </c>
      <c r="B1494" s="481"/>
      <c r="C1494" s="482" t="s">
        <v>4004</v>
      </c>
      <c r="D1494" s="482"/>
      <c r="E1494" s="482"/>
      <c r="F1494" s="482"/>
      <c r="G1494" s="363" t="s">
        <v>14781</v>
      </c>
      <c r="H1494" s="500">
        <v>22.5</v>
      </c>
      <c r="I1494" s="484"/>
    </row>
    <row r="1495" spans="1:9" ht="73.150000000000006" customHeight="1" x14ac:dyDescent="0.25">
      <c r="A1495" s="481" t="s">
        <v>4005</v>
      </c>
      <c r="B1495" s="481"/>
      <c r="C1495" s="482" t="s">
        <v>4006</v>
      </c>
      <c r="D1495" s="482"/>
      <c r="E1495" s="482"/>
      <c r="F1495" s="482"/>
      <c r="G1495" s="363" t="s">
        <v>14781</v>
      </c>
      <c r="H1495" s="500">
        <v>37.49</v>
      </c>
      <c r="I1495" s="484"/>
    </row>
    <row r="1496" spans="1:9" ht="73.150000000000006" customHeight="1" x14ac:dyDescent="0.25">
      <c r="A1496" s="481" t="s">
        <v>4007</v>
      </c>
      <c r="B1496" s="481"/>
      <c r="C1496" s="482" t="s">
        <v>4008</v>
      </c>
      <c r="D1496" s="482"/>
      <c r="E1496" s="482"/>
      <c r="F1496" s="482"/>
      <c r="G1496" s="363" t="s">
        <v>14781</v>
      </c>
      <c r="H1496" s="500">
        <v>41.28</v>
      </c>
      <c r="I1496" s="484"/>
    </row>
    <row r="1497" spans="1:9" ht="60.95" customHeight="1" x14ac:dyDescent="0.25">
      <c r="A1497" s="481" t="s">
        <v>4009</v>
      </c>
      <c r="B1497" s="481"/>
      <c r="C1497" s="482" t="s">
        <v>4010</v>
      </c>
      <c r="D1497" s="482"/>
      <c r="E1497" s="482"/>
      <c r="F1497" s="482"/>
      <c r="G1497" s="363" t="s">
        <v>14781</v>
      </c>
      <c r="H1497" s="500">
        <v>69.45</v>
      </c>
      <c r="I1497" s="484"/>
    </row>
    <row r="1498" spans="1:9" ht="60.95" customHeight="1" x14ac:dyDescent="0.25">
      <c r="A1498" s="481" t="s">
        <v>4011</v>
      </c>
      <c r="B1498" s="481"/>
      <c r="C1498" s="482" t="s">
        <v>4012</v>
      </c>
      <c r="D1498" s="482"/>
      <c r="E1498" s="482"/>
      <c r="F1498" s="482"/>
      <c r="G1498" s="363" t="s">
        <v>14781</v>
      </c>
      <c r="H1498" s="500">
        <v>73.239999999999995</v>
      </c>
      <c r="I1498" s="484"/>
    </row>
    <row r="1499" spans="1:9" ht="48.75" customHeight="1" x14ac:dyDescent="0.25">
      <c r="A1499" s="481" t="s">
        <v>4013</v>
      </c>
      <c r="B1499" s="481"/>
      <c r="C1499" s="482" t="s">
        <v>4014</v>
      </c>
      <c r="D1499" s="482"/>
      <c r="E1499" s="482"/>
      <c r="F1499" s="482"/>
      <c r="G1499" s="363" t="s">
        <v>14781</v>
      </c>
      <c r="H1499" s="500">
        <v>23.56</v>
      </c>
      <c r="I1499" s="484"/>
    </row>
    <row r="1500" spans="1:9" ht="48.75" customHeight="1" x14ac:dyDescent="0.25">
      <c r="A1500" s="481" t="s">
        <v>4015</v>
      </c>
      <c r="B1500" s="481"/>
      <c r="C1500" s="482" t="s">
        <v>4016</v>
      </c>
      <c r="D1500" s="482"/>
      <c r="E1500" s="482"/>
      <c r="F1500" s="482"/>
      <c r="G1500" s="363" t="s">
        <v>14781</v>
      </c>
      <c r="H1500" s="500">
        <v>23.83</v>
      </c>
      <c r="I1500" s="484"/>
    </row>
    <row r="1501" spans="1:9" ht="48.75" customHeight="1" x14ac:dyDescent="0.25">
      <c r="A1501" s="481" t="s">
        <v>4017</v>
      </c>
      <c r="B1501" s="481"/>
      <c r="C1501" s="482" t="s">
        <v>4018</v>
      </c>
      <c r="D1501" s="482"/>
      <c r="E1501" s="482"/>
      <c r="F1501" s="482"/>
      <c r="G1501" s="363" t="s">
        <v>14781</v>
      </c>
      <c r="H1501" s="500">
        <v>55.52</v>
      </c>
      <c r="I1501" s="484"/>
    </row>
    <row r="1502" spans="1:9" ht="60.95" customHeight="1" x14ac:dyDescent="0.25">
      <c r="A1502" s="481" t="s">
        <v>4019</v>
      </c>
      <c r="B1502" s="481"/>
      <c r="C1502" s="482" t="s">
        <v>4020</v>
      </c>
      <c r="D1502" s="482"/>
      <c r="E1502" s="482"/>
      <c r="F1502" s="482"/>
      <c r="G1502" s="363" t="s">
        <v>14781</v>
      </c>
      <c r="H1502" s="500">
        <v>35.35</v>
      </c>
      <c r="I1502" s="484"/>
    </row>
    <row r="1503" spans="1:9" ht="60.95" customHeight="1" x14ac:dyDescent="0.25">
      <c r="A1503" s="481" t="s">
        <v>4021</v>
      </c>
      <c r="B1503" s="481"/>
      <c r="C1503" s="482" t="s">
        <v>4022</v>
      </c>
      <c r="D1503" s="482"/>
      <c r="E1503" s="482"/>
      <c r="F1503" s="482"/>
      <c r="G1503" s="363" t="s">
        <v>14781</v>
      </c>
      <c r="H1503" s="500">
        <v>26.33</v>
      </c>
      <c r="I1503" s="484"/>
    </row>
    <row r="1504" spans="1:9" ht="60.95" customHeight="1" x14ac:dyDescent="0.25">
      <c r="A1504" s="481" t="s">
        <v>4023</v>
      </c>
      <c r="B1504" s="481"/>
      <c r="C1504" s="482" t="s">
        <v>4024</v>
      </c>
      <c r="D1504" s="482"/>
      <c r="E1504" s="482"/>
      <c r="F1504" s="482"/>
      <c r="G1504" s="363" t="s">
        <v>14781</v>
      </c>
      <c r="H1504" s="500">
        <v>30.03</v>
      </c>
      <c r="I1504" s="484"/>
    </row>
    <row r="1505" spans="1:9" ht="24.4" customHeight="1" x14ac:dyDescent="0.25">
      <c r="A1505" s="481" t="s">
        <v>4025</v>
      </c>
      <c r="B1505" s="481"/>
      <c r="C1505" s="482" t="s">
        <v>4026</v>
      </c>
      <c r="D1505" s="482"/>
      <c r="E1505" s="482"/>
      <c r="F1505" s="482"/>
      <c r="G1505" s="363" t="s">
        <v>14781</v>
      </c>
      <c r="H1505" s="483">
        <v>1.4</v>
      </c>
      <c r="I1505" s="484"/>
    </row>
    <row r="1506" spans="1:9" ht="24.4" customHeight="1" x14ac:dyDescent="0.25">
      <c r="A1506" s="481" t="s">
        <v>4027</v>
      </c>
      <c r="B1506" s="481"/>
      <c r="C1506" s="482" t="s">
        <v>4028</v>
      </c>
      <c r="D1506" s="482"/>
      <c r="E1506" s="482"/>
      <c r="F1506" s="482"/>
      <c r="G1506" s="363" t="s">
        <v>14781</v>
      </c>
      <c r="H1506" s="483">
        <v>1.65</v>
      </c>
      <c r="I1506" s="484"/>
    </row>
    <row r="1507" spans="1:9" ht="36.6" customHeight="1" x14ac:dyDescent="0.25">
      <c r="A1507" s="481" t="s">
        <v>4029</v>
      </c>
      <c r="B1507" s="481"/>
      <c r="C1507" s="482" t="s">
        <v>4030</v>
      </c>
      <c r="D1507" s="482"/>
      <c r="E1507" s="482"/>
      <c r="F1507" s="482"/>
      <c r="G1507" s="363" t="s">
        <v>14781</v>
      </c>
      <c r="H1507" s="500">
        <v>24.36</v>
      </c>
      <c r="I1507" s="484"/>
    </row>
    <row r="1508" spans="1:9" ht="36.6" customHeight="1" x14ac:dyDescent="0.25">
      <c r="A1508" s="481" t="s">
        <v>4031</v>
      </c>
      <c r="B1508" s="481"/>
      <c r="C1508" s="482" t="s">
        <v>4032</v>
      </c>
      <c r="D1508" s="482"/>
      <c r="E1508" s="482"/>
      <c r="F1508" s="482"/>
      <c r="G1508" s="363" t="s">
        <v>14781</v>
      </c>
      <c r="H1508" s="500">
        <v>28.28</v>
      </c>
      <c r="I1508" s="484"/>
    </row>
    <row r="1509" spans="1:9" ht="36.6" customHeight="1" x14ac:dyDescent="0.25">
      <c r="A1509" s="481" t="s">
        <v>4033</v>
      </c>
      <c r="B1509" s="481"/>
      <c r="C1509" s="482" t="s">
        <v>4034</v>
      </c>
      <c r="D1509" s="482"/>
      <c r="E1509" s="482"/>
      <c r="F1509" s="482"/>
      <c r="G1509" s="363" t="s">
        <v>14781</v>
      </c>
      <c r="H1509" s="500">
        <v>13.45</v>
      </c>
      <c r="I1509" s="484"/>
    </row>
    <row r="1510" spans="1:9" ht="36.6" customHeight="1" x14ac:dyDescent="0.25">
      <c r="A1510" s="481" t="s">
        <v>4035</v>
      </c>
      <c r="B1510" s="481"/>
      <c r="C1510" s="482" t="s">
        <v>4036</v>
      </c>
      <c r="D1510" s="482"/>
      <c r="E1510" s="482"/>
      <c r="F1510" s="482"/>
      <c r="G1510" s="363" t="s">
        <v>14781</v>
      </c>
      <c r="H1510" s="500">
        <v>12.18</v>
      </c>
      <c r="I1510" s="484"/>
    </row>
    <row r="1511" spans="1:9" ht="36.6" customHeight="1" x14ac:dyDescent="0.25">
      <c r="A1511" s="481" t="s">
        <v>4037</v>
      </c>
      <c r="B1511" s="481"/>
      <c r="C1511" s="482" t="s">
        <v>4038</v>
      </c>
      <c r="D1511" s="482"/>
      <c r="E1511" s="482"/>
      <c r="F1511" s="482"/>
      <c r="G1511" s="363" t="s">
        <v>14781</v>
      </c>
      <c r="H1511" s="500">
        <v>16.55</v>
      </c>
      <c r="I1511" s="484"/>
    </row>
    <row r="1512" spans="1:9" ht="36.6" customHeight="1" x14ac:dyDescent="0.25">
      <c r="A1512" s="481" t="s">
        <v>4039</v>
      </c>
      <c r="B1512" s="481"/>
      <c r="C1512" s="482" t="s">
        <v>4040</v>
      </c>
      <c r="D1512" s="482"/>
      <c r="E1512" s="482"/>
      <c r="F1512" s="482"/>
      <c r="G1512" s="363" t="s">
        <v>14781</v>
      </c>
      <c r="H1512" s="500">
        <v>13</v>
      </c>
      <c r="I1512" s="484"/>
    </row>
    <row r="1513" spans="1:9" ht="36.6" customHeight="1" x14ac:dyDescent="0.25">
      <c r="A1513" s="481" t="s">
        <v>4041</v>
      </c>
      <c r="B1513" s="481"/>
      <c r="C1513" s="482" t="s">
        <v>4042</v>
      </c>
      <c r="D1513" s="482"/>
      <c r="E1513" s="482"/>
      <c r="F1513" s="482"/>
      <c r="G1513" s="363" t="s">
        <v>14781</v>
      </c>
      <c r="H1513" s="500">
        <v>13.53</v>
      </c>
      <c r="I1513" s="484"/>
    </row>
    <row r="1514" spans="1:9" ht="36.6" customHeight="1" x14ac:dyDescent="0.25">
      <c r="A1514" s="481" t="s">
        <v>4043</v>
      </c>
      <c r="B1514" s="481"/>
      <c r="C1514" s="482" t="s">
        <v>4044</v>
      </c>
      <c r="D1514" s="482"/>
      <c r="E1514" s="482"/>
      <c r="F1514" s="482"/>
      <c r="G1514" s="363" t="s">
        <v>14781</v>
      </c>
      <c r="H1514" s="500">
        <v>14.59</v>
      </c>
      <c r="I1514" s="484"/>
    </row>
    <row r="1515" spans="1:9" ht="48.75" customHeight="1" x14ac:dyDescent="0.25">
      <c r="A1515" s="481" t="s">
        <v>4045</v>
      </c>
      <c r="B1515" s="481"/>
      <c r="C1515" s="482" t="s">
        <v>4046</v>
      </c>
      <c r="D1515" s="482"/>
      <c r="E1515" s="482"/>
      <c r="F1515" s="482"/>
      <c r="G1515" s="363" t="s">
        <v>14781</v>
      </c>
      <c r="H1515" s="500">
        <v>14.86</v>
      </c>
      <c r="I1515" s="484"/>
    </row>
    <row r="1516" spans="1:9" ht="36.6" customHeight="1" x14ac:dyDescent="0.25">
      <c r="A1516" s="481" t="s">
        <v>4047</v>
      </c>
      <c r="B1516" s="481"/>
      <c r="C1516" s="482" t="s">
        <v>4048</v>
      </c>
      <c r="D1516" s="482"/>
      <c r="E1516" s="482"/>
      <c r="F1516" s="482"/>
      <c r="G1516" s="363" t="s">
        <v>14781</v>
      </c>
      <c r="H1516" s="500">
        <v>46.55</v>
      </c>
      <c r="I1516" s="484"/>
    </row>
    <row r="1517" spans="1:9" ht="24.4" customHeight="1" x14ac:dyDescent="0.25">
      <c r="A1517" s="481" t="s">
        <v>4050</v>
      </c>
      <c r="B1517" s="481"/>
      <c r="C1517" s="482" t="s">
        <v>4051</v>
      </c>
      <c r="D1517" s="482"/>
      <c r="E1517" s="482"/>
      <c r="F1517" s="482"/>
      <c r="G1517" s="363" t="s">
        <v>14781</v>
      </c>
      <c r="H1517" s="483">
        <v>3.75</v>
      </c>
      <c r="I1517" s="484"/>
    </row>
    <row r="1518" spans="1:9" ht="36.6" customHeight="1" x14ac:dyDescent="0.25">
      <c r="A1518" s="481" t="s">
        <v>4052</v>
      </c>
      <c r="B1518" s="481"/>
      <c r="C1518" s="482" t="s">
        <v>4053</v>
      </c>
      <c r="D1518" s="482"/>
      <c r="E1518" s="482"/>
      <c r="F1518" s="482"/>
      <c r="G1518" s="363" t="s">
        <v>14781</v>
      </c>
      <c r="H1518" s="483">
        <v>4.38</v>
      </c>
      <c r="I1518" s="484"/>
    </row>
    <row r="1519" spans="1:9" ht="36.6" customHeight="1" x14ac:dyDescent="0.25">
      <c r="A1519" s="481" t="s">
        <v>4054</v>
      </c>
      <c r="B1519" s="481"/>
      <c r="C1519" s="482" t="s">
        <v>4055</v>
      </c>
      <c r="D1519" s="482"/>
      <c r="E1519" s="482"/>
      <c r="F1519" s="482"/>
      <c r="G1519" s="363" t="s">
        <v>14781</v>
      </c>
      <c r="H1519" s="483">
        <v>4.7300000000000004</v>
      </c>
      <c r="I1519" s="484"/>
    </row>
    <row r="1520" spans="1:9" ht="24.4" customHeight="1" x14ac:dyDescent="0.25">
      <c r="A1520" s="481" t="s">
        <v>4056</v>
      </c>
      <c r="B1520" s="481"/>
      <c r="C1520" s="482" t="s">
        <v>4057</v>
      </c>
      <c r="D1520" s="482"/>
      <c r="E1520" s="482"/>
      <c r="F1520" s="482"/>
      <c r="G1520" s="363" t="s">
        <v>14781</v>
      </c>
      <c r="H1520" s="483">
        <v>3.98</v>
      </c>
      <c r="I1520" s="484"/>
    </row>
    <row r="1521" spans="1:9" ht="24.4" customHeight="1" x14ac:dyDescent="0.25">
      <c r="A1521" s="481" t="s">
        <v>4058</v>
      </c>
      <c r="B1521" s="481"/>
      <c r="C1521" s="482" t="s">
        <v>4059</v>
      </c>
      <c r="D1521" s="482"/>
      <c r="E1521" s="482"/>
      <c r="F1521" s="482"/>
      <c r="G1521" s="363" t="s">
        <v>14781</v>
      </c>
      <c r="H1521" s="483">
        <v>5.92</v>
      </c>
      <c r="I1521" s="484"/>
    </row>
    <row r="1522" spans="1:9" ht="36.6" customHeight="1" x14ac:dyDescent="0.25">
      <c r="A1522" s="481" t="s">
        <v>4060</v>
      </c>
      <c r="B1522" s="481"/>
      <c r="C1522" s="482" t="s">
        <v>4061</v>
      </c>
      <c r="D1522" s="482"/>
      <c r="E1522" s="482"/>
      <c r="F1522" s="482"/>
      <c r="G1522" s="363" t="s">
        <v>14781</v>
      </c>
      <c r="H1522" s="483">
        <v>5.76</v>
      </c>
      <c r="I1522" s="484"/>
    </row>
    <row r="1523" spans="1:9" ht="36.6" customHeight="1" x14ac:dyDescent="0.25">
      <c r="A1523" s="481" t="s">
        <v>4062</v>
      </c>
      <c r="B1523" s="481"/>
      <c r="C1523" s="482" t="s">
        <v>4063</v>
      </c>
      <c r="D1523" s="482"/>
      <c r="E1523" s="482"/>
      <c r="F1523" s="482"/>
      <c r="G1523" s="363" t="s">
        <v>14781</v>
      </c>
      <c r="H1523" s="483">
        <v>5.99</v>
      </c>
      <c r="I1523" s="484"/>
    </row>
    <row r="1524" spans="1:9" ht="36.6" customHeight="1" x14ac:dyDescent="0.25">
      <c r="A1524" s="481" t="s">
        <v>4064</v>
      </c>
      <c r="B1524" s="481"/>
      <c r="C1524" s="482" t="s">
        <v>4065</v>
      </c>
      <c r="D1524" s="482"/>
      <c r="E1524" s="482"/>
      <c r="F1524" s="482"/>
      <c r="G1524" s="363" t="s">
        <v>14781</v>
      </c>
      <c r="H1524" s="483">
        <v>6.12</v>
      </c>
      <c r="I1524" s="484"/>
    </row>
    <row r="1525" spans="1:9" ht="36.6" customHeight="1" x14ac:dyDescent="0.25">
      <c r="A1525" s="481" t="s">
        <v>4066</v>
      </c>
      <c r="B1525" s="481"/>
      <c r="C1525" s="482" t="s">
        <v>4067</v>
      </c>
      <c r="D1525" s="482"/>
      <c r="E1525" s="482"/>
      <c r="F1525" s="482"/>
      <c r="G1525" s="363" t="s">
        <v>14781</v>
      </c>
      <c r="H1525" s="483">
        <v>4.99</v>
      </c>
      <c r="I1525" s="484"/>
    </row>
    <row r="1526" spans="1:9" ht="36.6" customHeight="1" x14ac:dyDescent="0.25">
      <c r="A1526" s="481" t="s">
        <v>4068</v>
      </c>
      <c r="B1526" s="481"/>
      <c r="C1526" s="482" t="s">
        <v>4069</v>
      </c>
      <c r="D1526" s="482"/>
      <c r="E1526" s="482"/>
      <c r="F1526" s="482"/>
      <c r="G1526" s="363" t="s">
        <v>14781</v>
      </c>
      <c r="H1526" s="483">
        <v>7.4</v>
      </c>
      <c r="I1526" s="484"/>
    </row>
    <row r="1527" spans="1:9" ht="12.2" customHeight="1" x14ac:dyDescent="0.25">
      <c r="A1527" s="485">
        <v>8923</v>
      </c>
      <c r="B1527" s="486"/>
      <c r="C1527" s="487" t="s">
        <v>4070</v>
      </c>
      <c r="D1527" s="487"/>
      <c r="E1527" s="487"/>
      <c r="F1527" s="487"/>
      <c r="G1527" s="362"/>
      <c r="H1527" s="488"/>
      <c r="I1527" s="488"/>
    </row>
    <row r="1528" spans="1:9" ht="24.4" customHeight="1" x14ac:dyDescent="0.25">
      <c r="A1528" s="481" t="s">
        <v>4071</v>
      </c>
      <c r="B1528" s="481"/>
      <c r="C1528" s="482" t="s">
        <v>4072</v>
      </c>
      <c r="D1528" s="482"/>
      <c r="E1528" s="482"/>
      <c r="F1528" s="482"/>
      <c r="G1528" s="363" t="s">
        <v>14791</v>
      </c>
      <c r="H1528" s="500">
        <v>12.62</v>
      </c>
      <c r="I1528" s="484"/>
    </row>
    <row r="1529" spans="1:9" ht="12.2" customHeight="1" x14ac:dyDescent="0.25">
      <c r="A1529" s="485">
        <v>8924</v>
      </c>
      <c r="B1529" s="486"/>
      <c r="C1529" s="487" t="s">
        <v>4074</v>
      </c>
      <c r="D1529" s="487"/>
      <c r="E1529" s="487"/>
      <c r="F1529" s="487"/>
      <c r="G1529" s="362"/>
      <c r="H1529" s="488"/>
      <c r="I1529" s="488"/>
    </row>
    <row r="1530" spans="1:9" ht="24.4" customHeight="1" x14ac:dyDescent="0.25">
      <c r="A1530" s="481" t="s">
        <v>4075</v>
      </c>
      <c r="B1530" s="481"/>
      <c r="C1530" s="482" t="s">
        <v>4076</v>
      </c>
      <c r="D1530" s="482"/>
      <c r="E1530" s="482"/>
      <c r="F1530" s="482"/>
      <c r="G1530" s="363" t="s">
        <v>14781</v>
      </c>
      <c r="H1530" s="500">
        <v>31.88</v>
      </c>
      <c r="I1530" s="484"/>
    </row>
    <row r="1531" spans="1:9" ht="24.4" customHeight="1" x14ac:dyDescent="0.25">
      <c r="A1531" s="481" t="s">
        <v>4077</v>
      </c>
      <c r="B1531" s="481"/>
      <c r="C1531" s="482" t="s">
        <v>4078</v>
      </c>
      <c r="D1531" s="482"/>
      <c r="E1531" s="482"/>
      <c r="F1531" s="482"/>
      <c r="G1531" s="363" t="s">
        <v>14781</v>
      </c>
      <c r="H1531" s="500">
        <v>53.39</v>
      </c>
      <c r="I1531" s="484"/>
    </row>
    <row r="1532" spans="1:9" ht="24.4" customHeight="1" x14ac:dyDescent="0.25">
      <c r="A1532" s="481" t="s">
        <v>4079</v>
      </c>
      <c r="B1532" s="481"/>
      <c r="C1532" s="482" t="s">
        <v>4080</v>
      </c>
      <c r="D1532" s="482"/>
      <c r="E1532" s="482"/>
      <c r="F1532" s="482"/>
      <c r="G1532" s="363" t="s">
        <v>14781</v>
      </c>
      <c r="H1532" s="500">
        <v>43.38</v>
      </c>
      <c r="I1532" s="484"/>
    </row>
    <row r="1533" spans="1:9" ht="24.4" customHeight="1" x14ac:dyDescent="0.25">
      <c r="A1533" s="481" t="s">
        <v>4081</v>
      </c>
      <c r="B1533" s="481"/>
      <c r="C1533" s="482" t="s">
        <v>4082</v>
      </c>
      <c r="D1533" s="482"/>
      <c r="E1533" s="482"/>
      <c r="F1533" s="482"/>
      <c r="G1533" s="363" t="s">
        <v>14781</v>
      </c>
      <c r="H1533" s="500">
        <v>69.489999999999995</v>
      </c>
      <c r="I1533" s="484"/>
    </row>
    <row r="1534" spans="1:9" ht="24.4" customHeight="1" x14ac:dyDescent="0.25">
      <c r="A1534" s="481" t="s">
        <v>4083</v>
      </c>
      <c r="B1534" s="481"/>
      <c r="C1534" s="482" t="s">
        <v>4084</v>
      </c>
      <c r="D1534" s="482"/>
      <c r="E1534" s="482"/>
      <c r="F1534" s="482"/>
      <c r="G1534" s="363" t="s">
        <v>14781</v>
      </c>
      <c r="H1534" s="500">
        <v>27.95</v>
      </c>
      <c r="I1534" s="484"/>
    </row>
    <row r="1535" spans="1:9" ht="36.6" customHeight="1" x14ac:dyDescent="0.25">
      <c r="A1535" s="481" t="s">
        <v>4085</v>
      </c>
      <c r="B1535" s="481"/>
      <c r="C1535" s="482" t="s">
        <v>4086</v>
      </c>
      <c r="D1535" s="482"/>
      <c r="E1535" s="482"/>
      <c r="F1535" s="482"/>
      <c r="G1535" s="363" t="s">
        <v>14781</v>
      </c>
      <c r="H1535" s="500">
        <v>14.43</v>
      </c>
      <c r="I1535" s="484"/>
    </row>
    <row r="1536" spans="1:9" ht="36.6" customHeight="1" x14ac:dyDescent="0.25">
      <c r="A1536" s="481" t="s">
        <v>4087</v>
      </c>
      <c r="B1536" s="481"/>
      <c r="C1536" s="482" t="s">
        <v>4088</v>
      </c>
      <c r="D1536" s="482"/>
      <c r="E1536" s="482"/>
      <c r="F1536" s="482"/>
      <c r="G1536" s="363" t="s">
        <v>14781</v>
      </c>
      <c r="H1536" s="500">
        <v>35.94</v>
      </c>
      <c r="I1536" s="484"/>
    </row>
    <row r="1537" spans="1:9" ht="36.6" customHeight="1" x14ac:dyDescent="0.25">
      <c r="A1537" s="481" t="s">
        <v>4089</v>
      </c>
      <c r="B1537" s="481"/>
      <c r="C1537" s="482" t="s">
        <v>4090</v>
      </c>
      <c r="D1537" s="482"/>
      <c r="E1537" s="482"/>
      <c r="F1537" s="482"/>
      <c r="G1537" s="363" t="s">
        <v>14781</v>
      </c>
      <c r="H1537" s="500">
        <v>25.93</v>
      </c>
      <c r="I1537" s="484"/>
    </row>
    <row r="1538" spans="1:9" ht="36.6" customHeight="1" x14ac:dyDescent="0.25">
      <c r="A1538" s="481" t="s">
        <v>4091</v>
      </c>
      <c r="B1538" s="481"/>
      <c r="C1538" s="482" t="s">
        <v>4092</v>
      </c>
      <c r="D1538" s="482"/>
      <c r="E1538" s="482"/>
      <c r="F1538" s="482"/>
      <c r="G1538" s="363" t="s">
        <v>14781</v>
      </c>
      <c r="H1538" s="500">
        <v>52.04</v>
      </c>
      <c r="I1538" s="484"/>
    </row>
    <row r="1539" spans="1:9" ht="36.6" customHeight="1" x14ac:dyDescent="0.25">
      <c r="A1539" s="481" t="s">
        <v>4093</v>
      </c>
      <c r="B1539" s="481"/>
      <c r="C1539" s="482" t="s">
        <v>4094</v>
      </c>
      <c r="D1539" s="482"/>
      <c r="E1539" s="482"/>
      <c r="F1539" s="482"/>
      <c r="G1539" s="363" t="s">
        <v>14781</v>
      </c>
      <c r="H1539" s="500">
        <v>10.5</v>
      </c>
      <c r="I1539" s="484"/>
    </row>
    <row r="1540" spans="1:9" ht="24.4" customHeight="1" x14ac:dyDescent="0.25">
      <c r="A1540" s="481" t="s">
        <v>4095</v>
      </c>
      <c r="B1540" s="481"/>
      <c r="C1540" s="482" t="s">
        <v>4096</v>
      </c>
      <c r="D1540" s="482"/>
      <c r="E1540" s="482"/>
      <c r="F1540" s="482"/>
      <c r="G1540" s="363" t="s">
        <v>14781</v>
      </c>
      <c r="H1540" s="500">
        <v>34.24</v>
      </c>
      <c r="I1540" s="484"/>
    </row>
    <row r="1541" spans="1:9" ht="24.4" customHeight="1" x14ac:dyDescent="0.25">
      <c r="A1541" s="481" t="s">
        <v>4097</v>
      </c>
      <c r="B1541" s="481"/>
      <c r="C1541" s="482" t="s">
        <v>4098</v>
      </c>
      <c r="D1541" s="482"/>
      <c r="E1541" s="482"/>
      <c r="F1541" s="482"/>
      <c r="G1541" s="363" t="s">
        <v>14781</v>
      </c>
      <c r="H1541" s="500">
        <v>58.92</v>
      </c>
      <c r="I1541" s="484"/>
    </row>
    <row r="1542" spans="1:9" ht="24.4" customHeight="1" x14ac:dyDescent="0.25">
      <c r="A1542" s="481" t="s">
        <v>4099</v>
      </c>
      <c r="B1542" s="481"/>
      <c r="C1542" s="482" t="s">
        <v>4100</v>
      </c>
      <c r="D1542" s="482"/>
      <c r="E1542" s="482"/>
      <c r="F1542" s="482"/>
      <c r="G1542" s="363" t="s">
        <v>14781</v>
      </c>
      <c r="H1542" s="500">
        <v>48</v>
      </c>
      <c r="I1542" s="484"/>
    </row>
    <row r="1543" spans="1:9" ht="24.4" customHeight="1" x14ac:dyDescent="0.25">
      <c r="A1543" s="481" t="s">
        <v>4101</v>
      </c>
      <c r="B1543" s="481"/>
      <c r="C1543" s="482" t="s">
        <v>4102</v>
      </c>
      <c r="D1543" s="482"/>
      <c r="E1543" s="482"/>
      <c r="F1543" s="482"/>
      <c r="G1543" s="363" t="s">
        <v>14781</v>
      </c>
      <c r="H1543" s="500">
        <v>76.599999999999994</v>
      </c>
      <c r="I1543" s="484"/>
    </row>
    <row r="1544" spans="1:9" ht="24.4" customHeight="1" x14ac:dyDescent="0.25">
      <c r="A1544" s="481" t="s">
        <v>4103</v>
      </c>
      <c r="B1544" s="481"/>
      <c r="C1544" s="482" t="s">
        <v>4104</v>
      </c>
      <c r="D1544" s="482"/>
      <c r="E1544" s="482"/>
      <c r="F1544" s="482"/>
      <c r="G1544" s="363" t="s">
        <v>14781</v>
      </c>
      <c r="H1544" s="500">
        <v>29.91</v>
      </c>
      <c r="I1544" s="484"/>
    </row>
    <row r="1545" spans="1:9" ht="36.6" customHeight="1" x14ac:dyDescent="0.25">
      <c r="A1545" s="481" t="s">
        <v>4105</v>
      </c>
      <c r="B1545" s="481"/>
      <c r="C1545" s="482" t="s">
        <v>4106</v>
      </c>
      <c r="D1545" s="482"/>
      <c r="E1545" s="482"/>
      <c r="F1545" s="482"/>
      <c r="G1545" s="363" t="s">
        <v>14781</v>
      </c>
      <c r="H1545" s="500">
        <v>16.79</v>
      </c>
      <c r="I1545" s="484"/>
    </row>
    <row r="1546" spans="1:9" ht="36.6" customHeight="1" x14ac:dyDescent="0.25">
      <c r="A1546" s="481" t="s">
        <v>4107</v>
      </c>
      <c r="B1546" s="481"/>
      <c r="C1546" s="482" t="s">
        <v>4108</v>
      </c>
      <c r="D1546" s="482"/>
      <c r="E1546" s="482"/>
      <c r="F1546" s="482"/>
      <c r="G1546" s="363" t="s">
        <v>14781</v>
      </c>
      <c r="H1546" s="500">
        <v>41.47</v>
      </c>
      <c r="I1546" s="484"/>
    </row>
    <row r="1547" spans="1:9" ht="36.6" customHeight="1" x14ac:dyDescent="0.25">
      <c r="A1547" s="481" t="s">
        <v>4109</v>
      </c>
      <c r="B1547" s="481"/>
      <c r="C1547" s="482" t="s">
        <v>4110</v>
      </c>
      <c r="D1547" s="482"/>
      <c r="E1547" s="482"/>
      <c r="F1547" s="482"/>
      <c r="G1547" s="363" t="s">
        <v>14781</v>
      </c>
      <c r="H1547" s="500">
        <v>30.55</v>
      </c>
      <c r="I1547" s="484"/>
    </row>
    <row r="1548" spans="1:9" ht="36.6" customHeight="1" x14ac:dyDescent="0.25">
      <c r="A1548" s="481" t="s">
        <v>4111</v>
      </c>
      <c r="B1548" s="481"/>
      <c r="C1548" s="482" t="s">
        <v>4112</v>
      </c>
      <c r="D1548" s="482"/>
      <c r="E1548" s="482"/>
      <c r="F1548" s="482"/>
      <c r="G1548" s="363" t="s">
        <v>14781</v>
      </c>
      <c r="H1548" s="500">
        <v>59.15</v>
      </c>
      <c r="I1548" s="484"/>
    </row>
    <row r="1549" spans="1:9" ht="36.6" customHeight="1" x14ac:dyDescent="0.25">
      <c r="A1549" s="481" t="s">
        <v>4113</v>
      </c>
      <c r="B1549" s="481"/>
      <c r="C1549" s="482" t="s">
        <v>4114</v>
      </c>
      <c r="D1549" s="482"/>
      <c r="E1549" s="482"/>
      <c r="F1549" s="482"/>
      <c r="G1549" s="363" t="s">
        <v>14781</v>
      </c>
      <c r="H1549" s="500">
        <v>12.46</v>
      </c>
      <c r="I1549" s="484"/>
    </row>
    <row r="1550" spans="1:9" ht="24.4" customHeight="1" x14ac:dyDescent="0.25">
      <c r="A1550" s="481" t="s">
        <v>4115</v>
      </c>
      <c r="B1550" s="481"/>
      <c r="C1550" s="482" t="s">
        <v>4116</v>
      </c>
      <c r="D1550" s="482"/>
      <c r="E1550" s="482"/>
      <c r="F1550" s="482"/>
      <c r="G1550" s="363" t="s">
        <v>14781</v>
      </c>
      <c r="H1550" s="500">
        <v>31.88</v>
      </c>
      <c r="I1550" s="484"/>
    </row>
    <row r="1551" spans="1:9" ht="24.4" customHeight="1" x14ac:dyDescent="0.25">
      <c r="A1551" s="481" t="s">
        <v>4117</v>
      </c>
      <c r="B1551" s="481"/>
      <c r="C1551" s="482" t="s">
        <v>4118</v>
      </c>
      <c r="D1551" s="482"/>
      <c r="E1551" s="482"/>
      <c r="F1551" s="482"/>
      <c r="G1551" s="363" t="s">
        <v>14781</v>
      </c>
      <c r="H1551" s="500">
        <v>53.39</v>
      </c>
      <c r="I1551" s="484"/>
    </row>
    <row r="1552" spans="1:9" ht="24.4" customHeight="1" x14ac:dyDescent="0.25">
      <c r="A1552" s="481" t="s">
        <v>4119</v>
      </c>
      <c r="B1552" s="481"/>
      <c r="C1552" s="482" t="s">
        <v>4120</v>
      </c>
      <c r="D1552" s="482"/>
      <c r="E1552" s="482"/>
      <c r="F1552" s="482"/>
      <c r="G1552" s="363" t="s">
        <v>14781</v>
      </c>
      <c r="H1552" s="500">
        <v>43.38</v>
      </c>
      <c r="I1552" s="484"/>
    </row>
    <row r="1553" spans="1:9" ht="24.4" customHeight="1" x14ac:dyDescent="0.25">
      <c r="A1553" s="481" t="s">
        <v>4121</v>
      </c>
      <c r="B1553" s="481"/>
      <c r="C1553" s="482" t="s">
        <v>4122</v>
      </c>
      <c r="D1553" s="482"/>
      <c r="E1553" s="482"/>
      <c r="F1553" s="482"/>
      <c r="G1553" s="363" t="s">
        <v>14781</v>
      </c>
      <c r="H1553" s="500">
        <v>69.489999999999995</v>
      </c>
      <c r="I1553" s="484"/>
    </row>
    <row r="1554" spans="1:9" ht="24.4" customHeight="1" x14ac:dyDescent="0.25">
      <c r="A1554" s="481" t="s">
        <v>4123</v>
      </c>
      <c r="B1554" s="481"/>
      <c r="C1554" s="482" t="s">
        <v>4124</v>
      </c>
      <c r="D1554" s="482"/>
      <c r="E1554" s="482"/>
      <c r="F1554" s="482"/>
      <c r="G1554" s="363" t="s">
        <v>14781</v>
      </c>
      <c r="H1554" s="500">
        <v>27.95</v>
      </c>
      <c r="I1554" s="484"/>
    </row>
    <row r="1555" spans="1:9" ht="24.4" customHeight="1" x14ac:dyDescent="0.25">
      <c r="A1555" s="481" t="s">
        <v>4125</v>
      </c>
      <c r="B1555" s="481"/>
      <c r="C1555" s="482" t="s">
        <v>4126</v>
      </c>
      <c r="D1555" s="482"/>
      <c r="E1555" s="482"/>
      <c r="F1555" s="482"/>
      <c r="G1555" s="363" t="s">
        <v>14781</v>
      </c>
      <c r="H1555" s="500">
        <v>34.24</v>
      </c>
      <c r="I1555" s="484"/>
    </row>
    <row r="1556" spans="1:9" ht="24.4" customHeight="1" x14ac:dyDescent="0.25">
      <c r="A1556" s="481" t="s">
        <v>4127</v>
      </c>
      <c r="B1556" s="481"/>
      <c r="C1556" s="482" t="s">
        <v>4128</v>
      </c>
      <c r="D1556" s="482"/>
      <c r="E1556" s="482"/>
      <c r="F1556" s="482"/>
      <c r="G1556" s="363" t="s">
        <v>14781</v>
      </c>
      <c r="H1556" s="500">
        <v>58.92</v>
      </c>
      <c r="I1556" s="484"/>
    </row>
    <row r="1557" spans="1:9" ht="24.4" customHeight="1" x14ac:dyDescent="0.25">
      <c r="A1557" s="481" t="s">
        <v>4129</v>
      </c>
      <c r="B1557" s="481"/>
      <c r="C1557" s="482" t="s">
        <v>4130</v>
      </c>
      <c r="D1557" s="482"/>
      <c r="E1557" s="482"/>
      <c r="F1557" s="482"/>
      <c r="G1557" s="363" t="s">
        <v>14781</v>
      </c>
      <c r="H1557" s="500">
        <v>48</v>
      </c>
      <c r="I1557" s="484"/>
    </row>
    <row r="1558" spans="1:9" ht="24.4" customHeight="1" x14ac:dyDescent="0.25">
      <c r="A1558" s="481" t="s">
        <v>4131</v>
      </c>
      <c r="B1558" s="481"/>
      <c r="C1558" s="482" t="s">
        <v>4132</v>
      </c>
      <c r="D1558" s="482"/>
      <c r="E1558" s="482"/>
      <c r="F1558" s="482"/>
      <c r="G1558" s="363" t="s">
        <v>14781</v>
      </c>
      <c r="H1558" s="500">
        <v>76.599999999999994</v>
      </c>
      <c r="I1558" s="484"/>
    </row>
    <row r="1559" spans="1:9" ht="24.4" customHeight="1" x14ac:dyDescent="0.25">
      <c r="A1559" s="481" t="s">
        <v>4133</v>
      </c>
      <c r="B1559" s="481"/>
      <c r="C1559" s="482" t="s">
        <v>4134</v>
      </c>
      <c r="D1559" s="482"/>
      <c r="E1559" s="482"/>
      <c r="F1559" s="482"/>
      <c r="G1559" s="363" t="s">
        <v>14781</v>
      </c>
      <c r="H1559" s="500">
        <v>29.91</v>
      </c>
      <c r="I1559" s="484"/>
    </row>
    <row r="1560" spans="1:9" ht="24.4" customHeight="1" x14ac:dyDescent="0.25">
      <c r="A1560" s="481" t="s">
        <v>4135</v>
      </c>
      <c r="B1560" s="481"/>
      <c r="C1560" s="482" t="s">
        <v>4136</v>
      </c>
      <c r="D1560" s="482"/>
      <c r="E1560" s="482"/>
      <c r="F1560" s="482"/>
      <c r="G1560" s="363" t="s">
        <v>14781</v>
      </c>
      <c r="H1560" s="500">
        <v>34.24</v>
      </c>
      <c r="I1560" s="484"/>
    </row>
    <row r="1561" spans="1:9" ht="24.4" customHeight="1" x14ac:dyDescent="0.25">
      <c r="A1561" s="481" t="s">
        <v>4137</v>
      </c>
      <c r="B1561" s="481"/>
      <c r="C1561" s="482" t="s">
        <v>4138</v>
      </c>
      <c r="D1561" s="482"/>
      <c r="E1561" s="482"/>
      <c r="F1561" s="482"/>
      <c r="G1561" s="363" t="s">
        <v>14781</v>
      </c>
      <c r="H1561" s="500">
        <v>58.92</v>
      </c>
      <c r="I1561" s="484"/>
    </row>
    <row r="1562" spans="1:9" ht="24.4" customHeight="1" x14ac:dyDescent="0.25">
      <c r="A1562" s="481" t="s">
        <v>4139</v>
      </c>
      <c r="B1562" s="481"/>
      <c r="C1562" s="482" t="s">
        <v>4140</v>
      </c>
      <c r="D1562" s="482"/>
      <c r="E1562" s="482"/>
      <c r="F1562" s="482"/>
      <c r="G1562" s="363" t="s">
        <v>14781</v>
      </c>
      <c r="H1562" s="500">
        <v>48</v>
      </c>
      <c r="I1562" s="484"/>
    </row>
    <row r="1563" spans="1:9" ht="24.4" customHeight="1" x14ac:dyDescent="0.25">
      <c r="A1563" s="481" t="s">
        <v>4141</v>
      </c>
      <c r="B1563" s="481"/>
      <c r="C1563" s="482" t="s">
        <v>4142</v>
      </c>
      <c r="D1563" s="482"/>
      <c r="E1563" s="482"/>
      <c r="F1563" s="482"/>
      <c r="G1563" s="363" t="s">
        <v>14781</v>
      </c>
      <c r="H1563" s="500">
        <v>76.599999999999994</v>
      </c>
      <c r="I1563" s="484"/>
    </row>
    <row r="1564" spans="1:9" ht="24.4" customHeight="1" x14ac:dyDescent="0.25">
      <c r="A1564" s="481" t="s">
        <v>4143</v>
      </c>
      <c r="B1564" s="481"/>
      <c r="C1564" s="482" t="s">
        <v>4144</v>
      </c>
      <c r="D1564" s="482"/>
      <c r="E1564" s="482"/>
      <c r="F1564" s="482"/>
      <c r="G1564" s="363" t="s">
        <v>14781</v>
      </c>
      <c r="H1564" s="500">
        <v>29.91</v>
      </c>
      <c r="I1564" s="484"/>
    </row>
    <row r="1565" spans="1:9" ht="24.4" customHeight="1" x14ac:dyDescent="0.25">
      <c r="A1565" s="481" t="s">
        <v>4145</v>
      </c>
      <c r="B1565" s="481"/>
      <c r="C1565" s="482" t="s">
        <v>4146</v>
      </c>
      <c r="D1565" s="482"/>
      <c r="E1565" s="482"/>
      <c r="F1565" s="482"/>
      <c r="G1565" s="363" t="s">
        <v>14781</v>
      </c>
      <c r="H1565" s="500">
        <v>34.24</v>
      </c>
      <c r="I1565" s="484"/>
    </row>
    <row r="1566" spans="1:9" ht="24.4" customHeight="1" x14ac:dyDescent="0.25">
      <c r="A1566" s="481" t="s">
        <v>4147</v>
      </c>
      <c r="B1566" s="481"/>
      <c r="C1566" s="482" t="s">
        <v>4148</v>
      </c>
      <c r="D1566" s="482"/>
      <c r="E1566" s="482"/>
      <c r="F1566" s="482"/>
      <c r="G1566" s="363" t="s">
        <v>14781</v>
      </c>
      <c r="H1566" s="500">
        <v>58.92</v>
      </c>
      <c r="I1566" s="484"/>
    </row>
    <row r="1567" spans="1:9" ht="24.4" customHeight="1" x14ac:dyDescent="0.25">
      <c r="A1567" s="481" t="s">
        <v>4149</v>
      </c>
      <c r="B1567" s="481"/>
      <c r="C1567" s="482" t="s">
        <v>4150</v>
      </c>
      <c r="D1567" s="482"/>
      <c r="E1567" s="482"/>
      <c r="F1567" s="482"/>
      <c r="G1567" s="363" t="s">
        <v>14781</v>
      </c>
      <c r="H1567" s="500">
        <v>48</v>
      </c>
      <c r="I1567" s="484"/>
    </row>
    <row r="1568" spans="1:9" ht="24.4" customHeight="1" x14ac:dyDescent="0.25">
      <c r="A1568" s="481" t="s">
        <v>4151</v>
      </c>
      <c r="B1568" s="481"/>
      <c r="C1568" s="482" t="s">
        <v>4152</v>
      </c>
      <c r="D1568" s="482"/>
      <c r="E1568" s="482"/>
      <c r="F1568" s="482"/>
      <c r="G1568" s="363" t="s">
        <v>14781</v>
      </c>
      <c r="H1568" s="500">
        <v>76.599999999999994</v>
      </c>
      <c r="I1568" s="484"/>
    </row>
    <row r="1569" spans="1:9" ht="24.4" customHeight="1" x14ac:dyDescent="0.25">
      <c r="A1569" s="481" t="s">
        <v>4153</v>
      </c>
      <c r="B1569" s="481"/>
      <c r="C1569" s="482" t="s">
        <v>4154</v>
      </c>
      <c r="D1569" s="482"/>
      <c r="E1569" s="482"/>
      <c r="F1569" s="482"/>
      <c r="G1569" s="363" t="s">
        <v>14781</v>
      </c>
      <c r="H1569" s="500">
        <v>29.91</v>
      </c>
      <c r="I1569" s="484"/>
    </row>
    <row r="1570" spans="1:9" ht="24.4" customHeight="1" x14ac:dyDescent="0.25">
      <c r="A1570" s="481" t="s">
        <v>4155</v>
      </c>
      <c r="B1570" s="481"/>
      <c r="C1570" s="482" t="s">
        <v>4156</v>
      </c>
      <c r="D1570" s="482"/>
      <c r="E1570" s="482"/>
      <c r="F1570" s="482"/>
      <c r="G1570" s="363" t="s">
        <v>14781</v>
      </c>
      <c r="H1570" s="500">
        <v>36.6</v>
      </c>
      <c r="I1570" s="484"/>
    </row>
    <row r="1571" spans="1:9" ht="24.4" customHeight="1" x14ac:dyDescent="0.25">
      <c r="A1571" s="481" t="s">
        <v>4157</v>
      </c>
      <c r="B1571" s="481"/>
      <c r="C1571" s="482" t="s">
        <v>4158</v>
      </c>
      <c r="D1571" s="482"/>
      <c r="E1571" s="482"/>
      <c r="F1571" s="482"/>
      <c r="G1571" s="363" t="s">
        <v>14781</v>
      </c>
      <c r="H1571" s="500">
        <v>64.45</v>
      </c>
      <c r="I1571" s="484"/>
    </row>
    <row r="1572" spans="1:9" ht="24.4" customHeight="1" x14ac:dyDescent="0.25">
      <c r="A1572" s="481" t="s">
        <v>4159</v>
      </c>
      <c r="B1572" s="481"/>
      <c r="C1572" s="482" t="s">
        <v>4160</v>
      </c>
      <c r="D1572" s="482"/>
      <c r="E1572" s="482"/>
      <c r="F1572" s="482"/>
      <c r="G1572" s="363" t="s">
        <v>14781</v>
      </c>
      <c r="H1572" s="500">
        <v>52.62</v>
      </c>
      <c r="I1572" s="484"/>
    </row>
    <row r="1573" spans="1:9" ht="24.4" customHeight="1" x14ac:dyDescent="0.25">
      <c r="A1573" s="481" t="s">
        <v>4161</v>
      </c>
      <c r="B1573" s="481"/>
      <c r="C1573" s="482" t="s">
        <v>4162</v>
      </c>
      <c r="D1573" s="482"/>
      <c r="E1573" s="482"/>
      <c r="F1573" s="482"/>
      <c r="G1573" s="363" t="s">
        <v>14781</v>
      </c>
      <c r="H1573" s="500">
        <v>83.71</v>
      </c>
      <c r="I1573" s="484"/>
    </row>
    <row r="1574" spans="1:9" ht="24.4" customHeight="1" x14ac:dyDescent="0.25">
      <c r="A1574" s="481" t="s">
        <v>4163</v>
      </c>
      <c r="B1574" s="481"/>
      <c r="C1574" s="482" t="s">
        <v>4164</v>
      </c>
      <c r="D1574" s="482"/>
      <c r="E1574" s="482"/>
      <c r="F1574" s="482"/>
      <c r="G1574" s="363" t="s">
        <v>14781</v>
      </c>
      <c r="H1574" s="500">
        <v>31.87</v>
      </c>
      <c r="I1574" s="484"/>
    </row>
    <row r="1575" spans="1:9" ht="36.6" customHeight="1" x14ac:dyDescent="0.25">
      <c r="A1575" s="481" t="s">
        <v>4165</v>
      </c>
      <c r="B1575" s="481"/>
      <c r="C1575" s="482" t="s">
        <v>4166</v>
      </c>
      <c r="D1575" s="482"/>
      <c r="E1575" s="482"/>
      <c r="F1575" s="482"/>
      <c r="G1575" s="363" t="s">
        <v>14781</v>
      </c>
      <c r="H1575" s="500">
        <v>19.149999999999999</v>
      </c>
      <c r="I1575" s="484"/>
    </row>
    <row r="1576" spans="1:9" ht="36.6" customHeight="1" x14ac:dyDescent="0.25">
      <c r="A1576" s="481" t="s">
        <v>4167</v>
      </c>
      <c r="B1576" s="481"/>
      <c r="C1576" s="482" t="s">
        <v>4168</v>
      </c>
      <c r="D1576" s="482"/>
      <c r="E1576" s="482"/>
      <c r="F1576" s="482"/>
      <c r="G1576" s="363" t="s">
        <v>14781</v>
      </c>
      <c r="H1576" s="500">
        <v>47</v>
      </c>
      <c r="I1576" s="484"/>
    </row>
    <row r="1577" spans="1:9" ht="36.6" customHeight="1" x14ac:dyDescent="0.25">
      <c r="A1577" s="481" t="s">
        <v>4169</v>
      </c>
      <c r="B1577" s="481"/>
      <c r="C1577" s="482" t="s">
        <v>4170</v>
      </c>
      <c r="D1577" s="482"/>
      <c r="E1577" s="482"/>
      <c r="F1577" s="482"/>
      <c r="G1577" s="363" t="s">
        <v>14781</v>
      </c>
      <c r="H1577" s="500">
        <v>35.17</v>
      </c>
      <c r="I1577" s="484"/>
    </row>
    <row r="1578" spans="1:9" ht="36.6" customHeight="1" x14ac:dyDescent="0.25">
      <c r="A1578" s="481" t="s">
        <v>4171</v>
      </c>
      <c r="B1578" s="481"/>
      <c r="C1578" s="482" t="s">
        <v>4172</v>
      </c>
      <c r="D1578" s="482"/>
      <c r="E1578" s="482"/>
      <c r="F1578" s="482"/>
      <c r="G1578" s="363" t="s">
        <v>14781</v>
      </c>
      <c r="H1578" s="500">
        <v>66.260000000000005</v>
      </c>
      <c r="I1578" s="484"/>
    </row>
    <row r="1579" spans="1:9" ht="36.6" customHeight="1" x14ac:dyDescent="0.25">
      <c r="A1579" s="481" t="s">
        <v>4173</v>
      </c>
      <c r="B1579" s="481"/>
      <c r="C1579" s="482" t="s">
        <v>4174</v>
      </c>
      <c r="D1579" s="482"/>
      <c r="E1579" s="482"/>
      <c r="F1579" s="482"/>
      <c r="G1579" s="363" t="s">
        <v>14781</v>
      </c>
      <c r="H1579" s="500">
        <v>14.42</v>
      </c>
      <c r="I1579" s="484"/>
    </row>
    <row r="1580" spans="1:9" ht="24.4" customHeight="1" x14ac:dyDescent="0.25">
      <c r="A1580" s="481" t="s">
        <v>4175</v>
      </c>
      <c r="B1580" s="481"/>
      <c r="C1580" s="482" t="s">
        <v>4176</v>
      </c>
      <c r="D1580" s="482"/>
      <c r="E1580" s="482"/>
      <c r="F1580" s="482"/>
      <c r="G1580" s="363" t="s">
        <v>14781</v>
      </c>
      <c r="H1580" s="500">
        <v>36.6</v>
      </c>
      <c r="I1580" s="484"/>
    </row>
    <row r="1581" spans="1:9" ht="24.4" customHeight="1" x14ac:dyDescent="0.25">
      <c r="A1581" s="481" t="s">
        <v>4177</v>
      </c>
      <c r="B1581" s="481"/>
      <c r="C1581" s="482" t="s">
        <v>4178</v>
      </c>
      <c r="D1581" s="482"/>
      <c r="E1581" s="482"/>
      <c r="F1581" s="482"/>
      <c r="G1581" s="363" t="s">
        <v>14781</v>
      </c>
      <c r="H1581" s="500">
        <v>64.45</v>
      </c>
      <c r="I1581" s="484"/>
    </row>
    <row r="1582" spans="1:9" ht="24.4" customHeight="1" x14ac:dyDescent="0.25">
      <c r="A1582" s="481" t="s">
        <v>4179</v>
      </c>
      <c r="B1582" s="481"/>
      <c r="C1582" s="482" t="s">
        <v>4180</v>
      </c>
      <c r="D1582" s="482"/>
      <c r="E1582" s="482"/>
      <c r="F1582" s="482"/>
      <c r="G1582" s="363" t="s">
        <v>14781</v>
      </c>
      <c r="H1582" s="500">
        <v>52.62</v>
      </c>
      <c r="I1582" s="484"/>
    </row>
    <row r="1583" spans="1:9" ht="24.4" customHeight="1" x14ac:dyDescent="0.25">
      <c r="A1583" s="481" t="s">
        <v>4181</v>
      </c>
      <c r="B1583" s="481"/>
      <c r="C1583" s="482" t="s">
        <v>4182</v>
      </c>
      <c r="D1583" s="482"/>
      <c r="E1583" s="482"/>
      <c r="F1583" s="482"/>
      <c r="G1583" s="363" t="s">
        <v>14781</v>
      </c>
      <c r="H1583" s="500">
        <v>83.71</v>
      </c>
      <c r="I1583" s="484"/>
    </row>
    <row r="1584" spans="1:9" ht="24.4" customHeight="1" x14ac:dyDescent="0.25">
      <c r="A1584" s="481" t="s">
        <v>4183</v>
      </c>
      <c r="B1584" s="481"/>
      <c r="C1584" s="482" t="s">
        <v>4184</v>
      </c>
      <c r="D1584" s="482"/>
      <c r="E1584" s="482"/>
      <c r="F1584" s="482"/>
      <c r="G1584" s="363" t="s">
        <v>14781</v>
      </c>
      <c r="H1584" s="500">
        <v>31.87</v>
      </c>
      <c r="I1584" s="484"/>
    </row>
    <row r="1585" spans="1:9" ht="36.6" customHeight="1" x14ac:dyDescent="0.25">
      <c r="A1585" s="481" t="s">
        <v>4185</v>
      </c>
      <c r="B1585" s="481"/>
      <c r="C1585" s="482" t="s">
        <v>4186</v>
      </c>
      <c r="D1585" s="482"/>
      <c r="E1585" s="482"/>
      <c r="F1585" s="482"/>
      <c r="G1585" s="363" t="s">
        <v>14781</v>
      </c>
      <c r="H1585" s="500">
        <v>21.51</v>
      </c>
      <c r="I1585" s="484"/>
    </row>
    <row r="1586" spans="1:9" ht="24.4" customHeight="1" x14ac:dyDescent="0.25">
      <c r="A1586" s="481" t="s">
        <v>4187</v>
      </c>
      <c r="B1586" s="481"/>
      <c r="C1586" s="482" t="s">
        <v>4188</v>
      </c>
      <c r="D1586" s="482"/>
      <c r="E1586" s="482"/>
      <c r="F1586" s="482"/>
      <c r="G1586" s="363" t="s">
        <v>14781</v>
      </c>
      <c r="H1586" s="500">
        <v>38.96</v>
      </c>
      <c r="I1586" s="484"/>
    </row>
    <row r="1587" spans="1:9" ht="36.6" customHeight="1" x14ac:dyDescent="0.25">
      <c r="A1587" s="481" t="s">
        <v>4189</v>
      </c>
      <c r="B1587" s="481"/>
      <c r="C1587" s="482" t="s">
        <v>4190</v>
      </c>
      <c r="D1587" s="482"/>
      <c r="E1587" s="482"/>
      <c r="F1587" s="482"/>
      <c r="G1587" s="363" t="s">
        <v>14781</v>
      </c>
      <c r="H1587" s="500">
        <v>52.53</v>
      </c>
      <c r="I1587" s="484"/>
    </row>
    <row r="1588" spans="1:9" ht="24.4" customHeight="1" x14ac:dyDescent="0.25">
      <c r="A1588" s="481" t="s">
        <v>4191</v>
      </c>
      <c r="B1588" s="481"/>
      <c r="C1588" s="482" t="s">
        <v>4192</v>
      </c>
      <c r="D1588" s="482"/>
      <c r="E1588" s="482"/>
      <c r="F1588" s="482"/>
      <c r="G1588" s="363" t="s">
        <v>14781</v>
      </c>
      <c r="H1588" s="500">
        <v>69.98</v>
      </c>
      <c r="I1588" s="484"/>
    </row>
    <row r="1589" spans="1:9" ht="36.6" customHeight="1" x14ac:dyDescent="0.25">
      <c r="A1589" s="481" t="s">
        <v>4193</v>
      </c>
      <c r="B1589" s="481"/>
      <c r="C1589" s="482" t="s">
        <v>4194</v>
      </c>
      <c r="D1589" s="482"/>
      <c r="E1589" s="482"/>
      <c r="F1589" s="482"/>
      <c r="G1589" s="363" t="s">
        <v>14781</v>
      </c>
      <c r="H1589" s="500">
        <v>39.79</v>
      </c>
      <c r="I1589" s="484"/>
    </row>
    <row r="1590" spans="1:9" ht="24.4" customHeight="1" x14ac:dyDescent="0.25">
      <c r="A1590" s="481" t="s">
        <v>4195</v>
      </c>
      <c r="B1590" s="481"/>
      <c r="C1590" s="482" t="s">
        <v>4196</v>
      </c>
      <c r="D1590" s="482"/>
      <c r="E1590" s="482"/>
      <c r="F1590" s="482"/>
      <c r="G1590" s="363" t="s">
        <v>14781</v>
      </c>
      <c r="H1590" s="500">
        <v>57.24</v>
      </c>
      <c r="I1590" s="484"/>
    </row>
    <row r="1591" spans="1:9" ht="36.6" customHeight="1" x14ac:dyDescent="0.25">
      <c r="A1591" s="481" t="s">
        <v>4197</v>
      </c>
      <c r="B1591" s="481"/>
      <c r="C1591" s="482" t="s">
        <v>4198</v>
      </c>
      <c r="D1591" s="482"/>
      <c r="E1591" s="482"/>
      <c r="F1591" s="482"/>
      <c r="G1591" s="363" t="s">
        <v>14781</v>
      </c>
      <c r="H1591" s="500">
        <v>73.37</v>
      </c>
      <c r="I1591" s="484"/>
    </row>
    <row r="1592" spans="1:9" ht="24.4" customHeight="1" x14ac:dyDescent="0.25">
      <c r="A1592" s="481" t="s">
        <v>4199</v>
      </c>
      <c r="B1592" s="481"/>
      <c r="C1592" s="482" t="s">
        <v>4200</v>
      </c>
      <c r="D1592" s="482"/>
      <c r="E1592" s="482"/>
      <c r="F1592" s="482"/>
      <c r="G1592" s="363" t="s">
        <v>14781</v>
      </c>
      <c r="H1592" s="500">
        <v>90.82</v>
      </c>
      <c r="I1592" s="484"/>
    </row>
    <row r="1593" spans="1:9" ht="36.6" customHeight="1" x14ac:dyDescent="0.25">
      <c r="A1593" s="481" t="s">
        <v>4201</v>
      </c>
      <c r="B1593" s="481"/>
      <c r="C1593" s="482" t="s">
        <v>4202</v>
      </c>
      <c r="D1593" s="482"/>
      <c r="E1593" s="482"/>
      <c r="F1593" s="482"/>
      <c r="G1593" s="363" t="s">
        <v>14781</v>
      </c>
      <c r="H1593" s="500">
        <v>16.38</v>
      </c>
      <c r="I1593" s="484"/>
    </row>
    <row r="1594" spans="1:9" ht="24.4" customHeight="1" x14ac:dyDescent="0.25">
      <c r="A1594" s="481" t="s">
        <v>4203</v>
      </c>
      <c r="B1594" s="481"/>
      <c r="C1594" s="482" t="s">
        <v>4204</v>
      </c>
      <c r="D1594" s="482"/>
      <c r="E1594" s="482"/>
      <c r="F1594" s="482"/>
      <c r="G1594" s="363" t="s">
        <v>14781</v>
      </c>
      <c r="H1594" s="500">
        <v>33.83</v>
      </c>
      <c r="I1594" s="484"/>
    </row>
    <row r="1595" spans="1:9" ht="60.95" customHeight="1" x14ac:dyDescent="0.25">
      <c r="A1595" s="481" t="s">
        <v>4205</v>
      </c>
      <c r="B1595" s="481"/>
      <c r="C1595" s="482" t="s">
        <v>4206</v>
      </c>
      <c r="D1595" s="482"/>
      <c r="E1595" s="482"/>
      <c r="F1595" s="482"/>
      <c r="G1595" s="363" t="s">
        <v>14781</v>
      </c>
      <c r="H1595" s="500">
        <v>56.81</v>
      </c>
      <c r="I1595" s="484"/>
    </row>
    <row r="1596" spans="1:9" ht="60.95" customHeight="1" x14ac:dyDescent="0.25">
      <c r="A1596" s="481" t="s">
        <v>4207</v>
      </c>
      <c r="B1596" s="481"/>
      <c r="C1596" s="482" t="s">
        <v>4208</v>
      </c>
      <c r="D1596" s="482"/>
      <c r="E1596" s="482"/>
      <c r="F1596" s="482"/>
      <c r="G1596" s="363" t="s">
        <v>14781</v>
      </c>
      <c r="H1596" s="500">
        <v>37.31</v>
      </c>
      <c r="I1596" s="484"/>
    </row>
    <row r="1597" spans="1:9" ht="60.95" customHeight="1" x14ac:dyDescent="0.25">
      <c r="A1597" s="481" t="s">
        <v>4209</v>
      </c>
      <c r="B1597" s="481"/>
      <c r="C1597" s="482" t="s">
        <v>4210</v>
      </c>
      <c r="D1597" s="482"/>
      <c r="E1597" s="482"/>
      <c r="F1597" s="482"/>
      <c r="G1597" s="363" t="s">
        <v>14781</v>
      </c>
      <c r="H1597" s="500">
        <v>28.29</v>
      </c>
      <c r="I1597" s="484"/>
    </row>
    <row r="1598" spans="1:9" ht="60.95" customHeight="1" x14ac:dyDescent="0.25">
      <c r="A1598" s="481" t="s">
        <v>4211</v>
      </c>
      <c r="B1598" s="481"/>
      <c r="C1598" s="482" t="s">
        <v>4212</v>
      </c>
      <c r="D1598" s="482"/>
      <c r="E1598" s="482"/>
      <c r="F1598" s="482"/>
      <c r="G1598" s="363" t="s">
        <v>14781</v>
      </c>
      <c r="H1598" s="500">
        <v>36.869999999999997</v>
      </c>
      <c r="I1598" s="484"/>
    </row>
    <row r="1599" spans="1:9" ht="60.95" customHeight="1" x14ac:dyDescent="0.25">
      <c r="A1599" s="481" t="s">
        <v>4213</v>
      </c>
      <c r="B1599" s="481"/>
      <c r="C1599" s="482" t="s">
        <v>4214</v>
      </c>
      <c r="D1599" s="482"/>
      <c r="E1599" s="482"/>
      <c r="F1599" s="482"/>
      <c r="G1599" s="363" t="s">
        <v>14781</v>
      </c>
      <c r="H1599" s="500">
        <v>31.97</v>
      </c>
      <c r="I1599" s="484"/>
    </row>
    <row r="1600" spans="1:9" ht="60.95" customHeight="1" x14ac:dyDescent="0.25">
      <c r="A1600" s="481" t="s">
        <v>4215</v>
      </c>
      <c r="B1600" s="481"/>
      <c r="C1600" s="482" t="s">
        <v>4216</v>
      </c>
      <c r="D1600" s="482"/>
      <c r="E1600" s="482"/>
      <c r="F1600" s="482"/>
      <c r="G1600" s="363" t="s">
        <v>14781</v>
      </c>
      <c r="H1600" s="500">
        <v>39.06</v>
      </c>
      <c r="I1600" s="484"/>
    </row>
    <row r="1601" spans="1:9" ht="60.95" customHeight="1" x14ac:dyDescent="0.25">
      <c r="A1601" s="481" t="s">
        <v>4217</v>
      </c>
      <c r="B1601" s="481"/>
      <c r="C1601" s="482" t="s">
        <v>4218</v>
      </c>
      <c r="D1601" s="482"/>
      <c r="E1601" s="482"/>
      <c r="F1601" s="482"/>
      <c r="G1601" s="363" t="s">
        <v>14781</v>
      </c>
      <c r="H1601" s="500">
        <v>55.6</v>
      </c>
      <c r="I1601" s="484"/>
    </row>
    <row r="1602" spans="1:9" ht="60.95" customHeight="1" x14ac:dyDescent="0.25">
      <c r="A1602" s="481" t="s">
        <v>4219</v>
      </c>
      <c r="B1602" s="481"/>
      <c r="C1602" s="482" t="s">
        <v>4220</v>
      </c>
      <c r="D1602" s="482"/>
      <c r="E1602" s="482"/>
      <c r="F1602" s="482"/>
      <c r="G1602" s="363" t="s">
        <v>14781</v>
      </c>
      <c r="H1602" s="500">
        <v>37.119999999999997</v>
      </c>
      <c r="I1602" s="484"/>
    </row>
    <row r="1603" spans="1:9" ht="24.4" customHeight="1" x14ac:dyDescent="0.25">
      <c r="A1603" s="481" t="s">
        <v>4221</v>
      </c>
      <c r="B1603" s="481"/>
      <c r="C1603" s="482" t="s">
        <v>4222</v>
      </c>
      <c r="D1603" s="482"/>
      <c r="E1603" s="482"/>
      <c r="F1603" s="482"/>
      <c r="G1603" s="363" t="s">
        <v>14781</v>
      </c>
      <c r="H1603" s="483">
        <v>5.84</v>
      </c>
      <c r="I1603" s="484"/>
    </row>
    <row r="1604" spans="1:9" ht="24.4" customHeight="1" x14ac:dyDescent="0.25">
      <c r="A1604" s="481" t="s">
        <v>4223</v>
      </c>
      <c r="B1604" s="481"/>
      <c r="C1604" s="482" t="s">
        <v>4224</v>
      </c>
      <c r="D1604" s="482"/>
      <c r="E1604" s="482"/>
      <c r="F1604" s="482"/>
      <c r="G1604" s="363" t="s">
        <v>14781</v>
      </c>
      <c r="H1604" s="500">
        <v>11.52</v>
      </c>
      <c r="I1604" s="484"/>
    </row>
    <row r="1605" spans="1:9" ht="24.4" customHeight="1" x14ac:dyDescent="0.25">
      <c r="A1605" s="481" t="s">
        <v>4225</v>
      </c>
      <c r="B1605" s="481"/>
      <c r="C1605" s="482" t="s">
        <v>4226</v>
      </c>
      <c r="D1605" s="482"/>
      <c r="E1605" s="482"/>
      <c r="F1605" s="482"/>
      <c r="G1605" s="363" t="s">
        <v>14781</v>
      </c>
      <c r="H1605" s="500">
        <v>10.38</v>
      </c>
      <c r="I1605" s="484"/>
    </row>
    <row r="1606" spans="1:9" ht="24.4" customHeight="1" x14ac:dyDescent="0.25">
      <c r="A1606" s="481" t="s">
        <v>4227</v>
      </c>
      <c r="B1606" s="481"/>
      <c r="C1606" s="482" t="s">
        <v>4228</v>
      </c>
      <c r="D1606" s="482"/>
      <c r="E1606" s="482"/>
      <c r="F1606" s="482"/>
      <c r="G1606" s="363" t="s">
        <v>14781</v>
      </c>
      <c r="H1606" s="500">
        <v>14.95</v>
      </c>
      <c r="I1606" s="484"/>
    </row>
    <row r="1607" spans="1:9" ht="24.4" customHeight="1" x14ac:dyDescent="0.25">
      <c r="A1607" s="481" t="s">
        <v>4229</v>
      </c>
      <c r="B1607" s="481"/>
      <c r="C1607" s="482" t="s">
        <v>4230</v>
      </c>
      <c r="D1607" s="482"/>
      <c r="E1607" s="482"/>
      <c r="F1607" s="482"/>
      <c r="G1607" s="363" t="s">
        <v>14781</v>
      </c>
      <c r="H1607" s="483">
        <v>4.84</v>
      </c>
      <c r="I1607" s="484"/>
    </row>
    <row r="1608" spans="1:9" ht="12.2" customHeight="1" x14ac:dyDescent="0.25">
      <c r="A1608" s="485">
        <v>8925</v>
      </c>
      <c r="B1608" s="486"/>
      <c r="C1608" s="487" t="s">
        <v>4231</v>
      </c>
      <c r="D1608" s="487"/>
      <c r="E1608" s="487"/>
      <c r="F1608" s="487"/>
      <c r="G1608" s="362"/>
      <c r="H1608" s="488"/>
      <c r="I1608" s="488"/>
    </row>
    <row r="1609" spans="1:9" ht="24.4" customHeight="1" x14ac:dyDescent="0.25">
      <c r="A1609" s="481" t="s">
        <v>4232</v>
      </c>
      <c r="B1609" s="481"/>
      <c r="C1609" s="482" t="s">
        <v>4233</v>
      </c>
      <c r="D1609" s="482"/>
      <c r="E1609" s="482"/>
      <c r="F1609" s="482"/>
      <c r="G1609" s="363" t="s">
        <v>14791</v>
      </c>
      <c r="H1609" s="483">
        <v>5.07</v>
      </c>
      <c r="I1609" s="484"/>
    </row>
    <row r="1610" spans="1:9" ht="24.4" customHeight="1" x14ac:dyDescent="0.25">
      <c r="A1610" s="481" t="s">
        <v>4234</v>
      </c>
      <c r="B1610" s="481"/>
      <c r="C1610" s="482" t="s">
        <v>4235</v>
      </c>
      <c r="D1610" s="482"/>
      <c r="E1610" s="482"/>
      <c r="F1610" s="482"/>
      <c r="G1610" s="363" t="s">
        <v>14791</v>
      </c>
      <c r="H1610" s="483">
        <v>8.26</v>
      </c>
      <c r="I1610" s="484"/>
    </row>
    <row r="1611" spans="1:9" ht="24.4" customHeight="1" x14ac:dyDescent="0.25">
      <c r="A1611" s="481" t="s">
        <v>4236</v>
      </c>
      <c r="B1611" s="481"/>
      <c r="C1611" s="482" t="s">
        <v>4237</v>
      </c>
      <c r="D1611" s="482"/>
      <c r="E1611" s="482"/>
      <c r="F1611" s="482"/>
      <c r="G1611" s="363" t="s">
        <v>14791</v>
      </c>
      <c r="H1611" s="483">
        <v>5.89</v>
      </c>
      <c r="I1611" s="484"/>
    </row>
    <row r="1612" spans="1:9" ht="24.4" customHeight="1" x14ac:dyDescent="0.25">
      <c r="A1612" s="481" t="s">
        <v>4238</v>
      </c>
      <c r="B1612" s="481"/>
      <c r="C1612" s="482" t="s">
        <v>4239</v>
      </c>
      <c r="D1612" s="482"/>
      <c r="E1612" s="482"/>
      <c r="F1612" s="482"/>
      <c r="G1612" s="363" t="s">
        <v>14791</v>
      </c>
      <c r="H1612" s="483">
        <v>9.08</v>
      </c>
      <c r="I1612" s="484"/>
    </row>
    <row r="1613" spans="1:9" ht="24.4" customHeight="1" x14ac:dyDescent="0.25">
      <c r="A1613" s="481" t="s">
        <v>4240</v>
      </c>
      <c r="B1613" s="481"/>
      <c r="C1613" s="482" t="s">
        <v>4241</v>
      </c>
      <c r="D1613" s="482"/>
      <c r="E1613" s="482"/>
      <c r="F1613" s="482"/>
      <c r="G1613" s="363" t="s">
        <v>14791</v>
      </c>
      <c r="H1613" s="483">
        <v>7.65</v>
      </c>
      <c r="I1613" s="484"/>
    </row>
    <row r="1614" spans="1:9" ht="36.6" customHeight="1" x14ac:dyDescent="0.25">
      <c r="A1614" s="481" t="s">
        <v>4242</v>
      </c>
      <c r="B1614" s="481"/>
      <c r="C1614" s="482" t="s">
        <v>4243</v>
      </c>
      <c r="D1614" s="482"/>
      <c r="E1614" s="482"/>
      <c r="F1614" s="482"/>
      <c r="G1614" s="363" t="s">
        <v>14791</v>
      </c>
      <c r="H1614" s="500">
        <v>17.510000000000002</v>
      </c>
      <c r="I1614" s="484"/>
    </row>
    <row r="1615" spans="1:9" ht="36.6" customHeight="1" x14ac:dyDescent="0.25">
      <c r="A1615" s="481" t="s">
        <v>4244</v>
      </c>
      <c r="B1615" s="481"/>
      <c r="C1615" s="482" t="s">
        <v>4245</v>
      </c>
      <c r="D1615" s="482"/>
      <c r="E1615" s="482"/>
      <c r="F1615" s="482"/>
      <c r="G1615" s="363" t="s">
        <v>14791</v>
      </c>
      <c r="H1615" s="500">
        <v>30.82</v>
      </c>
      <c r="I1615" s="484"/>
    </row>
    <row r="1616" spans="1:9" ht="36.6" customHeight="1" x14ac:dyDescent="0.25">
      <c r="A1616" s="481" t="s">
        <v>4246</v>
      </c>
      <c r="B1616" s="481"/>
      <c r="C1616" s="482" t="s">
        <v>4247</v>
      </c>
      <c r="D1616" s="482"/>
      <c r="E1616" s="482"/>
      <c r="F1616" s="482"/>
      <c r="G1616" s="363" t="s">
        <v>14791</v>
      </c>
      <c r="H1616" s="500">
        <v>22.35</v>
      </c>
      <c r="I1616" s="484"/>
    </row>
    <row r="1617" spans="1:9" ht="36.6" customHeight="1" x14ac:dyDescent="0.25">
      <c r="A1617" s="481" t="s">
        <v>4248</v>
      </c>
      <c r="B1617" s="481"/>
      <c r="C1617" s="482" t="s">
        <v>4249</v>
      </c>
      <c r="D1617" s="482"/>
      <c r="E1617" s="482"/>
      <c r="F1617" s="482"/>
      <c r="G1617" s="363" t="s">
        <v>14791</v>
      </c>
      <c r="H1617" s="500">
        <v>39.57</v>
      </c>
      <c r="I1617" s="484"/>
    </row>
    <row r="1618" spans="1:9" ht="36.6" customHeight="1" x14ac:dyDescent="0.25">
      <c r="A1618" s="481" t="s">
        <v>4250</v>
      </c>
      <c r="B1618" s="481"/>
      <c r="C1618" s="482" t="s">
        <v>4251</v>
      </c>
      <c r="D1618" s="482"/>
      <c r="E1618" s="482"/>
      <c r="F1618" s="482"/>
      <c r="G1618" s="363" t="s">
        <v>14791</v>
      </c>
      <c r="H1618" s="500">
        <v>65.56</v>
      </c>
      <c r="I1618" s="484"/>
    </row>
    <row r="1619" spans="1:9" ht="36.6" customHeight="1" x14ac:dyDescent="0.25">
      <c r="A1619" s="481" t="s">
        <v>4252</v>
      </c>
      <c r="B1619" s="481"/>
      <c r="C1619" s="482" t="s">
        <v>4253</v>
      </c>
      <c r="D1619" s="482"/>
      <c r="E1619" s="482"/>
      <c r="F1619" s="482"/>
      <c r="G1619" s="363" t="s">
        <v>14791</v>
      </c>
      <c r="H1619" s="500">
        <v>14.57</v>
      </c>
      <c r="I1619" s="484"/>
    </row>
    <row r="1620" spans="1:9" ht="12.2" customHeight="1" x14ac:dyDescent="0.25">
      <c r="A1620" s="485">
        <v>8926</v>
      </c>
      <c r="B1620" s="486"/>
      <c r="C1620" s="487" t="s">
        <v>4255</v>
      </c>
      <c r="D1620" s="487"/>
      <c r="E1620" s="487"/>
      <c r="F1620" s="487"/>
      <c r="G1620" s="362"/>
      <c r="H1620" s="488"/>
      <c r="I1620" s="488"/>
    </row>
    <row r="1621" spans="1:9" ht="24.4" customHeight="1" x14ac:dyDescent="0.25">
      <c r="A1621" s="481" t="s">
        <v>4256</v>
      </c>
      <c r="B1621" s="481"/>
      <c r="C1621" s="482" t="s">
        <v>4257</v>
      </c>
      <c r="D1621" s="482"/>
      <c r="E1621" s="482"/>
      <c r="F1621" s="482"/>
      <c r="G1621" s="363" t="s">
        <v>14791</v>
      </c>
      <c r="H1621" s="500">
        <v>98.57</v>
      </c>
      <c r="I1621" s="484"/>
    </row>
    <row r="1622" spans="1:9" ht="24.4" customHeight="1" x14ac:dyDescent="0.25">
      <c r="A1622" s="481" t="s">
        <v>4258</v>
      </c>
      <c r="B1622" s="481"/>
      <c r="C1622" s="482" t="s">
        <v>4259</v>
      </c>
      <c r="D1622" s="482"/>
      <c r="E1622" s="482"/>
      <c r="F1622" s="482"/>
      <c r="G1622" s="363" t="s">
        <v>14791</v>
      </c>
      <c r="H1622" s="500">
        <v>18.86</v>
      </c>
      <c r="I1622" s="484"/>
    </row>
    <row r="1623" spans="1:9" ht="24.4" customHeight="1" x14ac:dyDescent="0.25">
      <c r="A1623" s="481" t="s">
        <v>4260</v>
      </c>
      <c r="B1623" s="481"/>
      <c r="C1623" s="482" t="s">
        <v>4261</v>
      </c>
      <c r="D1623" s="482"/>
      <c r="E1623" s="482"/>
      <c r="F1623" s="482"/>
      <c r="G1623" s="363" t="s">
        <v>14791</v>
      </c>
      <c r="H1623" s="500">
        <v>20.37</v>
      </c>
      <c r="I1623" s="484"/>
    </row>
    <row r="1624" spans="1:9" ht="24.4" customHeight="1" x14ac:dyDescent="0.25">
      <c r="A1624" s="481" t="s">
        <v>4262</v>
      </c>
      <c r="B1624" s="481"/>
      <c r="C1624" s="482" t="s">
        <v>4263</v>
      </c>
      <c r="D1624" s="482"/>
      <c r="E1624" s="482"/>
      <c r="F1624" s="482"/>
      <c r="G1624" s="363" t="s">
        <v>14791</v>
      </c>
      <c r="H1624" s="500">
        <v>24.48</v>
      </c>
      <c r="I1624" s="484"/>
    </row>
    <row r="1625" spans="1:9" ht="24.4" customHeight="1" x14ac:dyDescent="0.25">
      <c r="A1625" s="481" t="s">
        <v>4264</v>
      </c>
      <c r="B1625" s="481"/>
      <c r="C1625" s="482" t="s">
        <v>4265</v>
      </c>
      <c r="D1625" s="482"/>
      <c r="E1625" s="482"/>
      <c r="F1625" s="482"/>
      <c r="G1625" s="363" t="s">
        <v>14791</v>
      </c>
      <c r="H1625" s="500">
        <v>37.049999999999997</v>
      </c>
      <c r="I1625" s="484"/>
    </row>
    <row r="1626" spans="1:9" ht="24.4" customHeight="1" x14ac:dyDescent="0.25">
      <c r="A1626" s="481" t="s">
        <v>4266</v>
      </c>
      <c r="B1626" s="481"/>
      <c r="C1626" s="482" t="s">
        <v>4267</v>
      </c>
      <c r="D1626" s="482"/>
      <c r="E1626" s="482"/>
      <c r="F1626" s="482"/>
      <c r="G1626" s="363" t="s">
        <v>14791</v>
      </c>
      <c r="H1626" s="500">
        <v>35.799999999999997</v>
      </c>
      <c r="I1626" s="484"/>
    </row>
    <row r="1627" spans="1:9" ht="24.4" customHeight="1" x14ac:dyDescent="0.25">
      <c r="A1627" s="481" t="s">
        <v>4268</v>
      </c>
      <c r="B1627" s="481"/>
      <c r="C1627" s="482" t="s">
        <v>4269</v>
      </c>
      <c r="D1627" s="482"/>
      <c r="E1627" s="482"/>
      <c r="F1627" s="482"/>
      <c r="G1627" s="363" t="s">
        <v>14791</v>
      </c>
      <c r="H1627" s="500">
        <v>46.17</v>
      </c>
      <c r="I1627" s="484"/>
    </row>
    <row r="1628" spans="1:9" ht="24.4" customHeight="1" x14ac:dyDescent="0.25">
      <c r="A1628" s="481" t="s">
        <v>4270</v>
      </c>
      <c r="B1628" s="481"/>
      <c r="C1628" s="482" t="s">
        <v>4271</v>
      </c>
      <c r="D1628" s="482"/>
      <c r="E1628" s="482"/>
      <c r="F1628" s="482"/>
      <c r="G1628" s="363" t="s">
        <v>14791</v>
      </c>
      <c r="H1628" s="500">
        <v>66.33</v>
      </c>
      <c r="I1628" s="484"/>
    </row>
    <row r="1629" spans="1:9" ht="24.4" customHeight="1" x14ac:dyDescent="0.25">
      <c r="A1629" s="481" t="s">
        <v>4272</v>
      </c>
      <c r="B1629" s="481"/>
      <c r="C1629" s="482" t="s">
        <v>4273</v>
      </c>
      <c r="D1629" s="482"/>
      <c r="E1629" s="482"/>
      <c r="F1629" s="482"/>
      <c r="G1629" s="363" t="s">
        <v>14791</v>
      </c>
      <c r="H1629" s="500">
        <v>71.84</v>
      </c>
      <c r="I1629" s="484"/>
    </row>
    <row r="1630" spans="1:9" ht="36.6" customHeight="1" x14ac:dyDescent="0.25">
      <c r="A1630" s="481" t="s">
        <v>4274</v>
      </c>
      <c r="B1630" s="481"/>
      <c r="C1630" s="482" t="s">
        <v>4275</v>
      </c>
      <c r="D1630" s="482"/>
      <c r="E1630" s="482"/>
      <c r="F1630" s="482"/>
      <c r="G1630" s="363" t="s">
        <v>14791</v>
      </c>
      <c r="H1630" s="483">
        <v>0.75</v>
      </c>
      <c r="I1630" s="484"/>
    </row>
    <row r="1631" spans="1:9" ht="12.2" customHeight="1" x14ac:dyDescent="0.25">
      <c r="A1631" s="485">
        <v>8927</v>
      </c>
      <c r="B1631" s="486"/>
      <c r="C1631" s="487" t="s">
        <v>4276</v>
      </c>
      <c r="D1631" s="487"/>
      <c r="E1631" s="487"/>
      <c r="F1631" s="487"/>
      <c r="G1631" s="362"/>
      <c r="H1631" s="488"/>
      <c r="I1631" s="488"/>
    </row>
    <row r="1632" spans="1:9" ht="24.4" customHeight="1" x14ac:dyDescent="0.25">
      <c r="A1632" s="481" t="s">
        <v>4277</v>
      </c>
      <c r="B1632" s="481"/>
      <c r="C1632" s="482" t="s">
        <v>4278</v>
      </c>
      <c r="D1632" s="482"/>
      <c r="E1632" s="482"/>
      <c r="F1632" s="482"/>
      <c r="G1632" s="363" t="s">
        <v>14791</v>
      </c>
      <c r="H1632" s="500">
        <v>19.41</v>
      </c>
      <c r="I1632" s="484"/>
    </row>
    <row r="1633" spans="1:9" ht="24.4" customHeight="1" x14ac:dyDescent="0.25">
      <c r="A1633" s="481" t="s">
        <v>4279</v>
      </c>
      <c r="B1633" s="481"/>
      <c r="C1633" s="482" t="s">
        <v>4280</v>
      </c>
      <c r="D1633" s="482"/>
      <c r="E1633" s="482"/>
      <c r="F1633" s="482"/>
      <c r="G1633" s="363" t="s">
        <v>14791</v>
      </c>
      <c r="H1633" s="500">
        <v>20.85</v>
      </c>
      <c r="I1633" s="484"/>
    </row>
    <row r="1634" spans="1:9" ht="24.4" customHeight="1" x14ac:dyDescent="0.25">
      <c r="A1634" s="481" t="s">
        <v>4281</v>
      </c>
      <c r="B1634" s="481"/>
      <c r="C1634" s="482" t="s">
        <v>4282</v>
      </c>
      <c r="D1634" s="482"/>
      <c r="E1634" s="482"/>
      <c r="F1634" s="482"/>
      <c r="G1634" s="363" t="s">
        <v>14791</v>
      </c>
      <c r="H1634" s="500">
        <v>27.28</v>
      </c>
      <c r="I1634" s="484"/>
    </row>
    <row r="1635" spans="1:9" ht="24.4" customHeight="1" x14ac:dyDescent="0.25">
      <c r="A1635" s="481" t="s">
        <v>4283</v>
      </c>
      <c r="B1635" s="481"/>
      <c r="C1635" s="482" t="s">
        <v>4284</v>
      </c>
      <c r="D1635" s="482"/>
      <c r="E1635" s="482"/>
      <c r="F1635" s="482"/>
      <c r="G1635" s="363" t="s">
        <v>14791</v>
      </c>
      <c r="H1635" s="499">
        <v>135.18</v>
      </c>
      <c r="I1635" s="484"/>
    </row>
    <row r="1636" spans="1:9" ht="24.4" customHeight="1" x14ac:dyDescent="0.25">
      <c r="A1636" s="481" t="s">
        <v>4285</v>
      </c>
      <c r="B1636" s="481"/>
      <c r="C1636" s="482" t="s">
        <v>4286</v>
      </c>
      <c r="D1636" s="482"/>
      <c r="E1636" s="482"/>
      <c r="F1636" s="482"/>
      <c r="G1636" s="363" t="s">
        <v>14791</v>
      </c>
      <c r="H1636" s="500">
        <v>41.09</v>
      </c>
      <c r="I1636" s="484"/>
    </row>
    <row r="1637" spans="1:9" ht="24.4" customHeight="1" x14ac:dyDescent="0.25">
      <c r="A1637" s="481" t="s">
        <v>4287</v>
      </c>
      <c r="B1637" s="481"/>
      <c r="C1637" s="482" t="s">
        <v>4288</v>
      </c>
      <c r="D1637" s="482"/>
      <c r="E1637" s="482"/>
      <c r="F1637" s="482"/>
      <c r="G1637" s="363" t="s">
        <v>14791</v>
      </c>
      <c r="H1637" s="500">
        <v>46.47</v>
      </c>
      <c r="I1637" s="484"/>
    </row>
    <row r="1638" spans="1:9" ht="24.4" customHeight="1" x14ac:dyDescent="0.25">
      <c r="A1638" s="481" t="s">
        <v>4289</v>
      </c>
      <c r="B1638" s="481"/>
      <c r="C1638" s="482" t="s">
        <v>4290</v>
      </c>
      <c r="D1638" s="482"/>
      <c r="E1638" s="482"/>
      <c r="F1638" s="482"/>
      <c r="G1638" s="363" t="s">
        <v>14791</v>
      </c>
      <c r="H1638" s="500">
        <v>52.18</v>
      </c>
      <c r="I1638" s="484"/>
    </row>
    <row r="1639" spans="1:9" ht="24.4" customHeight="1" x14ac:dyDescent="0.25">
      <c r="A1639" s="481" t="s">
        <v>4291</v>
      </c>
      <c r="B1639" s="481"/>
      <c r="C1639" s="482" t="s">
        <v>4292</v>
      </c>
      <c r="D1639" s="482"/>
      <c r="E1639" s="482"/>
      <c r="F1639" s="482"/>
      <c r="G1639" s="363" t="s">
        <v>14791</v>
      </c>
      <c r="H1639" s="500">
        <v>76.28</v>
      </c>
      <c r="I1639" s="484"/>
    </row>
    <row r="1640" spans="1:9" ht="24.4" customHeight="1" x14ac:dyDescent="0.25">
      <c r="A1640" s="481" t="s">
        <v>4293</v>
      </c>
      <c r="B1640" s="481"/>
      <c r="C1640" s="482" t="s">
        <v>4294</v>
      </c>
      <c r="D1640" s="482"/>
      <c r="E1640" s="482"/>
      <c r="F1640" s="482"/>
      <c r="G1640" s="363" t="s">
        <v>14791</v>
      </c>
      <c r="H1640" s="499">
        <v>104.29</v>
      </c>
      <c r="I1640" s="484"/>
    </row>
    <row r="1641" spans="1:9" ht="24.4" customHeight="1" x14ac:dyDescent="0.25">
      <c r="A1641" s="481" t="s">
        <v>4295</v>
      </c>
      <c r="B1641" s="481"/>
      <c r="C1641" s="482" t="s">
        <v>4296</v>
      </c>
      <c r="D1641" s="482"/>
      <c r="E1641" s="482"/>
      <c r="F1641" s="482"/>
      <c r="G1641" s="363" t="s">
        <v>14791</v>
      </c>
      <c r="H1641" s="499">
        <v>220.83</v>
      </c>
      <c r="I1641" s="484"/>
    </row>
    <row r="1642" spans="1:9" ht="24.4" customHeight="1" x14ac:dyDescent="0.25">
      <c r="A1642" s="481" t="s">
        <v>4297</v>
      </c>
      <c r="B1642" s="481"/>
      <c r="C1642" s="482" t="s">
        <v>4298</v>
      </c>
      <c r="D1642" s="482"/>
      <c r="E1642" s="482"/>
      <c r="F1642" s="482"/>
      <c r="G1642" s="363" t="s">
        <v>14791</v>
      </c>
      <c r="H1642" s="500">
        <v>34.47</v>
      </c>
      <c r="I1642" s="484"/>
    </row>
    <row r="1643" spans="1:9" ht="24.4" customHeight="1" x14ac:dyDescent="0.25">
      <c r="A1643" s="481" t="s">
        <v>4299</v>
      </c>
      <c r="B1643" s="481"/>
      <c r="C1643" s="482" t="s">
        <v>4300</v>
      </c>
      <c r="D1643" s="482"/>
      <c r="E1643" s="482"/>
      <c r="F1643" s="482"/>
      <c r="G1643" s="363" t="s">
        <v>14791</v>
      </c>
      <c r="H1643" s="500">
        <v>39.32</v>
      </c>
      <c r="I1643" s="484"/>
    </row>
    <row r="1644" spans="1:9" ht="24.4" customHeight="1" x14ac:dyDescent="0.25">
      <c r="A1644" s="481" t="s">
        <v>4301</v>
      </c>
      <c r="B1644" s="481"/>
      <c r="C1644" s="482" t="s">
        <v>4302</v>
      </c>
      <c r="D1644" s="482"/>
      <c r="E1644" s="482"/>
      <c r="F1644" s="482"/>
      <c r="G1644" s="363" t="s">
        <v>14791</v>
      </c>
      <c r="H1644" s="500">
        <v>50.37</v>
      </c>
      <c r="I1644" s="484"/>
    </row>
    <row r="1645" spans="1:9" ht="24.4" customHeight="1" x14ac:dyDescent="0.25">
      <c r="A1645" s="481" t="s">
        <v>4303</v>
      </c>
      <c r="B1645" s="481"/>
      <c r="C1645" s="482" t="s">
        <v>4304</v>
      </c>
      <c r="D1645" s="482"/>
      <c r="E1645" s="482"/>
      <c r="F1645" s="482"/>
      <c r="G1645" s="363" t="s">
        <v>14791</v>
      </c>
      <c r="H1645" s="500">
        <v>41.09</v>
      </c>
      <c r="I1645" s="484"/>
    </row>
    <row r="1646" spans="1:9" ht="24.4" customHeight="1" x14ac:dyDescent="0.25">
      <c r="A1646" s="481" t="s">
        <v>4305</v>
      </c>
      <c r="B1646" s="481"/>
      <c r="C1646" s="482" t="s">
        <v>4306</v>
      </c>
      <c r="D1646" s="482"/>
      <c r="E1646" s="482"/>
      <c r="F1646" s="482"/>
      <c r="G1646" s="363" t="s">
        <v>14791</v>
      </c>
      <c r="H1646" s="500">
        <v>74.61</v>
      </c>
      <c r="I1646" s="484"/>
    </row>
    <row r="1647" spans="1:9" ht="24.4" customHeight="1" x14ac:dyDescent="0.25">
      <c r="A1647" s="481" t="s">
        <v>4307</v>
      </c>
      <c r="B1647" s="481"/>
      <c r="C1647" s="482" t="s">
        <v>4308</v>
      </c>
      <c r="D1647" s="482"/>
      <c r="E1647" s="482"/>
      <c r="F1647" s="482"/>
      <c r="G1647" s="363" t="s">
        <v>14791</v>
      </c>
      <c r="H1647" s="500">
        <v>86.87</v>
      </c>
      <c r="I1647" s="484"/>
    </row>
    <row r="1648" spans="1:9" ht="24.4" customHeight="1" x14ac:dyDescent="0.25">
      <c r="A1648" s="481" t="s">
        <v>4309</v>
      </c>
      <c r="B1648" s="481"/>
      <c r="C1648" s="482" t="s">
        <v>4310</v>
      </c>
      <c r="D1648" s="482"/>
      <c r="E1648" s="482"/>
      <c r="F1648" s="482"/>
      <c r="G1648" s="363" t="s">
        <v>14791</v>
      </c>
      <c r="H1648" s="499">
        <v>123.77</v>
      </c>
      <c r="I1648" s="484"/>
    </row>
    <row r="1649" spans="1:9" ht="24.4" customHeight="1" x14ac:dyDescent="0.25">
      <c r="A1649" s="481" t="s">
        <v>4311</v>
      </c>
      <c r="B1649" s="481"/>
      <c r="C1649" s="482" t="s">
        <v>4312</v>
      </c>
      <c r="D1649" s="482"/>
      <c r="E1649" s="482"/>
      <c r="F1649" s="482"/>
      <c r="G1649" s="363" t="s">
        <v>14791</v>
      </c>
      <c r="H1649" s="499">
        <v>159.69999999999999</v>
      </c>
      <c r="I1649" s="484"/>
    </row>
    <row r="1650" spans="1:9" ht="12.2" customHeight="1" x14ac:dyDescent="0.25">
      <c r="A1650" s="485">
        <v>8928</v>
      </c>
      <c r="B1650" s="486"/>
      <c r="C1650" s="487" t="s">
        <v>4313</v>
      </c>
      <c r="D1650" s="487"/>
      <c r="E1650" s="487"/>
      <c r="F1650" s="487"/>
      <c r="G1650" s="362"/>
      <c r="H1650" s="488"/>
      <c r="I1650" s="488"/>
    </row>
    <row r="1651" spans="1:9" ht="36.6" customHeight="1" x14ac:dyDescent="0.25">
      <c r="A1651" s="481" t="s">
        <v>4314</v>
      </c>
      <c r="B1651" s="481"/>
      <c r="C1651" s="482" t="s">
        <v>4315</v>
      </c>
      <c r="D1651" s="482"/>
      <c r="E1651" s="482"/>
      <c r="F1651" s="482"/>
      <c r="G1651" s="363" t="s">
        <v>14781</v>
      </c>
      <c r="H1651" s="500">
        <v>28.01</v>
      </c>
      <c r="I1651" s="484"/>
    </row>
    <row r="1652" spans="1:9" ht="36.6" customHeight="1" x14ac:dyDescent="0.25">
      <c r="A1652" s="481" t="s">
        <v>4316</v>
      </c>
      <c r="B1652" s="481"/>
      <c r="C1652" s="482" t="s">
        <v>4317</v>
      </c>
      <c r="D1652" s="482"/>
      <c r="E1652" s="482"/>
      <c r="F1652" s="482"/>
      <c r="G1652" s="363" t="s">
        <v>14781</v>
      </c>
      <c r="H1652" s="500">
        <v>28.01</v>
      </c>
      <c r="I1652" s="484"/>
    </row>
    <row r="1653" spans="1:9" ht="36.6" customHeight="1" x14ac:dyDescent="0.25">
      <c r="A1653" s="481" t="s">
        <v>4318</v>
      </c>
      <c r="B1653" s="481"/>
      <c r="C1653" s="482" t="s">
        <v>4319</v>
      </c>
      <c r="D1653" s="482"/>
      <c r="E1653" s="482"/>
      <c r="F1653" s="482"/>
      <c r="G1653" s="363" t="s">
        <v>14781</v>
      </c>
      <c r="H1653" s="500">
        <v>28.28</v>
      </c>
      <c r="I1653" s="484"/>
    </row>
    <row r="1654" spans="1:9" ht="36.6" customHeight="1" x14ac:dyDescent="0.25">
      <c r="A1654" s="481" t="s">
        <v>4320</v>
      </c>
      <c r="B1654" s="481"/>
      <c r="C1654" s="482" t="s">
        <v>4321</v>
      </c>
      <c r="D1654" s="482"/>
      <c r="E1654" s="482"/>
      <c r="F1654" s="482"/>
      <c r="G1654" s="363" t="s">
        <v>14781</v>
      </c>
      <c r="H1654" s="500">
        <v>28.59</v>
      </c>
      <c r="I1654" s="484"/>
    </row>
    <row r="1655" spans="1:9" ht="36.6" customHeight="1" x14ac:dyDescent="0.25">
      <c r="A1655" s="481" t="s">
        <v>4322</v>
      </c>
      <c r="B1655" s="481"/>
      <c r="C1655" s="482" t="s">
        <v>4323</v>
      </c>
      <c r="D1655" s="482"/>
      <c r="E1655" s="482"/>
      <c r="F1655" s="482"/>
      <c r="G1655" s="363" t="s">
        <v>14781</v>
      </c>
      <c r="H1655" s="500">
        <v>29.68</v>
      </c>
      <c r="I1655" s="484"/>
    </row>
    <row r="1656" spans="1:9" ht="24.4" customHeight="1" x14ac:dyDescent="0.25">
      <c r="A1656" s="481" t="s">
        <v>4324</v>
      </c>
      <c r="B1656" s="481"/>
      <c r="C1656" s="482" t="s">
        <v>4325</v>
      </c>
      <c r="D1656" s="482"/>
      <c r="E1656" s="482"/>
      <c r="F1656" s="482"/>
      <c r="G1656" s="363" t="s">
        <v>14791</v>
      </c>
      <c r="H1656" s="500">
        <v>11.63</v>
      </c>
      <c r="I1656" s="484"/>
    </row>
    <row r="1657" spans="1:9" ht="48.75" customHeight="1" x14ac:dyDescent="0.25">
      <c r="A1657" s="481" t="s">
        <v>4326</v>
      </c>
      <c r="B1657" s="481"/>
      <c r="C1657" s="482" t="s">
        <v>4327</v>
      </c>
      <c r="D1657" s="482"/>
      <c r="E1657" s="482"/>
      <c r="F1657" s="482"/>
      <c r="G1657" s="363" t="s">
        <v>14791</v>
      </c>
      <c r="H1657" s="500">
        <v>46.03</v>
      </c>
      <c r="I1657" s="484"/>
    </row>
    <row r="1658" spans="1:9" ht="48.75" customHeight="1" x14ac:dyDescent="0.25">
      <c r="A1658" s="481" t="s">
        <v>4328</v>
      </c>
      <c r="B1658" s="481"/>
      <c r="C1658" s="482" t="s">
        <v>4329</v>
      </c>
      <c r="D1658" s="482"/>
      <c r="E1658" s="482"/>
      <c r="F1658" s="482"/>
      <c r="G1658" s="363" t="s">
        <v>14791</v>
      </c>
      <c r="H1658" s="500">
        <v>56.71</v>
      </c>
      <c r="I1658" s="484"/>
    </row>
    <row r="1659" spans="1:9" ht="36.6" customHeight="1" x14ac:dyDescent="0.25">
      <c r="A1659" s="481" t="s">
        <v>4330</v>
      </c>
      <c r="B1659" s="481"/>
      <c r="C1659" s="482" t="s">
        <v>4331</v>
      </c>
      <c r="D1659" s="482"/>
      <c r="E1659" s="482"/>
      <c r="F1659" s="482"/>
      <c r="G1659" s="363" t="s">
        <v>14791</v>
      </c>
      <c r="H1659" s="500">
        <v>68.349999999999994</v>
      </c>
      <c r="I1659" s="484"/>
    </row>
    <row r="1660" spans="1:9" ht="48.75" customHeight="1" x14ac:dyDescent="0.25">
      <c r="A1660" s="481" t="s">
        <v>419</v>
      </c>
      <c r="B1660" s="481"/>
      <c r="C1660" s="482" t="s">
        <v>4332</v>
      </c>
      <c r="D1660" s="482"/>
      <c r="E1660" s="482"/>
      <c r="F1660" s="482"/>
      <c r="G1660" s="363" t="s">
        <v>14791</v>
      </c>
      <c r="H1660" s="500">
        <v>56.36</v>
      </c>
      <c r="I1660" s="484"/>
    </row>
    <row r="1661" spans="1:9" ht="48.75" customHeight="1" x14ac:dyDescent="0.25">
      <c r="A1661" s="481" t="s">
        <v>434</v>
      </c>
      <c r="B1661" s="481"/>
      <c r="C1661" s="482" t="s">
        <v>4333</v>
      </c>
      <c r="D1661" s="482"/>
      <c r="E1661" s="482"/>
      <c r="F1661" s="482"/>
      <c r="G1661" s="363" t="s">
        <v>14791</v>
      </c>
      <c r="H1661" s="500">
        <v>68</v>
      </c>
      <c r="I1661" s="484"/>
    </row>
    <row r="1662" spans="1:9" ht="36.6" customHeight="1" x14ac:dyDescent="0.25">
      <c r="A1662" s="481" t="s">
        <v>4334</v>
      </c>
      <c r="B1662" s="481"/>
      <c r="C1662" s="482" t="s">
        <v>4335</v>
      </c>
      <c r="D1662" s="482"/>
      <c r="E1662" s="482"/>
      <c r="F1662" s="482"/>
      <c r="G1662" s="363" t="s">
        <v>14781</v>
      </c>
      <c r="H1662" s="483">
        <v>6.87</v>
      </c>
      <c r="I1662" s="484"/>
    </row>
    <row r="1663" spans="1:9" ht="36.6" customHeight="1" x14ac:dyDescent="0.25">
      <c r="A1663" s="481" t="s">
        <v>4336</v>
      </c>
      <c r="B1663" s="481"/>
      <c r="C1663" s="482" t="s">
        <v>4337</v>
      </c>
      <c r="D1663" s="482"/>
      <c r="E1663" s="482"/>
      <c r="F1663" s="482"/>
      <c r="G1663" s="363" t="s">
        <v>14781</v>
      </c>
      <c r="H1663" s="483">
        <v>7.2</v>
      </c>
      <c r="I1663" s="484"/>
    </row>
    <row r="1664" spans="1:9" ht="12.2" customHeight="1" x14ac:dyDescent="0.25">
      <c r="A1664" s="485">
        <v>8929</v>
      </c>
      <c r="B1664" s="486"/>
      <c r="C1664" s="487" t="s">
        <v>4339</v>
      </c>
      <c r="D1664" s="487"/>
      <c r="E1664" s="487"/>
      <c r="F1664" s="487"/>
      <c r="G1664" s="362"/>
      <c r="H1664" s="488"/>
      <c r="I1664" s="488"/>
    </row>
    <row r="1665" spans="1:9" ht="48.75" customHeight="1" x14ac:dyDescent="0.25">
      <c r="A1665" s="481" t="s">
        <v>4340</v>
      </c>
      <c r="B1665" s="481"/>
      <c r="C1665" s="482" t="s">
        <v>4341</v>
      </c>
      <c r="D1665" s="482"/>
      <c r="E1665" s="482"/>
      <c r="F1665" s="482"/>
      <c r="G1665" s="363" t="s">
        <v>14791</v>
      </c>
      <c r="H1665" s="499">
        <v>127.09</v>
      </c>
      <c r="I1665" s="484"/>
    </row>
    <row r="1666" spans="1:9" ht="48.75" customHeight="1" x14ac:dyDescent="0.25">
      <c r="A1666" s="481" t="s">
        <v>4342</v>
      </c>
      <c r="B1666" s="481"/>
      <c r="C1666" s="482" t="s">
        <v>4343</v>
      </c>
      <c r="D1666" s="482"/>
      <c r="E1666" s="482"/>
      <c r="F1666" s="482"/>
      <c r="G1666" s="363" t="s">
        <v>14791</v>
      </c>
      <c r="H1666" s="499">
        <v>100.6</v>
      </c>
      <c r="I1666" s="484"/>
    </row>
    <row r="1667" spans="1:9" ht="48.75" customHeight="1" x14ac:dyDescent="0.25">
      <c r="A1667" s="481" t="s">
        <v>4344</v>
      </c>
      <c r="B1667" s="481"/>
      <c r="C1667" s="482" t="s">
        <v>4345</v>
      </c>
      <c r="D1667" s="482"/>
      <c r="E1667" s="482"/>
      <c r="F1667" s="482"/>
      <c r="G1667" s="363" t="s">
        <v>14791</v>
      </c>
      <c r="H1667" s="499">
        <v>144.06</v>
      </c>
      <c r="I1667" s="484"/>
    </row>
    <row r="1668" spans="1:9" ht="48.75" customHeight="1" x14ac:dyDescent="0.25">
      <c r="A1668" s="481" t="s">
        <v>4346</v>
      </c>
      <c r="B1668" s="481"/>
      <c r="C1668" s="482" t="s">
        <v>4347</v>
      </c>
      <c r="D1668" s="482"/>
      <c r="E1668" s="482"/>
      <c r="F1668" s="482"/>
      <c r="G1668" s="363" t="s">
        <v>14791</v>
      </c>
      <c r="H1668" s="499">
        <v>116.61</v>
      </c>
      <c r="I1668" s="484"/>
    </row>
    <row r="1669" spans="1:9" ht="48.75" customHeight="1" x14ac:dyDescent="0.25">
      <c r="A1669" s="481" t="s">
        <v>4348</v>
      </c>
      <c r="B1669" s="481"/>
      <c r="C1669" s="482" t="s">
        <v>4349</v>
      </c>
      <c r="D1669" s="482"/>
      <c r="E1669" s="482"/>
      <c r="F1669" s="482"/>
      <c r="G1669" s="363" t="s">
        <v>14791</v>
      </c>
      <c r="H1669" s="499">
        <v>158.66</v>
      </c>
      <c r="I1669" s="484"/>
    </row>
    <row r="1670" spans="1:9" ht="48.75" customHeight="1" x14ac:dyDescent="0.25">
      <c r="A1670" s="481" t="s">
        <v>4350</v>
      </c>
      <c r="B1670" s="481"/>
      <c r="C1670" s="482" t="s">
        <v>4351</v>
      </c>
      <c r="D1670" s="482"/>
      <c r="E1670" s="482"/>
      <c r="F1670" s="482"/>
      <c r="G1670" s="363" t="s">
        <v>14791</v>
      </c>
      <c r="H1670" s="499">
        <v>134.91999999999999</v>
      </c>
      <c r="I1670" s="484"/>
    </row>
    <row r="1671" spans="1:9" ht="48.75" customHeight="1" x14ac:dyDescent="0.25">
      <c r="A1671" s="481" t="s">
        <v>4352</v>
      </c>
      <c r="B1671" s="481"/>
      <c r="C1671" s="482" t="s">
        <v>4353</v>
      </c>
      <c r="D1671" s="482"/>
      <c r="E1671" s="482"/>
      <c r="F1671" s="482"/>
      <c r="G1671" s="363" t="s">
        <v>14791</v>
      </c>
      <c r="H1671" s="499">
        <v>195.44</v>
      </c>
      <c r="I1671" s="484"/>
    </row>
    <row r="1672" spans="1:9" ht="48.75" customHeight="1" x14ac:dyDescent="0.25">
      <c r="A1672" s="481" t="s">
        <v>4354</v>
      </c>
      <c r="B1672" s="481"/>
      <c r="C1672" s="482" t="s">
        <v>4355</v>
      </c>
      <c r="D1672" s="482"/>
      <c r="E1672" s="482"/>
      <c r="F1672" s="482"/>
      <c r="G1672" s="363" t="s">
        <v>14791</v>
      </c>
      <c r="H1672" s="499">
        <v>168.27</v>
      </c>
      <c r="I1672" s="484"/>
    </row>
    <row r="1673" spans="1:9" ht="48.75" customHeight="1" x14ac:dyDescent="0.25">
      <c r="A1673" s="481" t="s">
        <v>4356</v>
      </c>
      <c r="B1673" s="481"/>
      <c r="C1673" s="482" t="s">
        <v>4357</v>
      </c>
      <c r="D1673" s="482"/>
      <c r="E1673" s="482"/>
      <c r="F1673" s="482"/>
      <c r="G1673" s="363" t="s">
        <v>14791</v>
      </c>
      <c r="H1673" s="499">
        <v>234.5</v>
      </c>
      <c r="I1673" s="484"/>
    </row>
    <row r="1674" spans="1:9" ht="12.2" customHeight="1" x14ac:dyDescent="0.25">
      <c r="A1674" s="485">
        <v>8930</v>
      </c>
      <c r="B1674" s="486"/>
      <c r="C1674" s="487" t="s">
        <v>4358</v>
      </c>
      <c r="D1674" s="487"/>
      <c r="E1674" s="487"/>
      <c r="F1674" s="487"/>
      <c r="G1674" s="362"/>
      <c r="H1674" s="488"/>
      <c r="I1674" s="488"/>
    </row>
    <row r="1675" spans="1:9" ht="48.75" customHeight="1" x14ac:dyDescent="0.25">
      <c r="A1675" s="481" t="s">
        <v>421</v>
      </c>
      <c r="B1675" s="481"/>
      <c r="C1675" s="482" t="s">
        <v>4359</v>
      </c>
      <c r="D1675" s="482"/>
      <c r="E1675" s="482"/>
      <c r="F1675" s="482"/>
      <c r="G1675" s="363" t="s">
        <v>14791</v>
      </c>
      <c r="H1675" s="499">
        <v>126.15</v>
      </c>
      <c r="I1675" s="484"/>
    </row>
    <row r="1676" spans="1:9" ht="48.75" customHeight="1" x14ac:dyDescent="0.25">
      <c r="A1676" s="481" t="s">
        <v>4360</v>
      </c>
      <c r="B1676" s="481"/>
      <c r="C1676" s="482" t="s">
        <v>4361</v>
      </c>
      <c r="D1676" s="482"/>
      <c r="E1676" s="482"/>
      <c r="F1676" s="482"/>
      <c r="G1676" s="363" t="s">
        <v>14791</v>
      </c>
      <c r="H1676" s="500">
        <v>99.75</v>
      </c>
      <c r="I1676" s="484"/>
    </row>
    <row r="1677" spans="1:9" ht="48.75" customHeight="1" x14ac:dyDescent="0.25">
      <c r="A1677" s="481" t="s">
        <v>4362</v>
      </c>
      <c r="B1677" s="481"/>
      <c r="C1677" s="482" t="s">
        <v>4363</v>
      </c>
      <c r="D1677" s="482"/>
      <c r="E1677" s="482"/>
      <c r="F1677" s="482"/>
      <c r="G1677" s="363" t="s">
        <v>14791</v>
      </c>
      <c r="H1677" s="499">
        <v>141.12</v>
      </c>
      <c r="I1677" s="484"/>
    </row>
    <row r="1678" spans="1:9" ht="48.75" customHeight="1" x14ac:dyDescent="0.25">
      <c r="A1678" s="481" t="s">
        <v>4364</v>
      </c>
      <c r="B1678" s="481"/>
      <c r="C1678" s="482" t="s">
        <v>4365</v>
      </c>
      <c r="D1678" s="482"/>
      <c r="E1678" s="482"/>
      <c r="F1678" s="482"/>
      <c r="G1678" s="363" t="s">
        <v>14791</v>
      </c>
      <c r="H1678" s="499">
        <v>115.02</v>
      </c>
      <c r="I1678" s="484"/>
    </row>
    <row r="1679" spans="1:9" ht="48.75" customHeight="1" x14ac:dyDescent="0.25">
      <c r="A1679" s="481" t="s">
        <v>4366</v>
      </c>
      <c r="B1679" s="481"/>
      <c r="C1679" s="482" t="s">
        <v>4367</v>
      </c>
      <c r="D1679" s="482"/>
      <c r="E1679" s="482"/>
      <c r="F1679" s="482"/>
      <c r="G1679" s="363" t="s">
        <v>14791</v>
      </c>
      <c r="H1679" s="499">
        <v>158.27000000000001</v>
      </c>
      <c r="I1679" s="484"/>
    </row>
    <row r="1680" spans="1:9" ht="48.75" customHeight="1" x14ac:dyDescent="0.25">
      <c r="A1680" s="481" t="s">
        <v>4368</v>
      </c>
      <c r="B1680" s="481"/>
      <c r="C1680" s="482" t="s">
        <v>4369</v>
      </c>
      <c r="D1680" s="482"/>
      <c r="E1680" s="482"/>
      <c r="F1680" s="482"/>
      <c r="G1680" s="363" t="s">
        <v>14791</v>
      </c>
      <c r="H1680" s="499">
        <v>132.09</v>
      </c>
      <c r="I1680" s="484"/>
    </row>
    <row r="1681" spans="1:9" ht="48.75" customHeight="1" x14ac:dyDescent="0.25">
      <c r="A1681" s="481" t="s">
        <v>4370</v>
      </c>
      <c r="B1681" s="481"/>
      <c r="C1681" s="482" t="s">
        <v>4371</v>
      </c>
      <c r="D1681" s="482"/>
      <c r="E1681" s="482"/>
      <c r="F1681" s="482"/>
      <c r="G1681" s="363" t="s">
        <v>14791</v>
      </c>
      <c r="H1681" s="499">
        <v>193.92</v>
      </c>
      <c r="I1681" s="484"/>
    </row>
    <row r="1682" spans="1:9" ht="48.75" customHeight="1" x14ac:dyDescent="0.25">
      <c r="A1682" s="481" t="s">
        <v>4372</v>
      </c>
      <c r="B1682" s="481"/>
      <c r="C1682" s="482" t="s">
        <v>4373</v>
      </c>
      <c r="D1682" s="482"/>
      <c r="E1682" s="482"/>
      <c r="F1682" s="482"/>
      <c r="G1682" s="363" t="s">
        <v>14791</v>
      </c>
      <c r="H1682" s="499">
        <v>169.13</v>
      </c>
      <c r="I1682" s="484"/>
    </row>
    <row r="1683" spans="1:9" ht="48.75" customHeight="1" x14ac:dyDescent="0.25">
      <c r="A1683" s="481" t="s">
        <v>4374</v>
      </c>
      <c r="B1683" s="481"/>
      <c r="C1683" s="482" t="s">
        <v>4375</v>
      </c>
      <c r="D1683" s="482"/>
      <c r="E1683" s="482"/>
      <c r="F1683" s="482"/>
      <c r="G1683" s="363" t="s">
        <v>14791</v>
      </c>
      <c r="H1683" s="499">
        <v>237.16</v>
      </c>
      <c r="I1683" s="484"/>
    </row>
    <row r="1684" spans="1:9" ht="12.2" customHeight="1" x14ac:dyDescent="0.25">
      <c r="A1684" s="485">
        <v>8931</v>
      </c>
      <c r="B1684" s="486"/>
      <c r="C1684" s="487" t="s">
        <v>4377</v>
      </c>
      <c r="D1684" s="487"/>
      <c r="E1684" s="487"/>
      <c r="F1684" s="487"/>
      <c r="G1684" s="362"/>
      <c r="H1684" s="488"/>
      <c r="I1684" s="488"/>
    </row>
    <row r="1685" spans="1:9" ht="48.75" customHeight="1" x14ac:dyDescent="0.25">
      <c r="A1685" s="481" t="s">
        <v>4378</v>
      </c>
      <c r="B1685" s="481"/>
      <c r="C1685" s="482" t="s">
        <v>4379</v>
      </c>
      <c r="D1685" s="482"/>
      <c r="E1685" s="482"/>
      <c r="F1685" s="482"/>
      <c r="G1685" s="363" t="s">
        <v>14791</v>
      </c>
      <c r="H1685" s="500">
        <v>14.4</v>
      </c>
      <c r="I1685" s="484"/>
    </row>
    <row r="1686" spans="1:9" ht="48.75" customHeight="1" x14ac:dyDescent="0.25">
      <c r="A1686" s="481" t="s">
        <v>4380</v>
      </c>
      <c r="B1686" s="481"/>
      <c r="C1686" s="482" t="s">
        <v>4381</v>
      </c>
      <c r="D1686" s="482"/>
      <c r="E1686" s="482"/>
      <c r="F1686" s="482"/>
      <c r="G1686" s="363" t="s">
        <v>14791</v>
      </c>
      <c r="H1686" s="500">
        <v>12.67</v>
      </c>
      <c r="I1686" s="484"/>
    </row>
    <row r="1687" spans="1:9" ht="36.6" customHeight="1" x14ac:dyDescent="0.25">
      <c r="A1687" s="481" t="s">
        <v>4382</v>
      </c>
      <c r="B1687" s="481"/>
      <c r="C1687" s="482" t="s">
        <v>4383</v>
      </c>
      <c r="D1687" s="482"/>
      <c r="E1687" s="482"/>
      <c r="F1687" s="482"/>
      <c r="G1687" s="363" t="s">
        <v>14791</v>
      </c>
      <c r="H1687" s="500">
        <v>14.38</v>
      </c>
      <c r="I1687" s="484"/>
    </row>
    <row r="1688" spans="1:9" ht="36.6" customHeight="1" x14ac:dyDescent="0.25">
      <c r="A1688" s="481" t="s">
        <v>4384</v>
      </c>
      <c r="B1688" s="481"/>
      <c r="C1688" s="482" t="s">
        <v>4385</v>
      </c>
      <c r="D1688" s="482"/>
      <c r="E1688" s="482"/>
      <c r="F1688" s="482"/>
      <c r="G1688" s="363" t="s">
        <v>14791</v>
      </c>
      <c r="H1688" s="500">
        <v>25.53</v>
      </c>
      <c r="I1688" s="484"/>
    </row>
    <row r="1689" spans="1:9" ht="36.6" customHeight="1" x14ac:dyDescent="0.25">
      <c r="A1689" s="481" t="s">
        <v>4386</v>
      </c>
      <c r="B1689" s="481"/>
      <c r="C1689" s="482" t="s">
        <v>4387</v>
      </c>
      <c r="D1689" s="482"/>
      <c r="E1689" s="482"/>
      <c r="F1689" s="482"/>
      <c r="G1689" s="363" t="s">
        <v>14791</v>
      </c>
      <c r="H1689" s="500">
        <v>19.71</v>
      </c>
      <c r="I1689" s="484"/>
    </row>
    <row r="1690" spans="1:9" ht="12.2" customHeight="1" x14ac:dyDescent="0.25">
      <c r="A1690" s="485">
        <v>8932</v>
      </c>
      <c r="B1690" s="486"/>
      <c r="C1690" s="487" t="s">
        <v>4389</v>
      </c>
      <c r="D1690" s="487"/>
      <c r="E1690" s="487"/>
      <c r="F1690" s="487"/>
      <c r="G1690" s="362"/>
      <c r="H1690" s="488"/>
      <c r="I1690" s="488"/>
    </row>
    <row r="1691" spans="1:9" ht="36.6" customHeight="1" x14ac:dyDescent="0.25">
      <c r="A1691" s="481" t="s">
        <v>431</v>
      </c>
      <c r="B1691" s="481"/>
      <c r="C1691" s="482" t="s">
        <v>4390</v>
      </c>
      <c r="D1691" s="482"/>
      <c r="E1691" s="482"/>
      <c r="F1691" s="482"/>
      <c r="G1691" s="363" t="s">
        <v>14781</v>
      </c>
      <c r="H1691" s="500">
        <v>63.85</v>
      </c>
      <c r="I1691" s="484"/>
    </row>
    <row r="1692" spans="1:9" ht="36.6" customHeight="1" x14ac:dyDescent="0.25">
      <c r="A1692" s="481" t="s">
        <v>4391</v>
      </c>
      <c r="B1692" s="481"/>
      <c r="C1692" s="482" t="s">
        <v>4392</v>
      </c>
      <c r="D1692" s="482"/>
      <c r="E1692" s="482"/>
      <c r="F1692" s="482"/>
      <c r="G1692" s="363" t="s">
        <v>14781</v>
      </c>
      <c r="H1692" s="500">
        <v>77.25</v>
      </c>
      <c r="I1692" s="484"/>
    </row>
    <row r="1693" spans="1:9" ht="36.6" customHeight="1" x14ac:dyDescent="0.25">
      <c r="A1693" s="481" t="s">
        <v>4393</v>
      </c>
      <c r="B1693" s="481"/>
      <c r="C1693" s="482" t="s">
        <v>4394</v>
      </c>
      <c r="D1693" s="482"/>
      <c r="E1693" s="482"/>
      <c r="F1693" s="482"/>
      <c r="G1693" s="363" t="s">
        <v>14781</v>
      </c>
      <c r="H1693" s="500">
        <v>60.84</v>
      </c>
      <c r="I1693" s="484"/>
    </row>
    <row r="1694" spans="1:9" ht="36.6" customHeight="1" x14ac:dyDescent="0.25">
      <c r="A1694" s="481" t="s">
        <v>4395</v>
      </c>
      <c r="B1694" s="481"/>
      <c r="C1694" s="482" t="s">
        <v>4396</v>
      </c>
      <c r="D1694" s="482"/>
      <c r="E1694" s="482"/>
      <c r="F1694" s="482"/>
      <c r="G1694" s="363" t="s">
        <v>14781</v>
      </c>
      <c r="H1694" s="500">
        <v>49.15</v>
      </c>
      <c r="I1694" s="484"/>
    </row>
    <row r="1695" spans="1:9" ht="36.6" customHeight="1" x14ac:dyDescent="0.25">
      <c r="A1695" s="481" t="s">
        <v>4397</v>
      </c>
      <c r="B1695" s="481"/>
      <c r="C1695" s="482" t="s">
        <v>4398</v>
      </c>
      <c r="D1695" s="482"/>
      <c r="E1695" s="482"/>
      <c r="F1695" s="482"/>
      <c r="G1695" s="363" t="s">
        <v>14781</v>
      </c>
      <c r="H1695" s="500">
        <v>92.5</v>
      </c>
      <c r="I1695" s="484"/>
    </row>
    <row r="1696" spans="1:9" ht="36.6" customHeight="1" x14ac:dyDescent="0.25">
      <c r="A1696" s="481" t="s">
        <v>4399</v>
      </c>
      <c r="B1696" s="481"/>
      <c r="C1696" s="482" t="s">
        <v>4400</v>
      </c>
      <c r="D1696" s="482"/>
      <c r="E1696" s="482"/>
      <c r="F1696" s="482"/>
      <c r="G1696" s="363" t="s">
        <v>14781</v>
      </c>
      <c r="H1696" s="500">
        <v>68.989999999999995</v>
      </c>
      <c r="I1696" s="484"/>
    </row>
    <row r="1697" spans="1:9" ht="36.6" customHeight="1" x14ac:dyDescent="0.25">
      <c r="A1697" s="481" t="s">
        <v>4401</v>
      </c>
      <c r="B1697" s="481"/>
      <c r="C1697" s="482" t="s">
        <v>4402</v>
      </c>
      <c r="D1697" s="482"/>
      <c r="E1697" s="482"/>
      <c r="F1697" s="482"/>
      <c r="G1697" s="363" t="s">
        <v>14781</v>
      </c>
      <c r="H1697" s="500">
        <v>64.38</v>
      </c>
      <c r="I1697" s="484"/>
    </row>
    <row r="1698" spans="1:9" ht="36.6" customHeight="1" x14ac:dyDescent="0.25">
      <c r="A1698" s="481" t="s">
        <v>4403</v>
      </c>
      <c r="B1698" s="481"/>
      <c r="C1698" s="482" t="s">
        <v>4404</v>
      </c>
      <c r="D1698" s="482"/>
      <c r="E1698" s="482"/>
      <c r="F1698" s="482"/>
      <c r="G1698" s="363" t="s">
        <v>14781</v>
      </c>
      <c r="H1698" s="500">
        <v>40.869999999999997</v>
      </c>
      <c r="I1698" s="484"/>
    </row>
    <row r="1699" spans="1:9" ht="48.75" customHeight="1" x14ac:dyDescent="0.25">
      <c r="A1699" s="481" t="s">
        <v>4405</v>
      </c>
      <c r="B1699" s="481"/>
      <c r="C1699" s="482" t="s">
        <v>4406</v>
      </c>
      <c r="D1699" s="482"/>
      <c r="E1699" s="482"/>
      <c r="F1699" s="482"/>
      <c r="G1699" s="363" t="s">
        <v>14781</v>
      </c>
      <c r="H1699" s="499">
        <v>174.88</v>
      </c>
      <c r="I1699" s="484"/>
    </row>
    <row r="1700" spans="1:9" ht="48.75" customHeight="1" x14ac:dyDescent="0.25">
      <c r="A1700" s="481" t="s">
        <v>4407</v>
      </c>
      <c r="B1700" s="481"/>
      <c r="C1700" s="482" t="s">
        <v>4408</v>
      </c>
      <c r="D1700" s="482"/>
      <c r="E1700" s="482"/>
      <c r="F1700" s="482"/>
      <c r="G1700" s="363" t="s">
        <v>14781</v>
      </c>
      <c r="H1700" s="499">
        <v>195.44</v>
      </c>
      <c r="I1700" s="484"/>
    </row>
    <row r="1701" spans="1:9" ht="48.75" customHeight="1" x14ac:dyDescent="0.25">
      <c r="A1701" s="481" t="s">
        <v>4409</v>
      </c>
      <c r="B1701" s="481"/>
      <c r="C1701" s="482" t="s">
        <v>4410</v>
      </c>
      <c r="D1701" s="482"/>
      <c r="E1701" s="482"/>
      <c r="F1701" s="482"/>
      <c r="G1701" s="363" t="s">
        <v>14781</v>
      </c>
      <c r="H1701" s="499">
        <v>169.71</v>
      </c>
      <c r="I1701" s="484"/>
    </row>
    <row r="1702" spans="1:9" ht="48.75" customHeight="1" x14ac:dyDescent="0.25">
      <c r="A1702" s="481" t="s">
        <v>4411</v>
      </c>
      <c r="B1702" s="481"/>
      <c r="C1702" s="482" t="s">
        <v>4412</v>
      </c>
      <c r="D1702" s="482"/>
      <c r="E1702" s="482"/>
      <c r="F1702" s="482"/>
      <c r="G1702" s="363" t="s">
        <v>14781</v>
      </c>
      <c r="H1702" s="499">
        <v>148.16999999999999</v>
      </c>
      <c r="I1702" s="484"/>
    </row>
    <row r="1703" spans="1:9" ht="48.75" customHeight="1" x14ac:dyDescent="0.25">
      <c r="A1703" s="481" t="s">
        <v>4413</v>
      </c>
      <c r="B1703" s="481"/>
      <c r="C1703" s="482" t="s">
        <v>4414</v>
      </c>
      <c r="D1703" s="482"/>
      <c r="E1703" s="482"/>
      <c r="F1703" s="482"/>
      <c r="G1703" s="363" t="s">
        <v>14781</v>
      </c>
      <c r="H1703" s="499">
        <v>292.2</v>
      </c>
      <c r="I1703" s="484"/>
    </row>
    <row r="1704" spans="1:9" ht="48.75" customHeight="1" x14ac:dyDescent="0.25">
      <c r="A1704" s="481" t="s">
        <v>4415</v>
      </c>
      <c r="B1704" s="481"/>
      <c r="C1704" s="482" t="s">
        <v>4416</v>
      </c>
      <c r="D1704" s="482"/>
      <c r="E1704" s="482"/>
      <c r="F1704" s="482"/>
      <c r="G1704" s="363" t="s">
        <v>14781</v>
      </c>
      <c r="H1704" s="499">
        <v>354.48</v>
      </c>
      <c r="I1704" s="484"/>
    </row>
    <row r="1705" spans="1:9" ht="48.75" customHeight="1" x14ac:dyDescent="0.25">
      <c r="A1705" s="481" t="s">
        <v>4417</v>
      </c>
      <c r="B1705" s="481"/>
      <c r="C1705" s="482" t="s">
        <v>4418</v>
      </c>
      <c r="D1705" s="482"/>
      <c r="E1705" s="482"/>
      <c r="F1705" s="482"/>
      <c r="G1705" s="363" t="s">
        <v>14781</v>
      </c>
      <c r="H1705" s="499">
        <v>303.02</v>
      </c>
      <c r="I1705" s="484"/>
    </row>
    <row r="1706" spans="1:9" ht="48.75" customHeight="1" x14ac:dyDescent="0.25">
      <c r="A1706" s="481" t="s">
        <v>4419</v>
      </c>
      <c r="B1706" s="481"/>
      <c r="C1706" s="482" t="s">
        <v>4420</v>
      </c>
      <c r="D1706" s="482"/>
      <c r="E1706" s="482"/>
      <c r="F1706" s="482"/>
      <c r="G1706" s="363" t="s">
        <v>14781</v>
      </c>
      <c r="H1706" s="499">
        <v>238.78</v>
      </c>
      <c r="I1706" s="484"/>
    </row>
    <row r="1707" spans="1:9" ht="48.75" customHeight="1" x14ac:dyDescent="0.25">
      <c r="A1707" s="481" t="s">
        <v>4421</v>
      </c>
      <c r="B1707" s="481"/>
      <c r="C1707" s="482" t="s">
        <v>4422</v>
      </c>
      <c r="D1707" s="482"/>
      <c r="E1707" s="482"/>
      <c r="F1707" s="482"/>
      <c r="G1707" s="363" t="s">
        <v>14781</v>
      </c>
      <c r="H1707" s="499">
        <v>129.91</v>
      </c>
      <c r="I1707" s="484"/>
    </row>
    <row r="1708" spans="1:9" ht="48.75" customHeight="1" x14ac:dyDescent="0.25">
      <c r="A1708" s="481" t="s">
        <v>4423</v>
      </c>
      <c r="B1708" s="481"/>
      <c r="C1708" s="482" t="s">
        <v>4424</v>
      </c>
      <c r="D1708" s="482"/>
      <c r="E1708" s="482"/>
      <c r="F1708" s="482"/>
      <c r="G1708" s="363" t="s">
        <v>14781</v>
      </c>
      <c r="H1708" s="499">
        <v>156.35</v>
      </c>
      <c r="I1708" s="484"/>
    </row>
    <row r="1709" spans="1:9" ht="48.75" customHeight="1" x14ac:dyDescent="0.25">
      <c r="A1709" s="481" t="s">
        <v>4425</v>
      </c>
      <c r="B1709" s="481"/>
      <c r="C1709" s="482" t="s">
        <v>4426</v>
      </c>
      <c r="D1709" s="482"/>
      <c r="E1709" s="482"/>
      <c r="F1709" s="482"/>
      <c r="G1709" s="363" t="s">
        <v>14781</v>
      </c>
      <c r="H1709" s="499">
        <v>118.32</v>
      </c>
      <c r="I1709" s="484"/>
    </row>
    <row r="1710" spans="1:9" ht="48.75" customHeight="1" x14ac:dyDescent="0.25">
      <c r="A1710" s="481" t="s">
        <v>4427</v>
      </c>
      <c r="B1710" s="481"/>
      <c r="C1710" s="482" t="s">
        <v>4428</v>
      </c>
      <c r="D1710" s="482"/>
      <c r="E1710" s="482"/>
      <c r="F1710" s="482"/>
      <c r="G1710" s="363" t="s">
        <v>14781</v>
      </c>
      <c r="H1710" s="499">
        <v>101.42</v>
      </c>
      <c r="I1710" s="484"/>
    </row>
    <row r="1711" spans="1:9" ht="48.75" customHeight="1" x14ac:dyDescent="0.25">
      <c r="A1711" s="481" t="s">
        <v>4429</v>
      </c>
      <c r="B1711" s="481"/>
      <c r="C1711" s="482" t="s">
        <v>4430</v>
      </c>
      <c r="D1711" s="482"/>
      <c r="E1711" s="482"/>
      <c r="F1711" s="482"/>
      <c r="G1711" s="363" t="s">
        <v>14781</v>
      </c>
      <c r="H1711" s="500">
        <v>71.59</v>
      </c>
      <c r="I1711" s="484"/>
    </row>
    <row r="1712" spans="1:9" ht="48.75" customHeight="1" x14ac:dyDescent="0.25">
      <c r="A1712" s="481" t="s">
        <v>4431</v>
      </c>
      <c r="B1712" s="481"/>
      <c r="C1712" s="482" t="s">
        <v>4432</v>
      </c>
      <c r="D1712" s="482"/>
      <c r="E1712" s="482"/>
      <c r="F1712" s="482"/>
      <c r="G1712" s="363" t="s">
        <v>14781</v>
      </c>
      <c r="H1712" s="500">
        <v>83.75</v>
      </c>
      <c r="I1712" s="484"/>
    </row>
    <row r="1713" spans="1:9" ht="48.75" customHeight="1" x14ac:dyDescent="0.25">
      <c r="A1713" s="481" t="s">
        <v>4433</v>
      </c>
      <c r="B1713" s="481"/>
      <c r="C1713" s="482" t="s">
        <v>4434</v>
      </c>
      <c r="D1713" s="482"/>
      <c r="E1713" s="482"/>
      <c r="F1713" s="482"/>
      <c r="G1713" s="363" t="s">
        <v>14781</v>
      </c>
      <c r="H1713" s="500">
        <v>85.62</v>
      </c>
      <c r="I1713" s="484"/>
    </row>
    <row r="1714" spans="1:9" ht="48.75" customHeight="1" x14ac:dyDescent="0.25">
      <c r="A1714" s="481" t="s">
        <v>4435</v>
      </c>
      <c r="B1714" s="481"/>
      <c r="C1714" s="482" t="s">
        <v>4436</v>
      </c>
      <c r="D1714" s="482"/>
      <c r="E1714" s="482"/>
      <c r="F1714" s="482"/>
      <c r="G1714" s="363" t="s">
        <v>14781</v>
      </c>
      <c r="H1714" s="499">
        <v>131.1</v>
      </c>
      <c r="I1714" s="484"/>
    </row>
    <row r="1715" spans="1:9" ht="48.75" customHeight="1" x14ac:dyDescent="0.25">
      <c r="A1715" s="481" t="s">
        <v>4437</v>
      </c>
      <c r="B1715" s="481"/>
      <c r="C1715" s="482" t="s">
        <v>4438</v>
      </c>
      <c r="D1715" s="482"/>
      <c r="E1715" s="482"/>
      <c r="F1715" s="482"/>
      <c r="G1715" s="363" t="s">
        <v>14781</v>
      </c>
      <c r="H1715" s="500">
        <v>63.13</v>
      </c>
      <c r="I1715" s="484"/>
    </row>
    <row r="1716" spans="1:9" ht="48.75" customHeight="1" x14ac:dyDescent="0.25">
      <c r="A1716" s="481" t="s">
        <v>4439</v>
      </c>
      <c r="B1716" s="481"/>
      <c r="C1716" s="482" t="s">
        <v>4440</v>
      </c>
      <c r="D1716" s="482"/>
      <c r="E1716" s="482"/>
      <c r="F1716" s="482"/>
      <c r="G1716" s="363" t="s">
        <v>14781</v>
      </c>
      <c r="H1716" s="500">
        <v>75.34</v>
      </c>
      <c r="I1716" s="484"/>
    </row>
    <row r="1717" spans="1:9" ht="48.75" customHeight="1" x14ac:dyDescent="0.25">
      <c r="A1717" s="481" t="s">
        <v>15055</v>
      </c>
      <c r="B1717" s="481"/>
      <c r="C1717" s="482" t="s">
        <v>15056</v>
      </c>
      <c r="D1717" s="482"/>
      <c r="E1717" s="482"/>
      <c r="F1717" s="482"/>
      <c r="G1717" s="363" t="s">
        <v>14781</v>
      </c>
      <c r="H1717" s="499">
        <v>271.10000000000002</v>
      </c>
      <c r="I1717" s="484"/>
    </row>
    <row r="1718" spans="1:9" ht="48.75" customHeight="1" x14ac:dyDescent="0.25">
      <c r="A1718" s="481" t="s">
        <v>15057</v>
      </c>
      <c r="B1718" s="481"/>
      <c r="C1718" s="482" t="s">
        <v>15058</v>
      </c>
      <c r="D1718" s="482"/>
      <c r="E1718" s="482"/>
      <c r="F1718" s="482"/>
      <c r="G1718" s="363" t="s">
        <v>14781</v>
      </c>
      <c r="H1718" s="499">
        <v>243.93</v>
      </c>
      <c r="I1718" s="484"/>
    </row>
    <row r="1719" spans="1:9" ht="48.75" customHeight="1" x14ac:dyDescent="0.25">
      <c r="A1719" s="481" t="s">
        <v>15059</v>
      </c>
      <c r="B1719" s="481"/>
      <c r="C1719" s="482" t="s">
        <v>15060</v>
      </c>
      <c r="D1719" s="482"/>
      <c r="E1719" s="482"/>
      <c r="F1719" s="482"/>
      <c r="G1719" s="363" t="s">
        <v>14781</v>
      </c>
      <c r="H1719" s="499">
        <v>540.55999999999995</v>
      </c>
      <c r="I1719" s="484"/>
    </row>
    <row r="1720" spans="1:9" ht="48.75" customHeight="1" x14ac:dyDescent="0.25">
      <c r="A1720" s="481" t="s">
        <v>15061</v>
      </c>
      <c r="B1720" s="481"/>
      <c r="C1720" s="482" t="s">
        <v>15062</v>
      </c>
      <c r="D1720" s="482"/>
      <c r="E1720" s="482"/>
      <c r="F1720" s="482"/>
      <c r="G1720" s="363" t="s">
        <v>14781</v>
      </c>
      <c r="H1720" s="499">
        <v>415.03</v>
      </c>
      <c r="I1720" s="484"/>
    </row>
    <row r="1721" spans="1:9" ht="36.6" customHeight="1" x14ac:dyDescent="0.25">
      <c r="A1721" s="481" t="s">
        <v>15063</v>
      </c>
      <c r="B1721" s="481"/>
      <c r="C1721" s="482" t="s">
        <v>15064</v>
      </c>
      <c r="D1721" s="482"/>
      <c r="E1721" s="482"/>
      <c r="F1721" s="482"/>
      <c r="G1721" s="363" t="s">
        <v>14781</v>
      </c>
      <c r="H1721" s="499">
        <v>185.14</v>
      </c>
      <c r="I1721" s="484"/>
    </row>
    <row r="1722" spans="1:9" ht="36.6" customHeight="1" x14ac:dyDescent="0.25">
      <c r="A1722" s="481" t="s">
        <v>15065</v>
      </c>
      <c r="B1722" s="481"/>
      <c r="C1722" s="482" t="s">
        <v>15066</v>
      </c>
      <c r="D1722" s="482"/>
      <c r="E1722" s="482"/>
      <c r="F1722" s="482"/>
      <c r="G1722" s="363" t="s">
        <v>14781</v>
      </c>
      <c r="H1722" s="499">
        <v>167.35</v>
      </c>
      <c r="I1722" s="484"/>
    </row>
    <row r="1723" spans="1:9" ht="36.6" customHeight="1" x14ac:dyDescent="0.25">
      <c r="A1723" s="481" t="s">
        <v>15067</v>
      </c>
      <c r="B1723" s="481"/>
      <c r="C1723" s="482" t="s">
        <v>15068</v>
      </c>
      <c r="D1723" s="482"/>
      <c r="E1723" s="482"/>
      <c r="F1723" s="482"/>
      <c r="G1723" s="363" t="s">
        <v>14781</v>
      </c>
      <c r="H1723" s="499">
        <v>368.64</v>
      </c>
      <c r="I1723" s="484"/>
    </row>
    <row r="1724" spans="1:9" ht="36.6" customHeight="1" x14ac:dyDescent="0.25">
      <c r="A1724" s="481" t="s">
        <v>15069</v>
      </c>
      <c r="B1724" s="481"/>
      <c r="C1724" s="482" t="s">
        <v>15070</v>
      </c>
      <c r="D1724" s="482"/>
      <c r="E1724" s="482"/>
      <c r="F1724" s="482"/>
      <c r="G1724" s="363" t="s">
        <v>14781</v>
      </c>
      <c r="H1724" s="499">
        <v>261.87</v>
      </c>
      <c r="I1724" s="484"/>
    </row>
    <row r="1725" spans="1:9" ht="48.75" customHeight="1" x14ac:dyDescent="0.25">
      <c r="A1725" s="481" t="s">
        <v>15071</v>
      </c>
      <c r="B1725" s="481"/>
      <c r="C1725" s="482" t="s">
        <v>15072</v>
      </c>
      <c r="D1725" s="482"/>
      <c r="E1725" s="482"/>
      <c r="F1725" s="482"/>
      <c r="G1725" s="363" t="s">
        <v>14781</v>
      </c>
      <c r="H1725" s="499">
        <v>282.41000000000003</v>
      </c>
      <c r="I1725" s="484"/>
    </row>
    <row r="1726" spans="1:9" ht="48.75" customHeight="1" x14ac:dyDescent="0.25">
      <c r="A1726" s="481" t="s">
        <v>15073</v>
      </c>
      <c r="B1726" s="481"/>
      <c r="C1726" s="482" t="s">
        <v>15074</v>
      </c>
      <c r="D1726" s="482"/>
      <c r="E1726" s="482"/>
      <c r="F1726" s="482"/>
      <c r="G1726" s="363" t="s">
        <v>14781</v>
      </c>
      <c r="H1726" s="499">
        <v>229.8</v>
      </c>
      <c r="I1726" s="484"/>
    </row>
    <row r="1727" spans="1:9" ht="48.75" customHeight="1" x14ac:dyDescent="0.25">
      <c r="A1727" s="481" t="s">
        <v>15075</v>
      </c>
      <c r="B1727" s="481"/>
      <c r="C1727" s="482" t="s">
        <v>15076</v>
      </c>
      <c r="D1727" s="482"/>
      <c r="E1727" s="482"/>
      <c r="F1727" s="482"/>
      <c r="G1727" s="363" t="s">
        <v>14781</v>
      </c>
      <c r="H1727" s="499">
        <v>559.53</v>
      </c>
      <c r="I1727" s="484"/>
    </row>
    <row r="1728" spans="1:9" ht="48.75" customHeight="1" x14ac:dyDescent="0.25">
      <c r="A1728" s="481" t="s">
        <v>15077</v>
      </c>
      <c r="B1728" s="481"/>
      <c r="C1728" s="482" t="s">
        <v>15078</v>
      </c>
      <c r="D1728" s="482"/>
      <c r="E1728" s="482"/>
      <c r="F1728" s="482"/>
      <c r="G1728" s="363" t="s">
        <v>14781</v>
      </c>
      <c r="H1728" s="499">
        <v>414.35</v>
      </c>
      <c r="I1728" s="484"/>
    </row>
    <row r="1729" spans="1:9" ht="36.6" customHeight="1" x14ac:dyDescent="0.25">
      <c r="A1729" s="481" t="s">
        <v>15079</v>
      </c>
      <c r="B1729" s="481"/>
      <c r="C1729" s="482" t="s">
        <v>15080</v>
      </c>
      <c r="D1729" s="482"/>
      <c r="E1729" s="482"/>
      <c r="F1729" s="482"/>
      <c r="G1729" s="363" t="s">
        <v>14781</v>
      </c>
      <c r="H1729" s="499">
        <v>196.45</v>
      </c>
      <c r="I1729" s="484"/>
    </row>
    <row r="1730" spans="1:9" ht="36.6" customHeight="1" x14ac:dyDescent="0.25">
      <c r="A1730" s="481" t="s">
        <v>15081</v>
      </c>
      <c r="B1730" s="481"/>
      <c r="C1730" s="482" t="s">
        <v>15082</v>
      </c>
      <c r="D1730" s="482"/>
      <c r="E1730" s="482"/>
      <c r="F1730" s="482"/>
      <c r="G1730" s="363" t="s">
        <v>14781</v>
      </c>
      <c r="H1730" s="499">
        <v>153.22</v>
      </c>
      <c r="I1730" s="484"/>
    </row>
    <row r="1731" spans="1:9" ht="36.6" customHeight="1" x14ac:dyDescent="0.25">
      <c r="A1731" s="481" t="s">
        <v>15083</v>
      </c>
      <c r="B1731" s="481"/>
      <c r="C1731" s="482" t="s">
        <v>15084</v>
      </c>
      <c r="D1731" s="482"/>
      <c r="E1731" s="482"/>
      <c r="F1731" s="482"/>
      <c r="G1731" s="363" t="s">
        <v>14781</v>
      </c>
      <c r="H1731" s="499">
        <v>387.61</v>
      </c>
      <c r="I1731" s="484"/>
    </row>
    <row r="1732" spans="1:9" ht="36.6" customHeight="1" x14ac:dyDescent="0.25">
      <c r="A1732" s="481" t="s">
        <v>15085</v>
      </c>
      <c r="B1732" s="481"/>
      <c r="C1732" s="482" t="s">
        <v>15086</v>
      </c>
      <c r="D1732" s="482"/>
      <c r="E1732" s="482"/>
      <c r="F1732" s="482"/>
      <c r="G1732" s="363" t="s">
        <v>14781</v>
      </c>
      <c r="H1732" s="499">
        <v>261.19</v>
      </c>
      <c r="I1732" s="484"/>
    </row>
    <row r="1733" spans="1:9" ht="48.75" customHeight="1" x14ac:dyDescent="0.25">
      <c r="A1733" s="481" t="s">
        <v>15087</v>
      </c>
      <c r="B1733" s="481"/>
      <c r="C1733" s="482" t="s">
        <v>15088</v>
      </c>
      <c r="D1733" s="482"/>
      <c r="E1733" s="482"/>
      <c r="F1733" s="482"/>
      <c r="G1733" s="363" t="s">
        <v>14781</v>
      </c>
      <c r="H1733" s="499">
        <v>463.18</v>
      </c>
      <c r="I1733" s="484"/>
    </row>
    <row r="1734" spans="1:9" ht="48.75" customHeight="1" x14ac:dyDescent="0.25">
      <c r="A1734" s="481" t="s">
        <v>15089</v>
      </c>
      <c r="B1734" s="481"/>
      <c r="C1734" s="482" t="s">
        <v>15090</v>
      </c>
      <c r="D1734" s="482"/>
      <c r="E1734" s="482"/>
      <c r="F1734" s="482"/>
      <c r="G1734" s="363" t="s">
        <v>14781</v>
      </c>
      <c r="H1734" s="499">
        <v>382.17</v>
      </c>
      <c r="I1734" s="484"/>
    </row>
    <row r="1735" spans="1:9" ht="48.75" customHeight="1" x14ac:dyDescent="0.25">
      <c r="A1735" s="481" t="s">
        <v>15091</v>
      </c>
      <c r="B1735" s="481"/>
      <c r="C1735" s="482" t="s">
        <v>15092</v>
      </c>
      <c r="D1735" s="482"/>
      <c r="E1735" s="482"/>
      <c r="F1735" s="482"/>
      <c r="G1735" s="363" t="s">
        <v>14781</v>
      </c>
      <c r="H1735" s="499">
        <v>476.27</v>
      </c>
      <c r="I1735" s="484"/>
    </row>
    <row r="1736" spans="1:9" ht="36.6" customHeight="1" x14ac:dyDescent="0.25">
      <c r="A1736" s="481" t="s">
        <v>15093</v>
      </c>
      <c r="B1736" s="481"/>
      <c r="C1736" s="482" t="s">
        <v>15094</v>
      </c>
      <c r="D1736" s="482"/>
      <c r="E1736" s="482"/>
      <c r="F1736" s="482"/>
      <c r="G1736" s="363" t="s">
        <v>14781</v>
      </c>
      <c r="H1736" s="499">
        <v>377.22</v>
      </c>
      <c r="I1736" s="484"/>
    </row>
    <row r="1737" spans="1:9" ht="36.6" customHeight="1" x14ac:dyDescent="0.25">
      <c r="A1737" s="481" t="s">
        <v>15095</v>
      </c>
      <c r="B1737" s="481"/>
      <c r="C1737" s="482" t="s">
        <v>15096</v>
      </c>
      <c r="D1737" s="482"/>
      <c r="E1737" s="482"/>
      <c r="F1737" s="482"/>
      <c r="G1737" s="363" t="s">
        <v>14781</v>
      </c>
      <c r="H1737" s="499">
        <v>305.58999999999997</v>
      </c>
      <c r="I1737" s="484"/>
    </row>
    <row r="1738" spans="1:9" ht="36.6" customHeight="1" x14ac:dyDescent="0.25">
      <c r="A1738" s="481" t="s">
        <v>15097</v>
      </c>
      <c r="B1738" s="481"/>
      <c r="C1738" s="482" t="s">
        <v>15098</v>
      </c>
      <c r="D1738" s="482"/>
      <c r="E1738" s="482"/>
      <c r="F1738" s="482"/>
      <c r="G1738" s="363" t="s">
        <v>14781</v>
      </c>
      <c r="H1738" s="499">
        <v>323.11</v>
      </c>
      <c r="I1738" s="484"/>
    </row>
    <row r="1739" spans="1:9" ht="48.75" customHeight="1" x14ac:dyDescent="0.25">
      <c r="A1739" s="481" t="s">
        <v>15099</v>
      </c>
      <c r="B1739" s="481"/>
      <c r="C1739" s="482" t="s">
        <v>15100</v>
      </c>
      <c r="D1739" s="482"/>
      <c r="E1739" s="482"/>
      <c r="F1739" s="482"/>
      <c r="G1739" s="363" t="s">
        <v>14781</v>
      </c>
      <c r="H1739" s="499">
        <v>469.86</v>
      </c>
      <c r="I1739" s="484"/>
    </row>
    <row r="1740" spans="1:9" ht="48.75" customHeight="1" x14ac:dyDescent="0.25">
      <c r="A1740" s="481" t="s">
        <v>15101</v>
      </c>
      <c r="B1740" s="481"/>
      <c r="C1740" s="482" t="s">
        <v>15102</v>
      </c>
      <c r="D1740" s="482"/>
      <c r="E1740" s="482"/>
      <c r="F1740" s="482"/>
      <c r="G1740" s="363" t="s">
        <v>14781</v>
      </c>
      <c r="H1740" s="499">
        <v>356.91</v>
      </c>
      <c r="I1740" s="484"/>
    </row>
    <row r="1741" spans="1:9" ht="48.75" customHeight="1" x14ac:dyDescent="0.25">
      <c r="A1741" s="481" t="s">
        <v>15103</v>
      </c>
      <c r="B1741" s="481"/>
      <c r="C1741" s="482" t="s">
        <v>15104</v>
      </c>
      <c r="D1741" s="482"/>
      <c r="E1741" s="482"/>
      <c r="F1741" s="482"/>
      <c r="G1741" s="363" t="s">
        <v>14781</v>
      </c>
      <c r="H1741" s="499">
        <v>554.87</v>
      </c>
      <c r="I1741" s="484"/>
    </row>
    <row r="1742" spans="1:9" ht="48.75" customHeight="1" x14ac:dyDescent="0.25">
      <c r="A1742" s="481" t="s">
        <v>15105</v>
      </c>
      <c r="B1742" s="481"/>
      <c r="C1742" s="482" t="s">
        <v>15106</v>
      </c>
      <c r="D1742" s="482"/>
      <c r="E1742" s="482"/>
      <c r="F1742" s="482"/>
      <c r="G1742" s="363" t="s">
        <v>14781</v>
      </c>
      <c r="H1742" s="499">
        <v>406.11</v>
      </c>
      <c r="I1742" s="484"/>
    </row>
    <row r="1743" spans="1:9" ht="48.75" customHeight="1" x14ac:dyDescent="0.25">
      <c r="A1743" s="481" t="s">
        <v>15107</v>
      </c>
      <c r="B1743" s="481"/>
      <c r="C1743" s="482" t="s">
        <v>15108</v>
      </c>
      <c r="D1743" s="482"/>
      <c r="E1743" s="482"/>
      <c r="F1743" s="482"/>
      <c r="G1743" s="363" t="s">
        <v>14781</v>
      </c>
      <c r="H1743" s="499">
        <v>318.44</v>
      </c>
      <c r="I1743" s="484"/>
    </row>
    <row r="1744" spans="1:9" ht="36.6" customHeight="1" x14ac:dyDescent="0.25">
      <c r="A1744" s="481" t="s">
        <v>15109</v>
      </c>
      <c r="B1744" s="481"/>
      <c r="C1744" s="482" t="s">
        <v>15110</v>
      </c>
      <c r="D1744" s="482"/>
      <c r="E1744" s="482"/>
      <c r="F1744" s="482"/>
      <c r="G1744" s="363" t="s">
        <v>14781</v>
      </c>
      <c r="H1744" s="499">
        <v>383.9</v>
      </c>
      <c r="I1744" s="484"/>
    </row>
    <row r="1745" spans="1:9" ht="36.6" customHeight="1" x14ac:dyDescent="0.25">
      <c r="A1745" s="481" t="s">
        <v>15111</v>
      </c>
      <c r="B1745" s="481"/>
      <c r="C1745" s="482" t="s">
        <v>15112</v>
      </c>
      <c r="D1745" s="482"/>
      <c r="E1745" s="482"/>
      <c r="F1745" s="482"/>
      <c r="G1745" s="363" t="s">
        <v>14781</v>
      </c>
      <c r="H1745" s="499">
        <v>280.33</v>
      </c>
      <c r="I1745" s="484"/>
    </row>
    <row r="1746" spans="1:9" ht="36.6" customHeight="1" x14ac:dyDescent="0.25">
      <c r="A1746" s="481" t="s">
        <v>15113</v>
      </c>
      <c r="B1746" s="481"/>
      <c r="C1746" s="482" t="s">
        <v>15114</v>
      </c>
      <c r="D1746" s="482"/>
      <c r="E1746" s="482"/>
      <c r="F1746" s="482"/>
      <c r="G1746" s="363" t="s">
        <v>14781</v>
      </c>
      <c r="H1746" s="499">
        <v>401.71</v>
      </c>
      <c r="I1746" s="484"/>
    </row>
    <row r="1747" spans="1:9" ht="36.6" customHeight="1" x14ac:dyDescent="0.25">
      <c r="A1747" s="481" t="s">
        <v>15115</v>
      </c>
      <c r="B1747" s="481"/>
      <c r="C1747" s="482" t="s">
        <v>15116</v>
      </c>
      <c r="D1747" s="482"/>
      <c r="E1747" s="482"/>
      <c r="F1747" s="482"/>
      <c r="G1747" s="363" t="s">
        <v>14781</v>
      </c>
      <c r="H1747" s="499">
        <v>363.13</v>
      </c>
      <c r="I1747" s="484"/>
    </row>
    <row r="1748" spans="1:9" ht="36.6" customHeight="1" x14ac:dyDescent="0.25">
      <c r="A1748" s="481" t="s">
        <v>15117</v>
      </c>
      <c r="B1748" s="481"/>
      <c r="C1748" s="482" t="s">
        <v>15118</v>
      </c>
      <c r="D1748" s="482"/>
      <c r="E1748" s="482"/>
      <c r="F1748" s="482"/>
      <c r="G1748" s="363" t="s">
        <v>14781</v>
      </c>
      <c r="H1748" s="499">
        <v>280.14999999999998</v>
      </c>
      <c r="I1748" s="484"/>
    </row>
    <row r="1749" spans="1:9" ht="48.75" customHeight="1" x14ac:dyDescent="0.25">
      <c r="A1749" s="481" t="s">
        <v>4441</v>
      </c>
      <c r="B1749" s="481"/>
      <c r="C1749" s="482" t="s">
        <v>4442</v>
      </c>
      <c r="D1749" s="482"/>
      <c r="E1749" s="482"/>
      <c r="F1749" s="482"/>
      <c r="G1749" s="363" t="s">
        <v>14781</v>
      </c>
      <c r="H1749" s="500">
        <v>57.41</v>
      </c>
      <c r="I1749" s="484"/>
    </row>
    <row r="1750" spans="1:9" ht="48.75" customHeight="1" x14ac:dyDescent="0.25">
      <c r="A1750" s="481" t="s">
        <v>4443</v>
      </c>
      <c r="B1750" s="481"/>
      <c r="C1750" s="482" t="s">
        <v>4444</v>
      </c>
      <c r="D1750" s="482"/>
      <c r="E1750" s="482"/>
      <c r="F1750" s="482"/>
      <c r="G1750" s="363" t="s">
        <v>14781</v>
      </c>
      <c r="H1750" s="500">
        <v>54.4</v>
      </c>
      <c r="I1750" s="484"/>
    </row>
    <row r="1751" spans="1:9" ht="48.75" customHeight="1" x14ac:dyDescent="0.25">
      <c r="A1751" s="481" t="s">
        <v>4445</v>
      </c>
      <c r="B1751" s="481"/>
      <c r="C1751" s="482" t="s">
        <v>4446</v>
      </c>
      <c r="D1751" s="482"/>
      <c r="E1751" s="482"/>
      <c r="F1751" s="482"/>
      <c r="G1751" s="363" t="s">
        <v>14781</v>
      </c>
      <c r="H1751" s="500">
        <v>42.71</v>
      </c>
      <c r="I1751" s="484"/>
    </row>
    <row r="1752" spans="1:9" ht="36.6" customHeight="1" x14ac:dyDescent="0.25">
      <c r="A1752" s="481" t="s">
        <v>4447</v>
      </c>
      <c r="B1752" s="481"/>
      <c r="C1752" s="482" t="s">
        <v>4448</v>
      </c>
      <c r="D1752" s="482"/>
      <c r="E1752" s="482"/>
      <c r="F1752" s="482"/>
      <c r="G1752" s="363" t="s">
        <v>14781</v>
      </c>
      <c r="H1752" s="501">
        <v>1930.71</v>
      </c>
      <c r="I1752" s="484"/>
    </row>
    <row r="1753" spans="1:9" ht="36.6" customHeight="1" x14ac:dyDescent="0.25">
      <c r="A1753" s="481" t="s">
        <v>4449</v>
      </c>
      <c r="B1753" s="481"/>
      <c r="C1753" s="482" t="s">
        <v>4450</v>
      </c>
      <c r="D1753" s="482"/>
      <c r="E1753" s="482"/>
      <c r="F1753" s="482"/>
      <c r="G1753" s="363" t="s">
        <v>14781</v>
      </c>
      <c r="H1753" s="501">
        <v>2915.7</v>
      </c>
      <c r="I1753" s="484"/>
    </row>
    <row r="1754" spans="1:9" ht="36.6" customHeight="1" x14ac:dyDescent="0.25">
      <c r="A1754" s="481" t="s">
        <v>4451</v>
      </c>
      <c r="B1754" s="481"/>
      <c r="C1754" s="482" t="s">
        <v>4452</v>
      </c>
      <c r="D1754" s="482"/>
      <c r="E1754" s="482"/>
      <c r="F1754" s="482"/>
      <c r="G1754" s="363" t="s">
        <v>14781</v>
      </c>
      <c r="H1754" s="501">
        <v>3804.65</v>
      </c>
      <c r="I1754" s="484"/>
    </row>
    <row r="1755" spans="1:9" ht="48.75" customHeight="1" x14ac:dyDescent="0.25">
      <c r="A1755" s="481" t="s">
        <v>4453</v>
      </c>
      <c r="B1755" s="481"/>
      <c r="C1755" s="482" t="s">
        <v>4454</v>
      </c>
      <c r="D1755" s="482"/>
      <c r="E1755" s="482"/>
      <c r="F1755" s="482"/>
      <c r="G1755" s="363" t="s">
        <v>14781</v>
      </c>
      <c r="H1755" s="501">
        <v>4831.57</v>
      </c>
      <c r="I1755" s="484"/>
    </row>
    <row r="1756" spans="1:9" ht="48.75" customHeight="1" x14ac:dyDescent="0.25">
      <c r="A1756" s="481" t="s">
        <v>4455</v>
      </c>
      <c r="B1756" s="481"/>
      <c r="C1756" s="482" t="s">
        <v>4456</v>
      </c>
      <c r="D1756" s="482"/>
      <c r="E1756" s="482"/>
      <c r="F1756" s="482"/>
      <c r="G1756" s="363" t="s">
        <v>14781</v>
      </c>
      <c r="H1756" s="501">
        <v>5355.98</v>
      </c>
      <c r="I1756" s="484"/>
    </row>
    <row r="1757" spans="1:9" ht="48.75" customHeight="1" x14ac:dyDescent="0.25">
      <c r="A1757" s="481" t="s">
        <v>4457</v>
      </c>
      <c r="B1757" s="481"/>
      <c r="C1757" s="482" t="s">
        <v>4458</v>
      </c>
      <c r="D1757" s="482"/>
      <c r="E1757" s="482"/>
      <c r="F1757" s="482"/>
      <c r="G1757" s="363" t="s">
        <v>14781</v>
      </c>
      <c r="H1757" s="500">
        <v>82.62</v>
      </c>
      <c r="I1757" s="484"/>
    </row>
    <row r="1758" spans="1:9" ht="48.75" customHeight="1" x14ac:dyDescent="0.25">
      <c r="A1758" s="481" t="s">
        <v>4459</v>
      </c>
      <c r="B1758" s="481"/>
      <c r="C1758" s="482" t="s">
        <v>4460</v>
      </c>
      <c r="D1758" s="482"/>
      <c r="E1758" s="482"/>
      <c r="F1758" s="482"/>
      <c r="G1758" s="363" t="s">
        <v>14781</v>
      </c>
      <c r="H1758" s="500">
        <v>83.28</v>
      </c>
      <c r="I1758" s="484"/>
    </row>
    <row r="1759" spans="1:9" ht="48.75" customHeight="1" x14ac:dyDescent="0.25">
      <c r="A1759" s="481" t="s">
        <v>4461</v>
      </c>
      <c r="B1759" s="481"/>
      <c r="C1759" s="482" t="s">
        <v>4462</v>
      </c>
      <c r="D1759" s="482"/>
      <c r="E1759" s="482"/>
      <c r="F1759" s="482"/>
      <c r="G1759" s="363" t="s">
        <v>14781</v>
      </c>
      <c r="H1759" s="500">
        <v>80.27</v>
      </c>
      <c r="I1759" s="484"/>
    </row>
    <row r="1760" spans="1:9" ht="36.6" customHeight="1" x14ac:dyDescent="0.25">
      <c r="A1760" s="481" t="s">
        <v>4463</v>
      </c>
      <c r="B1760" s="481"/>
      <c r="C1760" s="482" t="s">
        <v>4464</v>
      </c>
      <c r="D1760" s="482"/>
      <c r="E1760" s="482"/>
      <c r="F1760" s="482"/>
      <c r="G1760" s="363" t="s">
        <v>14781</v>
      </c>
      <c r="H1760" s="500">
        <v>59.11</v>
      </c>
      <c r="I1760" s="484"/>
    </row>
    <row r="1761" spans="1:9" ht="36.6" customHeight="1" x14ac:dyDescent="0.25">
      <c r="A1761" s="481" t="s">
        <v>433</v>
      </c>
      <c r="B1761" s="481"/>
      <c r="C1761" s="482" t="s">
        <v>4465</v>
      </c>
      <c r="D1761" s="482"/>
      <c r="E1761" s="482"/>
      <c r="F1761" s="482"/>
      <c r="G1761" s="363" t="s">
        <v>14781</v>
      </c>
      <c r="H1761" s="499">
        <v>483.05</v>
      </c>
      <c r="I1761" s="484"/>
    </row>
    <row r="1762" spans="1:9" ht="12.2" customHeight="1" x14ac:dyDescent="0.25">
      <c r="A1762" s="485">
        <v>8933</v>
      </c>
      <c r="B1762" s="486"/>
      <c r="C1762" s="487" t="s">
        <v>4467</v>
      </c>
      <c r="D1762" s="487"/>
      <c r="E1762" s="487"/>
      <c r="F1762" s="487"/>
      <c r="G1762" s="362"/>
      <c r="H1762" s="488"/>
      <c r="I1762" s="488"/>
    </row>
    <row r="1763" spans="1:9" ht="36.6" customHeight="1" x14ac:dyDescent="0.25">
      <c r="A1763" s="481" t="s">
        <v>4468</v>
      </c>
      <c r="B1763" s="481"/>
      <c r="C1763" s="482" t="s">
        <v>4469</v>
      </c>
      <c r="D1763" s="482"/>
      <c r="E1763" s="482"/>
      <c r="F1763" s="482"/>
      <c r="G1763" s="363" t="s">
        <v>14781</v>
      </c>
      <c r="H1763" s="500">
        <v>32.770000000000003</v>
      </c>
      <c r="I1763" s="484"/>
    </row>
    <row r="1764" spans="1:9" ht="36.6" customHeight="1" x14ac:dyDescent="0.25">
      <c r="A1764" s="481" t="s">
        <v>4470</v>
      </c>
      <c r="B1764" s="481"/>
      <c r="C1764" s="482" t="s">
        <v>4471</v>
      </c>
      <c r="D1764" s="482"/>
      <c r="E1764" s="482"/>
      <c r="F1764" s="482"/>
      <c r="G1764" s="363" t="s">
        <v>14781</v>
      </c>
      <c r="H1764" s="500">
        <v>35.58</v>
      </c>
      <c r="I1764" s="484"/>
    </row>
    <row r="1765" spans="1:9" ht="36.6" customHeight="1" x14ac:dyDescent="0.25">
      <c r="A1765" s="481" t="s">
        <v>4472</v>
      </c>
      <c r="B1765" s="481"/>
      <c r="C1765" s="482" t="s">
        <v>4473</v>
      </c>
      <c r="D1765" s="482"/>
      <c r="E1765" s="482"/>
      <c r="F1765" s="482"/>
      <c r="G1765" s="363" t="s">
        <v>14781</v>
      </c>
      <c r="H1765" s="500">
        <v>39.909999999999997</v>
      </c>
      <c r="I1765" s="484"/>
    </row>
    <row r="1766" spans="1:9" ht="36.6" customHeight="1" x14ac:dyDescent="0.25">
      <c r="A1766" s="481" t="s">
        <v>4474</v>
      </c>
      <c r="B1766" s="481"/>
      <c r="C1766" s="482" t="s">
        <v>4475</v>
      </c>
      <c r="D1766" s="482"/>
      <c r="E1766" s="482"/>
      <c r="F1766" s="482"/>
      <c r="G1766" s="363" t="s">
        <v>14781</v>
      </c>
      <c r="H1766" s="500">
        <v>38.659999999999997</v>
      </c>
      <c r="I1766" s="484"/>
    </row>
    <row r="1767" spans="1:9" ht="36.6" customHeight="1" x14ac:dyDescent="0.25">
      <c r="A1767" s="481" t="s">
        <v>4476</v>
      </c>
      <c r="B1767" s="481"/>
      <c r="C1767" s="482" t="s">
        <v>4477</v>
      </c>
      <c r="D1767" s="482"/>
      <c r="E1767" s="482"/>
      <c r="F1767" s="482"/>
      <c r="G1767" s="363" t="s">
        <v>14781</v>
      </c>
      <c r="H1767" s="500">
        <v>31.52</v>
      </c>
      <c r="I1767" s="484"/>
    </row>
    <row r="1768" spans="1:9" ht="36.6" customHeight="1" x14ac:dyDescent="0.25">
      <c r="A1768" s="481" t="s">
        <v>4478</v>
      </c>
      <c r="B1768" s="481"/>
      <c r="C1768" s="482" t="s">
        <v>4479</v>
      </c>
      <c r="D1768" s="482"/>
      <c r="E1768" s="482"/>
      <c r="F1768" s="482"/>
      <c r="G1768" s="363" t="s">
        <v>14781</v>
      </c>
      <c r="H1768" s="500">
        <v>29.83</v>
      </c>
      <c r="I1768" s="484"/>
    </row>
    <row r="1769" spans="1:9" ht="36.6" customHeight="1" x14ac:dyDescent="0.25">
      <c r="A1769" s="481" t="s">
        <v>4480</v>
      </c>
      <c r="B1769" s="481"/>
      <c r="C1769" s="482" t="s">
        <v>4481</v>
      </c>
      <c r="D1769" s="482"/>
      <c r="E1769" s="482"/>
      <c r="F1769" s="482"/>
      <c r="G1769" s="363" t="s">
        <v>14781</v>
      </c>
      <c r="H1769" s="500">
        <v>45.12</v>
      </c>
      <c r="I1769" s="484"/>
    </row>
    <row r="1770" spans="1:9" ht="36.6" customHeight="1" x14ac:dyDescent="0.25">
      <c r="A1770" s="481" t="s">
        <v>4482</v>
      </c>
      <c r="B1770" s="481"/>
      <c r="C1770" s="482" t="s">
        <v>4483</v>
      </c>
      <c r="D1770" s="482"/>
      <c r="E1770" s="482"/>
      <c r="F1770" s="482"/>
      <c r="G1770" s="363" t="s">
        <v>14781</v>
      </c>
      <c r="H1770" s="500">
        <v>29.28</v>
      </c>
      <c r="I1770" s="484"/>
    </row>
    <row r="1771" spans="1:9" ht="12.2" customHeight="1" x14ac:dyDescent="0.25">
      <c r="A1771" s="485">
        <v>8934</v>
      </c>
      <c r="B1771" s="486"/>
      <c r="C1771" s="487" t="s">
        <v>4485</v>
      </c>
      <c r="D1771" s="487"/>
      <c r="E1771" s="487"/>
      <c r="F1771" s="487"/>
      <c r="G1771" s="362"/>
      <c r="H1771" s="488"/>
      <c r="I1771" s="488"/>
    </row>
    <row r="1772" spans="1:9" ht="36.6" customHeight="1" x14ac:dyDescent="0.25">
      <c r="A1772" s="481" t="s">
        <v>4486</v>
      </c>
      <c r="B1772" s="481"/>
      <c r="C1772" s="482" t="s">
        <v>4487</v>
      </c>
      <c r="D1772" s="482"/>
      <c r="E1772" s="482"/>
      <c r="F1772" s="482"/>
      <c r="G1772" s="363" t="s">
        <v>14781</v>
      </c>
      <c r="H1772" s="500">
        <v>11.66</v>
      </c>
      <c r="I1772" s="484"/>
    </row>
    <row r="1773" spans="1:9" ht="36.6" customHeight="1" x14ac:dyDescent="0.25">
      <c r="A1773" s="481" t="s">
        <v>4488</v>
      </c>
      <c r="B1773" s="481"/>
      <c r="C1773" s="482" t="s">
        <v>4489</v>
      </c>
      <c r="D1773" s="482"/>
      <c r="E1773" s="482"/>
      <c r="F1773" s="482"/>
      <c r="G1773" s="363" t="s">
        <v>14781</v>
      </c>
      <c r="H1773" s="500">
        <v>12.23</v>
      </c>
      <c r="I1773" s="484"/>
    </row>
    <row r="1774" spans="1:9" ht="36.6" customHeight="1" x14ac:dyDescent="0.25">
      <c r="A1774" s="481" t="s">
        <v>4490</v>
      </c>
      <c r="B1774" s="481"/>
      <c r="C1774" s="482" t="s">
        <v>4491</v>
      </c>
      <c r="D1774" s="482"/>
      <c r="E1774" s="482"/>
      <c r="F1774" s="482"/>
      <c r="G1774" s="363" t="s">
        <v>14781</v>
      </c>
      <c r="H1774" s="500">
        <v>14.04</v>
      </c>
      <c r="I1774" s="484"/>
    </row>
    <row r="1775" spans="1:9" ht="36.6" customHeight="1" x14ac:dyDescent="0.25">
      <c r="A1775" s="481" t="s">
        <v>4492</v>
      </c>
      <c r="B1775" s="481"/>
      <c r="C1775" s="482" t="s">
        <v>4493</v>
      </c>
      <c r="D1775" s="482"/>
      <c r="E1775" s="482"/>
      <c r="F1775" s="482"/>
      <c r="G1775" s="363" t="s">
        <v>14781</v>
      </c>
      <c r="H1775" s="500">
        <v>14.28</v>
      </c>
      <c r="I1775" s="484"/>
    </row>
    <row r="1776" spans="1:9" ht="36.6" customHeight="1" x14ac:dyDescent="0.25">
      <c r="A1776" s="481" t="s">
        <v>4494</v>
      </c>
      <c r="B1776" s="481"/>
      <c r="C1776" s="482" t="s">
        <v>4495</v>
      </c>
      <c r="D1776" s="482"/>
      <c r="E1776" s="482"/>
      <c r="F1776" s="482"/>
      <c r="G1776" s="363" t="s">
        <v>14781</v>
      </c>
      <c r="H1776" s="500">
        <v>12.02</v>
      </c>
      <c r="I1776" s="484"/>
    </row>
    <row r="1777" spans="1:9" ht="36.6" customHeight="1" x14ac:dyDescent="0.25">
      <c r="A1777" s="481" t="s">
        <v>4496</v>
      </c>
      <c r="B1777" s="481"/>
      <c r="C1777" s="482" t="s">
        <v>4497</v>
      </c>
      <c r="D1777" s="482"/>
      <c r="E1777" s="482"/>
      <c r="F1777" s="482"/>
      <c r="G1777" s="363" t="s">
        <v>14781</v>
      </c>
      <c r="H1777" s="500">
        <v>14.7</v>
      </c>
      <c r="I1777" s="484"/>
    </row>
    <row r="1778" spans="1:9" ht="36.6" customHeight="1" x14ac:dyDescent="0.25">
      <c r="A1778" s="481" t="s">
        <v>4498</v>
      </c>
      <c r="B1778" s="481"/>
      <c r="C1778" s="482" t="s">
        <v>4499</v>
      </c>
      <c r="D1778" s="482"/>
      <c r="E1778" s="482"/>
      <c r="F1778" s="482"/>
      <c r="G1778" s="363" t="s">
        <v>14781</v>
      </c>
      <c r="H1778" s="500">
        <v>28.1</v>
      </c>
      <c r="I1778" s="484"/>
    </row>
    <row r="1779" spans="1:9" ht="36.6" customHeight="1" x14ac:dyDescent="0.25">
      <c r="A1779" s="481" t="s">
        <v>4500</v>
      </c>
      <c r="B1779" s="481"/>
      <c r="C1779" s="482" t="s">
        <v>4501</v>
      </c>
      <c r="D1779" s="482"/>
      <c r="E1779" s="482"/>
      <c r="F1779" s="482"/>
      <c r="G1779" s="363" t="s">
        <v>14781</v>
      </c>
      <c r="H1779" s="500">
        <v>11.69</v>
      </c>
      <c r="I1779" s="484"/>
    </row>
    <row r="1780" spans="1:9" ht="12.2" customHeight="1" x14ac:dyDescent="0.25">
      <c r="A1780" s="481" t="s">
        <v>4502</v>
      </c>
      <c r="B1780" s="481"/>
      <c r="C1780" s="482" t="s">
        <v>4503</v>
      </c>
      <c r="D1780" s="482"/>
      <c r="E1780" s="482"/>
      <c r="F1780" s="482"/>
      <c r="G1780" s="363" t="s">
        <v>14781</v>
      </c>
      <c r="H1780" s="500">
        <v>24.61</v>
      </c>
      <c r="I1780" s="484"/>
    </row>
    <row r="1781" spans="1:9" ht="36.6" customHeight="1" x14ac:dyDescent="0.25">
      <c r="A1781" s="481" t="s">
        <v>4504</v>
      </c>
      <c r="B1781" s="481"/>
      <c r="C1781" s="482" t="s">
        <v>4505</v>
      </c>
      <c r="D1781" s="482"/>
      <c r="E1781" s="482"/>
      <c r="F1781" s="482"/>
      <c r="G1781" s="363" t="s">
        <v>14781</v>
      </c>
      <c r="H1781" s="500">
        <v>16.329999999999998</v>
      </c>
      <c r="I1781" s="484"/>
    </row>
    <row r="1782" spans="1:9" ht="36.6" customHeight="1" x14ac:dyDescent="0.25">
      <c r="A1782" s="481" t="s">
        <v>4506</v>
      </c>
      <c r="B1782" s="481"/>
      <c r="C1782" s="482" t="s">
        <v>4507</v>
      </c>
      <c r="D1782" s="482"/>
      <c r="E1782" s="482"/>
      <c r="F1782" s="482"/>
      <c r="G1782" s="363" t="s">
        <v>14781</v>
      </c>
      <c r="H1782" s="500">
        <v>16.579999999999998</v>
      </c>
      <c r="I1782" s="484"/>
    </row>
    <row r="1783" spans="1:9" ht="36.6" customHeight="1" x14ac:dyDescent="0.25">
      <c r="A1783" s="481" t="s">
        <v>4508</v>
      </c>
      <c r="B1783" s="481"/>
      <c r="C1783" s="482" t="s">
        <v>4509</v>
      </c>
      <c r="D1783" s="482"/>
      <c r="E1783" s="482"/>
      <c r="F1783" s="482"/>
      <c r="G1783" s="363" t="s">
        <v>14781</v>
      </c>
      <c r="H1783" s="500">
        <v>16.96</v>
      </c>
      <c r="I1783" s="484"/>
    </row>
    <row r="1784" spans="1:9" ht="36.6" customHeight="1" x14ac:dyDescent="0.25">
      <c r="A1784" s="481" t="s">
        <v>4510</v>
      </c>
      <c r="B1784" s="481"/>
      <c r="C1784" s="482" t="s">
        <v>4511</v>
      </c>
      <c r="D1784" s="482"/>
      <c r="E1784" s="482"/>
      <c r="F1784" s="482"/>
      <c r="G1784" s="363" t="s">
        <v>14781</v>
      </c>
      <c r="H1784" s="500">
        <v>16.739999999999998</v>
      </c>
      <c r="I1784" s="484"/>
    </row>
    <row r="1785" spans="1:9" ht="36.6" customHeight="1" x14ac:dyDescent="0.25">
      <c r="A1785" s="481" t="s">
        <v>4512</v>
      </c>
      <c r="B1785" s="481"/>
      <c r="C1785" s="482" t="s">
        <v>4513</v>
      </c>
      <c r="D1785" s="482"/>
      <c r="E1785" s="482"/>
      <c r="F1785" s="482"/>
      <c r="G1785" s="363" t="s">
        <v>14781</v>
      </c>
      <c r="H1785" s="500">
        <v>24.05</v>
      </c>
      <c r="I1785" s="484"/>
    </row>
    <row r="1786" spans="1:9" ht="36.6" customHeight="1" x14ac:dyDescent="0.25">
      <c r="A1786" s="481" t="s">
        <v>4514</v>
      </c>
      <c r="B1786" s="481"/>
      <c r="C1786" s="482" t="s">
        <v>4515</v>
      </c>
      <c r="D1786" s="482"/>
      <c r="E1786" s="482"/>
      <c r="F1786" s="482"/>
      <c r="G1786" s="363" t="s">
        <v>14781</v>
      </c>
      <c r="H1786" s="500">
        <v>80.680000000000007</v>
      </c>
      <c r="I1786" s="484"/>
    </row>
    <row r="1787" spans="1:9" ht="36.6" customHeight="1" x14ac:dyDescent="0.25">
      <c r="A1787" s="481" t="s">
        <v>4516</v>
      </c>
      <c r="B1787" s="481"/>
      <c r="C1787" s="482" t="s">
        <v>4517</v>
      </c>
      <c r="D1787" s="482"/>
      <c r="E1787" s="482"/>
      <c r="F1787" s="482"/>
      <c r="G1787" s="363" t="s">
        <v>14781</v>
      </c>
      <c r="H1787" s="500">
        <v>19.36</v>
      </c>
      <c r="I1787" s="484"/>
    </row>
    <row r="1788" spans="1:9" ht="24.4" customHeight="1" x14ac:dyDescent="0.25">
      <c r="A1788" s="481" t="s">
        <v>4518</v>
      </c>
      <c r="B1788" s="481"/>
      <c r="C1788" s="482" t="s">
        <v>4519</v>
      </c>
      <c r="D1788" s="482"/>
      <c r="E1788" s="482"/>
      <c r="F1788" s="482"/>
      <c r="G1788" s="363" t="s">
        <v>14781</v>
      </c>
      <c r="H1788" s="483">
        <v>9.4700000000000006</v>
      </c>
      <c r="I1788" s="484"/>
    </row>
    <row r="1789" spans="1:9" ht="12.2" customHeight="1" x14ac:dyDescent="0.25">
      <c r="A1789" s="485">
        <v>8936</v>
      </c>
      <c r="B1789" s="486"/>
      <c r="C1789" s="487" t="s">
        <v>4520</v>
      </c>
      <c r="D1789" s="487"/>
      <c r="E1789" s="487"/>
      <c r="F1789" s="487"/>
      <c r="G1789" s="362"/>
      <c r="H1789" s="488"/>
      <c r="I1789" s="488"/>
    </row>
    <row r="1790" spans="1:9" ht="24.4" customHeight="1" x14ac:dyDescent="0.25">
      <c r="A1790" s="481" t="s">
        <v>4521</v>
      </c>
      <c r="B1790" s="481"/>
      <c r="C1790" s="482" t="s">
        <v>4522</v>
      </c>
      <c r="D1790" s="482"/>
      <c r="E1790" s="482"/>
      <c r="F1790" s="482"/>
      <c r="G1790" s="363" t="s">
        <v>14791</v>
      </c>
      <c r="H1790" s="500">
        <v>56.06</v>
      </c>
      <c r="I1790" s="484"/>
    </row>
    <row r="1791" spans="1:9" ht="24.4" customHeight="1" x14ac:dyDescent="0.25">
      <c r="A1791" s="481" t="s">
        <v>4523</v>
      </c>
      <c r="B1791" s="481"/>
      <c r="C1791" s="482" t="s">
        <v>4524</v>
      </c>
      <c r="D1791" s="482"/>
      <c r="E1791" s="482"/>
      <c r="F1791" s="482"/>
      <c r="G1791" s="363" t="s">
        <v>14791</v>
      </c>
      <c r="H1791" s="500">
        <v>82.76</v>
      </c>
      <c r="I1791" s="484"/>
    </row>
    <row r="1792" spans="1:9" ht="24.4" customHeight="1" x14ac:dyDescent="0.25">
      <c r="A1792" s="481" t="s">
        <v>4525</v>
      </c>
      <c r="B1792" s="481"/>
      <c r="C1792" s="482" t="s">
        <v>4526</v>
      </c>
      <c r="D1792" s="482"/>
      <c r="E1792" s="482"/>
      <c r="F1792" s="482"/>
      <c r="G1792" s="363" t="s">
        <v>14791</v>
      </c>
      <c r="H1792" s="499">
        <v>108.69</v>
      </c>
      <c r="I1792" s="484"/>
    </row>
    <row r="1793" spans="1:9" ht="24.4" customHeight="1" x14ac:dyDescent="0.25">
      <c r="A1793" s="481" t="s">
        <v>4527</v>
      </c>
      <c r="B1793" s="481"/>
      <c r="C1793" s="482" t="s">
        <v>4528</v>
      </c>
      <c r="D1793" s="482"/>
      <c r="E1793" s="482"/>
      <c r="F1793" s="482"/>
      <c r="G1793" s="363" t="s">
        <v>14791</v>
      </c>
      <c r="H1793" s="500">
        <v>23.93</v>
      </c>
      <c r="I1793" s="484"/>
    </row>
    <row r="1794" spans="1:9" ht="24.4" customHeight="1" x14ac:dyDescent="0.25">
      <c r="A1794" s="481" t="s">
        <v>4529</v>
      </c>
      <c r="B1794" s="481"/>
      <c r="C1794" s="482" t="s">
        <v>4530</v>
      </c>
      <c r="D1794" s="482"/>
      <c r="E1794" s="482"/>
      <c r="F1794" s="482"/>
      <c r="G1794" s="363" t="s">
        <v>14791</v>
      </c>
      <c r="H1794" s="500">
        <v>24.63</v>
      </c>
      <c r="I1794" s="484"/>
    </row>
    <row r="1795" spans="1:9" ht="24.4" customHeight="1" x14ac:dyDescent="0.25">
      <c r="A1795" s="481" t="s">
        <v>4531</v>
      </c>
      <c r="B1795" s="481"/>
      <c r="C1795" s="482" t="s">
        <v>4532</v>
      </c>
      <c r="D1795" s="482"/>
      <c r="E1795" s="482"/>
      <c r="F1795" s="482"/>
      <c r="G1795" s="363" t="s">
        <v>14791</v>
      </c>
      <c r="H1795" s="500">
        <v>25.93</v>
      </c>
      <c r="I1795" s="484"/>
    </row>
    <row r="1796" spans="1:9" ht="24.4" customHeight="1" x14ac:dyDescent="0.25">
      <c r="A1796" s="481" t="s">
        <v>4533</v>
      </c>
      <c r="B1796" s="481"/>
      <c r="C1796" s="482" t="s">
        <v>4534</v>
      </c>
      <c r="D1796" s="482"/>
      <c r="E1796" s="482"/>
      <c r="F1796" s="482"/>
      <c r="G1796" s="363" t="s">
        <v>14791</v>
      </c>
      <c r="H1796" s="500">
        <v>40.76</v>
      </c>
      <c r="I1796" s="484"/>
    </row>
    <row r="1797" spans="1:9" ht="12.2" customHeight="1" x14ac:dyDescent="0.25">
      <c r="A1797" s="485">
        <v>8937</v>
      </c>
      <c r="B1797" s="486"/>
      <c r="C1797" s="487" t="s">
        <v>4535</v>
      </c>
      <c r="D1797" s="487"/>
      <c r="E1797" s="487"/>
      <c r="F1797" s="487"/>
      <c r="G1797" s="362"/>
      <c r="H1797" s="488"/>
      <c r="I1797" s="488"/>
    </row>
    <row r="1798" spans="1:9" ht="24.4" customHeight="1" x14ac:dyDescent="0.25">
      <c r="A1798" s="481" t="s">
        <v>4536</v>
      </c>
      <c r="B1798" s="481"/>
      <c r="C1798" s="482" t="s">
        <v>4537</v>
      </c>
      <c r="D1798" s="482"/>
      <c r="E1798" s="482"/>
      <c r="F1798" s="482"/>
      <c r="G1798" s="363" t="s">
        <v>14836</v>
      </c>
      <c r="H1798" s="499">
        <v>627.95000000000005</v>
      </c>
      <c r="I1798" s="484"/>
    </row>
    <row r="1799" spans="1:9" ht="12.2" customHeight="1" x14ac:dyDescent="0.25">
      <c r="A1799" s="485">
        <v>8938</v>
      </c>
      <c r="B1799" s="486"/>
      <c r="C1799" s="487" t="s">
        <v>4538</v>
      </c>
      <c r="D1799" s="487"/>
      <c r="E1799" s="487"/>
      <c r="F1799" s="487"/>
      <c r="G1799" s="362"/>
      <c r="H1799" s="488"/>
      <c r="I1799" s="488"/>
    </row>
    <row r="1800" spans="1:9" ht="36.6" customHeight="1" x14ac:dyDescent="0.25">
      <c r="A1800" s="481" t="s">
        <v>4539</v>
      </c>
      <c r="B1800" s="481"/>
      <c r="C1800" s="482" t="s">
        <v>4540</v>
      </c>
      <c r="D1800" s="482"/>
      <c r="E1800" s="482"/>
      <c r="F1800" s="482"/>
      <c r="G1800" s="363" t="s">
        <v>14781</v>
      </c>
      <c r="H1800" s="500">
        <v>42.96</v>
      </c>
      <c r="I1800" s="484"/>
    </row>
    <row r="1801" spans="1:9" ht="48.75" customHeight="1" x14ac:dyDescent="0.25">
      <c r="A1801" s="481" t="s">
        <v>4541</v>
      </c>
      <c r="B1801" s="481"/>
      <c r="C1801" s="482" t="s">
        <v>4542</v>
      </c>
      <c r="D1801" s="482"/>
      <c r="E1801" s="482"/>
      <c r="F1801" s="482"/>
      <c r="G1801" s="363" t="s">
        <v>14781</v>
      </c>
      <c r="H1801" s="501">
        <v>2859.39</v>
      </c>
      <c r="I1801" s="484"/>
    </row>
    <row r="1802" spans="1:9" ht="48.75" customHeight="1" x14ac:dyDescent="0.25">
      <c r="A1802" s="481" t="s">
        <v>4543</v>
      </c>
      <c r="B1802" s="481"/>
      <c r="C1802" s="482" t="s">
        <v>4544</v>
      </c>
      <c r="D1802" s="482"/>
      <c r="E1802" s="482"/>
      <c r="F1802" s="482"/>
      <c r="G1802" s="363" t="s">
        <v>14781</v>
      </c>
      <c r="H1802" s="501">
        <v>2957.52</v>
      </c>
      <c r="I1802" s="484"/>
    </row>
    <row r="1803" spans="1:9" ht="48.75" customHeight="1" x14ac:dyDescent="0.25">
      <c r="A1803" s="481" t="s">
        <v>4545</v>
      </c>
      <c r="B1803" s="481"/>
      <c r="C1803" s="482" t="s">
        <v>4546</v>
      </c>
      <c r="D1803" s="482"/>
      <c r="E1803" s="482"/>
      <c r="F1803" s="482"/>
      <c r="G1803" s="363" t="s">
        <v>14781</v>
      </c>
      <c r="H1803" s="501">
        <v>3318.04</v>
      </c>
      <c r="I1803" s="484"/>
    </row>
    <row r="1804" spans="1:9" ht="48.75" customHeight="1" x14ac:dyDescent="0.25">
      <c r="A1804" s="481" t="s">
        <v>4547</v>
      </c>
      <c r="B1804" s="481"/>
      <c r="C1804" s="482" t="s">
        <v>4548</v>
      </c>
      <c r="D1804" s="482"/>
      <c r="E1804" s="482"/>
      <c r="F1804" s="482"/>
      <c r="G1804" s="363" t="s">
        <v>14781</v>
      </c>
      <c r="H1804" s="501">
        <v>3391.88</v>
      </c>
      <c r="I1804" s="484"/>
    </row>
    <row r="1805" spans="1:9" ht="48.75" customHeight="1" x14ac:dyDescent="0.25">
      <c r="A1805" s="481" t="s">
        <v>4549</v>
      </c>
      <c r="B1805" s="481"/>
      <c r="C1805" s="482" t="s">
        <v>4550</v>
      </c>
      <c r="D1805" s="482"/>
      <c r="E1805" s="482"/>
      <c r="F1805" s="482"/>
      <c r="G1805" s="363" t="s">
        <v>14781</v>
      </c>
      <c r="H1805" s="501">
        <v>3431.29</v>
      </c>
      <c r="I1805" s="484"/>
    </row>
    <row r="1806" spans="1:9" ht="48.75" customHeight="1" x14ac:dyDescent="0.25">
      <c r="A1806" s="481" t="s">
        <v>4551</v>
      </c>
      <c r="B1806" s="481"/>
      <c r="C1806" s="482" t="s">
        <v>4552</v>
      </c>
      <c r="D1806" s="482"/>
      <c r="E1806" s="482"/>
      <c r="F1806" s="482"/>
      <c r="G1806" s="363" t="s">
        <v>14781</v>
      </c>
      <c r="H1806" s="501">
        <v>4441.3100000000004</v>
      </c>
      <c r="I1806" s="484"/>
    </row>
    <row r="1807" spans="1:9" ht="48.75" customHeight="1" x14ac:dyDescent="0.25">
      <c r="A1807" s="481" t="s">
        <v>4553</v>
      </c>
      <c r="B1807" s="481"/>
      <c r="C1807" s="482" t="s">
        <v>4554</v>
      </c>
      <c r="D1807" s="482"/>
      <c r="E1807" s="482"/>
      <c r="F1807" s="482"/>
      <c r="G1807" s="363" t="s">
        <v>14781</v>
      </c>
      <c r="H1807" s="501">
        <v>4820.3100000000004</v>
      </c>
      <c r="I1807" s="484"/>
    </row>
    <row r="1808" spans="1:9" ht="48.75" customHeight="1" x14ac:dyDescent="0.25">
      <c r="A1808" s="481" t="s">
        <v>4555</v>
      </c>
      <c r="B1808" s="481"/>
      <c r="C1808" s="482" t="s">
        <v>4556</v>
      </c>
      <c r="D1808" s="482"/>
      <c r="E1808" s="482"/>
      <c r="F1808" s="482"/>
      <c r="G1808" s="363" t="s">
        <v>14781</v>
      </c>
      <c r="H1808" s="501">
        <v>7447.94</v>
      </c>
      <c r="I1808" s="484"/>
    </row>
    <row r="1809" spans="1:9" ht="48.75" customHeight="1" x14ac:dyDescent="0.25">
      <c r="A1809" s="481" t="s">
        <v>4557</v>
      </c>
      <c r="B1809" s="481"/>
      <c r="C1809" s="482" t="s">
        <v>4558</v>
      </c>
      <c r="D1809" s="482"/>
      <c r="E1809" s="482"/>
      <c r="F1809" s="482"/>
      <c r="G1809" s="363" t="s">
        <v>14781</v>
      </c>
      <c r="H1809" s="501">
        <v>7543.97</v>
      </c>
      <c r="I1809" s="484"/>
    </row>
    <row r="1810" spans="1:9" ht="48.75" customHeight="1" x14ac:dyDescent="0.25">
      <c r="A1810" s="481" t="s">
        <v>4559</v>
      </c>
      <c r="B1810" s="481"/>
      <c r="C1810" s="482" t="s">
        <v>4560</v>
      </c>
      <c r="D1810" s="482"/>
      <c r="E1810" s="482"/>
      <c r="F1810" s="482"/>
      <c r="G1810" s="363" t="s">
        <v>14781</v>
      </c>
      <c r="H1810" s="501">
        <v>7570.49</v>
      </c>
      <c r="I1810" s="484"/>
    </row>
    <row r="1811" spans="1:9" ht="48.75" customHeight="1" x14ac:dyDescent="0.25">
      <c r="A1811" s="481" t="s">
        <v>4561</v>
      </c>
      <c r="B1811" s="481"/>
      <c r="C1811" s="482" t="s">
        <v>4562</v>
      </c>
      <c r="D1811" s="482"/>
      <c r="E1811" s="482"/>
      <c r="F1811" s="482"/>
      <c r="G1811" s="363" t="s">
        <v>14781</v>
      </c>
      <c r="H1811" s="501">
        <v>9845.86</v>
      </c>
      <c r="I1811" s="484"/>
    </row>
    <row r="1812" spans="1:9" ht="48.75" customHeight="1" x14ac:dyDescent="0.25">
      <c r="A1812" s="481" t="s">
        <v>4563</v>
      </c>
      <c r="B1812" s="481"/>
      <c r="C1812" s="482" t="s">
        <v>4564</v>
      </c>
      <c r="D1812" s="482"/>
      <c r="E1812" s="482"/>
      <c r="F1812" s="482"/>
      <c r="G1812" s="363" t="s">
        <v>14781</v>
      </c>
      <c r="H1812" s="502">
        <v>10516.83</v>
      </c>
      <c r="I1812" s="484"/>
    </row>
    <row r="1813" spans="1:9" ht="48.75" customHeight="1" x14ac:dyDescent="0.25">
      <c r="A1813" s="481" t="s">
        <v>4565</v>
      </c>
      <c r="B1813" s="481"/>
      <c r="C1813" s="482" t="s">
        <v>4566</v>
      </c>
      <c r="D1813" s="482"/>
      <c r="E1813" s="482"/>
      <c r="F1813" s="482"/>
      <c r="G1813" s="363" t="s">
        <v>14781</v>
      </c>
      <c r="H1813" s="502">
        <v>10084.5</v>
      </c>
      <c r="I1813" s="484"/>
    </row>
    <row r="1814" spans="1:9" ht="48.75" customHeight="1" x14ac:dyDescent="0.25">
      <c r="A1814" s="481" t="s">
        <v>4567</v>
      </c>
      <c r="B1814" s="481"/>
      <c r="C1814" s="482" t="s">
        <v>4568</v>
      </c>
      <c r="D1814" s="482"/>
      <c r="E1814" s="482"/>
      <c r="F1814" s="482"/>
      <c r="G1814" s="363" t="s">
        <v>14781</v>
      </c>
      <c r="H1814" s="502">
        <v>10286.450000000001</v>
      </c>
      <c r="I1814" s="484"/>
    </row>
    <row r="1815" spans="1:9" ht="48.75" customHeight="1" x14ac:dyDescent="0.25">
      <c r="A1815" s="481" t="s">
        <v>4569</v>
      </c>
      <c r="B1815" s="481"/>
      <c r="C1815" s="482" t="s">
        <v>4570</v>
      </c>
      <c r="D1815" s="482"/>
      <c r="E1815" s="482"/>
      <c r="F1815" s="482"/>
      <c r="G1815" s="363" t="s">
        <v>14781</v>
      </c>
      <c r="H1815" s="502">
        <v>11282.23</v>
      </c>
      <c r="I1815" s="484"/>
    </row>
    <row r="1816" spans="1:9" ht="48.75" customHeight="1" x14ac:dyDescent="0.25">
      <c r="A1816" s="481" t="s">
        <v>4571</v>
      </c>
      <c r="B1816" s="481"/>
      <c r="C1816" s="482" t="s">
        <v>4572</v>
      </c>
      <c r="D1816" s="482"/>
      <c r="E1816" s="482"/>
      <c r="F1816" s="482"/>
      <c r="G1816" s="363" t="s">
        <v>14781</v>
      </c>
      <c r="H1816" s="502">
        <v>11974.92</v>
      </c>
      <c r="I1816" s="484"/>
    </row>
    <row r="1817" spans="1:9" ht="48.75" customHeight="1" x14ac:dyDescent="0.25">
      <c r="A1817" s="481" t="s">
        <v>4573</v>
      </c>
      <c r="B1817" s="481"/>
      <c r="C1817" s="482" t="s">
        <v>4574</v>
      </c>
      <c r="D1817" s="482"/>
      <c r="E1817" s="482"/>
      <c r="F1817" s="482"/>
      <c r="G1817" s="363" t="s">
        <v>14781</v>
      </c>
      <c r="H1817" s="502">
        <v>12463.63</v>
      </c>
      <c r="I1817" s="484"/>
    </row>
    <row r="1818" spans="1:9" ht="48.75" customHeight="1" x14ac:dyDescent="0.25">
      <c r="A1818" s="481" t="s">
        <v>4575</v>
      </c>
      <c r="B1818" s="481"/>
      <c r="C1818" s="482" t="s">
        <v>4576</v>
      </c>
      <c r="D1818" s="482"/>
      <c r="E1818" s="482"/>
      <c r="F1818" s="482"/>
      <c r="G1818" s="363" t="s">
        <v>14781</v>
      </c>
      <c r="H1818" s="502">
        <v>13440.41</v>
      </c>
      <c r="I1818" s="484"/>
    </row>
    <row r="1819" spans="1:9" ht="48.75" customHeight="1" x14ac:dyDescent="0.25">
      <c r="A1819" s="481" t="s">
        <v>4577</v>
      </c>
      <c r="B1819" s="481"/>
      <c r="C1819" s="482" t="s">
        <v>4578</v>
      </c>
      <c r="D1819" s="482"/>
      <c r="E1819" s="482"/>
      <c r="F1819" s="482"/>
      <c r="G1819" s="363" t="s">
        <v>14781</v>
      </c>
      <c r="H1819" s="502">
        <v>14457.83</v>
      </c>
      <c r="I1819" s="484"/>
    </row>
    <row r="1820" spans="1:9" ht="24.4" customHeight="1" x14ac:dyDescent="0.25">
      <c r="A1820" s="481" t="s">
        <v>4579</v>
      </c>
      <c r="B1820" s="481"/>
      <c r="C1820" s="482" t="s">
        <v>4580</v>
      </c>
      <c r="D1820" s="482"/>
      <c r="E1820" s="482"/>
      <c r="F1820" s="482"/>
      <c r="G1820" s="363" t="s">
        <v>14781</v>
      </c>
      <c r="H1820" s="500">
        <v>11</v>
      </c>
      <c r="I1820" s="484"/>
    </row>
    <row r="1821" spans="1:9" ht="12.2" customHeight="1" x14ac:dyDescent="0.25">
      <c r="A1821" s="485">
        <v>8939</v>
      </c>
      <c r="B1821" s="486"/>
      <c r="C1821" s="487" t="s">
        <v>4581</v>
      </c>
      <c r="D1821" s="487"/>
      <c r="E1821" s="487"/>
      <c r="F1821" s="487"/>
      <c r="G1821" s="362"/>
      <c r="H1821" s="488"/>
      <c r="I1821" s="488"/>
    </row>
    <row r="1822" spans="1:9" ht="24.4" customHeight="1" x14ac:dyDescent="0.25">
      <c r="A1822" s="481" t="s">
        <v>4582</v>
      </c>
      <c r="B1822" s="481"/>
      <c r="C1822" s="482" t="s">
        <v>4583</v>
      </c>
      <c r="D1822" s="482"/>
      <c r="E1822" s="482"/>
      <c r="F1822" s="482"/>
      <c r="G1822" s="363" t="s">
        <v>14791</v>
      </c>
      <c r="H1822" s="500">
        <v>10.51</v>
      </c>
      <c r="I1822" s="484"/>
    </row>
    <row r="1823" spans="1:9" ht="24.4" customHeight="1" x14ac:dyDescent="0.25">
      <c r="A1823" s="481" t="s">
        <v>4584</v>
      </c>
      <c r="B1823" s="481"/>
      <c r="C1823" s="482" t="s">
        <v>4585</v>
      </c>
      <c r="D1823" s="482"/>
      <c r="E1823" s="482"/>
      <c r="F1823" s="482"/>
      <c r="G1823" s="363" t="s">
        <v>14791</v>
      </c>
      <c r="H1823" s="500">
        <v>24.36</v>
      </c>
      <c r="I1823" s="484"/>
    </row>
    <row r="1824" spans="1:9" ht="12.2" customHeight="1" x14ac:dyDescent="0.25">
      <c r="A1824" s="485">
        <v>8942</v>
      </c>
      <c r="B1824" s="486"/>
      <c r="C1824" s="487" t="s">
        <v>4586</v>
      </c>
      <c r="D1824" s="487"/>
      <c r="E1824" s="487"/>
      <c r="F1824" s="487"/>
      <c r="G1824" s="362"/>
      <c r="H1824" s="488"/>
      <c r="I1824" s="488"/>
    </row>
    <row r="1825" spans="1:9" ht="24.4" customHeight="1" x14ac:dyDescent="0.25">
      <c r="A1825" s="481" t="s">
        <v>4587</v>
      </c>
      <c r="B1825" s="481"/>
      <c r="C1825" s="482" t="s">
        <v>4588</v>
      </c>
      <c r="D1825" s="482"/>
      <c r="E1825" s="482"/>
      <c r="F1825" s="482"/>
      <c r="G1825" s="363" t="s">
        <v>14781</v>
      </c>
      <c r="H1825" s="501">
        <v>2210.48</v>
      </c>
      <c r="I1825" s="484"/>
    </row>
    <row r="1826" spans="1:9" ht="36.6" customHeight="1" x14ac:dyDescent="0.25">
      <c r="A1826" s="481" t="s">
        <v>4589</v>
      </c>
      <c r="B1826" s="481"/>
      <c r="C1826" s="482" t="s">
        <v>4590</v>
      </c>
      <c r="D1826" s="482"/>
      <c r="E1826" s="482"/>
      <c r="F1826" s="482"/>
      <c r="G1826" s="363" t="s">
        <v>14781</v>
      </c>
      <c r="H1826" s="499">
        <v>318.51</v>
      </c>
      <c r="I1826" s="484"/>
    </row>
    <row r="1827" spans="1:9" ht="36.6" customHeight="1" x14ac:dyDescent="0.25">
      <c r="A1827" s="481" t="s">
        <v>4591</v>
      </c>
      <c r="B1827" s="481"/>
      <c r="C1827" s="482" t="s">
        <v>4592</v>
      </c>
      <c r="D1827" s="482"/>
      <c r="E1827" s="482"/>
      <c r="F1827" s="482"/>
      <c r="G1827" s="363" t="s">
        <v>14781</v>
      </c>
      <c r="H1827" s="501">
        <v>3093.16</v>
      </c>
      <c r="I1827" s="484"/>
    </row>
    <row r="1828" spans="1:9" ht="48.75" customHeight="1" x14ac:dyDescent="0.25">
      <c r="A1828" s="481" t="s">
        <v>4593</v>
      </c>
      <c r="B1828" s="481"/>
      <c r="C1828" s="482" t="s">
        <v>4594</v>
      </c>
      <c r="D1828" s="482"/>
      <c r="E1828" s="482"/>
      <c r="F1828" s="482"/>
      <c r="G1828" s="363" t="s">
        <v>14781</v>
      </c>
      <c r="H1828" s="501">
        <v>6529.93</v>
      </c>
      <c r="I1828" s="484"/>
    </row>
    <row r="1829" spans="1:9" ht="48.75" customHeight="1" x14ac:dyDescent="0.25">
      <c r="A1829" s="481" t="s">
        <v>4595</v>
      </c>
      <c r="B1829" s="481"/>
      <c r="C1829" s="482" t="s">
        <v>4596</v>
      </c>
      <c r="D1829" s="482"/>
      <c r="E1829" s="482"/>
      <c r="F1829" s="482"/>
      <c r="G1829" s="363" t="s">
        <v>14781</v>
      </c>
      <c r="H1829" s="501">
        <v>4918.7700000000004</v>
      </c>
      <c r="I1829" s="484"/>
    </row>
    <row r="1830" spans="1:9" ht="48.75" customHeight="1" x14ac:dyDescent="0.25">
      <c r="A1830" s="481" t="s">
        <v>4597</v>
      </c>
      <c r="B1830" s="481"/>
      <c r="C1830" s="482" t="s">
        <v>4598</v>
      </c>
      <c r="D1830" s="482"/>
      <c r="E1830" s="482"/>
      <c r="F1830" s="482"/>
      <c r="G1830" s="363" t="s">
        <v>14781</v>
      </c>
      <c r="H1830" s="501">
        <v>5749.1</v>
      </c>
      <c r="I1830" s="484"/>
    </row>
    <row r="1831" spans="1:9" ht="36.6" customHeight="1" x14ac:dyDescent="0.25">
      <c r="A1831" s="481" t="s">
        <v>4599</v>
      </c>
      <c r="B1831" s="481"/>
      <c r="C1831" s="482" t="s">
        <v>4600</v>
      </c>
      <c r="D1831" s="482"/>
      <c r="E1831" s="482"/>
      <c r="F1831" s="482"/>
      <c r="G1831" s="363" t="s">
        <v>14781</v>
      </c>
      <c r="H1831" s="499">
        <v>651.82000000000005</v>
      </c>
      <c r="I1831" s="484"/>
    </row>
    <row r="1832" spans="1:9" ht="24.4" customHeight="1" x14ac:dyDescent="0.25">
      <c r="A1832" s="481" t="s">
        <v>4601</v>
      </c>
      <c r="B1832" s="481"/>
      <c r="C1832" s="482" t="s">
        <v>4602</v>
      </c>
      <c r="D1832" s="482"/>
      <c r="E1832" s="482"/>
      <c r="F1832" s="482"/>
      <c r="G1832" s="363" t="s">
        <v>14781</v>
      </c>
      <c r="H1832" s="499">
        <v>319.58999999999997</v>
      </c>
      <c r="I1832" s="484"/>
    </row>
    <row r="1833" spans="1:9" ht="36.6" customHeight="1" x14ac:dyDescent="0.25">
      <c r="A1833" s="481" t="s">
        <v>438</v>
      </c>
      <c r="B1833" s="481"/>
      <c r="C1833" s="482" t="s">
        <v>4603</v>
      </c>
      <c r="D1833" s="482"/>
      <c r="E1833" s="482"/>
      <c r="F1833" s="482"/>
      <c r="G1833" s="363" t="s">
        <v>14781</v>
      </c>
      <c r="H1833" s="499">
        <v>595.53</v>
      </c>
      <c r="I1833" s="484"/>
    </row>
    <row r="1834" spans="1:9" ht="24.4" customHeight="1" x14ac:dyDescent="0.25">
      <c r="A1834" s="481" t="s">
        <v>4604</v>
      </c>
      <c r="B1834" s="481"/>
      <c r="C1834" s="482" t="s">
        <v>4605</v>
      </c>
      <c r="D1834" s="482"/>
      <c r="E1834" s="482"/>
      <c r="F1834" s="482"/>
      <c r="G1834" s="363" t="s">
        <v>14781</v>
      </c>
      <c r="H1834" s="499">
        <v>705.93</v>
      </c>
      <c r="I1834" s="484"/>
    </row>
    <row r="1835" spans="1:9" ht="24.4" customHeight="1" x14ac:dyDescent="0.25">
      <c r="A1835" s="481" t="s">
        <v>4606</v>
      </c>
      <c r="B1835" s="481"/>
      <c r="C1835" s="482" t="s">
        <v>4607</v>
      </c>
      <c r="D1835" s="482"/>
      <c r="E1835" s="482"/>
      <c r="F1835" s="482"/>
      <c r="G1835" s="363" t="s">
        <v>14781</v>
      </c>
      <c r="H1835" s="501">
        <v>2605.96</v>
      </c>
      <c r="I1835" s="484"/>
    </row>
    <row r="1836" spans="1:9" ht="36.6" customHeight="1" x14ac:dyDescent="0.25">
      <c r="A1836" s="481" t="s">
        <v>15119</v>
      </c>
      <c r="B1836" s="481"/>
      <c r="C1836" s="482" t="s">
        <v>15120</v>
      </c>
      <c r="D1836" s="482"/>
      <c r="E1836" s="482"/>
      <c r="F1836" s="482"/>
      <c r="G1836" s="363" t="s">
        <v>14781</v>
      </c>
      <c r="H1836" s="499">
        <v>329.29</v>
      </c>
      <c r="I1836" s="484"/>
    </row>
    <row r="1837" spans="1:9" ht="12.2" customHeight="1" x14ac:dyDescent="0.25">
      <c r="A1837" s="485">
        <v>8943</v>
      </c>
      <c r="B1837" s="486"/>
      <c r="C1837" s="487" t="s">
        <v>4608</v>
      </c>
      <c r="D1837" s="487"/>
      <c r="E1837" s="487"/>
      <c r="F1837" s="487"/>
      <c r="G1837" s="362"/>
      <c r="H1837" s="488"/>
      <c r="I1837" s="488"/>
    </row>
    <row r="1838" spans="1:9" ht="36.6" customHeight="1" x14ac:dyDescent="0.25">
      <c r="A1838" s="481" t="s">
        <v>4609</v>
      </c>
      <c r="B1838" s="481"/>
      <c r="C1838" s="482" t="s">
        <v>4610</v>
      </c>
      <c r="D1838" s="482"/>
      <c r="E1838" s="482"/>
      <c r="F1838" s="482"/>
      <c r="G1838" s="363" t="s">
        <v>14781</v>
      </c>
      <c r="H1838" s="499">
        <v>171.07</v>
      </c>
      <c r="I1838" s="484"/>
    </row>
    <row r="1839" spans="1:9" ht="36.6" customHeight="1" x14ac:dyDescent="0.25">
      <c r="A1839" s="481" t="s">
        <v>4611</v>
      </c>
      <c r="B1839" s="481"/>
      <c r="C1839" s="482" t="s">
        <v>4612</v>
      </c>
      <c r="D1839" s="482"/>
      <c r="E1839" s="482"/>
      <c r="F1839" s="482"/>
      <c r="G1839" s="363" t="s">
        <v>14781</v>
      </c>
      <c r="H1839" s="499">
        <v>113.82</v>
      </c>
      <c r="I1839" s="484"/>
    </row>
    <row r="1840" spans="1:9" ht="24.4" customHeight="1" x14ac:dyDescent="0.25">
      <c r="A1840" s="481" t="s">
        <v>4613</v>
      </c>
      <c r="B1840" s="481"/>
      <c r="C1840" s="482" t="s">
        <v>4614</v>
      </c>
      <c r="D1840" s="482"/>
      <c r="E1840" s="482"/>
      <c r="F1840" s="482"/>
      <c r="G1840" s="363" t="s">
        <v>14781</v>
      </c>
      <c r="H1840" s="499">
        <v>197.03</v>
      </c>
      <c r="I1840" s="484"/>
    </row>
    <row r="1841" spans="1:9" ht="24.4" customHeight="1" x14ac:dyDescent="0.25">
      <c r="A1841" s="481" t="s">
        <v>4615</v>
      </c>
      <c r="B1841" s="481"/>
      <c r="C1841" s="482" t="s">
        <v>4616</v>
      </c>
      <c r="D1841" s="482"/>
      <c r="E1841" s="482"/>
      <c r="F1841" s="482"/>
      <c r="G1841" s="363" t="s">
        <v>14781</v>
      </c>
      <c r="H1841" s="499">
        <v>273.13</v>
      </c>
      <c r="I1841" s="484"/>
    </row>
    <row r="1842" spans="1:9" ht="24.4" customHeight="1" x14ac:dyDescent="0.25">
      <c r="A1842" s="481" t="s">
        <v>4617</v>
      </c>
      <c r="B1842" s="481"/>
      <c r="C1842" s="482" t="s">
        <v>4618</v>
      </c>
      <c r="D1842" s="482"/>
      <c r="E1842" s="482"/>
      <c r="F1842" s="482"/>
      <c r="G1842" s="363" t="s">
        <v>14781</v>
      </c>
      <c r="H1842" s="499">
        <v>369.06</v>
      </c>
      <c r="I1842" s="484"/>
    </row>
    <row r="1843" spans="1:9" ht="24.4" customHeight="1" x14ac:dyDescent="0.25">
      <c r="A1843" s="481" t="s">
        <v>423</v>
      </c>
      <c r="B1843" s="481"/>
      <c r="C1843" s="482" t="s">
        <v>4619</v>
      </c>
      <c r="D1843" s="482"/>
      <c r="E1843" s="482"/>
      <c r="F1843" s="482"/>
      <c r="G1843" s="363" t="s">
        <v>14781</v>
      </c>
      <c r="H1843" s="499">
        <v>480.72</v>
      </c>
      <c r="I1843" s="484"/>
    </row>
    <row r="1844" spans="1:9" ht="24.4" customHeight="1" x14ac:dyDescent="0.25">
      <c r="A1844" s="481" t="s">
        <v>4620</v>
      </c>
      <c r="B1844" s="481"/>
      <c r="C1844" s="482" t="s">
        <v>4621</v>
      </c>
      <c r="D1844" s="482"/>
      <c r="E1844" s="482"/>
      <c r="F1844" s="482"/>
      <c r="G1844" s="363" t="s">
        <v>14781</v>
      </c>
      <c r="H1844" s="499">
        <v>811.8</v>
      </c>
      <c r="I1844" s="484"/>
    </row>
    <row r="1845" spans="1:9" ht="24.4" customHeight="1" x14ac:dyDescent="0.25">
      <c r="A1845" s="481" t="s">
        <v>4622</v>
      </c>
      <c r="B1845" s="481"/>
      <c r="C1845" s="482" t="s">
        <v>4623</v>
      </c>
      <c r="D1845" s="482"/>
      <c r="E1845" s="482"/>
      <c r="F1845" s="482"/>
      <c r="G1845" s="363" t="s">
        <v>14781</v>
      </c>
      <c r="H1845" s="501">
        <v>1087.28</v>
      </c>
      <c r="I1845" s="484"/>
    </row>
    <row r="1846" spans="1:9" ht="24.4" customHeight="1" x14ac:dyDescent="0.25">
      <c r="A1846" s="481" t="s">
        <v>4624</v>
      </c>
      <c r="B1846" s="481"/>
      <c r="C1846" s="482" t="s">
        <v>4625</v>
      </c>
      <c r="D1846" s="482"/>
      <c r="E1846" s="482"/>
      <c r="F1846" s="482"/>
      <c r="G1846" s="363" t="s">
        <v>14781</v>
      </c>
      <c r="H1846" s="499">
        <v>151.24</v>
      </c>
      <c r="I1846" s="484"/>
    </row>
    <row r="1847" spans="1:9" ht="12.2" customHeight="1" x14ac:dyDescent="0.25">
      <c r="A1847" s="485">
        <v>8944</v>
      </c>
      <c r="B1847" s="486"/>
      <c r="C1847" s="487" t="s">
        <v>4626</v>
      </c>
      <c r="D1847" s="487"/>
      <c r="E1847" s="487"/>
      <c r="F1847" s="487"/>
      <c r="G1847" s="362"/>
      <c r="H1847" s="488"/>
      <c r="I1847" s="488"/>
    </row>
    <row r="1848" spans="1:9" ht="12.2" customHeight="1" x14ac:dyDescent="0.25">
      <c r="A1848" s="481" t="s">
        <v>4627</v>
      </c>
      <c r="B1848" s="481"/>
      <c r="C1848" s="482" t="s">
        <v>4628</v>
      </c>
      <c r="D1848" s="482"/>
      <c r="E1848" s="482"/>
      <c r="F1848" s="482"/>
      <c r="G1848" s="363" t="s">
        <v>14781</v>
      </c>
      <c r="H1848" s="500">
        <v>75.37</v>
      </c>
      <c r="I1848" s="484"/>
    </row>
    <row r="1849" spans="1:9" ht="12.2" customHeight="1" x14ac:dyDescent="0.25">
      <c r="A1849" s="481" t="s">
        <v>4629</v>
      </c>
      <c r="B1849" s="481"/>
      <c r="C1849" s="482" t="s">
        <v>4630</v>
      </c>
      <c r="D1849" s="482"/>
      <c r="E1849" s="482"/>
      <c r="F1849" s="482"/>
      <c r="G1849" s="363" t="s">
        <v>14781</v>
      </c>
      <c r="H1849" s="499">
        <v>234.51</v>
      </c>
      <c r="I1849" s="484"/>
    </row>
    <row r="1850" spans="1:9" ht="12.2" customHeight="1" x14ac:dyDescent="0.25">
      <c r="A1850" s="481" t="s">
        <v>4631</v>
      </c>
      <c r="B1850" s="481"/>
      <c r="C1850" s="482" t="s">
        <v>4632</v>
      </c>
      <c r="D1850" s="482"/>
      <c r="E1850" s="482"/>
      <c r="F1850" s="482"/>
      <c r="G1850" s="363" t="s">
        <v>14781</v>
      </c>
      <c r="H1850" s="499">
        <v>234.51</v>
      </c>
      <c r="I1850" s="484"/>
    </row>
    <row r="1851" spans="1:9" ht="12.2" customHeight="1" x14ac:dyDescent="0.25">
      <c r="A1851" s="481" t="s">
        <v>4633</v>
      </c>
      <c r="B1851" s="481"/>
      <c r="C1851" s="482" t="s">
        <v>4634</v>
      </c>
      <c r="D1851" s="482"/>
      <c r="E1851" s="482"/>
      <c r="F1851" s="482"/>
      <c r="G1851" s="363" t="s">
        <v>14781</v>
      </c>
      <c r="H1851" s="499">
        <v>234.51</v>
      </c>
      <c r="I1851" s="484"/>
    </row>
    <row r="1852" spans="1:9" ht="12.2" customHeight="1" x14ac:dyDescent="0.25">
      <c r="A1852" s="481" t="s">
        <v>4635</v>
      </c>
      <c r="B1852" s="481"/>
      <c r="C1852" s="482" t="s">
        <v>4636</v>
      </c>
      <c r="D1852" s="482"/>
      <c r="E1852" s="482"/>
      <c r="F1852" s="482"/>
      <c r="G1852" s="363" t="s">
        <v>14781</v>
      </c>
      <c r="H1852" s="500">
        <v>63.5</v>
      </c>
      <c r="I1852" s="484"/>
    </row>
    <row r="1853" spans="1:9" ht="12.2" customHeight="1" x14ac:dyDescent="0.25">
      <c r="A1853" s="481" t="s">
        <v>4637</v>
      </c>
      <c r="B1853" s="481"/>
      <c r="C1853" s="482" t="s">
        <v>4638</v>
      </c>
      <c r="D1853" s="482"/>
      <c r="E1853" s="482"/>
      <c r="F1853" s="482"/>
      <c r="G1853" s="363" t="s">
        <v>14781</v>
      </c>
      <c r="H1853" s="500">
        <v>63.5</v>
      </c>
      <c r="I1853" s="484"/>
    </row>
    <row r="1854" spans="1:9" ht="12.2" customHeight="1" x14ac:dyDescent="0.25">
      <c r="A1854" s="481" t="s">
        <v>4639</v>
      </c>
      <c r="B1854" s="481"/>
      <c r="C1854" s="482" t="s">
        <v>4640</v>
      </c>
      <c r="D1854" s="482"/>
      <c r="E1854" s="482"/>
      <c r="F1854" s="482"/>
      <c r="G1854" s="363" t="s">
        <v>14781</v>
      </c>
      <c r="H1854" s="500">
        <v>63.5</v>
      </c>
      <c r="I1854" s="484"/>
    </row>
    <row r="1855" spans="1:9" ht="12.2" customHeight="1" x14ac:dyDescent="0.25">
      <c r="A1855" s="481" t="s">
        <v>4641</v>
      </c>
      <c r="B1855" s="481"/>
      <c r="C1855" s="482" t="s">
        <v>4642</v>
      </c>
      <c r="D1855" s="482"/>
      <c r="E1855" s="482"/>
      <c r="F1855" s="482"/>
      <c r="G1855" s="363" t="s">
        <v>14781</v>
      </c>
      <c r="H1855" s="500">
        <v>63.5</v>
      </c>
      <c r="I1855" s="484"/>
    </row>
    <row r="1856" spans="1:9" ht="12.2" customHeight="1" x14ac:dyDescent="0.25">
      <c r="A1856" s="481" t="s">
        <v>4643</v>
      </c>
      <c r="B1856" s="481"/>
      <c r="C1856" s="482" t="s">
        <v>4644</v>
      </c>
      <c r="D1856" s="482"/>
      <c r="E1856" s="482"/>
      <c r="F1856" s="482"/>
      <c r="G1856" s="363" t="s">
        <v>14781</v>
      </c>
      <c r="H1856" s="500">
        <v>63.5</v>
      </c>
      <c r="I1856" s="484"/>
    </row>
    <row r="1857" spans="1:9" ht="12.2" customHeight="1" x14ac:dyDescent="0.25">
      <c r="A1857" s="481" t="s">
        <v>4645</v>
      </c>
      <c r="B1857" s="481"/>
      <c r="C1857" s="482" t="s">
        <v>4646</v>
      </c>
      <c r="D1857" s="482"/>
      <c r="E1857" s="482"/>
      <c r="F1857" s="482"/>
      <c r="G1857" s="363" t="s">
        <v>14781</v>
      </c>
      <c r="H1857" s="500">
        <v>75.37</v>
      </c>
      <c r="I1857" s="484"/>
    </row>
    <row r="1858" spans="1:9" ht="12.2" customHeight="1" x14ac:dyDescent="0.25">
      <c r="A1858" s="481" t="s">
        <v>4647</v>
      </c>
      <c r="B1858" s="481"/>
      <c r="C1858" s="482" t="s">
        <v>4648</v>
      </c>
      <c r="D1858" s="482"/>
      <c r="E1858" s="482"/>
      <c r="F1858" s="482"/>
      <c r="G1858" s="363" t="s">
        <v>14781</v>
      </c>
      <c r="H1858" s="500">
        <v>75.37</v>
      </c>
      <c r="I1858" s="484"/>
    </row>
    <row r="1859" spans="1:9" ht="12.2" customHeight="1" x14ac:dyDescent="0.25">
      <c r="A1859" s="481" t="s">
        <v>4649</v>
      </c>
      <c r="B1859" s="481"/>
      <c r="C1859" s="482" t="s">
        <v>4650</v>
      </c>
      <c r="D1859" s="482"/>
      <c r="E1859" s="482"/>
      <c r="F1859" s="482"/>
      <c r="G1859" s="363" t="s">
        <v>14781</v>
      </c>
      <c r="H1859" s="500">
        <v>75.37</v>
      </c>
      <c r="I1859" s="484"/>
    </row>
    <row r="1860" spans="1:9" ht="12.2" customHeight="1" x14ac:dyDescent="0.25">
      <c r="A1860" s="481" t="s">
        <v>4651</v>
      </c>
      <c r="B1860" s="481"/>
      <c r="C1860" s="482" t="s">
        <v>4652</v>
      </c>
      <c r="D1860" s="482"/>
      <c r="E1860" s="482"/>
      <c r="F1860" s="482"/>
      <c r="G1860" s="363" t="s">
        <v>14781</v>
      </c>
      <c r="H1860" s="500">
        <v>49.39</v>
      </c>
      <c r="I1860" s="484"/>
    </row>
    <row r="1861" spans="1:9" ht="12.2" customHeight="1" x14ac:dyDescent="0.25">
      <c r="A1861" s="481" t="s">
        <v>4653</v>
      </c>
      <c r="B1861" s="481"/>
      <c r="C1861" s="482" t="s">
        <v>4654</v>
      </c>
      <c r="D1861" s="482"/>
      <c r="E1861" s="482"/>
      <c r="F1861" s="482"/>
      <c r="G1861" s="363" t="s">
        <v>14781</v>
      </c>
      <c r="H1861" s="500">
        <v>66.05</v>
      </c>
      <c r="I1861" s="484"/>
    </row>
    <row r="1862" spans="1:9" ht="12.2" customHeight="1" x14ac:dyDescent="0.25">
      <c r="A1862" s="481" t="s">
        <v>4655</v>
      </c>
      <c r="B1862" s="481"/>
      <c r="C1862" s="482" t="s">
        <v>4656</v>
      </c>
      <c r="D1862" s="482"/>
      <c r="E1862" s="482"/>
      <c r="F1862" s="482"/>
      <c r="G1862" s="363" t="s">
        <v>14781</v>
      </c>
      <c r="H1862" s="500">
        <v>49.39</v>
      </c>
      <c r="I1862" s="484"/>
    </row>
    <row r="1863" spans="1:9" ht="12.2" customHeight="1" x14ac:dyDescent="0.25">
      <c r="A1863" s="481" t="s">
        <v>4657</v>
      </c>
      <c r="B1863" s="481"/>
      <c r="C1863" s="482" t="s">
        <v>4658</v>
      </c>
      <c r="D1863" s="482"/>
      <c r="E1863" s="482"/>
      <c r="F1863" s="482"/>
      <c r="G1863" s="363" t="s">
        <v>14781</v>
      </c>
      <c r="H1863" s="500">
        <v>49.39</v>
      </c>
      <c r="I1863" s="484"/>
    </row>
    <row r="1864" spans="1:9" ht="12.2" customHeight="1" x14ac:dyDescent="0.25">
      <c r="A1864" s="481" t="s">
        <v>4659</v>
      </c>
      <c r="B1864" s="481"/>
      <c r="C1864" s="482" t="s">
        <v>4660</v>
      </c>
      <c r="D1864" s="482"/>
      <c r="E1864" s="482"/>
      <c r="F1864" s="482"/>
      <c r="G1864" s="363" t="s">
        <v>14781</v>
      </c>
      <c r="H1864" s="500">
        <v>49.39</v>
      </c>
      <c r="I1864" s="484"/>
    </row>
    <row r="1865" spans="1:9" ht="12.2" customHeight="1" x14ac:dyDescent="0.25">
      <c r="A1865" s="481" t="s">
        <v>4661</v>
      </c>
      <c r="B1865" s="481"/>
      <c r="C1865" s="482" t="s">
        <v>4662</v>
      </c>
      <c r="D1865" s="482"/>
      <c r="E1865" s="482"/>
      <c r="F1865" s="482"/>
      <c r="G1865" s="363" t="s">
        <v>14781</v>
      </c>
      <c r="H1865" s="500">
        <v>49.39</v>
      </c>
      <c r="I1865" s="484"/>
    </row>
    <row r="1866" spans="1:9" ht="12.2" customHeight="1" x14ac:dyDescent="0.25">
      <c r="A1866" s="481" t="s">
        <v>4663</v>
      </c>
      <c r="B1866" s="481"/>
      <c r="C1866" s="482" t="s">
        <v>4664</v>
      </c>
      <c r="D1866" s="482"/>
      <c r="E1866" s="482"/>
      <c r="F1866" s="482"/>
      <c r="G1866" s="363" t="s">
        <v>14781</v>
      </c>
      <c r="H1866" s="500">
        <v>49.39</v>
      </c>
      <c r="I1866" s="484"/>
    </row>
    <row r="1867" spans="1:9" ht="12.2" customHeight="1" x14ac:dyDescent="0.25">
      <c r="A1867" s="481" t="s">
        <v>4665</v>
      </c>
      <c r="B1867" s="481"/>
      <c r="C1867" s="482" t="s">
        <v>4666</v>
      </c>
      <c r="D1867" s="482"/>
      <c r="E1867" s="482"/>
      <c r="F1867" s="482"/>
      <c r="G1867" s="363" t="s">
        <v>14781</v>
      </c>
      <c r="H1867" s="500">
        <v>49.39</v>
      </c>
      <c r="I1867" s="484"/>
    </row>
    <row r="1868" spans="1:9" ht="12.2" customHeight="1" x14ac:dyDescent="0.25">
      <c r="A1868" s="481" t="s">
        <v>4667</v>
      </c>
      <c r="B1868" s="481"/>
      <c r="C1868" s="482" t="s">
        <v>4668</v>
      </c>
      <c r="D1868" s="482"/>
      <c r="E1868" s="482"/>
      <c r="F1868" s="482"/>
      <c r="G1868" s="363" t="s">
        <v>14781</v>
      </c>
      <c r="H1868" s="500">
        <v>49.39</v>
      </c>
      <c r="I1868" s="484"/>
    </row>
    <row r="1869" spans="1:9" ht="12.2" customHeight="1" x14ac:dyDescent="0.25">
      <c r="A1869" s="481" t="s">
        <v>4669</v>
      </c>
      <c r="B1869" s="481"/>
      <c r="C1869" s="482" t="s">
        <v>4670</v>
      </c>
      <c r="D1869" s="482"/>
      <c r="E1869" s="482"/>
      <c r="F1869" s="482"/>
      <c r="G1869" s="363" t="s">
        <v>14781</v>
      </c>
      <c r="H1869" s="500">
        <v>51.19</v>
      </c>
      <c r="I1869" s="484"/>
    </row>
    <row r="1870" spans="1:9" ht="12.2" customHeight="1" x14ac:dyDescent="0.25">
      <c r="A1870" s="481" t="s">
        <v>4671</v>
      </c>
      <c r="B1870" s="481"/>
      <c r="C1870" s="482" t="s">
        <v>4672</v>
      </c>
      <c r="D1870" s="482"/>
      <c r="E1870" s="482"/>
      <c r="F1870" s="482"/>
      <c r="G1870" s="363" t="s">
        <v>14781</v>
      </c>
      <c r="H1870" s="500">
        <v>51.19</v>
      </c>
      <c r="I1870" s="484"/>
    </row>
    <row r="1871" spans="1:9" ht="12.2" customHeight="1" x14ac:dyDescent="0.25">
      <c r="A1871" s="481" t="s">
        <v>4673</v>
      </c>
      <c r="B1871" s="481"/>
      <c r="C1871" s="482" t="s">
        <v>4674</v>
      </c>
      <c r="D1871" s="482"/>
      <c r="E1871" s="482"/>
      <c r="F1871" s="482"/>
      <c r="G1871" s="363" t="s">
        <v>14781</v>
      </c>
      <c r="H1871" s="500">
        <v>60.9</v>
      </c>
      <c r="I1871" s="484"/>
    </row>
    <row r="1872" spans="1:9" ht="12.2" customHeight="1" x14ac:dyDescent="0.25">
      <c r="A1872" s="481" t="s">
        <v>4675</v>
      </c>
      <c r="B1872" s="481"/>
      <c r="C1872" s="482" t="s">
        <v>4676</v>
      </c>
      <c r="D1872" s="482"/>
      <c r="E1872" s="482"/>
      <c r="F1872" s="482"/>
      <c r="G1872" s="363" t="s">
        <v>14781</v>
      </c>
      <c r="H1872" s="500">
        <v>66.05</v>
      </c>
      <c r="I1872" s="484"/>
    </row>
    <row r="1873" spans="1:9" ht="12.2" customHeight="1" x14ac:dyDescent="0.25">
      <c r="A1873" s="481" t="s">
        <v>4677</v>
      </c>
      <c r="B1873" s="481"/>
      <c r="C1873" s="482" t="s">
        <v>4678</v>
      </c>
      <c r="D1873" s="482"/>
      <c r="E1873" s="482"/>
      <c r="F1873" s="482"/>
      <c r="G1873" s="363" t="s">
        <v>14781</v>
      </c>
      <c r="H1873" s="500">
        <v>66.05</v>
      </c>
      <c r="I1873" s="484"/>
    </row>
    <row r="1874" spans="1:9" ht="48.75" customHeight="1" x14ac:dyDescent="0.25">
      <c r="A1874" s="481" t="s">
        <v>4679</v>
      </c>
      <c r="B1874" s="481"/>
      <c r="C1874" s="482" t="s">
        <v>4680</v>
      </c>
      <c r="D1874" s="482"/>
      <c r="E1874" s="482"/>
      <c r="F1874" s="482"/>
      <c r="G1874" s="363" t="s">
        <v>14781</v>
      </c>
      <c r="H1874" s="499">
        <v>121.2</v>
      </c>
      <c r="I1874" s="484"/>
    </row>
    <row r="1875" spans="1:9" ht="48.75" customHeight="1" x14ac:dyDescent="0.25">
      <c r="A1875" s="481" t="s">
        <v>4681</v>
      </c>
      <c r="B1875" s="481"/>
      <c r="C1875" s="482" t="s">
        <v>4682</v>
      </c>
      <c r="D1875" s="482"/>
      <c r="E1875" s="482"/>
      <c r="F1875" s="482"/>
      <c r="G1875" s="363" t="s">
        <v>14781</v>
      </c>
      <c r="H1875" s="499">
        <v>124.75</v>
      </c>
      <c r="I1875" s="484"/>
    </row>
    <row r="1876" spans="1:9" ht="48.75" customHeight="1" x14ac:dyDescent="0.25">
      <c r="A1876" s="481" t="s">
        <v>435</v>
      </c>
      <c r="B1876" s="481"/>
      <c r="C1876" s="482" t="s">
        <v>4683</v>
      </c>
      <c r="D1876" s="482"/>
      <c r="E1876" s="482"/>
      <c r="F1876" s="482"/>
      <c r="G1876" s="363" t="s">
        <v>14781</v>
      </c>
      <c r="H1876" s="499">
        <v>143.26</v>
      </c>
      <c r="I1876" s="484"/>
    </row>
    <row r="1877" spans="1:9" ht="48.75" customHeight="1" x14ac:dyDescent="0.25">
      <c r="A1877" s="481" t="s">
        <v>4684</v>
      </c>
      <c r="B1877" s="481"/>
      <c r="C1877" s="482" t="s">
        <v>4685</v>
      </c>
      <c r="D1877" s="482"/>
      <c r="E1877" s="482"/>
      <c r="F1877" s="482"/>
      <c r="G1877" s="363" t="s">
        <v>14781</v>
      </c>
      <c r="H1877" s="499">
        <v>154.47</v>
      </c>
      <c r="I1877" s="484"/>
    </row>
    <row r="1878" spans="1:9" ht="12.2" customHeight="1" x14ac:dyDescent="0.25">
      <c r="A1878" s="481" t="s">
        <v>4686</v>
      </c>
      <c r="B1878" s="481"/>
      <c r="C1878" s="482" t="s">
        <v>4687</v>
      </c>
      <c r="D1878" s="482"/>
      <c r="E1878" s="482"/>
      <c r="F1878" s="482"/>
      <c r="G1878" s="363" t="s">
        <v>14781</v>
      </c>
      <c r="H1878" s="500">
        <v>21.76</v>
      </c>
      <c r="I1878" s="484"/>
    </row>
    <row r="1879" spans="1:9" ht="12.2" customHeight="1" x14ac:dyDescent="0.25">
      <c r="A1879" s="481" t="s">
        <v>4688</v>
      </c>
      <c r="B1879" s="481"/>
      <c r="C1879" s="482" t="s">
        <v>4689</v>
      </c>
      <c r="D1879" s="482"/>
      <c r="E1879" s="482"/>
      <c r="F1879" s="482"/>
      <c r="G1879" s="363" t="s">
        <v>14781</v>
      </c>
      <c r="H1879" s="500">
        <v>21.76</v>
      </c>
      <c r="I1879" s="484"/>
    </row>
    <row r="1880" spans="1:9" ht="12.2" customHeight="1" x14ac:dyDescent="0.25">
      <c r="A1880" s="481" t="s">
        <v>4690</v>
      </c>
      <c r="B1880" s="481"/>
      <c r="C1880" s="482" t="s">
        <v>4691</v>
      </c>
      <c r="D1880" s="482"/>
      <c r="E1880" s="482"/>
      <c r="F1880" s="482"/>
      <c r="G1880" s="363" t="s">
        <v>14781</v>
      </c>
      <c r="H1880" s="500">
        <v>21.76</v>
      </c>
      <c r="I1880" s="484"/>
    </row>
    <row r="1881" spans="1:9" ht="12.2" customHeight="1" x14ac:dyDescent="0.25">
      <c r="A1881" s="481" t="s">
        <v>4692</v>
      </c>
      <c r="B1881" s="481"/>
      <c r="C1881" s="482" t="s">
        <v>4693</v>
      </c>
      <c r="D1881" s="482"/>
      <c r="E1881" s="482"/>
      <c r="F1881" s="482"/>
      <c r="G1881" s="363" t="s">
        <v>14781</v>
      </c>
      <c r="H1881" s="500">
        <v>21.76</v>
      </c>
      <c r="I1881" s="484"/>
    </row>
    <row r="1882" spans="1:9" ht="12.2" customHeight="1" x14ac:dyDescent="0.25">
      <c r="A1882" s="481" t="s">
        <v>4694</v>
      </c>
      <c r="B1882" s="481"/>
      <c r="C1882" s="482" t="s">
        <v>4695</v>
      </c>
      <c r="D1882" s="482"/>
      <c r="E1882" s="482"/>
      <c r="F1882" s="482"/>
      <c r="G1882" s="363" t="s">
        <v>14781</v>
      </c>
      <c r="H1882" s="500">
        <v>21.76</v>
      </c>
      <c r="I1882" s="484"/>
    </row>
    <row r="1883" spans="1:9" ht="12.2" customHeight="1" x14ac:dyDescent="0.25">
      <c r="A1883" s="481" t="s">
        <v>4696</v>
      </c>
      <c r="B1883" s="481"/>
      <c r="C1883" s="482" t="s">
        <v>4697</v>
      </c>
      <c r="D1883" s="482"/>
      <c r="E1883" s="482"/>
      <c r="F1883" s="482"/>
      <c r="G1883" s="363" t="s">
        <v>14781</v>
      </c>
      <c r="H1883" s="500">
        <v>21.76</v>
      </c>
      <c r="I1883" s="484"/>
    </row>
    <row r="1884" spans="1:9" ht="12.2" customHeight="1" x14ac:dyDescent="0.25">
      <c r="A1884" s="481" t="s">
        <v>4698</v>
      </c>
      <c r="B1884" s="481"/>
      <c r="C1884" s="482" t="s">
        <v>4699</v>
      </c>
      <c r="D1884" s="482"/>
      <c r="E1884" s="482"/>
      <c r="F1884" s="482"/>
      <c r="G1884" s="363" t="s">
        <v>14781</v>
      </c>
      <c r="H1884" s="500">
        <v>21.76</v>
      </c>
      <c r="I1884" s="484"/>
    </row>
    <row r="1885" spans="1:9" ht="12.2" customHeight="1" x14ac:dyDescent="0.25">
      <c r="A1885" s="481" t="s">
        <v>4700</v>
      </c>
      <c r="B1885" s="481"/>
      <c r="C1885" s="482" t="s">
        <v>4701</v>
      </c>
      <c r="D1885" s="482"/>
      <c r="E1885" s="482"/>
      <c r="F1885" s="482"/>
      <c r="G1885" s="363" t="s">
        <v>14781</v>
      </c>
      <c r="H1885" s="500">
        <v>27.45</v>
      </c>
      <c r="I1885" s="484"/>
    </row>
    <row r="1886" spans="1:9" ht="12.2" customHeight="1" x14ac:dyDescent="0.25">
      <c r="A1886" s="481" t="s">
        <v>4702</v>
      </c>
      <c r="B1886" s="481"/>
      <c r="C1886" s="482" t="s">
        <v>4703</v>
      </c>
      <c r="D1886" s="482"/>
      <c r="E1886" s="482"/>
      <c r="F1886" s="482"/>
      <c r="G1886" s="363" t="s">
        <v>14781</v>
      </c>
      <c r="H1886" s="500">
        <v>27.45</v>
      </c>
      <c r="I1886" s="484"/>
    </row>
    <row r="1887" spans="1:9" ht="12.2" customHeight="1" x14ac:dyDescent="0.25">
      <c r="A1887" s="481" t="s">
        <v>4704</v>
      </c>
      <c r="B1887" s="481"/>
      <c r="C1887" s="482" t="s">
        <v>4705</v>
      </c>
      <c r="D1887" s="482"/>
      <c r="E1887" s="482"/>
      <c r="F1887" s="482"/>
      <c r="G1887" s="363" t="s">
        <v>14781</v>
      </c>
      <c r="H1887" s="500">
        <v>27.45</v>
      </c>
      <c r="I1887" s="484"/>
    </row>
    <row r="1888" spans="1:9" ht="12.2" customHeight="1" x14ac:dyDescent="0.25">
      <c r="A1888" s="481" t="s">
        <v>4706</v>
      </c>
      <c r="B1888" s="481"/>
      <c r="C1888" s="482" t="s">
        <v>4707</v>
      </c>
      <c r="D1888" s="482"/>
      <c r="E1888" s="482"/>
      <c r="F1888" s="482"/>
      <c r="G1888" s="363" t="s">
        <v>14781</v>
      </c>
      <c r="H1888" s="500">
        <v>35.56</v>
      </c>
      <c r="I1888" s="484"/>
    </row>
    <row r="1889" spans="1:9" ht="12.2" customHeight="1" x14ac:dyDescent="0.25">
      <c r="A1889" s="481" t="s">
        <v>4708</v>
      </c>
      <c r="B1889" s="481"/>
      <c r="C1889" s="482" t="s">
        <v>4709</v>
      </c>
      <c r="D1889" s="482"/>
      <c r="E1889" s="482"/>
      <c r="F1889" s="482"/>
      <c r="G1889" s="363" t="s">
        <v>14781</v>
      </c>
      <c r="H1889" s="500">
        <v>35.56</v>
      </c>
      <c r="I1889" s="484"/>
    </row>
    <row r="1890" spans="1:9" ht="12.2" customHeight="1" x14ac:dyDescent="0.25">
      <c r="A1890" s="481" t="s">
        <v>4710</v>
      </c>
      <c r="B1890" s="481"/>
      <c r="C1890" s="482" t="s">
        <v>4711</v>
      </c>
      <c r="D1890" s="482"/>
      <c r="E1890" s="482"/>
      <c r="F1890" s="482"/>
      <c r="G1890" s="363" t="s">
        <v>14781</v>
      </c>
      <c r="H1890" s="499">
        <v>311.74</v>
      </c>
      <c r="I1890" s="484"/>
    </row>
    <row r="1891" spans="1:9" ht="12.2" customHeight="1" x14ac:dyDescent="0.25">
      <c r="A1891" s="481" t="s">
        <v>4712</v>
      </c>
      <c r="B1891" s="481"/>
      <c r="C1891" s="482" t="s">
        <v>4713</v>
      </c>
      <c r="D1891" s="482"/>
      <c r="E1891" s="482"/>
      <c r="F1891" s="482"/>
      <c r="G1891" s="363" t="s">
        <v>14781</v>
      </c>
      <c r="H1891" s="500">
        <v>93.18</v>
      </c>
      <c r="I1891" s="484"/>
    </row>
    <row r="1892" spans="1:9" ht="12.2" customHeight="1" x14ac:dyDescent="0.25">
      <c r="A1892" s="481" t="s">
        <v>4714</v>
      </c>
      <c r="B1892" s="481"/>
      <c r="C1892" s="482" t="s">
        <v>4715</v>
      </c>
      <c r="D1892" s="482"/>
      <c r="E1892" s="482"/>
      <c r="F1892" s="482"/>
      <c r="G1892" s="363" t="s">
        <v>14781</v>
      </c>
      <c r="H1892" s="499">
        <v>116.97</v>
      </c>
      <c r="I1892" s="484"/>
    </row>
    <row r="1893" spans="1:9" ht="12.2" customHeight="1" x14ac:dyDescent="0.25">
      <c r="A1893" s="481" t="s">
        <v>4716</v>
      </c>
      <c r="B1893" s="481"/>
      <c r="C1893" s="482" t="s">
        <v>4717</v>
      </c>
      <c r="D1893" s="482"/>
      <c r="E1893" s="482"/>
      <c r="F1893" s="482"/>
      <c r="G1893" s="363" t="s">
        <v>14781</v>
      </c>
      <c r="H1893" s="499">
        <v>317.17</v>
      </c>
      <c r="I1893" s="484"/>
    </row>
    <row r="1894" spans="1:9" ht="12.2" customHeight="1" x14ac:dyDescent="0.25">
      <c r="A1894" s="481" t="s">
        <v>4718</v>
      </c>
      <c r="B1894" s="481"/>
      <c r="C1894" s="482" t="s">
        <v>4719</v>
      </c>
      <c r="D1894" s="482"/>
      <c r="E1894" s="482"/>
      <c r="F1894" s="482"/>
      <c r="G1894" s="363" t="s">
        <v>14781</v>
      </c>
      <c r="H1894" s="499">
        <v>317.17</v>
      </c>
      <c r="I1894" s="484"/>
    </row>
    <row r="1895" spans="1:9" ht="12.2" customHeight="1" x14ac:dyDescent="0.25">
      <c r="A1895" s="481" t="s">
        <v>4720</v>
      </c>
      <c r="B1895" s="481"/>
      <c r="C1895" s="482" t="s">
        <v>4721</v>
      </c>
      <c r="D1895" s="482"/>
      <c r="E1895" s="482"/>
      <c r="F1895" s="482"/>
      <c r="G1895" s="363" t="s">
        <v>14781</v>
      </c>
      <c r="H1895" s="500">
        <v>93.18</v>
      </c>
      <c r="I1895" s="484"/>
    </row>
    <row r="1896" spans="1:9" ht="12.2" customHeight="1" x14ac:dyDescent="0.25">
      <c r="A1896" s="481" t="s">
        <v>4722</v>
      </c>
      <c r="B1896" s="481"/>
      <c r="C1896" s="482" t="s">
        <v>4723</v>
      </c>
      <c r="D1896" s="482"/>
      <c r="E1896" s="482"/>
      <c r="F1896" s="482"/>
      <c r="G1896" s="363" t="s">
        <v>14781</v>
      </c>
      <c r="H1896" s="499">
        <v>317.17</v>
      </c>
      <c r="I1896" s="484"/>
    </row>
    <row r="1897" spans="1:9" ht="12.2" customHeight="1" x14ac:dyDescent="0.25">
      <c r="A1897" s="481" t="s">
        <v>4724</v>
      </c>
      <c r="B1897" s="481"/>
      <c r="C1897" s="482" t="s">
        <v>4725</v>
      </c>
      <c r="D1897" s="482"/>
      <c r="E1897" s="482"/>
      <c r="F1897" s="482"/>
      <c r="G1897" s="363" t="s">
        <v>14781</v>
      </c>
      <c r="H1897" s="500">
        <v>93.18</v>
      </c>
      <c r="I1897" s="484"/>
    </row>
    <row r="1898" spans="1:9" ht="12.2" customHeight="1" x14ac:dyDescent="0.25">
      <c r="A1898" s="481" t="s">
        <v>4726</v>
      </c>
      <c r="B1898" s="481"/>
      <c r="C1898" s="482" t="s">
        <v>4727</v>
      </c>
      <c r="D1898" s="482"/>
      <c r="E1898" s="482"/>
      <c r="F1898" s="482"/>
      <c r="G1898" s="363" t="s">
        <v>14781</v>
      </c>
      <c r="H1898" s="499">
        <v>338.57</v>
      </c>
      <c r="I1898" s="484"/>
    </row>
    <row r="1899" spans="1:9" ht="12.2" customHeight="1" x14ac:dyDescent="0.25">
      <c r="A1899" s="481" t="s">
        <v>4728</v>
      </c>
      <c r="B1899" s="481"/>
      <c r="C1899" s="482" t="s">
        <v>4729</v>
      </c>
      <c r="D1899" s="482"/>
      <c r="E1899" s="482"/>
      <c r="F1899" s="482"/>
      <c r="G1899" s="363" t="s">
        <v>14781</v>
      </c>
      <c r="H1899" s="500">
        <v>93.18</v>
      </c>
      <c r="I1899" s="484"/>
    </row>
    <row r="1900" spans="1:9" ht="12.2" customHeight="1" x14ac:dyDescent="0.25">
      <c r="A1900" s="481" t="s">
        <v>4730</v>
      </c>
      <c r="B1900" s="481"/>
      <c r="C1900" s="482" t="s">
        <v>4731</v>
      </c>
      <c r="D1900" s="482"/>
      <c r="E1900" s="482"/>
      <c r="F1900" s="482"/>
      <c r="G1900" s="363" t="s">
        <v>14781</v>
      </c>
      <c r="H1900" s="500">
        <v>93.18</v>
      </c>
      <c r="I1900" s="484"/>
    </row>
    <row r="1901" spans="1:9" ht="12.2" customHeight="1" x14ac:dyDescent="0.25">
      <c r="A1901" s="481" t="s">
        <v>4732</v>
      </c>
      <c r="B1901" s="481"/>
      <c r="C1901" s="482" t="s">
        <v>4733</v>
      </c>
      <c r="D1901" s="482"/>
      <c r="E1901" s="482"/>
      <c r="F1901" s="482"/>
      <c r="G1901" s="363" t="s">
        <v>14781</v>
      </c>
      <c r="H1901" s="500">
        <v>93.18</v>
      </c>
      <c r="I1901" s="484"/>
    </row>
    <row r="1902" spans="1:9" ht="12.2" customHeight="1" x14ac:dyDescent="0.25">
      <c r="A1902" s="481" t="s">
        <v>4734</v>
      </c>
      <c r="B1902" s="481"/>
      <c r="C1902" s="482" t="s">
        <v>4735</v>
      </c>
      <c r="D1902" s="482"/>
      <c r="E1902" s="482"/>
      <c r="F1902" s="482"/>
      <c r="G1902" s="363" t="s">
        <v>14781</v>
      </c>
      <c r="H1902" s="500">
        <v>93.18</v>
      </c>
      <c r="I1902" s="484"/>
    </row>
    <row r="1903" spans="1:9" ht="12.2" customHeight="1" x14ac:dyDescent="0.25">
      <c r="A1903" s="481" t="s">
        <v>4736</v>
      </c>
      <c r="B1903" s="481"/>
      <c r="C1903" s="482" t="s">
        <v>4737</v>
      </c>
      <c r="D1903" s="482"/>
      <c r="E1903" s="482"/>
      <c r="F1903" s="482"/>
      <c r="G1903" s="363" t="s">
        <v>14781</v>
      </c>
      <c r="H1903" s="500">
        <v>93.18</v>
      </c>
      <c r="I1903" s="484"/>
    </row>
    <row r="1904" spans="1:9" ht="12.2" customHeight="1" x14ac:dyDescent="0.25">
      <c r="A1904" s="481" t="s">
        <v>4738</v>
      </c>
      <c r="B1904" s="481"/>
      <c r="C1904" s="482" t="s">
        <v>4739</v>
      </c>
      <c r="D1904" s="482"/>
      <c r="E1904" s="482"/>
      <c r="F1904" s="482"/>
      <c r="G1904" s="363" t="s">
        <v>14781</v>
      </c>
      <c r="H1904" s="499">
        <v>116.97</v>
      </c>
      <c r="I1904" s="484"/>
    </row>
    <row r="1905" spans="1:9" ht="12.2" customHeight="1" x14ac:dyDescent="0.25">
      <c r="A1905" s="481" t="s">
        <v>4740</v>
      </c>
      <c r="B1905" s="481"/>
      <c r="C1905" s="482" t="s">
        <v>4741</v>
      </c>
      <c r="D1905" s="482"/>
      <c r="E1905" s="482"/>
      <c r="F1905" s="482"/>
      <c r="G1905" s="363" t="s">
        <v>14781</v>
      </c>
      <c r="H1905" s="499">
        <v>116.97</v>
      </c>
      <c r="I1905" s="484"/>
    </row>
    <row r="1906" spans="1:9" ht="12.2" customHeight="1" x14ac:dyDescent="0.25">
      <c r="A1906" s="481" t="s">
        <v>4742</v>
      </c>
      <c r="B1906" s="481"/>
      <c r="C1906" s="482" t="s">
        <v>4743</v>
      </c>
      <c r="D1906" s="482"/>
      <c r="E1906" s="482"/>
      <c r="F1906" s="482"/>
      <c r="G1906" s="363" t="s">
        <v>14781</v>
      </c>
      <c r="H1906" s="499">
        <v>116.97</v>
      </c>
      <c r="I1906" s="484"/>
    </row>
    <row r="1907" spans="1:9" ht="12.2" customHeight="1" x14ac:dyDescent="0.25">
      <c r="A1907" s="481" t="s">
        <v>4744</v>
      </c>
      <c r="B1907" s="481"/>
      <c r="C1907" s="482" t="s">
        <v>4745</v>
      </c>
      <c r="D1907" s="482"/>
      <c r="E1907" s="482"/>
      <c r="F1907" s="482"/>
      <c r="G1907" s="363" t="s">
        <v>14781</v>
      </c>
      <c r="H1907" s="500">
        <v>91.64</v>
      </c>
      <c r="I1907" s="484"/>
    </row>
    <row r="1908" spans="1:9" ht="12.2" customHeight="1" x14ac:dyDescent="0.25">
      <c r="A1908" s="481" t="s">
        <v>4746</v>
      </c>
      <c r="B1908" s="481"/>
      <c r="C1908" s="482" t="s">
        <v>4747</v>
      </c>
      <c r="D1908" s="482"/>
      <c r="E1908" s="482"/>
      <c r="F1908" s="482"/>
      <c r="G1908" s="363" t="s">
        <v>14781</v>
      </c>
      <c r="H1908" s="499">
        <v>106.85</v>
      </c>
      <c r="I1908" s="484"/>
    </row>
    <row r="1909" spans="1:9" ht="12.2" customHeight="1" x14ac:dyDescent="0.25">
      <c r="A1909" s="481" t="s">
        <v>4748</v>
      </c>
      <c r="B1909" s="481"/>
      <c r="C1909" s="482" t="s">
        <v>4749</v>
      </c>
      <c r="D1909" s="482"/>
      <c r="E1909" s="482"/>
      <c r="F1909" s="482"/>
      <c r="G1909" s="363" t="s">
        <v>14781</v>
      </c>
      <c r="H1909" s="500">
        <v>91.64</v>
      </c>
      <c r="I1909" s="484"/>
    </row>
    <row r="1910" spans="1:9" ht="12.2" customHeight="1" x14ac:dyDescent="0.25">
      <c r="A1910" s="481" t="s">
        <v>4750</v>
      </c>
      <c r="B1910" s="481"/>
      <c r="C1910" s="482" t="s">
        <v>4751</v>
      </c>
      <c r="D1910" s="482"/>
      <c r="E1910" s="482"/>
      <c r="F1910" s="482"/>
      <c r="G1910" s="363" t="s">
        <v>14781</v>
      </c>
      <c r="H1910" s="500">
        <v>91.64</v>
      </c>
      <c r="I1910" s="484"/>
    </row>
    <row r="1911" spans="1:9" ht="12.2" customHeight="1" x14ac:dyDescent="0.25">
      <c r="A1911" s="481" t="s">
        <v>4752</v>
      </c>
      <c r="B1911" s="481"/>
      <c r="C1911" s="482" t="s">
        <v>4753</v>
      </c>
      <c r="D1911" s="482"/>
      <c r="E1911" s="482"/>
      <c r="F1911" s="482"/>
      <c r="G1911" s="363" t="s">
        <v>14781</v>
      </c>
      <c r="H1911" s="500">
        <v>91.64</v>
      </c>
      <c r="I1911" s="484"/>
    </row>
    <row r="1912" spans="1:9" ht="12.2" customHeight="1" x14ac:dyDescent="0.25">
      <c r="A1912" s="481" t="s">
        <v>4754</v>
      </c>
      <c r="B1912" s="481"/>
      <c r="C1912" s="482" t="s">
        <v>4755</v>
      </c>
      <c r="D1912" s="482"/>
      <c r="E1912" s="482"/>
      <c r="F1912" s="482"/>
      <c r="G1912" s="363" t="s">
        <v>14781</v>
      </c>
      <c r="H1912" s="500">
        <v>91.64</v>
      </c>
      <c r="I1912" s="484"/>
    </row>
    <row r="1913" spans="1:9" ht="12.2" customHeight="1" x14ac:dyDescent="0.25">
      <c r="A1913" s="481" t="s">
        <v>4756</v>
      </c>
      <c r="B1913" s="481"/>
      <c r="C1913" s="482" t="s">
        <v>4757</v>
      </c>
      <c r="D1913" s="482"/>
      <c r="E1913" s="482"/>
      <c r="F1913" s="482"/>
      <c r="G1913" s="363" t="s">
        <v>14781</v>
      </c>
      <c r="H1913" s="500">
        <v>91.64</v>
      </c>
      <c r="I1913" s="484"/>
    </row>
    <row r="1914" spans="1:9" ht="12.2" customHeight="1" x14ac:dyDescent="0.25">
      <c r="A1914" s="481" t="s">
        <v>4758</v>
      </c>
      <c r="B1914" s="481"/>
      <c r="C1914" s="482" t="s">
        <v>4759</v>
      </c>
      <c r="D1914" s="482"/>
      <c r="E1914" s="482"/>
      <c r="F1914" s="482"/>
      <c r="G1914" s="363" t="s">
        <v>14781</v>
      </c>
      <c r="H1914" s="500">
        <v>91.64</v>
      </c>
      <c r="I1914" s="484"/>
    </row>
    <row r="1915" spans="1:9" ht="12.2" customHeight="1" x14ac:dyDescent="0.25">
      <c r="A1915" s="481" t="s">
        <v>4760</v>
      </c>
      <c r="B1915" s="481"/>
      <c r="C1915" s="482" t="s">
        <v>4761</v>
      </c>
      <c r="D1915" s="482"/>
      <c r="E1915" s="482"/>
      <c r="F1915" s="482"/>
      <c r="G1915" s="363" t="s">
        <v>14781</v>
      </c>
      <c r="H1915" s="499">
        <v>107.47</v>
      </c>
      <c r="I1915" s="484"/>
    </row>
    <row r="1916" spans="1:9" ht="12.2" customHeight="1" x14ac:dyDescent="0.25">
      <c r="A1916" s="481" t="s">
        <v>4762</v>
      </c>
      <c r="B1916" s="481"/>
      <c r="C1916" s="482" t="s">
        <v>4763</v>
      </c>
      <c r="D1916" s="482"/>
      <c r="E1916" s="482"/>
      <c r="F1916" s="482"/>
      <c r="G1916" s="363" t="s">
        <v>14781</v>
      </c>
      <c r="H1916" s="499">
        <v>106.85</v>
      </c>
      <c r="I1916" s="484"/>
    </row>
    <row r="1917" spans="1:9" ht="12.2" customHeight="1" x14ac:dyDescent="0.25">
      <c r="A1917" s="481" t="s">
        <v>4764</v>
      </c>
      <c r="B1917" s="481"/>
      <c r="C1917" s="482" t="s">
        <v>4765</v>
      </c>
      <c r="D1917" s="482"/>
      <c r="E1917" s="482"/>
      <c r="F1917" s="482"/>
      <c r="G1917" s="363" t="s">
        <v>14781</v>
      </c>
      <c r="H1917" s="499">
        <v>106.85</v>
      </c>
      <c r="I1917" s="484"/>
    </row>
    <row r="1918" spans="1:9" ht="12.2" customHeight="1" x14ac:dyDescent="0.25">
      <c r="A1918" s="481" t="s">
        <v>4766</v>
      </c>
      <c r="B1918" s="481"/>
      <c r="C1918" s="482" t="s">
        <v>4767</v>
      </c>
      <c r="D1918" s="482"/>
      <c r="E1918" s="482"/>
      <c r="F1918" s="482"/>
      <c r="G1918" s="363" t="s">
        <v>14781</v>
      </c>
      <c r="H1918" s="499">
        <v>106.85</v>
      </c>
      <c r="I1918" s="484"/>
    </row>
    <row r="1919" spans="1:9" ht="12.2" customHeight="1" x14ac:dyDescent="0.25">
      <c r="A1919" s="485">
        <v>8945</v>
      </c>
      <c r="B1919" s="486"/>
      <c r="C1919" s="487" t="s">
        <v>4768</v>
      </c>
      <c r="D1919" s="487"/>
      <c r="E1919" s="487"/>
      <c r="F1919" s="487"/>
      <c r="G1919" s="362"/>
      <c r="H1919" s="488"/>
      <c r="I1919" s="488"/>
    </row>
    <row r="1920" spans="1:9" ht="24.4" customHeight="1" x14ac:dyDescent="0.25">
      <c r="A1920" s="481" t="s">
        <v>4769</v>
      </c>
      <c r="B1920" s="481"/>
      <c r="C1920" s="482" t="s">
        <v>4770</v>
      </c>
      <c r="D1920" s="482"/>
      <c r="E1920" s="482"/>
      <c r="F1920" s="482"/>
      <c r="G1920" s="363" t="s">
        <v>14781</v>
      </c>
      <c r="H1920" s="499">
        <v>289.33999999999997</v>
      </c>
      <c r="I1920" s="484"/>
    </row>
    <row r="1921" spans="1:9" ht="24.4" customHeight="1" x14ac:dyDescent="0.25">
      <c r="A1921" s="481" t="s">
        <v>4771</v>
      </c>
      <c r="B1921" s="481"/>
      <c r="C1921" s="482" t="s">
        <v>4772</v>
      </c>
      <c r="D1921" s="482"/>
      <c r="E1921" s="482"/>
      <c r="F1921" s="482"/>
      <c r="G1921" s="363" t="s">
        <v>14781</v>
      </c>
      <c r="H1921" s="499">
        <v>300.11</v>
      </c>
      <c r="I1921" s="484"/>
    </row>
    <row r="1922" spans="1:9" ht="12.2" customHeight="1" x14ac:dyDescent="0.25">
      <c r="A1922" s="485">
        <v>8947</v>
      </c>
      <c r="B1922" s="486"/>
      <c r="C1922" s="487" t="s">
        <v>4773</v>
      </c>
      <c r="D1922" s="487"/>
      <c r="E1922" s="487"/>
      <c r="F1922" s="487"/>
      <c r="G1922" s="362"/>
      <c r="H1922" s="488"/>
      <c r="I1922" s="488"/>
    </row>
    <row r="1923" spans="1:9" ht="12.2" customHeight="1" x14ac:dyDescent="0.25">
      <c r="A1923" s="481" t="s">
        <v>4774</v>
      </c>
      <c r="B1923" s="481"/>
      <c r="C1923" s="482" t="s">
        <v>4775</v>
      </c>
      <c r="D1923" s="482"/>
      <c r="E1923" s="482"/>
      <c r="F1923" s="482"/>
      <c r="G1923" s="363" t="s">
        <v>14781</v>
      </c>
      <c r="H1923" s="499">
        <v>246.72</v>
      </c>
      <c r="I1923" s="484"/>
    </row>
    <row r="1924" spans="1:9" ht="12.2" customHeight="1" x14ac:dyDescent="0.25">
      <c r="A1924" s="481" t="s">
        <v>4776</v>
      </c>
      <c r="B1924" s="481"/>
      <c r="C1924" s="482" t="s">
        <v>4777</v>
      </c>
      <c r="D1924" s="482"/>
      <c r="E1924" s="482"/>
      <c r="F1924" s="482"/>
      <c r="G1924" s="363" t="s">
        <v>14781</v>
      </c>
      <c r="H1924" s="499">
        <v>255</v>
      </c>
      <c r="I1924" s="484"/>
    </row>
    <row r="1925" spans="1:9" ht="12.2" customHeight="1" x14ac:dyDescent="0.25">
      <c r="A1925" s="481" t="s">
        <v>4778</v>
      </c>
      <c r="B1925" s="481"/>
      <c r="C1925" s="482" t="s">
        <v>4779</v>
      </c>
      <c r="D1925" s="482"/>
      <c r="E1925" s="482"/>
      <c r="F1925" s="482"/>
      <c r="G1925" s="363" t="s">
        <v>14781</v>
      </c>
      <c r="H1925" s="499">
        <v>260.01</v>
      </c>
      <c r="I1925" s="484"/>
    </row>
    <row r="1926" spans="1:9" ht="12.2" customHeight="1" x14ac:dyDescent="0.25">
      <c r="A1926" s="481" t="s">
        <v>4780</v>
      </c>
      <c r="B1926" s="481"/>
      <c r="C1926" s="482" t="s">
        <v>4781</v>
      </c>
      <c r="D1926" s="482"/>
      <c r="E1926" s="482"/>
      <c r="F1926" s="482"/>
      <c r="G1926" s="363" t="s">
        <v>14781</v>
      </c>
      <c r="H1926" s="499">
        <v>312.58999999999997</v>
      </c>
      <c r="I1926" s="484"/>
    </row>
    <row r="1927" spans="1:9" ht="12.2" customHeight="1" x14ac:dyDescent="0.25">
      <c r="A1927" s="481" t="s">
        <v>4782</v>
      </c>
      <c r="B1927" s="481"/>
      <c r="C1927" s="482" t="s">
        <v>4783</v>
      </c>
      <c r="D1927" s="482"/>
      <c r="E1927" s="482"/>
      <c r="F1927" s="482"/>
      <c r="G1927" s="363" t="s">
        <v>14781</v>
      </c>
      <c r="H1927" s="499">
        <v>316.12</v>
      </c>
      <c r="I1927" s="484"/>
    </row>
    <row r="1928" spans="1:9" ht="12.2" customHeight="1" x14ac:dyDescent="0.25">
      <c r="A1928" s="481" t="s">
        <v>4784</v>
      </c>
      <c r="B1928" s="481"/>
      <c r="C1928" s="482" t="s">
        <v>4785</v>
      </c>
      <c r="D1928" s="482"/>
      <c r="E1928" s="482"/>
      <c r="F1928" s="482"/>
      <c r="G1928" s="363" t="s">
        <v>14781</v>
      </c>
      <c r="H1928" s="499">
        <v>319.5</v>
      </c>
      <c r="I1928" s="484"/>
    </row>
    <row r="1929" spans="1:9" ht="48.75" customHeight="1" x14ac:dyDescent="0.25">
      <c r="A1929" s="481" t="s">
        <v>4786</v>
      </c>
      <c r="B1929" s="481"/>
      <c r="C1929" s="482" t="s">
        <v>4787</v>
      </c>
      <c r="D1929" s="482"/>
      <c r="E1929" s="482"/>
      <c r="F1929" s="482"/>
      <c r="G1929" s="363" t="s">
        <v>355</v>
      </c>
      <c r="H1929" s="499">
        <v>498.39</v>
      </c>
      <c r="I1929" s="484"/>
    </row>
    <row r="1930" spans="1:9" ht="12.2" customHeight="1" x14ac:dyDescent="0.25">
      <c r="A1930" s="485">
        <v>8949</v>
      </c>
      <c r="B1930" s="486"/>
      <c r="C1930" s="487" t="s">
        <v>4788</v>
      </c>
      <c r="D1930" s="487"/>
      <c r="E1930" s="487"/>
      <c r="F1930" s="487"/>
      <c r="G1930" s="362"/>
      <c r="H1930" s="488"/>
      <c r="I1930" s="488"/>
    </row>
    <row r="1931" spans="1:9" ht="48.75" customHeight="1" x14ac:dyDescent="0.25">
      <c r="A1931" s="481" t="s">
        <v>4789</v>
      </c>
      <c r="B1931" s="481"/>
      <c r="C1931" s="482" t="s">
        <v>4790</v>
      </c>
      <c r="D1931" s="482"/>
      <c r="E1931" s="482"/>
      <c r="F1931" s="482"/>
      <c r="G1931" s="363" t="s">
        <v>14781</v>
      </c>
      <c r="H1931" s="500">
        <v>12.51</v>
      </c>
      <c r="I1931" s="484"/>
    </row>
    <row r="1932" spans="1:9" ht="12.2" customHeight="1" x14ac:dyDescent="0.25">
      <c r="A1932" s="485">
        <v>8950</v>
      </c>
      <c r="B1932" s="486"/>
      <c r="C1932" s="487" t="s">
        <v>4791</v>
      </c>
      <c r="D1932" s="487"/>
      <c r="E1932" s="487"/>
      <c r="F1932" s="487"/>
      <c r="G1932" s="362"/>
      <c r="H1932" s="488"/>
      <c r="I1932" s="488"/>
    </row>
    <row r="1933" spans="1:9" ht="24.4" customHeight="1" x14ac:dyDescent="0.25">
      <c r="A1933" s="481" t="s">
        <v>4792</v>
      </c>
      <c r="B1933" s="481"/>
      <c r="C1933" s="482" t="s">
        <v>4793</v>
      </c>
      <c r="D1933" s="482"/>
      <c r="E1933" s="482"/>
      <c r="F1933" s="482"/>
      <c r="G1933" s="363" t="s">
        <v>14781</v>
      </c>
      <c r="H1933" s="499">
        <v>640.12</v>
      </c>
      <c r="I1933" s="484"/>
    </row>
    <row r="1934" spans="1:9" ht="24.4" customHeight="1" x14ac:dyDescent="0.25">
      <c r="A1934" s="481" t="s">
        <v>4794</v>
      </c>
      <c r="B1934" s="481"/>
      <c r="C1934" s="482" t="s">
        <v>4795</v>
      </c>
      <c r="D1934" s="482"/>
      <c r="E1934" s="482"/>
      <c r="F1934" s="482"/>
      <c r="G1934" s="363" t="s">
        <v>14781</v>
      </c>
      <c r="H1934" s="499">
        <v>986.63</v>
      </c>
      <c r="I1934" s="484"/>
    </row>
    <row r="1935" spans="1:9" ht="24.4" customHeight="1" x14ac:dyDescent="0.25">
      <c r="A1935" s="481" t="s">
        <v>4796</v>
      </c>
      <c r="B1935" s="481"/>
      <c r="C1935" s="482" t="s">
        <v>4797</v>
      </c>
      <c r="D1935" s="482"/>
      <c r="E1935" s="482"/>
      <c r="F1935" s="482"/>
      <c r="G1935" s="363" t="s">
        <v>14781</v>
      </c>
      <c r="H1935" s="501">
        <v>1813.44</v>
      </c>
      <c r="I1935" s="484"/>
    </row>
    <row r="1936" spans="1:9" ht="24.4" customHeight="1" x14ac:dyDescent="0.25">
      <c r="A1936" s="481" t="s">
        <v>4798</v>
      </c>
      <c r="B1936" s="481"/>
      <c r="C1936" s="482" t="s">
        <v>4799</v>
      </c>
      <c r="D1936" s="482"/>
      <c r="E1936" s="482"/>
      <c r="F1936" s="482"/>
      <c r="G1936" s="363" t="s">
        <v>14781</v>
      </c>
      <c r="H1936" s="500">
        <v>39.94</v>
      </c>
      <c r="I1936" s="484"/>
    </row>
    <row r="1937" spans="1:9" ht="24.4" customHeight="1" x14ac:dyDescent="0.25">
      <c r="A1937" s="481" t="s">
        <v>4800</v>
      </c>
      <c r="B1937" s="481"/>
      <c r="C1937" s="482" t="s">
        <v>4801</v>
      </c>
      <c r="D1937" s="482"/>
      <c r="E1937" s="482"/>
      <c r="F1937" s="482"/>
      <c r="G1937" s="363" t="s">
        <v>14781</v>
      </c>
      <c r="H1937" s="500">
        <v>44.79</v>
      </c>
      <c r="I1937" s="484"/>
    </row>
    <row r="1938" spans="1:9" ht="12.2" customHeight="1" x14ac:dyDescent="0.25">
      <c r="A1938" s="485">
        <v>8951</v>
      </c>
      <c r="B1938" s="486"/>
      <c r="C1938" s="487" t="s">
        <v>4802</v>
      </c>
      <c r="D1938" s="487"/>
      <c r="E1938" s="487"/>
      <c r="F1938" s="487"/>
      <c r="G1938" s="362"/>
      <c r="H1938" s="488"/>
      <c r="I1938" s="488"/>
    </row>
    <row r="1939" spans="1:9" ht="12.2" customHeight="1" x14ac:dyDescent="0.25">
      <c r="A1939" s="481" t="s">
        <v>4803</v>
      </c>
      <c r="B1939" s="481"/>
      <c r="C1939" s="482" t="s">
        <v>4804</v>
      </c>
      <c r="D1939" s="482"/>
      <c r="E1939" s="482"/>
      <c r="F1939" s="482"/>
      <c r="G1939" s="363" t="s">
        <v>14781</v>
      </c>
      <c r="H1939" s="499">
        <v>430.76</v>
      </c>
      <c r="I1939" s="484"/>
    </row>
    <row r="1940" spans="1:9" ht="12.2" customHeight="1" x14ac:dyDescent="0.25">
      <c r="A1940" s="481" t="s">
        <v>4805</v>
      </c>
      <c r="B1940" s="481"/>
      <c r="C1940" s="482" t="s">
        <v>4806</v>
      </c>
      <c r="D1940" s="482"/>
      <c r="E1940" s="482"/>
      <c r="F1940" s="482"/>
      <c r="G1940" s="363" t="s">
        <v>14781</v>
      </c>
      <c r="H1940" s="499">
        <v>508.5</v>
      </c>
      <c r="I1940" s="484"/>
    </row>
    <row r="1941" spans="1:9" ht="12.2" customHeight="1" x14ac:dyDescent="0.25">
      <c r="A1941" s="485">
        <v>8952</v>
      </c>
      <c r="B1941" s="486"/>
      <c r="C1941" s="487" t="s">
        <v>4807</v>
      </c>
      <c r="D1941" s="487"/>
      <c r="E1941" s="487"/>
      <c r="F1941" s="487"/>
      <c r="G1941" s="362"/>
      <c r="H1941" s="488"/>
      <c r="I1941" s="488"/>
    </row>
    <row r="1942" spans="1:9" ht="12.2" customHeight="1" x14ac:dyDescent="0.25">
      <c r="A1942" s="481" t="s">
        <v>4808</v>
      </c>
      <c r="B1942" s="481"/>
      <c r="C1942" s="482" t="s">
        <v>4809</v>
      </c>
      <c r="D1942" s="482"/>
      <c r="E1942" s="482"/>
      <c r="F1942" s="482"/>
      <c r="G1942" s="363" t="s">
        <v>355</v>
      </c>
      <c r="H1942" s="499">
        <v>719.86</v>
      </c>
      <c r="I1942" s="484"/>
    </row>
    <row r="1943" spans="1:9" ht="12.2" customHeight="1" x14ac:dyDescent="0.25">
      <c r="A1943" s="485">
        <v>8682</v>
      </c>
      <c r="B1943" s="486"/>
      <c r="C1943" s="487" t="s">
        <v>4810</v>
      </c>
      <c r="D1943" s="487"/>
      <c r="E1943" s="487"/>
      <c r="F1943" s="487"/>
      <c r="G1943" s="362"/>
      <c r="H1943" s="488"/>
      <c r="I1943" s="488"/>
    </row>
    <row r="1944" spans="1:9" ht="12.2" customHeight="1" x14ac:dyDescent="0.25">
      <c r="A1944" s="485">
        <v>8954</v>
      </c>
      <c r="B1944" s="486"/>
      <c r="C1944" s="487" t="s">
        <v>4811</v>
      </c>
      <c r="D1944" s="487"/>
      <c r="E1944" s="487"/>
      <c r="F1944" s="487"/>
      <c r="G1944" s="362"/>
      <c r="H1944" s="488"/>
      <c r="I1944" s="488"/>
    </row>
    <row r="1945" spans="1:9" ht="24.4" customHeight="1" x14ac:dyDescent="0.25">
      <c r="A1945" s="481" t="s">
        <v>4812</v>
      </c>
      <c r="B1945" s="481"/>
      <c r="C1945" s="482" t="s">
        <v>4813</v>
      </c>
      <c r="D1945" s="482"/>
      <c r="E1945" s="482"/>
      <c r="F1945" s="482"/>
      <c r="G1945" s="363" t="s">
        <v>14791</v>
      </c>
      <c r="H1945" s="483">
        <v>8.59</v>
      </c>
      <c r="I1945" s="484"/>
    </row>
    <row r="1946" spans="1:9" ht="12.2" customHeight="1" x14ac:dyDescent="0.25">
      <c r="A1946" s="485">
        <v>8955</v>
      </c>
      <c r="B1946" s="486"/>
      <c r="C1946" s="487" t="s">
        <v>4814</v>
      </c>
      <c r="D1946" s="487"/>
      <c r="E1946" s="487"/>
      <c r="F1946" s="487"/>
      <c r="G1946" s="362"/>
      <c r="H1946" s="488"/>
      <c r="I1946" s="488"/>
    </row>
    <row r="1947" spans="1:9" ht="12.2" customHeight="1" x14ac:dyDescent="0.25">
      <c r="A1947" s="481" t="s">
        <v>4815</v>
      </c>
      <c r="B1947" s="481"/>
      <c r="C1947" s="482" t="s">
        <v>4816</v>
      </c>
      <c r="D1947" s="482"/>
      <c r="E1947" s="482"/>
      <c r="F1947" s="482"/>
      <c r="G1947" s="363" t="s">
        <v>14791</v>
      </c>
      <c r="H1947" s="500">
        <v>21.85</v>
      </c>
      <c r="I1947" s="484"/>
    </row>
    <row r="1948" spans="1:9" ht="12.2" customHeight="1" x14ac:dyDescent="0.25">
      <c r="A1948" s="481" t="s">
        <v>4817</v>
      </c>
      <c r="B1948" s="481"/>
      <c r="C1948" s="482" t="s">
        <v>4818</v>
      </c>
      <c r="D1948" s="482"/>
      <c r="E1948" s="482"/>
      <c r="F1948" s="482"/>
      <c r="G1948" s="363" t="s">
        <v>14791</v>
      </c>
      <c r="H1948" s="500">
        <v>22.74</v>
      </c>
      <c r="I1948" s="484"/>
    </row>
    <row r="1949" spans="1:9" ht="12.2" customHeight="1" x14ac:dyDescent="0.25">
      <c r="A1949" s="481" t="s">
        <v>4819</v>
      </c>
      <c r="B1949" s="481"/>
      <c r="C1949" s="482" t="s">
        <v>4820</v>
      </c>
      <c r="D1949" s="482"/>
      <c r="E1949" s="482"/>
      <c r="F1949" s="482"/>
      <c r="G1949" s="363" t="s">
        <v>14791</v>
      </c>
      <c r="H1949" s="500">
        <v>23.21</v>
      </c>
      <c r="I1949" s="484"/>
    </row>
    <row r="1950" spans="1:9" ht="12.2" customHeight="1" x14ac:dyDescent="0.25">
      <c r="A1950" s="481" t="s">
        <v>4821</v>
      </c>
      <c r="B1950" s="481"/>
      <c r="C1950" s="482" t="s">
        <v>4822</v>
      </c>
      <c r="D1950" s="482"/>
      <c r="E1950" s="482"/>
      <c r="F1950" s="482"/>
      <c r="G1950" s="363" t="s">
        <v>14791</v>
      </c>
      <c r="H1950" s="500">
        <v>23.33</v>
      </c>
      <c r="I1950" s="484"/>
    </row>
    <row r="1951" spans="1:9" ht="12.2" customHeight="1" x14ac:dyDescent="0.25">
      <c r="A1951" s="481" t="s">
        <v>4823</v>
      </c>
      <c r="B1951" s="481"/>
      <c r="C1951" s="482" t="s">
        <v>4824</v>
      </c>
      <c r="D1951" s="482"/>
      <c r="E1951" s="482"/>
      <c r="F1951" s="482"/>
      <c r="G1951" s="363" t="s">
        <v>14791</v>
      </c>
      <c r="H1951" s="500">
        <v>25.19</v>
      </c>
      <c r="I1951" s="484"/>
    </row>
    <row r="1952" spans="1:9" ht="12.2" customHeight="1" x14ac:dyDescent="0.25">
      <c r="A1952" s="481" t="s">
        <v>4825</v>
      </c>
      <c r="B1952" s="481"/>
      <c r="C1952" s="482" t="s">
        <v>4826</v>
      </c>
      <c r="D1952" s="482"/>
      <c r="E1952" s="482"/>
      <c r="F1952" s="482"/>
      <c r="G1952" s="363" t="s">
        <v>14791</v>
      </c>
      <c r="H1952" s="500">
        <v>12.48</v>
      </c>
      <c r="I1952" s="484"/>
    </row>
    <row r="1953" spans="1:9" ht="12.2" customHeight="1" x14ac:dyDescent="0.25">
      <c r="A1953" s="481" t="s">
        <v>4827</v>
      </c>
      <c r="B1953" s="481"/>
      <c r="C1953" s="482" t="s">
        <v>4828</v>
      </c>
      <c r="D1953" s="482"/>
      <c r="E1953" s="482"/>
      <c r="F1953" s="482"/>
      <c r="G1953" s="363" t="s">
        <v>14791</v>
      </c>
      <c r="H1953" s="500">
        <v>82.43</v>
      </c>
      <c r="I1953" s="484"/>
    </row>
    <row r="1954" spans="1:9" ht="12.2" customHeight="1" x14ac:dyDescent="0.25">
      <c r="A1954" s="481" t="s">
        <v>4829</v>
      </c>
      <c r="B1954" s="481"/>
      <c r="C1954" s="482" t="s">
        <v>4830</v>
      </c>
      <c r="D1954" s="482"/>
      <c r="E1954" s="482"/>
      <c r="F1954" s="482"/>
      <c r="G1954" s="363" t="s">
        <v>14791</v>
      </c>
      <c r="H1954" s="500">
        <v>20.36</v>
      </c>
      <c r="I1954" s="484"/>
    </row>
    <row r="1955" spans="1:9" ht="12.2" customHeight="1" x14ac:dyDescent="0.25">
      <c r="A1955" s="481" t="s">
        <v>4831</v>
      </c>
      <c r="B1955" s="481"/>
      <c r="C1955" s="482" t="s">
        <v>4832</v>
      </c>
      <c r="D1955" s="482"/>
      <c r="E1955" s="482"/>
      <c r="F1955" s="482"/>
      <c r="G1955" s="363" t="s">
        <v>14791</v>
      </c>
      <c r="H1955" s="500">
        <v>30.36</v>
      </c>
      <c r="I1955" s="484"/>
    </row>
    <row r="1956" spans="1:9" ht="12.2" customHeight="1" x14ac:dyDescent="0.25">
      <c r="A1956" s="481" t="s">
        <v>4833</v>
      </c>
      <c r="B1956" s="481"/>
      <c r="C1956" s="482" t="s">
        <v>4834</v>
      </c>
      <c r="D1956" s="482"/>
      <c r="E1956" s="482"/>
      <c r="F1956" s="482"/>
      <c r="G1956" s="363" t="s">
        <v>14791</v>
      </c>
      <c r="H1956" s="500">
        <v>56.7</v>
      </c>
      <c r="I1956" s="484"/>
    </row>
    <row r="1957" spans="1:9" ht="12.2" customHeight="1" x14ac:dyDescent="0.25">
      <c r="A1957" s="481" t="s">
        <v>4835</v>
      </c>
      <c r="B1957" s="481"/>
      <c r="C1957" s="482" t="s">
        <v>4836</v>
      </c>
      <c r="D1957" s="482"/>
      <c r="E1957" s="482"/>
      <c r="F1957" s="482"/>
      <c r="G1957" s="363" t="s">
        <v>14791</v>
      </c>
      <c r="H1957" s="500">
        <v>46.35</v>
      </c>
      <c r="I1957" s="484"/>
    </row>
    <row r="1958" spans="1:9" ht="12.2" customHeight="1" x14ac:dyDescent="0.25">
      <c r="A1958" s="481" t="s">
        <v>4837</v>
      </c>
      <c r="B1958" s="481"/>
      <c r="C1958" s="482" t="s">
        <v>4838</v>
      </c>
      <c r="D1958" s="482"/>
      <c r="E1958" s="482"/>
      <c r="F1958" s="482"/>
      <c r="G1958" s="363" t="s">
        <v>14791</v>
      </c>
      <c r="H1958" s="499">
        <v>108.26</v>
      </c>
      <c r="I1958" s="484"/>
    </row>
    <row r="1959" spans="1:9" ht="12.2" customHeight="1" x14ac:dyDescent="0.25">
      <c r="A1959" s="481" t="s">
        <v>4839</v>
      </c>
      <c r="B1959" s="481"/>
      <c r="C1959" s="482" t="s">
        <v>4840</v>
      </c>
      <c r="D1959" s="482"/>
      <c r="E1959" s="482"/>
      <c r="F1959" s="482"/>
      <c r="G1959" s="363" t="s">
        <v>14791</v>
      </c>
      <c r="H1959" s="500">
        <v>53.47</v>
      </c>
      <c r="I1959" s="484"/>
    </row>
    <row r="1960" spans="1:9" ht="12.2" customHeight="1" x14ac:dyDescent="0.25">
      <c r="A1960" s="481" t="s">
        <v>4841</v>
      </c>
      <c r="B1960" s="481"/>
      <c r="C1960" s="482" t="s">
        <v>4842</v>
      </c>
      <c r="D1960" s="482"/>
      <c r="E1960" s="482"/>
      <c r="F1960" s="482"/>
      <c r="G1960" s="363" t="s">
        <v>14791</v>
      </c>
      <c r="H1960" s="500">
        <v>62.01</v>
      </c>
      <c r="I1960" s="484"/>
    </row>
    <row r="1961" spans="1:9" ht="12.2" customHeight="1" x14ac:dyDescent="0.25">
      <c r="A1961" s="481" t="s">
        <v>4843</v>
      </c>
      <c r="B1961" s="481"/>
      <c r="C1961" s="482" t="s">
        <v>4844</v>
      </c>
      <c r="D1961" s="482"/>
      <c r="E1961" s="482"/>
      <c r="F1961" s="482"/>
      <c r="G1961" s="363" t="s">
        <v>14791</v>
      </c>
      <c r="H1961" s="500">
        <v>72.03</v>
      </c>
      <c r="I1961" s="484"/>
    </row>
    <row r="1962" spans="1:9" ht="12.2" customHeight="1" x14ac:dyDescent="0.25">
      <c r="A1962" s="481" t="s">
        <v>4845</v>
      </c>
      <c r="B1962" s="481"/>
      <c r="C1962" s="482" t="s">
        <v>4846</v>
      </c>
      <c r="D1962" s="482"/>
      <c r="E1962" s="482"/>
      <c r="F1962" s="482"/>
      <c r="G1962" s="363" t="s">
        <v>14791</v>
      </c>
      <c r="H1962" s="483">
        <v>6.01</v>
      </c>
      <c r="I1962" s="484"/>
    </row>
    <row r="1963" spans="1:9" ht="48.75" customHeight="1" x14ac:dyDescent="0.25">
      <c r="A1963" s="481" t="s">
        <v>4847</v>
      </c>
      <c r="B1963" s="481"/>
      <c r="C1963" s="482" t="s">
        <v>4848</v>
      </c>
      <c r="D1963" s="482"/>
      <c r="E1963" s="482"/>
      <c r="F1963" s="482"/>
      <c r="G1963" s="363" t="s">
        <v>14791</v>
      </c>
      <c r="H1963" s="483">
        <v>3.62</v>
      </c>
      <c r="I1963" s="484"/>
    </row>
    <row r="1964" spans="1:9" ht="12.2" customHeight="1" x14ac:dyDescent="0.25">
      <c r="A1964" s="485">
        <v>8956</v>
      </c>
      <c r="B1964" s="486"/>
      <c r="C1964" s="487" t="s">
        <v>4849</v>
      </c>
      <c r="D1964" s="487"/>
      <c r="E1964" s="487"/>
      <c r="F1964" s="487"/>
      <c r="G1964" s="362"/>
      <c r="H1964" s="488"/>
      <c r="I1964" s="488"/>
    </row>
    <row r="1965" spans="1:9" ht="36.6" customHeight="1" x14ac:dyDescent="0.25">
      <c r="A1965" s="481" t="s">
        <v>4850</v>
      </c>
      <c r="B1965" s="481"/>
      <c r="C1965" s="482" t="s">
        <v>4851</v>
      </c>
      <c r="D1965" s="482"/>
      <c r="E1965" s="482"/>
      <c r="F1965" s="482"/>
      <c r="G1965" s="363" t="s">
        <v>14781</v>
      </c>
      <c r="H1965" s="500">
        <v>64.33</v>
      </c>
      <c r="I1965" s="484"/>
    </row>
    <row r="1966" spans="1:9" ht="36.6" customHeight="1" x14ac:dyDescent="0.25">
      <c r="A1966" s="481" t="s">
        <v>4852</v>
      </c>
      <c r="B1966" s="481"/>
      <c r="C1966" s="482" t="s">
        <v>4853</v>
      </c>
      <c r="D1966" s="482"/>
      <c r="E1966" s="482"/>
      <c r="F1966" s="482"/>
      <c r="G1966" s="363" t="s">
        <v>14781</v>
      </c>
      <c r="H1966" s="500">
        <v>68.12</v>
      </c>
      <c r="I1966" s="484"/>
    </row>
    <row r="1967" spans="1:9" ht="36.6" customHeight="1" x14ac:dyDescent="0.25">
      <c r="A1967" s="481" t="s">
        <v>4854</v>
      </c>
      <c r="B1967" s="481"/>
      <c r="C1967" s="482" t="s">
        <v>4855</v>
      </c>
      <c r="D1967" s="482"/>
      <c r="E1967" s="482"/>
      <c r="F1967" s="482"/>
      <c r="G1967" s="363" t="s">
        <v>14781</v>
      </c>
      <c r="H1967" s="500">
        <v>46</v>
      </c>
      <c r="I1967" s="484"/>
    </row>
    <row r="1968" spans="1:9" ht="36.6" customHeight="1" x14ac:dyDescent="0.25">
      <c r="A1968" s="481" t="s">
        <v>4856</v>
      </c>
      <c r="B1968" s="481"/>
      <c r="C1968" s="482" t="s">
        <v>4857</v>
      </c>
      <c r="D1968" s="482"/>
      <c r="E1968" s="482"/>
      <c r="F1968" s="482"/>
      <c r="G1968" s="363" t="s">
        <v>14781</v>
      </c>
      <c r="H1968" s="500">
        <v>36.450000000000003</v>
      </c>
      <c r="I1968" s="484"/>
    </row>
    <row r="1969" spans="1:9" ht="36.6" customHeight="1" x14ac:dyDescent="0.25">
      <c r="A1969" s="481" t="s">
        <v>4858</v>
      </c>
      <c r="B1969" s="481"/>
      <c r="C1969" s="482" t="s">
        <v>4859</v>
      </c>
      <c r="D1969" s="482"/>
      <c r="E1969" s="482"/>
      <c r="F1969" s="482"/>
      <c r="G1969" s="363" t="s">
        <v>14781</v>
      </c>
      <c r="H1969" s="500">
        <v>25.39</v>
      </c>
      <c r="I1969" s="484"/>
    </row>
    <row r="1970" spans="1:9" ht="48.75" customHeight="1" x14ac:dyDescent="0.25">
      <c r="A1970" s="481" t="s">
        <v>4860</v>
      </c>
      <c r="B1970" s="481"/>
      <c r="C1970" s="482" t="s">
        <v>4861</v>
      </c>
      <c r="D1970" s="482"/>
      <c r="E1970" s="482"/>
      <c r="F1970" s="482"/>
      <c r="G1970" s="363" t="s">
        <v>14781</v>
      </c>
      <c r="H1970" s="500">
        <v>57.65</v>
      </c>
      <c r="I1970" s="484"/>
    </row>
    <row r="1971" spans="1:9" ht="60.95" customHeight="1" x14ac:dyDescent="0.25">
      <c r="A1971" s="481" t="s">
        <v>4862</v>
      </c>
      <c r="B1971" s="481"/>
      <c r="C1971" s="482" t="s">
        <v>4863</v>
      </c>
      <c r="D1971" s="482"/>
      <c r="E1971" s="482"/>
      <c r="F1971" s="482"/>
      <c r="G1971" s="363" t="s">
        <v>14781</v>
      </c>
      <c r="H1971" s="500">
        <v>34.229999999999997</v>
      </c>
      <c r="I1971" s="484"/>
    </row>
    <row r="1972" spans="1:9" ht="24.4" customHeight="1" x14ac:dyDescent="0.25">
      <c r="A1972" s="481" t="s">
        <v>4864</v>
      </c>
      <c r="B1972" s="481"/>
      <c r="C1972" s="482" t="s">
        <v>4865</v>
      </c>
      <c r="D1972" s="482"/>
      <c r="E1972" s="482"/>
      <c r="F1972" s="482"/>
      <c r="G1972" s="363" t="s">
        <v>14781</v>
      </c>
      <c r="H1972" s="500">
        <v>26.8</v>
      </c>
      <c r="I1972" s="484"/>
    </row>
    <row r="1973" spans="1:9" ht="24.4" customHeight="1" x14ac:dyDescent="0.25">
      <c r="A1973" s="481" t="s">
        <v>4866</v>
      </c>
      <c r="B1973" s="481"/>
      <c r="C1973" s="482" t="s">
        <v>4867</v>
      </c>
      <c r="D1973" s="482"/>
      <c r="E1973" s="482"/>
      <c r="F1973" s="482"/>
      <c r="G1973" s="363" t="s">
        <v>14781</v>
      </c>
      <c r="H1973" s="500">
        <v>27.48</v>
      </c>
      <c r="I1973" s="484"/>
    </row>
    <row r="1974" spans="1:9" ht="24.4" customHeight="1" x14ac:dyDescent="0.25">
      <c r="A1974" s="481" t="s">
        <v>4868</v>
      </c>
      <c r="B1974" s="481"/>
      <c r="C1974" s="482" t="s">
        <v>4869</v>
      </c>
      <c r="D1974" s="482"/>
      <c r="E1974" s="482"/>
      <c r="F1974" s="482"/>
      <c r="G1974" s="363" t="s">
        <v>14781</v>
      </c>
      <c r="H1974" s="500">
        <v>16.420000000000002</v>
      </c>
      <c r="I1974" s="484"/>
    </row>
    <row r="1975" spans="1:9" ht="12.2" customHeight="1" x14ac:dyDescent="0.25">
      <c r="A1975" s="481" t="s">
        <v>4870</v>
      </c>
      <c r="B1975" s="481"/>
      <c r="C1975" s="482" t="s">
        <v>4871</v>
      </c>
      <c r="D1975" s="482"/>
      <c r="E1975" s="482"/>
      <c r="F1975" s="482"/>
      <c r="G1975" s="363" t="s">
        <v>14817</v>
      </c>
      <c r="H1975" s="499">
        <v>154.6</v>
      </c>
      <c r="I1975" s="484"/>
    </row>
    <row r="1976" spans="1:9" ht="12.2" customHeight="1" x14ac:dyDescent="0.25">
      <c r="A1976" s="485">
        <v>8957</v>
      </c>
      <c r="B1976" s="486"/>
      <c r="C1976" s="487" t="s">
        <v>4872</v>
      </c>
      <c r="D1976" s="487"/>
      <c r="E1976" s="487"/>
      <c r="F1976" s="487"/>
      <c r="G1976" s="362"/>
      <c r="H1976" s="488"/>
      <c r="I1976" s="488"/>
    </row>
    <row r="1977" spans="1:9" ht="24.4" customHeight="1" x14ac:dyDescent="0.25">
      <c r="A1977" s="481" t="s">
        <v>4873</v>
      </c>
      <c r="B1977" s="481"/>
      <c r="C1977" s="482" t="s">
        <v>4874</v>
      </c>
      <c r="D1977" s="482"/>
      <c r="E1977" s="482"/>
      <c r="F1977" s="482"/>
      <c r="G1977" s="363" t="s">
        <v>355</v>
      </c>
      <c r="H1977" s="500">
        <v>14.1</v>
      </c>
      <c r="I1977" s="484"/>
    </row>
    <row r="1978" spans="1:9" ht="24.4" customHeight="1" x14ac:dyDescent="0.25">
      <c r="A1978" s="481" t="s">
        <v>4875</v>
      </c>
      <c r="B1978" s="481"/>
      <c r="C1978" s="482" t="s">
        <v>4876</v>
      </c>
      <c r="D1978" s="482"/>
      <c r="E1978" s="482"/>
      <c r="F1978" s="482"/>
      <c r="G1978" s="363" t="s">
        <v>355</v>
      </c>
      <c r="H1978" s="500">
        <v>14.1</v>
      </c>
      <c r="I1978" s="484"/>
    </row>
    <row r="1979" spans="1:9" ht="12.2" customHeight="1" x14ac:dyDescent="0.25">
      <c r="A1979" s="485">
        <v>8958</v>
      </c>
      <c r="B1979" s="486"/>
      <c r="C1979" s="487" t="s">
        <v>4877</v>
      </c>
      <c r="D1979" s="487"/>
      <c r="E1979" s="487"/>
      <c r="F1979" s="487"/>
      <c r="G1979" s="362"/>
      <c r="H1979" s="488"/>
      <c r="I1979" s="488"/>
    </row>
    <row r="1980" spans="1:9" ht="24.4" customHeight="1" x14ac:dyDescent="0.25">
      <c r="A1980" s="481" t="s">
        <v>4878</v>
      </c>
      <c r="B1980" s="481"/>
      <c r="C1980" s="482" t="s">
        <v>4879</v>
      </c>
      <c r="D1980" s="482"/>
      <c r="E1980" s="482"/>
      <c r="F1980" s="482"/>
      <c r="G1980" s="363" t="s">
        <v>355</v>
      </c>
      <c r="H1980" s="500">
        <v>70.81</v>
      </c>
      <c r="I1980" s="484"/>
    </row>
    <row r="1981" spans="1:9" ht="24.4" customHeight="1" x14ac:dyDescent="0.25">
      <c r="A1981" s="481" t="s">
        <v>4880</v>
      </c>
      <c r="B1981" s="481"/>
      <c r="C1981" s="482" t="s">
        <v>4881</v>
      </c>
      <c r="D1981" s="482"/>
      <c r="E1981" s="482"/>
      <c r="F1981" s="482"/>
      <c r="G1981" s="363" t="s">
        <v>355</v>
      </c>
      <c r="H1981" s="500">
        <v>55.51</v>
      </c>
      <c r="I1981" s="484"/>
    </row>
    <row r="1982" spans="1:9" ht="12.2" customHeight="1" x14ac:dyDescent="0.25">
      <c r="A1982" s="481" t="s">
        <v>4882</v>
      </c>
      <c r="B1982" s="481"/>
      <c r="C1982" s="482" t="s">
        <v>4883</v>
      </c>
      <c r="D1982" s="482"/>
      <c r="E1982" s="482"/>
      <c r="F1982" s="482"/>
      <c r="G1982" s="363" t="s">
        <v>14817</v>
      </c>
      <c r="H1982" s="499">
        <v>390.8</v>
      </c>
      <c r="I1982" s="484"/>
    </row>
    <row r="1983" spans="1:9" ht="12.2" customHeight="1" x14ac:dyDescent="0.25">
      <c r="A1983" s="481" t="s">
        <v>4884</v>
      </c>
      <c r="B1983" s="481"/>
      <c r="C1983" s="482" t="s">
        <v>4885</v>
      </c>
      <c r="D1983" s="482"/>
      <c r="E1983" s="482"/>
      <c r="F1983" s="482"/>
      <c r="G1983" s="363" t="s">
        <v>14817</v>
      </c>
      <c r="H1983" s="499">
        <v>134.08000000000001</v>
      </c>
      <c r="I1983" s="484"/>
    </row>
    <row r="1984" spans="1:9" ht="24.4" customHeight="1" x14ac:dyDescent="0.25">
      <c r="A1984" s="481" t="s">
        <v>4886</v>
      </c>
      <c r="B1984" s="481"/>
      <c r="C1984" s="482" t="s">
        <v>4887</v>
      </c>
      <c r="D1984" s="482"/>
      <c r="E1984" s="482"/>
      <c r="F1984" s="482"/>
      <c r="G1984" s="363" t="s">
        <v>14817</v>
      </c>
      <c r="H1984" s="500">
        <v>27.99</v>
      </c>
      <c r="I1984" s="484"/>
    </row>
    <row r="1985" spans="1:9" ht="12.2" customHeight="1" x14ac:dyDescent="0.25">
      <c r="A1985" s="481" t="s">
        <v>4888</v>
      </c>
      <c r="B1985" s="481"/>
      <c r="C1985" s="482" t="s">
        <v>4889</v>
      </c>
      <c r="D1985" s="482"/>
      <c r="E1985" s="482"/>
      <c r="F1985" s="482"/>
      <c r="G1985" s="363" t="s">
        <v>14817</v>
      </c>
      <c r="H1985" s="501">
        <v>1348.88</v>
      </c>
      <c r="I1985" s="484"/>
    </row>
    <row r="1986" spans="1:9" ht="12.2" customHeight="1" x14ac:dyDescent="0.25">
      <c r="A1986" s="481" t="s">
        <v>4890</v>
      </c>
      <c r="B1986" s="481"/>
      <c r="C1986" s="482" t="s">
        <v>4891</v>
      </c>
      <c r="D1986" s="482"/>
      <c r="E1986" s="482"/>
      <c r="F1986" s="482"/>
      <c r="G1986" s="363" t="s">
        <v>14817</v>
      </c>
      <c r="H1986" s="501">
        <v>1750.23</v>
      </c>
      <c r="I1986" s="484"/>
    </row>
    <row r="1987" spans="1:9" ht="24.4" customHeight="1" x14ac:dyDescent="0.25">
      <c r="A1987" s="481" t="s">
        <v>4892</v>
      </c>
      <c r="B1987" s="481"/>
      <c r="C1987" s="482" t="s">
        <v>4893</v>
      </c>
      <c r="D1987" s="482"/>
      <c r="E1987" s="482"/>
      <c r="F1987" s="482"/>
      <c r="G1987" s="363" t="s">
        <v>14781</v>
      </c>
      <c r="H1987" s="500">
        <v>72.69</v>
      </c>
      <c r="I1987" s="484"/>
    </row>
    <row r="1988" spans="1:9" ht="12.2" customHeight="1" x14ac:dyDescent="0.25">
      <c r="A1988" s="481" t="s">
        <v>4894</v>
      </c>
      <c r="B1988" s="481"/>
      <c r="C1988" s="482" t="s">
        <v>4895</v>
      </c>
      <c r="D1988" s="482"/>
      <c r="E1988" s="482"/>
      <c r="F1988" s="482"/>
      <c r="G1988" s="363" t="s">
        <v>14817</v>
      </c>
      <c r="H1988" s="500">
        <v>10.67</v>
      </c>
      <c r="I1988" s="484"/>
    </row>
    <row r="1989" spans="1:9" ht="12.2" customHeight="1" x14ac:dyDescent="0.25">
      <c r="A1989" s="485">
        <v>8683</v>
      </c>
      <c r="B1989" s="486"/>
      <c r="C1989" s="487" t="s">
        <v>4896</v>
      </c>
      <c r="D1989" s="487"/>
      <c r="E1989" s="487"/>
      <c r="F1989" s="487"/>
      <c r="G1989" s="362"/>
      <c r="H1989" s="488"/>
      <c r="I1989" s="488"/>
    </row>
    <row r="1990" spans="1:9" ht="12.2" customHeight="1" x14ac:dyDescent="0.25">
      <c r="A1990" s="485">
        <v>8960</v>
      </c>
      <c r="B1990" s="486"/>
      <c r="C1990" s="487" t="s">
        <v>4897</v>
      </c>
      <c r="D1990" s="487"/>
      <c r="E1990" s="487"/>
      <c r="F1990" s="487"/>
      <c r="G1990" s="362"/>
      <c r="H1990" s="488"/>
      <c r="I1990" s="488"/>
    </row>
    <row r="1991" spans="1:9" ht="36.6" customHeight="1" x14ac:dyDescent="0.25">
      <c r="A1991" s="481" t="s">
        <v>4898</v>
      </c>
      <c r="B1991" s="481"/>
      <c r="C1991" s="482" t="s">
        <v>4899</v>
      </c>
      <c r="D1991" s="482"/>
      <c r="E1991" s="482"/>
      <c r="F1991" s="482"/>
      <c r="G1991" s="363" t="s">
        <v>14791</v>
      </c>
      <c r="H1991" s="483">
        <v>6.28</v>
      </c>
      <c r="I1991" s="484"/>
    </row>
    <row r="1992" spans="1:9" ht="12.2" customHeight="1" x14ac:dyDescent="0.25">
      <c r="A1992" s="481" t="s">
        <v>4900</v>
      </c>
      <c r="B1992" s="481"/>
      <c r="C1992" s="482" t="s">
        <v>4901</v>
      </c>
      <c r="D1992" s="482"/>
      <c r="E1992" s="482"/>
      <c r="F1992" s="482"/>
      <c r="G1992" s="363" t="s">
        <v>14791</v>
      </c>
      <c r="H1992" s="483">
        <v>5.71</v>
      </c>
      <c r="I1992" s="484"/>
    </row>
    <row r="1993" spans="1:9" ht="12.2" customHeight="1" x14ac:dyDescent="0.25">
      <c r="A1993" s="485">
        <v>8684</v>
      </c>
      <c r="B1993" s="486"/>
      <c r="C1993" s="487" t="s">
        <v>4902</v>
      </c>
      <c r="D1993" s="487"/>
      <c r="E1993" s="487"/>
      <c r="F1993" s="487"/>
      <c r="G1993" s="362"/>
      <c r="H1993" s="488"/>
      <c r="I1993" s="488"/>
    </row>
    <row r="1994" spans="1:9" ht="12.2" customHeight="1" x14ac:dyDescent="0.25">
      <c r="A1994" s="485">
        <v>8961</v>
      </c>
      <c r="B1994" s="486"/>
      <c r="C1994" s="487" t="s">
        <v>4903</v>
      </c>
      <c r="D1994" s="487"/>
      <c r="E1994" s="487"/>
      <c r="F1994" s="487"/>
      <c r="G1994" s="362"/>
      <c r="H1994" s="488"/>
      <c r="I1994" s="488"/>
    </row>
    <row r="1995" spans="1:9" ht="24.4" customHeight="1" x14ac:dyDescent="0.25">
      <c r="A1995" s="481" t="s">
        <v>439</v>
      </c>
      <c r="B1995" s="481"/>
      <c r="C1995" s="482" t="s">
        <v>4904</v>
      </c>
      <c r="D1995" s="482"/>
      <c r="E1995" s="482"/>
      <c r="F1995" s="482"/>
      <c r="G1995" s="363" t="s">
        <v>355</v>
      </c>
      <c r="H1995" s="499">
        <v>186.97</v>
      </c>
      <c r="I1995" s="484"/>
    </row>
    <row r="1996" spans="1:9" ht="24.4" customHeight="1" x14ac:dyDescent="0.25">
      <c r="A1996" s="481" t="s">
        <v>449</v>
      </c>
      <c r="B1996" s="481"/>
      <c r="C1996" s="482" t="s">
        <v>4905</v>
      </c>
      <c r="D1996" s="482"/>
      <c r="E1996" s="482"/>
      <c r="F1996" s="482"/>
      <c r="G1996" s="363" t="s">
        <v>355</v>
      </c>
      <c r="H1996" s="499">
        <v>160.07</v>
      </c>
      <c r="I1996" s="484"/>
    </row>
    <row r="1997" spans="1:9" ht="12.2" customHeight="1" x14ac:dyDescent="0.25">
      <c r="A1997" s="481" t="s">
        <v>4906</v>
      </c>
      <c r="B1997" s="481"/>
      <c r="C1997" s="482" t="s">
        <v>4907</v>
      </c>
      <c r="D1997" s="482"/>
      <c r="E1997" s="482"/>
      <c r="F1997" s="482"/>
      <c r="G1997" s="363" t="s">
        <v>355</v>
      </c>
      <c r="H1997" s="499">
        <v>357.69</v>
      </c>
      <c r="I1997" s="484"/>
    </row>
    <row r="1998" spans="1:9" ht="12.2" customHeight="1" x14ac:dyDescent="0.25">
      <c r="A1998" s="485">
        <v>8962</v>
      </c>
      <c r="B1998" s="486"/>
      <c r="C1998" s="487" t="s">
        <v>4908</v>
      </c>
      <c r="D1998" s="487"/>
      <c r="E1998" s="487"/>
      <c r="F1998" s="487"/>
      <c r="G1998" s="362"/>
      <c r="H1998" s="488"/>
      <c r="I1998" s="488"/>
    </row>
    <row r="1999" spans="1:9" ht="24.4" customHeight="1" x14ac:dyDescent="0.25">
      <c r="A1999" s="481" t="s">
        <v>440</v>
      </c>
      <c r="B1999" s="481"/>
      <c r="C1999" s="482" t="s">
        <v>4909</v>
      </c>
      <c r="D1999" s="482"/>
      <c r="E1999" s="482"/>
      <c r="F1999" s="482"/>
      <c r="G1999" s="363" t="s">
        <v>14781</v>
      </c>
      <c r="H1999" s="499">
        <v>127.12</v>
      </c>
      <c r="I1999" s="484"/>
    </row>
    <row r="2000" spans="1:9" ht="36.6" customHeight="1" x14ac:dyDescent="0.25">
      <c r="A2000" s="481" t="s">
        <v>4910</v>
      </c>
      <c r="B2000" s="481"/>
      <c r="C2000" s="482" t="s">
        <v>4911</v>
      </c>
      <c r="D2000" s="482"/>
      <c r="E2000" s="482"/>
      <c r="F2000" s="482"/>
      <c r="G2000" s="363" t="s">
        <v>14781</v>
      </c>
      <c r="H2000" s="500">
        <v>99.31</v>
      </c>
      <c r="I2000" s="484"/>
    </row>
    <row r="2001" spans="1:9" ht="12.2" customHeight="1" x14ac:dyDescent="0.25">
      <c r="A2001" s="485">
        <v>8963</v>
      </c>
      <c r="B2001" s="486"/>
      <c r="C2001" s="487" t="s">
        <v>4912</v>
      </c>
      <c r="D2001" s="487"/>
      <c r="E2001" s="487"/>
      <c r="F2001" s="487"/>
      <c r="G2001" s="362"/>
      <c r="H2001" s="488"/>
      <c r="I2001" s="488"/>
    </row>
    <row r="2002" spans="1:9" ht="36.6" customHeight="1" x14ac:dyDescent="0.25">
      <c r="A2002" s="481" t="s">
        <v>4913</v>
      </c>
      <c r="B2002" s="481"/>
      <c r="C2002" s="482" t="s">
        <v>4914</v>
      </c>
      <c r="D2002" s="482"/>
      <c r="E2002" s="482"/>
      <c r="F2002" s="482"/>
      <c r="G2002" s="363" t="s">
        <v>14781</v>
      </c>
      <c r="H2002" s="499">
        <v>334.18</v>
      </c>
      <c r="I2002" s="484"/>
    </row>
    <row r="2003" spans="1:9" ht="36.6" customHeight="1" x14ac:dyDescent="0.25">
      <c r="A2003" s="481" t="s">
        <v>4915</v>
      </c>
      <c r="B2003" s="481"/>
      <c r="C2003" s="482" t="s">
        <v>4916</v>
      </c>
      <c r="D2003" s="482"/>
      <c r="E2003" s="482"/>
      <c r="F2003" s="482"/>
      <c r="G2003" s="363" t="s">
        <v>355</v>
      </c>
      <c r="H2003" s="499">
        <v>116.27</v>
      </c>
      <c r="I2003" s="484"/>
    </row>
    <row r="2004" spans="1:9" ht="12.2" customHeight="1" x14ac:dyDescent="0.25">
      <c r="A2004" s="485">
        <v>8964</v>
      </c>
      <c r="B2004" s="486"/>
      <c r="C2004" s="487" t="s">
        <v>4917</v>
      </c>
      <c r="D2004" s="487"/>
      <c r="E2004" s="487"/>
      <c r="F2004" s="487"/>
      <c r="G2004" s="362"/>
      <c r="H2004" s="488"/>
      <c r="I2004" s="488"/>
    </row>
    <row r="2005" spans="1:9" ht="36.6" customHeight="1" x14ac:dyDescent="0.25">
      <c r="A2005" s="481" t="s">
        <v>452</v>
      </c>
      <c r="B2005" s="481"/>
      <c r="C2005" s="482" t="s">
        <v>4918</v>
      </c>
      <c r="D2005" s="482"/>
      <c r="E2005" s="482"/>
      <c r="F2005" s="482"/>
      <c r="G2005" s="363" t="s">
        <v>355</v>
      </c>
      <c r="H2005" s="499">
        <v>204.8</v>
      </c>
      <c r="I2005" s="484"/>
    </row>
    <row r="2006" spans="1:9" ht="24.4" customHeight="1" x14ac:dyDescent="0.25">
      <c r="A2006" s="481" t="s">
        <v>4919</v>
      </c>
      <c r="B2006" s="481"/>
      <c r="C2006" s="482" t="s">
        <v>4920</v>
      </c>
      <c r="D2006" s="482"/>
      <c r="E2006" s="482"/>
      <c r="F2006" s="482"/>
      <c r="G2006" s="363" t="s">
        <v>355</v>
      </c>
      <c r="H2006" s="499">
        <v>193.25</v>
      </c>
      <c r="I2006" s="484"/>
    </row>
    <row r="2007" spans="1:9" ht="24.4" customHeight="1" x14ac:dyDescent="0.25">
      <c r="A2007" s="481" t="s">
        <v>4921</v>
      </c>
      <c r="B2007" s="481"/>
      <c r="C2007" s="482" t="s">
        <v>4922</v>
      </c>
      <c r="D2007" s="482"/>
      <c r="E2007" s="482"/>
      <c r="F2007" s="482"/>
      <c r="G2007" s="363" t="s">
        <v>355</v>
      </c>
      <c r="H2007" s="499">
        <v>277.89999999999998</v>
      </c>
      <c r="I2007" s="484"/>
    </row>
    <row r="2008" spans="1:9" ht="12.2" customHeight="1" x14ac:dyDescent="0.25">
      <c r="A2008" s="485">
        <v>8965</v>
      </c>
      <c r="B2008" s="486"/>
      <c r="C2008" s="487" t="s">
        <v>4923</v>
      </c>
      <c r="D2008" s="487"/>
      <c r="E2008" s="487"/>
      <c r="F2008" s="487"/>
      <c r="G2008" s="362"/>
      <c r="H2008" s="488"/>
      <c r="I2008" s="488"/>
    </row>
    <row r="2009" spans="1:9" ht="12.2" customHeight="1" x14ac:dyDescent="0.25">
      <c r="A2009" s="481" t="s">
        <v>4924</v>
      </c>
      <c r="B2009" s="481"/>
      <c r="C2009" s="482" t="s">
        <v>4925</v>
      </c>
      <c r="D2009" s="482"/>
      <c r="E2009" s="482"/>
      <c r="F2009" s="482"/>
      <c r="G2009" s="363" t="s">
        <v>355</v>
      </c>
      <c r="H2009" s="483">
        <v>5.07</v>
      </c>
      <c r="I2009" s="484"/>
    </row>
    <row r="2010" spans="1:9" ht="12.2" customHeight="1" x14ac:dyDescent="0.25">
      <c r="A2010" s="481" t="s">
        <v>4926</v>
      </c>
      <c r="B2010" s="481"/>
      <c r="C2010" s="482" t="s">
        <v>4927</v>
      </c>
      <c r="D2010" s="482"/>
      <c r="E2010" s="482"/>
      <c r="F2010" s="482"/>
      <c r="G2010" s="363" t="s">
        <v>355</v>
      </c>
      <c r="H2010" s="500">
        <v>21.29</v>
      </c>
      <c r="I2010" s="484"/>
    </row>
    <row r="2011" spans="1:9" ht="12.2" customHeight="1" x14ac:dyDescent="0.25">
      <c r="A2011" s="481" t="s">
        <v>428</v>
      </c>
      <c r="B2011" s="481"/>
      <c r="C2011" s="482" t="s">
        <v>4928</v>
      </c>
      <c r="D2011" s="482"/>
      <c r="E2011" s="482"/>
      <c r="F2011" s="482"/>
      <c r="G2011" s="363" t="s">
        <v>355</v>
      </c>
      <c r="H2011" s="500">
        <v>99.64</v>
      </c>
      <c r="I2011" s="484"/>
    </row>
    <row r="2012" spans="1:9" ht="12.2" customHeight="1" x14ac:dyDescent="0.25">
      <c r="A2012" s="485">
        <v>8966</v>
      </c>
      <c r="B2012" s="486"/>
      <c r="C2012" s="487" t="s">
        <v>4929</v>
      </c>
      <c r="D2012" s="487"/>
      <c r="E2012" s="487"/>
      <c r="F2012" s="487"/>
      <c r="G2012" s="362"/>
      <c r="H2012" s="488"/>
      <c r="I2012" s="488"/>
    </row>
    <row r="2013" spans="1:9" ht="12.2" customHeight="1" x14ac:dyDescent="0.25">
      <c r="A2013" s="481" t="s">
        <v>4930</v>
      </c>
      <c r="B2013" s="481"/>
      <c r="C2013" s="482" t="s">
        <v>4931</v>
      </c>
      <c r="D2013" s="482"/>
      <c r="E2013" s="482"/>
      <c r="F2013" s="482"/>
      <c r="G2013" s="363" t="s">
        <v>355</v>
      </c>
      <c r="H2013" s="500">
        <v>19.510000000000002</v>
      </c>
      <c r="I2013" s="484"/>
    </row>
    <row r="2014" spans="1:9" ht="12.2" customHeight="1" x14ac:dyDescent="0.25">
      <c r="A2014" s="481" t="s">
        <v>4932</v>
      </c>
      <c r="B2014" s="481"/>
      <c r="C2014" s="482" t="s">
        <v>4933</v>
      </c>
      <c r="D2014" s="482"/>
      <c r="E2014" s="482"/>
      <c r="F2014" s="482"/>
      <c r="G2014" s="363" t="s">
        <v>355</v>
      </c>
      <c r="H2014" s="500">
        <v>27.53</v>
      </c>
      <c r="I2014" s="484"/>
    </row>
    <row r="2015" spans="1:9" ht="12.2" customHeight="1" x14ac:dyDescent="0.25">
      <c r="A2015" s="481" t="s">
        <v>4934</v>
      </c>
      <c r="B2015" s="481"/>
      <c r="C2015" s="482" t="s">
        <v>4935</v>
      </c>
      <c r="D2015" s="482"/>
      <c r="E2015" s="482"/>
      <c r="F2015" s="482"/>
      <c r="G2015" s="363" t="s">
        <v>355</v>
      </c>
      <c r="H2015" s="483">
        <v>6.77</v>
      </c>
      <c r="I2015" s="484"/>
    </row>
    <row r="2016" spans="1:9" ht="12.2" customHeight="1" x14ac:dyDescent="0.25">
      <c r="A2016" s="481" t="s">
        <v>4936</v>
      </c>
      <c r="B2016" s="481"/>
      <c r="C2016" s="482" t="s">
        <v>4937</v>
      </c>
      <c r="D2016" s="482"/>
      <c r="E2016" s="482"/>
      <c r="F2016" s="482"/>
      <c r="G2016" s="363" t="s">
        <v>355</v>
      </c>
      <c r="H2016" s="483">
        <v>4.72</v>
      </c>
      <c r="I2016" s="484"/>
    </row>
    <row r="2017" spans="1:9" ht="12.2" customHeight="1" x14ac:dyDescent="0.25">
      <c r="A2017" s="481" t="s">
        <v>4938</v>
      </c>
      <c r="B2017" s="481"/>
      <c r="C2017" s="482" t="s">
        <v>4939</v>
      </c>
      <c r="D2017" s="482"/>
      <c r="E2017" s="482"/>
      <c r="F2017" s="482"/>
      <c r="G2017" s="363" t="s">
        <v>355</v>
      </c>
      <c r="H2017" s="500">
        <v>21.72</v>
      </c>
      <c r="I2017" s="484"/>
    </row>
    <row r="2018" spans="1:9" ht="24.4" customHeight="1" x14ac:dyDescent="0.25">
      <c r="A2018" s="481" t="s">
        <v>15121</v>
      </c>
      <c r="B2018" s="481"/>
      <c r="C2018" s="482" t="s">
        <v>15122</v>
      </c>
      <c r="D2018" s="482"/>
      <c r="E2018" s="482"/>
      <c r="F2018" s="482"/>
      <c r="G2018" s="363" t="s">
        <v>14791</v>
      </c>
      <c r="H2018" s="483">
        <v>4.57</v>
      </c>
      <c r="I2018" s="484"/>
    </row>
    <row r="2019" spans="1:9" ht="12.2" customHeight="1" x14ac:dyDescent="0.25">
      <c r="A2019" s="485">
        <v>8967</v>
      </c>
      <c r="B2019" s="486"/>
      <c r="C2019" s="487" t="s">
        <v>4940</v>
      </c>
      <c r="D2019" s="487"/>
      <c r="E2019" s="487"/>
      <c r="F2019" s="487"/>
      <c r="G2019" s="362"/>
      <c r="H2019" s="488"/>
      <c r="I2019" s="488"/>
    </row>
    <row r="2020" spans="1:9" ht="12.2" customHeight="1" x14ac:dyDescent="0.25">
      <c r="A2020" s="481" t="s">
        <v>4941</v>
      </c>
      <c r="B2020" s="481"/>
      <c r="C2020" s="482" t="s">
        <v>4942</v>
      </c>
      <c r="D2020" s="482"/>
      <c r="E2020" s="482"/>
      <c r="F2020" s="482"/>
      <c r="G2020" s="363" t="s">
        <v>355</v>
      </c>
      <c r="H2020" s="500">
        <v>67.930000000000007</v>
      </c>
      <c r="I2020" s="484"/>
    </row>
    <row r="2021" spans="1:9" ht="12.2" customHeight="1" x14ac:dyDescent="0.25">
      <c r="A2021" s="481" t="s">
        <v>4943</v>
      </c>
      <c r="B2021" s="481"/>
      <c r="C2021" s="482" t="s">
        <v>4944</v>
      </c>
      <c r="D2021" s="482"/>
      <c r="E2021" s="482"/>
      <c r="F2021" s="482"/>
      <c r="G2021" s="363" t="s">
        <v>355</v>
      </c>
      <c r="H2021" s="500">
        <v>65.66</v>
      </c>
      <c r="I2021" s="484"/>
    </row>
    <row r="2022" spans="1:9" ht="12.2" customHeight="1" x14ac:dyDescent="0.25">
      <c r="A2022" s="481" t="s">
        <v>450</v>
      </c>
      <c r="B2022" s="481"/>
      <c r="C2022" s="482" t="s">
        <v>4945</v>
      </c>
      <c r="D2022" s="482"/>
      <c r="E2022" s="482"/>
      <c r="F2022" s="482"/>
      <c r="G2022" s="363" t="s">
        <v>355</v>
      </c>
      <c r="H2022" s="500">
        <v>59.21</v>
      </c>
      <c r="I2022" s="484"/>
    </row>
    <row r="2023" spans="1:9" ht="12.2" customHeight="1" x14ac:dyDescent="0.25">
      <c r="A2023" s="485">
        <v>8968</v>
      </c>
      <c r="B2023" s="486"/>
      <c r="C2023" s="487" t="s">
        <v>4946</v>
      </c>
      <c r="D2023" s="487"/>
      <c r="E2023" s="487"/>
      <c r="F2023" s="487"/>
      <c r="G2023" s="362"/>
      <c r="H2023" s="488"/>
      <c r="I2023" s="488"/>
    </row>
    <row r="2024" spans="1:9" ht="36.6" customHeight="1" x14ac:dyDescent="0.25">
      <c r="A2024" s="481" t="s">
        <v>4947</v>
      </c>
      <c r="B2024" s="481"/>
      <c r="C2024" s="482" t="s">
        <v>4948</v>
      </c>
      <c r="D2024" s="482"/>
      <c r="E2024" s="482"/>
      <c r="F2024" s="482"/>
      <c r="G2024" s="363" t="s">
        <v>14791</v>
      </c>
      <c r="H2024" s="500">
        <v>21.96</v>
      </c>
      <c r="I2024" s="484"/>
    </row>
    <row r="2025" spans="1:9" ht="36.6" customHeight="1" x14ac:dyDescent="0.25">
      <c r="A2025" s="481" t="s">
        <v>4949</v>
      </c>
      <c r="B2025" s="481"/>
      <c r="C2025" s="482" t="s">
        <v>4950</v>
      </c>
      <c r="D2025" s="482"/>
      <c r="E2025" s="482"/>
      <c r="F2025" s="482"/>
      <c r="G2025" s="363" t="s">
        <v>14791</v>
      </c>
      <c r="H2025" s="500">
        <v>15.13</v>
      </c>
      <c r="I2025" s="484"/>
    </row>
    <row r="2026" spans="1:9" ht="12.2" customHeight="1" x14ac:dyDescent="0.25">
      <c r="A2026" s="485">
        <v>8969</v>
      </c>
      <c r="B2026" s="486"/>
      <c r="C2026" s="487" t="s">
        <v>4951</v>
      </c>
      <c r="D2026" s="487"/>
      <c r="E2026" s="487"/>
      <c r="F2026" s="487"/>
      <c r="G2026" s="362"/>
      <c r="H2026" s="488"/>
      <c r="I2026" s="488"/>
    </row>
    <row r="2027" spans="1:9" ht="36.6" customHeight="1" x14ac:dyDescent="0.25">
      <c r="A2027" s="481" t="s">
        <v>441</v>
      </c>
      <c r="B2027" s="481"/>
      <c r="C2027" s="482" t="s">
        <v>4952</v>
      </c>
      <c r="D2027" s="482"/>
      <c r="E2027" s="482"/>
      <c r="F2027" s="482"/>
      <c r="G2027" s="363" t="s">
        <v>14791</v>
      </c>
      <c r="H2027" s="500">
        <v>28.29</v>
      </c>
      <c r="I2027" s="484"/>
    </row>
    <row r="2028" spans="1:9" ht="36.6" customHeight="1" x14ac:dyDescent="0.25">
      <c r="A2028" s="481" t="s">
        <v>4953</v>
      </c>
      <c r="B2028" s="481"/>
      <c r="C2028" s="482" t="s">
        <v>4954</v>
      </c>
      <c r="D2028" s="482"/>
      <c r="E2028" s="482"/>
      <c r="F2028" s="482"/>
      <c r="G2028" s="363" t="s">
        <v>14791</v>
      </c>
      <c r="H2028" s="500">
        <v>21.92</v>
      </c>
      <c r="I2028" s="484"/>
    </row>
    <row r="2029" spans="1:9" ht="36.6" customHeight="1" x14ac:dyDescent="0.25">
      <c r="A2029" s="481" t="s">
        <v>4955</v>
      </c>
      <c r="B2029" s="481"/>
      <c r="C2029" s="482" t="s">
        <v>4956</v>
      </c>
      <c r="D2029" s="482"/>
      <c r="E2029" s="482"/>
      <c r="F2029" s="482"/>
      <c r="G2029" s="363" t="s">
        <v>14791</v>
      </c>
      <c r="H2029" s="500">
        <v>36.57</v>
      </c>
      <c r="I2029" s="484"/>
    </row>
    <row r="2030" spans="1:9" ht="36.6" customHeight="1" x14ac:dyDescent="0.25">
      <c r="A2030" s="481" t="s">
        <v>4957</v>
      </c>
      <c r="B2030" s="481"/>
      <c r="C2030" s="482" t="s">
        <v>4958</v>
      </c>
      <c r="D2030" s="482"/>
      <c r="E2030" s="482"/>
      <c r="F2030" s="482"/>
      <c r="G2030" s="363" t="s">
        <v>14791</v>
      </c>
      <c r="H2030" s="500">
        <v>30.2</v>
      </c>
      <c r="I2030" s="484"/>
    </row>
    <row r="2031" spans="1:9" ht="36.6" customHeight="1" x14ac:dyDescent="0.25">
      <c r="A2031" s="481" t="s">
        <v>447</v>
      </c>
      <c r="B2031" s="481"/>
      <c r="C2031" s="482" t="s">
        <v>4959</v>
      </c>
      <c r="D2031" s="482"/>
      <c r="E2031" s="482"/>
      <c r="F2031" s="482"/>
      <c r="G2031" s="363" t="s">
        <v>14791</v>
      </c>
      <c r="H2031" s="500">
        <v>48.11</v>
      </c>
      <c r="I2031" s="484"/>
    </row>
    <row r="2032" spans="1:9" ht="36.6" customHeight="1" x14ac:dyDescent="0.25">
      <c r="A2032" s="481" t="s">
        <v>4960</v>
      </c>
      <c r="B2032" s="481"/>
      <c r="C2032" s="482" t="s">
        <v>4961</v>
      </c>
      <c r="D2032" s="482"/>
      <c r="E2032" s="482"/>
      <c r="F2032" s="482"/>
      <c r="G2032" s="363" t="s">
        <v>14791</v>
      </c>
      <c r="H2032" s="500">
        <v>42.32</v>
      </c>
      <c r="I2032" s="484"/>
    </row>
    <row r="2033" spans="1:9" ht="36.6" customHeight="1" x14ac:dyDescent="0.25">
      <c r="A2033" s="481" t="s">
        <v>4962</v>
      </c>
      <c r="B2033" s="481"/>
      <c r="C2033" s="482" t="s">
        <v>4963</v>
      </c>
      <c r="D2033" s="482"/>
      <c r="E2033" s="482"/>
      <c r="F2033" s="482"/>
      <c r="G2033" s="363" t="s">
        <v>14791</v>
      </c>
      <c r="H2033" s="500">
        <v>55.48</v>
      </c>
      <c r="I2033" s="484"/>
    </row>
    <row r="2034" spans="1:9" ht="36.6" customHeight="1" x14ac:dyDescent="0.25">
      <c r="A2034" s="481" t="s">
        <v>448</v>
      </c>
      <c r="B2034" s="481"/>
      <c r="C2034" s="482" t="s">
        <v>4964</v>
      </c>
      <c r="D2034" s="482"/>
      <c r="E2034" s="482"/>
      <c r="F2034" s="482"/>
      <c r="G2034" s="363" t="s">
        <v>14791</v>
      </c>
      <c r="H2034" s="500">
        <v>61.27</v>
      </c>
      <c r="I2034" s="484"/>
    </row>
    <row r="2035" spans="1:9" ht="12.2" customHeight="1" x14ac:dyDescent="0.25">
      <c r="A2035" s="485">
        <v>8970</v>
      </c>
      <c r="B2035" s="486"/>
      <c r="C2035" s="487" t="s">
        <v>4965</v>
      </c>
      <c r="D2035" s="487"/>
      <c r="E2035" s="487"/>
      <c r="F2035" s="487"/>
      <c r="G2035" s="362"/>
      <c r="H2035" s="488"/>
      <c r="I2035" s="488"/>
    </row>
    <row r="2036" spans="1:9" ht="12.2" customHeight="1" x14ac:dyDescent="0.25">
      <c r="A2036" s="481" t="s">
        <v>4966</v>
      </c>
      <c r="B2036" s="481"/>
      <c r="C2036" s="482" t="s">
        <v>4967</v>
      </c>
      <c r="D2036" s="482"/>
      <c r="E2036" s="482"/>
      <c r="F2036" s="482"/>
      <c r="G2036" s="363" t="s">
        <v>14791</v>
      </c>
      <c r="H2036" s="500">
        <v>36.43</v>
      </c>
      <c r="I2036" s="484"/>
    </row>
    <row r="2037" spans="1:9" ht="24.4" customHeight="1" x14ac:dyDescent="0.25">
      <c r="A2037" s="481" t="s">
        <v>4968</v>
      </c>
      <c r="B2037" s="481"/>
      <c r="C2037" s="482" t="s">
        <v>4969</v>
      </c>
      <c r="D2037" s="482"/>
      <c r="E2037" s="482"/>
      <c r="F2037" s="482"/>
      <c r="G2037" s="363" t="s">
        <v>355</v>
      </c>
      <c r="H2037" s="500">
        <v>45.96</v>
      </c>
      <c r="I2037" s="484"/>
    </row>
    <row r="2038" spans="1:9" ht="24.4" customHeight="1" x14ac:dyDescent="0.25">
      <c r="A2038" s="481" t="s">
        <v>4970</v>
      </c>
      <c r="B2038" s="481"/>
      <c r="C2038" s="482" t="s">
        <v>4971</v>
      </c>
      <c r="D2038" s="482"/>
      <c r="E2038" s="482"/>
      <c r="F2038" s="482"/>
      <c r="G2038" s="363" t="s">
        <v>355</v>
      </c>
      <c r="H2038" s="500">
        <v>46.9</v>
      </c>
      <c r="I2038" s="484"/>
    </row>
    <row r="2039" spans="1:9" ht="24.4" customHeight="1" x14ac:dyDescent="0.25">
      <c r="A2039" s="481" t="s">
        <v>4972</v>
      </c>
      <c r="B2039" s="481"/>
      <c r="C2039" s="482" t="s">
        <v>4973</v>
      </c>
      <c r="D2039" s="482"/>
      <c r="E2039" s="482"/>
      <c r="F2039" s="482"/>
      <c r="G2039" s="363" t="s">
        <v>355</v>
      </c>
      <c r="H2039" s="500">
        <v>30.14</v>
      </c>
      <c r="I2039" s="484"/>
    </row>
    <row r="2040" spans="1:9" ht="24.4" customHeight="1" x14ac:dyDescent="0.25">
      <c r="A2040" s="481" t="s">
        <v>4974</v>
      </c>
      <c r="B2040" s="481"/>
      <c r="C2040" s="482" t="s">
        <v>4975</v>
      </c>
      <c r="D2040" s="482"/>
      <c r="E2040" s="482"/>
      <c r="F2040" s="482"/>
      <c r="G2040" s="363" t="s">
        <v>355</v>
      </c>
      <c r="H2040" s="500">
        <v>57.17</v>
      </c>
      <c r="I2040" s="484"/>
    </row>
    <row r="2041" spans="1:9" ht="12.2" customHeight="1" x14ac:dyDescent="0.25">
      <c r="A2041" s="485">
        <v>8971</v>
      </c>
      <c r="B2041" s="486"/>
      <c r="C2041" s="487" t="s">
        <v>4976</v>
      </c>
      <c r="D2041" s="487"/>
      <c r="E2041" s="487"/>
      <c r="F2041" s="487"/>
      <c r="G2041" s="362"/>
      <c r="H2041" s="488"/>
      <c r="I2041" s="488"/>
    </row>
    <row r="2042" spans="1:9" ht="48.75" customHeight="1" x14ac:dyDescent="0.25">
      <c r="A2042" s="481" t="s">
        <v>4977</v>
      </c>
      <c r="B2042" s="481"/>
      <c r="C2042" s="482" t="s">
        <v>4978</v>
      </c>
      <c r="D2042" s="482"/>
      <c r="E2042" s="482"/>
      <c r="F2042" s="482"/>
      <c r="G2042" s="363" t="s">
        <v>355</v>
      </c>
      <c r="H2042" s="499">
        <v>136.78</v>
      </c>
      <c r="I2042" s="484"/>
    </row>
    <row r="2043" spans="1:9" ht="24.4" customHeight="1" x14ac:dyDescent="0.25">
      <c r="A2043" s="481" t="s">
        <v>4979</v>
      </c>
      <c r="B2043" s="481"/>
      <c r="C2043" s="482" t="s">
        <v>4980</v>
      </c>
      <c r="D2043" s="482"/>
      <c r="E2043" s="482"/>
      <c r="F2043" s="482"/>
      <c r="G2043" s="363" t="s">
        <v>355</v>
      </c>
      <c r="H2043" s="501">
        <v>1204.17</v>
      </c>
      <c r="I2043" s="484"/>
    </row>
    <row r="2044" spans="1:9" ht="24.4" customHeight="1" x14ac:dyDescent="0.25">
      <c r="A2044" s="481" t="s">
        <v>4981</v>
      </c>
      <c r="B2044" s="481"/>
      <c r="C2044" s="482" t="s">
        <v>4982</v>
      </c>
      <c r="D2044" s="482"/>
      <c r="E2044" s="482"/>
      <c r="F2044" s="482"/>
      <c r="G2044" s="363" t="s">
        <v>355</v>
      </c>
      <c r="H2044" s="501">
        <v>1105.48</v>
      </c>
      <c r="I2044" s="484"/>
    </row>
    <row r="2045" spans="1:9" ht="24.4" customHeight="1" x14ac:dyDescent="0.25">
      <c r="A2045" s="481" t="s">
        <v>453</v>
      </c>
      <c r="B2045" s="481"/>
      <c r="C2045" s="482" t="s">
        <v>4983</v>
      </c>
      <c r="D2045" s="482"/>
      <c r="E2045" s="482"/>
      <c r="F2045" s="482"/>
      <c r="G2045" s="363" t="s">
        <v>355</v>
      </c>
      <c r="H2045" s="499">
        <v>179.2</v>
      </c>
      <c r="I2045" s="484"/>
    </row>
    <row r="2046" spans="1:9" ht="12.2" customHeight="1" x14ac:dyDescent="0.25">
      <c r="A2046" s="485">
        <v>8972</v>
      </c>
      <c r="B2046" s="486"/>
      <c r="C2046" s="487" t="s">
        <v>4984</v>
      </c>
      <c r="D2046" s="487"/>
      <c r="E2046" s="487"/>
      <c r="F2046" s="487"/>
      <c r="G2046" s="362"/>
      <c r="H2046" s="488"/>
      <c r="I2046" s="488"/>
    </row>
    <row r="2047" spans="1:9" ht="24.4" customHeight="1" x14ac:dyDescent="0.25">
      <c r="A2047" s="481" t="s">
        <v>436</v>
      </c>
      <c r="B2047" s="481"/>
      <c r="C2047" s="482" t="s">
        <v>4985</v>
      </c>
      <c r="D2047" s="482"/>
      <c r="E2047" s="482"/>
      <c r="F2047" s="482"/>
      <c r="G2047" s="363" t="s">
        <v>355</v>
      </c>
      <c r="H2047" s="500">
        <v>15.52</v>
      </c>
      <c r="I2047" s="484"/>
    </row>
    <row r="2048" spans="1:9" ht="24.4" customHeight="1" x14ac:dyDescent="0.25">
      <c r="A2048" s="481" t="s">
        <v>425</v>
      </c>
      <c r="B2048" s="481"/>
      <c r="C2048" s="482" t="s">
        <v>4986</v>
      </c>
      <c r="D2048" s="482"/>
      <c r="E2048" s="482"/>
      <c r="F2048" s="482"/>
      <c r="G2048" s="363" t="s">
        <v>355</v>
      </c>
      <c r="H2048" s="483">
        <v>5.58</v>
      </c>
      <c r="I2048" s="484"/>
    </row>
    <row r="2049" spans="1:9" ht="24.4" customHeight="1" x14ac:dyDescent="0.25">
      <c r="A2049" s="481" t="s">
        <v>426</v>
      </c>
      <c r="B2049" s="481"/>
      <c r="C2049" s="482" t="s">
        <v>4987</v>
      </c>
      <c r="D2049" s="482"/>
      <c r="E2049" s="482"/>
      <c r="F2049" s="482"/>
      <c r="G2049" s="363" t="s">
        <v>355</v>
      </c>
      <c r="H2049" s="500">
        <v>18.02</v>
      </c>
      <c r="I2049" s="484"/>
    </row>
    <row r="2050" spans="1:9" ht="24.4" customHeight="1" x14ac:dyDescent="0.25">
      <c r="A2050" s="481" t="s">
        <v>4988</v>
      </c>
      <c r="B2050" s="481"/>
      <c r="C2050" s="482" t="s">
        <v>4989</v>
      </c>
      <c r="D2050" s="482"/>
      <c r="E2050" s="482"/>
      <c r="F2050" s="482"/>
      <c r="G2050" s="363" t="s">
        <v>355</v>
      </c>
      <c r="H2050" s="500">
        <v>19.84</v>
      </c>
      <c r="I2050" s="484"/>
    </row>
    <row r="2051" spans="1:9" ht="24.4" customHeight="1" x14ac:dyDescent="0.25">
      <c r="A2051" s="481" t="s">
        <v>4990</v>
      </c>
      <c r="B2051" s="481"/>
      <c r="C2051" s="482" t="s">
        <v>4991</v>
      </c>
      <c r="D2051" s="482"/>
      <c r="E2051" s="482"/>
      <c r="F2051" s="482"/>
      <c r="G2051" s="363" t="s">
        <v>355</v>
      </c>
      <c r="H2051" s="500">
        <v>25.1</v>
      </c>
      <c r="I2051" s="484"/>
    </row>
    <row r="2052" spans="1:9" ht="24.4" customHeight="1" x14ac:dyDescent="0.25">
      <c r="A2052" s="481" t="s">
        <v>4992</v>
      </c>
      <c r="B2052" s="481"/>
      <c r="C2052" s="482" t="s">
        <v>4993</v>
      </c>
      <c r="D2052" s="482"/>
      <c r="E2052" s="482"/>
      <c r="F2052" s="482"/>
      <c r="G2052" s="363" t="s">
        <v>355</v>
      </c>
      <c r="H2052" s="500">
        <v>19.29</v>
      </c>
      <c r="I2052" s="484"/>
    </row>
    <row r="2053" spans="1:9" ht="24.4" customHeight="1" x14ac:dyDescent="0.25">
      <c r="A2053" s="481" t="s">
        <v>4994</v>
      </c>
      <c r="B2053" s="481"/>
      <c r="C2053" s="482" t="s">
        <v>4995</v>
      </c>
      <c r="D2053" s="482"/>
      <c r="E2053" s="482"/>
      <c r="F2053" s="482"/>
      <c r="G2053" s="363" t="s">
        <v>355</v>
      </c>
      <c r="H2053" s="500">
        <v>20.52</v>
      </c>
      <c r="I2053" s="484"/>
    </row>
    <row r="2054" spans="1:9" ht="24.4" customHeight="1" x14ac:dyDescent="0.25">
      <c r="A2054" s="481" t="s">
        <v>451</v>
      </c>
      <c r="B2054" s="481"/>
      <c r="C2054" s="482" t="s">
        <v>4996</v>
      </c>
      <c r="D2054" s="482"/>
      <c r="E2054" s="482"/>
      <c r="F2054" s="482"/>
      <c r="G2054" s="363" t="s">
        <v>355</v>
      </c>
      <c r="H2054" s="500">
        <v>24.25</v>
      </c>
      <c r="I2054" s="484"/>
    </row>
    <row r="2055" spans="1:9" ht="24.4" customHeight="1" x14ac:dyDescent="0.25">
      <c r="A2055" s="481" t="s">
        <v>4997</v>
      </c>
      <c r="B2055" s="481"/>
      <c r="C2055" s="482" t="s">
        <v>4998</v>
      </c>
      <c r="D2055" s="482"/>
      <c r="E2055" s="482"/>
      <c r="F2055" s="482"/>
      <c r="G2055" s="363" t="s">
        <v>355</v>
      </c>
      <c r="H2055" s="500">
        <v>31.58</v>
      </c>
      <c r="I2055" s="484"/>
    </row>
    <row r="2056" spans="1:9" ht="12.2" customHeight="1" x14ac:dyDescent="0.25">
      <c r="A2056" s="485">
        <v>8973</v>
      </c>
      <c r="B2056" s="486"/>
      <c r="C2056" s="487" t="s">
        <v>4999</v>
      </c>
      <c r="D2056" s="487"/>
      <c r="E2056" s="487"/>
      <c r="F2056" s="487"/>
      <c r="G2056" s="362"/>
      <c r="H2056" s="488"/>
      <c r="I2056" s="488"/>
    </row>
    <row r="2057" spans="1:9" ht="24.4" customHeight="1" x14ac:dyDescent="0.25">
      <c r="A2057" s="481" t="s">
        <v>5000</v>
      </c>
      <c r="B2057" s="481"/>
      <c r="C2057" s="482" t="s">
        <v>5001</v>
      </c>
      <c r="D2057" s="482"/>
      <c r="E2057" s="482"/>
      <c r="F2057" s="482"/>
      <c r="G2057" s="363" t="s">
        <v>355</v>
      </c>
      <c r="H2057" s="500">
        <v>20.93</v>
      </c>
      <c r="I2057" s="484"/>
    </row>
    <row r="2058" spans="1:9" ht="24.4" customHeight="1" x14ac:dyDescent="0.25">
      <c r="A2058" s="481" t="s">
        <v>5002</v>
      </c>
      <c r="B2058" s="481"/>
      <c r="C2058" s="482" t="s">
        <v>5003</v>
      </c>
      <c r="D2058" s="482"/>
      <c r="E2058" s="482"/>
      <c r="F2058" s="482"/>
      <c r="G2058" s="363" t="s">
        <v>355</v>
      </c>
      <c r="H2058" s="500">
        <v>20.93</v>
      </c>
      <c r="I2058" s="484"/>
    </row>
    <row r="2059" spans="1:9" ht="24.4" customHeight="1" x14ac:dyDescent="0.25">
      <c r="A2059" s="481" t="s">
        <v>5004</v>
      </c>
      <c r="B2059" s="481"/>
      <c r="C2059" s="482" t="s">
        <v>5005</v>
      </c>
      <c r="D2059" s="482"/>
      <c r="E2059" s="482"/>
      <c r="F2059" s="482"/>
      <c r="G2059" s="363" t="s">
        <v>355</v>
      </c>
      <c r="H2059" s="500">
        <v>13.45</v>
      </c>
      <c r="I2059" s="484"/>
    </row>
    <row r="2060" spans="1:9" ht="24.4" customHeight="1" x14ac:dyDescent="0.25">
      <c r="A2060" s="481" t="s">
        <v>5006</v>
      </c>
      <c r="B2060" s="481"/>
      <c r="C2060" s="482" t="s">
        <v>5007</v>
      </c>
      <c r="D2060" s="482"/>
      <c r="E2060" s="482"/>
      <c r="F2060" s="482"/>
      <c r="G2060" s="363" t="s">
        <v>355</v>
      </c>
      <c r="H2060" s="500">
        <v>14.07</v>
      </c>
      <c r="I2060" s="484"/>
    </row>
    <row r="2061" spans="1:9" ht="12.2" customHeight="1" x14ac:dyDescent="0.25">
      <c r="A2061" s="485">
        <v>8975</v>
      </c>
      <c r="B2061" s="486"/>
      <c r="C2061" s="487" t="s">
        <v>5008</v>
      </c>
      <c r="D2061" s="487"/>
      <c r="E2061" s="487"/>
      <c r="F2061" s="487"/>
      <c r="G2061" s="362"/>
      <c r="H2061" s="488"/>
      <c r="I2061" s="488"/>
    </row>
    <row r="2062" spans="1:9" ht="48.75" customHeight="1" x14ac:dyDescent="0.25">
      <c r="A2062" s="481" t="s">
        <v>5009</v>
      </c>
      <c r="B2062" s="481"/>
      <c r="C2062" s="482" t="s">
        <v>5010</v>
      </c>
      <c r="D2062" s="482"/>
      <c r="E2062" s="482"/>
      <c r="F2062" s="482"/>
      <c r="G2062" s="363" t="s">
        <v>355</v>
      </c>
      <c r="H2062" s="499">
        <v>315.63</v>
      </c>
      <c r="I2062" s="484"/>
    </row>
    <row r="2063" spans="1:9" ht="12.2" customHeight="1" x14ac:dyDescent="0.25">
      <c r="A2063" s="485">
        <v>8685</v>
      </c>
      <c r="B2063" s="486"/>
      <c r="C2063" s="487" t="s">
        <v>15123</v>
      </c>
      <c r="D2063" s="487"/>
      <c r="E2063" s="487"/>
      <c r="F2063" s="487"/>
      <c r="G2063" s="362"/>
      <c r="H2063" s="488"/>
      <c r="I2063" s="488"/>
    </row>
    <row r="2064" spans="1:9" ht="12.2" customHeight="1" x14ac:dyDescent="0.25">
      <c r="A2064" s="485">
        <v>8977</v>
      </c>
      <c r="B2064" s="486"/>
      <c r="C2064" s="487" t="s">
        <v>5011</v>
      </c>
      <c r="D2064" s="487"/>
      <c r="E2064" s="487"/>
      <c r="F2064" s="487"/>
      <c r="G2064" s="362"/>
      <c r="H2064" s="488"/>
      <c r="I2064" s="488"/>
    </row>
    <row r="2065" spans="1:9" ht="36.6" customHeight="1" x14ac:dyDescent="0.25">
      <c r="A2065" s="481" t="s">
        <v>5012</v>
      </c>
      <c r="B2065" s="481"/>
      <c r="C2065" s="482" t="s">
        <v>5013</v>
      </c>
      <c r="D2065" s="482"/>
      <c r="E2065" s="482"/>
      <c r="F2065" s="482"/>
      <c r="G2065" s="363" t="s">
        <v>14781</v>
      </c>
      <c r="H2065" s="499">
        <v>333.67</v>
      </c>
      <c r="I2065" s="484"/>
    </row>
    <row r="2066" spans="1:9" ht="36.6" customHeight="1" x14ac:dyDescent="0.25">
      <c r="A2066" s="481" t="s">
        <v>5014</v>
      </c>
      <c r="B2066" s="481"/>
      <c r="C2066" s="482" t="s">
        <v>5015</v>
      </c>
      <c r="D2066" s="482"/>
      <c r="E2066" s="482"/>
      <c r="F2066" s="482"/>
      <c r="G2066" s="363" t="s">
        <v>14781</v>
      </c>
      <c r="H2066" s="499">
        <v>372.79</v>
      </c>
      <c r="I2066" s="484"/>
    </row>
    <row r="2067" spans="1:9" ht="48.75" customHeight="1" x14ac:dyDescent="0.25">
      <c r="A2067" s="481" t="s">
        <v>5016</v>
      </c>
      <c r="B2067" s="481"/>
      <c r="C2067" s="482" t="s">
        <v>5017</v>
      </c>
      <c r="D2067" s="482"/>
      <c r="E2067" s="482"/>
      <c r="F2067" s="482"/>
      <c r="G2067" s="363" t="s">
        <v>14781</v>
      </c>
      <c r="H2067" s="499">
        <v>281.79000000000002</v>
      </c>
      <c r="I2067" s="484"/>
    </row>
    <row r="2068" spans="1:9" ht="48.75" customHeight="1" x14ac:dyDescent="0.25">
      <c r="A2068" s="481" t="s">
        <v>5018</v>
      </c>
      <c r="B2068" s="481"/>
      <c r="C2068" s="482" t="s">
        <v>5019</v>
      </c>
      <c r="D2068" s="482"/>
      <c r="E2068" s="482"/>
      <c r="F2068" s="482"/>
      <c r="G2068" s="363" t="s">
        <v>14781</v>
      </c>
      <c r="H2068" s="499">
        <v>321.36</v>
      </c>
      <c r="I2068" s="484"/>
    </row>
    <row r="2069" spans="1:9" ht="12.2" customHeight="1" x14ac:dyDescent="0.25">
      <c r="A2069" s="485">
        <v>8978</v>
      </c>
      <c r="B2069" s="486"/>
      <c r="C2069" s="487" t="s">
        <v>5020</v>
      </c>
      <c r="D2069" s="487"/>
      <c r="E2069" s="487"/>
      <c r="F2069" s="487"/>
      <c r="G2069" s="362"/>
      <c r="H2069" s="488"/>
      <c r="I2069" s="488"/>
    </row>
    <row r="2070" spans="1:9" ht="36.6" customHeight="1" x14ac:dyDescent="0.25">
      <c r="A2070" s="481" t="s">
        <v>5021</v>
      </c>
      <c r="B2070" s="481"/>
      <c r="C2070" s="482" t="s">
        <v>5022</v>
      </c>
      <c r="D2070" s="482"/>
      <c r="E2070" s="482"/>
      <c r="F2070" s="482"/>
      <c r="G2070" s="363" t="s">
        <v>14791</v>
      </c>
      <c r="H2070" s="500">
        <v>51.73</v>
      </c>
      <c r="I2070" s="484"/>
    </row>
    <row r="2071" spans="1:9" ht="36.6" customHeight="1" x14ac:dyDescent="0.25">
      <c r="A2071" s="481" t="s">
        <v>5023</v>
      </c>
      <c r="B2071" s="481"/>
      <c r="C2071" s="482" t="s">
        <v>5024</v>
      </c>
      <c r="D2071" s="482"/>
      <c r="E2071" s="482"/>
      <c r="F2071" s="482"/>
      <c r="G2071" s="363" t="s">
        <v>14791</v>
      </c>
      <c r="H2071" s="500">
        <v>99.36</v>
      </c>
      <c r="I2071" s="484"/>
    </row>
    <row r="2072" spans="1:9" ht="36.6" customHeight="1" x14ac:dyDescent="0.25">
      <c r="A2072" s="481" t="s">
        <v>5025</v>
      </c>
      <c r="B2072" s="481"/>
      <c r="C2072" s="482" t="s">
        <v>5026</v>
      </c>
      <c r="D2072" s="482"/>
      <c r="E2072" s="482"/>
      <c r="F2072" s="482"/>
      <c r="G2072" s="363" t="s">
        <v>14791</v>
      </c>
      <c r="H2072" s="499">
        <v>150.76</v>
      </c>
      <c r="I2072" s="484"/>
    </row>
    <row r="2073" spans="1:9" ht="36.6" customHeight="1" x14ac:dyDescent="0.25">
      <c r="A2073" s="481" t="s">
        <v>5027</v>
      </c>
      <c r="B2073" s="481"/>
      <c r="C2073" s="482" t="s">
        <v>5028</v>
      </c>
      <c r="D2073" s="482"/>
      <c r="E2073" s="482"/>
      <c r="F2073" s="482"/>
      <c r="G2073" s="363" t="s">
        <v>14791</v>
      </c>
      <c r="H2073" s="499">
        <v>265.22000000000003</v>
      </c>
      <c r="I2073" s="484"/>
    </row>
    <row r="2074" spans="1:9" ht="36.6" customHeight="1" x14ac:dyDescent="0.25">
      <c r="A2074" s="481" t="s">
        <v>5029</v>
      </c>
      <c r="B2074" s="481"/>
      <c r="C2074" s="482" t="s">
        <v>5030</v>
      </c>
      <c r="D2074" s="482"/>
      <c r="E2074" s="482"/>
      <c r="F2074" s="482"/>
      <c r="G2074" s="363" t="s">
        <v>14791</v>
      </c>
      <c r="H2074" s="499">
        <v>417.38</v>
      </c>
      <c r="I2074" s="484"/>
    </row>
    <row r="2075" spans="1:9" ht="36.6" customHeight="1" x14ac:dyDescent="0.25">
      <c r="A2075" s="481" t="s">
        <v>5031</v>
      </c>
      <c r="B2075" s="481"/>
      <c r="C2075" s="482" t="s">
        <v>5032</v>
      </c>
      <c r="D2075" s="482"/>
      <c r="E2075" s="482"/>
      <c r="F2075" s="482"/>
      <c r="G2075" s="363" t="s">
        <v>14791</v>
      </c>
      <c r="H2075" s="499">
        <v>505.38</v>
      </c>
      <c r="I2075" s="484"/>
    </row>
    <row r="2076" spans="1:9" ht="36.6" customHeight="1" x14ac:dyDescent="0.25">
      <c r="A2076" s="481" t="s">
        <v>5033</v>
      </c>
      <c r="B2076" s="481"/>
      <c r="C2076" s="482" t="s">
        <v>5034</v>
      </c>
      <c r="D2076" s="482"/>
      <c r="E2076" s="482"/>
      <c r="F2076" s="482"/>
      <c r="G2076" s="363" t="s">
        <v>14791</v>
      </c>
      <c r="H2076" s="499">
        <v>689.27</v>
      </c>
      <c r="I2076" s="484"/>
    </row>
    <row r="2077" spans="1:9" ht="36.6" customHeight="1" x14ac:dyDescent="0.25">
      <c r="A2077" s="481" t="s">
        <v>5035</v>
      </c>
      <c r="B2077" s="481"/>
      <c r="C2077" s="482" t="s">
        <v>5036</v>
      </c>
      <c r="D2077" s="482"/>
      <c r="E2077" s="482"/>
      <c r="F2077" s="482"/>
      <c r="G2077" s="363" t="s">
        <v>14791</v>
      </c>
      <c r="H2077" s="500">
        <v>22.04</v>
      </c>
      <c r="I2077" s="484"/>
    </row>
    <row r="2078" spans="1:9" ht="36.6" customHeight="1" x14ac:dyDescent="0.25">
      <c r="A2078" s="481" t="s">
        <v>5037</v>
      </c>
      <c r="B2078" s="481"/>
      <c r="C2078" s="482" t="s">
        <v>5038</v>
      </c>
      <c r="D2078" s="482"/>
      <c r="E2078" s="482"/>
      <c r="F2078" s="482"/>
      <c r="G2078" s="363" t="s">
        <v>14791</v>
      </c>
      <c r="H2078" s="500">
        <v>28.56</v>
      </c>
      <c r="I2078" s="484"/>
    </row>
    <row r="2079" spans="1:9" ht="36.6" customHeight="1" x14ac:dyDescent="0.25">
      <c r="A2079" s="481" t="s">
        <v>5039</v>
      </c>
      <c r="B2079" s="481"/>
      <c r="C2079" s="482" t="s">
        <v>5040</v>
      </c>
      <c r="D2079" s="482"/>
      <c r="E2079" s="482"/>
      <c r="F2079" s="482"/>
      <c r="G2079" s="363" t="s">
        <v>14791</v>
      </c>
      <c r="H2079" s="500">
        <v>44.97</v>
      </c>
      <c r="I2079" s="484"/>
    </row>
    <row r="2080" spans="1:9" ht="36.6" customHeight="1" x14ac:dyDescent="0.25">
      <c r="A2080" s="481" t="s">
        <v>5041</v>
      </c>
      <c r="B2080" s="481"/>
      <c r="C2080" s="482" t="s">
        <v>5042</v>
      </c>
      <c r="D2080" s="482"/>
      <c r="E2080" s="482"/>
      <c r="F2080" s="482"/>
      <c r="G2080" s="363" t="s">
        <v>14791</v>
      </c>
      <c r="H2080" s="500">
        <v>74.47</v>
      </c>
      <c r="I2080" s="484"/>
    </row>
    <row r="2081" spans="1:9" ht="36.6" customHeight="1" x14ac:dyDescent="0.25">
      <c r="A2081" s="481" t="s">
        <v>5043</v>
      </c>
      <c r="B2081" s="481"/>
      <c r="C2081" s="482" t="s">
        <v>5044</v>
      </c>
      <c r="D2081" s="482"/>
      <c r="E2081" s="482"/>
      <c r="F2081" s="482"/>
      <c r="G2081" s="363" t="s">
        <v>14791</v>
      </c>
      <c r="H2081" s="499">
        <v>166.45</v>
      </c>
      <c r="I2081" s="484"/>
    </row>
    <row r="2082" spans="1:9" ht="36.6" customHeight="1" x14ac:dyDescent="0.25">
      <c r="A2082" s="481" t="s">
        <v>5045</v>
      </c>
      <c r="B2082" s="481"/>
      <c r="C2082" s="482" t="s">
        <v>5046</v>
      </c>
      <c r="D2082" s="482"/>
      <c r="E2082" s="482"/>
      <c r="F2082" s="482"/>
      <c r="G2082" s="363" t="s">
        <v>14791</v>
      </c>
      <c r="H2082" s="500">
        <v>30.22</v>
      </c>
      <c r="I2082" s="484"/>
    </row>
    <row r="2083" spans="1:9" ht="36.6" customHeight="1" x14ac:dyDescent="0.25">
      <c r="A2083" s="481" t="s">
        <v>5047</v>
      </c>
      <c r="B2083" s="481"/>
      <c r="C2083" s="482" t="s">
        <v>5048</v>
      </c>
      <c r="D2083" s="482"/>
      <c r="E2083" s="482"/>
      <c r="F2083" s="482"/>
      <c r="G2083" s="363" t="s">
        <v>14791</v>
      </c>
      <c r="H2083" s="500">
        <v>41.05</v>
      </c>
      <c r="I2083" s="484"/>
    </row>
    <row r="2084" spans="1:9" ht="36.6" customHeight="1" x14ac:dyDescent="0.25">
      <c r="A2084" s="481" t="s">
        <v>5049</v>
      </c>
      <c r="B2084" s="481"/>
      <c r="C2084" s="482" t="s">
        <v>5050</v>
      </c>
      <c r="D2084" s="482"/>
      <c r="E2084" s="482"/>
      <c r="F2084" s="482"/>
      <c r="G2084" s="363" t="s">
        <v>14791</v>
      </c>
      <c r="H2084" s="500">
        <v>67.739999999999995</v>
      </c>
      <c r="I2084" s="484"/>
    </row>
    <row r="2085" spans="1:9" ht="36.6" customHeight="1" x14ac:dyDescent="0.25">
      <c r="A2085" s="481" t="s">
        <v>5051</v>
      </c>
      <c r="B2085" s="481"/>
      <c r="C2085" s="482" t="s">
        <v>5052</v>
      </c>
      <c r="D2085" s="482"/>
      <c r="E2085" s="482"/>
      <c r="F2085" s="482"/>
      <c r="G2085" s="363" t="s">
        <v>14791</v>
      </c>
      <c r="H2085" s="500">
        <v>83.01</v>
      </c>
      <c r="I2085" s="484"/>
    </row>
    <row r="2086" spans="1:9" ht="36.6" customHeight="1" x14ac:dyDescent="0.25">
      <c r="A2086" s="481" t="s">
        <v>5053</v>
      </c>
      <c r="B2086" s="481"/>
      <c r="C2086" s="482" t="s">
        <v>5054</v>
      </c>
      <c r="D2086" s="482"/>
      <c r="E2086" s="482"/>
      <c r="F2086" s="482"/>
      <c r="G2086" s="363" t="s">
        <v>14791</v>
      </c>
      <c r="H2086" s="500">
        <v>35.450000000000003</v>
      </c>
      <c r="I2086" s="484"/>
    </row>
    <row r="2087" spans="1:9" ht="36.6" customHeight="1" x14ac:dyDescent="0.25">
      <c r="A2087" s="481" t="s">
        <v>5055</v>
      </c>
      <c r="B2087" s="481"/>
      <c r="C2087" s="482" t="s">
        <v>5056</v>
      </c>
      <c r="D2087" s="482"/>
      <c r="E2087" s="482"/>
      <c r="F2087" s="482"/>
      <c r="G2087" s="363" t="s">
        <v>14791</v>
      </c>
      <c r="H2087" s="500">
        <v>44.38</v>
      </c>
      <c r="I2087" s="484"/>
    </row>
    <row r="2088" spans="1:9" ht="36.6" customHeight="1" x14ac:dyDescent="0.25">
      <c r="A2088" s="481" t="s">
        <v>5057</v>
      </c>
      <c r="B2088" s="481"/>
      <c r="C2088" s="482" t="s">
        <v>5058</v>
      </c>
      <c r="D2088" s="482"/>
      <c r="E2088" s="482"/>
      <c r="F2088" s="482"/>
      <c r="G2088" s="363" t="s">
        <v>14791</v>
      </c>
      <c r="H2088" s="500">
        <v>35.67</v>
      </c>
      <c r="I2088" s="484"/>
    </row>
    <row r="2089" spans="1:9" ht="36.6" customHeight="1" x14ac:dyDescent="0.25">
      <c r="A2089" s="481" t="s">
        <v>5059</v>
      </c>
      <c r="B2089" s="481"/>
      <c r="C2089" s="482" t="s">
        <v>5060</v>
      </c>
      <c r="D2089" s="482"/>
      <c r="E2089" s="482"/>
      <c r="F2089" s="482"/>
      <c r="G2089" s="363" t="s">
        <v>14791</v>
      </c>
      <c r="H2089" s="500">
        <v>25.13</v>
      </c>
      <c r="I2089" s="484"/>
    </row>
    <row r="2090" spans="1:9" ht="36.6" customHeight="1" x14ac:dyDescent="0.25">
      <c r="A2090" s="481" t="s">
        <v>5061</v>
      </c>
      <c r="B2090" s="481"/>
      <c r="C2090" s="482" t="s">
        <v>5062</v>
      </c>
      <c r="D2090" s="482"/>
      <c r="E2090" s="482"/>
      <c r="F2090" s="482"/>
      <c r="G2090" s="363" t="s">
        <v>14791</v>
      </c>
      <c r="H2090" s="500">
        <v>35.22</v>
      </c>
      <c r="I2090" s="484"/>
    </row>
    <row r="2091" spans="1:9" ht="12.2" customHeight="1" x14ac:dyDescent="0.25">
      <c r="A2091" s="485">
        <v>8979</v>
      </c>
      <c r="B2091" s="486"/>
      <c r="C2091" s="487" t="s">
        <v>5063</v>
      </c>
      <c r="D2091" s="487"/>
      <c r="E2091" s="487"/>
      <c r="F2091" s="487"/>
      <c r="G2091" s="362"/>
      <c r="H2091" s="488"/>
      <c r="I2091" s="488"/>
    </row>
    <row r="2092" spans="1:9" ht="24.4" customHeight="1" x14ac:dyDescent="0.25">
      <c r="A2092" s="481" t="s">
        <v>5064</v>
      </c>
      <c r="B2092" s="481"/>
      <c r="C2092" s="482" t="s">
        <v>5065</v>
      </c>
      <c r="D2092" s="482"/>
      <c r="E2092" s="482"/>
      <c r="F2092" s="482"/>
      <c r="G2092" s="363" t="s">
        <v>14781</v>
      </c>
      <c r="H2092" s="500">
        <v>14.7</v>
      </c>
      <c r="I2092" s="484"/>
    </row>
    <row r="2093" spans="1:9" ht="24.4" customHeight="1" x14ac:dyDescent="0.25">
      <c r="A2093" s="481" t="s">
        <v>5066</v>
      </c>
      <c r="B2093" s="481"/>
      <c r="C2093" s="482" t="s">
        <v>5067</v>
      </c>
      <c r="D2093" s="482"/>
      <c r="E2093" s="482"/>
      <c r="F2093" s="482"/>
      <c r="G2093" s="363" t="s">
        <v>14781</v>
      </c>
      <c r="H2093" s="500">
        <v>17.809999999999999</v>
      </c>
      <c r="I2093" s="484"/>
    </row>
    <row r="2094" spans="1:9" ht="24.4" customHeight="1" x14ac:dyDescent="0.25">
      <c r="A2094" s="481" t="s">
        <v>5068</v>
      </c>
      <c r="B2094" s="481"/>
      <c r="C2094" s="482" t="s">
        <v>5069</v>
      </c>
      <c r="D2094" s="482"/>
      <c r="E2094" s="482"/>
      <c r="F2094" s="482"/>
      <c r="G2094" s="363" t="s">
        <v>14781</v>
      </c>
      <c r="H2094" s="500">
        <v>21.45</v>
      </c>
      <c r="I2094" s="484"/>
    </row>
    <row r="2095" spans="1:9" ht="24.4" customHeight="1" x14ac:dyDescent="0.25">
      <c r="A2095" s="481" t="s">
        <v>5070</v>
      </c>
      <c r="B2095" s="481"/>
      <c r="C2095" s="482" t="s">
        <v>5071</v>
      </c>
      <c r="D2095" s="482"/>
      <c r="E2095" s="482"/>
      <c r="F2095" s="482"/>
      <c r="G2095" s="363" t="s">
        <v>14781</v>
      </c>
      <c r="H2095" s="500">
        <v>34.28</v>
      </c>
      <c r="I2095" s="484"/>
    </row>
    <row r="2096" spans="1:9" ht="24.4" customHeight="1" x14ac:dyDescent="0.25">
      <c r="A2096" s="481" t="s">
        <v>5072</v>
      </c>
      <c r="B2096" s="481"/>
      <c r="C2096" s="482" t="s">
        <v>5073</v>
      </c>
      <c r="D2096" s="482"/>
      <c r="E2096" s="482"/>
      <c r="F2096" s="482"/>
      <c r="G2096" s="363" t="s">
        <v>14781</v>
      </c>
      <c r="H2096" s="500">
        <v>38.869999999999997</v>
      </c>
      <c r="I2096" s="484"/>
    </row>
    <row r="2097" spans="1:9" ht="24.4" customHeight="1" x14ac:dyDescent="0.25">
      <c r="A2097" s="481" t="s">
        <v>5074</v>
      </c>
      <c r="B2097" s="481"/>
      <c r="C2097" s="482" t="s">
        <v>5075</v>
      </c>
      <c r="D2097" s="482"/>
      <c r="E2097" s="482"/>
      <c r="F2097" s="482"/>
      <c r="G2097" s="363" t="s">
        <v>14781</v>
      </c>
      <c r="H2097" s="500">
        <v>46.07</v>
      </c>
      <c r="I2097" s="484"/>
    </row>
    <row r="2098" spans="1:9" ht="24.4" customHeight="1" x14ac:dyDescent="0.25">
      <c r="A2098" s="481" t="s">
        <v>5076</v>
      </c>
      <c r="B2098" s="481"/>
      <c r="C2098" s="482" t="s">
        <v>5077</v>
      </c>
      <c r="D2098" s="482"/>
      <c r="E2098" s="482"/>
      <c r="F2098" s="482"/>
      <c r="G2098" s="363" t="s">
        <v>14791</v>
      </c>
      <c r="H2098" s="499">
        <v>149.47</v>
      </c>
      <c r="I2098" s="484"/>
    </row>
    <row r="2099" spans="1:9" ht="24.4" customHeight="1" x14ac:dyDescent="0.25">
      <c r="A2099" s="481" t="s">
        <v>5078</v>
      </c>
      <c r="B2099" s="481"/>
      <c r="C2099" s="482" t="s">
        <v>5079</v>
      </c>
      <c r="D2099" s="482"/>
      <c r="E2099" s="482"/>
      <c r="F2099" s="482"/>
      <c r="G2099" s="363" t="s">
        <v>14791</v>
      </c>
      <c r="H2099" s="500">
        <v>19.72</v>
      </c>
      <c r="I2099" s="484"/>
    </row>
    <row r="2100" spans="1:9" ht="24.4" customHeight="1" x14ac:dyDescent="0.25">
      <c r="A2100" s="481" t="s">
        <v>5080</v>
      </c>
      <c r="B2100" s="481"/>
      <c r="C2100" s="482" t="s">
        <v>5081</v>
      </c>
      <c r="D2100" s="482"/>
      <c r="E2100" s="482"/>
      <c r="F2100" s="482"/>
      <c r="G2100" s="363" t="s">
        <v>14791</v>
      </c>
      <c r="H2100" s="500">
        <v>22.89</v>
      </c>
      <c r="I2100" s="484"/>
    </row>
    <row r="2101" spans="1:9" ht="24.4" customHeight="1" x14ac:dyDescent="0.25">
      <c r="A2101" s="481" t="s">
        <v>5082</v>
      </c>
      <c r="B2101" s="481"/>
      <c r="C2101" s="482" t="s">
        <v>5083</v>
      </c>
      <c r="D2101" s="482"/>
      <c r="E2101" s="482"/>
      <c r="F2101" s="482"/>
      <c r="G2101" s="363" t="s">
        <v>14791</v>
      </c>
      <c r="H2101" s="500">
        <v>32.380000000000003</v>
      </c>
      <c r="I2101" s="484"/>
    </row>
    <row r="2102" spans="1:9" ht="24.4" customHeight="1" x14ac:dyDescent="0.25">
      <c r="A2102" s="481" t="s">
        <v>5084</v>
      </c>
      <c r="B2102" s="481"/>
      <c r="C2102" s="482" t="s">
        <v>5085</v>
      </c>
      <c r="D2102" s="482"/>
      <c r="E2102" s="482"/>
      <c r="F2102" s="482"/>
      <c r="G2102" s="363" t="s">
        <v>14791</v>
      </c>
      <c r="H2102" s="500">
        <v>40.24</v>
      </c>
      <c r="I2102" s="484"/>
    </row>
    <row r="2103" spans="1:9" ht="24.4" customHeight="1" x14ac:dyDescent="0.25">
      <c r="A2103" s="481" t="s">
        <v>5086</v>
      </c>
      <c r="B2103" s="481"/>
      <c r="C2103" s="482" t="s">
        <v>5087</v>
      </c>
      <c r="D2103" s="482"/>
      <c r="E2103" s="482"/>
      <c r="F2103" s="482"/>
      <c r="G2103" s="363" t="s">
        <v>14791</v>
      </c>
      <c r="H2103" s="500">
        <v>42.69</v>
      </c>
      <c r="I2103" s="484"/>
    </row>
    <row r="2104" spans="1:9" ht="24.4" customHeight="1" x14ac:dyDescent="0.25">
      <c r="A2104" s="481" t="s">
        <v>5088</v>
      </c>
      <c r="B2104" s="481"/>
      <c r="C2104" s="482" t="s">
        <v>5089</v>
      </c>
      <c r="D2104" s="482"/>
      <c r="E2104" s="482"/>
      <c r="F2104" s="482"/>
      <c r="G2104" s="363" t="s">
        <v>14791</v>
      </c>
      <c r="H2104" s="500">
        <v>57.35</v>
      </c>
      <c r="I2104" s="484"/>
    </row>
    <row r="2105" spans="1:9" ht="24.4" customHeight="1" x14ac:dyDescent="0.25">
      <c r="A2105" s="481" t="s">
        <v>5090</v>
      </c>
      <c r="B2105" s="481"/>
      <c r="C2105" s="482" t="s">
        <v>5091</v>
      </c>
      <c r="D2105" s="482"/>
      <c r="E2105" s="482"/>
      <c r="F2105" s="482"/>
      <c r="G2105" s="363" t="s">
        <v>14791</v>
      </c>
      <c r="H2105" s="500">
        <v>87.87</v>
      </c>
      <c r="I2105" s="484"/>
    </row>
    <row r="2106" spans="1:9" ht="24.4" customHeight="1" x14ac:dyDescent="0.25">
      <c r="A2106" s="481" t="s">
        <v>5092</v>
      </c>
      <c r="B2106" s="481"/>
      <c r="C2106" s="482" t="s">
        <v>5093</v>
      </c>
      <c r="D2106" s="482"/>
      <c r="E2106" s="482"/>
      <c r="F2106" s="482"/>
      <c r="G2106" s="363" t="s">
        <v>14791</v>
      </c>
      <c r="H2106" s="499">
        <v>111.87</v>
      </c>
      <c r="I2106" s="484"/>
    </row>
    <row r="2107" spans="1:9" ht="12.2" customHeight="1" x14ac:dyDescent="0.25">
      <c r="A2107" s="485">
        <v>8980</v>
      </c>
      <c r="B2107" s="486"/>
      <c r="C2107" s="487" t="s">
        <v>5094</v>
      </c>
      <c r="D2107" s="487"/>
      <c r="E2107" s="487"/>
      <c r="F2107" s="487"/>
      <c r="G2107" s="362"/>
      <c r="H2107" s="488"/>
      <c r="I2107" s="488"/>
    </row>
    <row r="2108" spans="1:9" ht="24.4" customHeight="1" x14ac:dyDescent="0.25">
      <c r="A2108" s="481" t="s">
        <v>5095</v>
      </c>
      <c r="B2108" s="481"/>
      <c r="C2108" s="482" t="s">
        <v>5096</v>
      </c>
      <c r="D2108" s="482"/>
      <c r="E2108" s="482"/>
      <c r="F2108" s="482"/>
      <c r="G2108" s="363" t="s">
        <v>14791</v>
      </c>
      <c r="H2108" s="500">
        <v>48.74</v>
      </c>
      <c r="I2108" s="484"/>
    </row>
    <row r="2109" spans="1:9" ht="24.4" customHeight="1" x14ac:dyDescent="0.25">
      <c r="A2109" s="481" t="s">
        <v>5097</v>
      </c>
      <c r="B2109" s="481"/>
      <c r="C2109" s="482" t="s">
        <v>5098</v>
      </c>
      <c r="D2109" s="482"/>
      <c r="E2109" s="482"/>
      <c r="F2109" s="482"/>
      <c r="G2109" s="363" t="s">
        <v>14791</v>
      </c>
      <c r="H2109" s="500">
        <v>67.89</v>
      </c>
      <c r="I2109" s="484"/>
    </row>
    <row r="2110" spans="1:9" ht="24.4" customHeight="1" x14ac:dyDescent="0.25">
      <c r="A2110" s="481" t="s">
        <v>5099</v>
      </c>
      <c r="B2110" s="481"/>
      <c r="C2110" s="482" t="s">
        <v>5100</v>
      </c>
      <c r="D2110" s="482"/>
      <c r="E2110" s="482"/>
      <c r="F2110" s="482"/>
      <c r="G2110" s="363" t="s">
        <v>14791</v>
      </c>
      <c r="H2110" s="500">
        <v>56.83</v>
      </c>
      <c r="I2110" s="484"/>
    </row>
    <row r="2111" spans="1:9" ht="24.4" customHeight="1" x14ac:dyDescent="0.25">
      <c r="A2111" s="481" t="s">
        <v>5101</v>
      </c>
      <c r="B2111" s="481"/>
      <c r="C2111" s="482" t="s">
        <v>5102</v>
      </c>
      <c r="D2111" s="482"/>
      <c r="E2111" s="482"/>
      <c r="F2111" s="482"/>
      <c r="G2111" s="363" t="s">
        <v>14791</v>
      </c>
      <c r="H2111" s="500">
        <v>28.3</v>
      </c>
      <c r="I2111" s="484"/>
    </row>
    <row r="2112" spans="1:9" ht="24.4" customHeight="1" x14ac:dyDescent="0.25">
      <c r="A2112" s="481" t="s">
        <v>5103</v>
      </c>
      <c r="B2112" s="481"/>
      <c r="C2112" s="482" t="s">
        <v>5104</v>
      </c>
      <c r="D2112" s="482"/>
      <c r="E2112" s="482"/>
      <c r="F2112" s="482"/>
      <c r="G2112" s="363" t="s">
        <v>14791</v>
      </c>
      <c r="H2112" s="500">
        <v>89.2</v>
      </c>
      <c r="I2112" s="484"/>
    </row>
    <row r="2113" spans="1:9" ht="24.4" customHeight="1" x14ac:dyDescent="0.25">
      <c r="A2113" s="481" t="s">
        <v>5105</v>
      </c>
      <c r="B2113" s="481"/>
      <c r="C2113" s="482" t="s">
        <v>5106</v>
      </c>
      <c r="D2113" s="482"/>
      <c r="E2113" s="482"/>
      <c r="F2113" s="482"/>
      <c r="G2113" s="363" t="s">
        <v>14791</v>
      </c>
      <c r="H2113" s="499">
        <v>125.89</v>
      </c>
      <c r="I2113" s="484"/>
    </row>
    <row r="2114" spans="1:9" ht="24.4" customHeight="1" x14ac:dyDescent="0.25">
      <c r="A2114" s="481" t="s">
        <v>5107</v>
      </c>
      <c r="B2114" s="481"/>
      <c r="C2114" s="482" t="s">
        <v>5108</v>
      </c>
      <c r="D2114" s="482"/>
      <c r="E2114" s="482"/>
      <c r="F2114" s="482"/>
      <c r="G2114" s="363" t="s">
        <v>14791</v>
      </c>
      <c r="H2114" s="499">
        <v>162.43</v>
      </c>
      <c r="I2114" s="484"/>
    </row>
    <row r="2115" spans="1:9" ht="24.4" customHeight="1" x14ac:dyDescent="0.25">
      <c r="A2115" s="481" t="s">
        <v>5109</v>
      </c>
      <c r="B2115" s="481"/>
      <c r="C2115" s="482" t="s">
        <v>5110</v>
      </c>
      <c r="D2115" s="482"/>
      <c r="E2115" s="482"/>
      <c r="F2115" s="482"/>
      <c r="G2115" s="363" t="s">
        <v>14791</v>
      </c>
      <c r="H2115" s="500">
        <v>33.44</v>
      </c>
      <c r="I2115" s="484"/>
    </row>
    <row r="2116" spans="1:9" ht="24.4" customHeight="1" x14ac:dyDescent="0.25">
      <c r="A2116" s="481" t="s">
        <v>5111</v>
      </c>
      <c r="B2116" s="481"/>
      <c r="C2116" s="482" t="s">
        <v>5112</v>
      </c>
      <c r="D2116" s="482"/>
      <c r="E2116" s="482"/>
      <c r="F2116" s="482"/>
      <c r="G2116" s="363" t="s">
        <v>14791</v>
      </c>
      <c r="H2116" s="499">
        <v>190.89</v>
      </c>
      <c r="I2116" s="484"/>
    </row>
    <row r="2117" spans="1:9" ht="12.2" customHeight="1" x14ac:dyDescent="0.25">
      <c r="A2117" s="485">
        <v>8981</v>
      </c>
      <c r="B2117" s="486"/>
      <c r="C2117" s="487" t="s">
        <v>5113</v>
      </c>
      <c r="D2117" s="487"/>
      <c r="E2117" s="487"/>
      <c r="F2117" s="487"/>
      <c r="G2117" s="362"/>
      <c r="H2117" s="488"/>
      <c r="I2117" s="488"/>
    </row>
    <row r="2118" spans="1:9" ht="36.6" customHeight="1" x14ac:dyDescent="0.25">
      <c r="A2118" s="481" t="s">
        <v>5114</v>
      </c>
      <c r="B2118" s="481"/>
      <c r="C2118" s="482" t="s">
        <v>5115</v>
      </c>
      <c r="D2118" s="482"/>
      <c r="E2118" s="482"/>
      <c r="F2118" s="482"/>
      <c r="G2118" s="363" t="s">
        <v>14791</v>
      </c>
      <c r="H2118" s="499">
        <v>207.44</v>
      </c>
      <c r="I2118" s="484"/>
    </row>
    <row r="2119" spans="1:9" ht="36.6" customHeight="1" x14ac:dyDescent="0.25">
      <c r="A2119" s="481" t="s">
        <v>5116</v>
      </c>
      <c r="B2119" s="481"/>
      <c r="C2119" s="482" t="s">
        <v>5117</v>
      </c>
      <c r="D2119" s="482"/>
      <c r="E2119" s="482"/>
      <c r="F2119" s="482"/>
      <c r="G2119" s="363" t="s">
        <v>14791</v>
      </c>
      <c r="H2119" s="500">
        <v>23.96</v>
      </c>
      <c r="I2119" s="484"/>
    </row>
    <row r="2120" spans="1:9" ht="36.6" customHeight="1" x14ac:dyDescent="0.25">
      <c r="A2120" s="481" t="s">
        <v>5118</v>
      </c>
      <c r="B2120" s="481"/>
      <c r="C2120" s="482" t="s">
        <v>5119</v>
      </c>
      <c r="D2120" s="482"/>
      <c r="E2120" s="482"/>
      <c r="F2120" s="482"/>
      <c r="G2120" s="363" t="s">
        <v>14791</v>
      </c>
      <c r="H2120" s="500">
        <v>32.49</v>
      </c>
      <c r="I2120" s="484"/>
    </row>
    <row r="2121" spans="1:9" ht="36.6" customHeight="1" x14ac:dyDescent="0.25">
      <c r="A2121" s="481" t="s">
        <v>5120</v>
      </c>
      <c r="B2121" s="481"/>
      <c r="C2121" s="482" t="s">
        <v>5121</v>
      </c>
      <c r="D2121" s="482"/>
      <c r="E2121" s="482"/>
      <c r="F2121" s="482"/>
      <c r="G2121" s="363" t="s">
        <v>14791</v>
      </c>
      <c r="H2121" s="500">
        <v>49.14</v>
      </c>
      <c r="I2121" s="484"/>
    </row>
    <row r="2122" spans="1:9" ht="36.6" customHeight="1" x14ac:dyDescent="0.25">
      <c r="A2122" s="481" t="s">
        <v>5122</v>
      </c>
      <c r="B2122" s="481"/>
      <c r="C2122" s="482" t="s">
        <v>5123</v>
      </c>
      <c r="D2122" s="482"/>
      <c r="E2122" s="482"/>
      <c r="F2122" s="482"/>
      <c r="G2122" s="363" t="s">
        <v>14791</v>
      </c>
      <c r="H2122" s="500">
        <v>78.010000000000005</v>
      </c>
      <c r="I2122" s="484"/>
    </row>
    <row r="2123" spans="1:9" ht="36.6" customHeight="1" x14ac:dyDescent="0.25">
      <c r="A2123" s="481" t="s">
        <v>5124</v>
      </c>
      <c r="B2123" s="481"/>
      <c r="C2123" s="482" t="s">
        <v>5125</v>
      </c>
      <c r="D2123" s="482"/>
      <c r="E2123" s="482"/>
      <c r="F2123" s="482"/>
      <c r="G2123" s="363" t="s">
        <v>14791</v>
      </c>
      <c r="H2123" s="499">
        <v>110.56</v>
      </c>
      <c r="I2123" s="484"/>
    </row>
    <row r="2124" spans="1:9" ht="36.6" customHeight="1" x14ac:dyDescent="0.25">
      <c r="A2124" s="481" t="s">
        <v>5126</v>
      </c>
      <c r="B2124" s="481"/>
      <c r="C2124" s="482" t="s">
        <v>5127</v>
      </c>
      <c r="D2124" s="482"/>
      <c r="E2124" s="482"/>
      <c r="F2124" s="482"/>
      <c r="G2124" s="363" t="s">
        <v>14791</v>
      </c>
      <c r="H2124" s="499">
        <v>138.96</v>
      </c>
      <c r="I2124" s="484"/>
    </row>
    <row r="2125" spans="1:9" ht="36.6" customHeight="1" x14ac:dyDescent="0.25">
      <c r="A2125" s="481" t="s">
        <v>5128</v>
      </c>
      <c r="B2125" s="481"/>
      <c r="C2125" s="482" t="s">
        <v>5129</v>
      </c>
      <c r="D2125" s="482"/>
      <c r="E2125" s="482"/>
      <c r="F2125" s="482"/>
      <c r="G2125" s="363" t="s">
        <v>14791</v>
      </c>
      <c r="H2125" s="499">
        <v>279.37</v>
      </c>
      <c r="I2125" s="484"/>
    </row>
    <row r="2126" spans="1:9" ht="36.6" customHeight="1" x14ac:dyDescent="0.25">
      <c r="A2126" s="481" t="s">
        <v>5130</v>
      </c>
      <c r="B2126" s="481"/>
      <c r="C2126" s="482" t="s">
        <v>5131</v>
      </c>
      <c r="D2126" s="482"/>
      <c r="E2126" s="482"/>
      <c r="F2126" s="482"/>
      <c r="G2126" s="363" t="s">
        <v>14791</v>
      </c>
      <c r="H2126" s="500">
        <v>28.75</v>
      </c>
      <c r="I2126" s="484"/>
    </row>
    <row r="2127" spans="1:9" ht="36.6" customHeight="1" x14ac:dyDescent="0.25">
      <c r="A2127" s="481" t="s">
        <v>5132</v>
      </c>
      <c r="B2127" s="481"/>
      <c r="C2127" s="482" t="s">
        <v>5133</v>
      </c>
      <c r="D2127" s="482"/>
      <c r="E2127" s="482"/>
      <c r="F2127" s="482"/>
      <c r="G2127" s="363" t="s">
        <v>14791</v>
      </c>
      <c r="H2127" s="500">
        <v>40.26</v>
      </c>
      <c r="I2127" s="484"/>
    </row>
    <row r="2128" spans="1:9" ht="36.6" customHeight="1" x14ac:dyDescent="0.25">
      <c r="A2128" s="481" t="s">
        <v>5134</v>
      </c>
      <c r="B2128" s="481"/>
      <c r="C2128" s="482" t="s">
        <v>5135</v>
      </c>
      <c r="D2128" s="482"/>
      <c r="E2128" s="482"/>
      <c r="F2128" s="482"/>
      <c r="G2128" s="363" t="s">
        <v>14791</v>
      </c>
      <c r="H2128" s="500">
        <v>47.94</v>
      </c>
      <c r="I2128" s="484"/>
    </row>
    <row r="2129" spans="1:9" ht="36.6" customHeight="1" x14ac:dyDescent="0.25">
      <c r="A2129" s="481" t="s">
        <v>5136</v>
      </c>
      <c r="B2129" s="481"/>
      <c r="C2129" s="482" t="s">
        <v>5137</v>
      </c>
      <c r="D2129" s="482"/>
      <c r="E2129" s="482"/>
      <c r="F2129" s="482"/>
      <c r="G2129" s="363" t="s">
        <v>14791</v>
      </c>
      <c r="H2129" s="500">
        <v>59.62</v>
      </c>
      <c r="I2129" s="484"/>
    </row>
    <row r="2130" spans="1:9" ht="36.6" customHeight="1" x14ac:dyDescent="0.25">
      <c r="A2130" s="481" t="s">
        <v>5138</v>
      </c>
      <c r="B2130" s="481"/>
      <c r="C2130" s="482" t="s">
        <v>5139</v>
      </c>
      <c r="D2130" s="482"/>
      <c r="E2130" s="482"/>
      <c r="F2130" s="482"/>
      <c r="G2130" s="363" t="s">
        <v>14791</v>
      </c>
      <c r="H2130" s="500">
        <v>90.32</v>
      </c>
      <c r="I2130" s="484"/>
    </row>
    <row r="2131" spans="1:9" ht="36.6" customHeight="1" x14ac:dyDescent="0.25">
      <c r="A2131" s="481" t="s">
        <v>5140</v>
      </c>
      <c r="B2131" s="481"/>
      <c r="C2131" s="482" t="s">
        <v>5141</v>
      </c>
      <c r="D2131" s="482"/>
      <c r="E2131" s="482"/>
      <c r="F2131" s="482"/>
      <c r="G2131" s="363" t="s">
        <v>14791</v>
      </c>
      <c r="H2131" s="499">
        <v>143.44999999999999</v>
      </c>
      <c r="I2131" s="484"/>
    </row>
    <row r="2132" spans="1:9" ht="36.6" customHeight="1" x14ac:dyDescent="0.25">
      <c r="A2132" s="481" t="s">
        <v>5142</v>
      </c>
      <c r="B2132" s="481"/>
      <c r="C2132" s="482" t="s">
        <v>5143</v>
      </c>
      <c r="D2132" s="482"/>
      <c r="E2132" s="482"/>
      <c r="F2132" s="482"/>
      <c r="G2132" s="363" t="s">
        <v>14791</v>
      </c>
      <c r="H2132" s="499">
        <v>196.66</v>
      </c>
      <c r="I2132" s="484"/>
    </row>
    <row r="2133" spans="1:9" ht="36.6" customHeight="1" x14ac:dyDescent="0.25">
      <c r="A2133" s="481" t="s">
        <v>5144</v>
      </c>
      <c r="B2133" s="481"/>
      <c r="C2133" s="482" t="s">
        <v>5145</v>
      </c>
      <c r="D2133" s="482"/>
      <c r="E2133" s="482"/>
      <c r="F2133" s="482"/>
      <c r="G2133" s="363" t="s">
        <v>14791</v>
      </c>
      <c r="H2133" s="499">
        <v>301.17</v>
      </c>
      <c r="I2133" s="484"/>
    </row>
    <row r="2134" spans="1:9" ht="36.6" customHeight="1" x14ac:dyDescent="0.25">
      <c r="A2134" s="481" t="s">
        <v>5146</v>
      </c>
      <c r="B2134" s="481"/>
      <c r="C2134" s="482" t="s">
        <v>5147</v>
      </c>
      <c r="D2134" s="482"/>
      <c r="E2134" s="482"/>
      <c r="F2134" s="482"/>
      <c r="G2134" s="363" t="s">
        <v>14791</v>
      </c>
      <c r="H2134" s="500">
        <v>33.22</v>
      </c>
      <c r="I2134" s="484"/>
    </row>
    <row r="2135" spans="1:9" ht="36.6" customHeight="1" x14ac:dyDescent="0.25">
      <c r="A2135" s="481" t="s">
        <v>5148</v>
      </c>
      <c r="B2135" s="481"/>
      <c r="C2135" s="482" t="s">
        <v>5149</v>
      </c>
      <c r="D2135" s="482"/>
      <c r="E2135" s="482"/>
      <c r="F2135" s="482"/>
      <c r="G2135" s="363" t="s">
        <v>14791</v>
      </c>
      <c r="H2135" s="500">
        <v>40.58</v>
      </c>
      <c r="I2135" s="484"/>
    </row>
    <row r="2136" spans="1:9" ht="36.6" customHeight="1" x14ac:dyDescent="0.25">
      <c r="A2136" s="481" t="s">
        <v>5150</v>
      </c>
      <c r="B2136" s="481"/>
      <c r="C2136" s="482" t="s">
        <v>5151</v>
      </c>
      <c r="D2136" s="482"/>
      <c r="E2136" s="482"/>
      <c r="F2136" s="482"/>
      <c r="G2136" s="363" t="s">
        <v>14791</v>
      </c>
      <c r="H2136" s="500">
        <v>70.53</v>
      </c>
      <c r="I2136" s="484"/>
    </row>
    <row r="2137" spans="1:9" ht="36.6" customHeight="1" x14ac:dyDescent="0.25">
      <c r="A2137" s="481" t="s">
        <v>5152</v>
      </c>
      <c r="B2137" s="481"/>
      <c r="C2137" s="482" t="s">
        <v>5153</v>
      </c>
      <c r="D2137" s="482"/>
      <c r="E2137" s="482"/>
      <c r="F2137" s="482"/>
      <c r="G2137" s="363" t="s">
        <v>14791</v>
      </c>
      <c r="H2137" s="499">
        <v>105.04</v>
      </c>
      <c r="I2137" s="484"/>
    </row>
    <row r="2138" spans="1:9" ht="36.6" customHeight="1" x14ac:dyDescent="0.25">
      <c r="A2138" s="481" t="s">
        <v>5154</v>
      </c>
      <c r="B2138" s="481"/>
      <c r="C2138" s="482" t="s">
        <v>5155</v>
      </c>
      <c r="D2138" s="482"/>
      <c r="E2138" s="482"/>
      <c r="F2138" s="482"/>
      <c r="G2138" s="363" t="s">
        <v>14791</v>
      </c>
      <c r="H2138" s="499">
        <v>134.19999999999999</v>
      </c>
      <c r="I2138" s="484"/>
    </row>
    <row r="2139" spans="1:9" ht="36.6" customHeight="1" x14ac:dyDescent="0.25">
      <c r="A2139" s="481" t="s">
        <v>5156</v>
      </c>
      <c r="B2139" s="481"/>
      <c r="C2139" s="482" t="s">
        <v>5157</v>
      </c>
      <c r="D2139" s="482"/>
      <c r="E2139" s="482"/>
      <c r="F2139" s="482"/>
      <c r="G2139" s="363" t="s">
        <v>14791</v>
      </c>
      <c r="H2139" s="499">
        <v>188.87</v>
      </c>
      <c r="I2139" s="484"/>
    </row>
    <row r="2140" spans="1:9" ht="36.6" customHeight="1" x14ac:dyDescent="0.25">
      <c r="A2140" s="481" t="s">
        <v>5158</v>
      </c>
      <c r="B2140" s="481"/>
      <c r="C2140" s="482" t="s">
        <v>5159</v>
      </c>
      <c r="D2140" s="482"/>
      <c r="E2140" s="482"/>
      <c r="F2140" s="482"/>
      <c r="G2140" s="363" t="s">
        <v>14791</v>
      </c>
      <c r="H2140" s="499">
        <v>229.3</v>
      </c>
      <c r="I2140" s="484"/>
    </row>
    <row r="2141" spans="1:9" ht="12.2" customHeight="1" x14ac:dyDescent="0.25">
      <c r="A2141" s="485">
        <v>8982</v>
      </c>
      <c r="B2141" s="486"/>
      <c r="C2141" s="487" t="s">
        <v>5160</v>
      </c>
      <c r="D2141" s="487"/>
      <c r="E2141" s="487"/>
      <c r="F2141" s="487"/>
      <c r="G2141" s="362"/>
      <c r="H2141" s="488"/>
      <c r="I2141" s="488"/>
    </row>
    <row r="2142" spans="1:9" ht="36.6" customHeight="1" x14ac:dyDescent="0.25">
      <c r="A2142" s="481" t="s">
        <v>5161</v>
      </c>
      <c r="B2142" s="481"/>
      <c r="C2142" s="482" t="s">
        <v>5162</v>
      </c>
      <c r="D2142" s="482"/>
      <c r="E2142" s="482"/>
      <c r="F2142" s="482"/>
      <c r="G2142" s="363" t="s">
        <v>14791</v>
      </c>
      <c r="H2142" s="500">
        <v>18.3</v>
      </c>
      <c r="I2142" s="484"/>
    </row>
    <row r="2143" spans="1:9" ht="36.6" customHeight="1" x14ac:dyDescent="0.25">
      <c r="A2143" s="481" t="s">
        <v>5163</v>
      </c>
      <c r="B2143" s="481"/>
      <c r="C2143" s="482" t="s">
        <v>5164</v>
      </c>
      <c r="D2143" s="482"/>
      <c r="E2143" s="482"/>
      <c r="F2143" s="482"/>
      <c r="G2143" s="363" t="s">
        <v>14791</v>
      </c>
      <c r="H2143" s="500">
        <v>23.48</v>
      </c>
      <c r="I2143" s="484"/>
    </row>
    <row r="2144" spans="1:9" ht="36.6" customHeight="1" x14ac:dyDescent="0.25">
      <c r="A2144" s="481" t="s">
        <v>5165</v>
      </c>
      <c r="B2144" s="481"/>
      <c r="C2144" s="482" t="s">
        <v>5166</v>
      </c>
      <c r="D2144" s="482"/>
      <c r="E2144" s="482"/>
      <c r="F2144" s="482"/>
      <c r="G2144" s="363" t="s">
        <v>14791</v>
      </c>
      <c r="H2144" s="500">
        <v>18.86</v>
      </c>
      <c r="I2144" s="484"/>
    </row>
    <row r="2145" spans="1:9" ht="36.6" customHeight="1" x14ac:dyDescent="0.25">
      <c r="A2145" s="481" t="s">
        <v>5167</v>
      </c>
      <c r="B2145" s="481"/>
      <c r="C2145" s="482" t="s">
        <v>5168</v>
      </c>
      <c r="D2145" s="482"/>
      <c r="E2145" s="482"/>
      <c r="F2145" s="482"/>
      <c r="G2145" s="363" t="s">
        <v>14791</v>
      </c>
      <c r="H2145" s="500">
        <v>25.81</v>
      </c>
      <c r="I2145" s="484"/>
    </row>
    <row r="2146" spans="1:9" ht="12.2" customHeight="1" x14ac:dyDescent="0.25">
      <c r="A2146" s="485">
        <v>8983</v>
      </c>
      <c r="B2146" s="486"/>
      <c r="C2146" s="487" t="s">
        <v>5169</v>
      </c>
      <c r="D2146" s="487"/>
      <c r="E2146" s="487"/>
      <c r="F2146" s="487"/>
      <c r="G2146" s="362"/>
      <c r="H2146" s="488"/>
      <c r="I2146" s="488"/>
    </row>
    <row r="2147" spans="1:9" ht="24.4" customHeight="1" x14ac:dyDescent="0.25">
      <c r="A2147" s="481" t="s">
        <v>5170</v>
      </c>
      <c r="B2147" s="481"/>
      <c r="C2147" s="482" t="s">
        <v>5171</v>
      </c>
      <c r="D2147" s="482"/>
      <c r="E2147" s="482"/>
      <c r="F2147" s="482"/>
      <c r="G2147" s="363" t="s">
        <v>14791</v>
      </c>
      <c r="H2147" s="499">
        <v>496.15</v>
      </c>
      <c r="I2147" s="484"/>
    </row>
    <row r="2148" spans="1:9" ht="24.4" customHeight="1" x14ac:dyDescent="0.25">
      <c r="A2148" s="481" t="s">
        <v>5172</v>
      </c>
      <c r="B2148" s="481"/>
      <c r="C2148" s="482" t="s">
        <v>5173</v>
      </c>
      <c r="D2148" s="482"/>
      <c r="E2148" s="482"/>
      <c r="F2148" s="482"/>
      <c r="G2148" s="363" t="s">
        <v>14791</v>
      </c>
      <c r="H2148" s="500">
        <v>23.39</v>
      </c>
      <c r="I2148" s="484"/>
    </row>
    <row r="2149" spans="1:9" ht="24.4" customHeight="1" x14ac:dyDescent="0.25">
      <c r="A2149" s="481" t="s">
        <v>5174</v>
      </c>
      <c r="B2149" s="481"/>
      <c r="C2149" s="482" t="s">
        <v>5175</v>
      </c>
      <c r="D2149" s="482"/>
      <c r="E2149" s="482"/>
      <c r="F2149" s="482"/>
      <c r="G2149" s="363" t="s">
        <v>14791</v>
      </c>
      <c r="H2149" s="500">
        <v>36.81</v>
      </c>
      <c r="I2149" s="484"/>
    </row>
    <row r="2150" spans="1:9" ht="24.4" customHeight="1" x14ac:dyDescent="0.25">
      <c r="A2150" s="481" t="s">
        <v>5176</v>
      </c>
      <c r="B2150" s="481"/>
      <c r="C2150" s="482" t="s">
        <v>5177</v>
      </c>
      <c r="D2150" s="482"/>
      <c r="E2150" s="482"/>
      <c r="F2150" s="482"/>
      <c r="G2150" s="363" t="s">
        <v>14791</v>
      </c>
      <c r="H2150" s="500">
        <v>55.76</v>
      </c>
      <c r="I2150" s="484"/>
    </row>
    <row r="2151" spans="1:9" ht="24.4" customHeight="1" x14ac:dyDescent="0.25">
      <c r="A2151" s="481" t="s">
        <v>5178</v>
      </c>
      <c r="B2151" s="481"/>
      <c r="C2151" s="482" t="s">
        <v>5179</v>
      </c>
      <c r="D2151" s="482"/>
      <c r="E2151" s="482"/>
      <c r="F2151" s="482"/>
      <c r="G2151" s="363" t="s">
        <v>14791</v>
      </c>
      <c r="H2151" s="500">
        <v>71.150000000000006</v>
      </c>
      <c r="I2151" s="484"/>
    </row>
    <row r="2152" spans="1:9" ht="24.4" customHeight="1" x14ac:dyDescent="0.25">
      <c r="A2152" s="481" t="s">
        <v>5180</v>
      </c>
      <c r="B2152" s="481"/>
      <c r="C2152" s="482" t="s">
        <v>5181</v>
      </c>
      <c r="D2152" s="482"/>
      <c r="E2152" s="482"/>
      <c r="F2152" s="482"/>
      <c r="G2152" s="363" t="s">
        <v>14791</v>
      </c>
      <c r="H2152" s="500">
        <v>86.24</v>
      </c>
      <c r="I2152" s="484"/>
    </row>
    <row r="2153" spans="1:9" ht="24.4" customHeight="1" x14ac:dyDescent="0.25">
      <c r="A2153" s="481" t="s">
        <v>5182</v>
      </c>
      <c r="B2153" s="481"/>
      <c r="C2153" s="482" t="s">
        <v>5183</v>
      </c>
      <c r="D2153" s="482"/>
      <c r="E2153" s="482"/>
      <c r="F2153" s="482"/>
      <c r="G2153" s="363" t="s">
        <v>14791</v>
      </c>
      <c r="H2153" s="499">
        <v>127.54</v>
      </c>
      <c r="I2153" s="484"/>
    </row>
    <row r="2154" spans="1:9" ht="24.4" customHeight="1" x14ac:dyDescent="0.25">
      <c r="A2154" s="481" t="s">
        <v>5184</v>
      </c>
      <c r="B2154" s="481"/>
      <c r="C2154" s="482" t="s">
        <v>5185</v>
      </c>
      <c r="D2154" s="482"/>
      <c r="E2154" s="482"/>
      <c r="F2154" s="482"/>
      <c r="G2154" s="363" t="s">
        <v>14791</v>
      </c>
      <c r="H2154" s="499">
        <v>212.32</v>
      </c>
      <c r="I2154" s="484"/>
    </row>
    <row r="2155" spans="1:9" ht="24.4" customHeight="1" x14ac:dyDescent="0.25">
      <c r="A2155" s="481" t="s">
        <v>5186</v>
      </c>
      <c r="B2155" s="481"/>
      <c r="C2155" s="482" t="s">
        <v>5187</v>
      </c>
      <c r="D2155" s="482"/>
      <c r="E2155" s="482"/>
      <c r="F2155" s="482"/>
      <c r="G2155" s="363" t="s">
        <v>14791</v>
      </c>
      <c r="H2155" s="499">
        <v>292.76</v>
      </c>
      <c r="I2155" s="484"/>
    </row>
    <row r="2156" spans="1:9" ht="12.2" customHeight="1" x14ac:dyDescent="0.25">
      <c r="A2156" s="485">
        <v>8984</v>
      </c>
      <c r="B2156" s="486"/>
      <c r="C2156" s="487" t="s">
        <v>5188</v>
      </c>
      <c r="D2156" s="487"/>
      <c r="E2156" s="487"/>
      <c r="F2156" s="487"/>
      <c r="G2156" s="362"/>
      <c r="H2156" s="488"/>
      <c r="I2156" s="488"/>
    </row>
    <row r="2157" spans="1:9" ht="36.6" customHeight="1" x14ac:dyDescent="0.25">
      <c r="A2157" s="481" t="s">
        <v>5189</v>
      </c>
      <c r="B2157" s="481"/>
      <c r="C2157" s="482" t="s">
        <v>5190</v>
      </c>
      <c r="D2157" s="482"/>
      <c r="E2157" s="482"/>
      <c r="F2157" s="482"/>
      <c r="G2157" s="363" t="s">
        <v>14791</v>
      </c>
      <c r="H2157" s="499">
        <v>761.29</v>
      </c>
      <c r="I2157" s="484"/>
    </row>
    <row r="2158" spans="1:9" ht="36.6" customHeight="1" x14ac:dyDescent="0.25">
      <c r="A2158" s="481" t="s">
        <v>5191</v>
      </c>
      <c r="B2158" s="481"/>
      <c r="C2158" s="482" t="s">
        <v>5192</v>
      </c>
      <c r="D2158" s="482"/>
      <c r="E2158" s="482"/>
      <c r="F2158" s="482"/>
      <c r="G2158" s="363" t="s">
        <v>14791</v>
      </c>
      <c r="H2158" s="499">
        <v>107.65</v>
      </c>
      <c r="I2158" s="484"/>
    </row>
    <row r="2159" spans="1:9" ht="36.6" customHeight="1" x14ac:dyDescent="0.25">
      <c r="A2159" s="481" t="s">
        <v>5193</v>
      </c>
      <c r="B2159" s="481"/>
      <c r="C2159" s="482" t="s">
        <v>5194</v>
      </c>
      <c r="D2159" s="482"/>
      <c r="E2159" s="482"/>
      <c r="F2159" s="482"/>
      <c r="G2159" s="363" t="s">
        <v>14791</v>
      </c>
      <c r="H2159" s="499">
        <v>155.52000000000001</v>
      </c>
      <c r="I2159" s="484"/>
    </row>
    <row r="2160" spans="1:9" ht="36.6" customHeight="1" x14ac:dyDescent="0.25">
      <c r="A2160" s="481" t="s">
        <v>5195</v>
      </c>
      <c r="B2160" s="481"/>
      <c r="C2160" s="482" t="s">
        <v>5196</v>
      </c>
      <c r="D2160" s="482"/>
      <c r="E2160" s="482"/>
      <c r="F2160" s="482"/>
      <c r="G2160" s="363" t="s">
        <v>14791</v>
      </c>
      <c r="H2160" s="499">
        <v>187.21</v>
      </c>
      <c r="I2160" s="484"/>
    </row>
    <row r="2161" spans="1:9" ht="36.6" customHeight="1" x14ac:dyDescent="0.25">
      <c r="A2161" s="481" t="s">
        <v>5197</v>
      </c>
      <c r="B2161" s="481"/>
      <c r="C2161" s="482" t="s">
        <v>5198</v>
      </c>
      <c r="D2161" s="482"/>
      <c r="E2161" s="482"/>
      <c r="F2161" s="482"/>
      <c r="G2161" s="363" t="s">
        <v>14791</v>
      </c>
      <c r="H2161" s="499">
        <v>294.60000000000002</v>
      </c>
      <c r="I2161" s="484"/>
    </row>
    <row r="2162" spans="1:9" ht="36.6" customHeight="1" x14ac:dyDescent="0.25">
      <c r="A2162" s="481" t="s">
        <v>5199</v>
      </c>
      <c r="B2162" s="481"/>
      <c r="C2162" s="482" t="s">
        <v>5200</v>
      </c>
      <c r="D2162" s="482"/>
      <c r="E2162" s="482"/>
      <c r="F2162" s="482"/>
      <c r="G2162" s="363" t="s">
        <v>14791</v>
      </c>
      <c r="H2162" s="499">
        <v>335.28</v>
      </c>
      <c r="I2162" s="484"/>
    </row>
    <row r="2163" spans="1:9" ht="36.6" customHeight="1" x14ac:dyDescent="0.25">
      <c r="A2163" s="481" t="s">
        <v>5201</v>
      </c>
      <c r="B2163" s="481"/>
      <c r="C2163" s="482" t="s">
        <v>5202</v>
      </c>
      <c r="D2163" s="482"/>
      <c r="E2163" s="482"/>
      <c r="F2163" s="482"/>
      <c r="G2163" s="363" t="s">
        <v>14791</v>
      </c>
      <c r="H2163" s="499">
        <v>451.39</v>
      </c>
      <c r="I2163" s="484"/>
    </row>
    <row r="2164" spans="1:9" ht="36.6" customHeight="1" x14ac:dyDescent="0.25">
      <c r="A2164" s="481" t="s">
        <v>5203</v>
      </c>
      <c r="B2164" s="481"/>
      <c r="C2164" s="482" t="s">
        <v>5204</v>
      </c>
      <c r="D2164" s="482"/>
      <c r="E2164" s="482"/>
      <c r="F2164" s="482"/>
      <c r="G2164" s="363" t="s">
        <v>14791</v>
      </c>
      <c r="H2164" s="499">
        <v>555.04999999999995</v>
      </c>
      <c r="I2164" s="484"/>
    </row>
    <row r="2165" spans="1:9" ht="36.6" customHeight="1" x14ac:dyDescent="0.25">
      <c r="A2165" s="481" t="s">
        <v>5205</v>
      </c>
      <c r="B2165" s="481"/>
      <c r="C2165" s="482" t="s">
        <v>5206</v>
      </c>
      <c r="D2165" s="482"/>
      <c r="E2165" s="482"/>
      <c r="F2165" s="482"/>
      <c r="G2165" s="363" t="s">
        <v>14791</v>
      </c>
      <c r="H2165" s="499">
        <v>593.48</v>
      </c>
      <c r="I2165" s="484"/>
    </row>
    <row r="2166" spans="1:9" ht="36.6" customHeight="1" x14ac:dyDescent="0.25">
      <c r="A2166" s="481" t="s">
        <v>5207</v>
      </c>
      <c r="B2166" s="481"/>
      <c r="C2166" s="482" t="s">
        <v>5208</v>
      </c>
      <c r="D2166" s="482"/>
      <c r="E2166" s="482"/>
      <c r="F2166" s="482"/>
      <c r="G2166" s="363" t="s">
        <v>14791</v>
      </c>
      <c r="H2166" s="499">
        <v>761.29</v>
      </c>
      <c r="I2166" s="484"/>
    </row>
    <row r="2167" spans="1:9" ht="36.6" customHeight="1" x14ac:dyDescent="0.25">
      <c r="A2167" s="481" t="s">
        <v>5209</v>
      </c>
      <c r="B2167" s="481"/>
      <c r="C2167" s="482" t="s">
        <v>5210</v>
      </c>
      <c r="D2167" s="482"/>
      <c r="E2167" s="482"/>
      <c r="F2167" s="482"/>
      <c r="G2167" s="363" t="s">
        <v>14791</v>
      </c>
      <c r="H2167" s="500">
        <v>79.25</v>
      </c>
      <c r="I2167" s="484"/>
    </row>
    <row r="2168" spans="1:9" ht="36.6" customHeight="1" x14ac:dyDescent="0.25">
      <c r="A2168" s="481" t="s">
        <v>5211</v>
      </c>
      <c r="B2168" s="481"/>
      <c r="C2168" s="482" t="s">
        <v>5212</v>
      </c>
      <c r="D2168" s="482"/>
      <c r="E2168" s="482"/>
      <c r="F2168" s="482"/>
      <c r="G2168" s="363" t="s">
        <v>14791</v>
      </c>
      <c r="H2168" s="499">
        <v>115.52</v>
      </c>
      <c r="I2168" s="484"/>
    </row>
    <row r="2169" spans="1:9" ht="36.6" customHeight="1" x14ac:dyDescent="0.25">
      <c r="A2169" s="481" t="s">
        <v>5213</v>
      </c>
      <c r="B2169" s="481"/>
      <c r="C2169" s="482" t="s">
        <v>5214</v>
      </c>
      <c r="D2169" s="482"/>
      <c r="E2169" s="482"/>
      <c r="F2169" s="482"/>
      <c r="G2169" s="363" t="s">
        <v>14791</v>
      </c>
      <c r="H2169" s="499">
        <v>139.41</v>
      </c>
      <c r="I2169" s="484"/>
    </row>
    <row r="2170" spans="1:9" ht="36.6" customHeight="1" x14ac:dyDescent="0.25">
      <c r="A2170" s="481" t="s">
        <v>5215</v>
      </c>
      <c r="B2170" s="481"/>
      <c r="C2170" s="482" t="s">
        <v>5216</v>
      </c>
      <c r="D2170" s="482"/>
      <c r="E2170" s="482"/>
      <c r="F2170" s="482"/>
      <c r="G2170" s="363" t="s">
        <v>14791</v>
      </c>
      <c r="H2170" s="499">
        <v>207.05</v>
      </c>
      <c r="I2170" s="484"/>
    </row>
    <row r="2171" spans="1:9" ht="36.6" customHeight="1" x14ac:dyDescent="0.25">
      <c r="A2171" s="481" t="s">
        <v>5217</v>
      </c>
      <c r="B2171" s="481"/>
      <c r="C2171" s="482" t="s">
        <v>5218</v>
      </c>
      <c r="D2171" s="482"/>
      <c r="E2171" s="482"/>
      <c r="F2171" s="482"/>
      <c r="G2171" s="363" t="s">
        <v>14791</v>
      </c>
      <c r="H2171" s="499">
        <v>250.5</v>
      </c>
      <c r="I2171" s="484"/>
    </row>
    <row r="2172" spans="1:9" ht="36.6" customHeight="1" x14ac:dyDescent="0.25">
      <c r="A2172" s="481" t="s">
        <v>5219</v>
      </c>
      <c r="B2172" s="481"/>
      <c r="C2172" s="482" t="s">
        <v>5220</v>
      </c>
      <c r="D2172" s="482"/>
      <c r="E2172" s="482"/>
      <c r="F2172" s="482"/>
      <c r="G2172" s="363" t="s">
        <v>14791</v>
      </c>
      <c r="H2172" s="499">
        <v>349.83</v>
      </c>
      <c r="I2172" s="484"/>
    </row>
    <row r="2173" spans="1:9" ht="36.6" customHeight="1" x14ac:dyDescent="0.25">
      <c r="A2173" s="481" t="s">
        <v>5221</v>
      </c>
      <c r="B2173" s="481"/>
      <c r="C2173" s="482" t="s">
        <v>5222</v>
      </c>
      <c r="D2173" s="482"/>
      <c r="E2173" s="482"/>
      <c r="F2173" s="482"/>
      <c r="G2173" s="363" t="s">
        <v>14791</v>
      </c>
      <c r="H2173" s="499">
        <v>478.49</v>
      </c>
      <c r="I2173" s="484"/>
    </row>
    <row r="2174" spans="1:9" ht="36.6" customHeight="1" x14ac:dyDescent="0.25">
      <c r="A2174" s="481" t="s">
        <v>5223</v>
      </c>
      <c r="B2174" s="481"/>
      <c r="C2174" s="482" t="s">
        <v>5224</v>
      </c>
      <c r="D2174" s="482"/>
      <c r="E2174" s="482"/>
      <c r="F2174" s="482"/>
      <c r="G2174" s="363" t="s">
        <v>14791</v>
      </c>
      <c r="H2174" s="499">
        <v>593.48</v>
      </c>
      <c r="I2174" s="484"/>
    </row>
    <row r="2175" spans="1:9" ht="12.2" customHeight="1" x14ac:dyDescent="0.25">
      <c r="A2175" s="485">
        <v>8985</v>
      </c>
      <c r="B2175" s="486"/>
      <c r="C2175" s="487" t="s">
        <v>5225</v>
      </c>
      <c r="D2175" s="487"/>
      <c r="E2175" s="487"/>
      <c r="F2175" s="487"/>
      <c r="G2175" s="362"/>
      <c r="H2175" s="488"/>
      <c r="I2175" s="488"/>
    </row>
    <row r="2176" spans="1:9" ht="36.6" customHeight="1" x14ac:dyDescent="0.25">
      <c r="A2176" s="481" t="s">
        <v>5226</v>
      </c>
      <c r="B2176" s="481"/>
      <c r="C2176" s="482" t="s">
        <v>5227</v>
      </c>
      <c r="D2176" s="482"/>
      <c r="E2176" s="482"/>
      <c r="F2176" s="482"/>
      <c r="G2176" s="363" t="s">
        <v>14791</v>
      </c>
      <c r="H2176" s="500">
        <v>88.04</v>
      </c>
      <c r="I2176" s="484"/>
    </row>
    <row r="2177" spans="1:9" ht="36.6" customHeight="1" x14ac:dyDescent="0.25">
      <c r="A2177" s="481" t="s">
        <v>5228</v>
      </c>
      <c r="B2177" s="481"/>
      <c r="C2177" s="482" t="s">
        <v>5229</v>
      </c>
      <c r="D2177" s="482"/>
      <c r="E2177" s="482"/>
      <c r="F2177" s="482"/>
      <c r="G2177" s="363" t="s">
        <v>14791</v>
      </c>
      <c r="H2177" s="499">
        <v>113.09</v>
      </c>
      <c r="I2177" s="484"/>
    </row>
    <row r="2178" spans="1:9" ht="36.6" customHeight="1" x14ac:dyDescent="0.25">
      <c r="A2178" s="481" t="s">
        <v>5230</v>
      </c>
      <c r="B2178" s="481"/>
      <c r="C2178" s="482" t="s">
        <v>5231</v>
      </c>
      <c r="D2178" s="482"/>
      <c r="E2178" s="482"/>
      <c r="F2178" s="482"/>
      <c r="G2178" s="363" t="s">
        <v>14791</v>
      </c>
      <c r="H2178" s="499">
        <v>106.92</v>
      </c>
      <c r="I2178" s="484"/>
    </row>
    <row r="2179" spans="1:9" ht="36.6" customHeight="1" x14ac:dyDescent="0.25">
      <c r="A2179" s="481" t="s">
        <v>5232</v>
      </c>
      <c r="B2179" s="481"/>
      <c r="C2179" s="482" t="s">
        <v>5233</v>
      </c>
      <c r="D2179" s="482"/>
      <c r="E2179" s="482"/>
      <c r="F2179" s="482"/>
      <c r="G2179" s="363" t="s">
        <v>14791</v>
      </c>
      <c r="H2179" s="500">
        <v>56.99</v>
      </c>
      <c r="I2179" s="484"/>
    </row>
    <row r="2180" spans="1:9" ht="36.6" customHeight="1" x14ac:dyDescent="0.25">
      <c r="A2180" s="481" t="s">
        <v>5234</v>
      </c>
      <c r="B2180" s="481"/>
      <c r="C2180" s="482" t="s">
        <v>5235</v>
      </c>
      <c r="D2180" s="482"/>
      <c r="E2180" s="482"/>
      <c r="F2180" s="482"/>
      <c r="G2180" s="363" t="s">
        <v>14791</v>
      </c>
      <c r="H2180" s="499">
        <v>134.19999999999999</v>
      </c>
      <c r="I2180" s="484"/>
    </row>
    <row r="2181" spans="1:9" ht="36.6" customHeight="1" x14ac:dyDescent="0.25">
      <c r="A2181" s="481" t="s">
        <v>5236</v>
      </c>
      <c r="B2181" s="481"/>
      <c r="C2181" s="482" t="s">
        <v>5237</v>
      </c>
      <c r="D2181" s="482"/>
      <c r="E2181" s="482"/>
      <c r="F2181" s="482"/>
      <c r="G2181" s="363" t="s">
        <v>14791</v>
      </c>
      <c r="H2181" s="499">
        <v>182.95</v>
      </c>
      <c r="I2181" s="484"/>
    </row>
    <row r="2182" spans="1:9" ht="36.6" customHeight="1" x14ac:dyDescent="0.25">
      <c r="A2182" s="481" t="s">
        <v>5238</v>
      </c>
      <c r="B2182" s="481"/>
      <c r="C2182" s="482" t="s">
        <v>5239</v>
      </c>
      <c r="D2182" s="482"/>
      <c r="E2182" s="482"/>
      <c r="F2182" s="482"/>
      <c r="G2182" s="363" t="s">
        <v>14791</v>
      </c>
      <c r="H2182" s="500">
        <v>71.459999999999994</v>
      </c>
      <c r="I2182" s="484"/>
    </row>
    <row r="2183" spans="1:9" ht="12.2" customHeight="1" x14ac:dyDescent="0.25">
      <c r="A2183" s="485">
        <v>8986</v>
      </c>
      <c r="B2183" s="486"/>
      <c r="C2183" s="487" t="s">
        <v>5240</v>
      </c>
      <c r="D2183" s="487"/>
      <c r="E2183" s="487"/>
      <c r="F2183" s="487"/>
      <c r="G2183" s="362"/>
      <c r="H2183" s="488"/>
      <c r="I2183" s="488"/>
    </row>
    <row r="2184" spans="1:9" ht="24.4" customHeight="1" x14ac:dyDescent="0.25">
      <c r="A2184" s="481" t="s">
        <v>5241</v>
      </c>
      <c r="B2184" s="481"/>
      <c r="C2184" s="482" t="s">
        <v>5242</v>
      </c>
      <c r="D2184" s="482"/>
      <c r="E2184" s="482"/>
      <c r="F2184" s="482"/>
      <c r="G2184" s="363" t="s">
        <v>14781</v>
      </c>
      <c r="H2184" s="500">
        <v>20.399999999999999</v>
      </c>
      <c r="I2184" s="484"/>
    </row>
    <row r="2185" spans="1:9" ht="24.4" customHeight="1" x14ac:dyDescent="0.25">
      <c r="A2185" s="481" t="s">
        <v>5243</v>
      </c>
      <c r="B2185" s="481"/>
      <c r="C2185" s="482" t="s">
        <v>5244</v>
      </c>
      <c r="D2185" s="482"/>
      <c r="E2185" s="482"/>
      <c r="F2185" s="482"/>
      <c r="G2185" s="363" t="s">
        <v>14781</v>
      </c>
      <c r="H2185" s="500">
        <v>23.95</v>
      </c>
      <c r="I2185" s="484"/>
    </row>
    <row r="2186" spans="1:9" ht="24.4" customHeight="1" x14ac:dyDescent="0.25">
      <c r="A2186" s="481" t="s">
        <v>5245</v>
      </c>
      <c r="B2186" s="481"/>
      <c r="C2186" s="482" t="s">
        <v>5246</v>
      </c>
      <c r="D2186" s="482"/>
      <c r="E2186" s="482"/>
      <c r="F2186" s="482"/>
      <c r="G2186" s="363" t="s">
        <v>14781</v>
      </c>
      <c r="H2186" s="500">
        <v>32.89</v>
      </c>
      <c r="I2186" s="484"/>
    </row>
    <row r="2187" spans="1:9" ht="24.4" customHeight="1" x14ac:dyDescent="0.25">
      <c r="A2187" s="481" t="s">
        <v>5247</v>
      </c>
      <c r="B2187" s="481"/>
      <c r="C2187" s="482" t="s">
        <v>5248</v>
      </c>
      <c r="D2187" s="482"/>
      <c r="E2187" s="482"/>
      <c r="F2187" s="482"/>
      <c r="G2187" s="363" t="s">
        <v>14781</v>
      </c>
      <c r="H2187" s="500">
        <v>40.5</v>
      </c>
      <c r="I2187" s="484"/>
    </row>
    <row r="2188" spans="1:9" ht="24.4" customHeight="1" x14ac:dyDescent="0.25">
      <c r="A2188" s="481" t="s">
        <v>5249</v>
      </c>
      <c r="B2188" s="481"/>
      <c r="C2188" s="482" t="s">
        <v>5250</v>
      </c>
      <c r="D2188" s="482"/>
      <c r="E2188" s="482"/>
      <c r="F2188" s="482"/>
      <c r="G2188" s="363" t="s">
        <v>14781</v>
      </c>
      <c r="H2188" s="500">
        <v>42.2</v>
      </c>
      <c r="I2188" s="484"/>
    </row>
    <row r="2189" spans="1:9" ht="24.4" customHeight="1" x14ac:dyDescent="0.25">
      <c r="A2189" s="481" t="s">
        <v>5251</v>
      </c>
      <c r="B2189" s="481"/>
      <c r="C2189" s="482" t="s">
        <v>5252</v>
      </c>
      <c r="D2189" s="482"/>
      <c r="E2189" s="482"/>
      <c r="F2189" s="482"/>
      <c r="G2189" s="363" t="s">
        <v>14781</v>
      </c>
      <c r="H2189" s="500">
        <v>69.2</v>
      </c>
      <c r="I2189" s="484"/>
    </row>
    <row r="2190" spans="1:9" ht="36.6" customHeight="1" x14ac:dyDescent="0.25">
      <c r="A2190" s="481" t="s">
        <v>5253</v>
      </c>
      <c r="B2190" s="481"/>
      <c r="C2190" s="482" t="s">
        <v>15124</v>
      </c>
      <c r="D2190" s="482"/>
      <c r="E2190" s="482"/>
      <c r="F2190" s="482"/>
      <c r="G2190" s="363" t="s">
        <v>14781</v>
      </c>
      <c r="H2190" s="500">
        <v>97.22</v>
      </c>
      <c r="I2190" s="484"/>
    </row>
    <row r="2191" spans="1:9" ht="36.6" customHeight="1" x14ac:dyDescent="0.25">
      <c r="A2191" s="481" t="s">
        <v>5254</v>
      </c>
      <c r="B2191" s="481"/>
      <c r="C2191" s="482" t="s">
        <v>15125</v>
      </c>
      <c r="D2191" s="482"/>
      <c r="E2191" s="482"/>
      <c r="F2191" s="482"/>
      <c r="G2191" s="363" t="s">
        <v>14781</v>
      </c>
      <c r="H2191" s="500">
        <v>95.18</v>
      </c>
      <c r="I2191" s="484"/>
    </row>
    <row r="2192" spans="1:9" ht="36.6" customHeight="1" x14ac:dyDescent="0.25">
      <c r="A2192" s="481" t="s">
        <v>5255</v>
      </c>
      <c r="B2192" s="481"/>
      <c r="C2192" s="482" t="s">
        <v>15126</v>
      </c>
      <c r="D2192" s="482"/>
      <c r="E2192" s="482"/>
      <c r="F2192" s="482"/>
      <c r="G2192" s="363" t="s">
        <v>14781</v>
      </c>
      <c r="H2192" s="499">
        <v>140.77000000000001</v>
      </c>
      <c r="I2192" s="484"/>
    </row>
    <row r="2193" spans="1:9" ht="36.6" customHeight="1" x14ac:dyDescent="0.25">
      <c r="A2193" s="481" t="s">
        <v>5256</v>
      </c>
      <c r="B2193" s="481"/>
      <c r="C2193" s="482" t="s">
        <v>15127</v>
      </c>
      <c r="D2193" s="482"/>
      <c r="E2193" s="482"/>
      <c r="F2193" s="482"/>
      <c r="G2193" s="363" t="s">
        <v>14781</v>
      </c>
      <c r="H2193" s="499">
        <v>131.51</v>
      </c>
      <c r="I2193" s="484"/>
    </row>
    <row r="2194" spans="1:9" ht="36.6" customHeight="1" x14ac:dyDescent="0.25">
      <c r="A2194" s="481" t="s">
        <v>5257</v>
      </c>
      <c r="B2194" s="481"/>
      <c r="C2194" s="482" t="s">
        <v>15128</v>
      </c>
      <c r="D2194" s="482"/>
      <c r="E2194" s="482"/>
      <c r="F2194" s="482"/>
      <c r="G2194" s="363" t="s">
        <v>14781</v>
      </c>
      <c r="H2194" s="499">
        <v>126.51</v>
      </c>
      <c r="I2194" s="484"/>
    </row>
    <row r="2195" spans="1:9" ht="36.6" customHeight="1" x14ac:dyDescent="0.25">
      <c r="A2195" s="481" t="s">
        <v>5258</v>
      </c>
      <c r="B2195" s="481"/>
      <c r="C2195" s="482" t="s">
        <v>15129</v>
      </c>
      <c r="D2195" s="482"/>
      <c r="E2195" s="482"/>
      <c r="F2195" s="482"/>
      <c r="G2195" s="363" t="s">
        <v>14781</v>
      </c>
      <c r="H2195" s="499">
        <v>117.25</v>
      </c>
      <c r="I2195" s="484"/>
    </row>
    <row r="2196" spans="1:9" ht="36.6" customHeight="1" x14ac:dyDescent="0.25">
      <c r="A2196" s="481" t="s">
        <v>5259</v>
      </c>
      <c r="B2196" s="481"/>
      <c r="C2196" s="482" t="s">
        <v>15130</v>
      </c>
      <c r="D2196" s="482"/>
      <c r="E2196" s="482"/>
      <c r="F2196" s="482"/>
      <c r="G2196" s="363" t="s">
        <v>14781</v>
      </c>
      <c r="H2196" s="500">
        <v>80.569999999999993</v>
      </c>
      <c r="I2196" s="484"/>
    </row>
    <row r="2197" spans="1:9" ht="36.6" customHeight="1" x14ac:dyDescent="0.25">
      <c r="A2197" s="481" t="s">
        <v>5260</v>
      </c>
      <c r="B2197" s="481"/>
      <c r="C2197" s="482" t="s">
        <v>15131</v>
      </c>
      <c r="D2197" s="482"/>
      <c r="E2197" s="482"/>
      <c r="F2197" s="482"/>
      <c r="G2197" s="363" t="s">
        <v>14781</v>
      </c>
      <c r="H2197" s="500">
        <v>78.53</v>
      </c>
      <c r="I2197" s="484"/>
    </row>
    <row r="2198" spans="1:9" ht="36.6" customHeight="1" x14ac:dyDescent="0.25">
      <c r="A2198" s="481" t="s">
        <v>5261</v>
      </c>
      <c r="B2198" s="481"/>
      <c r="C2198" s="482" t="s">
        <v>15132</v>
      </c>
      <c r="D2198" s="482"/>
      <c r="E2198" s="482"/>
      <c r="F2198" s="482"/>
      <c r="G2198" s="363" t="s">
        <v>14781</v>
      </c>
      <c r="H2198" s="500">
        <v>84.49</v>
      </c>
      <c r="I2198" s="484"/>
    </row>
    <row r="2199" spans="1:9" ht="36.6" customHeight="1" x14ac:dyDescent="0.25">
      <c r="A2199" s="481" t="s">
        <v>454</v>
      </c>
      <c r="B2199" s="481"/>
      <c r="C2199" s="482" t="s">
        <v>15133</v>
      </c>
      <c r="D2199" s="482"/>
      <c r="E2199" s="482"/>
      <c r="F2199" s="482"/>
      <c r="G2199" s="363" t="s">
        <v>14781</v>
      </c>
      <c r="H2199" s="500">
        <v>82.42</v>
      </c>
      <c r="I2199" s="484"/>
    </row>
    <row r="2200" spans="1:9" ht="36.6" customHeight="1" x14ac:dyDescent="0.25">
      <c r="A2200" s="481" t="s">
        <v>5262</v>
      </c>
      <c r="B2200" s="481"/>
      <c r="C2200" s="482" t="s">
        <v>15134</v>
      </c>
      <c r="D2200" s="482"/>
      <c r="E2200" s="482"/>
      <c r="F2200" s="482"/>
      <c r="G2200" s="363" t="s">
        <v>14781</v>
      </c>
      <c r="H2200" s="500">
        <v>45.4</v>
      </c>
      <c r="I2200" s="484"/>
    </row>
    <row r="2201" spans="1:9" ht="36.6" customHeight="1" x14ac:dyDescent="0.25">
      <c r="A2201" s="481" t="s">
        <v>5263</v>
      </c>
      <c r="B2201" s="481"/>
      <c r="C2201" s="482" t="s">
        <v>15135</v>
      </c>
      <c r="D2201" s="482"/>
      <c r="E2201" s="482"/>
      <c r="F2201" s="482"/>
      <c r="G2201" s="363" t="s">
        <v>14781</v>
      </c>
      <c r="H2201" s="500">
        <v>67.38</v>
      </c>
      <c r="I2201" s="484"/>
    </row>
    <row r="2202" spans="1:9" ht="36.6" customHeight="1" x14ac:dyDescent="0.25">
      <c r="A2202" s="481" t="s">
        <v>5264</v>
      </c>
      <c r="B2202" s="481"/>
      <c r="C2202" s="482" t="s">
        <v>15136</v>
      </c>
      <c r="D2202" s="482"/>
      <c r="E2202" s="482"/>
      <c r="F2202" s="482"/>
      <c r="G2202" s="363" t="s">
        <v>14781</v>
      </c>
      <c r="H2202" s="500">
        <v>53.89</v>
      </c>
      <c r="I2202" s="484"/>
    </row>
    <row r="2203" spans="1:9" ht="36.6" customHeight="1" x14ac:dyDescent="0.25">
      <c r="A2203" s="481" t="s">
        <v>5265</v>
      </c>
      <c r="B2203" s="481"/>
      <c r="C2203" s="482" t="s">
        <v>15137</v>
      </c>
      <c r="D2203" s="482"/>
      <c r="E2203" s="482"/>
      <c r="F2203" s="482"/>
      <c r="G2203" s="363" t="s">
        <v>14781</v>
      </c>
      <c r="H2203" s="500">
        <v>32.26</v>
      </c>
      <c r="I2203" s="484"/>
    </row>
    <row r="2204" spans="1:9" ht="36.6" customHeight="1" x14ac:dyDescent="0.25">
      <c r="A2204" s="481" t="s">
        <v>5266</v>
      </c>
      <c r="B2204" s="481"/>
      <c r="C2204" s="482" t="s">
        <v>15138</v>
      </c>
      <c r="D2204" s="482"/>
      <c r="E2204" s="482"/>
      <c r="F2204" s="482"/>
      <c r="G2204" s="363" t="s">
        <v>14781</v>
      </c>
      <c r="H2204" s="500">
        <v>84.63</v>
      </c>
      <c r="I2204" s="484"/>
    </row>
    <row r="2205" spans="1:9" ht="36.6" customHeight="1" x14ac:dyDescent="0.25">
      <c r="A2205" s="481" t="s">
        <v>5267</v>
      </c>
      <c r="B2205" s="481"/>
      <c r="C2205" s="482" t="s">
        <v>15139</v>
      </c>
      <c r="D2205" s="482"/>
      <c r="E2205" s="482"/>
      <c r="F2205" s="482"/>
      <c r="G2205" s="363" t="s">
        <v>14781</v>
      </c>
      <c r="H2205" s="499">
        <v>151.71</v>
      </c>
      <c r="I2205" s="484"/>
    </row>
    <row r="2206" spans="1:9" ht="36.6" customHeight="1" x14ac:dyDescent="0.25">
      <c r="A2206" s="481" t="s">
        <v>5268</v>
      </c>
      <c r="B2206" s="481"/>
      <c r="C2206" s="482" t="s">
        <v>15140</v>
      </c>
      <c r="D2206" s="482"/>
      <c r="E2206" s="482"/>
      <c r="F2206" s="482"/>
      <c r="G2206" s="363" t="s">
        <v>14781</v>
      </c>
      <c r="H2206" s="499">
        <v>253.88</v>
      </c>
      <c r="I2206" s="484"/>
    </row>
    <row r="2207" spans="1:9" ht="36.6" customHeight="1" x14ac:dyDescent="0.25">
      <c r="A2207" s="481" t="s">
        <v>5269</v>
      </c>
      <c r="B2207" s="481"/>
      <c r="C2207" s="482" t="s">
        <v>15141</v>
      </c>
      <c r="D2207" s="482"/>
      <c r="E2207" s="482"/>
      <c r="F2207" s="482"/>
      <c r="G2207" s="363" t="s">
        <v>14781</v>
      </c>
      <c r="H2207" s="500">
        <v>33.08</v>
      </c>
      <c r="I2207" s="484"/>
    </row>
    <row r="2208" spans="1:9" ht="36.6" customHeight="1" x14ac:dyDescent="0.25">
      <c r="A2208" s="481" t="s">
        <v>5270</v>
      </c>
      <c r="B2208" s="481"/>
      <c r="C2208" s="482" t="s">
        <v>15142</v>
      </c>
      <c r="D2208" s="482"/>
      <c r="E2208" s="482"/>
      <c r="F2208" s="482"/>
      <c r="G2208" s="363" t="s">
        <v>14781</v>
      </c>
      <c r="H2208" s="499">
        <v>407.87</v>
      </c>
      <c r="I2208" s="484"/>
    </row>
    <row r="2209" spans="1:9" ht="36.6" customHeight="1" x14ac:dyDescent="0.25">
      <c r="A2209" s="481" t="s">
        <v>5271</v>
      </c>
      <c r="B2209" s="481"/>
      <c r="C2209" s="482" t="s">
        <v>15143</v>
      </c>
      <c r="D2209" s="482"/>
      <c r="E2209" s="482"/>
      <c r="F2209" s="482"/>
      <c r="G2209" s="363" t="s">
        <v>14781</v>
      </c>
      <c r="H2209" s="500">
        <v>81.36</v>
      </c>
      <c r="I2209" s="484"/>
    </row>
    <row r="2210" spans="1:9" ht="36.6" customHeight="1" x14ac:dyDescent="0.25">
      <c r="A2210" s="481" t="s">
        <v>5272</v>
      </c>
      <c r="B2210" s="481"/>
      <c r="C2210" s="482" t="s">
        <v>15144</v>
      </c>
      <c r="D2210" s="482"/>
      <c r="E2210" s="482"/>
      <c r="F2210" s="482"/>
      <c r="G2210" s="363" t="s">
        <v>14781</v>
      </c>
      <c r="H2210" s="500">
        <v>79.319999999999993</v>
      </c>
      <c r="I2210" s="484"/>
    </row>
    <row r="2211" spans="1:9" ht="36.6" customHeight="1" x14ac:dyDescent="0.25">
      <c r="A2211" s="481" t="s">
        <v>5273</v>
      </c>
      <c r="B2211" s="481"/>
      <c r="C2211" s="482" t="s">
        <v>15145</v>
      </c>
      <c r="D2211" s="482"/>
      <c r="E2211" s="482"/>
      <c r="F2211" s="482"/>
      <c r="G2211" s="363" t="s">
        <v>14781</v>
      </c>
      <c r="H2211" s="500">
        <v>82.54</v>
      </c>
      <c r="I2211" s="484"/>
    </row>
    <row r="2212" spans="1:9" ht="36.6" customHeight="1" x14ac:dyDescent="0.25">
      <c r="A2212" s="481" t="s">
        <v>5274</v>
      </c>
      <c r="B2212" s="481"/>
      <c r="C2212" s="482" t="s">
        <v>15146</v>
      </c>
      <c r="D2212" s="482"/>
      <c r="E2212" s="482"/>
      <c r="F2212" s="482"/>
      <c r="G2212" s="363" t="s">
        <v>14781</v>
      </c>
      <c r="H2212" s="500">
        <v>80.5</v>
      </c>
      <c r="I2212" s="484"/>
    </row>
    <row r="2213" spans="1:9" ht="12.2" customHeight="1" x14ac:dyDescent="0.25">
      <c r="A2213" s="481" t="s">
        <v>5275</v>
      </c>
      <c r="B2213" s="481"/>
      <c r="C2213" s="482" t="s">
        <v>5276</v>
      </c>
      <c r="D2213" s="482"/>
      <c r="E2213" s="482"/>
      <c r="F2213" s="482"/>
      <c r="G2213" s="363" t="s">
        <v>355</v>
      </c>
      <c r="H2213" s="499">
        <v>714.12</v>
      </c>
      <c r="I2213" s="484"/>
    </row>
    <row r="2214" spans="1:9" ht="12.2" customHeight="1" x14ac:dyDescent="0.25">
      <c r="A2214" s="481" t="s">
        <v>5277</v>
      </c>
      <c r="B2214" s="481"/>
      <c r="C2214" s="482" t="s">
        <v>5278</v>
      </c>
      <c r="D2214" s="482"/>
      <c r="E2214" s="482"/>
      <c r="F2214" s="482"/>
      <c r="G2214" s="363" t="s">
        <v>355</v>
      </c>
      <c r="H2214" s="500">
        <v>60.48</v>
      </c>
      <c r="I2214" s="484"/>
    </row>
    <row r="2215" spans="1:9" ht="12.2" customHeight="1" x14ac:dyDescent="0.25">
      <c r="A2215" s="481" t="s">
        <v>5279</v>
      </c>
      <c r="B2215" s="481"/>
      <c r="C2215" s="482" t="s">
        <v>5280</v>
      </c>
      <c r="D2215" s="482"/>
      <c r="E2215" s="482"/>
      <c r="F2215" s="482"/>
      <c r="G2215" s="363" t="s">
        <v>355</v>
      </c>
      <c r="H2215" s="500">
        <v>76.150000000000006</v>
      </c>
      <c r="I2215" s="484"/>
    </row>
    <row r="2216" spans="1:9" ht="12.2" customHeight="1" x14ac:dyDescent="0.25">
      <c r="A2216" s="481" t="s">
        <v>5281</v>
      </c>
      <c r="B2216" s="481"/>
      <c r="C2216" s="482" t="s">
        <v>5282</v>
      </c>
      <c r="D2216" s="482"/>
      <c r="E2216" s="482"/>
      <c r="F2216" s="482"/>
      <c r="G2216" s="363" t="s">
        <v>355</v>
      </c>
      <c r="H2216" s="500">
        <v>85.64</v>
      </c>
      <c r="I2216" s="484"/>
    </row>
    <row r="2217" spans="1:9" ht="12.2" customHeight="1" x14ac:dyDescent="0.25">
      <c r="A2217" s="481" t="s">
        <v>5283</v>
      </c>
      <c r="B2217" s="481"/>
      <c r="C2217" s="482" t="s">
        <v>5284</v>
      </c>
      <c r="D2217" s="482"/>
      <c r="E2217" s="482"/>
      <c r="F2217" s="482"/>
      <c r="G2217" s="363" t="s">
        <v>355</v>
      </c>
      <c r="H2217" s="499">
        <v>129.94999999999999</v>
      </c>
      <c r="I2217" s="484"/>
    </row>
    <row r="2218" spans="1:9" ht="12.2" customHeight="1" x14ac:dyDescent="0.25">
      <c r="A2218" s="481" t="s">
        <v>5285</v>
      </c>
      <c r="B2218" s="481"/>
      <c r="C2218" s="482" t="s">
        <v>5286</v>
      </c>
      <c r="D2218" s="482"/>
      <c r="E2218" s="482"/>
      <c r="F2218" s="482"/>
      <c r="G2218" s="363" t="s">
        <v>355</v>
      </c>
      <c r="H2218" s="499">
        <v>137.02000000000001</v>
      </c>
      <c r="I2218" s="484"/>
    </row>
    <row r="2219" spans="1:9" ht="12.2" customHeight="1" x14ac:dyDescent="0.25">
      <c r="A2219" s="481" t="s">
        <v>5287</v>
      </c>
      <c r="B2219" s="481"/>
      <c r="C2219" s="482" t="s">
        <v>5288</v>
      </c>
      <c r="D2219" s="482"/>
      <c r="E2219" s="482"/>
      <c r="F2219" s="482"/>
      <c r="G2219" s="363" t="s">
        <v>355</v>
      </c>
      <c r="H2219" s="499">
        <v>186.34</v>
      </c>
      <c r="I2219" s="484"/>
    </row>
    <row r="2220" spans="1:9" ht="12.2" customHeight="1" x14ac:dyDescent="0.25">
      <c r="A2220" s="481" t="s">
        <v>5289</v>
      </c>
      <c r="B2220" s="481"/>
      <c r="C2220" s="482" t="s">
        <v>5290</v>
      </c>
      <c r="D2220" s="482"/>
      <c r="E2220" s="482"/>
      <c r="F2220" s="482"/>
      <c r="G2220" s="363" t="s">
        <v>355</v>
      </c>
      <c r="H2220" s="499">
        <v>319.81</v>
      </c>
      <c r="I2220" s="484"/>
    </row>
    <row r="2221" spans="1:9" ht="12.2" customHeight="1" x14ac:dyDescent="0.25">
      <c r="A2221" s="481" t="s">
        <v>5291</v>
      </c>
      <c r="B2221" s="481"/>
      <c r="C2221" s="482" t="s">
        <v>5292</v>
      </c>
      <c r="D2221" s="482"/>
      <c r="E2221" s="482"/>
      <c r="F2221" s="482"/>
      <c r="G2221" s="363" t="s">
        <v>355</v>
      </c>
      <c r="H2221" s="499">
        <v>414.14</v>
      </c>
      <c r="I2221" s="484"/>
    </row>
    <row r="2222" spans="1:9" ht="24.4" customHeight="1" x14ac:dyDescent="0.25">
      <c r="A2222" s="481" t="s">
        <v>5293</v>
      </c>
      <c r="B2222" s="481"/>
      <c r="C2222" s="482" t="s">
        <v>5294</v>
      </c>
      <c r="D2222" s="482"/>
      <c r="E2222" s="482"/>
      <c r="F2222" s="482"/>
      <c r="G2222" s="363" t="s">
        <v>355</v>
      </c>
      <c r="H2222" s="499">
        <v>888.38</v>
      </c>
      <c r="I2222" s="484"/>
    </row>
    <row r="2223" spans="1:9" ht="24.4" customHeight="1" x14ac:dyDescent="0.25">
      <c r="A2223" s="481" t="s">
        <v>5295</v>
      </c>
      <c r="B2223" s="481"/>
      <c r="C2223" s="482" t="s">
        <v>5296</v>
      </c>
      <c r="D2223" s="482"/>
      <c r="E2223" s="482"/>
      <c r="F2223" s="482"/>
      <c r="G2223" s="363" t="s">
        <v>355</v>
      </c>
      <c r="H2223" s="500">
        <v>93.07</v>
      </c>
      <c r="I2223" s="484"/>
    </row>
    <row r="2224" spans="1:9" ht="24.4" customHeight="1" x14ac:dyDescent="0.25">
      <c r="A2224" s="481" t="s">
        <v>5297</v>
      </c>
      <c r="B2224" s="481"/>
      <c r="C2224" s="482" t="s">
        <v>5298</v>
      </c>
      <c r="D2224" s="482"/>
      <c r="E2224" s="482"/>
      <c r="F2224" s="482"/>
      <c r="G2224" s="363" t="s">
        <v>355</v>
      </c>
      <c r="H2224" s="499">
        <v>108.63</v>
      </c>
      <c r="I2224" s="484"/>
    </row>
    <row r="2225" spans="1:9" ht="12.2" customHeight="1" x14ac:dyDescent="0.25">
      <c r="A2225" s="481" t="s">
        <v>5299</v>
      </c>
      <c r="B2225" s="481"/>
      <c r="C2225" s="482" t="s">
        <v>5300</v>
      </c>
      <c r="D2225" s="482"/>
      <c r="E2225" s="482"/>
      <c r="F2225" s="482"/>
      <c r="G2225" s="363" t="s">
        <v>355</v>
      </c>
      <c r="H2225" s="499">
        <v>139.66999999999999</v>
      </c>
      <c r="I2225" s="484"/>
    </row>
    <row r="2226" spans="1:9" ht="24.4" customHeight="1" x14ac:dyDescent="0.25">
      <c r="A2226" s="481" t="s">
        <v>5301</v>
      </c>
      <c r="B2226" s="481"/>
      <c r="C2226" s="482" t="s">
        <v>5302</v>
      </c>
      <c r="D2226" s="482"/>
      <c r="E2226" s="482"/>
      <c r="F2226" s="482"/>
      <c r="G2226" s="363" t="s">
        <v>355</v>
      </c>
      <c r="H2226" s="499">
        <v>212.55</v>
      </c>
      <c r="I2226" s="484"/>
    </row>
    <row r="2227" spans="1:9" ht="24.4" customHeight="1" x14ac:dyDescent="0.25">
      <c r="A2227" s="481" t="s">
        <v>5303</v>
      </c>
      <c r="B2227" s="481"/>
      <c r="C2227" s="482" t="s">
        <v>5304</v>
      </c>
      <c r="D2227" s="482"/>
      <c r="E2227" s="482"/>
      <c r="F2227" s="482"/>
      <c r="G2227" s="363" t="s">
        <v>355</v>
      </c>
      <c r="H2227" s="499">
        <v>226.58</v>
      </c>
      <c r="I2227" s="484"/>
    </row>
    <row r="2228" spans="1:9" ht="12.2" customHeight="1" x14ac:dyDescent="0.25">
      <c r="A2228" s="481" t="s">
        <v>5305</v>
      </c>
      <c r="B2228" s="481"/>
      <c r="C2228" s="482" t="s">
        <v>5306</v>
      </c>
      <c r="D2228" s="482"/>
      <c r="E2228" s="482"/>
      <c r="F2228" s="482"/>
      <c r="G2228" s="363" t="s">
        <v>355</v>
      </c>
      <c r="H2228" s="499">
        <v>306.31</v>
      </c>
      <c r="I2228" s="484"/>
    </row>
    <row r="2229" spans="1:9" ht="24.4" customHeight="1" x14ac:dyDescent="0.25">
      <c r="A2229" s="481" t="s">
        <v>456</v>
      </c>
      <c r="B2229" s="481"/>
      <c r="C2229" s="482" t="s">
        <v>5307</v>
      </c>
      <c r="D2229" s="482"/>
      <c r="E2229" s="482"/>
      <c r="F2229" s="482"/>
      <c r="G2229" s="363" t="s">
        <v>355</v>
      </c>
      <c r="H2229" s="499">
        <v>436.97</v>
      </c>
      <c r="I2229" s="484"/>
    </row>
    <row r="2230" spans="1:9" ht="12.2" customHeight="1" x14ac:dyDescent="0.25">
      <c r="A2230" s="481" t="s">
        <v>5308</v>
      </c>
      <c r="B2230" s="481"/>
      <c r="C2230" s="482" t="s">
        <v>5309</v>
      </c>
      <c r="D2230" s="482"/>
      <c r="E2230" s="482"/>
      <c r="F2230" s="482"/>
      <c r="G2230" s="363" t="s">
        <v>355</v>
      </c>
      <c r="H2230" s="499">
        <v>586.72</v>
      </c>
      <c r="I2230" s="484"/>
    </row>
    <row r="2231" spans="1:9" ht="12.2" customHeight="1" x14ac:dyDescent="0.25">
      <c r="A2231" s="485">
        <v>8987</v>
      </c>
      <c r="B2231" s="486"/>
      <c r="C2231" s="487" t="s">
        <v>5310</v>
      </c>
      <c r="D2231" s="487"/>
      <c r="E2231" s="487"/>
      <c r="F2231" s="487"/>
      <c r="G2231" s="362"/>
      <c r="H2231" s="488"/>
      <c r="I2231" s="488"/>
    </row>
    <row r="2232" spans="1:9" ht="12.2" customHeight="1" x14ac:dyDescent="0.25">
      <c r="A2232" s="481" t="s">
        <v>5311</v>
      </c>
      <c r="B2232" s="481"/>
      <c r="C2232" s="482" t="s">
        <v>5312</v>
      </c>
      <c r="D2232" s="482"/>
      <c r="E2232" s="482"/>
      <c r="F2232" s="482"/>
      <c r="G2232" s="363" t="s">
        <v>14781</v>
      </c>
      <c r="H2232" s="499">
        <v>169.74</v>
      </c>
      <c r="I2232" s="484"/>
    </row>
    <row r="2233" spans="1:9" ht="12.2" customHeight="1" x14ac:dyDescent="0.25">
      <c r="A2233" s="481" t="s">
        <v>5313</v>
      </c>
      <c r="B2233" s="481"/>
      <c r="C2233" s="482" t="s">
        <v>5314</v>
      </c>
      <c r="D2233" s="482"/>
      <c r="E2233" s="482"/>
      <c r="F2233" s="482"/>
      <c r="G2233" s="363" t="s">
        <v>14781</v>
      </c>
      <c r="H2233" s="500">
        <v>44.97</v>
      </c>
      <c r="I2233" s="484"/>
    </row>
    <row r="2234" spans="1:9" ht="24.4" customHeight="1" x14ac:dyDescent="0.25">
      <c r="A2234" s="481" t="s">
        <v>5315</v>
      </c>
      <c r="B2234" s="481"/>
      <c r="C2234" s="482" t="s">
        <v>5316</v>
      </c>
      <c r="D2234" s="482"/>
      <c r="E2234" s="482"/>
      <c r="F2234" s="482"/>
      <c r="G2234" s="363" t="s">
        <v>14781</v>
      </c>
      <c r="H2234" s="500">
        <v>70.709999999999994</v>
      </c>
      <c r="I2234" s="484"/>
    </row>
    <row r="2235" spans="1:9" ht="24.4" customHeight="1" x14ac:dyDescent="0.25">
      <c r="A2235" s="481" t="s">
        <v>5317</v>
      </c>
      <c r="B2235" s="481"/>
      <c r="C2235" s="482" t="s">
        <v>5318</v>
      </c>
      <c r="D2235" s="482"/>
      <c r="E2235" s="482"/>
      <c r="F2235" s="482"/>
      <c r="G2235" s="363" t="s">
        <v>14781</v>
      </c>
      <c r="H2235" s="500">
        <v>65.930000000000007</v>
      </c>
      <c r="I2235" s="484"/>
    </row>
    <row r="2236" spans="1:9" ht="24.4" customHeight="1" x14ac:dyDescent="0.25">
      <c r="A2236" s="481" t="s">
        <v>5319</v>
      </c>
      <c r="B2236" s="481"/>
      <c r="C2236" s="482" t="s">
        <v>5320</v>
      </c>
      <c r="D2236" s="482"/>
      <c r="E2236" s="482"/>
      <c r="F2236" s="482"/>
      <c r="G2236" s="363" t="s">
        <v>14781</v>
      </c>
      <c r="H2236" s="500">
        <v>54.68</v>
      </c>
      <c r="I2236" s="484"/>
    </row>
    <row r="2237" spans="1:9" ht="24.4" customHeight="1" x14ac:dyDescent="0.25">
      <c r="A2237" s="481" t="s">
        <v>5321</v>
      </c>
      <c r="B2237" s="481"/>
      <c r="C2237" s="482" t="s">
        <v>5322</v>
      </c>
      <c r="D2237" s="482"/>
      <c r="E2237" s="482"/>
      <c r="F2237" s="482"/>
      <c r="G2237" s="363" t="s">
        <v>14781</v>
      </c>
      <c r="H2237" s="500">
        <v>55.76</v>
      </c>
      <c r="I2237" s="484"/>
    </row>
    <row r="2238" spans="1:9" ht="24.4" customHeight="1" x14ac:dyDescent="0.25">
      <c r="A2238" s="481" t="s">
        <v>5323</v>
      </c>
      <c r="B2238" s="481"/>
      <c r="C2238" s="482" t="s">
        <v>5324</v>
      </c>
      <c r="D2238" s="482"/>
      <c r="E2238" s="482"/>
      <c r="F2238" s="482"/>
      <c r="G2238" s="363" t="s">
        <v>14781</v>
      </c>
      <c r="H2238" s="500">
        <v>66.14</v>
      </c>
      <c r="I2238" s="484"/>
    </row>
    <row r="2239" spans="1:9" ht="12.2" customHeight="1" x14ac:dyDescent="0.25">
      <c r="A2239" s="481" t="s">
        <v>5325</v>
      </c>
      <c r="B2239" s="481"/>
      <c r="C2239" s="482" t="s">
        <v>5326</v>
      </c>
      <c r="D2239" s="482"/>
      <c r="E2239" s="482"/>
      <c r="F2239" s="482"/>
      <c r="G2239" s="363" t="s">
        <v>14781</v>
      </c>
      <c r="H2239" s="500">
        <v>67.09</v>
      </c>
      <c r="I2239" s="484"/>
    </row>
    <row r="2240" spans="1:9" ht="12.2" customHeight="1" x14ac:dyDescent="0.25">
      <c r="A2240" s="481" t="s">
        <v>5327</v>
      </c>
      <c r="B2240" s="481"/>
      <c r="C2240" s="482" t="s">
        <v>5328</v>
      </c>
      <c r="D2240" s="482"/>
      <c r="E2240" s="482"/>
      <c r="F2240" s="482"/>
      <c r="G2240" s="363" t="s">
        <v>14781</v>
      </c>
      <c r="H2240" s="500">
        <v>74.38</v>
      </c>
      <c r="I2240" s="484"/>
    </row>
    <row r="2241" spans="1:9" ht="12.2" customHeight="1" x14ac:dyDescent="0.25">
      <c r="A2241" s="481" t="s">
        <v>5329</v>
      </c>
      <c r="B2241" s="481"/>
      <c r="C2241" s="482" t="s">
        <v>5330</v>
      </c>
      <c r="D2241" s="482"/>
      <c r="E2241" s="482"/>
      <c r="F2241" s="482"/>
      <c r="G2241" s="363" t="s">
        <v>14781</v>
      </c>
      <c r="H2241" s="500">
        <v>77.239999999999995</v>
      </c>
      <c r="I2241" s="484"/>
    </row>
    <row r="2242" spans="1:9" ht="12.2" customHeight="1" x14ac:dyDescent="0.25">
      <c r="A2242" s="481" t="s">
        <v>5331</v>
      </c>
      <c r="B2242" s="481"/>
      <c r="C2242" s="482" t="s">
        <v>5332</v>
      </c>
      <c r="D2242" s="482"/>
      <c r="E2242" s="482"/>
      <c r="F2242" s="482"/>
      <c r="G2242" s="363" t="s">
        <v>14781</v>
      </c>
      <c r="H2242" s="500">
        <v>83.48</v>
      </c>
      <c r="I2242" s="484"/>
    </row>
    <row r="2243" spans="1:9" ht="12.2" customHeight="1" x14ac:dyDescent="0.25">
      <c r="A2243" s="481" t="s">
        <v>5333</v>
      </c>
      <c r="B2243" s="481"/>
      <c r="C2243" s="482" t="s">
        <v>5334</v>
      </c>
      <c r="D2243" s="482"/>
      <c r="E2243" s="482"/>
      <c r="F2243" s="482"/>
      <c r="G2243" s="363" t="s">
        <v>14781</v>
      </c>
      <c r="H2243" s="500">
        <v>33.1</v>
      </c>
      <c r="I2243" s="484"/>
    </row>
    <row r="2244" spans="1:9" ht="12.2" customHeight="1" x14ac:dyDescent="0.25">
      <c r="A2244" s="481" t="s">
        <v>5335</v>
      </c>
      <c r="B2244" s="481"/>
      <c r="C2244" s="482" t="s">
        <v>5336</v>
      </c>
      <c r="D2244" s="482"/>
      <c r="E2244" s="482"/>
      <c r="F2244" s="482"/>
      <c r="G2244" s="363" t="s">
        <v>14781</v>
      </c>
      <c r="H2244" s="500">
        <v>33.799999999999997</v>
      </c>
      <c r="I2244" s="484"/>
    </row>
    <row r="2245" spans="1:9" ht="24.4" customHeight="1" x14ac:dyDescent="0.25">
      <c r="A2245" s="481" t="s">
        <v>5337</v>
      </c>
      <c r="B2245" s="481"/>
      <c r="C2245" s="482" t="s">
        <v>5338</v>
      </c>
      <c r="D2245" s="482"/>
      <c r="E2245" s="482"/>
      <c r="F2245" s="482"/>
      <c r="G2245" s="363" t="s">
        <v>14781</v>
      </c>
      <c r="H2245" s="500">
        <v>24.18</v>
      </c>
      <c r="I2245" s="484"/>
    </row>
    <row r="2246" spans="1:9" ht="24.4" customHeight="1" x14ac:dyDescent="0.25">
      <c r="A2246" s="481" t="s">
        <v>5339</v>
      </c>
      <c r="B2246" s="481"/>
      <c r="C2246" s="482" t="s">
        <v>5340</v>
      </c>
      <c r="D2246" s="482"/>
      <c r="E2246" s="482"/>
      <c r="F2246" s="482"/>
      <c r="G2246" s="363" t="s">
        <v>14781</v>
      </c>
      <c r="H2246" s="500">
        <v>25.14</v>
      </c>
      <c r="I2246" s="484"/>
    </row>
    <row r="2247" spans="1:9" ht="24.4" customHeight="1" x14ac:dyDescent="0.25">
      <c r="A2247" s="481" t="s">
        <v>5341</v>
      </c>
      <c r="B2247" s="481"/>
      <c r="C2247" s="482" t="s">
        <v>5342</v>
      </c>
      <c r="D2247" s="482"/>
      <c r="E2247" s="482"/>
      <c r="F2247" s="482"/>
      <c r="G2247" s="363" t="s">
        <v>14781</v>
      </c>
      <c r="H2247" s="500">
        <v>25.14</v>
      </c>
      <c r="I2247" s="484"/>
    </row>
    <row r="2248" spans="1:9" ht="24.4" customHeight="1" x14ac:dyDescent="0.25">
      <c r="A2248" s="481" t="s">
        <v>5343</v>
      </c>
      <c r="B2248" s="481"/>
      <c r="C2248" s="482" t="s">
        <v>5344</v>
      </c>
      <c r="D2248" s="482"/>
      <c r="E2248" s="482"/>
      <c r="F2248" s="482"/>
      <c r="G2248" s="363" t="s">
        <v>14781</v>
      </c>
      <c r="H2248" s="500">
        <v>54.77</v>
      </c>
      <c r="I2248" s="484"/>
    </row>
    <row r="2249" spans="1:9" ht="24.4" customHeight="1" x14ac:dyDescent="0.25">
      <c r="A2249" s="481" t="s">
        <v>5345</v>
      </c>
      <c r="B2249" s="481"/>
      <c r="C2249" s="482" t="s">
        <v>5346</v>
      </c>
      <c r="D2249" s="482"/>
      <c r="E2249" s="482"/>
      <c r="F2249" s="482"/>
      <c r="G2249" s="363" t="s">
        <v>14781</v>
      </c>
      <c r="H2249" s="500">
        <v>23.32</v>
      </c>
      <c r="I2249" s="484"/>
    </row>
    <row r="2250" spans="1:9" ht="24.4" customHeight="1" x14ac:dyDescent="0.25">
      <c r="A2250" s="481" t="s">
        <v>5347</v>
      </c>
      <c r="B2250" s="481"/>
      <c r="C2250" s="482" t="s">
        <v>5348</v>
      </c>
      <c r="D2250" s="482"/>
      <c r="E2250" s="482"/>
      <c r="F2250" s="482"/>
      <c r="G2250" s="363" t="s">
        <v>14781</v>
      </c>
      <c r="H2250" s="500">
        <v>30.96</v>
      </c>
      <c r="I2250" s="484"/>
    </row>
    <row r="2251" spans="1:9" ht="12.2" customHeight="1" x14ac:dyDescent="0.25">
      <c r="A2251" s="485">
        <v>8988</v>
      </c>
      <c r="B2251" s="486"/>
      <c r="C2251" s="487" t="s">
        <v>5349</v>
      </c>
      <c r="D2251" s="487"/>
      <c r="E2251" s="487"/>
      <c r="F2251" s="487"/>
      <c r="G2251" s="362"/>
      <c r="H2251" s="488"/>
      <c r="I2251" s="488"/>
    </row>
    <row r="2252" spans="1:9" ht="12.2" customHeight="1" x14ac:dyDescent="0.25">
      <c r="A2252" s="481" t="s">
        <v>5350</v>
      </c>
      <c r="B2252" s="481"/>
      <c r="C2252" s="482" t="s">
        <v>5351</v>
      </c>
      <c r="D2252" s="482"/>
      <c r="E2252" s="482"/>
      <c r="F2252" s="482"/>
      <c r="G2252" s="363" t="s">
        <v>14781</v>
      </c>
      <c r="H2252" s="500">
        <v>97.21</v>
      </c>
      <c r="I2252" s="484"/>
    </row>
    <row r="2253" spans="1:9" ht="12.2" customHeight="1" x14ac:dyDescent="0.25">
      <c r="A2253" s="481" t="s">
        <v>5352</v>
      </c>
      <c r="B2253" s="481"/>
      <c r="C2253" s="482" t="s">
        <v>5353</v>
      </c>
      <c r="D2253" s="482"/>
      <c r="E2253" s="482"/>
      <c r="F2253" s="482"/>
      <c r="G2253" s="363" t="s">
        <v>14781</v>
      </c>
      <c r="H2253" s="500">
        <v>41.23</v>
      </c>
      <c r="I2253" s="484"/>
    </row>
    <row r="2254" spans="1:9" ht="12.2" customHeight="1" x14ac:dyDescent="0.25">
      <c r="A2254" s="481" t="s">
        <v>5354</v>
      </c>
      <c r="B2254" s="481"/>
      <c r="C2254" s="482" t="s">
        <v>5355</v>
      </c>
      <c r="D2254" s="482"/>
      <c r="E2254" s="482"/>
      <c r="F2254" s="482"/>
      <c r="G2254" s="363" t="s">
        <v>14781</v>
      </c>
      <c r="H2254" s="500">
        <v>46.2</v>
      </c>
      <c r="I2254" s="484"/>
    </row>
    <row r="2255" spans="1:9" ht="24.4" customHeight="1" x14ac:dyDescent="0.25">
      <c r="A2255" s="481" t="s">
        <v>5356</v>
      </c>
      <c r="B2255" s="481"/>
      <c r="C2255" s="482" t="s">
        <v>5357</v>
      </c>
      <c r="D2255" s="482"/>
      <c r="E2255" s="482"/>
      <c r="F2255" s="482"/>
      <c r="G2255" s="363" t="s">
        <v>14781</v>
      </c>
      <c r="H2255" s="500">
        <v>29.77</v>
      </c>
      <c r="I2255" s="484"/>
    </row>
    <row r="2256" spans="1:9" ht="24.4" customHeight="1" x14ac:dyDescent="0.25">
      <c r="A2256" s="481" t="s">
        <v>5358</v>
      </c>
      <c r="B2256" s="481"/>
      <c r="C2256" s="482" t="s">
        <v>5359</v>
      </c>
      <c r="D2256" s="482"/>
      <c r="E2256" s="482"/>
      <c r="F2256" s="482"/>
      <c r="G2256" s="363" t="s">
        <v>14781</v>
      </c>
      <c r="H2256" s="500">
        <v>40.74</v>
      </c>
      <c r="I2256" s="484"/>
    </row>
    <row r="2257" spans="1:9" ht="12.2" customHeight="1" x14ac:dyDescent="0.25">
      <c r="A2257" s="485">
        <v>8990</v>
      </c>
      <c r="B2257" s="486"/>
      <c r="C2257" s="487" t="s">
        <v>5360</v>
      </c>
      <c r="D2257" s="487"/>
      <c r="E2257" s="487"/>
      <c r="F2257" s="487"/>
      <c r="G2257" s="362"/>
      <c r="H2257" s="488"/>
      <c r="I2257" s="488"/>
    </row>
    <row r="2258" spans="1:9" ht="12.2" customHeight="1" x14ac:dyDescent="0.25">
      <c r="A2258" s="481" t="s">
        <v>5361</v>
      </c>
      <c r="B2258" s="481"/>
      <c r="C2258" s="482" t="s">
        <v>5362</v>
      </c>
      <c r="D2258" s="482"/>
      <c r="E2258" s="482"/>
      <c r="F2258" s="482"/>
      <c r="G2258" s="363" t="s">
        <v>355</v>
      </c>
      <c r="H2258" s="483">
        <v>7.5</v>
      </c>
      <c r="I2258" s="484"/>
    </row>
    <row r="2259" spans="1:9" ht="12.2" customHeight="1" x14ac:dyDescent="0.25">
      <c r="A2259" s="485">
        <v>8991</v>
      </c>
      <c r="B2259" s="486"/>
      <c r="C2259" s="487" t="s">
        <v>5363</v>
      </c>
      <c r="D2259" s="487"/>
      <c r="E2259" s="487"/>
      <c r="F2259" s="487"/>
      <c r="G2259" s="362"/>
      <c r="H2259" s="488"/>
      <c r="I2259" s="488"/>
    </row>
    <row r="2260" spans="1:9" ht="48.75" customHeight="1" x14ac:dyDescent="0.25">
      <c r="A2260" s="481" t="s">
        <v>5364</v>
      </c>
      <c r="B2260" s="481"/>
      <c r="C2260" s="482" t="s">
        <v>5365</v>
      </c>
      <c r="D2260" s="482"/>
      <c r="E2260" s="482"/>
      <c r="F2260" s="482"/>
      <c r="G2260" s="363" t="s">
        <v>14781</v>
      </c>
      <c r="H2260" s="499">
        <v>115.83</v>
      </c>
      <c r="I2260" s="484"/>
    </row>
    <row r="2261" spans="1:9" ht="48.75" customHeight="1" x14ac:dyDescent="0.25">
      <c r="A2261" s="481" t="s">
        <v>5366</v>
      </c>
      <c r="B2261" s="481"/>
      <c r="C2261" s="482" t="s">
        <v>5367</v>
      </c>
      <c r="D2261" s="482"/>
      <c r="E2261" s="482"/>
      <c r="F2261" s="482"/>
      <c r="G2261" s="363" t="s">
        <v>14781</v>
      </c>
      <c r="H2261" s="500">
        <v>75.16</v>
      </c>
      <c r="I2261" s="484"/>
    </row>
    <row r="2262" spans="1:9" ht="12.2" customHeight="1" x14ac:dyDescent="0.25">
      <c r="A2262" s="485">
        <v>8992</v>
      </c>
      <c r="B2262" s="486"/>
      <c r="C2262" s="487" t="s">
        <v>5368</v>
      </c>
      <c r="D2262" s="487"/>
      <c r="E2262" s="487"/>
      <c r="F2262" s="487"/>
      <c r="G2262" s="362"/>
      <c r="H2262" s="488"/>
      <c r="I2262" s="488"/>
    </row>
    <row r="2263" spans="1:9" ht="60.95" customHeight="1" x14ac:dyDescent="0.25">
      <c r="A2263" s="481" t="s">
        <v>5369</v>
      </c>
      <c r="B2263" s="481"/>
      <c r="C2263" s="482" t="s">
        <v>5370</v>
      </c>
      <c r="D2263" s="482"/>
      <c r="E2263" s="482"/>
      <c r="F2263" s="482"/>
      <c r="G2263" s="363" t="s">
        <v>14781</v>
      </c>
      <c r="H2263" s="499">
        <v>756.97</v>
      </c>
      <c r="I2263" s="484"/>
    </row>
    <row r="2264" spans="1:9" ht="60.95" customHeight="1" x14ac:dyDescent="0.25">
      <c r="A2264" s="481" t="s">
        <v>5371</v>
      </c>
      <c r="B2264" s="481"/>
      <c r="C2264" s="482" t="s">
        <v>5372</v>
      </c>
      <c r="D2264" s="482"/>
      <c r="E2264" s="482"/>
      <c r="F2264" s="482"/>
      <c r="G2264" s="363" t="s">
        <v>14781</v>
      </c>
      <c r="H2264" s="499">
        <v>987.18</v>
      </c>
      <c r="I2264" s="484"/>
    </row>
    <row r="2265" spans="1:9" ht="60.95" customHeight="1" x14ac:dyDescent="0.25">
      <c r="A2265" s="481" t="s">
        <v>5373</v>
      </c>
      <c r="B2265" s="481"/>
      <c r="C2265" s="482" t="s">
        <v>5374</v>
      </c>
      <c r="D2265" s="482"/>
      <c r="E2265" s="482"/>
      <c r="F2265" s="482"/>
      <c r="G2265" s="363" t="s">
        <v>14781</v>
      </c>
      <c r="H2265" s="499">
        <v>130.65</v>
      </c>
      <c r="I2265" s="484"/>
    </row>
    <row r="2266" spans="1:9" ht="60.95" customHeight="1" x14ac:dyDescent="0.25">
      <c r="A2266" s="481" t="s">
        <v>5375</v>
      </c>
      <c r="B2266" s="481"/>
      <c r="C2266" s="482" t="s">
        <v>5376</v>
      </c>
      <c r="D2266" s="482"/>
      <c r="E2266" s="482"/>
      <c r="F2266" s="482"/>
      <c r="G2266" s="363" t="s">
        <v>14781</v>
      </c>
      <c r="H2266" s="499">
        <v>163.25</v>
      </c>
      <c r="I2266" s="484"/>
    </row>
    <row r="2267" spans="1:9" ht="60.95" customHeight="1" x14ac:dyDescent="0.25">
      <c r="A2267" s="481" t="s">
        <v>5377</v>
      </c>
      <c r="B2267" s="481"/>
      <c r="C2267" s="482" t="s">
        <v>5378</v>
      </c>
      <c r="D2267" s="482"/>
      <c r="E2267" s="482"/>
      <c r="F2267" s="482"/>
      <c r="G2267" s="363" t="s">
        <v>14781</v>
      </c>
      <c r="H2267" s="499">
        <v>202.43</v>
      </c>
      <c r="I2267" s="484"/>
    </row>
    <row r="2268" spans="1:9" ht="60.95" customHeight="1" x14ac:dyDescent="0.25">
      <c r="A2268" s="481" t="s">
        <v>5379</v>
      </c>
      <c r="B2268" s="481"/>
      <c r="C2268" s="482" t="s">
        <v>5380</v>
      </c>
      <c r="D2268" s="482"/>
      <c r="E2268" s="482"/>
      <c r="F2268" s="482"/>
      <c r="G2268" s="363" t="s">
        <v>14781</v>
      </c>
      <c r="H2268" s="499">
        <v>391.47</v>
      </c>
      <c r="I2268" s="484"/>
    </row>
    <row r="2269" spans="1:9" ht="60.95" customHeight="1" x14ac:dyDescent="0.25">
      <c r="A2269" s="481" t="s">
        <v>5381</v>
      </c>
      <c r="B2269" s="481"/>
      <c r="C2269" s="482" t="s">
        <v>5382</v>
      </c>
      <c r="D2269" s="482"/>
      <c r="E2269" s="482"/>
      <c r="F2269" s="482"/>
      <c r="G2269" s="363" t="s">
        <v>14781</v>
      </c>
      <c r="H2269" s="499">
        <v>206.58</v>
      </c>
      <c r="I2269" s="484"/>
    </row>
    <row r="2270" spans="1:9" ht="60.95" customHeight="1" x14ac:dyDescent="0.25">
      <c r="A2270" s="481" t="s">
        <v>5383</v>
      </c>
      <c r="B2270" s="481"/>
      <c r="C2270" s="482" t="s">
        <v>5384</v>
      </c>
      <c r="D2270" s="482"/>
      <c r="E2270" s="482"/>
      <c r="F2270" s="482"/>
      <c r="G2270" s="363" t="s">
        <v>14781</v>
      </c>
      <c r="H2270" s="499">
        <v>268.20999999999998</v>
      </c>
      <c r="I2270" s="484"/>
    </row>
    <row r="2271" spans="1:9" ht="60.95" customHeight="1" x14ac:dyDescent="0.25">
      <c r="A2271" s="481" t="s">
        <v>5385</v>
      </c>
      <c r="B2271" s="481"/>
      <c r="C2271" s="482" t="s">
        <v>5386</v>
      </c>
      <c r="D2271" s="482"/>
      <c r="E2271" s="482"/>
      <c r="F2271" s="482"/>
      <c r="G2271" s="363" t="s">
        <v>14781</v>
      </c>
      <c r="H2271" s="499">
        <v>329.83</v>
      </c>
      <c r="I2271" s="484"/>
    </row>
    <row r="2272" spans="1:9" ht="60.95" customHeight="1" x14ac:dyDescent="0.25">
      <c r="A2272" s="481" t="s">
        <v>5387</v>
      </c>
      <c r="B2272" s="481"/>
      <c r="C2272" s="482" t="s">
        <v>5388</v>
      </c>
      <c r="D2272" s="482"/>
      <c r="E2272" s="482"/>
      <c r="F2272" s="482"/>
      <c r="G2272" s="363" t="s">
        <v>14781</v>
      </c>
      <c r="H2272" s="499">
        <v>491.12</v>
      </c>
      <c r="I2272" s="484"/>
    </row>
    <row r="2273" spans="1:9" ht="60.95" customHeight="1" x14ac:dyDescent="0.25">
      <c r="A2273" s="481" t="s">
        <v>5389</v>
      </c>
      <c r="B2273" s="481"/>
      <c r="C2273" s="482" t="s">
        <v>5390</v>
      </c>
      <c r="D2273" s="482"/>
      <c r="E2273" s="482"/>
      <c r="F2273" s="482"/>
      <c r="G2273" s="363" t="s">
        <v>14781</v>
      </c>
      <c r="H2273" s="499">
        <v>263.61</v>
      </c>
      <c r="I2273" s="484"/>
    </row>
    <row r="2274" spans="1:9" ht="60.95" customHeight="1" x14ac:dyDescent="0.25">
      <c r="A2274" s="481" t="s">
        <v>5391</v>
      </c>
      <c r="B2274" s="481"/>
      <c r="C2274" s="482" t="s">
        <v>5392</v>
      </c>
      <c r="D2274" s="482"/>
      <c r="E2274" s="482"/>
      <c r="F2274" s="482"/>
      <c r="G2274" s="363" t="s">
        <v>14781</v>
      </c>
      <c r="H2274" s="499">
        <v>241.11</v>
      </c>
      <c r="I2274" s="484"/>
    </row>
    <row r="2275" spans="1:9" ht="60.95" customHeight="1" x14ac:dyDescent="0.25">
      <c r="A2275" s="481" t="s">
        <v>5393</v>
      </c>
      <c r="B2275" s="481"/>
      <c r="C2275" s="482" t="s">
        <v>5394</v>
      </c>
      <c r="D2275" s="482"/>
      <c r="E2275" s="482"/>
      <c r="F2275" s="482"/>
      <c r="G2275" s="363" t="s">
        <v>14781</v>
      </c>
      <c r="H2275" s="499">
        <v>339.45</v>
      </c>
      <c r="I2275" s="484"/>
    </row>
    <row r="2276" spans="1:9" ht="60.95" customHeight="1" x14ac:dyDescent="0.25">
      <c r="A2276" s="481" t="s">
        <v>5395</v>
      </c>
      <c r="B2276" s="481"/>
      <c r="C2276" s="482" t="s">
        <v>5396</v>
      </c>
      <c r="D2276" s="482"/>
      <c r="E2276" s="482"/>
      <c r="F2276" s="482"/>
      <c r="G2276" s="363" t="s">
        <v>14781</v>
      </c>
      <c r="H2276" s="499">
        <v>415.29</v>
      </c>
      <c r="I2276" s="484"/>
    </row>
    <row r="2277" spans="1:9" ht="60.95" customHeight="1" x14ac:dyDescent="0.25">
      <c r="A2277" s="481" t="s">
        <v>5397</v>
      </c>
      <c r="B2277" s="481"/>
      <c r="C2277" s="482" t="s">
        <v>5398</v>
      </c>
      <c r="D2277" s="482"/>
      <c r="E2277" s="482"/>
      <c r="F2277" s="482"/>
      <c r="G2277" s="363" t="s">
        <v>14781</v>
      </c>
      <c r="H2277" s="499">
        <v>597.1</v>
      </c>
      <c r="I2277" s="484"/>
    </row>
    <row r="2278" spans="1:9" ht="60.95" customHeight="1" x14ac:dyDescent="0.25">
      <c r="A2278" s="481" t="s">
        <v>5399</v>
      </c>
      <c r="B2278" s="481"/>
      <c r="C2278" s="482" t="s">
        <v>5400</v>
      </c>
      <c r="D2278" s="482"/>
      <c r="E2278" s="482"/>
      <c r="F2278" s="482"/>
      <c r="G2278" s="363" t="s">
        <v>14781</v>
      </c>
      <c r="H2278" s="499">
        <v>325.61</v>
      </c>
      <c r="I2278" s="484"/>
    </row>
    <row r="2279" spans="1:9" ht="60.95" customHeight="1" x14ac:dyDescent="0.25">
      <c r="A2279" s="481" t="s">
        <v>5401</v>
      </c>
      <c r="B2279" s="481"/>
      <c r="C2279" s="482" t="s">
        <v>5402</v>
      </c>
      <c r="D2279" s="482"/>
      <c r="E2279" s="482"/>
      <c r="F2279" s="482"/>
      <c r="G2279" s="363" t="s">
        <v>14781</v>
      </c>
      <c r="H2279" s="499">
        <v>416.12</v>
      </c>
      <c r="I2279" s="484"/>
    </row>
    <row r="2280" spans="1:9" ht="60.95" customHeight="1" x14ac:dyDescent="0.25">
      <c r="A2280" s="481" t="s">
        <v>5403</v>
      </c>
      <c r="B2280" s="481"/>
      <c r="C2280" s="482" t="s">
        <v>5404</v>
      </c>
      <c r="D2280" s="482"/>
      <c r="E2280" s="482"/>
      <c r="F2280" s="482"/>
      <c r="G2280" s="363" t="s">
        <v>14781</v>
      </c>
      <c r="H2280" s="499">
        <v>438.74</v>
      </c>
      <c r="I2280" s="484"/>
    </row>
    <row r="2281" spans="1:9" ht="60.95" customHeight="1" x14ac:dyDescent="0.25">
      <c r="A2281" s="481" t="s">
        <v>5405</v>
      </c>
      <c r="B2281" s="481"/>
      <c r="C2281" s="482" t="s">
        <v>5406</v>
      </c>
      <c r="D2281" s="482"/>
      <c r="E2281" s="482"/>
      <c r="F2281" s="482"/>
      <c r="G2281" s="363" t="s">
        <v>14781</v>
      </c>
      <c r="H2281" s="499">
        <v>458.89</v>
      </c>
      <c r="I2281" s="484"/>
    </row>
    <row r="2282" spans="1:9" ht="60.95" customHeight="1" x14ac:dyDescent="0.25">
      <c r="A2282" s="481" t="s">
        <v>5407</v>
      </c>
      <c r="B2282" s="481"/>
      <c r="C2282" s="482" t="s">
        <v>5408</v>
      </c>
      <c r="D2282" s="482"/>
      <c r="E2282" s="482"/>
      <c r="F2282" s="482"/>
      <c r="G2282" s="363" t="s">
        <v>14781</v>
      </c>
      <c r="H2282" s="499">
        <v>483.97</v>
      </c>
      <c r="I2282" s="484"/>
    </row>
    <row r="2283" spans="1:9" ht="60.95" customHeight="1" x14ac:dyDescent="0.25">
      <c r="A2283" s="481" t="s">
        <v>5409</v>
      </c>
      <c r="B2283" s="481"/>
      <c r="C2283" s="482" t="s">
        <v>5410</v>
      </c>
      <c r="D2283" s="482"/>
      <c r="E2283" s="482"/>
      <c r="F2283" s="482"/>
      <c r="G2283" s="363" t="s">
        <v>14781</v>
      </c>
      <c r="H2283" s="499">
        <v>506.6</v>
      </c>
      <c r="I2283" s="484"/>
    </row>
    <row r="2284" spans="1:9" ht="60.95" customHeight="1" x14ac:dyDescent="0.25">
      <c r="A2284" s="481" t="s">
        <v>5411</v>
      </c>
      <c r="B2284" s="481"/>
      <c r="C2284" s="482" t="s">
        <v>5412</v>
      </c>
      <c r="D2284" s="482"/>
      <c r="E2284" s="482"/>
      <c r="F2284" s="482"/>
      <c r="G2284" s="363" t="s">
        <v>14781</v>
      </c>
      <c r="H2284" s="499">
        <v>529.24</v>
      </c>
      <c r="I2284" s="484"/>
    </row>
    <row r="2285" spans="1:9" ht="60.95" customHeight="1" x14ac:dyDescent="0.25">
      <c r="A2285" s="481" t="s">
        <v>5413</v>
      </c>
      <c r="B2285" s="481"/>
      <c r="C2285" s="482" t="s">
        <v>5414</v>
      </c>
      <c r="D2285" s="482"/>
      <c r="E2285" s="482"/>
      <c r="F2285" s="482"/>
      <c r="G2285" s="363" t="s">
        <v>14781</v>
      </c>
      <c r="H2285" s="499">
        <v>779.14</v>
      </c>
      <c r="I2285" s="484"/>
    </row>
    <row r="2286" spans="1:9" ht="60.95" customHeight="1" x14ac:dyDescent="0.25">
      <c r="A2286" s="481" t="s">
        <v>5415</v>
      </c>
      <c r="B2286" s="481"/>
      <c r="C2286" s="482" t="s">
        <v>5416</v>
      </c>
      <c r="D2286" s="482"/>
      <c r="E2286" s="482"/>
      <c r="F2286" s="482"/>
      <c r="G2286" s="363" t="s">
        <v>14781</v>
      </c>
      <c r="H2286" s="499">
        <v>409.59</v>
      </c>
      <c r="I2286" s="484"/>
    </row>
    <row r="2287" spans="1:9" ht="60.95" customHeight="1" x14ac:dyDescent="0.25">
      <c r="A2287" s="481" t="s">
        <v>5417</v>
      </c>
      <c r="B2287" s="481"/>
      <c r="C2287" s="482" t="s">
        <v>5418</v>
      </c>
      <c r="D2287" s="482"/>
      <c r="E2287" s="482"/>
      <c r="F2287" s="482"/>
      <c r="G2287" s="363" t="s">
        <v>14781</v>
      </c>
      <c r="H2287" s="499">
        <v>515.19000000000005</v>
      </c>
      <c r="I2287" s="484"/>
    </row>
    <row r="2288" spans="1:9" ht="60.95" customHeight="1" x14ac:dyDescent="0.25">
      <c r="A2288" s="481" t="s">
        <v>5419</v>
      </c>
      <c r="B2288" s="481"/>
      <c r="C2288" s="482" t="s">
        <v>5420</v>
      </c>
      <c r="D2288" s="482"/>
      <c r="E2288" s="482"/>
      <c r="F2288" s="482"/>
      <c r="G2288" s="363" t="s">
        <v>14781</v>
      </c>
      <c r="H2288" s="499">
        <v>620.77</v>
      </c>
      <c r="I2288" s="484"/>
    </row>
    <row r="2289" spans="1:9" ht="60.95" customHeight="1" x14ac:dyDescent="0.25">
      <c r="A2289" s="481" t="s">
        <v>5421</v>
      </c>
      <c r="B2289" s="481"/>
      <c r="C2289" s="482" t="s">
        <v>5422</v>
      </c>
      <c r="D2289" s="482"/>
      <c r="E2289" s="482"/>
      <c r="F2289" s="482"/>
      <c r="G2289" s="363" t="s">
        <v>14781</v>
      </c>
      <c r="H2289" s="499">
        <v>848.44</v>
      </c>
      <c r="I2289" s="484"/>
    </row>
    <row r="2290" spans="1:9" ht="60.95" customHeight="1" x14ac:dyDescent="0.25">
      <c r="A2290" s="481" t="s">
        <v>5423</v>
      </c>
      <c r="B2290" s="481"/>
      <c r="C2290" s="482" t="s">
        <v>5424</v>
      </c>
      <c r="D2290" s="482"/>
      <c r="E2290" s="482"/>
      <c r="F2290" s="482"/>
      <c r="G2290" s="363" t="s">
        <v>14781</v>
      </c>
      <c r="H2290" s="501">
        <v>1090.6400000000001</v>
      </c>
      <c r="I2290" s="484"/>
    </row>
    <row r="2291" spans="1:9" ht="60.95" customHeight="1" x14ac:dyDescent="0.25">
      <c r="A2291" s="481" t="s">
        <v>5425</v>
      </c>
      <c r="B2291" s="481"/>
      <c r="C2291" s="482" t="s">
        <v>5426</v>
      </c>
      <c r="D2291" s="482"/>
      <c r="E2291" s="482"/>
      <c r="F2291" s="482"/>
      <c r="G2291" s="363" t="s">
        <v>14781</v>
      </c>
      <c r="H2291" s="499">
        <v>485.11</v>
      </c>
      <c r="I2291" s="484"/>
    </row>
    <row r="2292" spans="1:9" ht="60.95" customHeight="1" x14ac:dyDescent="0.25">
      <c r="A2292" s="481" t="s">
        <v>5427</v>
      </c>
      <c r="B2292" s="481"/>
      <c r="C2292" s="482" t="s">
        <v>5428</v>
      </c>
      <c r="D2292" s="482"/>
      <c r="E2292" s="482"/>
      <c r="F2292" s="482"/>
      <c r="G2292" s="363" t="s">
        <v>14781</v>
      </c>
      <c r="H2292" s="499">
        <v>606.21</v>
      </c>
      <c r="I2292" s="484"/>
    </row>
    <row r="2293" spans="1:9" ht="60.95" customHeight="1" x14ac:dyDescent="0.25">
      <c r="A2293" s="481" t="s">
        <v>5429</v>
      </c>
      <c r="B2293" s="481"/>
      <c r="C2293" s="482" t="s">
        <v>5430</v>
      </c>
      <c r="D2293" s="482"/>
      <c r="E2293" s="482"/>
      <c r="F2293" s="482"/>
      <c r="G2293" s="363" t="s">
        <v>14781</v>
      </c>
      <c r="H2293" s="499">
        <v>727.33</v>
      </c>
      <c r="I2293" s="484"/>
    </row>
    <row r="2294" spans="1:9" ht="60.95" customHeight="1" x14ac:dyDescent="0.25">
      <c r="A2294" s="481" t="s">
        <v>5431</v>
      </c>
      <c r="B2294" s="481"/>
      <c r="C2294" s="482" t="s">
        <v>5432</v>
      </c>
      <c r="D2294" s="482"/>
      <c r="E2294" s="482"/>
      <c r="F2294" s="482"/>
      <c r="G2294" s="363" t="s">
        <v>14781</v>
      </c>
      <c r="H2294" s="499">
        <v>977.15</v>
      </c>
      <c r="I2294" s="484"/>
    </row>
    <row r="2295" spans="1:9" ht="60.95" customHeight="1" x14ac:dyDescent="0.25">
      <c r="A2295" s="481" t="s">
        <v>5433</v>
      </c>
      <c r="B2295" s="481"/>
      <c r="C2295" s="482" t="s">
        <v>5434</v>
      </c>
      <c r="D2295" s="482"/>
      <c r="E2295" s="482"/>
      <c r="F2295" s="482"/>
      <c r="G2295" s="363" t="s">
        <v>14781</v>
      </c>
      <c r="H2295" s="501">
        <v>1251.29</v>
      </c>
      <c r="I2295" s="484"/>
    </row>
    <row r="2296" spans="1:9" ht="60.95" customHeight="1" x14ac:dyDescent="0.25">
      <c r="A2296" s="481" t="s">
        <v>5435</v>
      </c>
      <c r="B2296" s="481"/>
      <c r="C2296" s="482" t="s">
        <v>5436</v>
      </c>
      <c r="D2296" s="482"/>
      <c r="E2296" s="482"/>
      <c r="F2296" s="482"/>
      <c r="G2296" s="363" t="s">
        <v>14781</v>
      </c>
      <c r="H2296" s="499">
        <v>702.99</v>
      </c>
      <c r="I2296" s="484"/>
    </row>
    <row r="2297" spans="1:9" ht="60.95" customHeight="1" x14ac:dyDescent="0.25">
      <c r="A2297" s="481" t="s">
        <v>5437</v>
      </c>
      <c r="B2297" s="481"/>
      <c r="C2297" s="482" t="s">
        <v>5438</v>
      </c>
      <c r="D2297" s="482"/>
      <c r="E2297" s="482"/>
      <c r="F2297" s="482"/>
      <c r="G2297" s="363" t="s">
        <v>14781</v>
      </c>
      <c r="H2297" s="499">
        <v>840.06</v>
      </c>
      <c r="I2297" s="484"/>
    </row>
    <row r="2298" spans="1:9" ht="12.2" customHeight="1" x14ac:dyDescent="0.25">
      <c r="A2298" s="485">
        <v>8993</v>
      </c>
      <c r="B2298" s="486"/>
      <c r="C2298" s="487" t="s">
        <v>5439</v>
      </c>
      <c r="D2298" s="487"/>
      <c r="E2298" s="487"/>
      <c r="F2298" s="487"/>
      <c r="G2298" s="362"/>
      <c r="H2298" s="488"/>
      <c r="I2298" s="488"/>
    </row>
    <row r="2299" spans="1:9" ht="60.95" customHeight="1" x14ac:dyDescent="0.25">
      <c r="A2299" s="481" t="s">
        <v>5440</v>
      </c>
      <c r="B2299" s="481"/>
      <c r="C2299" s="482" t="s">
        <v>5441</v>
      </c>
      <c r="D2299" s="482"/>
      <c r="E2299" s="482"/>
      <c r="F2299" s="482"/>
      <c r="G2299" s="363" t="s">
        <v>14781</v>
      </c>
      <c r="H2299" s="501">
        <v>1423.28</v>
      </c>
      <c r="I2299" s="484"/>
    </row>
    <row r="2300" spans="1:9" ht="60.95" customHeight="1" x14ac:dyDescent="0.25">
      <c r="A2300" s="481" t="s">
        <v>5442</v>
      </c>
      <c r="B2300" s="481"/>
      <c r="C2300" s="482" t="s">
        <v>5443</v>
      </c>
      <c r="D2300" s="482"/>
      <c r="E2300" s="482"/>
      <c r="F2300" s="482"/>
      <c r="G2300" s="363" t="s">
        <v>14781</v>
      </c>
      <c r="H2300" s="499">
        <v>812.86</v>
      </c>
      <c r="I2300" s="484"/>
    </row>
    <row r="2301" spans="1:9" ht="60.95" customHeight="1" x14ac:dyDescent="0.25">
      <c r="A2301" s="481" t="s">
        <v>5444</v>
      </c>
      <c r="B2301" s="481"/>
      <c r="C2301" s="482" t="s">
        <v>5445</v>
      </c>
      <c r="D2301" s="482"/>
      <c r="E2301" s="482"/>
      <c r="F2301" s="482"/>
      <c r="G2301" s="363" t="s">
        <v>14781</v>
      </c>
      <c r="H2301" s="499">
        <v>221.98</v>
      </c>
      <c r="I2301" s="484"/>
    </row>
    <row r="2302" spans="1:9" ht="60.95" customHeight="1" x14ac:dyDescent="0.25">
      <c r="A2302" s="481" t="s">
        <v>5446</v>
      </c>
      <c r="B2302" s="481"/>
      <c r="C2302" s="482" t="s">
        <v>5447</v>
      </c>
      <c r="D2302" s="482"/>
      <c r="E2302" s="482"/>
      <c r="F2302" s="482"/>
      <c r="G2302" s="363" t="s">
        <v>14781</v>
      </c>
      <c r="H2302" s="499">
        <v>245.9</v>
      </c>
      <c r="I2302" s="484"/>
    </row>
    <row r="2303" spans="1:9" ht="60.95" customHeight="1" x14ac:dyDescent="0.25">
      <c r="A2303" s="481" t="s">
        <v>5448</v>
      </c>
      <c r="B2303" s="481"/>
      <c r="C2303" s="482" t="s">
        <v>5449</v>
      </c>
      <c r="D2303" s="482"/>
      <c r="E2303" s="482"/>
      <c r="F2303" s="482"/>
      <c r="G2303" s="363" t="s">
        <v>14781</v>
      </c>
      <c r="H2303" s="499">
        <v>293.75</v>
      </c>
      <c r="I2303" s="484"/>
    </row>
    <row r="2304" spans="1:9" ht="60.95" customHeight="1" x14ac:dyDescent="0.25">
      <c r="A2304" s="481" t="s">
        <v>5450</v>
      </c>
      <c r="B2304" s="481"/>
      <c r="C2304" s="482" t="s">
        <v>5451</v>
      </c>
      <c r="D2304" s="482"/>
      <c r="E2304" s="482"/>
      <c r="F2304" s="482"/>
      <c r="G2304" s="363" t="s">
        <v>14781</v>
      </c>
      <c r="H2304" s="499">
        <v>351.16</v>
      </c>
      <c r="I2304" s="484"/>
    </row>
    <row r="2305" spans="1:9" ht="60.95" customHeight="1" x14ac:dyDescent="0.25">
      <c r="A2305" s="481" t="s">
        <v>5452</v>
      </c>
      <c r="B2305" s="481"/>
      <c r="C2305" s="482" t="s">
        <v>5453</v>
      </c>
      <c r="D2305" s="482"/>
      <c r="E2305" s="482"/>
      <c r="F2305" s="482"/>
      <c r="G2305" s="363" t="s">
        <v>14781</v>
      </c>
      <c r="H2305" s="499">
        <v>412.78</v>
      </c>
      <c r="I2305" s="484"/>
    </row>
    <row r="2306" spans="1:9" ht="60.95" customHeight="1" x14ac:dyDescent="0.25">
      <c r="A2306" s="481" t="s">
        <v>5454</v>
      </c>
      <c r="B2306" s="481"/>
      <c r="C2306" s="482" t="s">
        <v>5455</v>
      </c>
      <c r="D2306" s="482"/>
      <c r="E2306" s="482"/>
      <c r="F2306" s="482"/>
      <c r="G2306" s="363" t="s">
        <v>14781</v>
      </c>
      <c r="H2306" s="499">
        <v>474.41</v>
      </c>
      <c r="I2306" s="484"/>
    </row>
    <row r="2307" spans="1:9" ht="60.95" customHeight="1" x14ac:dyDescent="0.25">
      <c r="A2307" s="481" t="s">
        <v>5456</v>
      </c>
      <c r="B2307" s="481"/>
      <c r="C2307" s="482" t="s">
        <v>5457</v>
      </c>
      <c r="D2307" s="482"/>
      <c r="E2307" s="482"/>
      <c r="F2307" s="482"/>
      <c r="G2307" s="363" t="s">
        <v>14781</v>
      </c>
      <c r="H2307" s="499">
        <v>701.26</v>
      </c>
      <c r="I2307" s="484"/>
    </row>
    <row r="2308" spans="1:9" ht="60.95" customHeight="1" x14ac:dyDescent="0.25">
      <c r="A2308" s="481" t="s">
        <v>5458</v>
      </c>
      <c r="B2308" s="481"/>
      <c r="C2308" s="482" t="s">
        <v>5459</v>
      </c>
      <c r="D2308" s="482"/>
      <c r="E2308" s="482"/>
      <c r="F2308" s="482"/>
      <c r="G2308" s="363" t="s">
        <v>14781</v>
      </c>
      <c r="H2308" s="499">
        <v>473.75</v>
      </c>
      <c r="I2308" s="484"/>
    </row>
    <row r="2309" spans="1:9" ht="60.95" customHeight="1" x14ac:dyDescent="0.25">
      <c r="A2309" s="481" t="s">
        <v>5460</v>
      </c>
      <c r="B2309" s="481"/>
      <c r="C2309" s="482" t="s">
        <v>5461</v>
      </c>
      <c r="D2309" s="482"/>
      <c r="E2309" s="482"/>
      <c r="F2309" s="482"/>
      <c r="G2309" s="363" t="s">
        <v>14781</v>
      </c>
      <c r="H2309" s="499">
        <v>549.57000000000005</v>
      </c>
      <c r="I2309" s="484"/>
    </row>
    <row r="2310" spans="1:9" ht="60.95" customHeight="1" x14ac:dyDescent="0.25">
      <c r="A2310" s="481" t="s">
        <v>5462</v>
      </c>
      <c r="B2310" s="481"/>
      <c r="C2310" s="482" t="s">
        <v>5463</v>
      </c>
      <c r="D2310" s="482"/>
      <c r="E2310" s="482"/>
      <c r="F2310" s="482"/>
      <c r="G2310" s="363" t="s">
        <v>14781</v>
      </c>
      <c r="H2310" s="499">
        <v>885.13</v>
      </c>
      <c r="I2310" s="484"/>
    </row>
    <row r="2311" spans="1:9" ht="60.95" customHeight="1" x14ac:dyDescent="0.25">
      <c r="A2311" s="481" t="s">
        <v>5464</v>
      </c>
      <c r="B2311" s="481"/>
      <c r="C2311" s="482" t="s">
        <v>5465</v>
      </c>
      <c r="D2311" s="482"/>
      <c r="E2311" s="482"/>
      <c r="F2311" s="482"/>
      <c r="G2311" s="363" t="s">
        <v>14781</v>
      </c>
      <c r="H2311" s="499">
        <v>613.63</v>
      </c>
      <c r="I2311" s="484"/>
    </row>
    <row r="2312" spans="1:9" ht="60.95" customHeight="1" x14ac:dyDescent="0.25">
      <c r="A2312" s="481" t="s">
        <v>5466</v>
      </c>
      <c r="B2312" s="481"/>
      <c r="C2312" s="482" t="s">
        <v>5467</v>
      </c>
      <c r="D2312" s="482"/>
      <c r="E2312" s="482"/>
      <c r="F2312" s="482"/>
      <c r="G2312" s="363" t="s">
        <v>14781</v>
      </c>
      <c r="H2312" s="499">
        <v>704.13</v>
      </c>
      <c r="I2312" s="484"/>
    </row>
    <row r="2313" spans="1:9" ht="60.95" customHeight="1" x14ac:dyDescent="0.25">
      <c r="A2313" s="481" t="s">
        <v>5468</v>
      </c>
      <c r="B2313" s="481"/>
      <c r="C2313" s="482" t="s">
        <v>5469</v>
      </c>
      <c r="D2313" s="482"/>
      <c r="E2313" s="482"/>
      <c r="F2313" s="482"/>
      <c r="G2313" s="363" t="s">
        <v>14781</v>
      </c>
      <c r="H2313" s="499">
        <v>794.62</v>
      </c>
      <c r="I2313" s="484"/>
    </row>
    <row r="2314" spans="1:9" ht="60.95" customHeight="1" x14ac:dyDescent="0.25">
      <c r="A2314" s="481" t="s">
        <v>5470</v>
      </c>
      <c r="B2314" s="481"/>
      <c r="C2314" s="482" t="s">
        <v>5471</v>
      </c>
      <c r="D2314" s="482"/>
      <c r="E2314" s="482"/>
      <c r="F2314" s="482"/>
      <c r="G2314" s="363" t="s">
        <v>14781</v>
      </c>
      <c r="H2314" s="501">
        <v>1140.43</v>
      </c>
      <c r="I2314" s="484"/>
    </row>
    <row r="2315" spans="1:9" ht="60.95" customHeight="1" x14ac:dyDescent="0.25">
      <c r="A2315" s="481" t="s">
        <v>5472</v>
      </c>
      <c r="B2315" s="481"/>
      <c r="C2315" s="482" t="s">
        <v>5473</v>
      </c>
      <c r="D2315" s="482"/>
      <c r="E2315" s="482"/>
      <c r="F2315" s="482"/>
      <c r="G2315" s="363" t="s">
        <v>14781</v>
      </c>
      <c r="H2315" s="499">
        <v>770.88</v>
      </c>
      <c r="I2315" s="484"/>
    </row>
    <row r="2316" spans="1:9" ht="60.95" customHeight="1" x14ac:dyDescent="0.25">
      <c r="A2316" s="481" t="s">
        <v>5474</v>
      </c>
      <c r="B2316" s="481"/>
      <c r="C2316" s="482" t="s">
        <v>5475</v>
      </c>
      <c r="D2316" s="482"/>
      <c r="E2316" s="482"/>
      <c r="F2316" s="482"/>
      <c r="G2316" s="363" t="s">
        <v>14781</v>
      </c>
      <c r="H2316" s="499">
        <v>876.48</v>
      </c>
      <c r="I2316" s="484"/>
    </row>
    <row r="2317" spans="1:9" ht="60.95" customHeight="1" x14ac:dyDescent="0.25">
      <c r="A2317" s="481" t="s">
        <v>5476</v>
      </c>
      <c r="B2317" s="481"/>
      <c r="C2317" s="482" t="s">
        <v>5477</v>
      </c>
      <c r="D2317" s="482"/>
      <c r="E2317" s="482"/>
      <c r="F2317" s="482"/>
      <c r="G2317" s="363" t="s">
        <v>14781</v>
      </c>
      <c r="H2317" s="499">
        <v>982.05</v>
      </c>
      <c r="I2317" s="484"/>
    </row>
    <row r="2318" spans="1:9" ht="60.95" customHeight="1" x14ac:dyDescent="0.25">
      <c r="A2318" s="481" t="s">
        <v>5478</v>
      </c>
      <c r="B2318" s="481"/>
      <c r="C2318" s="482" t="s">
        <v>5479</v>
      </c>
      <c r="D2318" s="482"/>
      <c r="E2318" s="482"/>
      <c r="F2318" s="482"/>
      <c r="G2318" s="363" t="s">
        <v>14781</v>
      </c>
      <c r="H2318" s="501">
        <v>1308.77</v>
      </c>
      <c r="I2318" s="484"/>
    </row>
    <row r="2319" spans="1:9" ht="60.95" customHeight="1" x14ac:dyDescent="0.25">
      <c r="A2319" s="481" t="s">
        <v>5480</v>
      </c>
      <c r="B2319" s="481"/>
      <c r="C2319" s="482" t="s">
        <v>5481</v>
      </c>
      <c r="D2319" s="482"/>
      <c r="E2319" s="482"/>
      <c r="F2319" s="482"/>
      <c r="G2319" s="363" t="s">
        <v>14781</v>
      </c>
      <c r="H2319" s="501">
        <v>1550.98</v>
      </c>
      <c r="I2319" s="484"/>
    </row>
    <row r="2320" spans="1:9" ht="60.95" customHeight="1" x14ac:dyDescent="0.25">
      <c r="A2320" s="481" t="s">
        <v>5482</v>
      </c>
      <c r="B2320" s="481"/>
      <c r="C2320" s="482" t="s">
        <v>5483</v>
      </c>
      <c r="D2320" s="482"/>
      <c r="E2320" s="482"/>
      <c r="F2320" s="482"/>
      <c r="G2320" s="363" t="s">
        <v>14781</v>
      </c>
      <c r="H2320" s="499">
        <v>945.43</v>
      </c>
      <c r="I2320" s="484"/>
    </row>
    <row r="2321" spans="1:9" ht="60.95" customHeight="1" x14ac:dyDescent="0.25">
      <c r="A2321" s="481" t="s">
        <v>5484</v>
      </c>
      <c r="B2321" s="481"/>
      <c r="C2321" s="482" t="s">
        <v>5485</v>
      </c>
      <c r="D2321" s="482"/>
      <c r="E2321" s="482"/>
      <c r="F2321" s="482"/>
      <c r="G2321" s="363" t="s">
        <v>14781</v>
      </c>
      <c r="H2321" s="501">
        <v>1066.54</v>
      </c>
      <c r="I2321" s="484"/>
    </row>
    <row r="2322" spans="1:9" ht="60.95" customHeight="1" x14ac:dyDescent="0.25">
      <c r="A2322" s="481" t="s">
        <v>5486</v>
      </c>
      <c r="B2322" s="481"/>
      <c r="C2322" s="482" t="s">
        <v>5487</v>
      </c>
      <c r="D2322" s="482"/>
      <c r="E2322" s="482"/>
      <c r="F2322" s="482"/>
      <c r="G2322" s="363" t="s">
        <v>14781</v>
      </c>
      <c r="H2322" s="501">
        <v>1187.6600000000001</v>
      </c>
      <c r="I2322" s="484"/>
    </row>
    <row r="2323" spans="1:9" ht="60.95" customHeight="1" x14ac:dyDescent="0.25">
      <c r="A2323" s="481" t="s">
        <v>5488</v>
      </c>
      <c r="B2323" s="481"/>
      <c r="C2323" s="482" t="s">
        <v>5489</v>
      </c>
      <c r="D2323" s="482"/>
      <c r="E2323" s="482"/>
      <c r="F2323" s="482"/>
      <c r="G2323" s="363" t="s">
        <v>14781</v>
      </c>
      <c r="H2323" s="501">
        <v>1548.56</v>
      </c>
      <c r="I2323" s="484"/>
    </row>
    <row r="2324" spans="1:9" ht="60.95" customHeight="1" x14ac:dyDescent="0.25">
      <c r="A2324" s="481" t="s">
        <v>5490</v>
      </c>
      <c r="B2324" s="481"/>
      <c r="C2324" s="482" t="s">
        <v>5491</v>
      </c>
      <c r="D2324" s="482"/>
      <c r="E2324" s="482"/>
      <c r="F2324" s="482"/>
      <c r="G2324" s="363" t="s">
        <v>14781</v>
      </c>
      <c r="H2324" s="501">
        <v>1822.7</v>
      </c>
      <c r="I2324" s="484"/>
    </row>
    <row r="2325" spans="1:9" ht="60.95" customHeight="1" x14ac:dyDescent="0.25">
      <c r="A2325" s="481" t="s">
        <v>5492</v>
      </c>
      <c r="B2325" s="481"/>
      <c r="C2325" s="482" t="s">
        <v>5493</v>
      </c>
      <c r="D2325" s="482"/>
      <c r="E2325" s="482"/>
      <c r="F2325" s="482"/>
      <c r="G2325" s="363" t="s">
        <v>14781</v>
      </c>
      <c r="H2325" s="501">
        <v>1274.3900000000001</v>
      </c>
      <c r="I2325" s="484"/>
    </row>
    <row r="2326" spans="1:9" ht="60.95" customHeight="1" x14ac:dyDescent="0.25">
      <c r="A2326" s="481" t="s">
        <v>5494</v>
      </c>
      <c r="B2326" s="481"/>
      <c r="C2326" s="482" t="s">
        <v>5495</v>
      </c>
      <c r="D2326" s="482"/>
      <c r="E2326" s="482"/>
      <c r="F2326" s="482"/>
      <c r="G2326" s="363" t="s">
        <v>14781</v>
      </c>
      <c r="H2326" s="501">
        <v>1411.48</v>
      </c>
      <c r="I2326" s="484"/>
    </row>
    <row r="2327" spans="1:9" ht="12.2" customHeight="1" x14ac:dyDescent="0.25">
      <c r="A2327" s="485">
        <v>8994</v>
      </c>
      <c r="B2327" s="486"/>
      <c r="C2327" s="487" t="s">
        <v>15147</v>
      </c>
      <c r="D2327" s="487"/>
      <c r="E2327" s="487"/>
      <c r="F2327" s="487"/>
      <c r="G2327" s="362"/>
      <c r="H2327" s="488"/>
      <c r="I2327" s="488"/>
    </row>
    <row r="2328" spans="1:9" ht="48.75" customHeight="1" x14ac:dyDescent="0.25">
      <c r="A2328" s="481" t="s">
        <v>5496</v>
      </c>
      <c r="B2328" s="481"/>
      <c r="C2328" s="482" t="s">
        <v>5497</v>
      </c>
      <c r="D2328" s="482"/>
      <c r="E2328" s="482"/>
      <c r="F2328" s="482"/>
      <c r="G2328" s="363" t="s">
        <v>14781</v>
      </c>
      <c r="H2328" s="499">
        <v>858.01</v>
      </c>
      <c r="I2328" s="484"/>
    </row>
    <row r="2329" spans="1:9" ht="48.75" customHeight="1" x14ac:dyDescent="0.25">
      <c r="A2329" s="481" t="s">
        <v>5498</v>
      </c>
      <c r="B2329" s="481"/>
      <c r="C2329" s="482" t="s">
        <v>5499</v>
      </c>
      <c r="D2329" s="482"/>
      <c r="E2329" s="482"/>
      <c r="F2329" s="482"/>
      <c r="G2329" s="363" t="s">
        <v>14781</v>
      </c>
      <c r="H2329" s="501">
        <v>1647.28</v>
      </c>
      <c r="I2329" s="484"/>
    </row>
    <row r="2330" spans="1:9" ht="48.75" customHeight="1" x14ac:dyDescent="0.25">
      <c r="A2330" s="481" t="s">
        <v>5500</v>
      </c>
      <c r="B2330" s="481"/>
      <c r="C2330" s="482" t="s">
        <v>5501</v>
      </c>
      <c r="D2330" s="482"/>
      <c r="E2330" s="482"/>
      <c r="F2330" s="482"/>
      <c r="G2330" s="363" t="s">
        <v>14781</v>
      </c>
      <c r="H2330" s="499">
        <v>592.53</v>
      </c>
      <c r="I2330" s="484"/>
    </row>
    <row r="2331" spans="1:9" ht="48.75" customHeight="1" x14ac:dyDescent="0.25">
      <c r="A2331" s="481" t="s">
        <v>5502</v>
      </c>
      <c r="B2331" s="481"/>
      <c r="C2331" s="482" t="s">
        <v>5503</v>
      </c>
      <c r="D2331" s="482"/>
      <c r="E2331" s="482"/>
      <c r="F2331" s="482"/>
      <c r="G2331" s="363" t="s">
        <v>14781</v>
      </c>
      <c r="H2331" s="499">
        <v>626.26</v>
      </c>
      <c r="I2331" s="484"/>
    </row>
    <row r="2332" spans="1:9" ht="60.95" customHeight="1" x14ac:dyDescent="0.25">
      <c r="A2332" s="481" t="s">
        <v>5504</v>
      </c>
      <c r="B2332" s="481"/>
      <c r="C2332" s="482" t="s">
        <v>5505</v>
      </c>
      <c r="D2332" s="482"/>
      <c r="E2332" s="482"/>
      <c r="F2332" s="482"/>
      <c r="G2332" s="363" t="s">
        <v>14781</v>
      </c>
      <c r="H2332" s="502">
        <v>30532.86</v>
      </c>
      <c r="I2332" s="484"/>
    </row>
    <row r="2333" spans="1:9" ht="12.2" customHeight="1" x14ac:dyDescent="0.25">
      <c r="A2333" s="485">
        <v>8995</v>
      </c>
      <c r="B2333" s="486"/>
      <c r="C2333" s="487" t="s">
        <v>5506</v>
      </c>
      <c r="D2333" s="487"/>
      <c r="E2333" s="487"/>
      <c r="F2333" s="487"/>
      <c r="G2333" s="362"/>
      <c r="H2333" s="488"/>
      <c r="I2333" s="488"/>
    </row>
    <row r="2334" spans="1:9" ht="12.2" customHeight="1" x14ac:dyDescent="0.25">
      <c r="A2334" s="481" t="s">
        <v>5507</v>
      </c>
      <c r="B2334" s="481"/>
      <c r="C2334" s="482" t="s">
        <v>5508</v>
      </c>
      <c r="D2334" s="482"/>
      <c r="E2334" s="482"/>
      <c r="F2334" s="482"/>
      <c r="G2334" s="363" t="s">
        <v>14781</v>
      </c>
      <c r="H2334" s="501">
        <v>2985.76</v>
      </c>
      <c r="I2334" s="484"/>
    </row>
    <row r="2335" spans="1:9" ht="12.2" customHeight="1" x14ac:dyDescent="0.25">
      <c r="A2335" s="481" t="s">
        <v>5509</v>
      </c>
      <c r="B2335" s="481"/>
      <c r="C2335" s="482" t="s">
        <v>5510</v>
      </c>
      <c r="D2335" s="482"/>
      <c r="E2335" s="482"/>
      <c r="F2335" s="482"/>
      <c r="G2335" s="363" t="s">
        <v>14781</v>
      </c>
      <c r="H2335" s="501">
        <v>3387.97</v>
      </c>
      <c r="I2335" s="484"/>
    </row>
    <row r="2336" spans="1:9" ht="24.4" customHeight="1" x14ac:dyDescent="0.25">
      <c r="A2336" s="481" t="s">
        <v>5511</v>
      </c>
      <c r="B2336" s="481"/>
      <c r="C2336" s="482" t="s">
        <v>5512</v>
      </c>
      <c r="D2336" s="482"/>
      <c r="E2336" s="482"/>
      <c r="F2336" s="482"/>
      <c r="G2336" s="363" t="s">
        <v>14781</v>
      </c>
      <c r="H2336" s="499">
        <v>821.69</v>
      </c>
      <c r="I2336" s="484"/>
    </row>
    <row r="2337" spans="1:9" ht="24.4" customHeight="1" x14ac:dyDescent="0.25">
      <c r="A2337" s="481" t="s">
        <v>5513</v>
      </c>
      <c r="B2337" s="481"/>
      <c r="C2337" s="482" t="s">
        <v>5514</v>
      </c>
      <c r="D2337" s="482"/>
      <c r="E2337" s="482"/>
      <c r="F2337" s="482"/>
      <c r="G2337" s="363" t="s">
        <v>14781</v>
      </c>
      <c r="H2337" s="499">
        <v>787.27</v>
      </c>
      <c r="I2337" s="484"/>
    </row>
    <row r="2338" spans="1:9" ht="12.2" customHeight="1" x14ac:dyDescent="0.25">
      <c r="A2338" s="481" t="s">
        <v>5515</v>
      </c>
      <c r="B2338" s="481"/>
      <c r="C2338" s="482" t="s">
        <v>5516</v>
      </c>
      <c r="D2338" s="482"/>
      <c r="E2338" s="482"/>
      <c r="F2338" s="482"/>
      <c r="G2338" s="363" t="s">
        <v>14781</v>
      </c>
      <c r="H2338" s="501">
        <v>1421.44</v>
      </c>
      <c r="I2338" s="484"/>
    </row>
    <row r="2339" spans="1:9" ht="12.2" customHeight="1" x14ac:dyDescent="0.25">
      <c r="A2339" s="481" t="s">
        <v>5517</v>
      </c>
      <c r="B2339" s="481"/>
      <c r="C2339" s="482" t="s">
        <v>5518</v>
      </c>
      <c r="D2339" s="482"/>
      <c r="E2339" s="482"/>
      <c r="F2339" s="482"/>
      <c r="G2339" s="363" t="s">
        <v>14781</v>
      </c>
      <c r="H2339" s="501">
        <v>1212.03</v>
      </c>
      <c r="I2339" s="484"/>
    </row>
    <row r="2340" spans="1:9" ht="12.2" customHeight="1" x14ac:dyDescent="0.25">
      <c r="A2340" s="481" t="s">
        <v>5519</v>
      </c>
      <c r="B2340" s="481"/>
      <c r="C2340" s="482" t="s">
        <v>5520</v>
      </c>
      <c r="D2340" s="482"/>
      <c r="E2340" s="482"/>
      <c r="F2340" s="482"/>
      <c r="G2340" s="363" t="s">
        <v>14781</v>
      </c>
      <c r="H2340" s="501">
        <v>2301.1999999999998</v>
      </c>
      <c r="I2340" s="484"/>
    </row>
    <row r="2341" spans="1:9" ht="24.4" customHeight="1" x14ac:dyDescent="0.25">
      <c r="A2341" s="481" t="s">
        <v>5521</v>
      </c>
      <c r="B2341" s="481"/>
      <c r="C2341" s="482" t="s">
        <v>5522</v>
      </c>
      <c r="D2341" s="482"/>
      <c r="E2341" s="482"/>
      <c r="F2341" s="482"/>
      <c r="G2341" s="363" t="s">
        <v>14781</v>
      </c>
      <c r="H2341" s="501">
        <v>2749.63</v>
      </c>
      <c r="I2341" s="484"/>
    </row>
    <row r="2342" spans="1:9" ht="24.4" customHeight="1" x14ac:dyDescent="0.25">
      <c r="A2342" s="481" t="s">
        <v>5523</v>
      </c>
      <c r="B2342" s="481"/>
      <c r="C2342" s="482" t="s">
        <v>5524</v>
      </c>
      <c r="D2342" s="482"/>
      <c r="E2342" s="482"/>
      <c r="F2342" s="482"/>
      <c r="G2342" s="363" t="s">
        <v>14781</v>
      </c>
      <c r="H2342" s="501">
        <v>1401.7</v>
      </c>
      <c r="I2342" s="484"/>
    </row>
    <row r="2343" spans="1:9" ht="24.4" customHeight="1" x14ac:dyDescent="0.25">
      <c r="A2343" s="481" t="s">
        <v>5525</v>
      </c>
      <c r="B2343" s="481"/>
      <c r="C2343" s="482" t="s">
        <v>5526</v>
      </c>
      <c r="D2343" s="482"/>
      <c r="E2343" s="482"/>
      <c r="F2343" s="482"/>
      <c r="G2343" s="363" t="s">
        <v>14781</v>
      </c>
      <c r="H2343" s="501">
        <v>1555.52</v>
      </c>
      <c r="I2343" s="484"/>
    </row>
    <row r="2344" spans="1:9" ht="12.2" customHeight="1" x14ac:dyDescent="0.25">
      <c r="A2344" s="485">
        <v>8996</v>
      </c>
      <c r="B2344" s="486"/>
      <c r="C2344" s="487" t="s">
        <v>5527</v>
      </c>
      <c r="D2344" s="487"/>
      <c r="E2344" s="487"/>
      <c r="F2344" s="487"/>
      <c r="G2344" s="362"/>
      <c r="H2344" s="488"/>
      <c r="I2344" s="488"/>
    </row>
    <row r="2345" spans="1:9" ht="12.2" customHeight="1" x14ac:dyDescent="0.25">
      <c r="A2345" s="481" t="s">
        <v>5528</v>
      </c>
      <c r="B2345" s="481"/>
      <c r="C2345" s="482" t="s">
        <v>5529</v>
      </c>
      <c r="D2345" s="482"/>
      <c r="E2345" s="482"/>
      <c r="F2345" s="482"/>
      <c r="G2345" s="363" t="s">
        <v>355</v>
      </c>
      <c r="H2345" s="500">
        <v>90.71</v>
      </c>
      <c r="I2345" s="484"/>
    </row>
    <row r="2346" spans="1:9" ht="24.4" customHeight="1" x14ac:dyDescent="0.25">
      <c r="A2346" s="481" t="s">
        <v>5530</v>
      </c>
      <c r="B2346" s="481"/>
      <c r="C2346" s="482" t="s">
        <v>5531</v>
      </c>
      <c r="D2346" s="482"/>
      <c r="E2346" s="482"/>
      <c r="F2346" s="482"/>
      <c r="G2346" s="363" t="s">
        <v>14781</v>
      </c>
      <c r="H2346" s="500">
        <v>78.819999999999993</v>
      </c>
      <c r="I2346" s="484"/>
    </row>
    <row r="2347" spans="1:9" ht="36.6" customHeight="1" x14ac:dyDescent="0.25">
      <c r="A2347" s="481" t="s">
        <v>5532</v>
      </c>
      <c r="B2347" s="481"/>
      <c r="C2347" s="482" t="s">
        <v>5533</v>
      </c>
      <c r="D2347" s="482"/>
      <c r="E2347" s="482"/>
      <c r="F2347" s="482"/>
      <c r="G2347" s="363" t="s">
        <v>14781</v>
      </c>
      <c r="H2347" s="499">
        <v>106.32</v>
      </c>
      <c r="I2347" s="484"/>
    </row>
    <row r="2348" spans="1:9" ht="36.6" customHeight="1" x14ac:dyDescent="0.25">
      <c r="A2348" s="481" t="s">
        <v>5534</v>
      </c>
      <c r="B2348" s="481"/>
      <c r="C2348" s="482" t="s">
        <v>5535</v>
      </c>
      <c r="D2348" s="482"/>
      <c r="E2348" s="482"/>
      <c r="F2348" s="482"/>
      <c r="G2348" s="363" t="s">
        <v>14781</v>
      </c>
      <c r="H2348" s="499">
        <v>160.16999999999999</v>
      </c>
      <c r="I2348" s="484"/>
    </row>
    <row r="2349" spans="1:9" ht="36.6" customHeight="1" x14ac:dyDescent="0.25">
      <c r="A2349" s="481" t="s">
        <v>5536</v>
      </c>
      <c r="B2349" s="481"/>
      <c r="C2349" s="482" t="s">
        <v>5537</v>
      </c>
      <c r="D2349" s="482"/>
      <c r="E2349" s="482"/>
      <c r="F2349" s="482"/>
      <c r="G2349" s="363" t="s">
        <v>14781</v>
      </c>
      <c r="H2349" s="500">
        <v>43.53</v>
      </c>
      <c r="I2349" s="484"/>
    </row>
    <row r="2350" spans="1:9" ht="24.4" customHeight="1" x14ac:dyDescent="0.25">
      <c r="A2350" s="481" t="s">
        <v>5538</v>
      </c>
      <c r="B2350" s="481"/>
      <c r="C2350" s="482" t="s">
        <v>5539</v>
      </c>
      <c r="D2350" s="482"/>
      <c r="E2350" s="482"/>
      <c r="F2350" s="482"/>
      <c r="G2350" s="363" t="s">
        <v>14781</v>
      </c>
      <c r="H2350" s="499">
        <v>126.48</v>
      </c>
      <c r="I2350" s="484"/>
    </row>
    <row r="2351" spans="1:9" ht="36.6" customHeight="1" x14ac:dyDescent="0.25">
      <c r="A2351" s="481" t="s">
        <v>5540</v>
      </c>
      <c r="B2351" s="481"/>
      <c r="C2351" s="482" t="s">
        <v>5541</v>
      </c>
      <c r="D2351" s="482"/>
      <c r="E2351" s="482"/>
      <c r="F2351" s="482"/>
      <c r="G2351" s="363" t="s">
        <v>14781</v>
      </c>
      <c r="H2351" s="500">
        <v>34.270000000000003</v>
      </c>
      <c r="I2351" s="484"/>
    </row>
    <row r="2352" spans="1:9" ht="12.2" customHeight="1" x14ac:dyDescent="0.25">
      <c r="A2352" s="485">
        <v>8997</v>
      </c>
      <c r="B2352" s="486"/>
      <c r="C2352" s="487" t="s">
        <v>5542</v>
      </c>
      <c r="D2352" s="487"/>
      <c r="E2352" s="487"/>
      <c r="F2352" s="487"/>
      <c r="G2352" s="362"/>
      <c r="H2352" s="488"/>
      <c r="I2352" s="488"/>
    </row>
    <row r="2353" spans="1:9" ht="36.6" customHeight="1" x14ac:dyDescent="0.25">
      <c r="A2353" s="481" t="s">
        <v>5543</v>
      </c>
      <c r="B2353" s="481"/>
      <c r="C2353" s="482" t="s">
        <v>5544</v>
      </c>
      <c r="D2353" s="482"/>
      <c r="E2353" s="482"/>
      <c r="F2353" s="482"/>
      <c r="G2353" s="363" t="s">
        <v>14791</v>
      </c>
      <c r="H2353" s="499">
        <v>170.76</v>
      </c>
      <c r="I2353" s="484"/>
    </row>
    <row r="2354" spans="1:9" ht="36.6" customHeight="1" x14ac:dyDescent="0.25">
      <c r="A2354" s="481" t="s">
        <v>5545</v>
      </c>
      <c r="B2354" s="481"/>
      <c r="C2354" s="482" t="s">
        <v>5546</v>
      </c>
      <c r="D2354" s="482"/>
      <c r="E2354" s="482"/>
      <c r="F2354" s="482"/>
      <c r="G2354" s="363" t="s">
        <v>14791</v>
      </c>
      <c r="H2354" s="499">
        <v>218.99</v>
      </c>
      <c r="I2354" s="484"/>
    </row>
    <row r="2355" spans="1:9" ht="24.4" customHeight="1" x14ac:dyDescent="0.25">
      <c r="A2355" s="481" t="s">
        <v>5547</v>
      </c>
      <c r="B2355" s="481"/>
      <c r="C2355" s="482" t="s">
        <v>5548</v>
      </c>
      <c r="D2355" s="482"/>
      <c r="E2355" s="482"/>
      <c r="F2355" s="482"/>
      <c r="G2355" s="363" t="s">
        <v>355</v>
      </c>
      <c r="H2355" s="499">
        <v>784.54</v>
      </c>
      <c r="I2355" s="484"/>
    </row>
    <row r="2356" spans="1:9" ht="12.2" customHeight="1" x14ac:dyDescent="0.25">
      <c r="A2356" s="481" t="s">
        <v>5549</v>
      </c>
      <c r="B2356" s="481"/>
      <c r="C2356" s="482" t="s">
        <v>5550</v>
      </c>
      <c r="D2356" s="482"/>
      <c r="E2356" s="482"/>
      <c r="F2356" s="482"/>
      <c r="G2356" s="363" t="s">
        <v>355</v>
      </c>
      <c r="H2356" s="499">
        <v>887.02</v>
      </c>
      <c r="I2356" s="484"/>
    </row>
    <row r="2357" spans="1:9" ht="12.2" customHeight="1" x14ac:dyDescent="0.25">
      <c r="A2357" s="485">
        <v>8998</v>
      </c>
      <c r="B2357" s="486"/>
      <c r="C2357" s="487" t="s">
        <v>5551</v>
      </c>
      <c r="D2357" s="487"/>
      <c r="E2357" s="487"/>
      <c r="F2357" s="487"/>
      <c r="G2357" s="362"/>
      <c r="H2357" s="488"/>
      <c r="I2357" s="488"/>
    </row>
    <row r="2358" spans="1:9" ht="36.6" customHeight="1" x14ac:dyDescent="0.25">
      <c r="A2358" s="481" t="s">
        <v>5552</v>
      </c>
      <c r="B2358" s="481"/>
      <c r="C2358" s="482" t="s">
        <v>5553</v>
      </c>
      <c r="D2358" s="482"/>
      <c r="E2358" s="482"/>
      <c r="F2358" s="482"/>
      <c r="G2358" s="363" t="s">
        <v>355</v>
      </c>
      <c r="H2358" s="501">
        <v>4700.3900000000003</v>
      </c>
      <c r="I2358" s="484"/>
    </row>
    <row r="2359" spans="1:9" ht="24.4" customHeight="1" x14ac:dyDescent="0.25">
      <c r="A2359" s="481" t="s">
        <v>5554</v>
      </c>
      <c r="B2359" s="481"/>
      <c r="C2359" s="482" t="s">
        <v>5555</v>
      </c>
      <c r="D2359" s="482"/>
      <c r="E2359" s="482"/>
      <c r="F2359" s="482"/>
      <c r="G2359" s="363" t="s">
        <v>355</v>
      </c>
      <c r="H2359" s="501">
        <v>1568.17</v>
      </c>
      <c r="I2359" s="484"/>
    </row>
    <row r="2360" spans="1:9" ht="24.4" customHeight="1" x14ac:dyDescent="0.25">
      <c r="A2360" s="481" t="s">
        <v>5556</v>
      </c>
      <c r="B2360" s="481"/>
      <c r="C2360" s="482" t="s">
        <v>5557</v>
      </c>
      <c r="D2360" s="482"/>
      <c r="E2360" s="482"/>
      <c r="F2360" s="482"/>
      <c r="G2360" s="363" t="s">
        <v>355</v>
      </c>
      <c r="H2360" s="501">
        <v>2224.9499999999998</v>
      </c>
      <c r="I2360" s="484"/>
    </row>
    <row r="2361" spans="1:9" ht="24.4" customHeight="1" x14ac:dyDescent="0.25">
      <c r="A2361" s="481" t="s">
        <v>5558</v>
      </c>
      <c r="B2361" s="481"/>
      <c r="C2361" s="482" t="s">
        <v>5559</v>
      </c>
      <c r="D2361" s="482"/>
      <c r="E2361" s="482"/>
      <c r="F2361" s="482"/>
      <c r="G2361" s="363" t="s">
        <v>355</v>
      </c>
      <c r="H2361" s="501">
        <v>2560.33</v>
      </c>
      <c r="I2361" s="484"/>
    </row>
    <row r="2362" spans="1:9" ht="24.4" customHeight="1" x14ac:dyDescent="0.25">
      <c r="A2362" s="481" t="s">
        <v>5560</v>
      </c>
      <c r="B2362" s="481"/>
      <c r="C2362" s="482" t="s">
        <v>5561</v>
      </c>
      <c r="D2362" s="482"/>
      <c r="E2362" s="482"/>
      <c r="F2362" s="482"/>
      <c r="G2362" s="363" t="s">
        <v>355</v>
      </c>
      <c r="H2362" s="501">
        <v>2902.99</v>
      </c>
      <c r="I2362" s="484"/>
    </row>
    <row r="2363" spans="1:9" ht="12.2" customHeight="1" x14ac:dyDescent="0.25">
      <c r="A2363" s="485">
        <v>8686</v>
      </c>
      <c r="B2363" s="486"/>
      <c r="C2363" s="487" t="s">
        <v>5562</v>
      </c>
      <c r="D2363" s="487"/>
      <c r="E2363" s="487"/>
      <c r="F2363" s="487"/>
      <c r="G2363" s="362"/>
      <c r="H2363" s="488"/>
      <c r="I2363" s="488"/>
    </row>
    <row r="2364" spans="1:9" ht="12.2" customHeight="1" x14ac:dyDescent="0.25">
      <c r="A2364" s="485">
        <v>9000</v>
      </c>
      <c r="B2364" s="486"/>
      <c r="C2364" s="487" t="s">
        <v>5563</v>
      </c>
      <c r="D2364" s="487"/>
      <c r="E2364" s="487"/>
      <c r="F2364" s="487"/>
      <c r="G2364" s="362"/>
      <c r="H2364" s="488"/>
      <c r="I2364" s="488"/>
    </row>
    <row r="2365" spans="1:9" ht="60.95" customHeight="1" x14ac:dyDescent="0.25">
      <c r="A2365" s="481" t="s">
        <v>5564</v>
      </c>
      <c r="B2365" s="481"/>
      <c r="C2365" s="482" t="s">
        <v>5565</v>
      </c>
      <c r="D2365" s="482"/>
      <c r="E2365" s="482"/>
      <c r="F2365" s="482"/>
      <c r="G2365" s="363" t="s">
        <v>14791</v>
      </c>
      <c r="H2365" s="500">
        <v>62.73</v>
      </c>
      <c r="I2365" s="484"/>
    </row>
    <row r="2366" spans="1:9" ht="60.95" customHeight="1" x14ac:dyDescent="0.25">
      <c r="A2366" s="481" t="s">
        <v>5566</v>
      </c>
      <c r="B2366" s="481"/>
      <c r="C2366" s="482" t="s">
        <v>5567</v>
      </c>
      <c r="D2366" s="482"/>
      <c r="E2366" s="482"/>
      <c r="F2366" s="482"/>
      <c r="G2366" s="363" t="s">
        <v>14791</v>
      </c>
      <c r="H2366" s="500">
        <v>83.47</v>
      </c>
      <c r="I2366" s="484"/>
    </row>
    <row r="2367" spans="1:9" ht="60.95" customHeight="1" x14ac:dyDescent="0.25">
      <c r="A2367" s="481" t="s">
        <v>5568</v>
      </c>
      <c r="B2367" s="481"/>
      <c r="C2367" s="482" t="s">
        <v>5569</v>
      </c>
      <c r="D2367" s="482"/>
      <c r="E2367" s="482"/>
      <c r="F2367" s="482"/>
      <c r="G2367" s="363" t="s">
        <v>14791</v>
      </c>
      <c r="H2367" s="499">
        <v>113.55</v>
      </c>
      <c r="I2367" s="484"/>
    </row>
    <row r="2368" spans="1:9" ht="60.95" customHeight="1" x14ac:dyDescent="0.25">
      <c r="A2368" s="481" t="s">
        <v>5570</v>
      </c>
      <c r="B2368" s="481"/>
      <c r="C2368" s="482" t="s">
        <v>5571</v>
      </c>
      <c r="D2368" s="482"/>
      <c r="E2368" s="482"/>
      <c r="F2368" s="482"/>
      <c r="G2368" s="363" t="s">
        <v>14791</v>
      </c>
      <c r="H2368" s="499">
        <v>141.37</v>
      </c>
      <c r="I2368" s="484"/>
    </row>
    <row r="2369" spans="1:9" ht="48.75" customHeight="1" x14ac:dyDescent="0.25">
      <c r="A2369" s="481" t="s">
        <v>5572</v>
      </c>
      <c r="B2369" s="481"/>
      <c r="C2369" s="482" t="s">
        <v>5573</v>
      </c>
      <c r="D2369" s="482"/>
      <c r="E2369" s="482"/>
      <c r="F2369" s="482"/>
      <c r="G2369" s="363" t="s">
        <v>14791</v>
      </c>
      <c r="H2369" s="500">
        <v>29.12</v>
      </c>
      <c r="I2369" s="484"/>
    </row>
    <row r="2370" spans="1:9" ht="12.2" customHeight="1" x14ac:dyDescent="0.25">
      <c r="A2370" s="485">
        <v>9001</v>
      </c>
      <c r="B2370" s="486"/>
      <c r="C2370" s="487" t="s">
        <v>5574</v>
      </c>
      <c r="D2370" s="487"/>
      <c r="E2370" s="487"/>
      <c r="F2370" s="487"/>
      <c r="G2370" s="362"/>
      <c r="H2370" s="488"/>
      <c r="I2370" s="488"/>
    </row>
    <row r="2371" spans="1:9" ht="60.95" customHeight="1" x14ac:dyDescent="0.25">
      <c r="A2371" s="481" t="s">
        <v>5575</v>
      </c>
      <c r="B2371" s="481"/>
      <c r="C2371" s="482" t="s">
        <v>5576</v>
      </c>
      <c r="D2371" s="482"/>
      <c r="E2371" s="482"/>
      <c r="F2371" s="482"/>
      <c r="G2371" s="363" t="s">
        <v>14791</v>
      </c>
      <c r="H2371" s="500">
        <v>61.98</v>
      </c>
      <c r="I2371" s="484"/>
    </row>
    <row r="2372" spans="1:9" ht="60.95" customHeight="1" x14ac:dyDescent="0.25">
      <c r="A2372" s="481" t="s">
        <v>5577</v>
      </c>
      <c r="B2372" s="481"/>
      <c r="C2372" s="482" t="s">
        <v>5578</v>
      </c>
      <c r="D2372" s="482"/>
      <c r="E2372" s="482"/>
      <c r="F2372" s="482"/>
      <c r="G2372" s="363" t="s">
        <v>14791</v>
      </c>
      <c r="H2372" s="499">
        <v>111.72</v>
      </c>
      <c r="I2372" s="484"/>
    </row>
    <row r="2373" spans="1:9" ht="60.95" customHeight="1" x14ac:dyDescent="0.25">
      <c r="A2373" s="481" t="s">
        <v>5579</v>
      </c>
      <c r="B2373" s="481"/>
      <c r="C2373" s="482" t="s">
        <v>5580</v>
      </c>
      <c r="D2373" s="482"/>
      <c r="E2373" s="482"/>
      <c r="F2373" s="482"/>
      <c r="G2373" s="363" t="s">
        <v>14791</v>
      </c>
      <c r="H2373" s="500">
        <v>79.8</v>
      </c>
      <c r="I2373" s="484"/>
    </row>
    <row r="2374" spans="1:9" ht="60.95" customHeight="1" x14ac:dyDescent="0.25">
      <c r="A2374" s="481" t="s">
        <v>5581</v>
      </c>
      <c r="B2374" s="481"/>
      <c r="C2374" s="482" t="s">
        <v>5582</v>
      </c>
      <c r="D2374" s="482"/>
      <c r="E2374" s="482"/>
      <c r="F2374" s="482"/>
      <c r="G2374" s="363" t="s">
        <v>14791</v>
      </c>
      <c r="H2374" s="499">
        <v>137.57</v>
      </c>
      <c r="I2374" s="484"/>
    </row>
    <row r="2375" spans="1:9" ht="97.5" customHeight="1" x14ac:dyDescent="0.25">
      <c r="A2375" s="481" t="s">
        <v>5583</v>
      </c>
      <c r="B2375" s="481"/>
      <c r="C2375" s="482" t="s">
        <v>5584</v>
      </c>
      <c r="D2375" s="482"/>
      <c r="E2375" s="482"/>
      <c r="F2375" s="482"/>
      <c r="G2375" s="363" t="s">
        <v>14791</v>
      </c>
      <c r="H2375" s="499">
        <v>306.88</v>
      </c>
      <c r="I2375" s="484"/>
    </row>
    <row r="2376" spans="1:9" ht="73.150000000000006" customHeight="1" x14ac:dyDescent="0.25">
      <c r="A2376" s="481" t="s">
        <v>5585</v>
      </c>
      <c r="B2376" s="481"/>
      <c r="C2376" s="482" t="s">
        <v>5586</v>
      </c>
      <c r="D2376" s="482"/>
      <c r="E2376" s="482"/>
      <c r="F2376" s="482"/>
      <c r="G2376" s="363" t="s">
        <v>14791</v>
      </c>
      <c r="H2376" s="499">
        <v>148.44999999999999</v>
      </c>
      <c r="I2376" s="484"/>
    </row>
    <row r="2377" spans="1:9" ht="60.95" customHeight="1" x14ac:dyDescent="0.25">
      <c r="A2377" s="481" t="s">
        <v>5587</v>
      </c>
      <c r="B2377" s="481"/>
      <c r="C2377" s="482" t="s">
        <v>5588</v>
      </c>
      <c r="D2377" s="482"/>
      <c r="E2377" s="482"/>
      <c r="F2377" s="482"/>
      <c r="G2377" s="363" t="s">
        <v>14791</v>
      </c>
      <c r="H2377" s="499">
        <v>105.97</v>
      </c>
      <c r="I2377" s="484"/>
    </row>
    <row r="2378" spans="1:9" ht="85.35" customHeight="1" x14ac:dyDescent="0.25">
      <c r="A2378" s="481" t="s">
        <v>5589</v>
      </c>
      <c r="B2378" s="481"/>
      <c r="C2378" s="482" t="s">
        <v>5590</v>
      </c>
      <c r="D2378" s="482"/>
      <c r="E2378" s="482"/>
      <c r="F2378" s="482"/>
      <c r="G2378" s="363" t="s">
        <v>14791</v>
      </c>
      <c r="H2378" s="499">
        <v>380.76</v>
      </c>
      <c r="I2378" s="484"/>
    </row>
    <row r="2379" spans="1:9" ht="60.95" customHeight="1" x14ac:dyDescent="0.25">
      <c r="A2379" s="481" t="s">
        <v>5591</v>
      </c>
      <c r="B2379" s="481"/>
      <c r="C2379" s="482" t="s">
        <v>5592</v>
      </c>
      <c r="D2379" s="482"/>
      <c r="E2379" s="482"/>
      <c r="F2379" s="482"/>
      <c r="G2379" s="363" t="s">
        <v>14791</v>
      </c>
      <c r="H2379" s="499">
        <v>222.33</v>
      </c>
      <c r="I2379" s="484"/>
    </row>
    <row r="2380" spans="1:9" ht="60.95" customHeight="1" x14ac:dyDescent="0.25">
      <c r="A2380" s="481" t="s">
        <v>5593</v>
      </c>
      <c r="B2380" s="481"/>
      <c r="C2380" s="482" t="s">
        <v>5594</v>
      </c>
      <c r="D2380" s="482"/>
      <c r="E2380" s="482"/>
      <c r="F2380" s="482"/>
      <c r="G2380" s="363" t="s">
        <v>14791</v>
      </c>
      <c r="H2380" s="499">
        <v>433.46</v>
      </c>
      <c r="I2380" s="484"/>
    </row>
    <row r="2381" spans="1:9" ht="97.5" customHeight="1" x14ac:dyDescent="0.25">
      <c r="A2381" s="481" t="s">
        <v>5595</v>
      </c>
      <c r="B2381" s="481"/>
      <c r="C2381" s="482" t="s">
        <v>5596</v>
      </c>
      <c r="D2381" s="482"/>
      <c r="E2381" s="482"/>
      <c r="F2381" s="482"/>
      <c r="G2381" s="363" t="s">
        <v>14791</v>
      </c>
      <c r="H2381" s="499">
        <v>317.95999999999998</v>
      </c>
      <c r="I2381" s="484"/>
    </row>
    <row r="2382" spans="1:9" ht="73.150000000000006" customHeight="1" x14ac:dyDescent="0.25">
      <c r="A2382" s="481" t="s">
        <v>5597</v>
      </c>
      <c r="B2382" s="481"/>
      <c r="C2382" s="482" t="s">
        <v>5598</v>
      </c>
      <c r="D2382" s="482"/>
      <c r="E2382" s="482"/>
      <c r="F2382" s="482"/>
      <c r="G2382" s="363" t="s">
        <v>14791</v>
      </c>
      <c r="H2382" s="499">
        <v>159.53</v>
      </c>
      <c r="I2382" s="484"/>
    </row>
    <row r="2383" spans="1:9" ht="60.95" customHeight="1" x14ac:dyDescent="0.25">
      <c r="A2383" s="481" t="s">
        <v>5599</v>
      </c>
      <c r="B2383" s="481"/>
      <c r="C2383" s="482" t="s">
        <v>5600</v>
      </c>
      <c r="D2383" s="482"/>
      <c r="E2383" s="482"/>
      <c r="F2383" s="482"/>
      <c r="G2383" s="363" t="s">
        <v>14791</v>
      </c>
      <c r="H2383" s="499">
        <v>117.05</v>
      </c>
      <c r="I2383" s="484"/>
    </row>
    <row r="2384" spans="1:9" ht="85.35" customHeight="1" x14ac:dyDescent="0.25">
      <c r="A2384" s="481" t="s">
        <v>5601</v>
      </c>
      <c r="B2384" s="481"/>
      <c r="C2384" s="482" t="s">
        <v>5602</v>
      </c>
      <c r="D2384" s="482"/>
      <c r="E2384" s="482"/>
      <c r="F2384" s="482"/>
      <c r="G2384" s="363" t="s">
        <v>14791</v>
      </c>
      <c r="H2384" s="499">
        <v>391.83</v>
      </c>
      <c r="I2384" s="484"/>
    </row>
    <row r="2385" spans="1:9" ht="60.95" customHeight="1" x14ac:dyDescent="0.25">
      <c r="A2385" s="481" t="s">
        <v>5603</v>
      </c>
      <c r="B2385" s="481"/>
      <c r="C2385" s="482" t="s">
        <v>5604</v>
      </c>
      <c r="D2385" s="482"/>
      <c r="E2385" s="482"/>
      <c r="F2385" s="482"/>
      <c r="G2385" s="363" t="s">
        <v>14791</v>
      </c>
      <c r="H2385" s="499">
        <v>233.4</v>
      </c>
      <c r="I2385" s="484"/>
    </row>
    <row r="2386" spans="1:9" ht="60.95" customHeight="1" x14ac:dyDescent="0.25">
      <c r="A2386" s="481" t="s">
        <v>5605</v>
      </c>
      <c r="B2386" s="481"/>
      <c r="C2386" s="482" t="s">
        <v>5606</v>
      </c>
      <c r="D2386" s="482"/>
      <c r="E2386" s="482"/>
      <c r="F2386" s="482"/>
      <c r="G2386" s="363" t="s">
        <v>14791</v>
      </c>
      <c r="H2386" s="499">
        <v>190.92</v>
      </c>
      <c r="I2386" s="484"/>
    </row>
    <row r="2387" spans="1:9" ht="60.95" customHeight="1" x14ac:dyDescent="0.25">
      <c r="A2387" s="481" t="s">
        <v>5607</v>
      </c>
      <c r="B2387" s="481"/>
      <c r="C2387" s="482" t="s">
        <v>5608</v>
      </c>
      <c r="D2387" s="482"/>
      <c r="E2387" s="482"/>
      <c r="F2387" s="482"/>
      <c r="G2387" s="363" t="s">
        <v>14791</v>
      </c>
      <c r="H2387" s="499">
        <v>251.66</v>
      </c>
      <c r="I2387" s="484"/>
    </row>
    <row r="2388" spans="1:9" ht="60.95" customHeight="1" x14ac:dyDescent="0.25">
      <c r="A2388" s="481" t="s">
        <v>5609</v>
      </c>
      <c r="B2388" s="481"/>
      <c r="C2388" s="482" t="s">
        <v>5610</v>
      </c>
      <c r="D2388" s="482"/>
      <c r="E2388" s="482"/>
      <c r="F2388" s="482"/>
      <c r="G2388" s="363" t="s">
        <v>14791</v>
      </c>
      <c r="H2388" s="499">
        <v>335.77</v>
      </c>
      <c r="I2388" s="484"/>
    </row>
    <row r="2389" spans="1:9" ht="60.95" customHeight="1" x14ac:dyDescent="0.25">
      <c r="A2389" s="481" t="s">
        <v>5611</v>
      </c>
      <c r="B2389" s="481"/>
      <c r="C2389" s="482" t="s">
        <v>5612</v>
      </c>
      <c r="D2389" s="482"/>
      <c r="E2389" s="482"/>
      <c r="F2389" s="482"/>
      <c r="G2389" s="363" t="s">
        <v>14791</v>
      </c>
      <c r="H2389" s="499">
        <v>412.51</v>
      </c>
      <c r="I2389" s="484"/>
    </row>
    <row r="2390" spans="1:9" ht="60.95" customHeight="1" x14ac:dyDescent="0.25">
      <c r="A2390" s="481" t="s">
        <v>5613</v>
      </c>
      <c r="B2390" s="481"/>
      <c r="C2390" s="482" t="s">
        <v>5614</v>
      </c>
      <c r="D2390" s="482"/>
      <c r="E2390" s="482"/>
      <c r="F2390" s="482"/>
      <c r="G2390" s="363" t="s">
        <v>14791</v>
      </c>
      <c r="H2390" s="499">
        <v>548.80999999999995</v>
      </c>
      <c r="I2390" s="484"/>
    </row>
    <row r="2391" spans="1:9" ht="60.95" customHeight="1" x14ac:dyDescent="0.25">
      <c r="A2391" s="481" t="s">
        <v>5615</v>
      </c>
      <c r="B2391" s="481"/>
      <c r="C2391" s="482" t="s">
        <v>5616</v>
      </c>
      <c r="D2391" s="482"/>
      <c r="E2391" s="482"/>
      <c r="F2391" s="482"/>
      <c r="G2391" s="363" t="s">
        <v>14791</v>
      </c>
      <c r="H2391" s="499">
        <v>783.91</v>
      </c>
      <c r="I2391" s="484"/>
    </row>
    <row r="2392" spans="1:9" ht="60.95" customHeight="1" x14ac:dyDescent="0.25">
      <c r="A2392" s="481" t="s">
        <v>5617</v>
      </c>
      <c r="B2392" s="481"/>
      <c r="C2392" s="482" t="s">
        <v>5618</v>
      </c>
      <c r="D2392" s="482"/>
      <c r="E2392" s="482"/>
      <c r="F2392" s="482"/>
      <c r="G2392" s="363" t="s">
        <v>14791</v>
      </c>
      <c r="H2392" s="499">
        <v>976.58</v>
      </c>
      <c r="I2392" s="484"/>
    </row>
    <row r="2393" spans="1:9" ht="12.2" customHeight="1" x14ac:dyDescent="0.25">
      <c r="A2393" s="485">
        <v>9002</v>
      </c>
      <c r="B2393" s="486"/>
      <c r="C2393" s="487" t="s">
        <v>5619</v>
      </c>
      <c r="D2393" s="487"/>
      <c r="E2393" s="487"/>
      <c r="F2393" s="487"/>
      <c r="G2393" s="362"/>
      <c r="H2393" s="488"/>
      <c r="I2393" s="488"/>
    </row>
    <row r="2394" spans="1:9" ht="36.6" customHeight="1" x14ac:dyDescent="0.25">
      <c r="A2394" s="481" t="s">
        <v>5620</v>
      </c>
      <c r="B2394" s="481"/>
      <c r="C2394" s="482" t="s">
        <v>5621</v>
      </c>
      <c r="D2394" s="482"/>
      <c r="E2394" s="482"/>
      <c r="F2394" s="482"/>
      <c r="G2394" s="363" t="s">
        <v>14791</v>
      </c>
      <c r="H2394" s="500">
        <v>43.98</v>
      </c>
      <c r="I2394" s="484"/>
    </row>
    <row r="2395" spans="1:9" ht="36.6" customHeight="1" x14ac:dyDescent="0.25">
      <c r="A2395" s="481" t="s">
        <v>5622</v>
      </c>
      <c r="B2395" s="481"/>
      <c r="C2395" s="482" t="s">
        <v>5623</v>
      </c>
      <c r="D2395" s="482"/>
      <c r="E2395" s="482"/>
      <c r="F2395" s="482"/>
      <c r="G2395" s="363" t="s">
        <v>14791</v>
      </c>
      <c r="H2395" s="500">
        <v>72.040000000000006</v>
      </c>
      <c r="I2395" s="484"/>
    </row>
    <row r="2396" spans="1:9" ht="36.6" customHeight="1" x14ac:dyDescent="0.25">
      <c r="A2396" s="481" t="s">
        <v>5624</v>
      </c>
      <c r="B2396" s="481"/>
      <c r="C2396" s="482" t="s">
        <v>5625</v>
      </c>
      <c r="D2396" s="482"/>
      <c r="E2396" s="482"/>
      <c r="F2396" s="482"/>
      <c r="G2396" s="363" t="s">
        <v>14791</v>
      </c>
      <c r="H2396" s="499">
        <v>160.19</v>
      </c>
      <c r="I2396" s="484"/>
    </row>
    <row r="2397" spans="1:9" ht="36.6" customHeight="1" x14ac:dyDescent="0.25">
      <c r="A2397" s="481" t="s">
        <v>5626</v>
      </c>
      <c r="B2397" s="481"/>
      <c r="C2397" s="482" t="s">
        <v>5627</v>
      </c>
      <c r="D2397" s="482"/>
      <c r="E2397" s="482"/>
      <c r="F2397" s="482"/>
      <c r="G2397" s="363" t="s">
        <v>14791</v>
      </c>
      <c r="H2397" s="500">
        <v>29.59</v>
      </c>
      <c r="I2397" s="484"/>
    </row>
    <row r="2398" spans="1:9" ht="36.6" customHeight="1" x14ac:dyDescent="0.25">
      <c r="A2398" s="481" t="s">
        <v>5628</v>
      </c>
      <c r="B2398" s="481"/>
      <c r="C2398" s="482" t="s">
        <v>5629</v>
      </c>
      <c r="D2398" s="482"/>
      <c r="E2398" s="482"/>
      <c r="F2398" s="482"/>
      <c r="G2398" s="363" t="s">
        <v>14791</v>
      </c>
      <c r="H2398" s="500">
        <v>40.07</v>
      </c>
      <c r="I2398" s="484"/>
    </row>
    <row r="2399" spans="1:9" ht="12.2" customHeight="1" x14ac:dyDescent="0.25">
      <c r="A2399" s="485">
        <v>9003</v>
      </c>
      <c r="B2399" s="486"/>
      <c r="C2399" s="487" t="s">
        <v>5630</v>
      </c>
      <c r="D2399" s="487"/>
      <c r="E2399" s="487"/>
      <c r="F2399" s="487"/>
      <c r="G2399" s="362"/>
      <c r="H2399" s="488"/>
      <c r="I2399" s="488"/>
    </row>
    <row r="2400" spans="1:9" ht="24.4" customHeight="1" x14ac:dyDescent="0.25">
      <c r="A2400" s="481" t="s">
        <v>5631</v>
      </c>
      <c r="B2400" s="481"/>
      <c r="C2400" s="482" t="s">
        <v>5632</v>
      </c>
      <c r="D2400" s="482"/>
      <c r="E2400" s="482"/>
      <c r="F2400" s="482"/>
      <c r="G2400" s="363" t="s">
        <v>14791</v>
      </c>
      <c r="H2400" s="500">
        <v>19.55</v>
      </c>
      <c r="I2400" s="484"/>
    </row>
    <row r="2401" spans="1:9" ht="24.4" customHeight="1" x14ac:dyDescent="0.25">
      <c r="A2401" s="481" t="s">
        <v>5633</v>
      </c>
      <c r="B2401" s="481"/>
      <c r="C2401" s="482" t="s">
        <v>5634</v>
      </c>
      <c r="D2401" s="482"/>
      <c r="E2401" s="482"/>
      <c r="F2401" s="482"/>
      <c r="G2401" s="363" t="s">
        <v>14791</v>
      </c>
      <c r="H2401" s="500">
        <v>13.87</v>
      </c>
      <c r="I2401" s="484"/>
    </row>
    <row r="2402" spans="1:9" ht="24.4" customHeight="1" x14ac:dyDescent="0.25">
      <c r="A2402" s="481" t="s">
        <v>5635</v>
      </c>
      <c r="B2402" s="481"/>
      <c r="C2402" s="482" t="s">
        <v>5636</v>
      </c>
      <c r="D2402" s="482"/>
      <c r="E2402" s="482"/>
      <c r="F2402" s="482"/>
      <c r="G2402" s="363" t="s">
        <v>14791</v>
      </c>
      <c r="H2402" s="500">
        <v>23.19</v>
      </c>
      <c r="I2402" s="484"/>
    </row>
    <row r="2403" spans="1:9" ht="12.2" customHeight="1" x14ac:dyDescent="0.25">
      <c r="A2403" s="485">
        <v>9004</v>
      </c>
      <c r="B2403" s="486"/>
      <c r="C2403" s="487" t="s">
        <v>5637</v>
      </c>
      <c r="D2403" s="487"/>
      <c r="E2403" s="487"/>
      <c r="F2403" s="487"/>
      <c r="G2403" s="362"/>
      <c r="H2403" s="488"/>
      <c r="I2403" s="488"/>
    </row>
    <row r="2404" spans="1:9" ht="12.2" customHeight="1" x14ac:dyDescent="0.25">
      <c r="A2404" s="481" t="s">
        <v>5638</v>
      </c>
      <c r="B2404" s="481"/>
      <c r="C2404" s="482" t="s">
        <v>5639</v>
      </c>
      <c r="D2404" s="482"/>
      <c r="E2404" s="482"/>
      <c r="F2404" s="482"/>
      <c r="G2404" s="363" t="s">
        <v>14791</v>
      </c>
      <c r="H2404" s="500">
        <v>51.4</v>
      </c>
      <c r="I2404" s="484"/>
    </row>
    <row r="2405" spans="1:9" ht="36.6" customHeight="1" x14ac:dyDescent="0.25">
      <c r="A2405" s="481" t="s">
        <v>5640</v>
      </c>
      <c r="B2405" s="481"/>
      <c r="C2405" s="482" t="s">
        <v>5641</v>
      </c>
      <c r="D2405" s="482"/>
      <c r="E2405" s="482"/>
      <c r="F2405" s="482"/>
      <c r="G2405" s="363" t="s">
        <v>14791</v>
      </c>
      <c r="H2405" s="500">
        <v>66.680000000000007</v>
      </c>
      <c r="I2405" s="484"/>
    </row>
    <row r="2406" spans="1:9" ht="36.6" customHeight="1" x14ac:dyDescent="0.25">
      <c r="A2406" s="481" t="s">
        <v>5642</v>
      </c>
      <c r="B2406" s="481"/>
      <c r="C2406" s="482" t="s">
        <v>5643</v>
      </c>
      <c r="D2406" s="482"/>
      <c r="E2406" s="482"/>
      <c r="F2406" s="482"/>
      <c r="G2406" s="363" t="s">
        <v>14791</v>
      </c>
      <c r="H2406" s="500">
        <v>91.09</v>
      </c>
      <c r="I2406" s="484"/>
    </row>
    <row r="2407" spans="1:9" ht="36.6" customHeight="1" x14ac:dyDescent="0.25">
      <c r="A2407" s="481" t="s">
        <v>5644</v>
      </c>
      <c r="B2407" s="481"/>
      <c r="C2407" s="482" t="s">
        <v>5645</v>
      </c>
      <c r="D2407" s="482"/>
      <c r="E2407" s="482"/>
      <c r="F2407" s="482"/>
      <c r="G2407" s="363" t="s">
        <v>14791</v>
      </c>
      <c r="H2407" s="499">
        <v>103.43</v>
      </c>
      <c r="I2407" s="484"/>
    </row>
    <row r="2408" spans="1:9" ht="36.6" customHeight="1" x14ac:dyDescent="0.25">
      <c r="A2408" s="481" t="s">
        <v>5646</v>
      </c>
      <c r="B2408" s="481"/>
      <c r="C2408" s="482" t="s">
        <v>5647</v>
      </c>
      <c r="D2408" s="482"/>
      <c r="E2408" s="482"/>
      <c r="F2408" s="482"/>
      <c r="G2408" s="363" t="s">
        <v>14791</v>
      </c>
      <c r="H2408" s="499">
        <v>128.51</v>
      </c>
      <c r="I2408" s="484"/>
    </row>
    <row r="2409" spans="1:9" ht="12.2" customHeight="1" x14ac:dyDescent="0.25">
      <c r="A2409" s="485">
        <v>9005</v>
      </c>
      <c r="B2409" s="486"/>
      <c r="C2409" s="487" t="s">
        <v>5648</v>
      </c>
      <c r="D2409" s="487"/>
      <c r="E2409" s="487"/>
      <c r="F2409" s="487"/>
      <c r="G2409" s="362"/>
      <c r="H2409" s="488"/>
      <c r="I2409" s="488"/>
    </row>
    <row r="2410" spans="1:9" ht="36.6" customHeight="1" x14ac:dyDescent="0.25">
      <c r="A2410" s="481" t="s">
        <v>5649</v>
      </c>
      <c r="B2410" s="481"/>
      <c r="C2410" s="482" t="s">
        <v>5650</v>
      </c>
      <c r="D2410" s="482"/>
      <c r="E2410" s="482"/>
      <c r="F2410" s="482"/>
      <c r="G2410" s="363" t="s">
        <v>14791</v>
      </c>
      <c r="H2410" s="499">
        <v>452.37</v>
      </c>
      <c r="I2410" s="484"/>
    </row>
    <row r="2411" spans="1:9" ht="36.6" customHeight="1" x14ac:dyDescent="0.25">
      <c r="A2411" s="481" t="s">
        <v>5651</v>
      </c>
      <c r="B2411" s="481"/>
      <c r="C2411" s="482" t="s">
        <v>5652</v>
      </c>
      <c r="D2411" s="482"/>
      <c r="E2411" s="482"/>
      <c r="F2411" s="482"/>
      <c r="G2411" s="363" t="s">
        <v>14791</v>
      </c>
      <c r="H2411" s="499">
        <v>657.18</v>
      </c>
      <c r="I2411" s="484"/>
    </row>
    <row r="2412" spans="1:9" ht="36.6" customHeight="1" x14ac:dyDescent="0.25">
      <c r="A2412" s="481" t="s">
        <v>5653</v>
      </c>
      <c r="B2412" s="481"/>
      <c r="C2412" s="482" t="s">
        <v>5654</v>
      </c>
      <c r="D2412" s="482"/>
      <c r="E2412" s="482"/>
      <c r="F2412" s="482"/>
      <c r="G2412" s="363" t="s">
        <v>14791</v>
      </c>
      <c r="H2412" s="499">
        <v>919.23</v>
      </c>
      <c r="I2412" s="484"/>
    </row>
    <row r="2413" spans="1:9" ht="36.6" customHeight="1" x14ac:dyDescent="0.25">
      <c r="A2413" s="481" t="s">
        <v>5655</v>
      </c>
      <c r="B2413" s="481"/>
      <c r="C2413" s="482" t="s">
        <v>5656</v>
      </c>
      <c r="D2413" s="482"/>
      <c r="E2413" s="482"/>
      <c r="F2413" s="482"/>
      <c r="G2413" s="363" t="s">
        <v>14791</v>
      </c>
      <c r="H2413" s="499">
        <v>121.25</v>
      </c>
      <c r="I2413" s="484"/>
    </row>
    <row r="2414" spans="1:9" ht="36.6" customHeight="1" x14ac:dyDescent="0.25">
      <c r="A2414" s="481" t="s">
        <v>5657</v>
      </c>
      <c r="B2414" s="481"/>
      <c r="C2414" s="482" t="s">
        <v>5658</v>
      </c>
      <c r="D2414" s="482"/>
      <c r="E2414" s="482"/>
      <c r="F2414" s="482"/>
      <c r="G2414" s="363" t="s">
        <v>14791</v>
      </c>
      <c r="H2414" s="499">
        <v>144.02000000000001</v>
      </c>
      <c r="I2414" s="484"/>
    </row>
    <row r="2415" spans="1:9" ht="36.6" customHeight="1" x14ac:dyDescent="0.25">
      <c r="A2415" s="481" t="s">
        <v>5659</v>
      </c>
      <c r="B2415" s="481"/>
      <c r="C2415" s="482" t="s">
        <v>5660</v>
      </c>
      <c r="D2415" s="482"/>
      <c r="E2415" s="482"/>
      <c r="F2415" s="482"/>
      <c r="G2415" s="363" t="s">
        <v>14791</v>
      </c>
      <c r="H2415" s="499">
        <v>184.8</v>
      </c>
      <c r="I2415" s="484"/>
    </row>
    <row r="2416" spans="1:9" ht="36.6" customHeight="1" x14ac:dyDescent="0.25">
      <c r="A2416" s="481" t="s">
        <v>5661</v>
      </c>
      <c r="B2416" s="481"/>
      <c r="C2416" s="482" t="s">
        <v>5662</v>
      </c>
      <c r="D2416" s="482"/>
      <c r="E2416" s="482"/>
      <c r="F2416" s="482"/>
      <c r="G2416" s="363" t="s">
        <v>14791</v>
      </c>
      <c r="H2416" s="499">
        <v>304.66000000000003</v>
      </c>
      <c r="I2416" s="484"/>
    </row>
    <row r="2417" spans="1:9" ht="12.2" customHeight="1" x14ac:dyDescent="0.25">
      <c r="A2417" s="485">
        <v>9006</v>
      </c>
      <c r="B2417" s="486"/>
      <c r="C2417" s="487" t="s">
        <v>5663</v>
      </c>
      <c r="D2417" s="487"/>
      <c r="E2417" s="487"/>
      <c r="F2417" s="487"/>
      <c r="G2417" s="362"/>
      <c r="H2417" s="488"/>
      <c r="I2417" s="488"/>
    </row>
    <row r="2418" spans="1:9" ht="12.2" customHeight="1" x14ac:dyDescent="0.25">
      <c r="A2418" s="481" t="s">
        <v>5664</v>
      </c>
      <c r="B2418" s="481"/>
      <c r="C2418" s="482" t="s">
        <v>5665</v>
      </c>
      <c r="D2418" s="482"/>
      <c r="E2418" s="482"/>
      <c r="F2418" s="482"/>
      <c r="G2418" s="363" t="s">
        <v>14791</v>
      </c>
      <c r="H2418" s="501">
        <v>7658.18</v>
      </c>
      <c r="I2418" s="484"/>
    </row>
    <row r="2419" spans="1:9" ht="12.2" customHeight="1" x14ac:dyDescent="0.25">
      <c r="A2419" s="481" t="s">
        <v>5666</v>
      </c>
      <c r="B2419" s="481"/>
      <c r="C2419" s="482" t="s">
        <v>5667</v>
      </c>
      <c r="D2419" s="482"/>
      <c r="E2419" s="482"/>
      <c r="F2419" s="482"/>
      <c r="G2419" s="363" t="s">
        <v>14791</v>
      </c>
      <c r="H2419" s="501">
        <v>7954.52</v>
      </c>
      <c r="I2419" s="484"/>
    </row>
    <row r="2420" spans="1:9" ht="12.2" customHeight="1" x14ac:dyDescent="0.25">
      <c r="A2420" s="481" t="s">
        <v>5668</v>
      </c>
      <c r="B2420" s="481"/>
      <c r="C2420" s="482" t="s">
        <v>5669</v>
      </c>
      <c r="D2420" s="482"/>
      <c r="E2420" s="482"/>
      <c r="F2420" s="482"/>
      <c r="G2420" s="363" t="s">
        <v>14791</v>
      </c>
      <c r="H2420" s="501">
        <v>8250.2000000000007</v>
      </c>
      <c r="I2420" s="484"/>
    </row>
    <row r="2421" spans="1:9" ht="12.2" customHeight="1" x14ac:dyDescent="0.25">
      <c r="A2421" s="481" t="s">
        <v>5670</v>
      </c>
      <c r="B2421" s="481"/>
      <c r="C2421" s="482" t="s">
        <v>5671</v>
      </c>
      <c r="D2421" s="482"/>
      <c r="E2421" s="482"/>
      <c r="F2421" s="482"/>
      <c r="G2421" s="363" t="s">
        <v>14791</v>
      </c>
      <c r="H2421" s="501">
        <v>8552.7000000000007</v>
      </c>
      <c r="I2421" s="484"/>
    </row>
    <row r="2422" spans="1:9" ht="12.2" customHeight="1" x14ac:dyDescent="0.25">
      <c r="A2422" s="481" t="s">
        <v>5672</v>
      </c>
      <c r="B2422" s="481"/>
      <c r="C2422" s="482" t="s">
        <v>5673</v>
      </c>
      <c r="D2422" s="482"/>
      <c r="E2422" s="482"/>
      <c r="F2422" s="482"/>
      <c r="G2422" s="363" t="s">
        <v>14791</v>
      </c>
      <c r="H2422" s="502">
        <v>12303.42</v>
      </c>
      <c r="I2422" s="484"/>
    </row>
    <row r="2423" spans="1:9" ht="12.2" customHeight="1" x14ac:dyDescent="0.25">
      <c r="A2423" s="481" t="s">
        <v>5674</v>
      </c>
      <c r="B2423" s="481"/>
      <c r="C2423" s="482" t="s">
        <v>5675</v>
      </c>
      <c r="D2423" s="482"/>
      <c r="E2423" s="482"/>
      <c r="F2423" s="482"/>
      <c r="G2423" s="363" t="s">
        <v>14791</v>
      </c>
      <c r="H2423" s="502">
        <v>12683.77</v>
      </c>
      <c r="I2423" s="484"/>
    </row>
    <row r="2424" spans="1:9" ht="12.2" customHeight="1" x14ac:dyDescent="0.25">
      <c r="A2424" s="481" t="s">
        <v>5676</v>
      </c>
      <c r="B2424" s="481"/>
      <c r="C2424" s="482" t="s">
        <v>5677</v>
      </c>
      <c r="D2424" s="482"/>
      <c r="E2424" s="482"/>
      <c r="F2424" s="482"/>
      <c r="G2424" s="363" t="s">
        <v>14791</v>
      </c>
      <c r="H2424" s="502">
        <v>13051.25</v>
      </c>
      <c r="I2424" s="484"/>
    </row>
    <row r="2425" spans="1:9" ht="12.2" customHeight="1" x14ac:dyDescent="0.25">
      <c r="A2425" s="481" t="s">
        <v>5678</v>
      </c>
      <c r="B2425" s="481"/>
      <c r="C2425" s="482" t="s">
        <v>5679</v>
      </c>
      <c r="D2425" s="482"/>
      <c r="E2425" s="482"/>
      <c r="F2425" s="482"/>
      <c r="G2425" s="363" t="s">
        <v>14791</v>
      </c>
      <c r="H2425" s="502">
        <v>13454.3</v>
      </c>
      <c r="I2425" s="484"/>
    </row>
    <row r="2426" spans="1:9" ht="12.2" customHeight="1" x14ac:dyDescent="0.25">
      <c r="A2426" s="481" t="s">
        <v>5680</v>
      </c>
      <c r="B2426" s="481"/>
      <c r="C2426" s="482" t="s">
        <v>5681</v>
      </c>
      <c r="D2426" s="482"/>
      <c r="E2426" s="482"/>
      <c r="F2426" s="482"/>
      <c r="G2426" s="363" t="s">
        <v>14791</v>
      </c>
      <c r="H2426" s="502">
        <v>13911.13</v>
      </c>
      <c r="I2426" s="484"/>
    </row>
    <row r="2427" spans="1:9" ht="12.2" customHeight="1" x14ac:dyDescent="0.25">
      <c r="A2427" s="481" t="s">
        <v>5682</v>
      </c>
      <c r="B2427" s="481"/>
      <c r="C2427" s="482" t="s">
        <v>5683</v>
      </c>
      <c r="D2427" s="482"/>
      <c r="E2427" s="482"/>
      <c r="F2427" s="482"/>
      <c r="G2427" s="363" t="s">
        <v>14791</v>
      </c>
      <c r="H2427" s="502">
        <v>14388.92</v>
      </c>
      <c r="I2427" s="484"/>
    </row>
    <row r="2428" spans="1:9" ht="12.2" customHeight="1" x14ac:dyDescent="0.25">
      <c r="A2428" s="481" t="s">
        <v>5684</v>
      </c>
      <c r="B2428" s="481"/>
      <c r="C2428" s="482" t="s">
        <v>5685</v>
      </c>
      <c r="D2428" s="482"/>
      <c r="E2428" s="482"/>
      <c r="F2428" s="482"/>
      <c r="G2428" s="363" t="s">
        <v>14791</v>
      </c>
      <c r="H2428" s="502">
        <v>14830.43</v>
      </c>
      <c r="I2428" s="484"/>
    </row>
    <row r="2429" spans="1:9" ht="12.2" customHeight="1" x14ac:dyDescent="0.25">
      <c r="A2429" s="481" t="s">
        <v>5686</v>
      </c>
      <c r="B2429" s="481"/>
      <c r="C2429" s="482" t="s">
        <v>5687</v>
      </c>
      <c r="D2429" s="482"/>
      <c r="E2429" s="482"/>
      <c r="F2429" s="482"/>
      <c r="G2429" s="363" t="s">
        <v>14791</v>
      </c>
      <c r="H2429" s="502">
        <v>15401.12</v>
      </c>
      <c r="I2429" s="484"/>
    </row>
    <row r="2430" spans="1:9" ht="12.2" customHeight="1" x14ac:dyDescent="0.25">
      <c r="A2430" s="481" t="s">
        <v>5688</v>
      </c>
      <c r="B2430" s="481"/>
      <c r="C2430" s="482" t="s">
        <v>5689</v>
      </c>
      <c r="D2430" s="482"/>
      <c r="E2430" s="482"/>
      <c r="F2430" s="482"/>
      <c r="G2430" s="363" t="s">
        <v>14791</v>
      </c>
      <c r="H2430" s="502">
        <v>15843.52</v>
      </c>
      <c r="I2430" s="484"/>
    </row>
    <row r="2431" spans="1:9" ht="12.2" customHeight="1" x14ac:dyDescent="0.25">
      <c r="A2431" s="481" t="s">
        <v>5690</v>
      </c>
      <c r="B2431" s="481"/>
      <c r="C2431" s="482" t="s">
        <v>5691</v>
      </c>
      <c r="D2431" s="482"/>
      <c r="E2431" s="482"/>
      <c r="F2431" s="482"/>
      <c r="G2431" s="363" t="s">
        <v>14791</v>
      </c>
      <c r="H2431" s="502">
        <v>16320.62</v>
      </c>
      <c r="I2431" s="484"/>
    </row>
    <row r="2432" spans="1:9" ht="12.2" customHeight="1" x14ac:dyDescent="0.25">
      <c r="A2432" s="481" t="s">
        <v>5692</v>
      </c>
      <c r="B2432" s="481"/>
      <c r="C2432" s="482" t="s">
        <v>5693</v>
      </c>
      <c r="D2432" s="482"/>
      <c r="E2432" s="482"/>
      <c r="F2432" s="482"/>
      <c r="G2432" s="363" t="s">
        <v>14791</v>
      </c>
      <c r="H2432" s="502">
        <v>16802.64</v>
      </c>
      <c r="I2432" s="484"/>
    </row>
    <row r="2433" spans="1:9" ht="12.2" customHeight="1" x14ac:dyDescent="0.25">
      <c r="A2433" s="481" t="s">
        <v>5694</v>
      </c>
      <c r="B2433" s="481"/>
      <c r="C2433" s="482" t="s">
        <v>5695</v>
      </c>
      <c r="D2433" s="482"/>
      <c r="E2433" s="482"/>
      <c r="F2433" s="482"/>
      <c r="G2433" s="363" t="s">
        <v>14791</v>
      </c>
      <c r="H2433" s="502">
        <v>17202.55</v>
      </c>
      <c r="I2433" s="484"/>
    </row>
    <row r="2434" spans="1:9" ht="12.2" customHeight="1" x14ac:dyDescent="0.25">
      <c r="A2434" s="481" t="s">
        <v>5696</v>
      </c>
      <c r="B2434" s="481"/>
      <c r="C2434" s="482" t="s">
        <v>5697</v>
      </c>
      <c r="D2434" s="482"/>
      <c r="E2434" s="482"/>
      <c r="F2434" s="482"/>
      <c r="G2434" s="363" t="s">
        <v>14791</v>
      </c>
      <c r="H2434" s="502">
        <v>17630.09</v>
      </c>
      <c r="I2434" s="484"/>
    </row>
    <row r="2435" spans="1:9" ht="12.2" customHeight="1" x14ac:dyDescent="0.25">
      <c r="A2435" s="481" t="s">
        <v>5698</v>
      </c>
      <c r="B2435" s="481"/>
      <c r="C2435" s="482" t="s">
        <v>5699</v>
      </c>
      <c r="D2435" s="482"/>
      <c r="E2435" s="482"/>
      <c r="F2435" s="482"/>
      <c r="G2435" s="363" t="s">
        <v>14791</v>
      </c>
      <c r="H2435" s="502">
        <v>18028.11</v>
      </c>
      <c r="I2435" s="484"/>
    </row>
    <row r="2436" spans="1:9" ht="12.2" customHeight="1" x14ac:dyDescent="0.25">
      <c r="A2436" s="481" t="s">
        <v>5700</v>
      </c>
      <c r="B2436" s="481"/>
      <c r="C2436" s="482" t="s">
        <v>5701</v>
      </c>
      <c r="D2436" s="482"/>
      <c r="E2436" s="482"/>
      <c r="F2436" s="482"/>
      <c r="G2436" s="363" t="s">
        <v>14791</v>
      </c>
      <c r="H2436" s="502">
        <v>18428.810000000001</v>
      </c>
      <c r="I2436" s="484"/>
    </row>
    <row r="2437" spans="1:9" ht="12.2" customHeight="1" x14ac:dyDescent="0.25">
      <c r="A2437" s="481" t="s">
        <v>5702</v>
      </c>
      <c r="B2437" s="481"/>
      <c r="C2437" s="482" t="s">
        <v>5703</v>
      </c>
      <c r="D2437" s="482"/>
      <c r="E2437" s="482"/>
      <c r="F2437" s="482"/>
      <c r="G2437" s="363" t="s">
        <v>355</v>
      </c>
      <c r="H2437" s="501">
        <v>1863.7</v>
      </c>
      <c r="I2437" s="484"/>
    </row>
    <row r="2438" spans="1:9" ht="12.2" customHeight="1" x14ac:dyDescent="0.25">
      <c r="A2438" s="481" t="s">
        <v>5704</v>
      </c>
      <c r="B2438" s="481"/>
      <c r="C2438" s="482" t="s">
        <v>5705</v>
      </c>
      <c r="D2438" s="482"/>
      <c r="E2438" s="482"/>
      <c r="F2438" s="482"/>
      <c r="G2438" s="363" t="s">
        <v>355</v>
      </c>
      <c r="H2438" s="501">
        <v>2515.94</v>
      </c>
      <c r="I2438" s="484"/>
    </row>
    <row r="2439" spans="1:9" ht="12.2" customHeight="1" x14ac:dyDescent="0.25">
      <c r="A2439" s="481" t="s">
        <v>5706</v>
      </c>
      <c r="B2439" s="481"/>
      <c r="C2439" s="482" t="s">
        <v>5707</v>
      </c>
      <c r="D2439" s="482"/>
      <c r="E2439" s="482"/>
      <c r="F2439" s="482"/>
      <c r="G2439" s="363" t="s">
        <v>355</v>
      </c>
      <c r="H2439" s="501">
        <v>2678.82</v>
      </c>
      <c r="I2439" s="484"/>
    </row>
    <row r="2440" spans="1:9" ht="12.2" customHeight="1" x14ac:dyDescent="0.25">
      <c r="A2440" s="481" t="s">
        <v>5708</v>
      </c>
      <c r="B2440" s="481"/>
      <c r="C2440" s="482" t="s">
        <v>5709</v>
      </c>
      <c r="D2440" s="482"/>
      <c r="E2440" s="482"/>
      <c r="F2440" s="482"/>
      <c r="G2440" s="363" t="s">
        <v>355</v>
      </c>
      <c r="H2440" s="501">
        <v>3323.86</v>
      </c>
      <c r="I2440" s="484"/>
    </row>
    <row r="2441" spans="1:9" ht="12.2" customHeight="1" x14ac:dyDescent="0.25">
      <c r="A2441" s="481" t="s">
        <v>5710</v>
      </c>
      <c r="B2441" s="481"/>
      <c r="C2441" s="482" t="s">
        <v>5711</v>
      </c>
      <c r="D2441" s="482"/>
      <c r="E2441" s="482"/>
      <c r="F2441" s="482"/>
      <c r="G2441" s="363" t="s">
        <v>355</v>
      </c>
      <c r="H2441" s="501">
        <v>3710.05</v>
      </c>
      <c r="I2441" s="484"/>
    </row>
    <row r="2442" spans="1:9" ht="12.2" customHeight="1" x14ac:dyDescent="0.25">
      <c r="A2442" s="481" t="s">
        <v>5712</v>
      </c>
      <c r="B2442" s="481"/>
      <c r="C2442" s="482" t="s">
        <v>5713</v>
      </c>
      <c r="D2442" s="482"/>
      <c r="E2442" s="482"/>
      <c r="F2442" s="482"/>
      <c r="G2442" s="363" t="s">
        <v>355</v>
      </c>
      <c r="H2442" s="501">
        <v>1188.04</v>
      </c>
      <c r="I2442" s="484"/>
    </row>
    <row r="2443" spans="1:9" ht="12.2" customHeight="1" x14ac:dyDescent="0.25">
      <c r="A2443" s="481" t="s">
        <v>5714</v>
      </c>
      <c r="B2443" s="481"/>
      <c r="C2443" s="482" t="s">
        <v>5715</v>
      </c>
      <c r="D2443" s="482"/>
      <c r="E2443" s="482"/>
      <c r="F2443" s="482"/>
      <c r="G2443" s="363" t="s">
        <v>355</v>
      </c>
      <c r="H2443" s="501">
        <v>1324.31</v>
      </c>
      <c r="I2443" s="484"/>
    </row>
    <row r="2444" spans="1:9" ht="12.2" customHeight="1" x14ac:dyDescent="0.25">
      <c r="A2444" s="481" t="s">
        <v>5716</v>
      </c>
      <c r="B2444" s="481"/>
      <c r="C2444" s="482" t="s">
        <v>5717</v>
      </c>
      <c r="D2444" s="482"/>
      <c r="E2444" s="482"/>
      <c r="F2444" s="482"/>
      <c r="G2444" s="363" t="s">
        <v>355</v>
      </c>
      <c r="H2444" s="501">
        <v>1445</v>
      </c>
      <c r="I2444" s="484"/>
    </row>
    <row r="2445" spans="1:9" ht="12.2" customHeight="1" x14ac:dyDescent="0.25">
      <c r="A2445" s="481" t="s">
        <v>5718</v>
      </c>
      <c r="B2445" s="481"/>
      <c r="C2445" s="482" t="s">
        <v>5719</v>
      </c>
      <c r="D2445" s="482"/>
      <c r="E2445" s="482"/>
      <c r="F2445" s="482"/>
      <c r="G2445" s="363" t="s">
        <v>355</v>
      </c>
      <c r="H2445" s="501">
        <v>1570.91</v>
      </c>
      <c r="I2445" s="484"/>
    </row>
    <row r="2446" spans="1:9" ht="12.2" customHeight="1" x14ac:dyDescent="0.25">
      <c r="A2446" s="481" t="s">
        <v>5720</v>
      </c>
      <c r="B2446" s="481"/>
      <c r="C2446" s="482" t="s">
        <v>5721</v>
      </c>
      <c r="D2446" s="482"/>
      <c r="E2446" s="482"/>
      <c r="F2446" s="482"/>
      <c r="G2446" s="363" t="s">
        <v>355</v>
      </c>
      <c r="H2446" s="501">
        <v>1710.83</v>
      </c>
      <c r="I2446" s="484"/>
    </row>
    <row r="2447" spans="1:9" ht="12.2" customHeight="1" x14ac:dyDescent="0.25">
      <c r="A2447" s="485">
        <v>9007</v>
      </c>
      <c r="B2447" s="486"/>
      <c r="C2447" s="487" t="s">
        <v>5722</v>
      </c>
      <c r="D2447" s="487"/>
      <c r="E2447" s="487"/>
      <c r="F2447" s="487"/>
      <c r="G2447" s="362"/>
      <c r="H2447" s="488"/>
      <c r="I2447" s="488"/>
    </row>
    <row r="2448" spans="1:9" ht="24.4" customHeight="1" x14ac:dyDescent="0.25">
      <c r="A2448" s="481" t="s">
        <v>5723</v>
      </c>
      <c r="B2448" s="481"/>
      <c r="C2448" s="482" t="s">
        <v>5724</v>
      </c>
      <c r="D2448" s="482"/>
      <c r="E2448" s="482"/>
      <c r="F2448" s="482"/>
      <c r="G2448" s="363" t="s">
        <v>14791</v>
      </c>
      <c r="H2448" s="499">
        <v>677.28</v>
      </c>
      <c r="I2448" s="484"/>
    </row>
    <row r="2449" spans="1:9" ht="24.4" customHeight="1" x14ac:dyDescent="0.25">
      <c r="A2449" s="481" t="s">
        <v>5725</v>
      </c>
      <c r="B2449" s="481"/>
      <c r="C2449" s="482" t="s">
        <v>5726</v>
      </c>
      <c r="D2449" s="482"/>
      <c r="E2449" s="482"/>
      <c r="F2449" s="482"/>
      <c r="G2449" s="363" t="s">
        <v>14791</v>
      </c>
      <c r="H2449" s="499">
        <v>278.02</v>
      </c>
      <c r="I2449" s="484"/>
    </row>
    <row r="2450" spans="1:9" ht="12.2" customHeight="1" x14ac:dyDescent="0.25">
      <c r="A2450" s="485">
        <v>9008</v>
      </c>
      <c r="B2450" s="486"/>
      <c r="C2450" s="487" t="s">
        <v>5727</v>
      </c>
      <c r="D2450" s="487"/>
      <c r="E2450" s="487"/>
      <c r="F2450" s="487"/>
      <c r="G2450" s="362"/>
      <c r="H2450" s="488"/>
      <c r="I2450" s="488"/>
    </row>
    <row r="2451" spans="1:9" ht="24.4" customHeight="1" x14ac:dyDescent="0.25">
      <c r="A2451" s="481" t="s">
        <v>5728</v>
      </c>
      <c r="B2451" s="481"/>
      <c r="C2451" s="482" t="s">
        <v>5729</v>
      </c>
      <c r="D2451" s="482"/>
      <c r="E2451" s="482"/>
      <c r="F2451" s="482"/>
      <c r="G2451" s="363" t="s">
        <v>355</v>
      </c>
      <c r="H2451" s="501">
        <v>2958.78</v>
      </c>
      <c r="I2451" s="484"/>
    </row>
    <row r="2452" spans="1:9" ht="24.4" customHeight="1" x14ac:dyDescent="0.25">
      <c r="A2452" s="481" t="s">
        <v>5730</v>
      </c>
      <c r="B2452" s="481"/>
      <c r="C2452" s="482" t="s">
        <v>5731</v>
      </c>
      <c r="D2452" s="482"/>
      <c r="E2452" s="482"/>
      <c r="F2452" s="482"/>
      <c r="G2452" s="363" t="s">
        <v>355</v>
      </c>
      <c r="H2452" s="501">
        <v>3563.08</v>
      </c>
      <c r="I2452" s="484"/>
    </row>
    <row r="2453" spans="1:9" ht="24.4" customHeight="1" x14ac:dyDescent="0.25">
      <c r="A2453" s="481" t="s">
        <v>5732</v>
      </c>
      <c r="B2453" s="481"/>
      <c r="C2453" s="482" t="s">
        <v>5733</v>
      </c>
      <c r="D2453" s="482"/>
      <c r="E2453" s="482"/>
      <c r="F2453" s="482"/>
      <c r="G2453" s="363" t="s">
        <v>355</v>
      </c>
      <c r="H2453" s="501">
        <v>3834.32</v>
      </c>
      <c r="I2453" s="484"/>
    </row>
    <row r="2454" spans="1:9" ht="24.4" customHeight="1" x14ac:dyDescent="0.25">
      <c r="A2454" s="481" t="s">
        <v>5734</v>
      </c>
      <c r="B2454" s="481"/>
      <c r="C2454" s="482" t="s">
        <v>5735</v>
      </c>
      <c r="D2454" s="482"/>
      <c r="E2454" s="482"/>
      <c r="F2454" s="482"/>
      <c r="G2454" s="363" t="s">
        <v>355</v>
      </c>
      <c r="H2454" s="501">
        <v>4157.45</v>
      </c>
      <c r="I2454" s="484"/>
    </row>
    <row r="2455" spans="1:9" ht="24.4" customHeight="1" x14ac:dyDescent="0.25">
      <c r="A2455" s="481" t="s">
        <v>5736</v>
      </c>
      <c r="B2455" s="481"/>
      <c r="C2455" s="482" t="s">
        <v>5737</v>
      </c>
      <c r="D2455" s="482"/>
      <c r="E2455" s="482"/>
      <c r="F2455" s="482"/>
      <c r="G2455" s="363" t="s">
        <v>355</v>
      </c>
      <c r="H2455" s="501">
        <v>4814.8500000000004</v>
      </c>
      <c r="I2455" s="484"/>
    </row>
    <row r="2456" spans="1:9" ht="24.4" customHeight="1" x14ac:dyDescent="0.25">
      <c r="A2456" s="481" t="s">
        <v>5738</v>
      </c>
      <c r="B2456" s="481"/>
      <c r="C2456" s="482" t="s">
        <v>5739</v>
      </c>
      <c r="D2456" s="482"/>
      <c r="E2456" s="482"/>
      <c r="F2456" s="482"/>
      <c r="G2456" s="363" t="s">
        <v>355</v>
      </c>
      <c r="H2456" s="501">
        <v>2008.83</v>
      </c>
      <c r="I2456" s="484"/>
    </row>
    <row r="2457" spans="1:9" ht="24.4" customHeight="1" x14ac:dyDescent="0.25">
      <c r="A2457" s="481" t="s">
        <v>5740</v>
      </c>
      <c r="B2457" s="481"/>
      <c r="C2457" s="482" t="s">
        <v>5741</v>
      </c>
      <c r="D2457" s="482"/>
      <c r="E2457" s="482"/>
      <c r="F2457" s="482"/>
      <c r="G2457" s="363" t="s">
        <v>355</v>
      </c>
      <c r="H2457" s="501">
        <v>2113.2199999999998</v>
      </c>
      <c r="I2457" s="484"/>
    </row>
    <row r="2458" spans="1:9" ht="24.4" customHeight="1" x14ac:dyDescent="0.25">
      <c r="A2458" s="481" t="s">
        <v>5742</v>
      </c>
      <c r="B2458" s="481"/>
      <c r="C2458" s="482" t="s">
        <v>5743</v>
      </c>
      <c r="D2458" s="482"/>
      <c r="E2458" s="482"/>
      <c r="F2458" s="482"/>
      <c r="G2458" s="363" t="s">
        <v>355</v>
      </c>
      <c r="H2458" s="501">
        <v>2199.0300000000002</v>
      </c>
      <c r="I2458" s="484"/>
    </row>
    <row r="2459" spans="1:9" ht="24.4" customHeight="1" x14ac:dyDescent="0.25">
      <c r="A2459" s="481" t="s">
        <v>5744</v>
      </c>
      <c r="B2459" s="481"/>
      <c r="C2459" s="482" t="s">
        <v>5745</v>
      </c>
      <c r="D2459" s="482"/>
      <c r="E2459" s="482"/>
      <c r="F2459" s="482"/>
      <c r="G2459" s="363" t="s">
        <v>355</v>
      </c>
      <c r="H2459" s="501">
        <v>2480.37</v>
      </c>
      <c r="I2459" s="484"/>
    </row>
    <row r="2460" spans="1:9" ht="24.4" customHeight="1" x14ac:dyDescent="0.25">
      <c r="A2460" s="481" t="s">
        <v>5746</v>
      </c>
      <c r="B2460" s="481"/>
      <c r="C2460" s="482" t="s">
        <v>5747</v>
      </c>
      <c r="D2460" s="482"/>
      <c r="E2460" s="482"/>
      <c r="F2460" s="482"/>
      <c r="G2460" s="363" t="s">
        <v>355</v>
      </c>
      <c r="H2460" s="501">
        <v>2712.06</v>
      </c>
      <c r="I2460" s="484"/>
    </row>
    <row r="2461" spans="1:9" ht="24.4" customHeight="1" x14ac:dyDescent="0.25">
      <c r="A2461" s="481" t="s">
        <v>5748</v>
      </c>
      <c r="B2461" s="481"/>
      <c r="C2461" s="482" t="s">
        <v>5749</v>
      </c>
      <c r="D2461" s="482"/>
      <c r="E2461" s="482"/>
      <c r="F2461" s="482"/>
      <c r="G2461" s="363" t="s">
        <v>355</v>
      </c>
      <c r="H2461" s="501">
        <v>3674.06</v>
      </c>
      <c r="I2461" s="484"/>
    </row>
    <row r="2462" spans="1:9" ht="24.4" customHeight="1" x14ac:dyDescent="0.25">
      <c r="A2462" s="481" t="s">
        <v>5750</v>
      </c>
      <c r="B2462" s="481"/>
      <c r="C2462" s="482" t="s">
        <v>5751</v>
      </c>
      <c r="D2462" s="482"/>
      <c r="E2462" s="482"/>
      <c r="F2462" s="482"/>
      <c r="G2462" s="363" t="s">
        <v>355</v>
      </c>
      <c r="H2462" s="501">
        <v>4000.48</v>
      </c>
      <c r="I2462" s="484"/>
    </row>
    <row r="2463" spans="1:9" ht="24.4" customHeight="1" x14ac:dyDescent="0.25">
      <c r="A2463" s="481" t="s">
        <v>5752</v>
      </c>
      <c r="B2463" s="481"/>
      <c r="C2463" s="482" t="s">
        <v>5753</v>
      </c>
      <c r="D2463" s="482"/>
      <c r="E2463" s="482"/>
      <c r="F2463" s="482"/>
      <c r="G2463" s="363" t="s">
        <v>355</v>
      </c>
      <c r="H2463" s="501">
        <v>4323.45</v>
      </c>
      <c r="I2463" s="484"/>
    </row>
    <row r="2464" spans="1:9" ht="24.4" customHeight="1" x14ac:dyDescent="0.25">
      <c r="A2464" s="481" t="s">
        <v>5754</v>
      </c>
      <c r="B2464" s="481"/>
      <c r="C2464" s="482" t="s">
        <v>5755</v>
      </c>
      <c r="D2464" s="482"/>
      <c r="E2464" s="482"/>
      <c r="F2464" s="482"/>
      <c r="G2464" s="363" t="s">
        <v>355</v>
      </c>
      <c r="H2464" s="501">
        <v>4675.6099999999997</v>
      </c>
      <c r="I2464" s="484"/>
    </row>
    <row r="2465" spans="1:9" ht="24.4" customHeight="1" x14ac:dyDescent="0.25">
      <c r="A2465" s="481" t="s">
        <v>5756</v>
      </c>
      <c r="B2465" s="481"/>
      <c r="C2465" s="482" t="s">
        <v>5757</v>
      </c>
      <c r="D2465" s="482"/>
      <c r="E2465" s="482"/>
      <c r="F2465" s="482"/>
      <c r="G2465" s="363" t="s">
        <v>355</v>
      </c>
      <c r="H2465" s="501">
        <v>5419.95</v>
      </c>
      <c r="I2465" s="484"/>
    </row>
    <row r="2466" spans="1:9" ht="24.4" customHeight="1" x14ac:dyDescent="0.25">
      <c r="A2466" s="481" t="s">
        <v>5758</v>
      </c>
      <c r="B2466" s="481"/>
      <c r="C2466" s="482" t="s">
        <v>5759</v>
      </c>
      <c r="D2466" s="482"/>
      <c r="E2466" s="482"/>
      <c r="F2466" s="482"/>
      <c r="G2466" s="363" t="s">
        <v>355</v>
      </c>
      <c r="H2466" s="501">
        <v>2474.5500000000002</v>
      </c>
      <c r="I2466" s="484"/>
    </row>
    <row r="2467" spans="1:9" ht="24.4" customHeight="1" x14ac:dyDescent="0.25">
      <c r="A2467" s="481" t="s">
        <v>5760</v>
      </c>
      <c r="B2467" s="481"/>
      <c r="C2467" s="482" t="s">
        <v>5761</v>
      </c>
      <c r="D2467" s="482"/>
      <c r="E2467" s="482"/>
      <c r="F2467" s="482"/>
      <c r="G2467" s="363" t="s">
        <v>355</v>
      </c>
      <c r="H2467" s="501">
        <v>2694.49</v>
      </c>
      <c r="I2467" s="484"/>
    </row>
    <row r="2468" spans="1:9" ht="24.4" customHeight="1" x14ac:dyDescent="0.25">
      <c r="A2468" s="481" t="s">
        <v>5762</v>
      </c>
      <c r="B2468" s="481"/>
      <c r="C2468" s="482" t="s">
        <v>5763</v>
      </c>
      <c r="D2468" s="482"/>
      <c r="E2468" s="482"/>
      <c r="F2468" s="482"/>
      <c r="G2468" s="363" t="s">
        <v>355</v>
      </c>
      <c r="H2468" s="501">
        <v>2808.22</v>
      </c>
      <c r="I2468" s="484"/>
    </row>
    <row r="2469" spans="1:9" ht="24.4" customHeight="1" x14ac:dyDescent="0.25">
      <c r="A2469" s="481" t="s">
        <v>5764</v>
      </c>
      <c r="B2469" s="481"/>
      <c r="C2469" s="482" t="s">
        <v>5765</v>
      </c>
      <c r="D2469" s="482"/>
      <c r="E2469" s="482"/>
      <c r="F2469" s="482"/>
      <c r="G2469" s="363" t="s">
        <v>355</v>
      </c>
      <c r="H2469" s="501">
        <v>2908.29</v>
      </c>
      <c r="I2469" s="484"/>
    </row>
    <row r="2470" spans="1:9" ht="24.4" customHeight="1" x14ac:dyDescent="0.25">
      <c r="A2470" s="481" t="s">
        <v>5766</v>
      </c>
      <c r="B2470" s="481"/>
      <c r="C2470" s="482" t="s">
        <v>5767</v>
      </c>
      <c r="D2470" s="482"/>
      <c r="E2470" s="482"/>
      <c r="F2470" s="482"/>
      <c r="G2470" s="363" t="s">
        <v>355</v>
      </c>
      <c r="H2470" s="501">
        <v>3313.14</v>
      </c>
      <c r="I2470" s="484"/>
    </row>
    <row r="2471" spans="1:9" ht="24.4" customHeight="1" x14ac:dyDescent="0.25">
      <c r="A2471" s="481" t="s">
        <v>5768</v>
      </c>
      <c r="B2471" s="481"/>
      <c r="C2471" s="482" t="s">
        <v>5769</v>
      </c>
      <c r="D2471" s="482"/>
      <c r="E2471" s="482"/>
      <c r="F2471" s="482"/>
      <c r="G2471" s="363" t="s">
        <v>355</v>
      </c>
      <c r="H2471" s="501">
        <v>4220.5200000000004</v>
      </c>
      <c r="I2471" s="484"/>
    </row>
    <row r="2472" spans="1:9" ht="24.4" customHeight="1" x14ac:dyDescent="0.25">
      <c r="A2472" s="481" t="s">
        <v>5770</v>
      </c>
      <c r="B2472" s="481"/>
      <c r="C2472" s="482" t="s">
        <v>5771</v>
      </c>
      <c r="D2472" s="482"/>
      <c r="E2472" s="482"/>
      <c r="F2472" s="482"/>
      <c r="G2472" s="363" t="s">
        <v>355</v>
      </c>
      <c r="H2472" s="501">
        <v>4573.6899999999996</v>
      </c>
      <c r="I2472" s="484"/>
    </row>
    <row r="2473" spans="1:9" ht="24.4" customHeight="1" x14ac:dyDescent="0.25">
      <c r="A2473" s="481" t="s">
        <v>5772</v>
      </c>
      <c r="B2473" s="481"/>
      <c r="C2473" s="482" t="s">
        <v>5773</v>
      </c>
      <c r="D2473" s="482"/>
      <c r="E2473" s="482"/>
      <c r="F2473" s="482"/>
      <c r="G2473" s="363" t="s">
        <v>355</v>
      </c>
      <c r="H2473" s="501">
        <v>4923.3900000000003</v>
      </c>
      <c r="I2473" s="484"/>
    </row>
    <row r="2474" spans="1:9" ht="24.4" customHeight="1" x14ac:dyDescent="0.25">
      <c r="A2474" s="481" t="s">
        <v>5774</v>
      </c>
      <c r="B2474" s="481"/>
      <c r="C2474" s="482" t="s">
        <v>5775</v>
      </c>
      <c r="D2474" s="482"/>
      <c r="E2474" s="482"/>
      <c r="F2474" s="482"/>
      <c r="G2474" s="363" t="s">
        <v>355</v>
      </c>
      <c r="H2474" s="501">
        <v>5302.28</v>
      </c>
      <c r="I2474" s="484"/>
    </row>
    <row r="2475" spans="1:9" ht="24.4" customHeight="1" x14ac:dyDescent="0.25">
      <c r="A2475" s="481" t="s">
        <v>5776</v>
      </c>
      <c r="B2475" s="481"/>
      <c r="C2475" s="482" t="s">
        <v>5777</v>
      </c>
      <c r="D2475" s="482"/>
      <c r="E2475" s="482"/>
      <c r="F2475" s="482"/>
      <c r="G2475" s="363" t="s">
        <v>355</v>
      </c>
      <c r="H2475" s="501">
        <v>6100.09</v>
      </c>
      <c r="I2475" s="484"/>
    </row>
    <row r="2476" spans="1:9" ht="24.4" customHeight="1" x14ac:dyDescent="0.25">
      <c r="A2476" s="481" t="s">
        <v>5778</v>
      </c>
      <c r="B2476" s="481"/>
      <c r="C2476" s="482" t="s">
        <v>5779</v>
      </c>
      <c r="D2476" s="482"/>
      <c r="E2476" s="482"/>
      <c r="F2476" s="482"/>
      <c r="G2476" s="363" t="s">
        <v>355</v>
      </c>
      <c r="H2476" s="501">
        <v>3057.06</v>
      </c>
      <c r="I2476" s="484"/>
    </row>
    <row r="2477" spans="1:9" ht="24.4" customHeight="1" x14ac:dyDescent="0.25">
      <c r="A2477" s="481" t="s">
        <v>5780</v>
      </c>
      <c r="B2477" s="481"/>
      <c r="C2477" s="482" t="s">
        <v>5781</v>
      </c>
      <c r="D2477" s="482"/>
      <c r="E2477" s="482"/>
      <c r="F2477" s="482"/>
      <c r="G2477" s="363" t="s">
        <v>355</v>
      </c>
      <c r="H2477" s="501">
        <v>3176.98</v>
      </c>
      <c r="I2477" s="484"/>
    </row>
    <row r="2478" spans="1:9" ht="24.4" customHeight="1" x14ac:dyDescent="0.25">
      <c r="A2478" s="481" t="s">
        <v>5782</v>
      </c>
      <c r="B2478" s="481"/>
      <c r="C2478" s="482" t="s">
        <v>5783</v>
      </c>
      <c r="D2478" s="482"/>
      <c r="E2478" s="482"/>
      <c r="F2478" s="482"/>
      <c r="G2478" s="363" t="s">
        <v>355</v>
      </c>
      <c r="H2478" s="501">
        <v>3290.71</v>
      </c>
      <c r="I2478" s="484"/>
    </row>
    <row r="2479" spans="1:9" ht="24.4" customHeight="1" x14ac:dyDescent="0.25">
      <c r="A2479" s="481" t="s">
        <v>5784</v>
      </c>
      <c r="B2479" s="481"/>
      <c r="C2479" s="482" t="s">
        <v>5785</v>
      </c>
      <c r="D2479" s="482"/>
      <c r="E2479" s="482"/>
      <c r="F2479" s="482"/>
      <c r="G2479" s="363" t="s">
        <v>355</v>
      </c>
      <c r="H2479" s="501">
        <v>3544.11</v>
      </c>
      <c r="I2479" s="484"/>
    </row>
    <row r="2480" spans="1:9" ht="24.4" customHeight="1" x14ac:dyDescent="0.25">
      <c r="A2480" s="481" t="s">
        <v>5786</v>
      </c>
      <c r="B2480" s="481"/>
      <c r="C2480" s="482" t="s">
        <v>5787</v>
      </c>
      <c r="D2480" s="482"/>
      <c r="E2480" s="482"/>
      <c r="F2480" s="482"/>
      <c r="G2480" s="363" t="s">
        <v>355</v>
      </c>
      <c r="H2480" s="501">
        <v>3832.87</v>
      </c>
      <c r="I2480" s="484"/>
    </row>
    <row r="2481" spans="1:9" ht="12.2" customHeight="1" x14ac:dyDescent="0.25">
      <c r="A2481" s="485">
        <v>9009</v>
      </c>
      <c r="B2481" s="486"/>
      <c r="C2481" s="487" t="s">
        <v>5788</v>
      </c>
      <c r="D2481" s="487"/>
      <c r="E2481" s="487"/>
      <c r="F2481" s="487"/>
      <c r="G2481" s="362"/>
      <c r="H2481" s="488"/>
      <c r="I2481" s="488"/>
    </row>
    <row r="2482" spans="1:9" ht="36.6" customHeight="1" x14ac:dyDescent="0.25">
      <c r="A2482" s="481" t="s">
        <v>5789</v>
      </c>
      <c r="B2482" s="481"/>
      <c r="C2482" s="482" t="s">
        <v>5790</v>
      </c>
      <c r="D2482" s="482"/>
      <c r="E2482" s="482"/>
      <c r="F2482" s="482"/>
      <c r="G2482" s="363" t="s">
        <v>14781</v>
      </c>
      <c r="H2482" s="499">
        <v>462.67</v>
      </c>
      <c r="I2482" s="484"/>
    </row>
    <row r="2483" spans="1:9" ht="12.2" customHeight="1" x14ac:dyDescent="0.25">
      <c r="A2483" s="485">
        <v>9011</v>
      </c>
      <c r="B2483" s="486"/>
      <c r="C2483" s="487" t="s">
        <v>5791</v>
      </c>
      <c r="D2483" s="487"/>
      <c r="E2483" s="487"/>
      <c r="F2483" s="487"/>
      <c r="G2483" s="362"/>
      <c r="H2483" s="488"/>
      <c r="I2483" s="488"/>
    </row>
    <row r="2484" spans="1:9" ht="36.6" customHeight="1" x14ac:dyDescent="0.25">
      <c r="A2484" s="481" t="s">
        <v>5792</v>
      </c>
      <c r="B2484" s="481"/>
      <c r="C2484" s="482" t="s">
        <v>5793</v>
      </c>
      <c r="D2484" s="482"/>
      <c r="E2484" s="482"/>
      <c r="F2484" s="482"/>
      <c r="G2484" s="363" t="s">
        <v>355</v>
      </c>
      <c r="H2484" s="501">
        <v>2107.54</v>
      </c>
      <c r="I2484" s="484"/>
    </row>
    <row r="2485" spans="1:9" ht="36.6" customHeight="1" x14ac:dyDescent="0.25">
      <c r="A2485" s="481" t="s">
        <v>5794</v>
      </c>
      <c r="B2485" s="481"/>
      <c r="C2485" s="482" t="s">
        <v>5795</v>
      </c>
      <c r="D2485" s="482"/>
      <c r="E2485" s="482"/>
      <c r="F2485" s="482"/>
      <c r="G2485" s="363" t="s">
        <v>355</v>
      </c>
      <c r="H2485" s="501">
        <v>2546.96</v>
      </c>
      <c r="I2485" s="484"/>
    </row>
    <row r="2486" spans="1:9" ht="36.6" customHeight="1" x14ac:dyDescent="0.25">
      <c r="A2486" s="481" t="s">
        <v>5796</v>
      </c>
      <c r="B2486" s="481"/>
      <c r="C2486" s="482" t="s">
        <v>5797</v>
      </c>
      <c r="D2486" s="482"/>
      <c r="E2486" s="482"/>
      <c r="F2486" s="482"/>
      <c r="G2486" s="363" t="s">
        <v>355</v>
      </c>
      <c r="H2486" s="501">
        <v>1208.26</v>
      </c>
      <c r="I2486" s="484"/>
    </row>
    <row r="2487" spans="1:9" ht="12.2" customHeight="1" x14ac:dyDescent="0.25">
      <c r="A2487" s="485">
        <v>9012</v>
      </c>
      <c r="B2487" s="486"/>
      <c r="C2487" s="487" t="s">
        <v>5798</v>
      </c>
      <c r="D2487" s="487"/>
      <c r="E2487" s="487"/>
      <c r="F2487" s="487"/>
      <c r="G2487" s="362"/>
      <c r="H2487" s="488"/>
      <c r="I2487" s="488"/>
    </row>
    <row r="2488" spans="1:9" ht="36.6" customHeight="1" x14ac:dyDescent="0.25">
      <c r="A2488" s="481" t="s">
        <v>5799</v>
      </c>
      <c r="B2488" s="481"/>
      <c r="C2488" s="482" t="s">
        <v>5800</v>
      </c>
      <c r="D2488" s="482"/>
      <c r="E2488" s="482"/>
      <c r="F2488" s="482"/>
      <c r="G2488" s="363" t="s">
        <v>355</v>
      </c>
      <c r="H2488" s="501">
        <v>1588.31</v>
      </c>
      <c r="I2488" s="484"/>
    </row>
    <row r="2489" spans="1:9" ht="36.6" customHeight="1" x14ac:dyDescent="0.25">
      <c r="A2489" s="481" t="s">
        <v>5801</v>
      </c>
      <c r="B2489" s="481"/>
      <c r="C2489" s="482" t="s">
        <v>5802</v>
      </c>
      <c r="D2489" s="482"/>
      <c r="E2489" s="482"/>
      <c r="F2489" s="482"/>
      <c r="G2489" s="363" t="s">
        <v>355</v>
      </c>
      <c r="H2489" s="501">
        <v>2187.11</v>
      </c>
      <c r="I2489" s="484"/>
    </row>
    <row r="2490" spans="1:9" ht="12.2" customHeight="1" x14ac:dyDescent="0.25">
      <c r="A2490" s="481" t="s">
        <v>5803</v>
      </c>
      <c r="B2490" s="481"/>
      <c r="C2490" s="482" t="s">
        <v>5804</v>
      </c>
      <c r="D2490" s="482"/>
      <c r="E2490" s="482"/>
      <c r="F2490" s="482"/>
      <c r="G2490" s="363" t="s">
        <v>355</v>
      </c>
      <c r="H2490" s="501">
        <v>1779.98</v>
      </c>
      <c r="I2490" s="484"/>
    </row>
    <row r="2491" spans="1:9" ht="36.6" customHeight="1" x14ac:dyDescent="0.25">
      <c r="A2491" s="481" t="s">
        <v>5805</v>
      </c>
      <c r="B2491" s="481"/>
      <c r="C2491" s="482" t="s">
        <v>5806</v>
      </c>
      <c r="D2491" s="482"/>
      <c r="E2491" s="482"/>
      <c r="F2491" s="482"/>
      <c r="G2491" s="363" t="s">
        <v>355</v>
      </c>
      <c r="H2491" s="501">
        <v>2013.03</v>
      </c>
      <c r="I2491" s="484"/>
    </row>
    <row r="2492" spans="1:9" ht="36.6" customHeight="1" x14ac:dyDescent="0.25">
      <c r="A2492" s="481" t="s">
        <v>5807</v>
      </c>
      <c r="B2492" s="481"/>
      <c r="C2492" s="482" t="s">
        <v>5808</v>
      </c>
      <c r="D2492" s="482"/>
      <c r="E2492" s="482"/>
      <c r="F2492" s="482"/>
      <c r="G2492" s="363" t="s">
        <v>355</v>
      </c>
      <c r="H2492" s="501">
        <v>2763.31</v>
      </c>
      <c r="I2492" s="484"/>
    </row>
    <row r="2493" spans="1:9" ht="36.6" customHeight="1" x14ac:dyDescent="0.25">
      <c r="A2493" s="481" t="s">
        <v>5809</v>
      </c>
      <c r="B2493" s="481"/>
      <c r="C2493" s="482" t="s">
        <v>5810</v>
      </c>
      <c r="D2493" s="482"/>
      <c r="E2493" s="482"/>
      <c r="F2493" s="482"/>
      <c r="G2493" s="363" t="s">
        <v>355</v>
      </c>
      <c r="H2493" s="501">
        <v>1582.67</v>
      </c>
      <c r="I2493" s="484"/>
    </row>
    <row r="2494" spans="1:9" ht="36.6" customHeight="1" x14ac:dyDescent="0.25">
      <c r="A2494" s="481" t="s">
        <v>5811</v>
      </c>
      <c r="B2494" s="481"/>
      <c r="C2494" s="482" t="s">
        <v>5812</v>
      </c>
      <c r="D2494" s="482"/>
      <c r="E2494" s="482"/>
      <c r="F2494" s="482"/>
      <c r="G2494" s="363" t="s">
        <v>355</v>
      </c>
      <c r="H2494" s="501">
        <v>2310.7600000000002</v>
      </c>
      <c r="I2494" s="484"/>
    </row>
    <row r="2495" spans="1:9" ht="36.6" customHeight="1" x14ac:dyDescent="0.25">
      <c r="A2495" s="481" t="s">
        <v>5813</v>
      </c>
      <c r="B2495" s="481"/>
      <c r="C2495" s="482" t="s">
        <v>5814</v>
      </c>
      <c r="D2495" s="482"/>
      <c r="E2495" s="482"/>
      <c r="F2495" s="482"/>
      <c r="G2495" s="363" t="s">
        <v>355</v>
      </c>
      <c r="H2495" s="501">
        <v>1530.52</v>
      </c>
      <c r="I2495" s="484"/>
    </row>
    <row r="2496" spans="1:9" ht="36.6" customHeight="1" x14ac:dyDescent="0.25">
      <c r="A2496" s="481" t="s">
        <v>5815</v>
      </c>
      <c r="B2496" s="481"/>
      <c r="C2496" s="482" t="s">
        <v>5816</v>
      </c>
      <c r="D2496" s="482"/>
      <c r="E2496" s="482"/>
      <c r="F2496" s="482"/>
      <c r="G2496" s="363" t="s">
        <v>355</v>
      </c>
      <c r="H2496" s="501">
        <v>2182.41</v>
      </c>
      <c r="I2496" s="484"/>
    </row>
    <row r="2497" spans="1:9" ht="36.6" customHeight="1" x14ac:dyDescent="0.25">
      <c r="A2497" s="481" t="s">
        <v>5817</v>
      </c>
      <c r="B2497" s="481"/>
      <c r="C2497" s="482" t="s">
        <v>5818</v>
      </c>
      <c r="D2497" s="482"/>
      <c r="E2497" s="482"/>
      <c r="F2497" s="482"/>
      <c r="G2497" s="363" t="s">
        <v>355</v>
      </c>
      <c r="H2497" s="501">
        <v>1939.56</v>
      </c>
      <c r="I2497" s="484"/>
    </row>
    <row r="2498" spans="1:9" ht="36.6" customHeight="1" x14ac:dyDescent="0.25">
      <c r="A2498" s="481" t="s">
        <v>5819</v>
      </c>
      <c r="B2498" s="481"/>
      <c r="C2498" s="482" t="s">
        <v>5820</v>
      </c>
      <c r="D2498" s="482"/>
      <c r="E2498" s="482"/>
      <c r="F2498" s="482"/>
      <c r="G2498" s="363" t="s">
        <v>355</v>
      </c>
      <c r="H2498" s="501">
        <v>2742.93</v>
      </c>
      <c r="I2498" s="484"/>
    </row>
    <row r="2499" spans="1:9" ht="12.2" customHeight="1" x14ac:dyDescent="0.25">
      <c r="A2499" s="481" t="s">
        <v>5821</v>
      </c>
      <c r="B2499" s="481"/>
      <c r="C2499" s="482" t="s">
        <v>5822</v>
      </c>
      <c r="D2499" s="482"/>
      <c r="E2499" s="482"/>
      <c r="F2499" s="482"/>
      <c r="G2499" s="363" t="s">
        <v>355</v>
      </c>
      <c r="H2499" s="501">
        <v>1380.7</v>
      </c>
      <c r="I2499" s="484"/>
    </row>
    <row r="2500" spans="1:9" ht="12.2" customHeight="1" x14ac:dyDescent="0.25">
      <c r="A2500" s="481" t="s">
        <v>5823</v>
      </c>
      <c r="B2500" s="481"/>
      <c r="C2500" s="482" t="s">
        <v>5824</v>
      </c>
      <c r="D2500" s="482"/>
      <c r="E2500" s="482"/>
      <c r="F2500" s="482"/>
      <c r="G2500" s="363" t="s">
        <v>355</v>
      </c>
      <c r="H2500" s="501">
        <v>2207.16</v>
      </c>
      <c r="I2500" s="484"/>
    </row>
    <row r="2501" spans="1:9" ht="12.2" customHeight="1" x14ac:dyDescent="0.25">
      <c r="A2501" s="485">
        <v>9013</v>
      </c>
      <c r="B2501" s="486"/>
      <c r="C2501" s="487" t="s">
        <v>5825</v>
      </c>
      <c r="D2501" s="487"/>
      <c r="E2501" s="487"/>
      <c r="F2501" s="487"/>
      <c r="G2501" s="362"/>
      <c r="H2501" s="488"/>
      <c r="I2501" s="488"/>
    </row>
    <row r="2502" spans="1:9" ht="12.2" customHeight="1" x14ac:dyDescent="0.25">
      <c r="A2502" s="481" t="s">
        <v>5826</v>
      </c>
      <c r="B2502" s="481"/>
      <c r="C2502" s="482" t="s">
        <v>5827</v>
      </c>
      <c r="D2502" s="482"/>
      <c r="E2502" s="482"/>
      <c r="F2502" s="482"/>
      <c r="G2502" s="363" t="s">
        <v>355</v>
      </c>
      <c r="H2502" s="501">
        <v>1379.06</v>
      </c>
      <c r="I2502" s="484"/>
    </row>
    <row r="2503" spans="1:9" ht="12.2" customHeight="1" x14ac:dyDescent="0.25">
      <c r="A2503" s="481" t="s">
        <v>5828</v>
      </c>
      <c r="B2503" s="481"/>
      <c r="C2503" s="482" t="s">
        <v>5829</v>
      </c>
      <c r="D2503" s="482"/>
      <c r="E2503" s="482"/>
      <c r="F2503" s="482"/>
      <c r="G2503" s="363" t="s">
        <v>355</v>
      </c>
      <c r="H2503" s="499">
        <v>591.04999999999995</v>
      </c>
      <c r="I2503" s="484"/>
    </row>
    <row r="2504" spans="1:9" ht="12.2" customHeight="1" x14ac:dyDescent="0.25">
      <c r="A2504" s="485">
        <v>9014</v>
      </c>
      <c r="B2504" s="486"/>
      <c r="C2504" s="487" t="s">
        <v>5830</v>
      </c>
      <c r="D2504" s="487"/>
      <c r="E2504" s="487"/>
      <c r="F2504" s="487"/>
      <c r="G2504" s="362"/>
      <c r="H2504" s="488"/>
      <c r="I2504" s="488"/>
    </row>
    <row r="2505" spans="1:9" ht="12.2" customHeight="1" x14ac:dyDescent="0.25">
      <c r="A2505" s="481" t="s">
        <v>5831</v>
      </c>
      <c r="B2505" s="481"/>
      <c r="C2505" s="482" t="s">
        <v>5832</v>
      </c>
      <c r="D2505" s="482"/>
      <c r="E2505" s="482"/>
      <c r="F2505" s="482"/>
      <c r="G2505" s="363" t="s">
        <v>14791</v>
      </c>
      <c r="H2505" s="499">
        <v>916.09</v>
      </c>
      <c r="I2505" s="484"/>
    </row>
    <row r="2506" spans="1:9" ht="12.2" customHeight="1" x14ac:dyDescent="0.25">
      <c r="A2506" s="481" t="s">
        <v>5833</v>
      </c>
      <c r="B2506" s="481"/>
      <c r="C2506" s="482" t="s">
        <v>5834</v>
      </c>
      <c r="D2506" s="482"/>
      <c r="E2506" s="482"/>
      <c r="F2506" s="482"/>
      <c r="G2506" s="363" t="s">
        <v>14791</v>
      </c>
      <c r="H2506" s="501">
        <v>1199.29</v>
      </c>
      <c r="I2506" s="484"/>
    </row>
    <row r="2507" spans="1:9" ht="12.2" customHeight="1" x14ac:dyDescent="0.25">
      <c r="A2507" s="481" t="s">
        <v>5835</v>
      </c>
      <c r="B2507" s="481"/>
      <c r="C2507" s="482" t="s">
        <v>5836</v>
      </c>
      <c r="D2507" s="482"/>
      <c r="E2507" s="482"/>
      <c r="F2507" s="482"/>
      <c r="G2507" s="363" t="s">
        <v>14791</v>
      </c>
      <c r="H2507" s="501">
        <v>1310.3599999999999</v>
      </c>
      <c r="I2507" s="484"/>
    </row>
    <row r="2508" spans="1:9" ht="12.2" customHeight="1" x14ac:dyDescent="0.25">
      <c r="A2508" s="481" t="s">
        <v>5837</v>
      </c>
      <c r="B2508" s="481"/>
      <c r="C2508" s="482" t="s">
        <v>5838</v>
      </c>
      <c r="D2508" s="482"/>
      <c r="E2508" s="482"/>
      <c r="F2508" s="482"/>
      <c r="G2508" s="363" t="s">
        <v>14791</v>
      </c>
      <c r="H2508" s="501">
        <v>1423.85</v>
      </c>
      <c r="I2508" s="484"/>
    </row>
    <row r="2509" spans="1:9" ht="12.2" customHeight="1" x14ac:dyDescent="0.25">
      <c r="A2509" s="481" t="s">
        <v>5839</v>
      </c>
      <c r="B2509" s="481"/>
      <c r="C2509" s="482" t="s">
        <v>5840</v>
      </c>
      <c r="D2509" s="482"/>
      <c r="E2509" s="482"/>
      <c r="F2509" s="482"/>
      <c r="G2509" s="363" t="s">
        <v>14791</v>
      </c>
      <c r="H2509" s="501">
        <v>2113.06</v>
      </c>
      <c r="I2509" s="484"/>
    </row>
    <row r="2510" spans="1:9" ht="12.2" customHeight="1" x14ac:dyDescent="0.25">
      <c r="A2510" s="481" t="s">
        <v>5841</v>
      </c>
      <c r="B2510" s="481"/>
      <c r="C2510" s="482" t="s">
        <v>5842</v>
      </c>
      <c r="D2510" s="482"/>
      <c r="E2510" s="482"/>
      <c r="F2510" s="482"/>
      <c r="G2510" s="363" t="s">
        <v>14791</v>
      </c>
      <c r="H2510" s="499">
        <v>463.19</v>
      </c>
      <c r="I2510" s="484"/>
    </row>
    <row r="2511" spans="1:9" ht="12.2" customHeight="1" x14ac:dyDescent="0.25">
      <c r="A2511" s="481" t="s">
        <v>5843</v>
      </c>
      <c r="B2511" s="481"/>
      <c r="C2511" s="482" t="s">
        <v>5844</v>
      </c>
      <c r="D2511" s="482"/>
      <c r="E2511" s="482"/>
      <c r="F2511" s="482"/>
      <c r="G2511" s="363" t="s">
        <v>14791</v>
      </c>
      <c r="H2511" s="499">
        <v>553.65</v>
      </c>
      <c r="I2511" s="484"/>
    </row>
    <row r="2512" spans="1:9" ht="12.2" customHeight="1" x14ac:dyDescent="0.25">
      <c r="A2512" s="481" t="s">
        <v>5845</v>
      </c>
      <c r="B2512" s="481"/>
      <c r="C2512" s="482" t="s">
        <v>5846</v>
      </c>
      <c r="D2512" s="482"/>
      <c r="E2512" s="482"/>
      <c r="F2512" s="482"/>
      <c r="G2512" s="363" t="s">
        <v>14791</v>
      </c>
      <c r="H2512" s="499">
        <v>638.91</v>
      </c>
      <c r="I2512" s="484"/>
    </row>
    <row r="2513" spans="1:9" ht="12.2" customHeight="1" x14ac:dyDescent="0.25">
      <c r="A2513" s="481" t="s">
        <v>5847</v>
      </c>
      <c r="B2513" s="481"/>
      <c r="C2513" s="482" t="s">
        <v>5848</v>
      </c>
      <c r="D2513" s="482"/>
      <c r="E2513" s="482"/>
      <c r="F2513" s="482"/>
      <c r="G2513" s="363" t="s">
        <v>14791</v>
      </c>
      <c r="H2513" s="499">
        <v>734.22</v>
      </c>
      <c r="I2513" s="484"/>
    </row>
    <row r="2514" spans="1:9" ht="12.2" customHeight="1" x14ac:dyDescent="0.25">
      <c r="A2514" s="481" t="s">
        <v>5849</v>
      </c>
      <c r="B2514" s="481"/>
      <c r="C2514" s="482" t="s">
        <v>5850</v>
      </c>
      <c r="D2514" s="482"/>
      <c r="E2514" s="482"/>
      <c r="F2514" s="482"/>
      <c r="G2514" s="363" t="s">
        <v>14791</v>
      </c>
      <c r="H2514" s="499">
        <v>823.54</v>
      </c>
      <c r="I2514" s="484"/>
    </row>
    <row r="2515" spans="1:9" ht="12.2" customHeight="1" x14ac:dyDescent="0.25">
      <c r="A2515" s="485">
        <v>9015</v>
      </c>
      <c r="B2515" s="486"/>
      <c r="C2515" s="487" t="s">
        <v>5851</v>
      </c>
      <c r="D2515" s="487"/>
      <c r="E2515" s="487"/>
      <c r="F2515" s="487"/>
      <c r="G2515" s="362"/>
      <c r="H2515" s="488"/>
      <c r="I2515" s="488"/>
    </row>
    <row r="2516" spans="1:9" ht="12.2" customHeight="1" x14ac:dyDescent="0.25">
      <c r="A2516" s="481" t="s">
        <v>5852</v>
      </c>
      <c r="B2516" s="481"/>
      <c r="C2516" s="482" t="s">
        <v>5853</v>
      </c>
      <c r="D2516" s="482"/>
      <c r="E2516" s="482"/>
      <c r="F2516" s="482"/>
      <c r="G2516" s="363" t="s">
        <v>14791</v>
      </c>
      <c r="H2516" s="501">
        <v>1190</v>
      </c>
      <c r="I2516" s="484"/>
    </row>
    <row r="2517" spans="1:9" ht="12.2" customHeight="1" x14ac:dyDescent="0.25">
      <c r="A2517" s="481" t="s">
        <v>5854</v>
      </c>
      <c r="B2517" s="481"/>
      <c r="C2517" s="482" t="s">
        <v>5855</v>
      </c>
      <c r="D2517" s="482"/>
      <c r="E2517" s="482"/>
      <c r="F2517" s="482"/>
      <c r="G2517" s="363" t="s">
        <v>14791</v>
      </c>
      <c r="H2517" s="501">
        <v>1495.71</v>
      </c>
      <c r="I2517" s="484"/>
    </row>
    <row r="2518" spans="1:9" ht="12.2" customHeight="1" x14ac:dyDescent="0.25">
      <c r="A2518" s="481" t="s">
        <v>5856</v>
      </c>
      <c r="B2518" s="481"/>
      <c r="C2518" s="482" t="s">
        <v>5857</v>
      </c>
      <c r="D2518" s="482"/>
      <c r="E2518" s="482"/>
      <c r="F2518" s="482"/>
      <c r="G2518" s="363" t="s">
        <v>14791</v>
      </c>
      <c r="H2518" s="501">
        <v>1611.72</v>
      </c>
      <c r="I2518" s="484"/>
    </row>
    <row r="2519" spans="1:9" ht="12.2" customHeight="1" x14ac:dyDescent="0.25">
      <c r="A2519" s="481" t="s">
        <v>5858</v>
      </c>
      <c r="B2519" s="481"/>
      <c r="C2519" s="482" t="s">
        <v>5859</v>
      </c>
      <c r="D2519" s="482"/>
      <c r="E2519" s="482"/>
      <c r="F2519" s="482"/>
      <c r="G2519" s="363" t="s">
        <v>14791</v>
      </c>
      <c r="H2519" s="501">
        <v>1730.84</v>
      </c>
      <c r="I2519" s="484"/>
    </row>
    <row r="2520" spans="1:9" ht="12.2" customHeight="1" x14ac:dyDescent="0.25">
      <c r="A2520" s="481" t="s">
        <v>5860</v>
      </c>
      <c r="B2520" s="481"/>
      <c r="C2520" s="482" t="s">
        <v>5861</v>
      </c>
      <c r="D2520" s="482"/>
      <c r="E2520" s="482"/>
      <c r="F2520" s="482"/>
      <c r="G2520" s="363" t="s">
        <v>14791</v>
      </c>
      <c r="H2520" s="501">
        <v>2331.9699999999998</v>
      </c>
      <c r="I2520" s="484"/>
    </row>
    <row r="2521" spans="1:9" ht="12.2" customHeight="1" x14ac:dyDescent="0.25">
      <c r="A2521" s="481" t="s">
        <v>5862</v>
      </c>
      <c r="B2521" s="481"/>
      <c r="C2521" s="482" t="s">
        <v>5863</v>
      </c>
      <c r="D2521" s="482"/>
      <c r="E2521" s="482"/>
      <c r="F2521" s="482"/>
      <c r="G2521" s="363" t="s">
        <v>14791</v>
      </c>
      <c r="H2521" s="499">
        <v>701.9</v>
      </c>
      <c r="I2521" s="484"/>
    </row>
    <row r="2522" spans="1:9" ht="12.2" customHeight="1" x14ac:dyDescent="0.25">
      <c r="A2522" s="481" t="s">
        <v>5864</v>
      </c>
      <c r="B2522" s="481"/>
      <c r="C2522" s="482" t="s">
        <v>5865</v>
      </c>
      <c r="D2522" s="482"/>
      <c r="E2522" s="482"/>
      <c r="F2522" s="482"/>
      <c r="G2522" s="363" t="s">
        <v>14791</v>
      </c>
      <c r="H2522" s="499">
        <v>797.98</v>
      </c>
      <c r="I2522" s="484"/>
    </row>
    <row r="2523" spans="1:9" ht="12.2" customHeight="1" x14ac:dyDescent="0.25">
      <c r="A2523" s="481" t="s">
        <v>5866</v>
      </c>
      <c r="B2523" s="481"/>
      <c r="C2523" s="482" t="s">
        <v>5867</v>
      </c>
      <c r="D2523" s="482"/>
      <c r="E2523" s="482"/>
      <c r="F2523" s="482"/>
      <c r="G2523" s="363" t="s">
        <v>14791</v>
      </c>
      <c r="H2523" s="499">
        <v>889.8</v>
      </c>
      <c r="I2523" s="484"/>
    </row>
    <row r="2524" spans="1:9" ht="12.2" customHeight="1" x14ac:dyDescent="0.25">
      <c r="A2524" s="481" t="s">
        <v>5868</v>
      </c>
      <c r="B2524" s="481"/>
      <c r="C2524" s="482" t="s">
        <v>5869</v>
      </c>
      <c r="D2524" s="482"/>
      <c r="E2524" s="482"/>
      <c r="F2524" s="482"/>
      <c r="G2524" s="363" t="s">
        <v>14791</v>
      </c>
      <c r="H2524" s="499">
        <v>989.94</v>
      </c>
      <c r="I2524" s="484"/>
    </row>
    <row r="2525" spans="1:9" ht="12.2" customHeight="1" x14ac:dyDescent="0.25">
      <c r="A2525" s="481" t="s">
        <v>5870</v>
      </c>
      <c r="B2525" s="481"/>
      <c r="C2525" s="482" t="s">
        <v>5871</v>
      </c>
      <c r="D2525" s="482"/>
      <c r="E2525" s="482"/>
      <c r="F2525" s="482"/>
      <c r="G2525" s="363" t="s">
        <v>14791</v>
      </c>
      <c r="H2525" s="501">
        <v>1085.82</v>
      </c>
      <c r="I2525" s="484"/>
    </row>
    <row r="2526" spans="1:9" ht="12.2" customHeight="1" x14ac:dyDescent="0.25">
      <c r="A2526" s="485">
        <v>9016</v>
      </c>
      <c r="B2526" s="486"/>
      <c r="C2526" s="487" t="s">
        <v>5872</v>
      </c>
      <c r="D2526" s="487"/>
      <c r="E2526" s="487"/>
      <c r="F2526" s="487"/>
      <c r="G2526" s="362"/>
      <c r="H2526" s="488"/>
      <c r="I2526" s="488"/>
    </row>
    <row r="2527" spans="1:9" ht="24.4" customHeight="1" x14ac:dyDescent="0.25">
      <c r="A2527" s="481" t="s">
        <v>5873</v>
      </c>
      <c r="B2527" s="481"/>
      <c r="C2527" s="482" t="s">
        <v>5874</v>
      </c>
      <c r="D2527" s="482"/>
      <c r="E2527" s="482"/>
      <c r="F2527" s="482"/>
      <c r="G2527" s="363" t="s">
        <v>355</v>
      </c>
      <c r="H2527" s="499">
        <v>739.67</v>
      </c>
      <c r="I2527" s="484"/>
    </row>
    <row r="2528" spans="1:9" ht="24.4" customHeight="1" x14ac:dyDescent="0.25">
      <c r="A2528" s="481" t="s">
        <v>5875</v>
      </c>
      <c r="B2528" s="481"/>
      <c r="C2528" s="482" t="s">
        <v>5876</v>
      </c>
      <c r="D2528" s="482"/>
      <c r="E2528" s="482"/>
      <c r="F2528" s="482"/>
      <c r="G2528" s="363" t="s">
        <v>355</v>
      </c>
      <c r="H2528" s="499">
        <v>188.76</v>
      </c>
      <c r="I2528" s="484"/>
    </row>
    <row r="2529" spans="1:9" ht="24.4" customHeight="1" x14ac:dyDescent="0.25">
      <c r="A2529" s="481" t="s">
        <v>5877</v>
      </c>
      <c r="B2529" s="481"/>
      <c r="C2529" s="482" t="s">
        <v>5878</v>
      </c>
      <c r="D2529" s="482"/>
      <c r="E2529" s="482"/>
      <c r="F2529" s="482"/>
      <c r="G2529" s="363" t="s">
        <v>355</v>
      </c>
      <c r="H2529" s="499">
        <v>257.58</v>
      </c>
      <c r="I2529" s="484"/>
    </row>
    <row r="2530" spans="1:9" ht="24.4" customHeight="1" x14ac:dyDescent="0.25">
      <c r="A2530" s="481" t="s">
        <v>5879</v>
      </c>
      <c r="B2530" s="481"/>
      <c r="C2530" s="482" t="s">
        <v>5880</v>
      </c>
      <c r="D2530" s="482"/>
      <c r="E2530" s="482"/>
      <c r="F2530" s="482"/>
      <c r="G2530" s="363" t="s">
        <v>355</v>
      </c>
      <c r="H2530" s="499">
        <v>335.58</v>
      </c>
      <c r="I2530" s="484"/>
    </row>
    <row r="2531" spans="1:9" ht="24.4" customHeight="1" x14ac:dyDescent="0.25">
      <c r="A2531" s="481" t="s">
        <v>5881</v>
      </c>
      <c r="B2531" s="481"/>
      <c r="C2531" s="482" t="s">
        <v>5882</v>
      </c>
      <c r="D2531" s="482"/>
      <c r="E2531" s="482"/>
      <c r="F2531" s="482"/>
      <c r="G2531" s="363" t="s">
        <v>355</v>
      </c>
      <c r="H2531" s="499">
        <v>422.8</v>
      </c>
      <c r="I2531" s="484"/>
    </row>
    <row r="2532" spans="1:9" ht="24.4" customHeight="1" x14ac:dyDescent="0.25">
      <c r="A2532" s="481" t="s">
        <v>5883</v>
      </c>
      <c r="B2532" s="481"/>
      <c r="C2532" s="482" t="s">
        <v>5884</v>
      </c>
      <c r="D2532" s="482"/>
      <c r="E2532" s="482"/>
      <c r="F2532" s="482"/>
      <c r="G2532" s="363" t="s">
        <v>355</v>
      </c>
      <c r="H2532" s="499">
        <v>519.22</v>
      </c>
      <c r="I2532" s="484"/>
    </row>
    <row r="2533" spans="1:9" ht="24.4" customHeight="1" x14ac:dyDescent="0.25">
      <c r="A2533" s="481" t="s">
        <v>5885</v>
      </c>
      <c r="B2533" s="481"/>
      <c r="C2533" s="482" t="s">
        <v>5886</v>
      </c>
      <c r="D2533" s="482"/>
      <c r="E2533" s="482"/>
      <c r="F2533" s="482"/>
      <c r="G2533" s="363" t="s">
        <v>355</v>
      </c>
      <c r="H2533" s="499">
        <v>624.84</v>
      </c>
      <c r="I2533" s="484"/>
    </row>
    <row r="2534" spans="1:9" ht="12.2" customHeight="1" x14ac:dyDescent="0.25">
      <c r="A2534" s="485">
        <v>9017</v>
      </c>
      <c r="B2534" s="486"/>
      <c r="C2534" s="487" t="s">
        <v>5887</v>
      </c>
      <c r="D2534" s="487"/>
      <c r="E2534" s="487"/>
      <c r="F2534" s="487"/>
      <c r="G2534" s="362"/>
      <c r="H2534" s="488"/>
      <c r="I2534" s="488"/>
    </row>
    <row r="2535" spans="1:9" ht="60.95" customHeight="1" x14ac:dyDescent="0.25">
      <c r="A2535" s="481" t="s">
        <v>5888</v>
      </c>
      <c r="B2535" s="481"/>
      <c r="C2535" s="482" t="s">
        <v>5889</v>
      </c>
      <c r="D2535" s="482"/>
      <c r="E2535" s="482"/>
      <c r="F2535" s="482"/>
      <c r="G2535" s="363" t="s">
        <v>14791</v>
      </c>
      <c r="H2535" s="500">
        <v>37.81</v>
      </c>
      <c r="I2535" s="484"/>
    </row>
    <row r="2536" spans="1:9" ht="60.95" customHeight="1" x14ac:dyDescent="0.25">
      <c r="A2536" s="481" t="s">
        <v>5890</v>
      </c>
      <c r="B2536" s="481"/>
      <c r="C2536" s="482" t="s">
        <v>5891</v>
      </c>
      <c r="D2536" s="482"/>
      <c r="E2536" s="482"/>
      <c r="F2536" s="482"/>
      <c r="G2536" s="363" t="s">
        <v>14791</v>
      </c>
      <c r="H2536" s="500">
        <v>39.700000000000003</v>
      </c>
      <c r="I2536" s="484"/>
    </row>
    <row r="2537" spans="1:9" ht="60.95" customHeight="1" x14ac:dyDescent="0.25">
      <c r="A2537" s="481" t="s">
        <v>5892</v>
      </c>
      <c r="B2537" s="481"/>
      <c r="C2537" s="482" t="s">
        <v>5893</v>
      </c>
      <c r="D2537" s="482"/>
      <c r="E2537" s="482"/>
      <c r="F2537" s="482"/>
      <c r="G2537" s="363" t="s">
        <v>14791</v>
      </c>
      <c r="H2537" s="500">
        <v>40.19</v>
      </c>
      <c r="I2537" s="484"/>
    </row>
    <row r="2538" spans="1:9" ht="12.2" customHeight="1" x14ac:dyDescent="0.25">
      <c r="A2538" s="485">
        <v>8687</v>
      </c>
      <c r="B2538" s="486"/>
      <c r="C2538" s="487" t="s">
        <v>5894</v>
      </c>
      <c r="D2538" s="487"/>
      <c r="E2538" s="487"/>
      <c r="F2538" s="487"/>
      <c r="G2538" s="362"/>
      <c r="H2538" s="488"/>
      <c r="I2538" s="488"/>
    </row>
    <row r="2539" spans="1:9" ht="12.2" customHeight="1" x14ac:dyDescent="0.25">
      <c r="A2539" s="485">
        <v>9018</v>
      </c>
      <c r="B2539" s="486"/>
      <c r="C2539" s="487" t="s">
        <v>5895</v>
      </c>
      <c r="D2539" s="487"/>
      <c r="E2539" s="487"/>
      <c r="F2539" s="487"/>
      <c r="G2539" s="362"/>
      <c r="H2539" s="488"/>
      <c r="I2539" s="488"/>
    </row>
    <row r="2540" spans="1:9" ht="36.6" customHeight="1" x14ac:dyDescent="0.25">
      <c r="A2540" s="481" t="s">
        <v>5896</v>
      </c>
      <c r="B2540" s="481"/>
      <c r="C2540" s="482" t="s">
        <v>5897</v>
      </c>
      <c r="D2540" s="482"/>
      <c r="E2540" s="482"/>
      <c r="F2540" s="482"/>
      <c r="G2540" s="363" t="s">
        <v>355</v>
      </c>
      <c r="H2540" s="499">
        <v>415.02</v>
      </c>
      <c r="I2540" s="484"/>
    </row>
    <row r="2541" spans="1:9" ht="24.4" customHeight="1" x14ac:dyDescent="0.25">
      <c r="A2541" s="481" t="s">
        <v>5898</v>
      </c>
      <c r="B2541" s="481"/>
      <c r="C2541" s="482" t="s">
        <v>5899</v>
      </c>
      <c r="D2541" s="482"/>
      <c r="E2541" s="482"/>
      <c r="F2541" s="482"/>
      <c r="G2541" s="363" t="s">
        <v>355</v>
      </c>
      <c r="H2541" s="500">
        <v>68.319999999999993</v>
      </c>
      <c r="I2541" s="484"/>
    </row>
    <row r="2542" spans="1:9" ht="24.4" customHeight="1" x14ac:dyDescent="0.25">
      <c r="A2542" s="481" t="s">
        <v>5900</v>
      </c>
      <c r="B2542" s="481"/>
      <c r="C2542" s="482" t="s">
        <v>5901</v>
      </c>
      <c r="D2542" s="482"/>
      <c r="E2542" s="482"/>
      <c r="F2542" s="482"/>
      <c r="G2542" s="363" t="s">
        <v>355</v>
      </c>
      <c r="H2542" s="499">
        <v>982.94</v>
      </c>
      <c r="I2542" s="484"/>
    </row>
    <row r="2543" spans="1:9" ht="12.2" customHeight="1" x14ac:dyDescent="0.25">
      <c r="A2543" s="481" t="s">
        <v>5902</v>
      </c>
      <c r="B2543" s="481"/>
      <c r="C2543" s="482" t="s">
        <v>5903</v>
      </c>
      <c r="D2543" s="482"/>
      <c r="E2543" s="482"/>
      <c r="F2543" s="482"/>
      <c r="G2543" s="363" t="s">
        <v>355</v>
      </c>
      <c r="H2543" s="500">
        <v>63.18</v>
      </c>
      <c r="I2543" s="484"/>
    </row>
    <row r="2544" spans="1:9" ht="12.2" customHeight="1" x14ac:dyDescent="0.25">
      <c r="A2544" s="485">
        <v>9019</v>
      </c>
      <c r="B2544" s="486"/>
      <c r="C2544" s="487" t="s">
        <v>5904</v>
      </c>
      <c r="D2544" s="487"/>
      <c r="E2544" s="487"/>
      <c r="F2544" s="487"/>
      <c r="G2544" s="362"/>
      <c r="H2544" s="488"/>
      <c r="I2544" s="488"/>
    </row>
    <row r="2545" spans="1:9" ht="60.95" customHeight="1" x14ac:dyDescent="0.25">
      <c r="A2545" s="481" t="s">
        <v>5905</v>
      </c>
      <c r="B2545" s="481"/>
      <c r="C2545" s="482" t="s">
        <v>5906</v>
      </c>
      <c r="D2545" s="482"/>
      <c r="E2545" s="482"/>
      <c r="F2545" s="482"/>
      <c r="G2545" s="363" t="s">
        <v>14781</v>
      </c>
      <c r="H2545" s="499">
        <v>268.92</v>
      </c>
      <c r="I2545" s="484"/>
    </row>
    <row r="2546" spans="1:9" ht="73.150000000000006" customHeight="1" x14ac:dyDescent="0.25">
      <c r="A2546" s="481" t="s">
        <v>5907</v>
      </c>
      <c r="B2546" s="481"/>
      <c r="C2546" s="482" t="s">
        <v>5908</v>
      </c>
      <c r="D2546" s="482"/>
      <c r="E2546" s="482"/>
      <c r="F2546" s="482"/>
      <c r="G2546" s="363" t="s">
        <v>14781</v>
      </c>
      <c r="H2546" s="499">
        <v>354.75</v>
      </c>
      <c r="I2546" s="484"/>
    </row>
    <row r="2547" spans="1:9" ht="73.150000000000006" customHeight="1" x14ac:dyDescent="0.25">
      <c r="A2547" s="481" t="s">
        <v>5909</v>
      </c>
      <c r="B2547" s="481"/>
      <c r="C2547" s="482" t="s">
        <v>5910</v>
      </c>
      <c r="D2547" s="482"/>
      <c r="E2547" s="482"/>
      <c r="F2547" s="482"/>
      <c r="G2547" s="363" t="s">
        <v>14781</v>
      </c>
      <c r="H2547" s="501">
        <v>1057.98</v>
      </c>
      <c r="I2547" s="484"/>
    </row>
    <row r="2548" spans="1:9" ht="73.150000000000006" customHeight="1" x14ac:dyDescent="0.25">
      <c r="A2548" s="481" t="s">
        <v>5911</v>
      </c>
      <c r="B2548" s="481"/>
      <c r="C2548" s="482" t="s">
        <v>5912</v>
      </c>
      <c r="D2548" s="482"/>
      <c r="E2548" s="482"/>
      <c r="F2548" s="482"/>
      <c r="G2548" s="363" t="s">
        <v>14781</v>
      </c>
      <c r="H2548" s="501">
        <v>1178.8900000000001</v>
      </c>
      <c r="I2548" s="484"/>
    </row>
    <row r="2549" spans="1:9" ht="36.6" customHeight="1" x14ac:dyDescent="0.25">
      <c r="A2549" s="481" t="s">
        <v>5913</v>
      </c>
      <c r="B2549" s="481"/>
      <c r="C2549" s="482" t="s">
        <v>5914</v>
      </c>
      <c r="D2549" s="482"/>
      <c r="E2549" s="482"/>
      <c r="F2549" s="482"/>
      <c r="G2549" s="363" t="s">
        <v>14781</v>
      </c>
      <c r="H2549" s="500">
        <v>74.36</v>
      </c>
      <c r="I2549" s="484"/>
    </row>
    <row r="2550" spans="1:9" ht="36.6" customHeight="1" x14ac:dyDescent="0.25">
      <c r="A2550" s="481" t="s">
        <v>5915</v>
      </c>
      <c r="B2550" s="481"/>
      <c r="C2550" s="482" t="s">
        <v>15148</v>
      </c>
      <c r="D2550" s="482"/>
      <c r="E2550" s="482"/>
      <c r="F2550" s="482"/>
      <c r="G2550" s="363" t="s">
        <v>14781</v>
      </c>
      <c r="H2550" s="499">
        <v>108.96</v>
      </c>
      <c r="I2550" s="484"/>
    </row>
    <row r="2551" spans="1:9" ht="12.2" customHeight="1" x14ac:dyDescent="0.25">
      <c r="A2551" s="481" t="s">
        <v>5916</v>
      </c>
      <c r="B2551" s="481"/>
      <c r="C2551" s="482" t="s">
        <v>5917</v>
      </c>
      <c r="D2551" s="482"/>
      <c r="E2551" s="482"/>
      <c r="F2551" s="482"/>
      <c r="G2551" s="363" t="s">
        <v>355</v>
      </c>
      <c r="H2551" s="500">
        <v>31.38</v>
      </c>
      <c r="I2551" s="484"/>
    </row>
    <row r="2552" spans="1:9" ht="24.4" customHeight="1" x14ac:dyDescent="0.25">
      <c r="A2552" s="481" t="s">
        <v>5918</v>
      </c>
      <c r="B2552" s="481"/>
      <c r="C2552" s="482" t="s">
        <v>5919</v>
      </c>
      <c r="D2552" s="482"/>
      <c r="E2552" s="482"/>
      <c r="F2552" s="482"/>
      <c r="G2552" s="363" t="s">
        <v>14781</v>
      </c>
      <c r="H2552" s="500">
        <v>15.19</v>
      </c>
      <c r="I2552" s="484"/>
    </row>
    <row r="2553" spans="1:9" ht="24.4" customHeight="1" x14ac:dyDescent="0.25">
      <c r="A2553" s="481" t="s">
        <v>5920</v>
      </c>
      <c r="B2553" s="481"/>
      <c r="C2553" s="482" t="s">
        <v>5921</v>
      </c>
      <c r="D2553" s="482"/>
      <c r="E2553" s="482"/>
      <c r="F2553" s="482"/>
      <c r="G2553" s="363" t="s">
        <v>14781</v>
      </c>
      <c r="H2553" s="499">
        <v>104.03</v>
      </c>
      <c r="I2553" s="484"/>
    </row>
    <row r="2554" spans="1:9" ht="12.2" customHeight="1" x14ac:dyDescent="0.25">
      <c r="A2554" s="481" t="s">
        <v>5922</v>
      </c>
      <c r="B2554" s="481"/>
      <c r="C2554" s="482" t="s">
        <v>5923</v>
      </c>
      <c r="D2554" s="482"/>
      <c r="E2554" s="482"/>
      <c r="F2554" s="482"/>
      <c r="G2554" s="363" t="s">
        <v>355</v>
      </c>
      <c r="H2554" s="499">
        <v>686.54</v>
      </c>
      <c r="I2554" s="484"/>
    </row>
    <row r="2555" spans="1:9" ht="24.4" customHeight="1" x14ac:dyDescent="0.25">
      <c r="A2555" s="481" t="s">
        <v>5924</v>
      </c>
      <c r="B2555" s="481"/>
      <c r="C2555" s="482" t="s">
        <v>5925</v>
      </c>
      <c r="D2555" s="482"/>
      <c r="E2555" s="482"/>
      <c r="F2555" s="482"/>
      <c r="G2555" s="363" t="s">
        <v>355</v>
      </c>
      <c r="H2555" s="499">
        <v>217.61</v>
      </c>
      <c r="I2555" s="484"/>
    </row>
    <row r="2556" spans="1:9" ht="24.4" customHeight="1" x14ac:dyDescent="0.25">
      <c r="A2556" s="481" t="s">
        <v>477</v>
      </c>
      <c r="B2556" s="481"/>
      <c r="C2556" s="482" t="s">
        <v>5926</v>
      </c>
      <c r="D2556" s="482"/>
      <c r="E2556" s="482"/>
      <c r="F2556" s="482"/>
      <c r="G2556" s="363" t="s">
        <v>355</v>
      </c>
      <c r="H2556" s="499">
        <v>209.54</v>
      </c>
      <c r="I2556" s="484"/>
    </row>
    <row r="2557" spans="1:9" ht="24.4" customHeight="1" x14ac:dyDescent="0.25">
      <c r="A2557" s="481" t="s">
        <v>5927</v>
      </c>
      <c r="B2557" s="481"/>
      <c r="C2557" s="482" t="s">
        <v>5928</v>
      </c>
      <c r="D2557" s="482"/>
      <c r="E2557" s="482"/>
      <c r="F2557" s="482"/>
      <c r="G2557" s="363" t="s">
        <v>355</v>
      </c>
      <c r="H2557" s="499">
        <v>200.23</v>
      </c>
      <c r="I2557" s="484"/>
    </row>
    <row r="2558" spans="1:9" ht="12.2" customHeight="1" x14ac:dyDescent="0.25">
      <c r="A2558" s="481" t="s">
        <v>5929</v>
      </c>
      <c r="B2558" s="481"/>
      <c r="C2558" s="482" t="s">
        <v>5930</v>
      </c>
      <c r="D2558" s="482"/>
      <c r="E2558" s="482"/>
      <c r="F2558" s="482"/>
      <c r="G2558" s="363" t="s">
        <v>355</v>
      </c>
      <c r="H2558" s="499">
        <v>766.88</v>
      </c>
      <c r="I2558" s="484"/>
    </row>
    <row r="2559" spans="1:9" ht="36.6" customHeight="1" x14ac:dyDescent="0.25">
      <c r="A2559" s="481" t="s">
        <v>5931</v>
      </c>
      <c r="B2559" s="481"/>
      <c r="C2559" s="482" t="s">
        <v>5932</v>
      </c>
      <c r="D2559" s="482"/>
      <c r="E2559" s="482"/>
      <c r="F2559" s="482"/>
      <c r="G2559" s="363" t="s">
        <v>14781</v>
      </c>
      <c r="H2559" s="499">
        <v>337.23</v>
      </c>
      <c r="I2559" s="484"/>
    </row>
    <row r="2560" spans="1:9" ht="36.6" customHeight="1" x14ac:dyDescent="0.25">
      <c r="A2560" s="481" t="s">
        <v>5933</v>
      </c>
      <c r="B2560" s="481"/>
      <c r="C2560" s="482" t="s">
        <v>5934</v>
      </c>
      <c r="D2560" s="482"/>
      <c r="E2560" s="482"/>
      <c r="F2560" s="482"/>
      <c r="G2560" s="363" t="s">
        <v>14781</v>
      </c>
      <c r="H2560" s="499">
        <v>458.14</v>
      </c>
      <c r="I2560" s="484"/>
    </row>
    <row r="2561" spans="1:9" ht="12.2" customHeight="1" x14ac:dyDescent="0.25">
      <c r="A2561" s="485">
        <v>9020</v>
      </c>
      <c r="B2561" s="486"/>
      <c r="C2561" s="487" t="s">
        <v>5935</v>
      </c>
      <c r="D2561" s="487"/>
      <c r="E2561" s="487"/>
      <c r="F2561" s="487"/>
      <c r="G2561" s="362"/>
      <c r="H2561" s="488"/>
      <c r="I2561" s="488"/>
    </row>
    <row r="2562" spans="1:9" ht="36.6" customHeight="1" x14ac:dyDescent="0.25">
      <c r="A2562" s="481" t="s">
        <v>457</v>
      </c>
      <c r="B2562" s="481"/>
      <c r="C2562" s="482" t="s">
        <v>5936</v>
      </c>
      <c r="D2562" s="482"/>
      <c r="E2562" s="482"/>
      <c r="F2562" s="482"/>
      <c r="G2562" s="363" t="s">
        <v>14781</v>
      </c>
      <c r="H2562" s="499">
        <v>172.42</v>
      </c>
      <c r="I2562" s="484"/>
    </row>
    <row r="2563" spans="1:9" ht="36.6" customHeight="1" x14ac:dyDescent="0.25">
      <c r="A2563" s="481" t="s">
        <v>5937</v>
      </c>
      <c r="B2563" s="481"/>
      <c r="C2563" s="482" t="s">
        <v>5938</v>
      </c>
      <c r="D2563" s="482"/>
      <c r="E2563" s="482"/>
      <c r="F2563" s="482"/>
      <c r="G2563" s="363" t="s">
        <v>14781</v>
      </c>
      <c r="H2563" s="499">
        <v>146.5</v>
      </c>
      <c r="I2563" s="484"/>
    </row>
    <row r="2564" spans="1:9" ht="36.6" customHeight="1" x14ac:dyDescent="0.25">
      <c r="A2564" s="481" t="s">
        <v>5939</v>
      </c>
      <c r="B2564" s="481"/>
      <c r="C2564" s="482" t="s">
        <v>5940</v>
      </c>
      <c r="D2564" s="482"/>
      <c r="E2564" s="482"/>
      <c r="F2564" s="482"/>
      <c r="G2564" s="363" t="s">
        <v>14781</v>
      </c>
      <c r="H2564" s="499">
        <v>257.69</v>
      </c>
      <c r="I2564" s="484"/>
    </row>
    <row r="2565" spans="1:9" ht="36.6" customHeight="1" x14ac:dyDescent="0.25">
      <c r="A2565" s="481" t="s">
        <v>5941</v>
      </c>
      <c r="B2565" s="481"/>
      <c r="C2565" s="482" t="s">
        <v>5942</v>
      </c>
      <c r="D2565" s="482"/>
      <c r="E2565" s="482"/>
      <c r="F2565" s="482"/>
      <c r="G2565" s="363" t="s">
        <v>14781</v>
      </c>
      <c r="H2565" s="499">
        <v>574.80999999999995</v>
      </c>
      <c r="I2565" s="484"/>
    </row>
    <row r="2566" spans="1:9" ht="12.2" customHeight="1" x14ac:dyDescent="0.25">
      <c r="A2566" s="485">
        <v>9022</v>
      </c>
      <c r="B2566" s="486"/>
      <c r="C2566" s="487" t="s">
        <v>5943</v>
      </c>
      <c r="D2566" s="487"/>
      <c r="E2566" s="487"/>
      <c r="F2566" s="487"/>
      <c r="G2566" s="362"/>
      <c r="H2566" s="488"/>
      <c r="I2566" s="488"/>
    </row>
    <row r="2567" spans="1:9" ht="36.6" customHeight="1" x14ac:dyDescent="0.25">
      <c r="A2567" s="481" t="s">
        <v>15149</v>
      </c>
      <c r="B2567" s="481"/>
      <c r="C2567" s="482" t="s">
        <v>15150</v>
      </c>
      <c r="D2567" s="482"/>
      <c r="E2567" s="482"/>
      <c r="F2567" s="482"/>
      <c r="G2567" s="363" t="s">
        <v>14781</v>
      </c>
      <c r="H2567" s="499">
        <v>209.46</v>
      </c>
      <c r="I2567" s="484"/>
    </row>
    <row r="2568" spans="1:9" ht="24.4" customHeight="1" x14ac:dyDescent="0.25">
      <c r="A2568" s="481" t="s">
        <v>15151</v>
      </c>
      <c r="B2568" s="481"/>
      <c r="C2568" s="482" t="s">
        <v>15152</v>
      </c>
      <c r="D2568" s="482"/>
      <c r="E2568" s="482"/>
      <c r="F2568" s="482"/>
      <c r="G2568" s="363" t="s">
        <v>14781</v>
      </c>
      <c r="H2568" s="500">
        <v>27.78</v>
      </c>
      <c r="I2568" s="484"/>
    </row>
    <row r="2569" spans="1:9" ht="12.2" customHeight="1" x14ac:dyDescent="0.25">
      <c r="A2569" s="485">
        <v>9023</v>
      </c>
      <c r="B2569" s="486"/>
      <c r="C2569" s="487" t="s">
        <v>5944</v>
      </c>
      <c r="D2569" s="487"/>
      <c r="E2569" s="487"/>
      <c r="F2569" s="487"/>
      <c r="G2569" s="362"/>
      <c r="H2569" s="488"/>
      <c r="I2569" s="488"/>
    </row>
    <row r="2570" spans="1:9" ht="24.4" customHeight="1" x14ac:dyDescent="0.25">
      <c r="A2570" s="481" t="s">
        <v>482</v>
      </c>
      <c r="B2570" s="481"/>
      <c r="C2570" s="482" t="s">
        <v>5945</v>
      </c>
      <c r="D2570" s="482"/>
      <c r="E2570" s="482"/>
      <c r="F2570" s="482"/>
      <c r="G2570" s="363" t="s">
        <v>355</v>
      </c>
      <c r="H2570" s="500">
        <v>34.75</v>
      </c>
      <c r="I2570" s="484"/>
    </row>
    <row r="2571" spans="1:9" ht="12.2" customHeight="1" x14ac:dyDescent="0.25">
      <c r="A2571" s="481" t="s">
        <v>481</v>
      </c>
      <c r="B2571" s="481"/>
      <c r="C2571" s="482" t="s">
        <v>5946</v>
      </c>
      <c r="D2571" s="482"/>
      <c r="E2571" s="482"/>
      <c r="F2571" s="482"/>
      <c r="G2571" s="363" t="s">
        <v>355</v>
      </c>
      <c r="H2571" s="500">
        <v>20.94</v>
      </c>
      <c r="I2571" s="484"/>
    </row>
    <row r="2572" spans="1:9" ht="12.2" customHeight="1" x14ac:dyDescent="0.25">
      <c r="A2572" s="481" t="s">
        <v>5947</v>
      </c>
      <c r="B2572" s="481"/>
      <c r="C2572" s="482" t="s">
        <v>5948</v>
      </c>
      <c r="D2572" s="482"/>
      <c r="E2572" s="482"/>
      <c r="F2572" s="482"/>
      <c r="G2572" s="363" t="s">
        <v>355</v>
      </c>
      <c r="H2572" s="500">
        <v>20.97</v>
      </c>
      <c r="I2572" s="484"/>
    </row>
    <row r="2573" spans="1:9" ht="24.4" customHeight="1" x14ac:dyDescent="0.25">
      <c r="A2573" s="481" t="s">
        <v>483</v>
      </c>
      <c r="B2573" s="481"/>
      <c r="C2573" s="482" t="s">
        <v>5949</v>
      </c>
      <c r="D2573" s="482"/>
      <c r="E2573" s="482"/>
      <c r="F2573" s="482"/>
      <c r="G2573" s="363" t="s">
        <v>355</v>
      </c>
      <c r="H2573" s="500">
        <v>21.01</v>
      </c>
      <c r="I2573" s="484"/>
    </row>
    <row r="2574" spans="1:9" ht="24.4" customHeight="1" x14ac:dyDescent="0.25">
      <c r="A2574" s="481" t="s">
        <v>480</v>
      </c>
      <c r="B2574" s="481"/>
      <c r="C2574" s="482" t="s">
        <v>5950</v>
      </c>
      <c r="D2574" s="482"/>
      <c r="E2574" s="482"/>
      <c r="F2574" s="482"/>
      <c r="G2574" s="363" t="s">
        <v>355</v>
      </c>
      <c r="H2574" s="500">
        <v>23.23</v>
      </c>
      <c r="I2574" s="484"/>
    </row>
    <row r="2575" spans="1:9" ht="24.4" customHeight="1" x14ac:dyDescent="0.25">
      <c r="A2575" s="481" t="s">
        <v>479</v>
      </c>
      <c r="B2575" s="481"/>
      <c r="C2575" s="482" t="s">
        <v>5951</v>
      </c>
      <c r="D2575" s="482"/>
      <c r="E2575" s="482"/>
      <c r="F2575" s="482"/>
      <c r="G2575" s="363" t="s">
        <v>355</v>
      </c>
      <c r="H2575" s="500">
        <v>23.33</v>
      </c>
      <c r="I2575" s="484"/>
    </row>
    <row r="2576" spans="1:9" ht="24.4" customHeight="1" x14ac:dyDescent="0.25">
      <c r="A2576" s="481" t="s">
        <v>5952</v>
      </c>
      <c r="B2576" s="481"/>
      <c r="C2576" s="482" t="s">
        <v>5953</v>
      </c>
      <c r="D2576" s="482"/>
      <c r="E2576" s="482"/>
      <c r="F2576" s="482"/>
      <c r="G2576" s="363" t="s">
        <v>355</v>
      </c>
      <c r="H2576" s="500">
        <v>23.13</v>
      </c>
      <c r="I2576" s="484"/>
    </row>
    <row r="2577" spans="1:9" ht="12.2" customHeight="1" x14ac:dyDescent="0.25">
      <c r="A2577" s="481" t="s">
        <v>478</v>
      </c>
      <c r="B2577" s="481"/>
      <c r="C2577" s="482" t="s">
        <v>5954</v>
      </c>
      <c r="D2577" s="482"/>
      <c r="E2577" s="482"/>
      <c r="F2577" s="482"/>
      <c r="G2577" s="363" t="s">
        <v>355</v>
      </c>
      <c r="H2577" s="500">
        <v>23.06</v>
      </c>
      <c r="I2577" s="484"/>
    </row>
    <row r="2578" spans="1:9" ht="24.4" customHeight="1" x14ac:dyDescent="0.25">
      <c r="A2578" s="481" t="s">
        <v>5955</v>
      </c>
      <c r="B2578" s="481"/>
      <c r="C2578" s="482" t="s">
        <v>5956</v>
      </c>
      <c r="D2578" s="482"/>
      <c r="E2578" s="482"/>
      <c r="F2578" s="482"/>
      <c r="G2578" s="363" t="s">
        <v>355</v>
      </c>
      <c r="H2578" s="500">
        <v>23.17</v>
      </c>
      <c r="I2578" s="484"/>
    </row>
    <row r="2579" spans="1:9" ht="12.2" customHeight="1" x14ac:dyDescent="0.25">
      <c r="A2579" s="485">
        <v>9024</v>
      </c>
      <c r="B2579" s="486"/>
      <c r="C2579" s="487" t="s">
        <v>5957</v>
      </c>
      <c r="D2579" s="487"/>
      <c r="E2579" s="487"/>
      <c r="F2579" s="487"/>
      <c r="G2579" s="362"/>
      <c r="H2579" s="488"/>
      <c r="I2579" s="488"/>
    </row>
    <row r="2580" spans="1:9" ht="12.2" customHeight="1" x14ac:dyDescent="0.25">
      <c r="A2580" s="481" t="s">
        <v>5958</v>
      </c>
      <c r="B2580" s="481"/>
      <c r="C2580" s="482" t="s">
        <v>5959</v>
      </c>
      <c r="D2580" s="482"/>
      <c r="E2580" s="482"/>
      <c r="F2580" s="482"/>
      <c r="G2580" s="363" t="s">
        <v>14781</v>
      </c>
      <c r="H2580" s="499">
        <v>119.49</v>
      </c>
      <c r="I2580" s="484"/>
    </row>
    <row r="2581" spans="1:9" ht="12.2" customHeight="1" x14ac:dyDescent="0.25">
      <c r="A2581" s="481" t="s">
        <v>5960</v>
      </c>
      <c r="B2581" s="481"/>
      <c r="C2581" s="482" t="s">
        <v>5961</v>
      </c>
      <c r="D2581" s="482"/>
      <c r="E2581" s="482"/>
      <c r="F2581" s="482"/>
      <c r="G2581" s="363" t="s">
        <v>355</v>
      </c>
      <c r="H2581" s="483">
        <v>9.58</v>
      </c>
      <c r="I2581" s="484"/>
    </row>
    <row r="2582" spans="1:9" ht="12.2" customHeight="1" x14ac:dyDescent="0.25">
      <c r="A2582" s="481" t="s">
        <v>5962</v>
      </c>
      <c r="B2582" s="481"/>
      <c r="C2582" s="482" t="s">
        <v>5963</v>
      </c>
      <c r="D2582" s="482"/>
      <c r="E2582" s="482"/>
      <c r="F2582" s="482"/>
      <c r="G2582" s="363" t="s">
        <v>355</v>
      </c>
      <c r="H2582" s="499">
        <v>124.44</v>
      </c>
      <c r="I2582" s="484"/>
    </row>
    <row r="2583" spans="1:9" ht="12.2" customHeight="1" x14ac:dyDescent="0.25">
      <c r="A2583" s="481" t="s">
        <v>5964</v>
      </c>
      <c r="B2583" s="481"/>
      <c r="C2583" s="482" t="s">
        <v>5965</v>
      </c>
      <c r="D2583" s="482"/>
      <c r="E2583" s="482"/>
      <c r="F2583" s="482"/>
      <c r="G2583" s="363" t="s">
        <v>355</v>
      </c>
      <c r="H2583" s="499">
        <v>115.56</v>
      </c>
      <c r="I2583" s="484"/>
    </row>
    <row r="2584" spans="1:9" ht="12.2" customHeight="1" x14ac:dyDescent="0.25">
      <c r="A2584" s="481" t="s">
        <v>5966</v>
      </c>
      <c r="B2584" s="481"/>
      <c r="C2584" s="482" t="s">
        <v>5967</v>
      </c>
      <c r="D2584" s="482"/>
      <c r="E2584" s="482"/>
      <c r="F2584" s="482"/>
      <c r="G2584" s="363" t="s">
        <v>355</v>
      </c>
      <c r="H2584" s="499">
        <v>117.51</v>
      </c>
      <c r="I2584" s="484"/>
    </row>
    <row r="2585" spans="1:9" ht="12.2" customHeight="1" x14ac:dyDescent="0.25">
      <c r="A2585" s="481" t="s">
        <v>5968</v>
      </c>
      <c r="B2585" s="481"/>
      <c r="C2585" s="482" t="s">
        <v>5969</v>
      </c>
      <c r="D2585" s="482"/>
      <c r="E2585" s="482"/>
      <c r="F2585" s="482"/>
      <c r="G2585" s="363" t="s">
        <v>355</v>
      </c>
      <c r="H2585" s="499">
        <v>118.66</v>
      </c>
      <c r="I2585" s="484"/>
    </row>
    <row r="2586" spans="1:9" ht="12.2" customHeight="1" x14ac:dyDescent="0.25">
      <c r="A2586" s="485">
        <v>8688</v>
      </c>
      <c r="B2586" s="486"/>
      <c r="C2586" s="487" t="s">
        <v>5970</v>
      </c>
      <c r="D2586" s="487"/>
      <c r="E2586" s="487"/>
      <c r="F2586" s="487"/>
      <c r="G2586" s="362"/>
      <c r="H2586" s="488"/>
      <c r="I2586" s="488"/>
    </row>
    <row r="2587" spans="1:9" ht="12.2" customHeight="1" x14ac:dyDescent="0.25">
      <c r="A2587" s="485">
        <v>9026</v>
      </c>
      <c r="B2587" s="486"/>
      <c r="C2587" s="487" t="s">
        <v>5971</v>
      </c>
      <c r="D2587" s="487"/>
      <c r="E2587" s="487"/>
      <c r="F2587" s="487"/>
      <c r="G2587" s="362"/>
      <c r="H2587" s="488"/>
      <c r="I2587" s="488"/>
    </row>
    <row r="2588" spans="1:9" ht="12.2" customHeight="1" x14ac:dyDescent="0.25">
      <c r="A2588" s="481" t="s">
        <v>5972</v>
      </c>
      <c r="B2588" s="481"/>
      <c r="C2588" s="482" t="s">
        <v>5973</v>
      </c>
      <c r="D2588" s="482"/>
      <c r="E2588" s="482"/>
      <c r="F2588" s="482"/>
      <c r="G2588" s="363" t="s">
        <v>14791</v>
      </c>
      <c r="H2588" s="500">
        <v>39.99</v>
      </c>
      <c r="I2588" s="484"/>
    </row>
    <row r="2589" spans="1:9" ht="12.2" customHeight="1" x14ac:dyDescent="0.25">
      <c r="A2589" s="481" t="s">
        <v>5974</v>
      </c>
      <c r="B2589" s="481"/>
      <c r="C2589" s="482" t="s">
        <v>5975</v>
      </c>
      <c r="D2589" s="482"/>
      <c r="E2589" s="482"/>
      <c r="F2589" s="482"/>
      <c r="G2589" s="363" t="s">
        <v>14791</v>
      </c>
      <c r="H2589" s="500">
        <v>49.15</v>
      </c>
      <c r="I2589" s="484"/>
    </row>
    <row r="2590" spans="1:9" ht="12.2" customHeight="1" x14ac:dyDescent="0.25">
      <c r="A2590" s="481" t="s">
        <v>5976</v>
      </c>
      <c r="B2590" s="481"/>
      <c r="C2590" s="482" t="s">
        <v>5977</v>
      </c>
      <c r="D2590" s="482"/>
      <c r="E2590" s="482"/>
      <c r="F2590" s="482"/>
      <c r="G2590" s="363" t="s">
        <v>14791</v>
      </c>
      <c r="H2590" s="500">
        <v>34.06</v>
      </c>
      <c r="I2590" s="484"/>
    </row>
    <row r="2591" spans="1:9" ht="12.2" customHeight="1" x14ac:dyDescent="0.25">
      <c r="A2591" s="485">
        <v>9027</v>
      </c>
      <c r="B2591" s="486"/>
      <c r="C2591" s="487" t="s">
        <v>5978</v>
      </c>
      <c r="D2591" s="487"/>
      <c r="E2591" s="487"/>
      <c r="F2591" s="487"/>
      <c r="G2591" s="362"/>
      <c r="H2591" s="488"/>
      <c r="I2591" s="488"/>
    </row>
    <row r="2592" spans="1:9" ht="36.6" customHeight="1" x14ac:dyDescent="0.25">
      <c r="A2592" s="481" t="s">
        <v>473</v>
      </c>
      <c r="B2592" s="481"/>
      <c r="C2592" s="482" t="s">
        <v>15153</v>
      </c>
      <c r="D2592" s="482"/>
      <c r="E2592" s="482"/>
      <c r="F2592" s="482"/>
      <c r="G2592" s="363" t="s">
        <v>14781</v>
      </c>
      <c r="H2592" s="500">
        <v>40.619999999999997</v>
      </c>
      <c r="I2592" s="484"/>
    </row>
    <row r="2593" spans="1:9" ht="36.6" customHeight="1" x14ac:dyDescent="0.25">
      <c r="A2593" s="481" t="s">
        <v>5979</v>
      </c>
      <c r="B2593" s="481"/>
      <c r="C2593" s="482" t="s">
        <v>15154</v>
      </c>
      <c r="D2593" s="482"/>
      <c r="E2593" s="482"/>
      <c r="F2593" s="482"/>
      <c r="G2593" s="363" t="s">
        <v>14781</v>
      </c>
      <c r="H2593" s="500">
        <v>30.61</v>
      </c>
      <c r="I2593" s="484"/>
    </row>
    <row r="2594" spans="1:9" ht="12.2" customHeight="1" x14ac:dyDescent="0.25">
      <c r="A2594" s="485">
        <v>9029</v>
      </c>
      <c r="B2594" s="486"/>
      <c r="C2594" s="487" t="s">
        <v>3520</v>
      </c>
      <c r="D2594" s="487"/>
      <c r="E2594" s="487"/>
      <c r="F2594" s="487"/>
      <c r="G2594" s="362"/>
      <c r="H2594" s="488"/>
      <c r="I2594" s="488"/>
    </row>
    <row r="2595" spans="1:9" ht="24.4" customHeight="1" x14ac:dyDescent="0.25">
      <c r="A2595" s="481" t="s">
        <v>5980</v>
      </c>
      <c r="B2595" s="481"/>
      <c r="C2595" s="482" t="s">
        <v>5981</v>
      </c>
      <c r="D2595" s="482"/>
      <c r="E2595" s="482"/>
      <c r="F2595" s="482"/>
      <c r="G2595" s="363" t="s">
        <v>355</v>
      </c>
      <c r="H2595" s="499">
        <v>108.01</v>
      </c>
      <c r="I2595" s="484"/>
    </row>
    <row r="2596" spans="1:9" ht="24.4" customHeight="1" x14ac:dyDescent="0.25">
      <c r="A2596" s="481" t="s">
        <v>5982</v>
      </c>
      <c r="B2596" s="481"/>
      <c r="C2596" s="482" t="s">
        <v>5983</v>
      </c>
      <c r="D2596" s="482"/>
      <c r="E2596" s="482"/>
      <c r="F2596" s="482"/>
      <c r="G2596" s="363" t="s">
        <v>355</v>
      </c>
      <c r="H2596" s="499">
        <v>140.62</v>
      </c>
      <c r="I2596" s="484"/>
    </row>
    <row r="2597" spans="1:9" ht="12.2" customHeight="1" x14ac:dyDescent="0.25">
      <c r="A2597" s="485">
        <v>9030</v>
      </c>
      <c r="B2597" s="486"/>
      <c r="C2597" s="487" t="s">
        <v>5984</v>
      </c>
      <c r="D2597" s="487"/>
      <c r="E2597" s="487"/>
      <c r="F2597" s="487"/>
      <c r="G2597" s="362"/>
      <c r="H2597" s="488"/>
      <c r="I2597" s="488"/>
    </row>
    <row r="2598" spans="1:9" ht="12.2" customHeight="1" x14ac:dyDescent="0.25">
      <c r="A2598" s="481" t="s">
        <v>5985</v>
      </c>
      <c r="B2598" s="481"/>
      <c r="C2598" s="482" t="s">
        <v>5986</v>
      </c>
      <c r="D2598" s="482"/>
      <c r="E2598" s="482"/>
      <c r="F2598" s="482"/>
      <c r="G2598" s="363" t="s">
        <v>355</v>
      </c>
      <c r="H2598" s="501">
        <v>1049.7</v>
      </c>
      <c r="I2598" s="484"/>
    </row>
    <row r="2599" spans="1:9" ht="12.2" customHeight="1" x14ac:dyDescent="0.25">
      <c r="A2599" s="481" t="s">
        <v>5987</v>
      </c>
      <c r="B2599" s="481"/>
      <c r="C2599" s="482" t="s">
        <v>5988</v>
      </c>
      <c r="D2599" s="482"/>
      <c r="E2599" s="482"/>
      <c r="F2599" s="482"/>
      <c r="G2599" s="363" t="s">
        <v>355</v>
      </c>
      <c r="H2599" s="501">
        <v>1743.95</v>
      </c>
      <c r="I2599" s="484"/>
    </row>
    <row r="2600" spans="1:9" ht="12.2" customHeight="1" x14ac:dyDescent="0.25">
      <c r="A2600" s="481" t="s">
        <v>5989</v>
      </c>
      <c r="B2600" s="481"/>
      <c r="C2600" s="482" t="s">
        <v>5990</v>
      </c>
      <c r="D2600" s="482"/>
      <c r="E2600" s="482"/>
      <c r="F2600" s="482"/>
      <c r="G2600" s="363" t="s">
        <v>355</v>
      </c>
      <c r="H2600" s="501">
        <v>1463.45</v>
      </c>
      <c r="I2600" s="484"/>
    </row>
    <row r="2601" spans="1:9" ht="12.2" customHeight="1" x14ac:dyDescent="0.25">
      <c r="A2601" s="481" t="s">
        <v>5991</v>
      </c>
      <c r="B2601" s="481"/>
      <c r="C2601" s="482" t="s">
        <v>5992</v>
      </c>
      <c r="D2601" s="482"/>
      <c r="E2601" s="482"/>
      <c r="F2601" s="482"/>
      <c r="G2601" s="363" t="s">
        <v>355</v>
      </c>
      <c r="H2601" s="499">
        <v>702.57</v>
      </c>
      <c r="I2601" s="484"/>
    </row>
    <row r="2602" spans="1:9" ht="12.2" customHeight="1" x14ac:dyDescent="0.25">
      <c r="A2602" s="481" t="s">
        <v>5993</v>
      </c>
      <c r="B2602" s="481"/>
      <c r="C2602" s="482" t="s">
        <v>5994</v>
      </c>
      <c r="D2602" s="482"/>
      <c r="E2602" s="482"/>
      <c r="F2602" s="482"/>
      <c r="G2602" s="363" t="s">
        <v>355</v>
      </c>
      <c r="H2602" s="501">
        <v>2493.5100000000002</v>
      </c>
      <c r="I2602" s="484"/>
    </row>
    <row r="2603" spans="1:9" ht="12.2" customHeight="1" x14ac:dyDescent="0.25">
      <c r="A2603" s="481" t="s">
        <v>5995</v>
      </c>
      <c r="B2603" s="481"/>
      <c r="C2603" s="482" t="s">
        <v>5996</v>
      </c>
      <c r="D2603" s="482"/>
      <c r="E2603" s="482"/>
      <c r="F2603" s="482"/>
      <c r="G2603" s="363" t="s">
        <v>355</v>
      </c>
      <c r="H2603" s="501">
        <v>5299.11</v>
      </c>
      <c r="I2603" s="484"/>
    </row>
    <row r="2604" spans="1:9" ht="12.2" customHeight="1" x14ac:dyDescent="0.25">
      <c r="A2604" s="481" t="s">
        <v>5997</v>
      </c>
      <c r="B2604" s="481"/>
      <c r="C2604" s="482" t="s">
        <v>5998</v>
      </c>
      <c r="D2604" s="482"/>
      <c r="E2604" s="482"/>
      <c r="F2604" s="482"/>
      <c r="G2604" s="363" t="s">
        <v>355</v>
      </c>
      <c r="H2604" s="499">
        <v>873.72</v>
      </c>
      <c r="I2604" s="484"/>
    </row>
    <row r="2605" spans="1:9" ht="12.2" customHeight="1" x14ac:dyDescent="0.25">
      <c r="A2605" s="485">
        <v>9031</v>
      </c>
      <c r="B2605" s="486"/>
      <c r="C2605" s="487" t="s">
        <v>5999</v>
      </c>
      <c r="D2605" s="487"/>
      <c r="E2605" s="487"/>
      <c r="F2605" s="487"/>
      <c r="G2605" s="362"/>
      <c r="H2605" s="488"/>
      <c r="I2605" s="488"/>
    </row>
    <row r="2606" spans="1:9" ht="12.2" customHeight="1" x14ac:dyDescent="0.25">
      <c r="A2606" s="481" t="s">
        <v>6000</v>
      </c>
      <c r="B2606" s="481"/>
      <c r="C2606" s="482" t="s">
        <v>6001</v>
      </c>
      <c r="D2606" s="482"/>
      <c r="E2606" s="482"/>
      <c r="F2606" s="482"/>
      <c r="G2606" s="363" t="s">
        <v>355</v>
      </c>
      <c r="H2606" s="499">
        <v>112.97</v>
      </c>
      <c r="I2606" s="484"/>
    </row>
    <row r="2607" spans="1:9" ht="12.2" customHeight="1" x14ac:dyDescent="0.25">
      <c r="A2607" s="481" t="s">
        <v>6002</v>
      </c>
      <c r="B2607" s="481"/>
      <c r="C2607" s="482" t="s">
        <v>6003</v>
      </c>
      <c r="D2607" s="482"/>
      <c r="E2607" s="482"/>
      <c r="F2607" s="482"/>
      <c r="G2607" s="363" t="s">
        <v>355</v>
      </c>
      <c r="H2607" s="499">
        <v>191.09</v>
      </c>
      <c r="I2607" s="484"/>
    </row>
    <row r="2608" spans="1:9" ht="12.2" customHeight="1" x14ac:dyDescent="0.25">
      <c r="A2608" s="481" t="s">
        <v>6004</v>
      </c>
      <c r="B2608" s="481"/>
      <c r="C2608" s="482" t="s">
        <v>6005</v>
      </c>
      <c r="D2608" s="482"/>
      <c r="E2608" s="482"/>
      <c r="F2608" s="482"/>
      <c r="G2608" s="363" t="s">
        <v>355</v>
      </c>
      <c r="H2608" s="499">
        <v>162.88</v>
      </c>
      <c r="I2608" s="484"/>
    </row>
    <row r="2609" spans="1:9" ht="12.2" customHeight="1" x14ac:dyDescent="0.25">
      <c r="A2609" s="481" t="s">
        <v>6006</v>
      </c>
      <c r="B2609" s="481"/>
      <c r="C2609" s="482" t="s">
        <v>6007</v>
      </c>
      <c r="D2609" s="482"/>
      <c r="E2609" s="482"/>
      <c r="F2609" s="482"/>
      <c r="G2609" s="363" t="s">
        <v>355</v>
      </c>
      <c r="H2609" s="500">
        <v>66.010000000000005</v>
      </c>
      <c r="I2609" s="484"/>
    </row>
    <row r="2610" spans="1:9" ht="12.2" customHeight="1" x14ac:dyDescent="0.25">
      <c r="A2610" s="481" t="s">
        <v>6008</v>
      </c>
      <c r="B2610" s="481"/>
      <c r="C2610" s="482" t="s">
        <v>6009</v>
      </c>
      <c r="D2610" s="482"/>
      <c r="E2610" s="482"/>
      <c r="F2610" s="482"/>
      <c r="G2610" s="363" t="s">
        <v>355</v>
      </c>
      <c r="H2610" s="499">
        <v>314.39</v>
      </c>
      <c r="I2610" s="484"/>
    </row>
    <row r="2611" spans="1:9" ht="12.2" customHeight="1" x14ac:dyDescent="0.25">
      <c r="A2611" s="481" t="s">
        <v>6010</v>
      </c>
      <c r="B2611" s="481"/>
      <c r="C2611" s="482" t="s">
        <v>6011</v>
      </c>
      <c r="D2611" s="482"/>
      <c r="E2611" s="482"/>
      <c r="F2611" s="482"/>
      <c r="G2611" s="363" t="s">
        <v>355</v>
      </c>
      <c r="H2611" s="499">
        <v>338.06</v>
      </c>
      <c r="I2611" s="484"/>
    </row>
    <row r="2612" spans="1:9" ht="12.2" customHeight="1" x14ac:dyDescent="0.25">
      <c r="A2612" s="481" t="s">
        <v>476</v>
      </c>
      <c r="B2612" s="481"/>
      <c r="C2612" s="482" t="s">
        <v>6012</v>
      </c>
      <c r="D2612" s="482"/>
      <c r="E2612" s="482"/>
      <c r="F2612" s="482"/>
      <c r="G2612" s="363" t="s">
        <v>355</v>
      </c>
      <c r="H2612" s="500">
        <v>79.62</v>
      </c>
      <c r="I2612" s="484"/>
    </row>
    <row r="2613" spans="1:9" ht="12.2" customHeight="1" x14ac:dyDescent="0.25">
      <c r="A2613" s="485">
        <v>9032</v>
      </c>
      <c r="B2613" s="486"/>
      <c r="C2613" s="487" t="s">
        <v>6013</v>
      </c>
      <c r="D2613" s="487"/>
      <c r="E2613" s="487"/>
      <c r="F2613" s="487"/>
      <c r="G2613" s="362"/>
      <c r="H2613" s="488"/>
      <c r="I2613" s="488"/>
    </row>
    <row r="2614" spans="1:9" ht="12.2" customHeight="1" x14ac:dyDescent="0.25">
      <c r="A2614" s="481" t="s">
        <v>6014</v>
      </c>
      <c r="B2614" s="481"/>
      <c r="C2614" s="482" t="s">
        <v>6015</v>
      </c>
      <c r="D2614" s="482"/>
      <c r="E2614" s="482"/>
      <c r="F2614" s="482"/>
      <c r="G2614" s="363" t="s">
        <v>355</v>
      </c>
      <c r="H2614" s="500">
        <v>62.47</v>
      </c>
      <c r="I2614" s="484"/>
    </row>
    <row r="2615" spans="1:9" ht="12.2" customHeight="1" x14ac:dyDescent="0.25">
      <c r="A2615" s="481" t="s">
        <v>6016</v>
      </c>
      <c r="B2615" s="481"/>
      <c r="C2615" s="482" t="s">
        <v>6017</v>
      </c>
      <c r="D2615" s="482"/>
      <c r="E2615" s="482"/>
      <c r="F2615" s="482"/>
      <c r="G2615" s="363" t="s">
        <v>355</v>
      </c>
      <c r="H2615" s="499">
        <v>143.19</v>
      </c>
      <c r="I2615" s="484"/>
    </row>
    <row r="2616" spans="1:9" ht="12.2" customHeight="1" x14ac:dyDescent="0.25">
      <c r="A2616" s="481" t="s">
        <v>6018</v>
      </c>
      <c r="B2616" s="481"/>
      <c r="C2616" s="482" t="s">
        <v>6019</v>
      </c>
      <c r="D2616" s="482"/>
      <c r="E2616" s="482"/>
      <c r="F2616" s="482"/>
      <c r="G2616" s="363" t="s">
        <v>355</v>
      </c>
      <c r="H2616" s="499">
        <v>114.64</v>
      </c>
      <c r="I2616" s="484"/>
    </row>
    <row r="2617" spans="1:9" ht="12.2" customHeight="1" x14ac:dyDescent="0.25">
      <c r="A2617" s="481" t="s">
        <v>6020</v>
      </c>
      <c r="B2617" s="481"/>
      <c r="C2617" s="482" t="s">
        <v>6021</v>
      </c>
      <c r="D2617" s="482"/>
      <c r="E2617" s="482"/>
      <c r="F2617" s="482"/>
      <c r="G2617" s="363" t="s">
        <v>355</v>
      </c>
      <c r="H2617" s="500">
        <v>47.53</v>
      </c>
      <c r="I2617" s="484"/>
    </row>
    <row r="2618" spans="1:9" ht="12.2" customHeight="1" x14ac:dyDescent="0.25">
      <c r="A2618" s="481" t="s">
        <v>6022</v>
      </c>
      <c r="B2618" s="481"/>
      <c r="C2618" s="482" t="s">
        <v>6023</v>
      </c>
      <c r="D2618" s="482"/>
      <c r="E2618" s="482"/>
      <c r="F2618" s="482"/>
      <c r="G2618" s="363" t="s">
        <v>355</v>
      </c>
      <c r="H2618" s="499">
        <v>193.73</v>
      </c>
      <c r="I2618" s="484"/>
    </row>
    <row r="2619" spans="1:9" ht="12.2" customHeight="1" x14ac:dyDescent="0.25">
      <c r="A2619" s="481" t="s">
        <v>6024</v>
      </c>
      <c r="B2619" s="481"/>
      <c r="C2619" s="482" t="s">
        <v>6025</v>
      </c>
      <c r="D2619" s="482"/>
      <c r="E2619" s="482"/>
      <c r="F2619" s="482"/>
      <c r="G2619" s="363" t="s">
        <v>355</v>
      </c>
      <c r="H2619" s="499">
        <v>308.20999999999998</v>
      </c>
      <c r="I2619" s="484"/>
    </row>
    <row r="2620" spans="1:9" ht="12.2" customHeight="1" x14ac:dyDescent="0.25">
      <c r="A2620" s="481" t="s">
        <v>6026</v>
      </c>
      <c r="B2620" s="481"/>
      <c r="C2620" s="482" t="s">
        <v>6027</v>
      </c>
      <c r="D2620" s="482"/>
      <c r="E2620" s="482"/>
      <c r="F2620" s="482"/>
      <c r="G2620" s="363" t="s">
        <v>355</v>
      </c>
      <c r="H2620" s="500">
        <v>51.48</v>
      </c>
      <c r="I2620" s="484"/>
    </row>
    <row r="2621" spans="1:9" ht="12.2" customHeight="1" x14ac:dyDescent="0.25">
      <c r="A2621" s="485">
        <v>9033</v>
      </c>
      <c r="B2621" s="486"/>
      <c r="C2621" s="487" t="s">
        <v>6028</v>
      </c>
      <c r="D2621" s="487"/>
      <c r="E2621" s="487"/>
      <c r="F2621" s="487"/>
      <c r="G2621" s="362"/>
      <c r="H2621" s="488"/>
      <c r="I2621" s="488"/>
    </row>
    <row r="2622" spans="1:9" ht="12.2" customHeight="1" x14ac:dyDescent="0.25">
      <c r="A2622" s="481" t="s">
        <v>6029</v>
      </c>
      <c r="B2622" s="481"/>
      <c r="C2622" s="482" t="s">
        <v>6030</v>
      </c>
      <c r="D2622" s="482"/>
      <c r="E2622" s="482"/>
      <c r="F2622" s="482"/>
      <c r="G2622" s="363" t="s">
        <v>355</v>
      </c>
      <c r="H2622" s="499">
        <v>238.71</v>
      </c>
      <c r="I2622" s="484"/>
    </row>
    <row r="2623" spans="1:9" ht="12.2" customHeight="1" x14ac:dyDescent="0.25">
      <c r="A2623" s="481" t="s">
        <v>6031</v>
      </c>
      <c r="B2623" s="481"/>
      <c r="C2623" s="482" t="s">
        <v>6032</v>
      </c>
      <c r="D2623" s="482"/>
      <c r="E2623" s="482"/>
      <c r="F2623" s="482"/>
      <c r="G2623" s="363" t="s">
        <v>355</v>
      </c>
      <c r="H2623" s="499">
        <v>178.88</v>
      </c>
      <c r="I2623" s="484"/>
    </row>
    <row r="2624" spans="1:9" ht="12.2" customHeight="1" x14ac:dyDescent="0.25">
      <c r="A2624" s="485">
        <v>9034</v>
      </c>
      <c r="B2624" s="486"/>
      <c r="C2624" s="487" t="s">
        <v>6033</v>
      </c>
      <c r="D2624" s="487"/>
      <c r="E2624" s="487"/>
      <c r="F2624" s="487"/>
      <c r="G2624" s="362"/>
      <c r="H2624" s="488"/>
      <c r="I2624" s="488"/>
    </row>
    <row r="2625" spans="1:9" ht="24.4" customHeight="1" x14ac:dyDescent="0.25">
      <c r="A2625" s="481" t="s">
        <v>6034</v>
      </c>
      <c r="B2625" s="481"/>
      <c r="C2625" s="482" t="s">
        <v>6035</v>
      </c>
      <c r="D2625" s="482"/>
      <c r="E2625" s="482"/>
      <c r="F2625" s="482"/>
      <c r="G2625" s="363" t="s">
        <v>355</v>
      </c>
      <c r="H2625" s="499">
        <v>485.54</v>
      </c>
      <c r="I2625" s="484"/>
    </row>
    <row r="2626" spans="1:9" ht="24.4" customHeight="1" x14ac:dyDescent="0.25">
      <c r="A2626" s="481" t="s">
        <v>472</v>
      </c>
      <c r="B2626" s="481"/>
      <c r="C2626" s="482" t="s">
        <v>6036</v>
      </c>
      <c r="D2626" s="482"/>
      <c r="E2626" s="482"/>
      <c r="F2626" s="482"/>
      <c r="G2626" s="363" t="s">
        <v>355</v>
      </c>
      <c r="H2626" s="499">
        <v>380.88</v>
      </c>
      <c r="I2626" s="484"/>
    </row>
    <row r="2627" spans="1:9" ht="12.2" customHeight="1" x14ac:dyDescent="0.25">
      <c r="A2627" s="481" t="s">
        <v>6037</v>
      </c>
      <c r="B2627" s="481"/>
      <c r="C2627" s="482" t="s">
        <v>6038</v>
      </c>
      <c r="D2627" s="482"/>
      <c r="E2627" s="482"/>
      <c r="F2627" s="482"/>
      <c r="G2627" s="363" t="s">
        <v>355</v>
      </c>
      <c r="H2627" s="499">
        <v>108.83</v>
      </c>
      <c r="I2627" s="484"/>
    </row>
    <row r="2628" spans="1:9" ht="12.2" customHeight="1" x14ac:dyDescent="0.25">
      <c r="A2628" s="481" t="s">
        <v>6039</v>
      </c>
      <c r="B2628" s="481"/>
      <c r="C2628" s="482" t="s">
        <v>6040</v>
      </c>
      <c r="D2628" s="482"/>
      <c r="E2628" s="482"/>
      <c r="F2628" s="482"/>
      <c r="G2628" s="363" t="s">
        <v>355</v>
      </c>
      <c r="H2628" s="499">
        <v>110.08</v>
      </c>
      <c r="I2628" s="484"/>
    </row>
    <row r="2629" spans="1:9" ht="12.2" customHeight="1" x14ac:dyDescent="0.25">
      <c r="A2629" s="485">
        <v>9035</v>
      </c>
      <c r="B2629" s="486"/>
      <c r="C2629" s="487" t="s">
        <v>6041</v>
      </c>
      <c r="D2629" s="487"/>
      <c r="E2629" s="487"/>
      <c r="F2629" s="487"/>
      <c r="G2629" s="362"/>
      <c r="H2629" s="488"/>
      <c r="I2629" s="488"/>
    </row>
    <row r="2630" spans="1:9" ht="12.2" customHeight="1" x14ac:dyDescent="0.25">
      <c r="A2630" s="481" t="s">
        <v>6042</v>
      </c>
      <c r="B2630" s="481"/>
      <c r="C2630" s="482" t="s">
        <v>6043</v>
      </c>
      <c r="D2630" s="482"/>
      <c r="E2630" s="482"/>
      <c r="F2630" s="482"/>
      <c r="G2630" s="363" t="s">
        <v>355</v>
      </c>
      <c r="H2630" s="501">
        <v>2403.7800000000002</v>
      </c>
      <c r="I2630" s="484"/>
    </row>
    <row r="2631" spans="1:9" ht="12.2" customHeight="1" x14ac:dyDescent="0.25">
      <c r="A2631" s="485">
        <v>9036</v>
      </c>
      <c r="B2631" s="486"/>
      <c r="C2631" s="487" t="s">
        <v>6044</v>
      </c>
      <c r="D2631" s="487"/>
      <c r="E2631" s="487"/>
      <c r="F2631" s="487"/>
      <c r="G2631" s="362"/>
      <c r="H2631" s="488"/>
      <c r="I2631" s="488"/>
    </row>
    <row r="2632" spans="1:9" ht="12.2" customHeight="1" x14ac:dyDescent="0.25">
      <c r="A2632" s="481" t="s">
        <v>6045</v>
      </c>
      <c r="B2632" s="481"/>
      <c r="C2632" s="482" t="s">
        <v>6046</v>
      </c>
      <c r="D2632" s="482"/>
      <c r="E2632" s="482"/>
      <c r="F2632" s="482"/>
      <c r="G2632" s="363" t="s">
        <v>355</v>
      </c>
      <c r="H2632" s="499">
        <v>769.84</v>
      </c>
      <c r="I2632" s="484"/>
    </row>
    <row r="2633" spans="1:9" ht="12.2" customHeight="1" x14ac:dyDescent="0.25">
      <c r="A2633" s="481" t="s">
        <v>6047</v>
      </c>
      <c r="B2633" s="481"/>
      <c r="C2633" s="482" t="s">
        <v>6048</v>
      </c>
      <c r="D2633" s="482"/>
      <c r="E2633" s="482"/>
      <c r="F2633" s="482"/>
      <c r="G2633" s="363" t="s">
        <v>355</v>
      </c>
      <c r="H2633" s="499">
        <v>326.89</v>
      </c>
      <c r="I2633" s="484"/>
    </row>
    <row r="2634" spans="1:9" ht="12.2" customHeight="1" x14ac:dyDescent="0.25">
      <c r="A2634" s="485">
        <v>9037</v>
      </c>
      <c r="B2634" s="486"/>
      <c r="C2634" s="487" t="s">
        <v>6049</v>
      </c>
      <c r="D2634" s="487"/>
      <c r="E2634" s="487"/>
      <c r="F2634" s="487"/>
      <c r="G2634" s="362"/>
      <c r="H2634" s="488"/>
      <c r="I2634" s="488"/>
    </row>
    <row r="2635" spans="1:9" ht="73.150000000000006" customHeight="1" x14ac:dyDescent="0.25">
      <c r="A2635" s="481" t="s">
        <v>6050</v>
      </c>
      <c r="B2635" s="481"/>
      <c r="C2635" s="482" t="s">
        <v>6051</v>
      </c>
      <c r="D2635" s="482"/>
      <c r="E2635" s="482"/>
      <c r="F2635" s="482"/>
      <c r="G2635" s="363" t="s">
        <v>14781</v>
      </c>
      <c r="H2635" s="501">
        <v>2683.88</v>
      </c>
      <c r="I2635" s="484"/>
    </row>
    <row r="2636" spans="1:9" ht="12.2" customHeight="1" x14ac:dyDescent="0.25">
      <c r="A2636" s="485">
        <v>9038</v>
      </c>
      <c r="B2636" s="486"/>
      <c r="C2636" s="487" t="s">
        <v>6052</v>
      </c>
      <c r="D2636" s="487"/>
      <c r="E2636" s="487"/>
      <c r="F2636" s="487"/>
      <c r="G2636" s="362"/>
      <c r="H2636" s="488"/>
      <c r="I2636" s="488"/>
    </row>
    <row r="2637" spans="1:9" ht="48.75" customHeight="1" x14ac:dyDescent="0.25">
      <c r="A2637" s="481" t="s">
        <v>6053</v>
      </c>
      <c r="B2637" s="481"/>
      <c r="C2637" s="482" t="s">
        <v>15155</v>
      </c>
      <c r="D2637" s="482"/>
      <c r="E2637" s="482"/>
      <c r="F2637" s="482"/>
      <c r="G2637" s="363" t="s">
        <v>14781</v>
      </c>
      <c r="H2637" s="500">
        <v>81.540000000000006</v>
      </c>
      <c r="I2637" s="484"/>
    </row>
    <row r="2638" spans="1:9" ht="48.75" customHeight="1" x14ac:dyDescent="0.25">
      <c r="A2638" s="481" t="s">
        <v>6054</v>
      </c>
      <c r="B2638" s="481"/>
      <c r="C2638" s="482" t="s">
        <v>15156</v>
      </c>
      <c r="D2638" s="482"/>
      <c r="E2638" s="482"/>
      <c r="F2638" s="482"/>
      <c r="G2638" s="363" t="s">
        <v>14781</v>
      </c>
      <c r="H2638" s="499">
        <v>117.73</v>
      </c>
      <c r="I2638" s="484"/>
    </row>
    <row r="2639" spans="1:9" ht="12.2" customHeight="1" x14ac:dyDescent="0.25">
      <c r="A2639" s="481" t="s">
        <v>6055</v>
      </c>
      <c r="B2639" s="481"/>
      <c r="C2639" s="482" t="s">
        <v>6056</v>
      </c>
      <c r="D2639" s="482"/>
      <c r="E2639" s="482"/>
      <c r="F2639" s="482"/>
      <c r="G2639" s="363" t="s">
        <v>355</v>
      </c>
      <c r="H2639" s="499">
        <v>137.93</v>
      </c>
      <c r="I2639" s="484"/>
    </row>
    <row r="2640" spans="1:9" ht="12.2" customHeight="1" x14ac:dyDescent="0.25">
      <c r="A2640" s="481" t="s">
        <v>6057</v>
      </c>
      <c r="B2640" s="481"/>
      <c r="C2640" s="482" t="s">
        <v>6058</v>
      </c>
      <c r="D2640" s="482"/>
      <c r="E2640" s="482"/>
      <c r="F2640" s="482"/>
      <c r="G2640" s="363" t="s">
        <v>355</v>
      </c>
      <c r="H2640" s="499">
        <v>242.43</v>
      </c>
      <c r="I2640" s="484"/>
    </row>
    <row r="2641" spans="1:9" ht="12.2" customHeight="1" x14ac:dyDescent="0.25">
      <c r="A2641" s="481" t="s">
        <v>6059</v>
      </c>
      <c r="B2641" s="481"/>
      <c r="C2641" s="482" t="s">
        <v>6060</v>
      </c>
      <c r="D2641" s="482"/>
      <c r="E2641" s="482"/>
      <c r="F2641" s="482"/>
      <c r="G2641" s="363" t="s">
        <v>355</v>
      </c>
      <c r="H2641" s="499">
        <v>206.33</v>
      </c>
      <c r="I2641" s="484"/>
    </row>
    <row r="2642" spans="1:9" ht="12.2" customHeight="1" x14ac:dyDescent="0.25">
      <c r="A2642" s="481" t="s">
        <v>6061</v>
      </c>
      <c r="B2642" s="481"/>
      <c r="C2642" s="482" t="s">
        <v>6062</v>
      </c>
      <c r="D2642" s="482"/>
      <c r="E2642" s="482"/>
      <c r="F2642" s="482"/>
      <c r="G2642" s="363" t="s">
        <v>355</v>
      </c>
      <c r="H2642" s="500">
        <v>91.38</v>
      </c>
      <c r="I2642" s="484"/>
    </row>
    <row r="2643" spans="1:9" ht="12.2" customHeight="1" x14ac:dyDescent="0.25">
      <c r="A2643" s="481" t="s">
        <v>6063</v>
      </c>
      <c r="B2643" s="481"/>
      <c r="C2643" s="482" t="s">
        <v>6064</v>
      </c>
      <c r="D2643" s="482"/>
      <c r="E2643" s="482"/>
      <c r="F2643" s="482"/>
      <c r="G2643" s="363" t="s">
        <v>355</v>
      </c>
      <c r="H2643" s="499">
        <v>330.78</v>
      </c>
      <c r="I2643" s="484"/>
    </row>
    <row r="2644" spans="1:9" ht="12.2" customHeight="1" x14ac:dyDescent="0.25">
      <c r="A2644" s="481" t="s">
        <v>6065</v>
      </c>
      <c r="B2644" s="481"/>
      <c r="C2644" s="482" t="s">
        <v>6066</v>
      </c>
      <c r="D2644" s="482"/>
      <c r="E2644" s="482"/>
      <c r="F2644" s="482"/>
      <c r="G2644" s="363" t="s">
        <v>355</v>
      </c>
      <c r="H2644" s="499">
        <v>118.93</v>
      </c>
      <c r="I2644" s="484"/>
    </row>
    <row r="2645" spans="1:9" ht="12.2" customHeight="1" x14ac:dyDescent="0.25">
      <c r="A2645" s="481" t="s">
        <v>475</v>
      </c>
      <c r="B2645" s="481"/>
      <c r="C2645" s="482" t="s">
        <v>6067</v>
      </c>
      <c r="D2645" s="482"/>
      <c r="E2645" s="482"/>
      <c r="F2645" s="482"/>
      <c r="G2645" s="363" t="s">
        <v>355</v>
      </c>
      <c r="H2645" s="500">
        <v>30.11</v>
      </c>
      <c r="I2645" s="484"/>
    </row>
    <row r="2646" spans="1:9" ht="24.4" customHeight="1" x14ac:dyDescent="0.25">
      <c r="A2646" s="481" t="s">
        <v>6068</v>
      </c>
      <c r="B2646" s="481"/>
      <c r="C2646" s="482" t="s">
        <v>15157</v>
      </c>
      <c r="D2646" s="482"/>
      <c r="E2646" s="482"/>
      <c r="F2646" s="482"/>
      <c r="G2646" s="363" t="s">
        <v>14781</v>
      </c>
      <c r="H2646" s="500">
        <v>14.45</v>
      </c>
      <c r="I2646" s="484"/>
    </row>
    <row r="2647" spans="1:9" ht="24.4" customHeight="1" x14ac:dyDescent="0.25">
      <c r="A2647" s="481" t="s">
        <v>6069</v>
      </c>
      <c r="B2647" s="481"/>
      <c r="C2647" s="482" t="s">
        <v>15158</v>
      </c>
      <c r="D2647" s="482"/>
      <c r="E2647" s="482"/>
      <c r="F2647" s="482"/>
      <c r="G2647" s="363" t="s">
        <v>14781</v>
      </c>
      <c r="H2647" s="500">
        <v>14.23</v>
      </c>
      <c r="I2647" s="484"/>
    </row>
    <row r="2648" spans="1:9" ht="36.6" customHeight="1" x14ac:dyDescent="0.25">
      <c r="A2648" s="481" t="s">
        <v>474</v>
      </c>
      <c r="B2648" s="481"/>
      <c r="C2648" s="482" t="s">
        <v>15159</v>
      </c>
      <c r="D2648" s="482"/>
      <c r="E2648" s="482"/>
      <c r="F2648" s="482"/>
      <c r="G2648" s="363" t="s">
        <v>14781</v>
      </c>
      <c r="H2648" s="500">
        <v>14.22</v>
      </c>
      <c r="I2648" s="484"/>
    </row>
    <row r="2649" spans="1:9" ht="36.6" customHeight="1" x14ac:dyDescent="0.25">
      <c r="A2649" s="481" t="s">
        <v>6070</v>
      </c>
      <c r="B2649" s="481"/>
      <c r="C2649" s="482" t="s">
        <v>15160</v>
      </c>
      <c r="D2649" s="482"/>
      <c r="E2649" s="482"/>
      <c r="F2649" s="482"/>
      <c r="G2649" s="363" t="s">
        <v>14781</v>
      </c>
      <c r="H2649" s="500">
        <v>16.73</v>
      </c>
      <c r="I2649" s="484"/>
    </row>
    <row r="2650" spans="1:9" ht="12.2" customHeight="1" x14ac:dyDescent="0.25">
      <c r="A2650" s="485">
        <v>8689</v>
      </c>
      <c r="B2650" s="486"/>
      <c r="C2650" s="487" t="s">
        <v>6071</v>
      </c>
      <c r="D2650" s="487"/>
      <c r="E2650" s="487"/>
      <c r="F2650" s="487"/>
      <c r="G2650" s="362"/>
      <c r="H2650" s="488"/>
      <c r="I2650" s="488"/>
    </row>
    <row r="2651" spans="1:9" ht="12.2" customHeight="1" x14ac:dyDescent="0.25">
      <c r="A2651" s="485">
        <v>9039</v>
      </c>
      <c r="B2651" s="486"/>
      <c r="C2651" s="487" t="s">
        <v>6072</v>
      </c>
      <c r="D2651" s="487"/>
      <c r="E2651" s="487"/>
      <c r="F2651" s="487"/>
      <c r="G2651" s="362"/>
      <c r="H2651" s="488"/>
      <c r="I2651" s="488"/>
    </row>
    <row r="2652" spans="1:9" ht="48.75" customHeight="1" x14ac:dyDescent="0.25">
      <c r="A2652" s="481" t="s">
        <v>6073</v>
      </c>
      <c r="B2652" s="481"/>
      <c r="C2652" s="482" t="s">
        <v>15161</v>
      </c>
      <c r="D2652" s="482"/>
      <c r="E2652" s="482"/>
      <c r="F2652" s="482"/>
      <c r="G2652" s="363" t="s">
        <v>14781</v>
      </c>
      <c r="H2652" s="499">
        <v>244.39</v>
      </c>
      <c r="I2652" s="484"/>
    </row>
    <row r="2653" spans="1:9" ht="36.6" customHeight="1" x14ac:dyDescent="0.25">
      <c r="A2653" s="481" t="s">
        <v>6074</v>
      </c>
      <c r="B2653" s="481"/>
      <c r="C2653" s="482" t="s">
        <v>15162</v>
      </c>
      <c r="D2653" s="482"/>
      <c r="E2653" s="482"/>
      <c r="F2653" s="482"/>
      <c r="G2653" s="363" t="s">
        <v>14781</v>
      </c>
      <c r="H2653" s="499">
        <v>125.53</v>
      </c>
      <c r="I2653" s="484"/>
    </row>
    <row r="2654" spans="1:9" ht="36.6" customHeight="1" x14ac:dyDescent="0.25">
      <c r="A2654" s="481" t="s">
        <v>6075</v>
      </c>
      <c r="B2654" s="481"/>
      <c r="C2654" s="482" t="s">
        <v>15163</v>
      </c>
      <c r="D2654" s="482"/>
      <c r="E2654" s="482"/>
      <c r="F2654" s="482"/>
      <c r="G2654" s="363" t="s">
        <v>14781</v>
      </c>
      <c r="H2654" s="499">
        <v>237.34</v>
      </c>
      <c r="I2654" s="484"/>
    </row>
    <row r="2655" spans="1:9" ht="12.2" customHeight="1" x14ac:dyDescent="0.25">
      <c r="A2655" s="485">
        <v>9040</v>
      </c>
      <c r="B2655" s="486"/>
      <c r="C2655" s="487" t="s">
        <v>6076</v>
      </c>
      <c r="D2655" s="487"/>
      <c r="E2655" s="487"/>
      <c r="F2655" s="487"/>
      <c r="G2655" s="362"/>
      <c r="H2655" s="488"/>
      <c r="I2655" s="488"/>
    </row>
    <row r="2656" spans="1:9" ht="12.2" customHeight="1" x14ac:dyDescent="0.25">
      <c r="A2656" s="481" t="s">
        <v>418</v>
      </c>
      <c r="B2656" s="481"/>
      <c r="C2656" s="482" t="s">
        <v>6077</v>
      </c>
      <c r="D2656" s="482"/>
      <c r="E2656" s="482"/>
      <c r="F2656" s="482"/>
      <c r="G2656" s="363" t="s">
        <v>14778</v>
      </c>
      <c r="H2656" s="499">
        <v>357.85</v>
      </c>
      <c r="I2656" s="484"/>
    </row>
    <row r="2657" spans="1:9" ht="12.2" customHeight="1" x14ac:dyDescent="0.25">
      <c r="A2657" s="485">
        <v>9041</v>
      </c>
      <c r="B2657" s="486"/>
      <c r="C2657" s="487" t="s">
        <v>6078</v>
      </c>
      <c r="D2657" s="487"/>
      <c r="E2657" s="487"/>
      <c r="F2657" s="487"/>
      <c r="G2657" s="362"/>
      <c r="H2657" s="488"/>
      <c r="I2657" s="488"/>
    </row>
    <row r="2658" spans="1:9" ht="36.6" customHeight="1" x14ac:dyDescent="0.25">
      <c r="A2658" s="481" t="s">
        <v>6079</v>
      </c>
      <c r="B2658" s="481"/>
      <c r="C2658" s="482" t="s">
        <v>6080</v>
      </c>
      <c r="D2658" s="482"/>
      <c r="E2658" s="482"/>
      <c r="F2658" s="482"/>
      <c r="G2658" s="363" t="s">
        <v>14778</v>
      </c>
      <c r="H2658" s="499">
        <v>141.26</v>
      </c>
      <c r="I2658" s="484"/>
    </row>
    <row r="2659" spans="1:9" ht="36.6" customHeight="1" x14ac:dyDescent="0.25">
      <c r="A2659" s="481" t="s">
        <v>6081</v>
      </c>
      <c r="B2659" s="481"/>
      <c r="C2659" s="482" t="s">
        <v>6082</v>
      </c>
      <c r="D2659" s="482"/>
      <c r="E2659" s="482"/>
      <c r="F2659" s="482"/>
      <c r="G2659" s="363" t="s">
        <v>14778</v>
      </c>
      <c r="H2659" s="499">
        <v>174.23</v>
      </c>
      <c r="I2659" s="484"/>
    </row>
    <row r="2660" spans="1:9" ht="36.6" customHeight="1" x14ac:dyDescent="0.25">
      <c r="A2660" s="481" t="s">
        <v>6083</v>
      </c>
      <c r="B2660" s="481"/>
      <c r="C2660" s="482" t="s">
        <v>6084</v>
      </c>
      <c r="D2660" s="482"/>
      <c r="E2660" s="482"/>
      <c r="F2660" s="482"/>
      <c r="G2660" s="363" t="s">
        <v>14778</v>
      </c>
      <c r="H2660" s="499">
        <v>235.81</v>
      </c>
      <c r="I2660" s="484"/>
    </row>
    <row r="2661" spans="1:9" ht="12.2" customHeight="1" x14ac:dyDescent="0.25">
      <c r="A2661" s="485">
        <v>9042</v>
      </c>
      <c r="B2661" s="486"/>
      <c r="C2661" s="487" t="s">
        <v>6085</v>
      </c>
      <c r="D2661" s="487"/>
      <c r="E2661" s="487"/>
      <c r="F2661" s="487"/>
      <c r="G2661" s="362"/>
      <c r="H2661" s="488"/>
      <c r="I2661" s="488"/>
    </row>
    <row r="2662" spans="1:9" ht="48.75" customHeight="1" x14ac:dyDescent="0.25">
      <c r="A2662" s="481" t="s">
        <v>6086</v>
      </c>
      <c r="B2662" s="481"/>
      <c r="C2662" s="482" t="s">
        <v>6087</v>
      </c>
      <c r="D2662" s="482"/>
      <c r="E2662" s="482"/>
      <c r="F2662" s="482"/>
      <c r="G2662" s="363" t="s">
        <v>14778</v>
      </c>
      <c r="H2662" s="499">
        <v>149.78</v>
      </c>
      <c r="I2662" s="484"/>
    </row>
    <row r="2663" spans="1:9" ht="48.75" customHeight="1" x14ac:dyDescent="0.25">
      <c r="A2663" s="481" t="s">
        <v>6088</v>
      </c>
      <c r="B2663" s="481"/>
      <c r="C2663" s="482" t="s">
        <v>6089</v>
      </c>
      <c r="D2663" s="482"/>
      <c r="E2663" s="482"/>
      <c r="F2663" s="482"/>
      <c r="G2663" s="363" t="s">
        <v>14778</v>
      </c>
      <c r="H2663" s="499">
        <v>136.69</v>
      </c>
      <c r="I2663" s="484"/>
    </row>
    <row r="2664" spans="1:9" ht="12.2" customHeight="1" x14ac:dyDescent="0.25">
      <c r="A2664" s="485">
        <v>9043</v>
      </c>
      <c r="B2664" s="486"/>
      <c r="C2664" s="487" t="s">
        <v>6090</v>
      </c>
      <c r="D2664" s="487"/>
      <c r="E2664" s="487"/>
      <c r="F2664" s="487"/>
      <c r="G2664" s="362"/>
      <c r="H2664" s="488"/>
      <c r="I2664" s="488"/>
    </row>
    <row r="2665" spans="1:9" ht="36.6" customHeight="1" x14ac:dyDescent="0.25">
      <c r="A2665" s="481" t="s">
        <v>6091</v>
      </c>
      <c r="B2665" s="481"/>
      <c r="C2665" s="482" t="s">
        <v>6092</v>
      </c>
      <c r="D2665" s="482"/>
      <c r="E2665" s="482"/>
      <c r="F2665" s="482"/>
      <c r="G2665" s="363" t="s">
        <v>14778</v>
      </c>
      <c r="H2665" s="499">
        <v>350.26</v>
      </c>
      <c r="I2665" s="484"/>
    </row>
    <row r="2666" spans="1:9" ht="36.6" customHeight="1" x14ac:dyDescent="0.25">
      <c r="A2666" s="481" t="s">
        <v>6093</v>
      </c>
      <c r="B2666" s="481"/>
      <c r="C2666" s="482" t="s">
        <v>6094</v>
      </c>
      <c r="D2666" s="482"/>
      <c r="E2666" s="482"/>
      <c r="F2666" s="482"/>
      <c r="G2666" s="363" t="s">
        <v>14778</v>
      </c>
      <c r="H2666" s="499">
        <v>220.74</v>
      </c>
      <c r="I2666" s="484"/>
    </row>
    <row r="2667" spans="1:9" ht="36.6" customHeight="1" x14ac:dyDescent="0.25">
      <c r="A2667" s="481" t="s">
        <v>6095</v>
      </c>
      <c r="B2667" s="481"/>
      <c r="C2667" s="482" t="s">
        <v>6096</v>
      </c>
      <c r="D2667" s="482"/>
      <c r="E2667" s="482"/>
      <c r="F2667" s="482"/>
      <c r="G2667" s="363" t="s">
        <v>14778</v>
      </c>
      <c r="H2667" s="499">
        <v>277.87</v>
      </c>
      <c r="I2667" s="484"/>
    </row>
    <row r="2668" spans="1:9" ht="12.2" customHeight="1" x14ac:dyDescent="0.25">
      <c r="A2668" s="485">
        <v>8690</v>
      </c>
      <c r="B2668" s="486"/>
      <c r="C2668" s="487" t="s">
        <v>6097</v>
      </c>
      <c r="D2668" s="487"/>
      <c r="E2668" s="487"/>
      <c r="F2668" s="487"/>
      <c r="G2668" s="362"/>
      <c r="H2668" s="488"/>
      <c r="I2668" s="488"/>
    </row>
    <row r="2669" spans="1:9" ht="12.2" customHeight="1" x14ac:dyDescent="0.25">
      <c r="A2669" s="485">
        <v>9045</v>
      </c>
      <c r="B2669" s="486"/>
      <c r="C2669" s="487" t="s">
        <v>6098</v>
      </c>
      <c r="D2669" s="487"/>
      <c r="E2669" s="487"/>
      <c r="F2669" s="487"/>
      <c r="G2669" s="362"/>
      <c r="H2669" s="488"/>
      <c r="I2669" s="488"/>
    </row>
    <row r="2670" spans="1:9" ht="12.2" customHeight="1" x14ac:dyDescent="0.25">
      <c r="A2670" s="481" t="s">
        <v>6099</v>
      </c>
      <c r="B2670" s="481"/>
      <c r="C2670" s="482" t="s">
        <v>6100</v>
      </c>
      <c r="D2670" s="482"/>
      <c r="E2670" s="482"/>
      <c r="F2670" s="482"/>
      <c r="G2670" s="363" t="s">
        <v>355</v>
      </c>
      <c r="H2670" s="499">
        <v>690.41</v>
      </c>
      <c r="I2670" s="484"/>
    </row>
    <row r="2671" spans="1:9" ht="12.2" customHeight="1" x14ac:dyDescent="0.25">
      <c r="A2671" s="481" t="s">
        <v>6101</v>
      </c>
      <c r="B2671" s="481"/>
      <c r="C2671" s="482" t="s">
        <v>6102</v>
      </c>
      <c r="D2671" s="482"/>
      <c r="E2671" s="482"/>
      <c r="F2671" s="482"/>
      <c r="G2671" s="363" t="s">
        <v>14817</v>
      </c>
      <c r="H2671" s="499">
        <v>952.12</v>
      </c>
      <c r="I2671" s="484"/>
    </row>
    <row r="2672" spans="1:9" ht="12.2" customHeight="1" x14ac:dyDescent="0.25">
      <c r="A2672" s="485">
        <v>9046</v>
      </c>
      <c r="B2672" s="486"/>
      <c r="C2672" s="487" t="s">
        <v>6103</v>
      </c>
      <c r="D2672" s="487"/>
      <c r="E2672" s="487"/>
      <c r="F2672" s="487"/>
      <c r="G2672" s="362"/>
      <c r="H2672" s="488"/>
      <c r="I2672" s="488"/>
    </row>
    <row r="2673" spans="1:9" ht="24.4" customHeight="1" x14ac:dyDescent="0.25">
      <c r="A2673" s="481" t="s">
        <v>6104</v>
      </c>
      <c r="B2673" s="481"/>
      <c r="C2673" s="482" t="s">
        <v>6105</v>
      </c>
      <c r="D2673" s="482"/>
      <c r="E2673" s="482"/>
      <c r="F2673" s="482"/>
      <c r="G2673" s="363" t="s">
        <v>355</v>
      </c>
      <c r="H2673" s="500">
        <v>48.92</v>
      </c>
      <c r="I2673" s="484"/>
    </row>
    <row r="2674" spans="1:9" ht="24.4" customHeight="1" x14ac:dyDescent="0.25">
      <c r="A2674" s="481" t="s">
        <v>6106</v>
      </c>
      <c r="B2674" s="481"/>
      <c r="C2674" s="482" t="s">
        <v>6107</v>
      </c>
      <c r="D2674" s="482"/>
      <c r="E2674" s="482"/>
      <c r="F2674" s="482"/>
      <c r="G2674" s="363" t="s">
        <v>355</v>
      </c>
      <c r="H2674" s="500">
        <v>53.6</v>
      </c>
      <c r="I2674" s="484"/>
    </row>
    <row r="2675" spans="1:9" ht="24.4" customHeight="1" x14ac:dyDescent="0.25">
      <c r="A2675" s="481" t="s">
        <v>6108</v>
      </c>
      <c r="B2675" s="481"/>
      <c r="C2675" s="482" t="s">
        <v>6109</v>
      </c>
      <c r="D2675" s="482"/>
      <c r="E2675" s="482"/>
      <c r="F2675" s="482"/>
      <c r="G2675" s="363" t="s">
        <v>355</v>
      </c>
      <c r="H2675" s="500">
        <v>50.96</v>
      </c>
      <c r="I2675" s="484"/>
    </row>
    <row r="2676" spans="1:9" ht="24.4" customHeight="1" x14ac:dyDescent="0.25">
      <c r="A2676" s="481" t="s">
        <v>6110</v>
      </c>
      <c r="B2676" s="481"/>
      <c r="C2676" s="482" t="s">
        <v>6111</v>
      </c>
      <c r="D2676" s="482"/>
      <c r="E2676" s="482"/>
      <c r="F2676" s="482"/>
      <c r="G2676" s="363" t="s">
        <v>355</v>
      </c>
      <c r="H2676" s="499">
        <v>843.5</v>
      </c>
      <c r="I2676" s="484"/>
    </row>
    <row r="2677" spans="1:9" ht="24.4" customHeight="1" x14ac:dyDescent="0.25">
      <c r="A2677" s="481" t="s">
        <v>6112</v>
      </c>
      <c r="B2677" s="481"/>
      <c r="C2677" s="482" t="s">
        <v>6113</v>
      </c>
      <c r="D2677" s="482"/>
      <c r="E2677" s="482"/>
      <c r="F2677" s="482"/>
      <c r="G2677" s="363" t="s">
        <v>355</v>
      </c>
      <c r="H2677" s="500">
        <v>16.399999999999999</v>
      </c>
      <c r="I2677" s="484"/>
    </row>
    <row r="2678" spans="1:9" ht="24.4" customHeight="1" x14ac:dyDescent="0.25">
      <c r="A2678" s="481" t="s">
        <v>6114</v>
      </c>
      <c r="B2678" s="481"/>
      <c r="C2678" s="482" t="s">
        <v>6115</v>
      </c>
      <c r="D2678" s="482"/>
      <c r="E2678" s="482"/>
      <c r="F2678" s="482"/>
      <c r="G2678" s="363" t="s">
        <v>355</v>
      </c>
      <c r="H2678" s="500">
        <v>16.440000000000001</v>
      </c>
      <c r="I2678" s="484"/>
    </row>
    <row r="2679" spans="1:9" ht="24.4" customHeight="1" x14ac:dyDescent="0.25">
      <c r="A2679" s="481" t="s">
        <v>6116</v>
      </c>
      <c r="B2679" s="481"/>
      <c r="C2679" s="482" t="s">
        <v>6117</v>
      </c>
      <c r="D2679" s="482"/>
      <c r="E2679" s="482"/>
      <c r="F2679" s="482"/>
      <c r="G2679" s="363" t="s">
        <v>355</v>
      </c>
      <c r="H2679" s="499">
        <v>211.56</v>
      </c>
      <c r="I2679" s="484"/>
    </row>
    <row r="2680" spans="1:9" ht="24.4" customHeight="1" x14ac:dyDescent="0.25">
      <c r="A2680" s="481" t="s">
        <v>6118</v>
      </c>
      <c r="B2680" s="481"/>
      <c r="C2680" s="482" t="s">
        <v>6119</v>
      </c>
      <c r="D2680" s="482"/>
      <c r="E2680" s="482"/>
      <c r="F2680" s="482"/>
      <c r="G2680" s="363" t="s">
        <v>355</v>
      </c>
      <c r="H2680" s="500">
        <v>62.4</v>
      </c>
      <c r="I2680" s="484"/>
    </row>
    <row r="2681" spans="1:9" ht="12.2" customHeight="1" x14ac:dyDescent="0.25">
      <c r="A2681" s="485">
        <v>9047</v>
      </c>
      <c r="B2681" s="486"/>
      <c r="C2681" s="487" t="s">
        <v>6120</v>
      </c>
      <c r="D2681" s="487"/>
      <c r="E2681" s="487"/>
      <c r="F2681" s="487"/>
      <c r="G2681" s="362"/>
      <c r="H2681" s="488"/>
      <c r="I2681" s="488"/>
    </row>
    <row r="2682" spans="1:9" ht="12.2" customHeight="1" x14ac:dyDescent="0.25">
      <c r="A2682" s="481" t="s">
        <v>6121</v>
      </c>
      <c r="B2682" s="481"/>
      <c r="C2682" s="482" t="s">
        <v>6122</v>
      </c>
      <c r="D2682" s="482"/>
      <c r="E2682" s="482"/>
      <c r="F2682" s="482"/>
      <c r="G2682" s="363" t="s">
        <v>355</v>
      </c>
      <c r="H2682" s="500">
        <v>74.95</v>
      </c>
      <c r="I2682" s="484"/>
    </row>
    <row r="2683" spans="1:9" ht="12.2" customHeight="1" x14ac:dyDescent="0.25">
      <c r="A2683" s="485">
        <v>8691</v>
      </c>
      <c r="B2683" s="486"/>
      <c r="C2683" s="487" t="s">
        <v>6123</v>
      </c>
      <c r="D2683" s="487"/>
      <c r="E2683" s="487"/>
      <c r="F2683" s="487"/>
      <c r="G2683" s="362"/>
      <c r="H2683" s="488"/>
      <c r="I2683" s="488"/>
    </row>
    <row r="2684" spans="1:9" ht="12.2" customHeight="1" x14ac:dyDescent="0.25">
      <c r="A2684" s="485">
        <v>9050</v>
      </c>
      <c r="B2684" s="486"/>
      <c r="C2684" s="487" t="s">
        <v>6124</v>
      </c>
      <c r="D2684" s="487"/>
      <c r="E2684" s="487"/>
      <c r="F2684" s="487"/>
      <c r="G2684" s="362"/>
      <c r="H2684" s="488"/>
      <c r="I2684" s="488"/>
    </row>
    <row r="2685" spans="1:9" ht="85.35" customHeight="1" x14ac:dyDescent="0.25">
      <c r="A2685" s="481" t="s">
        <v>6125</v>
      </c>
      <c r="B2685" s="481"/>
      <c r="C2685" s="482" t="s">
        <v>6126</v>
      </c>
      <c r="D2685" s="482"/>
      <c r="E2685" s="482"/>
      <c r="F2685" s="482"/>
      <c r="G2685" s="363" t="s">
        <v>14781</v>
      </c>
      <c r="H2685" s="499">
        <v>153.18</v>
      </c>
      <c r="I2685" s="484"/>
    </row>
    <row r="2686" spans="1:9" ht="60.95" customHeight="1" x14ac:dyDescent="0.25">
      <c r="A2686" s="481" t="s">
        <v>6127</v>
      </c>
      <c r="B2686" s="481"/>
      <c r="C2686" s="482" t="s">
        <v>6128</v>
      </c>
      <c r="D2686" s="482"/>
      <c r="E2686" s="482"/>
      <c r="F2686" s="482"/>
      <c r="G2686" s="363" t="s">
        <v>14781</v>
      </c>
      <c r="H2686" s="499">
        <v>313.55</v>
      </c>
      <c r="I2686" s="484"/>
    </row>
    <row r="2687" spans="1:9" ht="73.150000000000006" customHeight="1" x14ac:dyDescent="0.25">
      <c r="A2687" s="481" t="s">
        <v>6129</v>
      </c>
      <c r="B2687" s="481"/>
      <c r="C2687" s="482" t="s">
        <v>6130</v>
      </c>
      <c r="D2687" s="482"/>
      <c r="E2687" s="482"/>
      <c r="F2687" s="482"/>
      <c r="G2687" s="363" t="s">
        <v>14781</v>
      </c>
      <c r="H2687" s="499">
        <v>215.55</v>
      </c>
      <c r="I2687" s="484"/>
    </row>
    <row r="2688" spans="1:9" ht="12.2" customHeight="1" x14ac:dyDescent="0.25">
      <c r="A2688" s="485">
        <v>9051</v>
      </c>
      <c r="B2688" s="486"/>
      <c r="C2688" s="487" t="s">
        <v>6131</v>
      </c>
      <c r="D2688" s="487"/>
      <c r="E2688" s="487"/>
      <c r="F2688" s="487"/>
      <c r="G2688" s="362"/>
      <c r="H2688" s="488"/>
      <c r="I2688" s="488"/>
    </row>
    <row r="2689" spans="1:9" ht="60.95" customHeight="1" x14ac:dyDescent="0.25">
      <c r="A2689" s="481" t="s">
        <v>6132</v>
      </c>
      <c r="B2689" s="481"/>
      <c r="C2689" s="482" t="s">
        <v>6133</v>
      </c>
      <c r="D2689" s="482"/>
      <c r="E2689" s="482"/>
      <c r="F2689" s="482"/>
      <c r="G2689" s="363" t="s">
        <v>14781</v>
      </c>
      <c r="H2689" s="499">
        <v>126.6</v>
      </c>
      <c r="I2689" s="484"/>
    </row>
    <row r="2690" spans="1:9" ht="60.95" customHeight="1" x14ac:dyDescent="0.25">
      <c r="A2690" s="481" t="s">
        <v>6134</v>
      </c>
      <c r="B2690" s="481"/>
      <c r="C2690" s="482" t="s">
        <v>6135</v>
      </c>
      <c r="D2690" s="482"/>
      <c r="E2690" s="482"/>
      <c r="F2690" s="482"/>
      <c r="G2690" s="363" t="s">
        <v>14781</v>
      </c>
      <c r="H2690" s="499">
        <v>169.5</v>
      </c>
      <c r="I2690" s="484"/>
    </row>
    <row r="2691" spans="1:9" ht="12.2" customHeight="1" x14ac:dyDescent="0.25">
      <c r="A2691" s="485">
        <v>9052</v>
      </c>
      <c r="B2691" s="486"/>
      <c r="C2691" s="487" t="s">
        <v>6136</v>
      </c>
      <c r="D2691" s="487"/>
      <c r="E2691" s="487"/>
      <c r="F2691" s="487"/>
      <c r="G2691" s="362"/>
      <c r="H2691" s="488"/>
      <c r="I2691" s="488"/>
    </row>
    <row r="2692" spans="1:9" ht="109.7" customHeight="1" x14ac:dyDescent="0.25">
      <c r="A2692" s="481" t="s">
        <v>6137</v>
      </c>
      <c r="B2692" s="481"/>
      <c r="C2692" s="482" t="s">
        <v>6138</v>
      </c>
      <c r="D2692" s="482"/>
      <c r="E2692" s="482"/>
      <c r="F2692" s="482"/>
      <c r="G2692" s="363" t="s">
        <v>14781</v>
      </c>
      <c r="H2692" s="499">
        <v>226.48</v>
      </c>
      <c r="I2692" s="484"/>
    </row>
    <row r="2693" spans="1:9" ht="85.35" customHeight="1" x14ac:dyDescent="0.25">
      <c r="A2693" s="481" t="s">
        <v>6139</v>
      </c>
      <c r="B2693" s="481"/>
      <c r="C2693" s="482" t="s">
        <v>6140</v>
      </c>
      <c r="D2693" s="482"/>
      <c r="E2693" s="482"/>
      <c r="F2693" s="482"/>
      <c r="G2693" s="363" t="s">
        <v>14781</v>
      </c>
      <c r="H2693" s="499">
        <v>143.11000000000001</v>
      </c>
      <c r="I2693" s="484"/>
    </row>
    <row r="2694" spans="1:9" ht="109.7" customHeight="1" x14ac:dyDescent="0.25">
      <c r="A2694" s="481" t="s">
        <v>6141</v>
      </c>
      <c r="B2694" s="481"/>
      <c r="C2694" s="482" t="s">
        <v>6142</v>
      </c>
      <c r="D2694" s="482"/>
      <c r="E2694" s="482"/>
      <c r="F2694" s="482"/>
      <c r="G2694" s="363" t="s">
        <v>14781</v>
      </c>
      <c r="H2694" s="499">
        <v>403.31</v>
      </c>
      <c r="I2694" s="484"/>
    </row>
    <row r="2695" spans="1:9" ht="121.9" customHeight="1" x14ac:dyDescent="0.25">
      <c r="A2695" s="481" t="s">
        <v>6143</v>
      </c>
      <c r="B2695" s="481"/>
      <c r="C2695" s="482" t="s">
        <v>6144</v>
      </c>
      <c r="D2695" s="482"/>
      <c r="E2695" s="482"/>
      <c r="F2695" s="482"/>
      <c r="G2695" s="363" t="s">
        <v>14781</v>
      </c>
      <c r="H2695" s="499">
        <v>282.20999999999998</v>
      </c>
      <c r="I2695" s="484"/>
    </row>
    <row r="2696" spans="1:9" ht="109.7" customHeight="1" x14ac:dyDescent="0.25">
      <c r="A2696" s="481" t="s">
        <v>6145</v>
      </c>
      <c r="B2696" s="481"/>
      <c r="C2696" s="482" t="s">
        <v>6146</v>
      </c>
      <c r="D2696" s="482"/>
      <c r="E2696" s="482"/>
      <c r="F2696" s="482"/>
      <c r="G2696" s="363" t="s">
        <v>14781</v>
      </c>
      <c r="H2696" s="499">
        <v>406.77</v>
      </c>
      <c r="I2696" s="484"/>
    </row>
    <row r="2697" spans="1:9" ht="109.7" customHeight="1" x14ac:dyDescent="0.25">
      <c r="A2697" s="481" t="s">
        <v>6147</v>
      </c>
      <c r="B2697" s="481"/>
      <c r="C2697" s="482" t="s">
        <v>6148</v>
      </c>
      <c r="D2697" s="482"/>
      <c r="E2697" s="482"/>
      <c r="F2697" s="482"/>
      <c r="G2697" s="363" t="s">
        <v>14781</v>
      </c>
      <c r="H2697" s="499">
        <v>410.47</v>
      </c>
      <c r="I2697" s="484"/>
    </row>
    <row r="2698" spans="1:9" ht="109.7" customHeight="1" x14ac:dyDescent="0.25">
      <c r="A2698" s="481" t="s">
        <v>6149</v>
      </c>
      <c r="B2698" s="481"/>
      <c r="C2698" s="482" t="s">
        <v>6150</v>
      </c>
      <c r="D2698" s="482"/>
      <c r="E2698" s="482"/>
      <c r="F2698" s="482"/>
      <c r="G2698" s="363" t="s">
        <v>14781</v>
      </c>
      <c r="H2698" s="499">
        <v>310.13</v>
      </c>
      <c r="I2698" s="484"/>
    </row>
    <row r="2699" spans="1:9" ht="12.2" customHeight="1" x14ac:dyDescent="0.25">
      <c r="A2699" s="485">
        <v>9053</v>
      </c>
      <c r="B2699" s="486"/>
      <c r="C2699" s="487" t="s">
        <v>6151</v>
      </c>
      <c r="D2699" s="487"/>
      <c r="E2699" s="487"/>
      <c r="F2699" s="487"/>
      <c r="G2699" s="362"/>
      <c r="H2699" s="488"/>
      <c r="I2699" s="488"/>
    </row>
    <row r="2700" spans="1:9" ht="97.5" customHeight="1" x14ac:dyDescent="0.25">
      <c r="A2700" s="481" t="s">
        <v>6152</v>
      </c>
      <c r="B2700" s="481"/>
      <c r="C2700" s="482" t="s">
        <v>6153</v>
      </c>
      <c r="D2700" s="482"/>
      <c r="E2700" s="482"/>
      <c r="F2700" s="482"/>
      <c r="G2700" s="363" t="s">
        <v>14781</v>
      </c>
      <c r="H2700" s="499">
        <v>260.68</v>
      </c>
      <c r="I2700" s="484"/>
    </row>
    <row r="2701" spans="1:9" ht="97.5" customHeight="1" x14ac:dyDescent="0.25">
      <c r="A2701" s="481" t="s">
        <v>6154</v>
      </c>
      <c r="B2701" s="481"/>
      <c r="C2701" s="482" t="s">
        <v>6155</v>
      </c>
      <c r="D2701" s="482"/>
      <c r="E2701" s="482"/>
      <c r="F2701" s="482"/>
      <c r="G2701" s="363" t="s">
        <v>14781</v>
      </c>
      <c r="H2701" s="499">
        <v>139.58000000000001</v>
      </c>
      <c r="I2701" s="484"/>
    </row>
    <row r="2702" spans="1:9" ht="12.2" customHeight="1" x14ac:dyDescent="0.25">
      <c r="A2702" s="485">
        <v>9054</v>
      </c>
      <c r="B2702" s="486"/>
      <c r="C2702" s="487" t="s">
        <v>6156</v>
      </c>
      <c r="D2702" s="487"/>
      <c r="E2702" s="487"/>
      <c r="F2702" s="487"/>
      <c r="G2702" s="362"/>
      <c r="H2702" s="488"/>
      <c r="I2702" s="488"/>
    </row>
    <row r="2703" spans="1:9" ht="109.7" customHeight="1" x14ac:dyDescent="0.25">
      <c r="A2703" s="481" t="s">
        <v>6157</v>
      </c>
      <c r="B2703" s="481"/>
      <c r="C2703" s="482" t="s">
        <v>6158</v>
      </c>
      <c r="D2703" s="482"/>
      <c r="E2703" s="482"/>
      <c r="F2703" s="482"/>
      <c r="G2703" s="363" t="s">
        <v>14781</v>
      </c>
      <c r="H2703" s="499">
        <v>178.39</v>
      </c>
      <c r="I2703" s="484"/>
    </row>
    <row r="2704" spans="1:9" ht="12.2" customHeight="1" x14ac:dyDescent="0.25">
      <c r="A2704" s="485">
        <v>9055</v>
      </c>
      <c r="B2704" s="486"/>
      <c r="C2704" s="487" t="s">
        <v>6159</v>
      </c>
      <c r="D2704" s="487"/>
      <c r="E2704" s="487"/>
      <c r="F2704" s="487"/>
      <c r="G2704" s="362"/>
      <c r="H2704" s="488"/>
      <c r="I2704" s="488"/>
    </row>
    <row r="2705" spans="1:9" ht="73.150000000000006" customHeight="1" x14ac:dyDescent="0.25">
      <c r="A2705" s="481" t="s">
        <v>6160</v>
      </c>
      <c r="B2705" s="481"/>
      <c r="C2705" s="482" t="s">
        <v>6161</v>
      </c>
      <c r="D2705" s="482"/>
      <c r="E2705" s="482"/>
      <c r="F2705" s="482"/>
      <c r="G2705" s="363" t="s">
        <v>14781</v>
      </c>
      <c r="H2705" s="499">
        <v>312.95</v>
      </c>
      <c r="I2705" s="484"/>
    </row>
    <row r="2706" spans="1:9" ht="73.150000000000006" customHeight="1" x14ac:dyDescent="0.25">
      <c r="A2706" s="481" t="s">
        <v>6162</v>
      </c>
      <c r="B2706" s="481"/>
      <c r="C2706" s="482" t="s">
        <v>6163</v>
      </c>
      <c r="D2706" s="482"/>
      <c r="E2706" s="482"/>
      <c r="F2706" s="482"/>
      <c r="G2706" s="363" t="s">
        <v>14781</v>
      </c>
      <c r="H2706" s="499">
        <v>312.95</v>
      </c>
      <c r="I2706" s="484"/>
    </row>
    <row r="2707" spans="1:9" ht="12.2" customHeight="1" x14ac:dyDescent="0.25">
      <c r="A2707" s="485">
        <v>8692</v>
      </c>
      <c r="B2707" s="486"/>
      <c r="C2707" s="487" t="s">
        <v>6164</v>
      </c>
      <c r="D2707" s="487"/>
      <c r="E2707" s="487"/>
      <c r="F2707" s="487"/>
      <c r="G2707" s="362"/>
      <c r="H2707" s="488"/>
      <c r="I2707" s="488"/>
    </row>
    <row r="2708" spans="1:9" ht="12.2" customHeight="1" x14ac:dyDescent="0.25">
      <c r="A2708" s="485">
        <v>9056</v>
      </c>
      <c r="B2708" s="486"/>
      <c r="C2708" s="487" t="s">
        <v>6165</v>
      </c>
      <c r="D2708" s="487"/>
      <c r="E2708" s="487"/>
      <c r="F2708" s="487"/>
      <c r="G2708" s="362"/>
      <c r="H2708" s="488"/>
      <c r="I2708" s="488"/>
    </row>
    <row r="2709" spans="1:9" ht="24.4" customHeight="1" x14ac:dyDescent="0.25">
      <c r="A2709" s="481" t="s">
        <v>6166</v>
      </c>
      <c r="B2709" s="481"/>
      <c r="C2709" s="482" t="s">
        <v>15164</v>
      </c>
      <c r="D2709" s="482"/>
      <c r="E2709" s="482"/>
      <c r="F2709" s="482"/>
      <c r="G2709" s="363" t="s">
        <v>14778</v>
      </c>
      <c r="H2709" s="500">
        <v>25.86</v>
      </c>
      <c r="I2709" s="484"/>
    </row>
    <row r="2710" spans="1:9" ht="24.4" customHeight="1" x14ac:dyDescent="0.25">
      <c r="A2710" s="481" t="s">
        <v>6167</v>
      </c>
      <c r="B2710" s="481"/>
      <c r="C2710" s="482" t="s">
        <v>15165</v>
      </c>
      <c r="D2710" s="482"/>
      <c r="E2710" s="482"/>
      <c r="F2710" s="482"/>
      <c r="G2710" s="363" t="s">
        <v>14778</v>
      </c>
      <c r="H2710" s="500">
        <v>28.7</v>
      </c>
      <c r="I2710" s="484"/>
    </row>
    <row r="2711" spans="1:9" ht="24.4" customHeight="1" x14ac:dyDescent="0.25">
      <c r="A2711" s="481" t="s">
        <v>6168</v>
      </c>
      <c r="B2711" s="481"/>
      <c r="C2711" s="482" t="s">
        <v>15166</v>
      </c>
      <c r="D2711" s="482"/>
      <c r="E2711" s="482"/>
      <c r="F2711" s="482"/>
      <c r="G2711" s="363" t="s">
        <v>14778</v>
      </c>
      <c r="H2711" s="500">
        <v>34.880000000000003</v>
      </c>
      <c r="I2711" s="484"/>
    </row>
    <row r="2712" spans="1:9" ht="12.2" customHeight="1" x14ac:dyDescent="0.25">
      <c r="A2712" s="485">
        <v>9057</v>
      </c>
      <c r="B2712" s="486"/>
      <c r="C2712" s="487" t="s">
        <v>6169</v>
      </c>
      <c r="D2712" s="487"/>
      <c r="E2712" s="487"/>
      <c r="F2712" s="487"/>
      <c r="G2712" s="362"/>
      <c r="H2712" s="488"/>
      <c r="I2712" s="488"/>
    </row>
    <row r="2713" spans="1:9" ht="24.4" customHeight="1" x14ac:dyDescent="0.25">
      <c r="A2713" s="481" t="s">
        <v>6170</v>
      </c>
      <c r="B2713" s="481"/>
      <c r="C2713" s="482" t="s">
        <v>6171</v>
      </c>
      <c r="D2713" s="482"/>
      <c r="E2713" s="482"/>
      <c r="F2713" s="482"/>
      <c r="G2713" s="363" t="s">
        <v>14781</v>
      </c>
      <c r="H2713" s="500">
        <v>10.050000000000001</v>
      </c>
      <c r="I2713" s="484"/>
    </row>
    <row r="2714" spans="1:9" ht="24.4" customHeight="1" x14ac:dyDescent="0.25">
      <c r="A2714" s="481" t="s">
        <v>6173</v>
      </c>
      <c r="B2714" s="481"/>
      <c r="C2714" s="482" t="s">
        <v>6174</v>
      </c>
      <c r="D2714" s="482"/>
      <c r="E2714" s="482"/>
      <c r="F2714" s="482"/>
      <c r="G2714" s="363" t="s">
        <v>14778</v>
      </c>
      <c r="H2714" s="500">
        <v>25.5</v>
      </c>
      <c r="I2714" s="484"/>
    </row>
    <row r="2715" spans="1:9" ht="36.6" customHeight="1" x14ac:dyDescent="0.25">
      <c r="A2715" s="481" t="s">
        <v>6172</v>
      </c>
      <c r="B2715" s="481"/>
      <c r="C2715" s="482" t="s">
        <v>15167</v>
      </c>
      <c r="D2715" s="482"/>
      <c r="E2715" s="482"/>
      <c r="F2715" s="482"/>
      <c r="G2715" s="363" t="s">
        <v>14781</v>
      </c>
      <c r="H2715" s="500">
        <v>13.4</v>
      </c>
      <c r="I2715" s="484"/>
    </row>
    <row r="2716" spans="1:9" ht="12.2" customHeight="1" x14ac:dyDescent="0.25">
      <c r="A2716" s="485">
        <v>9058</v>
      </c>
      <c r="B2716" s="486"/>
      <c r="C2716" s="487" t="s">
        <v>6175</v>
      </c>
      <c r="D2716" s="487"/>
      <c r="E2716" s="487"/>
      <c r="F2716" s="487"/>
      <c r="G2716" s="362"/>
      <c r="H2716" s="488"/>
      <c r="I2716" s="488"/>
    </row>
    <row r="2717" spans="1:9" ht="24.4" customHeight="1" x14ac:dyDescent="0.25">
      <c r="A2717" s="481" t="s">
        <v>6176</v>
      </c>
      <c r="B2717" s="481"/>
      <c r="C2717" s="482" t="s">
        <v>15168</v>
      </c>
      <c r="D2717" s="482"/>
      <c r="E2717" s="482"/>
      <c r="F2717" s="482"/>
      <c r="G2717" s="363" t="s">
        <v>14781</v>
      </c>
      <c r="H2717" s="483">
        <v>3.84</v>
      </c>
      <c r="I2717" s="484"/>
    </row>
    <row r="2718" spans="1:9" ht="24.4" customHeight="1" x14ac:dyDescent="0.25">
      <c r="A2718" s="481" t="s">
        <v>6177</v>
      </c>
      <c r="B2718" s="481"/>
      <c r="C2718" s="482" t="s">
        <v>15169</v>
      </c>
      <c r="D2718" s="482"/>
      <c r="E2718" s="482"/>
      <c r="F2718" s="482"/>
      <c r="G2718" s="363" t="s">
        <v>14781</v>
      </c>
      <c r="H2718" s="483">
        <v>2.41</v>
      </c>
      <c r="I2718" s="484"/>
    </row>
    <row r="2719" spans="1:9" ht="24.4" customHeight="1" x14ac:dyDescent="0.25">
      <c r="A2719" s="481" t="s">
        <v>6178</v>
      </c>
      <c r="B2719" s="481"/>
      <c r="C2719" s="482" t="s">
        <v>15170</v>
      </c>
      <c r="D2719" s="482"/>
      <c r="E2719" s="482"/>
      <c r="F2719" s="482"/>
      <c r="G2719" s="363" t="s">
        <v>14781</v>
      </c>
      <c r="H2719" s="499">
        <v>161.09</v>
      </c>
      <c r="I2719" s="484"/>
    </row>
    <row r="2720" spans="1:9" ht="24.4" customHeight="1" x14ac:dyDescent="0.25">
      <c r="A2720" s="481" t="s">
        <v>15171</v>
      </c>
      <c r="B2720" s="481"/>
      <c r="C2720" s="482" t="s">
        <v>15172</v>
      </c>
      <c r="D2720" s="482"/>
      <c r="E2720" s="482"/>
      <c r="F2720" s="482"/>
      <c r="G2720" s="363" t="s">
        <v>14781</v>
      </c>
      <c r="H2720" s="500">
        <v>80.23</v>
      </c>
      <c r="I2720" s="484"/>
    </row>
    <row r="2721" spans="1:9" ht="24.4" customHeight="1" x14ac:dyDescent="0.25">
      <c r="A2721" s="481" t="s">
        <v>15173</v>
      </c>
      <c r="B2721" s="481"/>
      <c r="C2721" s="482" t="s">
        <v>15174</v>
      </c>
      <c r="D2721" s="482"/>
      <c r="E2721" s="482"/>
      <c r="F2721" s="482"/>
      <c r="G2721" s="363" t="s">
        <v>14781</v>
      </c>
      <c r="H2721" s="500">
        <v>80.23</v>
      </c>
      <c r="I2721" s="484"/>
    </row>
    <row r="2722" spans="1:9" ht="24.4" customHeight="1" x14ac:dyDescent="0.25">
      <c r="A2722" s="481" t="s">
        <v>15175</v>
      </c>
      <c r="B2722" s="481"/>
      <c r="C2722" s="482" t="s">
        <v>15176</v>
      </c>
      <c r="D2722" s="482"/>
      <c r="E2722" s="482"/>
      <c r="F2722" s="482"/>
      <c r="G2722" s="363" t="s">
        <v>14781</v>
      </c>
      <c r="H2722" s="499">
        <v>101.93</v>
      </c>
      <c r="I2722" s="484"/>
    </row>
    <row r="2723" spans="1:9" ht="24.4" customHeight="1" x14ac:dyDescent="0.25">
      <c r="A2723" s="481" t="s">
        <v>15177</v>
      </c>
      <c r="B2723" s="481"/>
      <c r="C2723" s="482" t="s">
        <v>15178</v>
      </c>
      <c r="D2723" s="482"/>
      <c r="E2723" s="482"/>
      <c r="F2723" s="482"/>
      <c r="G2723" s="363" t="s">
        <v>14781</v>
      </c>
      <c r="H2723" s="499">
        <v>101.93</v>
      </c>
      <c r="I2723" s="484"/>
    </row>
    <row r="2724" spans="1:9" ht="24.4" customHeight="1" x14ac:dyDescent="0.25">
      <c r="A2724" s="481" t="s">
        <v>6179</v>
      </c>
      <c r="B2724" s="481"/>
      <c r="C2724" s="482" t="s">
        <v>15179</v>
      </c>
      <c r="D2724" s="482"/>
      <c r="E2724" s="482"/>
      <c r="F2724" s="482"/>
      <c r="G2724" s="363" t="s">
        <v>14781</v>
      </c>
      <c r="H2724" s="499">
        <v>101.93</v>
      </c>
      <c r="I2724" s="484"/>
    </row>
    <row r="2725" spans="1:9" ht="24.4" customHeight="1" x14ac:dyDescent="0.25">
      <c r="A2725" s="481" t="s">
        <v>15180</v>
      </c>
      <c r="B2725" s="481"/>
      <c r="C2725" s="482" t="s">
        <v>15181</v>
      </c>
      <c r="D2725" s="482"/>
      <c r="E2725" s="482"/>
      <c r="F2725" s="482"/>
      <c r="G2725" s="363" t="s">
        <v>14781</v>
      </c>
      <c r="H2725" s="499">
        <v>101.93</v>
      </c>
      <c r="I2725" s="484"/>
    </row>
    <row r="2726" spans="1:9" ht="24.4" customHeight="1" x14ac:dyDescent="0.25">
      <c r="A2726" s="481" t="s">
        <v>6180</v>
      </c>
      <c r="B2726" s="481"/>
      <c r="C2726" s="482" t="s">
        <v>15182</v>
      </c>
      <c r="D2726" s="482"/>
      <c r="E2726" s="482"/>
      <c r="F2726" s="482"/>
      <c r="G2726" s="363" t="s">
        <v>14781</v>
      </c>
      <c r="H2726" s="500">
        <v>98.5</v>
      </c>
      <c r="I2726" s="484"/>
    </row>
    <row r="2727" spans="1:9" ht="24.4" customHeight="1" x14ac:dyDescent="0.25">
      <c r="A2727" s="481" t="s">
        <v>15183</v>
      </c>
      <c r="B2727" s="481"/>
      <c r="C2727" s="482" t="s">
        <v>15184</v>
      </c>
      <c r="D2727" s="482"/>
      <c r="E2727" s="482"/>
      <c r="F2727" s="482"/>
      <c r="G2727" s="363" t="s">
        <v>14781</v>
      </c>
      <c r="H2727" s="500">
        <v>93.5</v>
      </c>
      <c r="I2727" s="484"/>
    </row>
    <row r="2728" spans="1:9" ht="24.4" customHeight="1" x14ac:dyDescent="0.25">
      <c r="A2728" s="481" t="s">
        <v>15185</v>
      </c>
      <c r="B2728" s="481"/>
      <c r="C2728" s="482" t="s">
        <v>15186</v>
      </c>
      <c r="D2728" s="482"/>
      <c r="E2728" s="482"/>
      <c r="F2728" s="482"/>
      <c r="G2728" s="363" t="s">
        <v>14781</v>
      </c>
      <c r="H2728" s="500">
        <v>95.7</v>
      </c>
      <c r="I2728" s="484"/>
    </row>
    <row r="2729" spans="1:9" ht="24.4" customHeight="1" x14ac:dyDescent="0.25">
      <c r="A2729" s="481" t="s">
        <v>15187</v>
      </c>
      <c r="B2729" s="481"/>
      <c r="C2729" s="482" t="s">
        <v>15188</v>
      </c>
      <c r="D2729" s="482"/>
      <c r="E2729" s="482"/>
      <c r="F2729" s="482"/>
      <c r="G2729" s="363" t="s">
        <v>14781</v>
      </c>
      <c r="H2729" s="500">
        <v>72.67</v>
      </c>
      <c r="I2729" s="484"/>
    </row>
    <row r="2730" spans="1:9" ht="24.4" customHeight="1" x14ac:dyDescent="0.25">
      <c r="A2730" s="481" t="s">
        <v>15189</v>
      </c>
      <c r="B2730" s="481"/>
      <c r="C2730" s="482" t="s">
        <v>15190</v>
      </c>
      <c r="D2730" s="482"/>
      <c r="E2730" s="482"/>
      <c r="F2730" s="482"/>
      <c r="G2730" s="363" t="s">
        <v>14781</v>
      </c>
      <c r="H2730" s="500">
        <v>80.569999999999993</v>
      </c>
      <c r="I2730" s="484"/>
    </row>
    <row r="2731" spans="1:9" ht="24.4" customHeight="1" x14ac:dyDescent="0.25">
      <c r="A2731" s="481" t="s">
        <v>15191</v>
      </c>
      <c r="B2731" s="481"/>
      <c r="C2731" s="482" t="s">
        <v>15192</v>
      </c>
      <c r="D2731" s="482"/>
      <c r="E2731" s="482"/>
      <c r="F2731" s="482"/>
      <c r="G2731" s="363" t="s">
        <v>14781</v>
      </c>
      <c r="H2731" s="500">
        <v>75.14</v>
      </c>
      <c r="I2731" s="484"/>
    </row>
    <row r="2732" spans="1:9" ht="24.4" customHeight="1" x14ac:dyDescent="0.25">
      <c r="A2732" s="481" t="s">
        <v>6181</v>
      </c>
      <c r="B2732" s="481"/>
      <c r="C2732" s="482" t="s">
        <v>15193</v>
      </c>
      <c r="D2732" s="482"/>
      <c r="E2732" s="482"/>
      <c r="F2732" s="482"/>
      <c r="G2732" s="363" t="s">
        <v>14781</v>
      </c>
      <c r="H2732" s="500">
        <v>98.29</v>
      </c>
      <c r="I2732" s="484"/>
    </row>
    <row r="2733" spans="1:9" ht="24.4" customHeight="1" x14ac:dyDescent="0.25">
      <c r="A2733" s="481" t="s">
        <v>15194</v>
      </c>
      <c r="B2733" s="481"/>
      <c r="C2733" s="482" t="s">
        <v>15195</v>
      </c>
      <c r="D2733" s="482"/>
      <c r="E2733" s="482"/>
      <c r="F2733" s="482"/>
      <c r="G2733" s="363" t="s">
        <v>14781</v>
      </c>
      <c r="H2733" s="500">
        <v>81.430000000000007</v>
      </c>
      <c r="I2733" s="484"/>
    </row>
    <row r="2734" spans="1:9" ht="24.4" customHeight="1" x14ac:dyDescent="0.25">
      <c r="A2734" s="481" t="s">
        <v>15196</v>
      </c>
      <c r="B2734" s="481"/>
      <c r="C2734" s="482" t="s">
        <v>15197</v>
      </c>
      <c r="D2734" s="482"/>
      <c r="E2734" s="482"/>
      <c r="F2734" s="482"/>
      <c r="G2734" s="363" t="s">
        <v>14781</v>
      </c>
      <c r="H2734" s="500">
        <v>95.7</v>
      </c>
      <c r="I2734" s="484"/>
    </row>
    <row r="2735" spans="1:9" ht="24.4" customHeight="1" x14ac:dyDescent="0.25">
      <c r="A2735" s="481" t="s">
        <v>15198</v>
      </c>
      <c r="B2735" s="481"/>
      <c r="C2735" s="482" t="s">
        <v>15199</v>
      </c>
      <c r="D2735" s="482"/>
      <c r="E2735" s="482"/>
      <c r="F2735" s="482"/>
      <c r="G2735" s="363" t="s">
        <v>14781</v>
      </c>
      <c r="H2735" s="500">
        <v>95.22</v>
      </c>
      <c r="I2735" s="484"/>
    </row>
    <row r="2736" spans="1:9" ht="24.4" customHeight="1" x14ac:dyDescent="0.25">
      <c r="A2736" s="481" t="s">
        <v>6182</v>
      </c>
      <c r="B2736" s="481"/>
      <c r="C2736" s="482" t="s">
        <v>15200</v>
      </c>
      <c r="D2736" s="482"/>
      <c r="E2736" s="482"/>
      <c r="F2736" s="482"/>
      <c r="G2736" s="363" t="s">
        <v>14781</v>
      </c>
      <c r="H2736" s="500">
        <v>98.29</v>
      </c>
      <c r="I2736" s="484"/>
    </row>
    <row r="2737" spans="1:9" ht="24.4" customHeight="1" x14ac:dyDescent="0.25">
      <c r="A2737" s="481" t="s">
        <v>15201</v>
      </c>
      <c r="B2737" s="481"/>
      <c r="C2737" s="482" t="s">
        <v>15202</v>
      </c>
      <c r="D2737" s="482"/>
      <c r="E2737" s="482"/>
      <c r="F2737" s="482"/>
      <c r="G2737" s="363" t="s">
        <v>14781</v>
      </c>
      <c r="H2737" s="500">
        <v>75.64</v>
      </c>
      <c r="I2737" s="484"/>
    </row>
    <row r="2738" spans="1:9" ht="24.4" customHeight="1" x14ac:dyDescent="0.25">
      <c r="A2738" s="481" t="s">
        <v>15203</v>
      </c>
      <c r="B2738" s="481"/>
      <c r="C2738" s="482" t="s">
        <v>15204</v>
      </c>
      <c r="D2738" s="482"/>
      <c r="E2738" s="482"/>
      <c r="F2738" s="482"/>
      <c r="G2738" s="363" t="s">
        <v>14778</v>
      </c>
      <c r="H2738" s="500">
        <v>55.25</v>
      </c>
      <c r="I2738" s="484"/>
    </row>
    <row r="2739" spans="1:9" ht="24.4" customHeight="1" x14ac:dyDescent="0.25">
      <c r="A2739" s="481" t="s">
        <v>15205</v>
      </c>
      <c r="B2739" s="481"/>
      <c r="C2739" s="482" t="s">
        <v>15206</v>
      </c>
      <c r="D2739" s="482"/>
      <c r="E2739" s="482"/>
      <c r="F2739" s="482"/>
      <c r="G2739" s="363" t="s">
        <v>14778</v>
      </c>
      <c r="H2739" s="500">
        <v>43.5</v>
      </c>
      <c r="I2739" s="484"/>
    </row>
    <row r="2740" spans="1:9" ht="24.4" customHeight="1" x14ac:dyDescent="0.25">
      <c r="A2740" s="481" t="s">
        <v>15207</v>
      </c>
      <c r="B2740" s="481"/>
      <c r="C2740" s="482" t="s">
        <v>15208</v>
      </c>
      <c r="D2740" s="482"/>
      <c r="E2740" s="482"/>
      <c r="F2740" s="482"/>
      <c r="G2740" s="363" t="s">
        <v>14778</v>
      </c>
      <c r="H2740" s="500">
        <v>18</v>
      </c>
      <c r="I2740" s="484"/>
    </row>
    <row r="2741" spans="1:9" ht="24.4" customHeight="1" x14ac:dyDescent="0.25">
      <c r="A2741" s="481" t="s">
        <v>15209</v>
      </c>
      <c r="B2741" s="481"/>
      <c r="C2741" s="482" t="s">
        <v>15210</v>
      </c>
      <c r="D2741" s="482"/>
      <c r="E2741" s="482"/>
      <c r="F2741" s="482"/>
      <c r="G2741" s="363" t="s">
        <v>14778</v>
      </c>
      <c r="H2741" s="500">
        <v>63.75</v>
      </c>
      <c r="I2741" s="484"/>
    </row>
    <row r="2742" spans="1:9" ht="24.4" customHeight="1" x14ac:dyDescent="0.25">
      <c r="A2742" s="481" t="s">
        <v>6184</v>
      </c>
      <c r="B2742" s="481"/>
      <c r="C2742" s="482" t="s">
        <v>15211</v>
      </c>
      <c r="D2742" s="482"/>
      <c r="E2742" s="482"/>
      <c r="F2742" s="482"/>
      <c r="G2742" s="363" t="s">
        <v>14781</v>
      </c>
      <c r="H2742" s="500">
        <v>24.08</v>
      </c>
      <c r="I2742" s="484"/>
    </row>
    <row r="2743" spans="1:9" ht="24.4" customHeight="1" x14ac:dyDescent="0.25">
      <c r="A2743" s="481" t="s">
        <v>15212</v>
      </c>
      <c r="B2743" s="481"/>
      <c r="C2743" s="482" t="s">
        <v>15213</v>
      </c>
      <c r="D2743" s="482"/>
      <c r="E2743" s="482"/>
      <c r="F2743" s="482"/>
      <c r="G2743" s="363" t="s">
        <v>14781</v>
      </c>
      <c r="H2743" s="499">
        <v>172.55</v>
      </c>
      <c r="I2743" s="484"/>
    </row>
    <row r="2744" spans="1:9" ht="24.4" customHeight="1" x14ac:dyDescent="0.25">
      <c r="A2744" s="481" t="s">
        <v>6183</v>
      </c>
      <c r="B2744" s="481"/>
      <c r="C2744" s="482" t="s">
        <v>15214</v>
      </c>
      <c r="D2744" s="482"/>
      <c r="E2744" s="482"/>
      <c r="F2744" s="482"/>
      <c r="G2744" s="363" t="s">
        <v>14781</v>
      </c>
      <c r="H2744" s="499">
        <v>172.55</v>
      </c>
      <c r="I2744" s="484"/>
    </row>
    <row r="2745" spans="1:9" ht="12.2" customHeight="1" x14ac:dyDescent="0.25">
      <c r="A2745" s="485">
        <v>9060</v>
      </c>
      <c r="B2745" s="486"/>
      <c r="C2745" s="487" t="s">
        <v>6187</v>
      </c>
      <c r="D2745" s="487"/>
      <c r="E2745" s="487"/>
      <c r="F2745" s="487"/>
      <c r="G2745" s="362"/>
      <c r="H2745" s="488"/>
      <c r="I2745" s="488"/>
    </row>
    <row r="2746" spans="1:9" ht="12.2" customHeight="1" x14ac:dyDescent="0.25">
      <c r="A2746" s="481" t="s">
        <v>6188</v>
      </c>
      <c r="B2746" s="481"/>
      <c r="C2746" s="482" t="s">
        <v>6189</v>
      </c>
      <c r="D2746" s="482"/>
      <c r="E2746" s="482"/>
      <c r="F2746" s="482"/>
      <c r="G2746" s="363" t="s">
        <v>355</v>
      </c>
      <c r="H2746" s="500">
        <v>83.97</v>
      </c>
      <c r="I2746" s="484"/>
    </row>
    <row r="2747" spans="1:9" ht="12.2" customHeight="1" x14ac:dyDescent="0.25">
      <c r="A2747" s="485">
        <v>8693</v>
      </c>
      <c r="B2747" s="486"/>
      <c r="C2747" s="487" t="s">
        <v>6190</v>
      </c>
      <c r="D2747" s="487"/>
      <c r="E2747" s="487"/>
      <c r="F2747" s="487"/>
      <c r="G2747" s="362"/>
      <c r="H2747" s="488"/>
      <c r="I2747" s="488"/>
    </row>
    <row r="2748" spans="1:9" ht="12.2" customHeight="1" x14ac:dyDescent="0.25">
      <c r="A2748" s="485">
        <v>9061</v>
      </c>
      <c r="B2748" s="486"/>
      <c r="C2748" s="487" t="s">
        <v>6191</v>
      </c>
      <c r="D2748" s="487"/>
      <c r="E2748" s="487"/>
      <c r="F2748" s="487"/>
      <c r="G2748" s="362"/>
      <c r="H2748" s="488"/>
      <c r="I2748" s="488"/>
    </row>
    <row r="2749" spans="1:9" ht="48.75" customHeight="1" x14ac:dyDescent="0.25">
      <c r="A2749" s="481" t="s">
        <v>6192</v>
      </c>
      <c r="B2749" s="481"/>
      <c r="C2749" s="482" t="s">
        <v>6193</v>
      </c>
      <c r="D2749" s="482"/>
      <c r="E2749" s="482"/>
      <c r="F2749" s="482"/>
      <c r="G2749" s="363" t="s">
        <v>14791</v>
      </c>
      <c r="H2749" s="483">
        <v>2.41</v>
      </c>
      <c r="I2749" s="484"/>
    </row>
    <row r="2750" spans="1:9" ht="48.75" customHeight="1" x14ac:dyDescent="0.25">
      <c r="A2750" s="481" t="s">
        <v>6194</v>
      </c>
      <c r="B2750" s="481"/>
      <c r="C2750" s="482" t="s">
        <v>6195</v>
      </c>
      <c r="D2750" s="482"/>
      <c r="E2750" s="482"/>
      <c r="F2750" s="482"/>
      <c r="G2750" s="363" t="s">
        <v>14791</v>
      </c>
      <c r="H2750" s="483">
        <v>3.15</v>
      </c>
      <c r="I2750" s="484"/>
    </row>
    <row r="2751" spans="1:9" ht="48.75" customHeight="1" x14ac:dyDescent="0.25">
      <c r="A2751" s="481" t="s">
        <v>6196</v>
      </c>
      <c r="B2751" s="481"/>
      <c r="C2751" s="482" t="s">
        <v>6197</v>
      </c>
      <c r="D2751" s="482"/>
      <c r="E2751" s="482"/>
      <c r="F2751" s="482"/>
      <c r="G2751" s="363" t="s">
        <v>14791</v>
      </c>
      <c r="H2751" s="483">
        <v>5.28</v>
      </c>
      <c r="I2751" s="484"/>
    </row>
    <row r="2752" spans="1:9" ht="36.6" customHeight="1" x14ac:dyDescent="0.25">
      <c r="A2752" s="481" t="s">
        <v>6198</v>
      </c>
      <c r="B2752" s="481"/>
      <c r="C2752" s="482" t="s">
        <v>6199</v>
      </c>
      <c r="D2752" s="482"/>
      <c r="E2752" s="482"/>
      <c r="F2752" s="482"/>
      <c r="G2752" s="363" t="s">
        <v>14791</v>
      </c>
      <c r="H2752" s="483">
        <v>3.19</v>
      </c>
      <c r="I2752" s="484"/>
    </row>
    <row r="2753" spans="1:9" ht="36.6" customHeight="1" x14ac:dyDescent="0.25">
      <c r="A2753" s="481" t="s">
        <v>6200</v>
      </c>
      <c r="B2753" s="481"/>
      <c r="C2753" s="482" t="s">
        <v>6201</v>
      </c>
      <c r="D2753" s="482"/>
      <c r="E2753" s="482"/>
      <c r="F2753" s="482"/>
      <c r="G2753" s="363" t="s">
        <v>14791</v>
      </c>
      <c r="H2753" s="483">
        <v>4.97</v>
      </c>
      <c r="I2753" s="484"/>
    </row>
    <row r="2754" spans="1:9" ht="36.6" customHeight="1" x14ac:dyDescent="0.25">
      <c r="A2754" s="481" t="s">
        <v>6202</v>
      </c>
      <c r="B2754" s="481"/>
      <c r="C2754" s="482" t="s">
        <v>6203</v>
      </c>
      <c r="D2754" s="482"/>
      <c r="E2754" s="482"/>
      <c r="F2754" s="482"/>
      <c r="G2754" s="363" t="s">
        <v>14791</v>
      </c>
      <c r="H2754" s="483">
        <v>6.4</v>
      </c>
      <c r="I2754" s="484"/>
    </row>
    <row r="2755" spans="1:9" ht="36.6" customHeight="1" x14ac:dyDescent="0.25">
      <c r="A2755" s="481" t="s">
        <v>6204</v>
      </c>
      <c r="B2755" s="481"/>
      <c r="C2755" s="482" t="s">
        <v>6205</v>
      </c>
      <c r="D2755" s="482"/>
      <c r="E2755" s="482"/>
      <c r="F2755" s="482"/>
      <c r="G2755" s="363" t="s">
        <v>14791</v>
      </c>
      <c r="H2755" s="483">
        <v>8.9600000000000009</v>
      </c>
      <c r="I2755" s="484"/>
    </row>
    <row r="2756" spans="1:9" ht="36.6" customHeight="1" x14ac:dyDescent="0.25">
      <c r="A2756" s="481" t="s">
        <v>6206</v>
      </c>
      <c r="B2756" s="481"/>
      <c r="C2756" s="482" t="s">
        <v>6207</v>
      </c>
      <c r="D2756" s="482"/>
      <c r="E2756" s="482"/>
      <c r="F2756" s="482"/>
      <c r="G2756" s="363" t="s">
        <v>14791</v>
      </c>
      <c r="H2756" s="483">
        <v>9.74</v>
      </c>
      <c r="I2756" s="484"/>
    </row>
    <row r="2757" spans="1:9" ht="36.6" customHeight="1" x14ac:dyDescent="0.25">
      <c r="A2757" s="481" t="s">
        <v>6208</v>
      </c>
      <c r="B2757" s="481"/>
      <c r="C2757" s="482" t="s">
        <v>6209</v>
      </c>
      <c r="D2757" s="482"/>
      <c r="E2757" s="482"/>
      <c r="F2757" s="482"/>
      <c r="G2757" s="363" t="s">
        <v>14791</v>
      </c>
      <c r="H2757" s="500">
        <v>12.46</v>
      </c>
      <c r="I2757" s="484"/>
    </row>
    <row r="2758" spans="1:9" ht="12.2" customHeight="1" x14ac:dyDescent="0.25">
      <c r="A2758" s="485">
        <v>9062</v>
      </c>
      <c r="B2758" s="486"/>
      <c r="C2758" s="487" t="s">
        <v>6210</v>
      </c>
      <c r="D2758" s="487"/>
      <c r="E2758" s="487"/>
      <c r="F2758" s="487"/>
      <c r="G2758" s="362"/>
      <c r="H2758" s="488"/>
      <c r="I2758" s="488"/>
    </row>
    <row r="2759" spans="1:9" ht="48.75" customHeight="1" x14ac:dyDescent="0.25">
      <c r="A2759" s="481" t="s">
        <v>6211</v>
      </c>
      <c r="B2759" s="481"/>
      <c r="C2759" s="482" t="s">
        <v>6212</v>
      </c>
      <c r="D2759" s="482"/>
      <c r="E2759" s="482"/>
      <c r="F2759" s="482"/>
      <c r="G2759" s="363" t="s">
        <v>14791</v>
      </c>
      <c r="H2759" s="500">
        <v>39.479999999999997</v>
      </c>
      <c r="I2759" s="484"/>
    </row>
    <row r="2760" spans="1:9" ht="48.75" customHeight="1" x14ac:dyDescent="0.25">
      <c r="A2760" s="481" t="s">
        <v>6213</v>
      </c>
      <c r="B2760" s="481"/>
      <c r="C2760" s="482" t="s">
        <v>6214</v>
      </c>
      <c r="D2760" s="482"/>
      <c r="E2760" s="482"/>
      <c r="F2760" s="482"/>
      <c r="G2760" s="363" t="s">
        <v>14791</v>
      </c>
      <c r="H2760" s="500">
        <v>26.31</v>
      </c>
      <c r="I2760" s="484"/>
    </row>
    <row r="2761" spans="1:9" ht="48.75" customHeight="1" x14ac:dyDescent="0.25">
      <c r="A2761" s="481" t="s">
        <v>6215</v>
      </c>
      <c r="B2761" s="481"/>
      <c r="C2761" s="482" t="s">
        <v>6216</v>
      </c>
      <c r="D2761" s="482"/>
      <c r="E2761" s="482"/>
      <c r="F2761" s="482"/>
      <c r="G2761" s="363" t="s">
        <v>14791</v>
      </c>
      <c r="H2761" s="500">
        <v>21.5</v>
      </c>
      <c r="I2761" s="484"/>
    </row>
    <row r="2762" spans="1:9" ht="48.75" customHeight="1" x14ac:dyDescent="0.25">
      <c r="A2762" s="481" t="s">
        <v>6217</v>
      </c>
      <c r="B2762" s="481"/>
      <c r="C2762" s="482" t="s">
        <v>6218</v>
      </c>
      <c r="D2762" s="482"/>
      <c r="E2762" s="482"/>
      <c r="F2762" s="482"/>
      <c r="G2762" s="363" t="s">
        <v>14791</v>
      </c>
      <c r="H2762" s="500">
        <v>15.25</v>
      </c>
      <c r="I2762" s="484"/>
    </row>
    <row r="2763" spans="1:9" ht="60.95" customHeight="1" x14ac:dyDescent="0.25">
      <c r="A2763" s="481" t="s">
        <v>6219</v>
      </c>
      <c r="B2763" s="481"/>
      <c r="C2763" s="482" t="s">
        <v>6220</v>
      </c>
      <c r="D2763" s="482"/>
      <c r="E2763" s="482"/>
      <c r="F2763" s="482"/>
      <c r="G2763" s="363" t="s">
        <v>14791</v>
      </c>
      <c r="H2763" s="483">
        <v>8.1300000000000008</v>
      </c>
      <c r="I2763" s="484"/>
    </row>
    <row r="2764" spans="1:9" ht="48.75" customHeight="1" x14ac:dyDescent="0.25">
      <c r="A2764" s="481" t="s">
        <v>6221</v>
      </c>
      <c r="B2764" s="481"/>
      <c r="C2764" s="482" t="s">
        <v>6222</v>
      </c>
      <c r="D2764" s="482"/>
      <c r="E2764" s="482"/>
      <c r="F2764" s="482"/>
      <c r="G2764" s="363" t="s">
        <v>14791</v>
      </c>
      <c r="H2764" s="500">
        <v>10.32</v>
      </c>
      <c r="I2764" s="484"/>
    </row>
    <row r="2765" spans="1:9" ht="12.2" customHeight="1" x14ac:dyDescent="0.25">
      <c r="A2765" s="481" t="s">
        <v>6223</v>
      </c>
      <c r="B2765" s="481"/>
      <c r="C2765" s="482" t="s">
        <v>6224</v>
      </c>
      <c r="D2765" s="482"/>
      <c r="E2765" s="482"/>
      <c r="F2765" s="482"/>
      <c r="G2765" s="363" t="s">
        <v>14778</v>
      </c>
      <c r="H2765" s="483">
        <v>7.91</v>
      </c>
      <c r="I2765" s="484"/>
    </row>
    <row r="2766" spans="1:9" ht="36.6" customHeight="1" x14ac:dyDescent="0.25">
      <c r="A2766" s="481" t="s">
        <v>6225</v>
      </c>
      <c r="B2766" s="481"/>
      <c r="C2766" s="482" t="s">
        <v>6226</v>
      </c>
      <c r="D2766" s="482"/>
      <c r="E2766" s="482"/>
      <c r="F2766" s="482"/>
      <c r="G2766" s="363" t="s">
        <v>14781</v>
      </c>
      <c r="H2766" s="483">
        <v>5.69</v>
      </c>
      <c r="I2766" s="484"/>
    </row>
    <row r="2767" spans="1:9" ht="36.6" customHeight="1" x14ac:dyDescent="0.25">
      <c r="A2767" s="481" t="s">
        <v>6227</v>
      </c>
      <c r="B2767" s="481"/>
      <c r="C2767" s="482" t="s">
        <v>6228</v>
      </c>
      <c r="D2767" s="482"/>
      <c r="E2767" s="482"/>
      <c r="F2767" s="482"/>
      <c r="G2767" s="363" t="s">
        <v>14781</v>
      </c>
      <c r="H2767" s="483">
        <v>7.52</v>
      </c>
      <c r="I2767" s="484"/>
    </row>
    <row r="2768" spans="1:9" ht="36.6" customHeight="1" x14ac:dyDescent="0.25">
      <c r="A2768" s="481" t="s">
        <v>6229</v>
      </c>
      <c r="B2768" s="481"/>
      <c r="C2768" s="482" t="s">
        <v>6230</v>
      </c>
      <c r="D2768" s="482"/>
      <c r="E2768" s="482"/>
      <c r="F2768" s="482"/>
      <c r="G2768" s="363" t="s">
        <v>14781</v>
      </c>
      <c r="H2768" s="483">
        <v>6.96</v>
      </c>
      <c r="I2768" s="484"/>
    </row>
    <row r="2769" spans="1:9" ht="36.6" customHeight="1" x14ac:dyDescent="0.25">
      <c r="A2769" s="481" t="s">
        <v>6231</v>
      </c>
      <c r="B2769" s="481"/>
      <c r="C2769" s="482" t="s">
        <v>6232</v>
      </c>
      <c r="D2769" s="482"/>
      <c r="E2769" s="482"/>
      <c r="F2769" s="482"/>
      <c r="G2769" s="363" t="s">
        <v>14781</v>
      </c>
      <c r="H2769" s="483">
        <v>7.1</v>
      </c>
      <c r="I2769" s="484"/>
    </row>
    <row r="2770" spans="1:9" ht="36.6" customHeight="1" x14ac:dyDescent="0.25">
      <c r="A2770" s="481" t="s">
        <v>6233</v>
      </c>
      <c r="B2770" s="481"/>
      <c r="C2770" s="482" t="s">
        <v>6234</v>
      </c>
      <c r="D2770" s="482"/>
      <c r="E2770" s="482"/>
      <c r="F2770" s="482"/>
      <c r="G2770" s="363" t="s">
        <v>14778</v>
      </c>
      <c r="H2770" s="500">
        <v>30.69</v>
      </c>
      <c r="I2770" s="484"/>
    </row>
    <row r="2771" spans="1:9" ht="24.4" customHeight="1" x14ac:dyDescent="0.25">
      <c r="A2771" s="481" t="s">
        <v>6235</v>
      </c>
      <c r="B2771" s="481"/>
      <c r="C2771" s="482" t="s">
        <v>6236</v>
      </c>
      <c r="D2771" s="482"/>
      <c r="E2771" s="482"/>
      <c r="F2771" s="482"/>
      <c r="G2771" s="363" t="s">
        <v>14791</v>
      </c>
      <c r="H2771" s="483">
        <v>1</v>
      </c>
      <c r="I2771" s="484"/>
    </row>
    <row r="2772" spans="1:9" ht="12.2" customHeight="1" x14ac:dyDescent="0.25">
      <c r="A2772" s="485">
        <v>9063</v>
      </c>
      <c r="B2772" s="486"/>
      <c r="C2772" s="487" t="s">
        <v>6237</v>
      </c>
      <c r="D2772" s="487"/>
      <c r="E2772" s="487"/>
      <c r="F2772" s="487"/>
      <c r="G2772" s="362"/>
      <c r="H2772" s="488"/>
      <c r="I2772" s="488"/>
    </row>
    <row r="2773" spans="1:9" ht="24.4" customHeight="1" x14ac:dyDescent="0.25">
      <c r="A2773" s="481" t="s">
        <v>6238</v>
      </c>
      <c r="B2773" s="481"/>
      <c r="C2773" s="482" t="s">
        <v>6239</v>
      </c>
      <c r="D2773" s="482"/>
      <c r="E2773" s="482"/>
      <c r="F2773" s="482"/>
      <c r="G2773" s="363" t="s">
        <v>355</v>
      </c>
      <c r="H2773" s="499">
        <v>156.26</v>
      </c>
      <c r="I2773" s="484"/>
    </row>
    <row r="2774" spans="1:9" ht="24.4" customHeight="1" x14ac:dyDescent="0.25">
      <c r="A2774" s="481" t="s">
        <v>6240</v>
      </c>
      <c r="B2774" s="481"/>
      <c r="C2774" s="482" t="s">
        <v>6241</v>
      </c>
      <c r="D2774" s="482"/>
      <c r="E2774" s="482"/>
      <c r="F2774" s="482"/>
      <c r="G2774" s="363" t="s">
        <v>355</v>
      </c>
      <c r="H2774" s="499">
        <v>200.78</v>
      </c>
      <c r="I2774" s="484"/>
    </row>
    <row r="2775" spans="1:9" ht="24.4" customHeight="1" x14ac:dyDescent="0.25">
      <c r="A2775" s="481" t="s">
        <v>6242</v>
      </c>
      <c r="B2775" s="481"/>
      <c r="C2775" s="482" t="s">
        <v>6243</v>
      </c>
      <c r="D2775" s="482"/>
      <c r="E2775" s="482"/>
      <c r="F2775" s="482"/>
      <c r="G2775" s="363" t="s">
        <v>355</v>
      </c>
      <c r="H2775" s="499">
        <v>112.2</v>
      </c>
      <c r="I2775" s="484"/>
    </row>
    <row r="2776" spans="1:9" ht="12.2" customHeight="1" x14ac:dyDescent="0.25">
      <c r="A2776" s="481" t="s">
        <v>6244</v>
      </c>
      <c r="B2776" s="481"/>
      <c r="C2776" s="482" t="s">
        <v>6245</v>
      </c>
      <c r="D2776" s="482"/>
      <c r="E2776" s="482"/>
      <c r="F2776" s="482"/>
      <c r="G2776" s="363" t="s">
        <v>355</v>
      </c>
      <c r="H2776" s="499">
        <v>108.29</v>
      </c>
      <c r="I2776" s="484"/>
    </row>
    <row r="2777" spans="1:9" ht="12.2" customHeight="1" x14ac:dyDescent="0.25">
      <c r="A2777" s="481" t="s">
        <v>6246</v>
      </c>
      <c r="B2777" s="481"/>
      <c r="C2777" s="482" t="s">
        <v>6247</v>
      </c>
      <c r="D2777" s="482"/>
      <c r="E2777" s="482"/>
      <c r="F2777" s="482"/>
      <c r="G2777" s="363" t="s">
        <v>355</v>
      </c>
      <c r="H2777" s="500">
        <v>47.54</v>
      </c>
      <c r="I2777" s="484"/>
    </row>
    <row r="2778" spans="1:9" ht="12.2" customHeight="1" x14ac:dyDescent="0.25">
      <c r="A2778" s="481" t="s">
        <v>6248</v>
      </c>
      <c r="B2778" s="481"/>
      <c r="C2778" s="482" t="s">
        <v>6249</v>
      </c>
      <c r="D2778" s="482"/>
      <c r="E2778" s="482"/>
      <c r="F2778" s="482"/>
      <c r="G2778" s="363" t="s">
        <v>355</v>
      </c>
      <c r="H2778" s="500">
        <v>77.36</v>
      </c>
      <c r="I2778" s="484"/>
    </row>
    <row r="2779" spans="1:9" ht="12.2" customHeight="1" x14ac:dyDescent="0.25">
      <c r="A2779" s="481" t="s">
        <v>6250</v>
      </c>
      <c r="B2779" s="481"/>
      <c r="C2779" s="482" t="s">
        <v>6251</v>
      </c>
      <c r="D2779" s="482"/>
      <c r="E2779" s="482"/>
      <c r="F2779" s="482"/>
      <c r="G2779" s="363" t="s">
        <v>355</v>
      </c>
      <c r="H2779" s="500">
        <v>91.35</v>
      </c>
      <c r="I2779" s="484"/>
    </row>
    <row r="2780" spans="1:9" ht="24.4" customHeight="1" x14ac:dyDescent="0.25">
      <c r="A2780" s="481" t="s">
        <v>6252</v>
      </c>
      <c r="B2780" s="481"/>
      <c r="C2780" s="482" t="s">
        <v>6253</v>
      </c>
      <c r="D2780" s="482"/>
      <c r="E2780" s="482"/>
      <c r="F2780" s="482"/>
      <c r="G2780" s="363" t="s">
        <v>355</v>
      </c>
      <c r="H2780" s="499">
        <v>145.86000000000001</v>
      </c>
      <c r="I2780" s="484"/>
    </row>
    <row r="2781" spans="1:9" ht="12.2" customHeight="1" x14ac:dyDescent="0.25">
      <c r="A2781" s="481" t="s">
        <v>6254</v>
      </c>
      <c r="B2781" s="481"/>
      <c r="C2781" s="482" t="s">
        <v>6255</v>
      </c>
      <c r="D2781" s="482"/>
      <c r="E2781" s="482"/>
      <c r="F2781" s="482"/>
      <c r="G2781" s="363" t="s">
        <v>355</v>
      </c>
      <c r="H2781" s="500">
        <v>76.12</v>
      </c>
      <c r="I2781" s="484"/>
    </row>
    <row r="2782" spans="1:9" ht="12.2" customHeight="1" x14ac:dyDescent="0.25">
      <c r="A2782" s="481" t="s">
        <v>6256</v>
      </c>
      <c r="B2782" s="481"/>
      <c r="C2782" s="482" t="s">
        <v>6257</v>
      </c>
      <c r="D2782" s="482"/>
      <c r="E2782" s="482"/>
      <c r="F2782" s="482"/>
      <c r="G2782" s="363" t="s">
        <v>355</v>
      </c>
      <c r="H2782" s="500">
        <v>76.5</v>
      </c>
      <c r="I2782" s="484"/>
    </row>
    <row r="2783" spans="1:9" ht="24.4" customHeight="1" x14ac:dyDescent="0.25">
      <c r="A2783" s="481" t="s">
        <v>6258</v>
      </c>
      <c r="B2783" s="481"/>
      <c r="C2783" s="482" t="s">
        <v>6259</v>
      </c>
      <c r="D2783" s="482"/>
      <c r="E2783" s="482"/>
      <c r="F2783" s="482"/>
      <c r="G2783" s="363" t="s">
        <v>355</v>
      </c>
      <c r="H2783" s="500">
        <v>59.26</v>
      </c>
      <c r="I2783" s="484"/>
    </row>
    <row r="2784" spans="1:9" ht="24.4" customHeight="1" x14ac:dyDescent="0.25">
      <c r="A2784" s="481" t="s">
        <v>6260</v>
      </c>
      <c r="B2784" s="481"/>
      <c r="C2784" s="482" t="s">
        <v>6261</v>
      </c>
      <c r="D2784" s="482"/>
      <c r="E2784" s="482"/>
      <c r="F2784" s="482"/>
      <c r="G2784" s="363" t="s">
        <v>355</v>
      </c>
      <c r="H2784" s="500">
        <v>42.47</v>
      </c>
      <c r="I2784" s="484"/>
    </row>
    <row r="2785" spans="1:9" ht="24.4" customHeight="1" x14ac:dyDescent="0.25">
      <c r="A2785" s="481" t="s">
        <v>6262</v>
      </c>
      <c r="B2785" s="481"/>
      <c r="C2785" s="482" t="s">
        <v>6263</v>
      </c>
      <c r="D2785" s="482"/>
      <c r="E2785" s="482"/>
      <c r="F2785" s="482"/>
      <c r="G2785" s="363" t="s">
        <v>355</v>
      </c>
      <c r="H2785" s="500">
        <v>37.35</v>
      </c>
      <c r="I2785" s="484"/>
    </row>
    <row r="2786" spans="1:9" ht="12.2" customHeight="1" x14ac:dyDescent="0.25">
      <c r="A2786" s="481" t="s">
        <v>6264</v>
      </c>
      <c r="B2786" s="481"/>
      <c r="C2786" s="482" t="s">
        <v>6265</v>
      </c>
      <c r="D2786" s="482"/>
      <c r="E2786" s="482"/>
      <c r="F2786" s="482"/>
      <c r="G2786" s="363" t="s">
        <v>355</v>
      </c>
      <c r="H2786" s="499">
        <v>688.37</v>
      </c>
      <c r="I2786" s="484"/>
    </row>
    <row r="2787" spans="1:9" ht="12.2" customHeight="1" x14ac:dyDescent="0.25">
      <c r="A2787" s="481" t="s">
        <v>6266</v>
      </c>
      <c r="B2787" s="481"/>
      <c r="C2787" s="482" t="s">
        <v>6267</v>
      </c>
      <c r="D2787" s="482"/>
      <c r="E2787" s="482"/>
      <c r="F2787" s="482"/>
      <c r="G2787" s="363" t="s">
        <v>355</v>
      </c>
      <c r="H2787" s="500">
        <v>43.1</v>
      </c>
      <c r="I2787" s="484"/>
    </row>
    <row r="2788" spans="1:9" ht="24.4" customHeight="1" x14ac:dyDescent="0.25">
      <c r="A2788" s="481" t="s">
        <v>6268</v>
      </c>
      <c r="B2788" s="481"/>
      <c r="C2788" s="482" t="s">
        <v>6269</v>
      </c>
      <c r="D2788" s="482"/>
      <c r="E2788" s="482"/>
      <c r="F2788" s="482"/>
      <c r="G2788" s="363" t="s">
        <v>355</v>
      </c>
      <c r="H2788" s="500">
        <v>31.53</v>
      </c>
      <c r="I2788" s="484"/>
    </row>
    <row r="2789" spans="1:9" ht="24.4" customHeight="1" x14ac:dyDescent="0.25">
      <c r="A2789" s="481" t="s">
        <v>6270</v>
      </c>
      <c r="B2789" s="481"/>
      <c r="C2789" s="482" t="s">
        <v>6271</v>
      </c>
      <c r="D2789" s="482"/>
      <c r="E2789" s="482"/>
      <c r="F2789" s="482"/>
      <c r="G2789" s="363" t="s">
        <v>355</v>
      </c>
      <c r="H2789" s="500">
        <v>31.38</v>
      </c>
      <c r="I2789" s="484"/>
    </row>
    <row r="2790" spans="1:9" ht="12.2" customHeight="1" x14ac:dyDescent="0.25">
      <c r="A2790" s="481" t="s">
        <v>6272</v>
      </c>
      <c r="B2790" s="481"/>
      <c r="C2790" s="482" t="s">
        <v>6273</v>
      </c>
      <c r="D2790" s="482"/>
      <c r="E2790" s="482"/>
      <c r="F2790" s="482"/>
      <c r="G2790" s="363" t="s">
        <v>14836</v>
      </c>
      <c r="H2790" s="483">
        <v>1.22</v>
      </c>
      <c r="I2790" s="484"/>
    </row>
    <row r="2791" spans="1:9" ht="12.2" customHeight="1" x14ac:dyDescent="0.25">
      <c r="A2791" s="481" t="s">
        <v>6274</v>
      </c>
      <c r="B2791" s="481"/>
      <c r="C2791" s="482" t="s">
        <v>6275</v>
      </c>
      <c r="D2791" s="482"/>
      <c r="E2791" s="482"/>
      <c r="F2791" s="482"/>
      <c r="G2791" s="363" t="s">
        <v>14836</v>
      </c>
      <c r="H2791" s="483">
        <v>0.38</v>
      </c>
      <c r="I2791" s="484"/>
    </row>
    <row r="2792" spans="1:9" ht="24.4" customHeight="1" x14ac:dyDescent="0.25">
      <c r="A2792" s="481" t="s">
        <v>6276</v>
      </c>
      <c r="B2792" s="481"/>
      <c r="C2792" s="482" t="s">
        <v>6277</v>
      </c>
      <c r="D2792" s="482"/>
      <c r="E2792" s="482"/>
      <c r="F2792" s="482"/>
      <c r="G2792" s="363" t="s">
        <v>355</v>
      </c>
      <c r="H2792" s="500">
        <v>58.68</v>
      </c>
      <c r="I2792" s="484"/>
    </row>
    <row r="2793" spans="1:9" ht="12.2" customHeight="1" x14ac:dyDescent="0.25">
      <c r="A2793" s="485">
        <v>9064</v>
      </c>
      <c r="B2793" s="486"/>
      <c r="C2793" s="487" t="s">
        <v>6278</v>
      </c>
      <c r="D2793" s="487"/>
      <c r="E2793" s="487"/>
      <c r="F2793" s="487"/>
      <c r="G2793" s="362"/>
      <c r="H2793" s="488"/>
      <c r="I2793" s="488"/>
    </row>
    <row r="2794" spans="1:9" ht="24.4" customHeight="1" x14ac:dyDescent="0.25">
      <c r="A2794" s="481" t="s">
        <v>6279</v>
      </c>
      <c r="B2794" s="481"/>
      <c r="C2794" s="482" t="s">
        <v>6280</v>
      </c>
      <c r="D2794" s="482"/>
      <c r="E2794" s="482"/>
      <c r="F2794" s="482"/>
      <c r="G2794" s="363" t="s">
        <v>355</v>
      </c>
      <c r="H2794" s="499">
        <v>173.14</v>
      </c>
      <c r="I2794" s="484"/>
    </row>
    <row r="2795" spans="1:9" ht="24.4" customHeight="1" x14ac:dyDescent="0.25">
      <c r="A2795" s="481" t="s">
        <v>6281</v>
      </c>
      <c r="B2795" s="481"/>
      <c r="C2795" s="482" t="s">
        <v>6282</v>
      </c>
      <c r="D2795" s="482"/>
      <c r="E2795" s="482"/>
      <c r="F2795" s="482"/>
      <c r="G2795" s="363" t="s">
        <v>355</v>
      </c>
      <c r="H2795" s="499">
        <v>110.7</v>
      </c>
      <c r="I2795" s="484"/>
    </row>
    <row r="2796" spans="1:9" ht="12.2" customHeight="1" x14ac:dyDescent="0.25">
      <c r="A2796" s="481" t="s">
        <v>6283</v>
      </c>
      <c r="B2796" s="481"/>
      <c r="C2796" s="482" t="s">
        <v>6284</v>
      </c>
      <c r="D2796" s="482"/>
      <c r="E2796" s="482"/>
      <c r="F2796" s="482"/>
      <c r="G2796" s="363" t="s">
        <v>355</v>
      </c>
      <c r="H2796" s="500">
        <v>96.04</v>
      </c>
      <c r="I2796" s="484"/>
    </row>
    <row r="2797" spans="1:9" ht="12.2" customHeight="1" x14ac:dyDescent="0.25">
      <c r="A2797" s="481" t="s">
        <v>6285</v>
      </c>
      <c r="B2797" s="481"/>
      <c r="C2797" s="482" t="s">
        <v>6286</v>
      </c>
      <c r="D2797" s="482"/>
      <c r="E2797" s="482"/>
      <c r="F2797" s="482"/>
      <c r="G2797" s="363" t="s">
        <v>355</v>
      </c>
      <c r="H2797" s="499">
        <v>104.63</v>
      </c>
      <c r="I2797" s="484"/>
    </row>
    <row r="2798" spans="1:9" ht="24.4" customHeight="1" x14ac:dyDescent="0.25">
      <c r="A2798" s="481" t="s">
        <v>6287</v>
      </c>
      <c r="B2798" s="481"/>
      <c r="C2798" s="482" t="s">
        <v>6288</v>
      </c>
      <c r="D2798" s="482"/>
      <c r="E2798" s="482"/>
      <c r="F2798" s="482"/>
      <c r="G2798" s="363" t="s">
        <v>355</v>
      </c>
      <c r="H2798" s="500">
        <v>96.03</v>
      </c>
      <c r="I2798" s="484"/>
    </row>
    <row r="2799" spans="1:9" ht="24.4" customHeight="1" x14ac:dyDescent="0.25">
      <c r="A2799" s="481" t="s">
        <v>2072</v>
      </c>
      <c r="B2799" s="481"/>
      <c r="C2799" s="482" t="s">
        <v>2073</v>
      </c>
      <c r="D2799" s="482"/>
      <c r="E2799" s="482"/>
      <c r="F2799" s="482"/>
      <c r="G2799" s="363" t="s">
        <v>14781</v>
      </c>
      <c r="H2799" s="500">
        <v>66.510000000000005</v>
      </c>
      <c r="I2799" s="484"/>
    </row>
    <row r="2800" spans="1:9" ht="24.4" customHeight="1" x14ac:dyDescent="0.25">
      <c r="A2800" s="481" t="s">
        <v>2074</v>
      </c>
      <c r="B2800" s="481"/>
      <c r="C2800" s="482" t="s">
        <v>2075</v>
      </c>
      <c r="D2800" s="482"/>
      <c r="E2800" s="482"/>
      <c r="F2800" s="482"/>
      <c r="G2800" s="363" t="s">
        <v>14781</v>
      </c>
      <c r="H2800" s="500">
        <v>66.3</v>
      </c>
      <c r="I2800" s="484"/>
    </row>
    <row r="2801" spans="1:9" ht="12.2" customHeight="1" x14ac:dyDescent="0.25">
      <c r="A2801" s="485">
        <v>8694</v>
      </c>
      <c r="B2801" s="486"/>
      <c r="C2801" s="487" t="s">
        <v>6289</v>
      </c>
      <c r="D2801" s="487"/>
      <c r="E2801" s="487"/>
      <c r="F2801" s="487"/>
      <c r="G2801" s="362"/>
      <c r="H2801" s="488"/>
      <c r="I2801" s="488"/>
    </row>
    <row r="2802" spans="1:9" ht="12.2" customHeight="1" x14ac:dyDescent="0.25">
      <c r="A2802" s="485">
        <v>9065</v>
      </c>
      <c r="B2802" s="486"/>
      <c r="C2802" s="487" t="s">
        <v>15215</v>
      </c>
      <c r="D2802" s="487"/>
      <c r="E2802" s="487"/>
      <c r="F2802" s="487"/>
      <c r="G2802" s="362"/>
      <c r="H2802" s="488"/>
      <c r="I2802" s="488"/>
    </row>
    <row r="2803" spans="1:9" ht="24.4" customHeight="1" x14ac:dyDescent="0.25">
      <c r="A2803" s="481" t="s">
        <v>6290</v>
      </c>
      <c r="B2803" s="481"/>
      <c r="C2803" s="482" t="s">
        <v>6291</v>
      </c>
      <c r="D2803" s="482"/>
      <c r="E2803" s="482"/>
      <c r="F2803" s="482"/>
      <c r="G2803" s="363" t="s">
        <v>14836</v>
      </c>
      <c r="H2803" s="500">
        <v>20.72</v>
      </c>
      <c r="I2803" s="484"/>
    </row>
    <row r="2804" spans="1:9" ht="12.2" customHeight="1" x14ac:dyDescent="0.25">
      <c r="A2804" s="481" t="s">
        <v>6292</v>
      </c>
      <c r="B2804" s="481"/>
      <c r="C2804" s="482" t="s">
        <v>6293</v>
      </c>
      <c r="D2804" s="482"/>
      <c r="E2804" s="482"/>
      <c r="F2804" s="482"/>
      <c r="G2804" s="363" t="s">
        <v>14778</v>
      </c>
      <c r="H2804" s="500">
        <v>60.24</v>
      </c>
      <c r="I2804" s="484"/>
    </row>
    <row r="2805" spans="1:9" ht="24.4" customHeight="1" x14ac:dyDescent="0.25">
      <c r="A2805" s="481" t="s">
        <v>6294</v>
      </c>
      <c r="B2805" s="481"/>
      <c r="C2805" s="482" t="s">
        <v>6295</v>
      </c>
      <c r="D2805" s="482"/>
      <c r="E2805" s="482"/>
      <c r="F2805" s="482"/>
      <c r="G2805" s="363" t="s">
        <v>14778</v>
      </c>
      <c r="H2805" s="500">
        <v>70.97</v>
      </c>
      <c r="I2805" s="484"/>
    </row>
    <row r="2806" spans="1:9" ht="48.75" customHeight="1" x14ac:dyDescent="0.25">
      <c r="A2806" s="481" t="s">
        <v>2819</v>
      </c>
      <c r="B2806" s="481"/>
      <c r="C2806" s="482" t="s">
        <v>15216</v>
      </c>
      <c r="D2806" s="482"/>
      <c r="E2806" s="482"/>
      <c r="F2806" s="482"/>
      <c r="G2806" s="363" t="s">
        <v>14778</v>
      </c>
      <c r="H2806" s="499">
        <v>111.46</v>
      </c>
      <c r="I2806" s="484"/>
    </row>
    <row r="2807" spans="1:9" ht="12.2" customHeight="1" x14ac:dyDescent="0.25">
      <c r="A2807" s="485">
        <v>9066</v>
      </c>
      <c r="B2807" s="486"/>
      <c r="C2807" s="487" t="s">
        <v>6296</v>
      </c>
      <c r="D2807" s="487"/>
      <c r="E2807" s="487"/>
      <c r="F2807" s="487"/>
      <c r="G2807" s="362"/>
      <c r="H2807" s="488"/>
      <c r="I2807" s="488"/>
    </row>
    <row r="2808" spans="1:9" ht="36.6" customHeight="1" x14ac:dyDescent="0.25">
      <c r="A2808" s="481" t="s">
        <v>6297</v>
      </c>
      <c r="B2808" s="481"/>
      <c r="C2808" s="482" t="s">
        <v>6298</v>
      </c>
      <c r="D2808" s="482"/>
      <c r="E2808" s="482"/>
      <c r="F2808" s="482"/>
      <c r="G2808" s="363" t="s">
        <v>355</v>
      </c>
      <c r="H2808" s="499">
        <v>395.92</v>
      </c>
      <c r="I2808" s="484"/>
    </row>
    <row r="2809" spans="1:9" ht="12.2" customHeight="1" x14ac:dyDescent="0.25">
      <c r="A2809" s="485">
        <v>9068</v>
      </c>
      <c r="B2809" s="486"/>
      <c r="C2809" s="487" t="s">
        <v>6300</v>
      </c>
      <c r="D2809" s="487"/>
      <c r="E2809" s="487"/>
      <c r="F2809" s="487"/>
      <c r="G2809" s="362"/>
      <c r="H2809" s="488"/>
      <c r="I2809" s="488"/>
    </row>
    <row r="2810" spans="1:9" ht="36.6" customHeight="1" x14ac:dyDescent="0.25">
      <c r="A2810" s="481" t="s">
        <v>6301</v>
      </c>
      <c r="B2810" s="481"/>
      <c r="C2810" s="482" t="s">
        <v>6302</v>
      </c>
      <c r="D2810" s="482"/>
      <c r="E2810" s="482"/>
      <c r="F2810" s="482"/>
      <c r="G2810" s="363" t="s">
        <v>355</v>
      </c>
      <c r="H2810" s="501">
        <v>1331.16</v>
      </c>
      <c r="I2810" s="484"/>
    </row>
    <row r="2811" spans="1:9" ht="24.4" customHeight="1" x14ac:dyDescent="0.25">
      <c r="A2811" s="481" t="s">
        <v>6303</v>
      </c>
      <c r="B2811" s="481"/>
      <c r="C2811" s="482" t="s">
        <v>6304</v>
      </c>
      <c r="D2811" s="482"/>
      <c r="E2811" s="482"/>
      <c r="F2811" s="482"/>
      <c r="G2811" s="363" t="s">
        <v>14791</v>
      </c>
      <c r="H2811" s="499">
        <v>341.66</v>
      </c>
      <c r="I2811" s="484"/>
    </row>
    <row r="2812" spans="1:9" ht="24.4" customHeight="1" x14ac:dyDescent="0.25">
      <c r="A2812" s="481" t="s">
        <v>6305</v>
      </c>
      <c r="B2812" s="481"/>
      <c r="C2812" s="482" t="s">
        <v>6306</v>
      </c>
      <c r="D2812" s="482"/>
      <c r="E2812" s="482"/>
      <c r="F2812" s="482"/>
      <c r="G2812" s="363" t="s">
        <v>14791</v>
      </c>
      <c r="H2812" s="499">
        <v>387.76</v>
      </c>
      <c r="I2812" s="484"/>
    </row>
    <row r="2813" spans="1:9" ht="24.4" customHeight="1" x14ac:dyDescent="0.25">
      <c r="A2813" s="481" t="s">
        <v>6307</v>
      </c>
      <c r="B2813" s="481"/>
      <c r="C2813" s="482" t="s">
        <v>6308</v>
      </c>
      <c r="D2813" s="482"/>
      <c r="E2813" s="482"/>
      <c r="F2813" s="482"/>
      <c r="G2813" s="363" t="s">
        <v>14791</v>
      </c>
      <c r="H2813" s="499">
        <v>440.5</v>
      </c>
      <c r="I2813" s="484"/>
    </row>
    <row r="2814" spans="1:9" ht="73.150000000000006" customHeight="1" x14ac:dyDescent="0.25">
      <c r="A2814" s="481" t="s">
        <v>6309</v>
      </c>
      <c r="B2814" s="481"/>
      <c r="C2814" s="482" t="s">
        <v>6310</v>
      </c>
      <c r="D2814" s="482"/>
      <c r="E2814" s="482"/>
      <c r="F2814" s="482"/>
      <c r="G2814" s="363" t="s">
        <v>14791</v>
      </c>
      <c r="H2814" s="499">
        <v>438.92</v>
      </c>
      <c r="I2814" s="484"/>
    </row>
    <row r="2815" spans="1:9" ht="73.150000000000006" customHeight="1" x14ac:dyDescent="0.25">
      <c r="A2815" s="481" t="s">
        <v>6311</v>
      </c>
      <c r="B2815" s="481"/>
      <c r="C2815" s="482" t="s">
        <v>6312</v>
      </c>
      <c r="D2815" s="482"/>
      <c r="E2815" s="482"/>
      <c r="F2815" s="482"/>
      <c r="G2815" s="363" t="s">
        <v>14791</v>
      </c>
      <c r="H2815" s="499">
        <v>475.7</v>
      </c>
      <c r="I2815" s="484"/>
    </row>
    <row r="2816" spans="1:9" ht="97.5" customHeight="1" x14ac:dyDescent="0.25">
      <c r="A2816" s="481" t="s">
        <v>6313</v>
      </c>
      <c r="B2816" s="481"/>
      <c r="C2816" s="482" t="s">
        <v>6314</v>
      </c>
      <c r="D2816" s="482"/>
      <c r="E2816" s="482"/>
      <c r="F2816" s="482"/>
      <c r="G2816" s="363" t="s">
        <v>14791</v>
      </c>
      <c r="H2816" s="499">
        <v>721.25</v>
      </c>
      <c r="I2816" s="484"/>
    </row>
    <row r="2817" spans="1:9" ht="36.6" customHeight="1" x14ac:dyDescent="0.25">
      <c r="A2817" s="481" t="s">
        <v>6315</v>
      </c>
      <c r="B2817" s="481"/>
      <c r="C2817" s="482" t="s">
        <v>6316</v>
      </c>
      <c r="D2817" s="482"/>
      <c r="E2817" s="482"/>
      <c r="F2817" s="482"/>
      <c r="G2817" s="363" t="s">
        <v>14791</v>
      </c>
      <c r="H2817" s="499">
        <v>716.22</v>
      </c>
      <c r="I2817" s="484"/>
    </row>
    <row r="2818" spans="1:9" ht="36.6" customHeight="1" x14ac:dyDescent="0.25">
      <c r="A2818" s="481" t="s">
        <v>6317</v>
      </c>
      <c r="B2818" s="481"/>
      <c r="C2818" s="482" t="s">
        <v>6318</v>
      </c>
      <c r="D2818" s="482"/>
      <c r="E2818" s="482"/>
      <c r="F2818" s="482"/>
      <c r="G2818" s="363" t="s">
        <v>14791</v>
      </c>
      <c r="H2818" s="499">
        <v>981.88</v>
      </c>
      <c r="I2818" s="484"/>
    </row>
    <row r="2819" spans="1:9" ht="36.6" customHeight="1" x14ac:dyDescent="0.25">
      <c r="A2819" s="481" t="s">
        <v>6319</v>
      </c>
      <c r="B2819" s="481"/>
      <c r="C2819" s="482" t="s">
        <v>6320</v>
      </c>
      <c r="D2819" s="482"/>
      <c r="E2819" s="482"/>
      <c r="F2819" s="482"/>
      <c r="G2819" s="363" t="s">
        <v>14791</v>
      </c>
      <c r="H2819" s="499">
        <v>774.9</v>
      </c>
      <c r="I2819" s="484"/>
    </row>
    <row r="2820" spans="1:9" ht="12.2" customHeight="1" x14ac:dyDescent="0.25">
      <c r="A2820" s="485">
        <v>9069</v>
      </c>
      <c r="B2820" s="486"/>
      <c r="C2820" s="487" t="s">
        <v>6321</v>
      </c>
      <c r="D2820" s="487"/>
      <c r="E2820" s="487"/>
      <c r="F2820" s="487"/>
      <c r="G2820" s="362"/>
      <c r="H2820" s="488"/>
      <c r="I2820" s="488"/>
    </row>
    <row r="2821" spans="1:9" ht="24.4" customHeight="1" x14ac:dyDescent="0.25">
      <c r="A2821" s="481" t="s">
        <v>6322</v>
      </c>
      <c r="B2821" s="481"/>
      <c r="C2821" s="482" t="s">
        <v>6323</v>
      </c>
      <c r="D2821" s="482"/>
      <c r="E2821" s="482"/>
      <c r="F2821" s="482"/>
      <c r="G2821" s="363" t="s">
        <v>14791</v>
      </c>
      <c r="H2821" s="500">
        <v>76.94</v>
      </c>
      <c r="I2821" s="484"/>
    </row>
    <row r="2822" spans="1:9" ht="24.4" customHeight="1" x14ac:dyDescent="0.25">
      <c r="A2822" s="481" t="s">
        <v>6324</v>
      </c>
      <c r="B2822" s="481"/>
      <c r="C2822" s="482" t="s">
        <v>6325</v>
      </c>
      <c r="D2822" s="482"/>
      <c r="E2822" s="482"/>
      <c r="F2822" s="482"/>
      <c r="G2822" s="363" t="s">
        <v>14791</v>
      </c>
      <c r="H2822" s="500">
        <v>81.400000000000006</v>
      </c>
      <c r="I2822" s="484"/>
    </row>
    <row r="2823" spans="1:9" ht="24.4" customHeight="1" x14ac:dyDescent="0.25">
      <c r="A2823" s="481" t="s">
        <v>6326</v>
      </c>
      <c r="B2823" s="481"/>
      <c r="C2823" s="482" t="s">
        <v>6327</v>
      </c>
      <c r="D2823" s="482"/>
      <c r="E2823" s="482"/>
      <c r="F2823" s="482"/>
      <c r="G2823" s="363" t="s">
        <v>14791</v>
      </c>
      <c r="H2823" s="500">
        <v>83.68</v>
      </c>
      <c r="I2823" s="484"/>
    </row>
    <row r="2824" spans="1:9" ht="12.2" customHeight="1" x14ac:dyDescent="0.25">
      <c r="A2824" s="485">
        <v>9070</v>
      </c>
      <c r="B2824" s="486"/>
      <c r="C2824" s="487" t="s">
        <v>6328</v>
      </c>
      <c r="D2824" s="487"/>
      <c r="E2824" s="487"/>
      <c r="F2824" s="487"/>
      <c r="G2824" s="362"/>
      <c r="H2824" s="488"/>
      <c r="I2824" s="488"/>
    </row>
    <row r="2825" spans="1:9" ht="36.6" customHeight="1" x14ac:dyDescent="0.25">
      <c r="A2825" s="481" t="s">
        <v>6329</v>
      </c>
      <c r="B2825" s="481"/>
      <c r="C2825" s="482" t="s">
        <v>6330</v>
      </c>
      <c r="D2825" s="482"/>
      <c r="E2825" s="482"/>
      <c r="F2825" s="482"/>
      <c r="G2825" s="363" t="s">
        <v>14791</v>
      </c>
      <c r="H2825" s="500">
        <v>33.04</v>
      </c>
      <c r="I2825" s="484"/>
    </row>
    <row r="2826" spans="1:9" ht="36.6" customHeight="1" x14ac:dyDescent="0.25">
      <c r="A2826" s="481" t="s">
        <v>6331</v>
      </c>
      <c r="B2826" s="481"/>
      <c r="C2826" s="482" t="s">
        <v>6332</v>
      </c>
      <c r="D2826" s="482"/>
      <c r="E2826" s="482"/>
      <c r="F2826" s="482"/>
      <c r="G2826" s="363" t="s">
        <v>14791</v>
      </c>
      <c r="H2826" s="500">
        <v>35.880000000000003</v>
      </c>
      <c r="I2826" s="484"/>
    </row>
    <row r="2827" spans="1:9" ht="12.2" customHeight="1" x14ac:dyDescent="0.25">
      <c r="A2827" s="485">
        <v>9071</v>
      </c>
      <c r="B2827" s="486"/>
      <c r="C2827" s="487" t="s">
        <v>6333</v>
      </c>
      <c r="D2827" s="487"/>
      <c r="E2827" s="487"/>
      <c r="F2827" s="487"/>
      <c r="G2827" s="362"/>
      <c r="H2827" s="488"/>
      <c r="I2827" s="488"/>
    </row>
    <row r="2828" spans="1:9" ht="60.95" customHeight="1" x14ac:dyDescent="0.25">
      <c r="A2828" s="481" t="s">
        <v>6334</v>
      </c>
      <c r="B2828" s="481"/>
      <c r="C2828" s="482" t="s">
        <v>6335</v>
      </c>
      <c r="D2828" s="482"/>
      <c r="E2828" s="482"/>
      <c r="F2828" s="482"/>
      <c r="G2828" s="363" t="s">
        <v>14791</v>
      </c>
      <c r="H2828" s="499">
        <v>113.06</v>
      </c>
      <c r="I2828" s="484"/>
    </row>
    <row r="2829" spans="1:9" ht="60.95" customHeight="1" x14ac:dyDescent="0.25">
      <c r="A2829" s="481" t="s">
        <v>6336</v>
      </c>
      <c r="B2829" s="481"/>
      <c r="C2829" s="482" t="s">
        <v>6337</v>
      </c>
      <c r="D2829" s="482"/>
      <c r="E2829" s="482"/>
      <c r="F2829" s="482"/>
      <c r="G2829" s="363" t="s">
        <v>14791</v>
      </c>
      <c r="H2829" s="500">
        <v>54.31</v>
      </c>
      <c r="I2829" s="484"/>
    </row>
    <row r="2830" spans="1:9" ht="60.95" customHeight="1" x14ac:dyDescent="0.25">
      <c r="A2830" s="481" t="s">
        <v>6338</v>
      </c>
      <c r="B2830" s="481"/>
      <c r="C2830" s="482" t="s">
        <v>6339</v>
      </c>
      <c r="D2830" s="482"/>
      <c r="E2830" s="482"/>
      <c r="F2830" s="482"/>
      <c r="G2830" s="363" t="s">
        <v>14791</v>
      </c>
      <c r="H2830" s="500">
        <v>69.400000000000006</v>
      </c>
      <c r="I2830" s="484"/>
    </row>
    <row r="2831" spans="1:9" ht="60.95" customHeight="1" x14ac:dyDescent="0.25">
      <c r="A2831" s="481" t="s">
        <v>6340</v>
      </c>
      <c r="B2831" s="481"/>
      <c r="C2831" s="482" t="s">
        <v>6341</v>
      </c>
      <c r="D2831" s="482"/>
      <c r="E2831" s="482"/>
      <c r="F2831" s="482"/>
      <c r="G2831" s="363" t="s">
        <v>14791</v>
      </c>
      <c r="H2831" s="500">
        <v>95.38</v>
      </c>
      <c r="I2831" s="484"/>
    </row>
    <row r="2832" spans="1:9" ht="36.6" customHeight="1" x14ac:dyDescent="0.25">
      <c r="A2832" s="481" t="s">
        <v>6342</v>
      </c>
      <c r="B2832" s="481"/>
      <c r="C2832" s="482" t="s">
        <v>6343</v>
      </c>
      <c r="D2832" s="482"/>
      <c r="E2832" s="482"/>
      <c r="F2832" s="482"/>
      <c r="G2832" s="363" t="s">
        <v>14791</v>
      </c>
      <c r="H2832" s="500">
        <v>45.89</v>
      </c>
      <c r="I2832" s="484"/>
    </row>
    <row r="2833" spans="1:9" ht="24.4" customHeight="1" x14ac:dyDescent="0.25">
      <c r="A2833" s="481" t="s">
        <v>6345</v>
      </c>
      <c r="B2833" s="481"/>
      <c r="C2833" s="482" t="s">
        <v>6346</v>
      </c>
      <c r="D2833" s="482"/>
      <c r="E2833" s="482"/>
      <c r="F2833" s="482"/>
      <c r="G2833" s="363" t="s">
        <v>14791</v>
      </c>
      <c r="H2833" s="500">
        <v>52.37</v>
      </c>
      <c r="I2833" s="484"/>
    </row>
    <row r="2834" spans="1:9" ht="24.4" customHeight="1" x14ac:dyDescent="0.25">
      <c r="A2834" s="481" t="s">
        <v>6347</v>
      </c>
      <c r="B2834" s="481"/>
      <c r="C2834" s="482" t="s">
        <v>6348</v>
      </c>
      <c r="D2834" s="482"/>
      <c r="E2834" s="482"/>
      <c r="F2834" s="482"/>
      <c r="G2834" s="363" t="s">
        <v>14791</v>
      </c>
      <c r="H2834" s="500">
        <v>35.28</v>
      </c>
      <c r="I2834" s="484"/>
    </row>
    <row r="2835" spans="1:9" ht="85.35" customHeight="1" x14ac:dyDescent="0.25">
      <c r="A2835" s="481" t="s">
        <v>6344</v>
      </c>
      <c r="B2835" s="481"/>
      <c r="C2835" s="482" t="s">
        <v>15217</v>
      </c>
      <c r="D2835" s="482"/>
      <c r="E2835" s="482"/>
      <c r="F2835" s="482"/>
      <c r="G2835" s="363" t="s">
        <v>14778</v>
      </c>
      <c r="H2835" s="500">
        <v>75.23</v>
      </c>
      <c r="I2835" s="484"/>
    </row>
    <row r="2836" spans="1:9" ht="12.2" customHeight="1" x14ac:dyDescent="0.25">
      <c r="A2836" s="485">
        <v>9072</v>
      </c>
      <c r="B2836" s="486"/>
      <c r="C2836" s="487" t="s">
        <v>6349</v>
      </c>
      <c r="D2836" s="487"/>
      <c r="E2836" s="487"/>
      <c r="F2836" s="487"/>
      <c r="G2836" s="362"/>
      <c r="H2836" s="488"/>
      <c r="I2836" s="488"/>
    </row>
    <row r="2837" spans="1:9" ht="60.95" customHeight="1" x14ac:dyDescent="0.25">
      <c r="A2837" s="481" t="s">
        <v>6350</v>
      </c>
      <c r="B2837" s="481"/>
      <c r="C2837" s="482" t="s">
        <v>6351</v>
      </c>
      <c r="D2837" s="482"/>
      <c r="E2837" s="482"/>
      <c r="F2837" s="482"/>
      <c r="G2837" s="363" t="s">
        <v>14791</v>
      </c>
      <c r="H2837" s="500">
        <v>38.67</v>
      </c>
      <c r="I2837" s="484"/>
    </row>
    <row r="2838" spans="1:9" ht="12.2" customHeight="1" x14ac:dyDescent="0.25">
      <c r="A2838" s="485">
        <v>9073</v>
      </c>
      <c r="B2838" s="486"/>
      <c r="C2838" s="487" t="s">
        <v>6352</v>
      </c>
      <c r="D2838" s="487"/>
      <c r="E2838" s="487"/>
      <c r="F2838" s="487"/>
      <c r="G2838" s="362"/>
      <c r="H2838" s="488"/>
      <c r="I2838" s="488"/>
    </row>
    <row r="2839" spans="1:9" ht="36.6" customHeight="1" x14ac:dyDescent="0.25">
      <c r="A2839" s="481" t="s">
        <v>6353</v>
      </c>
      <c r="B2839" s="481"/>
      <c r="C2839" s="482" t="s">
        <v>6354</v>
      </c>
      <c r="D2839" s="482"/>
      <c r="E2839" s="482"/>
      <c r="F2839" s="482"/>
      <c r="G2839" s="363" t="s">
        <v>14791</v>
      </c>
      <c r="H2839" s="500">
        <v>55.47</v>
      </c>
      <c r="I2839" s="484"/>
    </row>
    <row r="2840" spans="1:9" ht="36.6" customHeight="1" x14ac:dyDescent="0.25">
      <c r="A2840" s="481" t="s">
        <v>6355</v>
      </c>
      <c r="B2840" s="481"/>
      <c r="C2840" s="482" t="s">
        <v>6356</v>
      </c>
      <c r="D2840" s="482"/>
      <c r="E2840" s="482"/>
      <c r="F2840" s="482"/>
      <c r="G2840" s="363" t="s">
        <v>14791</v>
      </c>
      <c r="H2840" s="500">
        <v>73.12</v>
      </c>
      <c r="I2840" s="484"/>
    </row>
    <row r="2841" spans="1:9" ht="48.75" customHeight="1" x14ac:dyDescent="0.25">
      <c r="A2841" s="481" t="s">
        <v>6357</v>
      </c>
      <c r="B2841" s="481"/>
      <c r="C2841" s="482" t="s">
        <v>6358</v>
      </c>
      <c r="D2841" s="482"/>
      <c r="E2841" s="482"/>
      <c r="F2841" s="482"/>
      <c r="G2841" s="363" t="s">
        <v>14791</v>
      </c>
      <c r="H2841" s="499">
        <v>300.02</v>
      </c>
      <c r="I2841" s="484"/>
    </row>
    <row r="2842" spans="1:9" ht="12.2" customHeight="1" x14ac:dyDescent="0.25">
      <c r="A2842" s="485">
        <v>9074</v>
      </c>
      <c r="B2842" s="486"/>
      <c r="C2842" s="487" t="s">
        <v>6359</v>
      </c>
      <c r="D2842" s="487"/>
      <c r="E2842" s="487"/>
      <c r="F2842" s="487"/>
      <c r="G2842" s="362"/>
      <c r="H2842" s="488"/>
      <c r="I2842" s="488"/>
    </row>
    <row r="2843" spans="1:9" ht="36.6" customHeight="1" x14ac:dyDescent="0.25">
      <c r="A2843" s="481" t="s">
        <v>6360</v>
      </c>
      <c r="B2843" s="481"/>
      <c r="C2843" s="482" t="s">
        <v>6361</v>
      </c>
      <c r="D2843" s="482"/>
      <c r="E2843" s="482"/>
      <c r="F2843" s="482"/>
      <c r="G2843" s="363" t="s">
        <v>14781</v>
      </c>
      <c r="H2843" s="499">
        <v>326.10000000000002</v>
      </c>
      <c r="I2843" s="484"/>
    </row>
    <row r="2844" spans="1:9" ht="60.95" customHeight="1" x14ac:dyDescent="0.25">
      <c r="A2844" s="481" t="s">
        <v>6362</v>
      </c>
      <c r="B2844" s="481"/>
      <c r="C2844" s="482" t="s">
        <v>6363</v>
      </c>
      <c r="D2844" s="482"/>
      <c r="E2844" s="482"/>
      <c r="F2844" s="482"/>
      <c r="G2844" s="363" t="s">
        <v>14781</v>
      </c>
      <c r="H2844" s="499">
        <v>350.08</v>
      </c>
      <c r="I2844" s="484"/>
    </row>
    <row r="2845" spans="1:9" ht="48.75" customHeight="1" x14ac:dyDescent="0.25">
      <c r="A2845" s="481" t="s">
        <v>6364</v>
      </c>
      <c r="B2845" s="481"/>
      <c r="C2845" s="482" t="s">
        <v>6365</v>
      </c>
      <c r="D2845" s="482"/>
      <c r="E2845" s="482"/>
      <c r="F2845" s="482"/>
      <c r="G2845" s="363" t="s">
        <v>14781</v>
      </c>
      <c r="H2845" s="499">
        <v>187.01</v>
      </c>
      <c r="I2845" s="484"/>
    </row>
    <row r="2846" spans="1:9" ht="73.150000000000006" customHeight="1" x14ac:dyDescent="0.25">
      <c r="A2846" s="481" t="s">
        <v>6366</v>
      </c>
      <c r="B2846" s="481"/>
      <c r="C2846" s="482" t="s">
        <v>6367</v>
      </c>
      <c r="D2846" s="482"/>
      <c r="E2846" s="482"/>
      <c r="F2846" s="482"/>
      <c r="G2846" s="363" t="s">
        <v>14781</v>
      </c>
      <c r="H2846" s="499">
        <v>210.08</v>
      </c>
      <c r="I2846" s="484"/>
    </row>
    <row r="2847" spans="1:9" ht="48.75" customHeight="1" x14ac:dyDescent="0.25">
      <c r="A2847" s="481" t="s">
        <v>6368</v>
      </c>
      <c r="B2847" s="481"/>
      <c r="C2847" s="482" t="s">
        <v>6369</v>
      </c>
      <c r="D2847" s="482"/>
      <c r="E2847" s="482"/>
      <c r="F2847" s="482"/>
      <c r="G2847" s="363" t="s">
        <v>14781</v>
      </c>
      <c r="H2847" s="499">
        <v>211.16</v>
      </c>
      <c r="I2847" s="484"/>
    </row>
    <row r="2848" spans="1:9" ht="73.150000000000006" customHeight="1" x14ac:dyDescent="0.25">
      <c r="A2848" s="481" t="s">
        <v>6370</v>
      </c>
      <c r="B2848" s="481"/>
      <c r="C2848" s="482" t="s">
        <v>6371</v>
      </c>
      <c r="D2848" s="482"/>
      <c r="E2848" s="482"/>
      <c r="F2848" s="482"/>
      <c r="G2848" s="363" t="s">
        <v>14781</v>
      </c>
      <c r="H2848" s="499">
        <v>234.23</v>
      </c>
      <c r="I2848" s="484"/>
    </row>
    <row r="2849" spans="1:9" ht="12.2" customHeight="1" x14ac:dyDescent="0.25">
      <c r="A2849" s="481" t="s">
        <v>6372</v>
      </c>
      <c r="B2849" s="481"/>
      <c r="C2849" s="482" t="s">
        <v>6373</v>
      </c>
      <c r="D2849" s="482"/>
      <c r="E2849" s="482"/>
      <c r="F2849" s="482"/>
      <c r="G2849" s="363" t="s">
        <v>355</v>
      </c>
      <c r="H2849" s="500">
        <v>36.07</v>
      </c>
      <c r="I2849" s="484"/>
    </row>
    <row r="2850" spans="1:9" ht="24.4" customHeight="1" x14ac:dyDescent="0.25">
      <c r="A2850" s="481" t="s">
        <v>6374</v>
      </c>
      <c r="B2850" s="481"/>
      <c r="C2850" s="482" t="s">
        <v>6375</v>
      </c>
      <c r="D2850" s="482"/>
      <c r="E2850" s="482"/>
      <c r="F2850" s="482"/>
      <c r="G2850" s="363" t="s">
        <v>14791</v>
      </c>
      <c r="H2850" s="499">
        <v>140.99</v>
      </c>
      <c r="I2850" s="484"/>
    </row>
    <row r="2851" spans="1:9" ht="24.4" customHeight="1" x14ac:dyDescent="0.25">
      <c r="A2851" s="481" t="s">
        <v>6376</v>
      </c>
      <c r="B2851" s="481"/>
      <c r="C2851" s="482" t="s">
        <v>6377</v>
      </c>
      <c r="D2851" s="482"/>
      <c r="E2851" s="482"/>
      <c r="F2851" s="482"/>
      <c r="G2851" s="363" t="s">
        <v>14791</v>
      </c>
      <c r="H2851" s="499">
        <v>206.61</v>
      </c>
      <c r="I2851" s="484"/>
    </row>
    <row r="2852" spans="1:9" ht="12.2" customHeight="1" x14ac:dyDescent="0.25">
      <c r="A2852" s="481" t="s">
        <v>6378</v>
      </c>
      <c r="B2852" s="481"/>
      <c r="C2852" s="482" t="s">
        <v>6379</v>
      </c>
      <c r="D2852" s="482"/>
      <c r="E2852" s="482"/>
      <c r="F2852" s="482"/>
      <c r="G2852" s="363" t="s">
        <v>14817</v>
      </c>
      <c r="H2852" s="499">
        <v>565.15</v>
      </c>
      <c r="I2852" s="484"/>
    </row>
    <row r="2853" spans="1:9" ht="36.6" customHeight="1" x14ac:dyDescent="0.25">
      <c r="A2853" s="481" t="s">
        <v>6380</v>
      </c>
      <c r="B2853" s="481"/>
      <c r="C2853" s="482" t="s">
        <v>6381</v>
      </c>
      <c r="D2853" s="482"/>
      <c r="E2853" s="482"/>
      <c r="F2853" s="482"/>
      <c r="G2853" s="363" t="s">
        <v>14817</v>
      </c>
      <c r="H2853" s="499">
        <v>833.54</v>
      </c>
      <c r="I2853" s="484"/>
    </row>
    <row r="2854" spans="1:9" ht="12.2" customHeight="1" x14ac:dyDescent="0.25">
      <c r="A2854" s="485">
        <v>9075</v>
      </c>
      <c r="B2854" s="486"/>
      <c r="C2854" s="487" t="s">
        <v>6382</v>
      </c>
      <c r="D2854" s="487"/>
      <c r="E2854" s="487"/>
      <c r="F2854" s="487"/>
      <c r="G2854" s="362"/>
      <c r="H2854" s="488"/>
      <c r="I2854" s="488"/>
    </row>
    <row r="2855" spans="1:9" ht="24.4" customHeight="1" x14ac:dyDescent="0.25">
      <c r="A2855" s="481" t="s">
        <v>6383</v>
      </c>
      <c r="B2855" s="481"/>
      <c r="C2855" s="482" t="s">
        <v>6384</v>
      </c>
      <c r="D2855" s="482"/>
      <c r="E2855" s="482"/>
      <c r="F2855" s="482"/>
      <c r="G2855" s="363" t="s">
        <v>14817</v>
      </c>
      <c r="H2855" s="499">
        <v>569.44000000000005</v>
      </c>
      <c r="I2855" s="484"/>
    </row>
    <row r="2856" spans="1:9" ht="24.4" customHeight="1" x14ac:dyDescent="0.25">
      <c r="A2856" s="481" t="s">
        <v>6385</v>
      </c>
      <c r="B2856" s="481"/>
      <c r="C2856" s="482" t="s">
        <v>6386</v>
      </c>
      <c r="D2856" s="482"/>
      <c r="E2856" s="482"/>
      <c r="F2856" s="482"/>
      <c r="G2856" s="363" t="s">
        <v>14817</v>
      </c>
      <c r="H2856" s="499">
        <v>558.55999999999995</v>
      </c>
      <c r="I2856" s="484"/>
    </row>
    <row r="2857" spans="1:9" ht="12.2" customHeight="1" x14ac:dyDescent="0.25">
      <c r="A2857" s="481" t="s">
        <v>6387</v>
      </c>
      <c r="B2857" s="481"/>
      <c r="C2857" s="482" t="s">
        <v>6388</v>
      </c>
      <c r="D2857" s="482"/>
      <c r="E2857" s="482"/>
      <c r="F2857" s="482"/>
      <c r="G2857" s="363" t="s">
        <v>14817</v>
      </c>
      <c r="H2857" s="501">
        <v>1106.81</v>
      </c>
      <c r="I2857" s="484"/>
    </row>
    <row r="2858" spans="1:9" ht="12.2" customHeight="1" x14ac:dyDescent="0.25">
      <c r="A2858" s="481" t="s">
        <v>6389</v>
      </c>
      <c r="B2858" s="481"/>
      <c r="C2858" s="482" t="s">
        <v>6390</v>
      </c>
      <c r="D2858" s="482"/>
      <c r="E2858" s="482"/>
      <c r="F2858" s="482"/>
      <c r="G2858" s="363" t="s">
        <v>355</v>
      </c>
      <c r="H2858" s="501">
        <v>2571.48</v>
      </c>
      <c r="I2858" s="484"/>
    </row>
    <row r="2859" spans="1:9" ht="24.4" customHeight="1" x14ac:dyDescent="0.25">
      <c r="A2859" s="481" t="s">
        <v>6391</v>
      </c>
      <c r="B2859" s="481"/>
      <c r="C2859" s="482" t="s">
        <v>6392</v>
      </c>
      <c r="D2859" s="482"/>
      <c r="E2859" s="482"/>
      <c r="F2859" s="482"/>
      <c r="G2859" s="363" t="s">
        <v>355</v>
      </c>
      <c r="H2859" s="501">
        <v>3047.38</v>
      </c>
      <c r="I2859" s="484"/>
    </row>
    <row r="2860" spans="1:9" ht="24.4" customHeight="1" x14ac:dyDescent="0.25">
      <c r="A2860" s="481" t="s">
        <v>6393</v>
      </c>
      <c r="B2860" s="481"/>
      <c r="C2860" s="482" t="s">
        <v>6394</v>
      </c>
      <c r="D2860" s="482"/>
      <c r="E2860" s="482"/>
      <c r="F2860" s="482"/>
      <c r="G2860" s="363" t="s">
        <v>355</v>
      </c>
      <c r="H2860" s="501">
        <v>3186.49</v>
      </c>
      <c r="I2860" s="484"/>
    </row>
    <row r="2861" spans="1:9" ht="12.2" customHeight="1" x14ac:dyDescent="0.25">
      <c r="A2861" s="485">
        <v>9076</v>
      </c>
      <c r="B2861" s="486"/>
      <c r="C2861" s="487" t="s">
        <v>15218</v>
      </c>
      <c r="D2861" s="487"/>
      <c r="E2861" s="487"/>
      <c r="F2861" s="487"/>
      <c r="G2861" s="362"/>
      <c r="H2861" s="488"/>
      <c r="I2861" s="488"/>
    </row>
    <row r="2862" spans="1:9" ht="73.150000000000006" customHeight="1" x14ac:dyDescent="0.25">
      <c r="A2862" s="481" t="s">
        <v>6395</v>
      </c>
      <c r="B2862" s="481"/>
      <c r="C2862" s="482" t="s">
        <v>6396</v>
      </c>
      <c r="D2862" s="482"/>
      <c r="E2862" s="482"/>
      <c r="F2862" s="482"/>
      <c r="G2862" s="363" t="s">
        <v>14781</v>
      </c>
      <c r="H2862" s="501">
        <v>2532.5</v>
      </c>
      <c r="I2862" s="484"/>
    </row>
    <row r="2863" spans="1:9" ht="73.150000000000006" customHeight="1" x14ac:dyDescent="0.25">
      <c r="A2863" s="481" t="s">
        <v>6397</v>
      </c>
      <c r="B2863" s="481"/>
      <c r="C2863" s="482" t="s">
        <v>6398</v>
      </c>
      <c r="D2863" s="482"/>
      <c r="E2863" s="482"/>
      <c r="F2863" s="482"/>
      <c r="G2863" s="363" t="s">
        <v>14781</v>
      </c>
      <c r="H2863" s="499">
        <v>702.7</v>
      </c>
      <c r="I2863" s="484"/>
    </row>
    <row r="2864" spans="1:9" ht="60.95" customHeight="1" x14ac:dyDescent="0.25">
      <c r="A2864" s="481" t="s">
        <v>6399</v>
      </c>
      <c r="B2864" s="481"/>
      <c r="C2864" s="482" t="s">
        <v>6400</v>
      </c>
      <c r="D2864" s="482"/>
      <c r="E2864" s="482"/>
      <c r="F2864" s="482"/>
      <c r="G2864" s="363" t="s">
        <v>14781</v>
      </c>
      <c r="H2864" s="499">
        <v>903.66</v>
      </c>
      <c r="I2864" s="484"/>
    </row>
    <row r="2865" spans="1:9" ht="60.95" customHeight="1" x14ac:dyDescent="0.25">
      <c r="A2865" s="481" t="s">
        <v>6401</v>
      </c>
      <c r="B2865" s="481"/>
      <c r="C2865" s="482" t="s">
        <v>6402</v>
      </c>
      <c r="D2865" s="482"/>
      <c r="E2865" s="482"/>
      <c r="F2865" s="482"/>
      <c r="G2865" s="363" t="s">
        <v>14781</v>
      </c>
      <c r="H2865" s="501">
        <v>1166.31</v>
      </c>
      <c r="I2865" s="484"/>
    </row>
    <row r="2866" spans="1:9" ht="73.150000000000006" customHeight="1" x14ac:dyDescent="0.25">
      <c r="A2866" s="481" t="s">
        <v>6403</v>
      </c>
      <c r="B2866" s="481"/>
      <c r="C2866" s="482" t="s">
        <v>6404</v>
      </c>
      <c r="D2866" s="482"/>
      <c r="E2866" s="482"/>
      <c r="F2866" s="482"/>
      <c r="G2866" s="363" t="s">
        <v>14781</v>
      </c>
      <c r="H2866" s="501">
        <v>1628.83</v>
      </c>
      <c r="I2866" s="484"/>
    </row>
    <row r="2867" spans="1:9" ht="73.150000000000006" customHeight="1" x14ac:dyDescent="0.25">
      <c r="A2867" s="481" t="s">
        <v>6405</v>
      </c>
      <c r="B2867" s="481"/>
      <c r="C2867" s="482" t="s">
        <v>6406</v>
      </c>
      <c r="D2867" s="482"/>
      <c r="E2867" s="482"/>
      <c r="F2867" s="482"/>
      <c r="G2867" s="363" t="s">
        <v>14781</v>
      </c>
      <c r="H2867" s="501">
        <v>1169.0899999999999</v>
      </c>
      <c r="I2867" s="484"/>
    </row>
    <row r="2868" spans="1:9" ht="73.150000000000006" customHeight="1" x14ac:dyDescent="0.25">
      <c r="A2868" s="481" t="s">
        <v>6407</v>
      </c>
      <c r="B2868" s="481"/>
      <c r="C2868" s="482" t="s">
        <v>6408</v>
      </c>
      <c r="D2868" s="482"/>
      <c r="E2868" s="482"/>
      <c r="F2868" s="482"/>
      <c r="G2868" s="363" t="s">
        <v>14781</v>
      </c>
      <c r="H2868" s="501">
        <v>1128.3900000000001</v>
      </c>
      <c r="I2868" s="484"/>
    </row>
    <row r="2869" spans="1:9" ht="12.2" customHeight="1" x14ac:dyDescent="0.25">
      <c r="A2869" s="485">
        <v>8695</v>
      </c>
      <c r="B2869" s="486"/>
      <c r="C2869" s="487" t="s">
        <v>6409</v>
      </c>
      <c r="D2869" s="487"/>
      <c r="E2869" s="487"/>
      <c r="F2869" s="487"/>
      <c r="G2869" s="362"/>
      <c r="H2869" s="488"/>
      <c r="I2869" s="488"/>
    </row>
    <row r="2870" spans="1:9" ht="12.2" customHeight="1" x14ac:dyDescent="0.25">
      <c r="A2870" s="485">
        <v>9078</v>
      </c>
      <c r="B2870" s="486"/>
      <c r="C2870" s="487" t="s">
        <v>508</v>
      </c>
      <c r="D2870" s="487"/>
      <c r="E2870" s="487"/>
      <c r="F2870" s="487"/>
      <c r="G2870" s="362"/>
      <c r="H2870" s="488"/>
      <c r="I2870" s="488"/>
    </row>
    <row r="2871" spans="1:9" ht="36.6" customHeight="1" x14ac:dyDescent="0.25">
      <c r="A2871" s="481" t="s">
        <v>6410</v>
      </c>
      <c r="B2871" s="481"/>
      <c r="C2871" s="482" t="s">
        <v>15219</v>
      </c>
      <c r="D2871" s="482"/>
      <c r="E2871" s="482"/>
      <c r="F2871" s="482"/>
      <c r="G2871" s="363" t="s">
        <v>14778</v>
      </c>
      <c r="H2871" s="483">
        <v>5.33</v>
      </c>
      <c r="I2871" s="484"/>
    </row>
    <row r="2872" spans="1:9" ht="24.4" customHeight="1" x14ac:dyDescent="0.25">
      <c r="A2872" s="481" t="s">
        <v>6417</v>
      </c>
      <c r="B2872" s="481"/>
      <c r="C2872" s="482" t="s">
        <v>15220</v>
      </c>
      <c r="D2872" s="482"/>
      <c r="E2872" s="482"/>
      <c r="F2872" s="482"/>
      <c r="G2872" s="363" t="s">
        <v>14791</v>
      </c>
      <c r="H2872" s="483">
        <v>2.38</v>
      </c>
      <c r="I2872" s="484"/>
    </row>
    <row r="2873" spans="1:9" ht="12.2" customHeight="1" x14ac:dyDescent="0.25">
      <c r="A2873" s="481" t="s">
        <v>6411</v>
      </c>
      <c r="B2873" s="481"/>
      <c r="C2873" s="482" t="s">
        <v>6412</v>
      </c>
      <c r="D2873" s="482"/>
      <c r="E2873" s="482"/>
      <c r="F2873" s="482"/>
      <c r="G2873" s="363" t="s">
        <v>14778</v>
      </c>
      <c r="H2873" s="483">
        <v>9.4600000000000009</v>
      </c>
      <c r="I2873" s="484"/>
    </row>
    <row r="2874" spans="1:9" ht="12.2" customHeight="1" x14ac:dyDescent="0.25">
      <c r="A2874" s="481" t="s">
        <v>6413</v>
      </c>
      <c r="B2874" s="481"/>
      <c r="C2874" s="482" t="s">
        <v>6414</v>
      </c>
      <c r="D2874" s="482"/>
      <c r="E2874" s="482"/>
      <c r="F2874" s="482"/>
      <c r="G2874" s="363" t="s">
        <v>14778</v>
      </c>
      <c r="H2874" s="483">
        <v>1.8</v>
      </c>
      <c r="I2874" s="484"/>
    </row>
    <row r="2875" spans="1:9" ht="12.2" customHeight="1" x14ac:dyDescent="0.25">
      <c r="A2875" s="481" t="s">
        <v>6415</v>
      </c>
      <c r="B2875" s="481"/>
      <c r="C2875" s="482" t="s">
        <v>6416</v>
      </c>
      <c r="D2875" s="482"/>
      <c r="E2875" s="482"/>
      <c r="F2875" s="482"/>
      <c r="G2875" s="363" t="s">
        <v>14778</v>
      </c>
      <c r="H2875" s="483">
        <v>6.3</v>
      </c>
      <c r="I2875" s="484"/>
    </row>
    <row r="2876" spans="1:9" ht="24.4" customHeight="1" x14ac:dyDescent="0.25">
      <c r="A2876" s="481" t="s">
        <v>6418</v>
      </c>
      <c r="B2876" s="481"/>
      <c r="C2876" s="482" t="s">
        <v>6419</v>
      </c>
      <c r="D2876" s="482"/>
      <c r="E2876" s="482"/>
      <c r="F2876" s="482"/>
      <c r="G2876" s="363" t="s">
        <v>14891</v>
      </c>
      <c r="H2876" s="501">
        <v>1982.2</v>
      </c>
      <c r="I2876" s="484"/>
    </row>
    <row r="2877" spans="1:9" ht="24.4" customHeight="1" x14ac:dyDescent="0.25">
      <c r="A2877" s="481" t="s">
        <v>6420</v>
      </c>
      <c r="B2877" s="481"/>
      <c r="C2877" s="482" t="s">
        <v>6421</v>
      </c>
      <c r="D2877" s="482"/>
      <c r="E2877" s="482"/>
      <c r="F2877" s="482"/>
      <c r="G2877" s="363" t="s">
        <v>14891</v>
      </c>
      <c r="H2877" s="501">
        <v>3964.4</v>
      </c>
      <c r="I2877" s="484"/>
    </row>
    <row r="2878" spans="1:9" ht="12.2" customHeight="1" x14ac:dyDescent="0.25">
      <c r="A2878" s="485">
        <v>9079</v>
      </c>
      <c r="B2878" s="486"/>
      <c r="C2878" s="487" t="s">
        <v>6422</v>
      </c>
      <c r="D2878" s="487"/>
      <c r="E2878" s="487"/>
      <c r="F2878" s="487"/>
      <c r="G2878" s="362"/>
      <c r="H2878" s="488"/>
      <c r="I2878" s="488"/>
    </row>
    <row r="2879" spans="1:9" ht="12.2" customHeight="1" x14ac:dyDescent="0.25">
      <c r="A2879" s="481" t="s">
        <v>509</v>
      </c>
      <c r="B2879" s="481"/>
      <c r="C2879" s="482" t="s">
        <v>6422</v>
      </c>
      <c r="D2879" s="482"/>
      <c r="E2879" s="482"/>
      <c r="F2879" s="482"/>
      <c r="G2879" s="363" t="s">
        <v>14778</v>
      </c>
      <c r="H2879" s="483">
        <v>6.48</v>
      </c>
      <c r="I2879" s="484"/>
    </row>
    <row r="2880" spans="1:9" ht="12.2" customHeight="1" x14ac:dyDescent="0.25">
      <c r="A2880" s="485">
        <v>8696</v>
      </c>
      <c r="B2880" s="486"/>
      <c r="C2880" s="487" t="s">
        <v>6423</v>
      </c>
      <c r="D2880" s="487"/>
      <c r="E2880" s="487"/>
      <c r="F2880" s="487"/>
      <c r="G2880" s="362"/>
      <c r="H2880" s="488"/>
      <c r="I2880" s="488"/>
    </row>
    <row r="2881" spans="1:9" ht="12.2" customHeight="1" x14ac:dyDescent="0.25">
      <c r="A2881" s="485">
        <v>9080</v>
      </c>
      <c r="B2881" s="486"/>
      <c r="C2881" s="487" t="s">
        <v>6424</v>
      </c>
      <c r="D2881" s="487"/>
      <c r="E2881" s="487"/>
      <c r="F2881" s="487"/>
      <c r="G2881" s="362"/>
      <c r="H2881" s="488"/>
      <c r="I2881" s="488"/>
    </row>
    <row r="2882" spans="1:9" ht="12.2" customHeight="1" x14ac:dyDescent="0.25">
      <c r="A2882" s="481" t="s">
        <v>6425</v>
      </c>
      <c r="B2882" s="481"/>
      <c r="C2882" s="482" t="s">
        <v>6426</v>
      </c>
      <c r="D2882" s="482"/>
      <c r="E2882" s="482"/>
      <c r="F2882" s="482"/>
      <c r="G2882" s="363" t="s">
        <v>14778</v>
      </c>
      <c r="H2882" s="483">
        <v>8.19</v>
      </c>
      <c r="I2882" s="484"/>
    </row>
    <row r="2883" spans="1:9" ht="12.2" customHeight="1" x14ac:dyDescent="0.25">
      <c r="A2883" s="485">
        <v>9081</v>
      </c>
      <c r="B2883" s="486"/>
      <c r="C2883" s="487" t="s">
        <v>15221</v>
      </c>
      <c r="D2883" s="487"/>
      <c r="E2883" s="487"/>
      <c r="F2883" s="487"/>
      <c r="G2883" s="362"/>
      <c r="H2883" s="488"/>
      <c r="I2883" s="488"/>
    </row>
    <row r="2884" spans="1:9" ht="12.2" customHeight="1" x14ac:dyDescent="0.25">
      <c r="A2884" s="481" t="s">
        <v>15222</v>
      </c>
      <c r="B2884" s="481"/>
      <c r="C2884" s="482" t="s">
        <v>15223</v>
      </c>
      <c r="D2884" s="482"/>
      <c r="E2884" s="482"/>
      <c r="F2884" s="482"/>
      <c r="G2884" s="363" t="s">
        <v>14836</v>
      </c>
      <c r="H2884" s="499">
        <v>185.68</v>
      </c>
      <c r="I2884" s="484"/>
    </row>
    <row r="2885" spans="1:9" ht="48.75" customHeight="1" x14ac:dyDescent="0.25">
      <c r="A2885" s="481" t="s">
        <v>6299</v>
      </c>
      <c r="B2885" s="481"/>
      <c r="C2885" s="482" t="s">
        <v>15224</v>
      </c>
      <c r="D2885" s="482"/>
      <c r="E2885" s="482"/>
      <c r="F2885" s="482"/>
      <c r="G2885" s="363" t="s">
        <v>14778</v>
      </c>
      <c r="H2885" s="500">
        <v>80.06</v>
      </c>
      <c r="I2885" s="484"/>
    </row>
    <row r="2886" spans="1:9" ht="48.75" customHeight="1" x14ac:dyDescent="0.25">
      <c r="A2886" s="481" t="s">
        <v>15225</v>
      </c>
      <c r="B2886" s="481"/>
      <c r="C2886" s="482" t="s">
        <v>15226</v>
      </c>
      <c r="D2886" s="482"/>
      <c r="E2886" s="482"/>
      <c r="F2886" s="482"/>
      <c r="G2886" s="363" t="s">
        <v>14778</v>
      </c>
      <c r="H2886" s="500">
        <v>71.599999999999994</v>
      </c>
      <c r="I2886" s="484"/>
    </row>
    <row r="2887" spans="1:9" ht="48.75" customHeight="1" x14ac:dyDescent="0.25">
      <c r="A2887" s="481" t="s">
        <v>15227</v>
      </c>
      <c r="B2887" s="481"/>
      <c r="C2887" s="482" t="s">
        <v>15228</v>
      </c>
      <c r="D2887" s="482"/>
      <c r="E2887" s="482"/>
      <c r="F2887" s="482"/>
      <c r="G2887" s="363" t="s">
        <v>14778</v>
      </c>
      <c r="H2887" s="500">
        <v>96.56</v>
      </c>
      <c r="I2887" s="484"/>
    </row>
    <row r="2888" spans="1:9" ht="48.75" customHeight="1" x14ac:dyDescent="0.25">
      <c r="A2888" s="481" t="s">
        <v>6427</v>
      </c>
      <c r="B2888" s="481"/>
      <c r="C2888" s="482" t="s">
        <v>15229</v>
      </c>
      <c r="D2888" s="482"/>
      <c r="E2888" s="482"/>
      <c r="F2888" s="482"/>
      <c r="G2888" s="363" t="s">
        <v>14778</v>
      </c>
      <c r="H2888" s="499">
        <v>103.58</v>
      </c>
      <c r="I2888" s="484"/>
    </row>
    <row r="2889" spans="1:9" ht="48.75" customHeight="1" x14ac:dyDescent="0.25">
      <c r="A2889" s="481" t="s">
        <v>6428</v>
      </c>
      <c r="B2889" s="481"/>
      <c r="C2889" s="482" t="s">
        <v>15230</v>
      </c>
      <c r="D2889" s="482"/>
      <c r="E2889" s="482"/>
      <c r="F2889" s="482"/>
      <c r="G2889" s="363" t="s">
        <v>14778</v>
      </c>
      <c r="H2889" s="500">
        <v>68.650000000000006</v>
      </c>
      <c r="I2889" s="484"/>
    </row>
    <row r="2890" spans="1:9" ht="48.75" customHeight="1" x14ac:dyDescent="0.25">
      <c r="A2890" s="481" t="s">
        <v>6429</v>
      </c>
      <c r="B2890" s="481"/>
      <c r="C2890" s="482" t="s">
        <v>15231</v>
      </c>
      <c r="D2890" s="482"/>
      <c r="E2890" s="482"/>
      <c r="F2890" s="482"/>
      <c r="G2890" s="363" t="s">
        <v>14778</v>
      </c>
      <c r="H2890" s="500">
        <v>83.86</v>
      </c>
      <c r="I2890" s="484"/>
    </row>
    <row r="2891" spans="1:9" ht="36.6" customHeight="1" x14ac:dyDescent="0.25">
      <c r="A2891" s="481" t="s">
        <v>15232</v>
      </c>
      <c r="B2891" s="481"/>
      <c r="C2891" s="482" t="s">
        <v>15233</v>
      </c>
      <c r="D2891" s="482"/>
      <c r="E2891" s="482"/>
      <c r="F2891" s="482"/>
      <c r="G2891" s="363" t="s">
        <v>14778</v>
      </c>
      <c r="H2891" s="483">
        <v>7.8</v>
      </c>
      <c r="I2891" s="484"/>
    </row>
    <row r="2892" spans="1:9" ht="12.2" customHeight="1" x14ac:dyDescent="0.25">
      <c r="A2892" s="485">
        <v>9082</v>
      </c>
      <c r="B2892" s="486"/>
      <c r="C2892" s="487" t="s">
        <v>24</v>
      </c>
      <c r="D2892" s="487"/>
      <c r="E2892" s="487"/>
      <c r="F2892" s="487"/>
      <c r="G2892" s="362"/>
      <c r="H2892" s="488"/>
      <c r="I2892" s="488"/>
    </row>
    <row r="2893" spans="1:9" ht="24.4" customHeight="1" x14ac:dyDescent="0.25">
      <c r="A2893" s="481" t="s">
        <v>6430</v>
      </c>
      <c r="B2893" s="481"/>
      <c r="C2893" s="482" t="s">
        <v>6431</v>
      </c>
      <c r="D2893" s="482"/>
      <c r="E2893" s="482"/>
      <c r="F2893" s="482"/>
      <c r="G2893" s="363" t="s">
        <v>14778</v>
      </c>
      <c r="H2893" s="500">
        <v>27.41</v>
      </c>
      <c r="I2893" s="484"/>
    </row>
    <row r="2894" spans="1:9" ht="12.2" customHeight="1" x14ac:dyDescent="0.25">
      <c r="A2894" s="481" t="s">
        <v>6432</v>
      </c>
      <c r="B2894" s="481"/>
      <c r="C2894" s="482" t="s">
        <v>6433</v>
      </c>
      <c r="D2894" s="482"/>
      <c r="E2894" s="482"/>
      <c r="F2894" s="482"/>
      <c r="G2894" s="363" t="s">
        <v>355</v>
      </c>
      <c r="H2894" s="501">
        <v>1024.51</v>
      </c>
      <c r="I2894" s="484"/>
    </row>
    <row r="2895" spans="1:9" ht="48.75" customHeight="1" x14ac:dyDescent="0.25">
      <c r="A2895" s="481" t="s">
        <v>6435</v>
      </c>
      <c r="B2895" s="481"/>
      <c r="C2895" s="482" t="s">
        <v>15234</v>
      </c>
      <c r="D2895" s="482"/>
      <c r="E2895" s="482"/>
      <c r="F2895" s="482"/>
      <c r="G2895" s="363" t="s">
        <v>14778</v>
      </c>
      <c r="H2895" s="500">
        <v>78.400000000000006</v>
      </c>
      <c r="I2895" s="484"/>
    </row>
    <row r="2896" spans="1:9" ht="60.95" customHeight="1" x14ac:dyDescent="0.25">
      <c r="A2896" s="481" t="s">
        <v>6436</v>
      </c>
      <c r="B2896" s="481"/>
      <c r="C2896" s="482" t="s">
        <v>6437</v>
      </c>
      <c r="D2896" s="482"/>
      <c r="E2896" s="482"/>
      <c r="F2896" s="482"/>
      <c r="G2896" s="363" t="s">
        <v>14836</v>
      </c>
      <c r="H2896" s="499">
        <v>989.19</v>
      </c>
      <c r="I2896" s="484"/>
    </row>
    <row r="2897" spans="1:9" ht="60.95" customHeight="1" x14ac:dyDescent="0.25">
      <c r="A2897" s="481" t="s">
        <v>211</v>
      </c>
      <c r="B2897" s="481"/>
      <c r="C2897" s="482" t="s">
        <v>297</v>
      </c>
      <c r="D2897" s="482"/>
      <c r="E2897" s="482"/>
      <c r="F2897" s="482"/>
      <c r="G2897" s="363" t="s">
        <v>14836</v>
      </c>
      <c r="H2897" s="501">
        <v>1672.44</v>
      </c>
      <c r="I2897" s="484"/>
    </row>
    <row r="2898" spans="1:9" ht="24.4" customHeight="1" x14ac:dyDescent="0.25">
      <c r="A2898" s="481" t="s">
        <v>6438</v>
      </c>
      <c r="B2898" s="481"/>
      <c r="C2898" s="482" t="s">
        <v>6439</v>
      </c>
      <c r="D2898" s="482"/>
      <c r="E2898" s="482"/>
      <c r="F2898" s="482"/>
      <c r="G2898" s="363" t="s">
        <v>14778</v>
      </c>
      <c r="H2898" s="500">
        <v>38.14</v>
      </c>
      <c r="I2898" s="484"/>
    </row>
    <row r="2899" spans="1:9" ht="36.6" customHeight="1" x14ac:dyDescent="0.25">
      <c r="A2899" s="481" t="s">
        <v>6434</v>
      </c>
      <c r="B2899" s="481"/>
      <c r="C2899" s="482" t="s">
        <v>15235</v>
      </c>
      <c r="D2899" s="482"/>
      <c r="E2899" s="482"/>
      <c r="F2899" s="482"/>
      <c r="G2899" s="363" t="s">
        <v>14778</v>
      </c>
      <c r="H2899" s="500">
        <v>26.19</v>
      </c>
      <c r="I2899" s="484"/>
    </row>
    <row r="2900" spans="1:9" ht="12.2" customHeight="1" x14ac:dyDescent="0.25">
      <c r="A2900" s="485">
        <v>9084</v>
      </c>
      <c r="B2900" s="486"/>
      <c r="C2900" s="487" t="s">
        <v>6440</v>
      </c>
      <c r="D2900" s="487"/>
      <c r="E2900" s="487"/>
      <c r="F2900" s="487"/>
      <c r="G2900" s="362"/>
      <c r="H2900" s="488"/>
      <c r="I2900" s="488"/>
    </row>
    <row r="2901" spans="1:9" ht="24.4" customHeight="1" x14ac:dyDescent="0.25">
      <c r="A2901" s="481" t="s">
        <v>6441</v>
      </c>
      <c r="B2901" s="481"/>
      <c r="C2901" s="482" t="s">
        <v>6442</v>
      </c>
      <c r="D2901" s="482"/>
      <c r="E2901" s="482"/>
      <c r="F2901" s="482"/>
      <c r="G2901" s="363" t="s">
        <v>14778</v>
      </c>
      <c r="H2901" s="499">
        <v>371.15</v>
      </c>
      <c r="I2901" s="484"/>
    </row>
    <row r="2902" spans="1:9" ht="24.4" customHeight="1" x14ac:dyDescent="0.25">
      <c r="A2902" s="481" t="s">
        <v>6443</v>
      </c>
      <c r="B2902" s="481"/>
      <c r="C2902" s="482" t="s">
        <v>6444</v>
      </c>
      <c r="D2902" s="482"/>
      <c r="E2902" s="482"/>
      <c r="F2902" s="482"/>
      <c r="G2902" s="363" t="s">
        <v>14778</v>
      </c>
      <c r="H2902" s="499">
        <v>149.52000000000001</v>
      </c>
      <c r="I2902" s="484"/>
    </row>
    <row r="2903" spans="1:9" ht="12.2" customHeight="1" x14ac:dyDescent="0.25">
      <c r="A2903" s="485">
        <v>9085</v>
      </c>
      <c r="B2903" s="486"/>
      <c r="C2903" s="487" t="s">
        <v>6445</v>
      </c>
      <c r="D2903" s="487"/>
      <c r="E2903" s="487"/>
      <c r="F2903" s="487"/>
      <c r="G2903" s="362"/>
      <c r="H2903" s="488"/>
      <c r="I2903" s="488"/>
    </row>
    <row r="2904" spans="1:9" ht="48.75" customHeight="1" x14ac:dyDescent="0.25">
      <c r="A2904" s="481" t="s">
        <v>15236</v>
      </c>
      <c r="B2904" s="481"/>
      <c r="C2904" s="482" t="s">
        <v>15237</v>
      </c>
      <c r="D2904" s="482"/>
      <c r="E2904" s="482"/>
      <c r="F2904" s="482"/>
      <c r="G2904" s="363" t="s">
        <v>14781</v>
      </c>
      <c r="H2904" s="501">
        <v>4205.1400000000003</v>
      </c>
      <c r="I2904" s="484"/>
    </row>
    <row r="2905" spans="1:9" ht="36.6" customHeight="1" x14ac:dyDescent="0.25">
      <c r="A2905" s="481" t="s">
        <v>15238</v>
      </c>
      <c r="B2905" s="481"/>
      <c r="C2905" s="482" t="s">
        <v>15239</v>
      </c>
      <c r="D2905" s="482"/>
      <c r="E2905" s="482"/>
      <c r="F2905" s="482"/>
      <c r="G2905" s="363" t="s">
        <v>14944</v>
      </c>
      <c r="H2905" s="500">
        <v>17.600000000000001</v>
      </c>
      <c r="I2905" s="484"/>
    </row>
    <row r="2906" spans="1:9" ht="36.6" customHeight="1" x14ac:dyDescent="0.25">
      <c r="A2906" s="481" t="s">
        <v>6446</v>
      </c>
      <c r="B2906" s="481"/>
      <c r="C2906" s="482" t="s">
        <v>15240</v>
      </c>
      <c r="D2906" s="482"/>
      <c r="E2906" s="482"/>
      <c r="F2906" s="482"/>
      <c r="G2906" s="363" t="s">
        <v>14944</v>
      </c>
      <c r="H2906" s="483">
        <v>1.45</v>
      </c>
      <c r="I2906" s="484"/>
    </row>
    <row r="2907" spans="1:9" ht="36.6" customHeight="1" x14ac:dyDescent="0.25">
      <c r="A2907" s="481" t="s">
        <v>15241</v>
      </c>
      <c r="B2907" s="481"/>
      <c r="C2907" s="482" t="s">
        <v>15242</v>
      </c>
      <c r="D2907" s="482"/>
      <c r="E2907" s="482"/>
      <c r="F2907" s="482"/>
      <c r="G2907" s="363" t="s">
        <v>14781</v>
      </c>
      <c r="H2907" s="501">
        <v>2697.69</v>
      </c>
      <c r="I2907" s="484"/>
    </row>
    <row r="2908" spans="1:9" ht="36.6" customHeight="1" x14ac:dyDescent="0.25">
      <c r="A2908" s="481" t="s">
        <v>15243</v>
      </c>
      <c r="B2908" s="481"/>
      <c r="C2908" s="482" t="s">
        <v>15244</v>
      </c>
      <c r="D2908" s="482"/>
      <c r="E2908" s="482"/>
      <c r="F2908" s="482"/>
      <c r="G2908" s="363" t="s">
        <v>13856</v>
      </c>
      <c r="H2908" s="483">
        <v>0.84</v>
      </c>
      <c r="I2908" s="484"/>
    </row>
    <row r="2909" spans="1:9" ht="12.2" customHeight="1" x14ac:dyDescent="0.25">
      <c r="A2909" s="485">
        <v>8697</v>
      </c>
      <c r="B2909" s="486"/>
      <c r="C2909" s="487" t="s">
        <v>6447</v>
      </c>
      <c r="D2909" s="487"/>
      <c r="E2909" s="487"/>
      <c r="F2909" s="487"/>
      <c r="G2909" s="362"/>
      <c r="H2909" s="488"/>
      <c r="I2909" s="488"/>
    </row>
    <row r="2910" spans="1:9" ht="12.2" customHeight="1" x14ac:dyDescent="0.25">
      <c r="A2910" s="485">
        <v>9086</v>
      </c>
      <c r="B2910" s="486"/>
      <c r="C2910" s="487" t="s">
        <v>6448</v>
      </c>
      <c r="D2910" s="487"/>
      <c r="E2910" s="487"/>
      <c r="F2910" s="487"/>
      <c r="G2910" s="362"/>
      <c r="H2910" s="488"/>
      <c r="I2910" s="488"/>
    </row>
    <row r="2911" spans="1:9" ht="24.4" customHeight="1" x14ac:dyDescent="0.25">
      <c r="A2911" s="481" t="s">
        <v>6449</v>
      </c>
      <c r="B2911" s="481"/>
      <c r="C2911" s="482" t="s">
        <v>6450</v>
      </c>
      <c r="D2911" s="482"/>
      <c r="E2911" s="482"/>
      <c r="F2911" s="482"/>
      <c r="G2911" s="363" t="s">
        <v>14836</v>
      </c>
      <c r="H2911" s="500">
        <v>36.04</v>
      </c>
      <c r="I2911" s="484"/>
    </row>
    <row r="2912" spans="1:9" ht="24.4" customHeight="1" x14ac:dyDescent="0.25">
      <c r="A2912" s="481" t="s">
        <v>6451</v>
      </c>
      <c r="B2912" s="481"/>
      <c r="C2912" s="482" t="s">
        <v>6452</v>
      </c>
      <c r="D2912" s="482"/>
      <c r="E2912" s="482"/>
      <c r="F2912" s="482"/>
      <c r="G2912" s="363" t="s">
        <v>14836</v>
      </c>
      <c r="H2912" s="483">
        <v>2.96</v>
      </c>
      <c r="I2912" s="484"/>
    </row>
    <row r="2913" spans="1:9" ht="12.2" customHeight="1" x14ac:dyDescent="0.25">
      <c r="A2913" s="485">
        <v>9087</v>
      </c>
      <c r="B2913" s="486"/>
      <c r="C2913" s="487" t="s">
        <v>6453</v>
      </c>
      <c r="D2913" s="487"/>
      <c r="E2913" s="487"/>
      <c r="F2913" s="487"/>
      <c r="G2913" s="362"/>
      <c r="H2913" s="488"/>
      <c r="I2913" s="488"/>
    </row>
    <row r="2914" spans="1:9" ht="36.6" customHeight="1" x14ac:dyDescent="0.25">
      <c r="A2914" s="481" t="s">
        <v>6455</v>
      </c>
      <c r="B2914" s="481"/>
      <c r="C2914" s="482" t="s">
        <v>15245</v>
      </c>
      <c r="D2914" s="482"/>
      <c r="E2914" s="482"/>
      <c r="F2914" s="482"/>
      <c r="G2914" s="363" t="s">
        <v>14836</v>
      </c>
      <c r="H2914" s="500">
        <v>35.71</v>
      </c>
      <c r="I2914" s="484"/>
    </row>
    <row r="2915" spans="1:9" ht="36.6" customHeight="1" x14ac:dyDescent="0.25">
      <c r="A2915" s="481" t="s">
        <v>6454</v>
      </c>
      <c r="B2915" s="481"/>
      <c r="C2915" s="482" t="s">
        <v>15246</v>
      </c>
      <c r="D2915" s="482"/>
      <c r="E2915" s="482"/>
      <c r="F2915" s="482"/>
      <c r="G2915" s="363" t="s">
        <v>14836</v>
      </c>
      <c r="H2915" s="500">
        <v>21.31</v>
      </c>
      <c r="I2915" s="484"/>
    </row>
    <row r="2916" spans="1:9" ht="24.4" customHeight="1" x14ac:dyDescent="0.25">
      <c r="A2916" s="481" t="s">
        <v>6456</v>
      </c>
      <c r="B2916" s="481"/>
      <c r="C2916" s="482" t="s">
        <v>6457</v>
      </c>
      <c r="D2916" s="482"/>
      <c r="E2916" s="482"/>
      <c r="F2916" s="482"/>
      <c r="G2916" s="363" t="s">
        <v>14836</v>
      </c>
      <c r="H2916" s="483">
        <v>4.93</v>
      </c>
      <c r="I2916" s="484"/>
    </row>
    <row r="2917" spans="1:9" ht="24.4" customHeight="1" x14ac:dyDescent="0.25">
      <c r="A2917" s="481" t="s">
        <v>6458</v>
      </c>
      <c r="B2917" s="481"/>
      <c r="C2917" s="482" t="s">
        <v>6459</v>
      </c>
      <c r="D2917" s="482"/>
      <c r="E2917" s="482"/>
      <c r="F2917" s="482"/>
      <c r="G2917" s="363" t="s">
        <v>15247</v>
      </c>
      <c r="H2917" s="483">
        <v>4.7699999999999996</v>
      </c>
      <c r="I2917" s="484"/>
    </row>
    <row r="2918" spans="1:9" ht="36.6" customHeight="1" x14ac:dyDescent="0.25">
      <c r="A2918" s="481" t="s">
        <v>6460</v>
      </c>
      <c r="B2918" s="481"/>
      <c r="C2918" s="482" t="s">
        <v>6461</v>
      </c>
      <c r="D2918" s="482"/>
      <c r="E2918" s="482"/>
      <c r="F2918" s="482"/>
      <c r="G2918" s="363" t="s">
        <v>14836</v>
      </c>
      <c r="H2918" s="500">
        <v>16.899999999999999</v>
      </c>
      <c r="I2918" s="484"/>
    </row>
    <row r="2919" spans="1:9" ht="36.6" customHeight="1" x14ac:dyDescent="0.25">
      <c r="A2919" s="481" t="s">
        <v>6462</v>
      </c>
      <c r="B2919" s="481"/>
      <c r="C2919" s="482" t="s">
        <v>6463</v>
      </c>
      <c r="D2919" s="482"/>
      <c r="E2919" s="482"/>
      <c r="F2919" s="482"/>
      <c r="G2919" s="363" t="s">
        <v>15247</v>
      </c>
      <c r="H2919" s="483">
        <v>4.97</v>
      </c>
      <c r="I2919" s="484"/>
    </row>
    <row r="2920" spans="1:9" ht="24.4" customHeight="1" x14ac:dyDescent="0.25">
      <c r="A2920" s="481" t="s">
        <v>6464</v>
      </c>
      <c r="B2920" s="481"/>
      <c r="C2920" s="482" t="s">
        <v>15248</v>
      </c>
      <c r="D2920" s="482"/>
      <c r="E2920" s="482"/>
      <c r="F2920" s="482"/>
      <c r="G2920" s="363" t="s">
        <v>14836</v>
      </c>
      <c r="H2920" s="500">
        <v>48</v>
      </c>
      <c r="I2920" s="484"/>
    </row>
    <row r="2921" spans="1:9" ht="24.4" customHeight="1" x14ac:dyDescent="0.25">
      <c r="A2921" s="481" t="s">
        <v>6465</v>
      </c>
      <c r="B2921" s="481"/>
      <c r="C2921" s="482" t="s">
        <v>15249</v>
      </c>
      <c r="D2921" s="482"/>
      <c r="E2921" s="482"/>
      <c r="F2921" s="482"/>
      <c r="G2921" s="363" t="s">
        <v>14836</v>
      </c>
      <c r="H2921" s="500">
        <v>48</v>
      </c>
      <c r="I2921" s="484"/>
    </row>
    <row r="2922" spans="1:9" ht="12.2" customHeight="1" x14ac:dyDescent="0.25">
      <c r="A2922" s="485">
        <v>8698</v>
      </c>
      <c r="B2922" s="486"/>
      <c r="C2922" s="487" t="s">
        <v>6466</v>
      </c>
      <c r="D2922" s="487"/>
      <c r="E2922" s="487"/>
      <c r="F2922" s="487"/>
      <c r="G2922" s="362"/>
      <c r="H2922" s="488"/>
      <c r="I2922" s="488"/>
    </row>
    <row r="2923" spans="1:9" ht="12.2" customHeight="1" x14ac:dyDescent="0.25">
      <c r="A2923" s="485">
        <v>9089</v>
      </c>
      <c r="B2923" s="486"/>
      <c r="C2923" s="487" t="s">
        <v>6468</v>
      </c>
      <c r="D2923" s="487"/>
      <c r="E2923" s="487"/>
      <c r="F2923" s="487"/>
      <c r="G2923" s="362"/>
      <c r="H2923" s="488"/>
      <c r="I2923" s="488"/>
    </row>
    <row r="2924" spans="1:9" ht="36.6" customHeight="1" x14ac:dyDescent="0.25">
      <c r="A2924" s="481" t="s">
        <v>6469</v>
      </c>
      <c r="B2924" s="481"/>
      <c r="C2924" s="482" t="s">
        <v>6470</v>
      </c>
      <c r="D2924" s="482"/>
      <c r="E2924" s="482"/>
      <c r="F2924" s="482"/>
      <c r="G2924" s="363" t="s">
        <v>355</v>
      </c>
      <c r="H2924" s="499">
        <v>253.28</v>
      </c>
      <c r="I2924" s="484"/>
    </row>
    <row r="2925" spans="1:9" ht="36.6" customHeight="1" x14ac:dyDescent="0.25">
      <c r="A2925" s="481" t="s">
        <v>6471</v>
      </c>
      <c r="B2925" s="481"/>
      <c r="C2925" s="482" t="s">
        <v>6472</v>
      </c>
      <c r="D2925" s="482"/>
      <c r="E2925" s="482"/>
      <c r="F2925" s="482"/>
      <c r="G2925" s="363" t="s">
        <v>355</v>
      </c>
      <c r="H2925" s="499">
        <v>262.75</v>
      </c>
      <c r="I2925" s="484"/>
    </row>
    <row r="2926" spans="1:9" ht="48.75" customHeight="1" x14ac:dyDescent="0.25">
      <c r="A2926" s="481" t="s">
        <v>6473</v>
      </c>
      <c r="B2926" s="481"/>
      <c r="C2926" s="482" t="s">
        <v>6474</v>
      </c>
      <c r="D2926" s="482"/>
      <c r="E2926" s="482"/>
      <c r="F2926" s="482"/>
      <c r="G2926" s="363" t="s">
        <v>14778</v>
      </c>
      <c r="H2926" s="500">
        <v>96.35</v>
      </c>
      <c r="I2926" s="484"/>
    </row>
    <row r="2927" spans="1:9" ht="48.75" customHeight="1" x14ac:dyDescent="0.25">
      <c r="A2927" s="481" t="s">
        <v>2366</v>
      </c>
      <c r="B2927" s="481"/>
      <c r="C2927" s="482" t="s">
        <v>2367</v>
      </c>
      <c r="D2927" s="482"/>
      <c r="E2927" s="482"/>
      <c r="F2927" s="482"/>
      <c r="G2927" s="363" t="s">
        <v>14778</v>
      </c>
      <c r="H2927" s="499">
        <v>218.34</v>
      </c>
      <c r="I2927" s="484"/>
    </row>
    <row r="2928" spans="1:9" ht="36.6" customHeight="1" x14ac:dyDescent="0.25">
      <c r="A2928" s="481" t="s">
        <v>6475</v>
      </c>
      <c r="B2928" s="481"/>
      <c r="C2928" s="482" t="s">
        <v>6476</v>
      </c>
      <c r="D2928" s="482"/>
      <c r="E2928" s="482"/>
      <c r="F2928" s="482"/>
      <c r="G2928" s="363" t="s">
        <v>355</v>
      </c>
      <c r="H2928" s="501">
        <v>1684.92</v>
      </c>
      <c r="I2928" s="484"/>
    </row>
    <row r="2929" spans="1:9" ht="36.6" customHeight="1" x14ac:dyDescent="0.25">
      <c r="A2929" s="481" t="s">
        <v>6477</v>
      </c>
      <c r="B2929" s="481"/>
      <c r="C2929" s="482" t="s">
        <v>6478</v>
      </c>
      <c r="D2929" s="482"/>
      <c r="E2929" s="482"/>
      <c r="F2929" s="482"/>
      <c r="G2929" s="363" t="s">
        <v>355</v>
      </c>
      <c r="H2929" s="501">
        <v>1917.32</v>
      </c>
      <c r="I2929" s="484"/>
    </row>
    <row r="2930" spans="1:9" ht="36.6" customHeight="1" x14ac:dyDescent="0.25">
      <c r="A2930" s="481" t="s">
        <v>6479</v>
      </c>
      <c r="B2930" s="481"/>
      <c r="C2930" s="482" t="s">
        <v>6480</v>
      </c>
      <c r="D2930" s="482"/>
      <c r="E2930" s="482"/>
      <c r="F2930" s="482"/>
      <c r="G2930" s="363" t="s">
        <v>355</v>
      </c>
      <c r="H2930" s="501">
        <v>1220.1099999999999</v>
      </c>
      <c r="I2930" s="484"/>
    </row>
    <row r="2931" spans="1:9" ht="36.6" customHeight="1" x14ac:dyDescent="0.25">
      <c r="A2931" s="481" t="s">
        <v>6481</v>
      </c>
      <c r="B2931" s="481"/>
      <c r="C2931" s="482" t="s">
        <v>6482</v>
      </c>
      <c r="D2931" s="482"/>
      <c r="E2931" s="482"/>
      <c r="F2931" s="482"/>
      <c r="G2931" s="363" t="s">
        <v>355</v>
      </c>
      <c r="H2931" s="501">
        <v>1917.32</v>
      </c>
      <c r="I2931" s="484"/>
    </row>
    <row r="2932" spans="1:9" ht="36.6" customHeight="1" x14ac:dyDescent="0.25">
      <c r="A2932" s="481" t="s">
        <v>6483</v>
      </c>
      <c r="B2932" s="481"/>
      <c r="C2932" s="482" t="s">
        <v>6484</v>
      </c>
      <c r="D2932" s="482"/>
      <c r="E2932" s="482"/>
      <c r="F2932" s="482"/>
      <c r="G2932" s="363" t="s">
        <v>355</v>
      </c>
      <c r="H2932" s="499">
        <v>697.21</v>
      </c>
      <c r="I2932" s="484"/>
    </row>
    <row r="2933" spans="1:9" ht="36.6" customHeight="1" x14ac:dyDescent="0.25">
      <c r="A2933" s="481" t="s">
        <v>6485</v>
      </c>
      <c r="B2933" s="481"/>
      <c r="C2933" s="482" t="s">
        <v>6486</v>
      </c>
      <c r="D2933" s="482"/>
      <c r="E2933" s="482"/>
      <c r="F2933" s="482"/>
      <c r="G2933" s="363" t="s">
        <v>355</v>
      </c>
      <c r="H2933" s="499">
        <v>929.61</v>
      </c>
      <c r="I2933" s="484"/>
    </row>
    <row r="2934" spans="1:9" ht="36.6" customHeight="1" x14ac:dyDescent="0.25">
      <c r="A2934" s="481" t="s">
        <v>6487</v>
      </c>
      <c r="B2934" s="481"/>
      <c r="C2934" s="482" t="s">
        <v>6488</v>
      </c>
      <c r="D2934" s="482"/>
      <c r="E2934" s="482"/>
      <c r="F2934" s="482"/>
      <c r="G2934" s="363" t="s">
        <v>355</v>
      </c>
      <c r="H2934" s="499">
        <v>444.3</v>
      </c>
      <c r="I2934" s="484"/>
    </row>
    <row r="2935" spans="1:9" ht="36.6" customHeight="1" x14ac:dyDescent="0.25">
      <c r="A2935" s="481" t="s">
        <v>6489</v>
      </c>
      <c r="B2935" s="481"/>
      <c r="C2935" s="482" t="s">
        <v>6490</v>
      </c>
      <c r="D2935" s="482"/>
      <c r="E2935" s="482"/>
      <c r="F2935" s="482"/>
      <c r="G2935" s="363" t="s">
        <v>355</v>
      </c>
      <c r="H2935" s="501">
        <v>2149.73</v>
      </c>
      <c r="I2935" s="484"/>
    </row>
    <row r="2936" spans="1:9" ht="36.6" customHeight="1" x14ac:dyDescent="0.25">
      <c r="A2936" s="481" t="s">
        <v>6491</v>
      </c>
      <c r="B2936" s="481"/>
      <c r="C2936" s="482" t="s">
        <v>6492</v>
      </c>
      <c r="D2936" s="482"/>
      <c r="E2936" s="482"/>
      <c r="F2936" s="482"/>
      <c r="G2936" s="363" t="s">
        <v>355</v>
      </c>
      <c r="H2936" s="499">
        <v>464.8</v>
      </c>
      <c r="I2936" s="484"/>
    </row>
    <row r="2937" spans="1:9" ht="12.2" customHeight="1" x14ac:dyDescent="0.25">
      <c r="A2937" s="481" t="s">
        <v>6493</v>
      </c>
      <c r="B2937" s="481"/>
      <c r="C2937" s="482" t="s">
        <v>6494</v>
      </c>
      <c r="D2937" s="482"/>
      <c r="E2937" s="482"/>
      <c r="F2937" s="482"/>
      <c r="G2937" s="363" t="s">
        <v>355</v>
      </c>
      <c r="H2937" s="499">
        <v>971.99</v>
      </c>
      <c r="I2937" s="484"/>
    </row>
    <row r="2938" spans="1:9" ht="24.4" customHeight="1" x14ac:dyDescent="0.25">
      <c r="A2938" s="481" t="s">
        <v>6495</v>
      </c>
      <c r="B2938" s="481"/>
      <c r="C2938" s="482" t="s">
        <v>6496</v>
      </c>
      <c r="D2938" s="482"/>
      <c r="E2938" s="482"/>
      <c r="F2938" s="482"/>
      <c r="G2938" s="363" t="s">
        <v>355</v>
      </c>
      <c r="H2938" s="499">
        <v>172.71</v>
      </c>
      <c r="I2938" s="484"/>
    </row>
    <row r="2939" spans="1:9" ht="24.4" customHeight="1" x14ac:dyDescent="0.25">
      <c r="A2939" s="481" t="s">
        <v>6497</v>
      </c>
      <c r="B2939" s="481"/>
      <c r="C2939" s="482" t="s">
        <v>6498</v>
      </c>
      <c r="D2939" s="482"/>
      <c r="E2939" s="482"/>
      <c r="F2939" s="482"/>
      <c r="G2939" s="363" t="s">
        <v>355</v>
      </c>
      <c r="H2939" s="499">
        <v>345.43</v>
      </c>
      <c r="I2939" s="484"/>
    </row>
    <row r="2940" spans="1:9" ht="24.4" customHeight="1" x14ac:dyDescent="0.25">
      <c r="A2940" s="481" t="s">
        <v>6499</v>
      </c>
      <c r="B2940" s="481"/>
      <c r="C2940" s="482" t="s">
        <v>6500</v>
      </c>
      <c r="D2940" s="482"/>
      <c r="E2940" s="482"/>
      <c r="F2940" s="482"/>
      <c r="G2940" s="363" t="s">
        <v>355</v>
      </c>
      <c r="H2940" s="499">
        <v>622.78</v>
      </c>
      <c r="I2940" s="484"/>
    </row>
    <row r="2941" spans="1:9" ht="24.4" customHeight="1" x14ac:dyDescent="0.25">
      <c r="A2941" s="481" t="s">
        <v>6501</v>
      </c>
      <c r="B2941" s="481"/>
      <c r="C2941" s="482" t="s">
        <v>6502</v>
      </c>
      <c r="D2941" s="482"/>
      <c r="E2941" s="482"/>
      <c r="F2941" s="482"/>
      <c r="G2941" s="363" t="s">
        <v>355</v>
      </c>
      <c r="H2941" s="499">
        <v>631.94000000000005</v>
      </c>
      <c r="I2941" s="484"/>
    </row>
    <row r="2942" spans="1:9" ht="24.4" customHeight="1" x14ac:dyDescent="0.25">
      <c r="A2942" s="481" t="s">
        <v>6503</v>
      </c>
      <c r="B2942" s="481"/>
      <c r="C2942" s="482" t="s">
        <v>6504</v>
      </c>
      <c r="D2942" s="482"/>
      <c r="E2942" s="482"/>
      <c r="F2942" s="482"/>
      <c r="G2942" s="363" t="s">
        <v>355</v>
      </c>
      <c r="H2942" s="499">
        <v>934.17</v>
      </c>
      <c r="I2942" s="484"/>
    </row>
    <row r="2943" spans="1:9" ht="24.4" customHeight="1" x14ac:dyDescent="0.25">
      <c r="A2943" s="481" t="s">
        <v>6505</v>
      </c>
      <c r="B2943" s="481"/>
      <c r="C2943" s="482" t="s">
        <v>6506</v>
      </c>
      <c r="D2943" s="482"/>
      <c r="E2943" s="482"/>
      <c r="F2943" s="482"/>
      <c r="G2943" s="363" t="s">
        <v>355</v>
      </c>
      <c r="H2943" s="499">
        <v>947.91</v>
      </c>
      <c r="I2943" s="484"/>
    </row>
    <row r="2944" spans="1:9" ht="24.4" customHeight="1" x14ac:dyDescent="0.25">
      <c r="A2944" s="481" t="s">
        <v>6507</v>
      </c>
      <c r="B2944" s="481"/>
      <c r="C2944" s="482" t="s">
        <v>6508</v>
      </c>
      <c r="D2944" s="482"/>
      <c r="E2944" s="482"/>
      <c r="F2944" s="482"/>
      <c r="G2944" s="363" t="s">
        <v>355</v>
      </c>
      <c r="H2944" s="501">
        <v>1245.56</v>
      </c>
      <c r="I2944" s="484"/>
    </row>
    <row r="2945" spans="1:9" ht="24.4" customHeight="1" x14ac:dyDescent="0.25">
      <c r="A2945" s="481" t="s">
        <v>6509</v>
      </c>
      <c r="B2945" s="481"/>
      <c r="C2945" s="482" t="s">
        <v>6510</v>
      </c>
      <c r="D2945" s="482"/>
      <c r="E2945" s="482"/>
      <c r="F2945" s="482"/>
      <c r="G2945" s="363" t="s">
        <v>355</v>
      </c>
      <c r="H2945" s="501">
        <v>1263.8800000000001</v>
      </c>
      <c r="I2945" s="484"/>
    </row>
    <row r="2946" spans="1:9" ht="24.4" customHeight="1" x14ac:dyDescent="0.25">
      <c r="A2946" s="481" t="s">
        <v>6511</v>
      </c>
      <c r="B2946" s="481"/>
      <c r="C2946" s="482" t="s">
        <v>6512</v>
      </c>
      <c r="D2946" s="482"/>
      <c r="E2946" s="482"/>
      <c r="F2946" s="482"/>
      <c r="G2946" s="363" t="s">
        <v>355</v>
      </c>
      <c r="H2946" s="499">
        <v>618.20000000000005</v>
      </c>
      <c r="I2946" s="484"/>
    </row>
    <row r="2947" spans="1:9" ht="24.4" customHeight="1" x14ac:dyDescent="0.25">
      <c r="A2947" s="481" t="s">
        <v>6513</v>
      </c>
      <c r="B2947" s="481"/>
      <c r="C2947" s="482" t="s">
        <v>6514</v>
      </c>
      <c r="D2947" s="482"/>
      <c r="E2947" s="482"/>
      <c r="F2947" s="482"/>
      <c r="G2947" s="363" t="s">
        <v>355</v>
      </c>
      <c r="H2947" s="499">
        <v>315.97000000000003</v>
      </c>
      <c r="I2947" s="484"/>
    </row>
    <row r="2948" spans="1:9" ht="24.4" customHeight="1" x14ac:dyDescent="0.25">
      <c r="A2948" s="481" t="s">
        <v>6515</v>
      </c>
      <c r="B2948" s="481"/>
      <c r="C2948" s="482" t="s">
        <v>6516</v>
      </c>
      <c r="D2948" s="482"/>
      <c r="E2948" s="482"/>
      <c r="F2948" s="482"/>
      <c r="G2948" s="363" t="s">
        <v>355</v>
      </c>
      <c r="H2948" s="499">
        <v>357.18</v>
      </c>
      <c r="I2948" s="484"/>
    </row>
    <row r="2949" spans="1:9" ht="24.4" customHeight="1" x14ac:dyDescent="0.25">
      <c r="A2949" s="481" t="s">
        <v>6517</v>
      </c>
      <c r="B2949" s="481"/>
      <c r="C2949" s="482" t="s">
        <v>6518</v>
      </c>
      <c r="D2949" s="482"/>
      <c r="E2949" s="482"/>
      <c r="F2949" s="482"/>
      <c r="G2949" s="363" t="s">
        <v>355</v>
      </c>
      <c r="H2949" s="499">
        <v>402.97</v>
      </c>
      <c r="I2949" s="484"/>
    </row>
    <row r="2950" spans="1:9" ht="24.4" customHeight="1" x14ac:dyDescent="0.25">
      <c r="A2950" s="481" t="s">
        <v>6519</v>
      </c>
      <c r="B2950" s="481"/>
      <c r="C2950" s="482" t="s">
        <v>6520</v>
      </c>
      <c r="D2950" s="482"/>
      <c r="E2950" s="482"/>
      <c r="F2950" s="482"/>
      <c r="G2950" s="363" t="s">
        <v>355</v>
      </c>
      <c r="H2950" s="499">
        <v>150.65</v>
      </c>
      <c r="I2950" s="484"/>
    </row>
    <row r="2951" spans="1:9" ht="24.4" customHeight="1" x14ac:dyDescent="0.25">
      <c r="A2951" s="481" t="s">
        <v>6521</v>
      </c>
      <c r="B2951" s="481"/>
      <c r="C2951" s="482" t="s">
        <v>6522</v>
      </c>
      <c r="D2951" s="482"/>
      <c r="E2951" s="482"/>
      <c r="F2951" s="482"/>
      <c r="G2951" s="363" t="s">
        <v>355</v>
      </c>
      <c r="H2951" s="499">
        <v>297.64999999999998</v>
      </c>
      <c r="I2951" s="484"/>
    </row>
    <row r="2952" spans="1:9" ht="24.4" customHeight="1" x14ac:dyDescent="0.25">
      <c r="A2952" s="481" t="s">
        <v>6523</v>
      </c>
      <c r="B2952" s="481"/>
      <c r="C2952" s="482" t="s">
        <v>6524</v>
      </c>
      <c r="D2952" s="482"/>
      <c r="E2952" s="482"/>
      <c r="F2952" s="482"/>
      <c r="G2952" s="363" t="s">
        <v>355</v>
      </c>
      <c r="H2952" s="499">
        <v>302.23</v>
      </c>
      <c r="I2952" s="484"/>
    </row>
    <row r="2953" spans="1:9" ht="24.4" customHeight="1" x14ac:dyDescent="0.25">
      <c r="A2953" s="481" t="s">
        <v>6525</v>
      </c>
      <c r="B2953" s="481"/>
      <c r="C2953" s="482" t="s">
        <v>6526</v>
      </c>
      <c r="D2953" s="482"/>
      <c r="E2953" s="482"/>
      <c r="F2953" s="482"/>
      <c r="G2953" s="363" t="s">
        <v>355</v>
      </c>
      <c r="H2953" s="499">
        <v>238.12</v>
      </c>
      <c r="I2953" s="484"/>
    </row>
    <row r="2954" spans="1:9" ht="24.4" customHeight="1" x14ac:dyDescent="0.25">
      <c r="A2954" s="481" t="s">
        <v>6527</v>
      </c>
      <c r="B2954" s="481"/>
      <c r="C2954" s="482" t="s">
        <v>6528</v>
      </c>
      <c r="D2954" s="482"/>
      <c r="E2954" s="482"/>
      <c r="F2954" s="482"/>
      <c r="G2954" s="363" t="s">
        <v>355</v>
      </c>
      <c r="H2954" s="499">
        <v>247.28</v>
      </c>
      <c r="I2954" s="484"/>
    </row>
    <row r="2955" spans="1:9" ht="24.4" customHeight="1" x14ac:dyDescent="0.25">
      <c r="A2955" s="481" t="s">
        <v>6529</v>
      </c>
      <c r="B2955" s="481"/>
      <c r="C2955" s="482" t="s">
        <v>6530</v>
      </c>
      <c r="D2955" s="482"/>
      <c r="E2955" s="482"/>
      <c r="F2955" s="482"/>
      <c r="G2955" s="363" t="s">
        <v>355</v>
      </c>
      <c r="H2955" s="501">
        <v>2257.59</v>
      </c>
      <c r="I2955" s="484"/>
    </row>
    <row r="2956" spans="1:9" ht="24.4" customHeight="1" x14ac:dyDescent="0.25">
      <c r="A2956" s="481" t="s">
        <v>6531</v>
      </c>
      <c r="B2956" s="481"/>
      <c r="C2956" s="482" t="s">
        <v>6532</v>
      </c>
      <c r="D2956" s="482"/>
      <c r="E2956" s="482"/>
      <c r="F2956" s="482"/>
      <c r="G2956" s="363" t="s">
        <v>355</v>
      </c>
      <c r="H2956" s="501">
        <v>2290.79</v>
      </c>
      <c r="I2956" s="484"/>
    </row>
    <row r="2957" spans="1:9" ht="24.4" customHeight="1" x14ac:dyDescent="0.25">
      <c r="A2957" s="481" t="s">
        <v>6533</v>
      </c>
      <c r="B2957" s="481"/>
      <c r="C2957" s="482" t="s">
        <v>6534</v>
      </c>
      <c r="D2957" s="482"/>
      <c r="E2957" s="482"/>
      <c r="F2957" s="482"/>
      <c r="G2957" s="363" t="s">
        <v>355</v>
      </c>
      <c r="H2957" s="501">
        <v>2568.98</v>
      </c>
      <c r="I2957" s="484"/>
    </row>
    <row r="2958" spans="1:9" ht="24.4" customHeight="1" x14ac:dyDescent="0.25">
      <c r="A2958" s="481" t="s">
        <v>6535</v>
      </c>
      <c r="B2958" s="481"/>
      <c r="C2958" s="482" t="s">
        <v>6536</v>
      </c>
      <c r="D2958" s="482"/>
      <c r="E2958" s="482"/>
      <c r="F2958" s="482"/>
      <c r="G2958" s="363" t="s">
        <v>355</v>
      </c>
      <c r="H2958" s="501">
        <v>2606.7600000000002</v>
      </c>
      <c r="I2958" s="484"/>
    </row>
    <row r="2959" spans="1:9" ht="12.2" customHeight="1" x14ac:dyDescent="0.25">
      <c r="A2959" s="481" t="s">
        <v>6537</v>
      </c>
      <c r="B2959" s="481"/>
      <c r="C2959" s="482" t="s">
        <v>6538</v>
      </c>
      <c r="D2959" s="482"/>
      <c r="E2959" s="482"/>
      <c r="F2959" s="482"/>
      <c r="G2959" s="363" t="s">
        <v>355</v>
      </c>
      <c r="H2959" s="499">
        <v>303.20999999999998</v>
      </c>
      <c r="I2959" s="484"/>
    </row>
    <row r="2960" spans="1:9" ht="12.2" customHeight="1" x14ac:dyDescent="0.25">
      <c r="A2960" s="481" t="s">
        <v>6539</v>
      </c>
      <c r="B2960" s="481"/>
      <c r="C2960" s="482" t="s">
        <v>6540</v>
      </c>
      <c r="D2960" s="482"/>
      <c r="E2960" s="482"/>
      <c r="F2960" s="482"/>
      <c r="G2960" s="363" t="s">
        <v>355</v>
      </c>
      <c r="H2960" s="499">
        <v>323.42</v>
      </c>
      <c r="I2960" s="484"/>
    </row>
    <row r="2961" spans="1:9" ht="24.4" customHeight="1" x14ac:dyDescent="0.25">
      <c r="A2961" s="481" t="s">
        <v>6541</v>
      </c>
      <c r="B2961" s="481"/>
      <c r="C2961" s="482" t="s">
        <v>6542</v>
      </c>
      <c r="D2961" s="482"/>
      <c r="E2961" s="482"/>
      <c r="F2961" s="482"/>
      <c r="G2961" s="363" t="s">
        <v>355</v>
      </c>
      <c r="H2961" s="499">
        <v>669.86</v>
      </c>
      <c r="I2961" s="484"/>
    </row>
    <row r="2962" spans="1:9" ht="36.6" customHeight="1" x14ac:dyDescent="0.25">
      <c r="A2962" s="481" t="s">
        <v>6543</v>
      </c>
      <c r="B2962" s="481"/>
      <c r="C2962" s="482" t="s">
        <v>6544</v>
      </c>
      <c r="D2962" s="482"/>
      <c r="E2962" s="482"/>
      <c r="F2962" s="482"/>
      <c r="G2962" s="363" t="s">
        <v>355</v>
      </c>
      <c r="H2962" s="499">
        <v>957.46</v>
      </c>
      <c r="I2962" s="484"/>
    </row>
    <row r="2963" spans="1:9" ht="24.4" customHeight="1" x14ac:dyDescent="0.25">
      <c r="A2963" s="481" t="s">
        <v>6545</v>
      </c>
      <c r="B2963" s="481"/>
      <c r="C2963" s="482" t="s">
        <v>6546</v>
      </c>
      <c r="D2963" s="482"/>
      <c r="E2963" s="482"/>
      <c r="F2963" s="482"/>
      <c r="G2963" s="363" t="s">
        <v>355</v>
      </c>
      <c r="H2963" s="499">
        <v>251.54</v>
      </c>
      <c r="I2963" s="484"/>
    </row>
    <row r="2964" spans="1:9" ht="85.35" customHeight="1" x14ac:dyDescent="0.25">
      <c r="A2964" s="481" t="s">
        <v>6547</v>
      </c>
      <c r="B2964" s="481"/>
      <c r="C2964" s="482" t="s">
        <v>6548</v>
      </c>
      <c r="D2964" s="482"/>
      <c r="E2964" s="482"/>
      <c r="F2964" s="482"/>
      <c r="G2964" s="363" t="s">
        <v>14781</v>
      </c>
      <c r="H2964" s="499">
        <v>616.71</v>
      </c>
      <c r="I2964" s="484"/>
    </row>
    <row r="2965" spans="1:9" ht="36.6" customHeight="1" x14ac:dyDescent="0.25">
      <c r="A2965" s="481" t="s">
        <v>6549</v>
      </c>
      <c r="B2965" s="481"/>
      <c r="C2965" s="482" t="s">
        <v>6550</v>
      </c>
      <c r="D2965" s="482"/>
      <c r="E2965" s="482"/>
      <c r="F2965" s="482"/>
      <c r="G2965" s="363" t="s">
        <v>355</v>
      </c>
      <c r="H2965" s="499">
        <v>574.47</v>
      </c>
      <c r="I2965" s="484"/>
    </row>
    <row r="2966" spans="1:9" ht="36.6" customHeight="1" x14ac:dyDescent="0.25">
      <c r="A2966" s="481" t="s">
        <v>6551</v>
      </c>
      <c r="B2966" s="481"/>
      <c r="C2966" s="482" t="s">
        <v>6552</v>
      </c>
      <c r="D2966" s="482"/>
      <c r="E2966" s="482"/>
      <c r="F2966" s="482"/>
      <c r="G2966" s="363" t="s">
        <v>355</v>
      </c>
      <c r="H2966" s="499">
        <v>656.54</v>
      </c>
      <c r="I2966" s="484"/>
    </row>
    <row r="2967" spans="1:9" ht="12.2" customHeight="1" x14ac:dyDescent="0.25">
      <c r="A2967" s="481" t="s">
        <v>6553</v>
      </c>
      <c r="B2967" s="481"/>
      <c r="C2967" s="482" t="s">
        <v>6554</v>
      </c>
      <c r="D2967" s="482"/>
      <c r="E2967" s="482"/>
      <c r="F2967" s="482"/>
      <c r="G2967" s="363" t="s">
        <v>355</v>
      </c>
      <c r="H2967" s="499">
        <v>820.68</v>
      </c>
      <c r="I2967" s="484"/>
    </row>
    <row r="2968" spans="1:9" ht="36.6" customHeight="1" x14ac:dyDescent="0.25">
      <c r="A2968" s="481" t="s">
        <v>6555</v>
      </c>
      <c r="B2968" s="481"/>
      <c r="C2968" s="482" t="s">
        <v>6556</v>
      </c>
      <c r="D2968" s="482"/>
      <c r="E2968" s="482"/>
      <c r="F2968" s="482"/>
      <c r="G2968" s="363" t="s">
        <v>355</v>
      </c>
      <c r="H2968" s="499">
        <v>339.66</v>
      </c>
      <c r="I2968" s="484"/>
    </row>
    <row r="2969" spans="1:9" ht="36.6" customHeight="1" x14ac:dyDescent="0.25">
      <c r="A2969" s="481" t="s">
        <v>6557</v>
      </c>
      <c r="B2969" s="481"/>
      <c r="C2969" s="482" t="s">
        <v>6558</v>
      </c>
      <c r="D2969" s="482"/>
      <c r="E2969" s="482"/>
      <c r="F2969" s="482"/>
      <c r="G2969" s="363" t="s">
        <v>14778</v>
      </c>
      <c r="H2969" s="499">
        <v>146.94999999999999</v>
      </c>
      <c r="I2969" s="484"/>
    </row>
    <row r="2970" spans="1:9" ht="12.2" customHeight="1" x14ac:dyDescent="0.25">
      <c r="A2970" s="485">
        <v>9090</v>
      </c>
      <c r="B2970" s="486"/>
      <c r="C2970" s="487" t="s">
        <v>6559</v>
      </c>
      <c r="D2970" s="487"/>
      <c r="E2970" s="487"/>
      <c r="F2970" s="487"/>
      <c r="G2970" s="362"/>
      <c r="H2970" s="488"/>
      <c r="I2970" s="488"/>
    </row>
    <row r="2971" spans="1:9" ht="12.2" customHeight="1" x14ac:dyDescent="0.25">
      <c r="A2971" s="481" t="s">
        <v>6560</v>
      </c>
      <c r="B2971" s="481"/>
      <c r="C2971" s="482" t="s">
        <v>6561</v>
      </c>
      <c r="D2971" s="482"/>
      <c r="E2971" s="482"/>
      <c r="F2971" s="482"/>
      <c r="G2971" s="363" t="s">
        <v>355</v>
      </c>
      <c r="H2971" s="499">
        <v>169.37</v>
      </c>
      <c r="I2971" s="484"/>
    </row>
    <row r="2972" spans="1:9" ht="60.95" customHeight="1" x14ac:dyDescent="0.25">
      <c r="A2972" s="481" t="s">
        <v>6562</v>
      </c>
      <c r="B2972" s="481"/>
      <c r="C2972" s="482" t="s">
        <v>6563</v>
      </c>
      <c r="D2972" s="482"/>
      <c r="E2972" s="482"/>
      <c r="F2972" s="482"/>
      <c r="G2972" s="363" t="s">
        <v>14817</v>
      </c>
      <c r="H2972" s="499">
        <v>867.51</v>
      </c>
      <c r="I2972" s="484"/>
    </row>
    <row r="2973" spans="1:9" ht="12.2" customHeight="1" x14ac:dyDescent="0.25">
      <c r="A2973" s="485">
        <v>9091</v>
      </c>
      <c r="B2973" s="486"/>
      <c r="C2973" s="487" t="s">
        <v>2076</v>
      </c>
      <c r="D2973" s="487"/>
      <c r="E2973" s="487"/>
      <c r="F2973" s="487"/>
      <c r="G2973" s="362"/>
      <c r="H2973" s="488"/>
      <c r="I2973" s="488"/>
    </row>
    <row r="2974" spans="1:9" ht="24.4" customHeight="1" x14ac:dyDescent="0.25">
      <c r="A2974" s="481" t="s">
        <v>6564</v>
      </c>
      <c r="B2974" s="481"/>
      <c r="C2974" s="482" t="s">
        <v>15250</v>
      </c>
      <c r="D2974" s="482"/>
      <c r="E2974" s="482"/>
      <c r="F2974" s="482"/>
      <c r="G2974" s="363" t="s">
        <v>14836</v>
      </c>
      <c r="H2974" s="501">
        <v>3902.2</v>
      </c>
      <c r="I2974" s="484"/>
    </row>
    <row r="2975" spans="1:9" ht="24.4" customHeight="1" x14ac:dyDescent="0.25">
      <c r="A2975" s="481" t="s">
        <v>6565</v>
      </c>
      <c r="B2975" s="481"/>
      <c r="C2975" s="482" t="s">
        <v>15251</v>
      </c>
      <c r="D2975" s="482"/>
      <c r="E2975" s="482"/>
      <c r="F2975" s="482"/>
      <c r="G2975" s="363" t="s">
        <v>14836</v>
      </c>
      <c r="H2975" s="501">
        <v>3902.2</v>
      </c>
      <c r="I2975" s="484"/>
    </row>
    <row r="2976" spans="1:9" ht="36.6" customHeight="1" x14ac:dyDescent="0.25">
      <c r="A2976" s="481" t="s">
        <v>6566</v>
      </c>
      <c r="B2976" s="481"/>
      <c r="C2976" s="482" t="s">
        <v>6567</v>
      </c>
      <c r="D2976" s="482"/>
      <c r="E2976" s="482"/>
      <c r="F2976" s="482"/>
      <c r="G2976" s="363" t="s">
        <v>14836</v>
      </c>
      <c r="H2976" s="501">
        <v>1895.83</v>
      </c>
      <c r="I2976" s="484"/>
    </row>
    <row r="2977" spans="1:9" ht="24.4" customHeight="1" x14ac:dyDescent="0.25">
      <c r="A2977" s="481" t="s">
        <v>6568</v>
      </c>
      <c r="B2977" s="481"/>
      <c r="C2977" s="482" t="s">
        <v>6569</v>
      </c>
      <c r="D2977" s="482"/>
      <c r="E2977" s="482"/>
      <c r="F2977" s="482"/>
      <c r="G2977" s="363" t="s">
        <v>14836</v>
      </c>
      <c r="H2977" s="501">
        <v>2057.13</v>
      </c>
      <c r="I2977" s="484"/>
    </row>
    <row r="2978" spans="1:9" ht="24.4" customHeight="1" x14ac:dyDescent="0.25">
      <c r="A2978" s="481" t="s">
        <v>6570</v>
      </c>
      <c r="B2978" s="481"/>
      <c r="C2978" s="482" t="s">
        <v>6571</v>
      </c>
      <c r="D2978" s="482"/>
      <c r="E2978" s="482"/>
      <c r="F2978" s="482"/>
      <c r="G2978" s="363" t="s">
        <v>14836</v>
      </c>
      <c r="H2978" s="501">
        <v>2605.5700000000002</v>
      </c>
      <c r="I2978" s="484"/>
    </row>
    <row r="2979" spans="1:9" ht="24.4" customHeight="1" x14ac:dyDescent="0.25">
      <c r="A2979" s="481" t="s">
        <v>6572</v>
      </c>
      <c r="B2979" s="481"/>
      <c r="C2979" s="482" t="s">
        <v>6573</v>
      </c>
      <c r="D2979" s="482"/>
      <c r="E2979" s="482"/>
      <c r="F2979" s="482"/>
      <c r="G2979" s="363" t="s">
        <v>14778</v>
      </c>
      <c r="H2979" s="499">
        <v>161.1</v>
      </c>
      <c r="I2979" s="484"/>
    </row>
    <row r="2980" spans="1:9" ht="36.6" customHeight="1" x14ac:dyDescent="0.25">
      <c r="A2980" s="481" t="s">
        <v>6574</v>
      </c>
      <c r="B2980" s="481"/>
      <c r="C2980" s="482" t="s">
        <v>6575</v>
      </c>
      <c r="D2980" s="482"/>
      <c r="E2980" s="482"/>
      <c r="F2980" s="482"/>
      <c r="G2980" s="363" t="s">
        <v>14778</v>
      </c>
      <c r="H2980" s="499">
        <v>270.7</v>
      </c>
      <c r="I2980" s="484"/>
    </row>
    <row r="2981" spans="1:9" ht="24.4" customHeight="1" x14ac:dyDescent="0.25">
      <c r="A2981" s="481" t="s">
        <v>6576</v>
      </c>
      <c r="B2981" s="481"/>
      <c r="C2981" s="482" t="s">
        <v>6577</v>
      </c>
      <c r="D2981" s="482"/>
      <c r="E2981" s="482"/>
      <c r="F2981" s="482"/>
      <c r="G2981" s="363" t="s">
        <v>14778</v>
      </c>
      <c r="H2981" s="499">
        <v>222.19</v>
      </c>
      <c r="I2981" s="484"/>
    </row>
    <row r="2982" spans="1:9" ht="24.4" customHeight="1" x14ac:dyDescent="0.25">
      <c r="A2982" s="481" t="s">
        <v>6578</v>
      </c>
      <c r="B2982" s="481"/>
      <c r="C2982" s="482" t="s">
        <v>6579</v>
      </c>
      <c r="D2982" s="482"/>
      <c r="E2982" s="482"/>
      <c r="F2982" s="482"/>
      <c r="G2982" s="363" t="s">
        <v>14778</v>
      </c>
      <c r="H2982" s="499">
        <v>192.04</v>
      </c>
      <c r="I2982" s="484"/>
    </row>
    <row r="2983" spans="1:9" ht="36.6" customHeight="1" x14ac:dyDescent="0.25">
      <c r="A2983" s="481" t="s">
        <v>6580</v>
      </c>
      <c r="B2983" s="481"/>
      <c r="C2983" s="482" t="s">
        <v>6581</v>
      </c>
      <c r="D2983" s="482"/>
      <c r="E2983" s="482"/>
      <c r="F2983" s="482"/>
      <c r="G2983" s="363" t="s">
        <v>14778</v>
      </c>
      <c r="H2983" s="499">
        <v>350.2</v>
      </c>
      <c r="I2983" s="484"/>
    </row>
    <row r="2984" spans="1:9" ht="24.4" customHeight="1" x14ac:dyDescent="0.25">
      <c r="A2984" s="481" t="s">
        <v>6582</v>
      </c>
      <c r="B2984" s="481"/>
      <c r="C2984" s="482" t="s">
        <v>6583</v>
      </c>
      <c r="D2984" s="482"/>
      <c r="E2984" s="482"/>
      <c r="F2984" s="482"/>
      <c r="G2984" s="363" t="s">
        <v>14836</v>
      </c>
      <c r="H2984" s="501">
        <v>3108.36</v>
      </c>
      <c r="I2984" s="484"/>
    </row>
    <row r="2985" spans="1:9" ht="36.6" customHeight="1" x14ac:dyDescent="0.25">
      <c r="A2985" s="481" t="s">
        <v>6584</v>
      </c>
      <c r="B2985" s="481"/>
      <c r="C2985" s="482" t="s">
        <v>6585</v>
      </c>
      <c r="D2985" s="482"/>
      <c r="E2985" s="482"/>
      <c r="F2985" s="482"/>
      <c r="G2985" s="363" t="s">
        <v>14836</v>
      </c>
      <c r="H2985" s="501">
        <v>3025.35</v>
      </c>
      <c r="I2985" s="484"/>
    </row>
    <row r="2986" spans="1:9" ht="36.6" customHeight="1" x14ac:dyDescent="0.25">
      <c r="A2986" s="481" t="s">
        <v>6586</v>
      </c>
      <c r="B2986" s="481"/>
      <c r="C2986" s="482" t="s">
        <v>6587</v>
      </c>
      <c r="D2986" s="482"/>
      <c r="E2986" s="482"/>
      <c r="F2986" s="482"/>
      <c r="G2986" s="363" t="s">
        <v>14836</v>
      </c>
      <c r="H2986" s="501">
        <v>2088.14</v>
      </c>
      <c r="I2986" s="484"/>
    </row>
    <row r="2987" spans="1:9" ht="12.2" customHeight="1" x14ac:dyDescent="0.25">
      <c r="A2987" s="485">
        <v>9092</v>
      </c>
      <c r="B2987" s="486"/>
      <c r="C2987" s="487" t="s">
        <v>2184</v>
      </c>
      <c r="D2987" s="487"/>
      <c r="E2987" s="487"/>
      <c r="F2987" s="487"/>
      <c r="G2987" s="362"/>
      <c r="H2987" s="488"/>
      <c r="I2987" s="488"/>
    </row>
    <row r="2988" spans="1:9" ht="36.6" customHeight="1" x14ac:dyDescent="0.25">
      <c r="A2988" s="481" t="s">
        <v>6588</v>
      </c>
      <c r="B2988" s="481"/>
      <c r="C2988" s="482" t="s">
        <v>6589</v>
      </c>
      <c r="D2988" s="482"/>
      <c r="E2988" s="482"/>
      <c r="F2988" s="482"/>
      <c r="G2988" s="363" t="s">
        <v>355</v>
      </c>
      <c r="H2988" s="499">
        <v>255.14</v>
      </c>
      <c r="I2988" s="484"/>
    </row>
    <row r="2989" spans="1:9" ht="12.2" customHeight="1" x14ac:dyDescent="0.25">
      <c r="A2989" s="485">
        <v>9093</v>
      </c>
      <c r="B2989" s="486"/>
      <c r="C2989" s="487" t="s">
        <v>5551</v>
      </c>
      <c r="D2989" s="487"/>
      <c r="E2989" s="487"/>
      <c r="F2989" s="487"/>
      <c r="G2989" s="362"/>
      <c r="H2989" s="488"/>
      <c r="I2989" s="488"/>
    </row>
    <row r="2990" spans="1:9" ht="48.75" customHeight="1" x14ac:dyDescent="0.25">
      <c r="A2990" s="481" t="s">
        <v>6590</v>
      </c>
      <c r="B2990" s="481"/>
      <c r="C2990" s="482" t="s">
        <v>6591</v>
      </c>
      <c r="D2990" s="482"/>
      <c r="E2990" s="482"/>
      <c r="F2990" s="482"/>
      <c r="G2990" s="363" t="s">
        <v>355</v>
      </c>
      <c r="H2990" s="502">
        <v>15500.2</v>
      </c>
      <c r="I2990" s="484"/>
    </row>
    <row r="2991" spans="1:9" ht="48.75" customHeight="1" x14ac:dyDescent="0.25">
      <c r="A2991" s="481" t="s">
        <v>6592</v>
      </c>
      <c r="B2991" s="481"/>
      <c r="C2991" s="482" t="s">
        <v>6593</v>
      </c>
      <c r="D2991" s="482"/>
      <c r="E2991" s="482"/>
      <c r="F2991" s="482"/>
      <c r="G2991" s="363" t="s">
        <v>355</v>
      </c>
      <c r="H2991" s="502">
        <v>19142.580000000002</v>
      </c>
      <c r="I2991" s="484"/>
    </row>
    <row r="2992" spans="1:9" ht="48.75" customHeight="1" x14ac:dyDescent="0.25">
      <c r="A2992" s="481" t="s">
        <v>6594</v>
      </c>
      <c r="B2992" s="481"/>
      <c r="C2992" s="482" t="s">
        <v>6595</v>
      </c>
      <c r="D2992" s="482"/>
      <c r="E2992" s="482"/>
      <c r="F2992" s="482"/>
      <c r="G2992" s="363" t="s">
        <v>355</v>
      </c>
      <c r="H2992" s="502">
        <v>21073.17</v>
      </c>
      <c r="I2992" s="484"/>
    </row>
    <row r="2993" spans="1:9" ht="48.75" customHeight="1" x14ac:dyDescent="0.25">
      <c r="A2993" s="481" t="s">
        <v>6596</v>
      </c>
      <c r="B2993" s="481"/>
      <c r="C2993" s="482" t="s">
        <v>6597</v>
      </c>
      <c r="D2993" s="482"/>
      <c r="E2993" s="482"/>
      <c r="F2993" s="482"/>
      <c r="G2993" s="363" t="s">
        <v>355</v>
      </c>
      <c r="H2993" s="502">
        <v>23070.07</v>
      </c>
      <c r="I2993" s="484"/>
    </row>
    <row r="2994" spans="1:9" ht="48.75" customHeight="1" x14ac:dyDescent="0.25">
      <c r="A2994" s="481" t="s">
        <v>6598</v>
      </c>
      <c r="B2994" s="481"/>
      <c r="C2994" s="482" t="s">
        <v>6599</v>
      </c>
      <c r="D2994" s="482"/>
      <c r="E2994" s="482"/>
      <c r="F2994" s="482"/>
      <c r="G2994" s="363" t="s">
        <v>355</v>
      </c>
      <c r="H2994" s="502">
        <v>24841.55</v>
      </c>
      <c r="I2994" s="484"/>
    </row>
    <row r="2995" spans="1:9" ht="48.75" customHeight="1" x14ac:dyDescent="0.25">
      <c r="A2995" s="481" t="s">
        <v>6600</v>
      </c>
      <c r="B2995" s="481"/>
      <c r="C2995" s="482" t="s">
        <v>6601</v>
      </c>
      <c r="D2995" s="482"/>
      <c r="E2995" s="482"/>
      <c r="F2995" s="482"/>
      <c r="G2995" s="363" t="s">
        <v>355</v>
      </c>
      <c r="H2995" s="501">
        <v>4185.9799999999996</v>
      </c>
      <c r="I2995" s="484"/>
    </row>
    <row r="2996" spans="1:9" ht="12.2" customHeight="1" x14ac:dyDescent="0.25">
      <c r="A2996" s="485">
        <v>9095</v>
      </c>
      <c r="B2996" s="486"/>
      <c r="C2996" s="487" t="s">
        <v>6602</v>
      </c>
      <c r="D2996" s="487"/>
      <c r="E2996" s="487"/>
      <c r="F2996" s="487"/>
      <c r="G2996" s="362"/>
      <c r="H2996" s="488"/>
      <c r="I2996" s="488"/>
    </row>
    <row r="2997" spans="1:9" ht="60.95" customHeight="1" x14ac:dyDescent="0.25">
      <c r="A2997" s="481" t="s">
        <v>6603</v>
      </c>
      <c r="B2997" s="481"/>
      <c r="C2997" s="482" t="s">
        <v>6604</v>
      </c>
      <c r="D2997" s="482"/>
      <c r="E2997" s="482"/>
      <c r="F2997" s="482"/>
      <c r="G2997" s="363" t="s">
        <v>14817</v>
      </c>
      <c r="H2997" s="501">
        <v>5423.86</v>
      </c>
      <c r="I2997" s="484"/>
    </row>
    <row r="2998" spans="1:9" ht="12.2" customHeight="1" x14ac:dyDescent="0.25">
      <c r="A2998" s="485">
        <v>9096</v>
      </c>
      <c r="B2998" s="486"/>
      <c r="C2998" s="487" t="s">
        <v>6605</v>
      </c>
      <c r="D2998" s="487"/>
      <c r="E2998" s="487"/>
      <c r="F2998" s="487"/>
      <c r="G2998" s="362"/>
      <c r="H2998" s="488"/>
      <c r="I2998" s="488"/>
    </row>
    <row r="2999" spans="1:9" ht="60.95" customHeight="1" x14ac:dyDescent="0.25">
      <c r="A2999" s="481" t="s">
        <v>6606</v>
      </c>
      <c r="B2999" s="481"/>
      <c r="C2999" s="482" t="s">
        <v>6607</v>
      </c>
      <c r="D2999" s="482"/>
      <c r="E2999" s="482"/>
      <c r="F2999" s="482"/>
      <c r="G2999" s="363" t="s">
        <v>14781</v>
      </c>
      <c r="H2999" s="501">
        <v>2948.26</v>
      </c>
      <c r="I2999" s="484"/>
    </row>
    <row r="3000" spans="1:9" ht="12.2" customHeight="1" x14ac:dyDescent="0.25">
      <c r="A3000" s="485">
        <v>9097</v>
      </c>
      <c r="B3000" s="486"/>
      <c r="C3000" s="487" t="s">
        <v>6608</v>
      </c>
      <c r="D3000" s="487"/>
      <c r="E3000" s="487"/>
      <c r="F3000" s="487"/>
      <c r="G3000" s="362"/>
      <c r="H3000" s="488"/>
      <c r="I3000" s="488"/>
    </row>
    <row r="3001" spans="1:9" ht="36.6" customHeight="1" x14ac:dyDescent="0.25">
      <c r="A3001" s="481" t="s">
        <v>6609</v>
      </c>
      <c r="B3001" s="481"/>
      <c r="C3001" s="482" t="s">
        <v>6610</v>
      </c>
      <c r="D3001" s="482"/>
      <c r="E3001" s="482"/>
      <c r="F3001" s="482"/>
      <c r="G3001" s="363" t="s">
        <v>14817</v>
      </c>
      <c r="H3001" s="499">
        <v>589.36</v>
      </c>
      <c r="I3001" s="484"/>
    </row>
    <row r="3002" spans="1:9" ht="60.95" customHeight="1" x14ac:dyDescent="0.25">
      <c r="A3002" s="481" t="s">
        <v>6611</v>
      </c>
      <c r="B3002" s="481"/>
      <c r="C3002" s="482" t="s">
        <v>6612</v>
      </c>
      <c r="D3002" s="482"/>
      <c r="E3002" s="482"/>
      <c r="F3002" s="482"/>
      <c r="G3002" s="363" t="s">
        <v>14791</v>
      </c>
      <c r="H3002" s="500">
        <v>63.86</v>
      </c>
      <c r="I3002" s="484"/>
    </row>
    <row r="3003" spans="1:9" ht="36.6" customHeight="1" x14ac:dyDescent="0.25">
      <c r="A3003" s="481" t="s">
        <v>6613</v>
      </c>
      <c r="B3003" s="481"/>
      <c r="C3003" s="482" t="s">
        <v>6614</v>
      </c>
      <c r="D3003" s="482"/>
      <c r="E3003" s="482"/>
      <c r="F3003" s="482"/>
      <c r="G3003" s="363" t="s">
        <v>14817</v>
      </c>
      <c r="H3003" s="499">
        <v>459.35</v>
      </c>
      <c r="I3003" s="484"/>
    </row>
    <row r="3004" spans="1:9" ht="12.2" customHeight="1" x14ac:dyDescent="0.25">
      <c r="A3004" s="481" t="s">
        <v>6615</v>
      </c>
      <c r="B3004" s="481"/>
      <c r="C3004" s="482" t="s">
        <v>6616</v>
      </c>
      <c r="D3004" s="482"/>
      <c r="E3004" s="482"/>
      <c r="F3004" s="482"/>
      <c r="G3004" s="363" t="s">
        <v>355</v>
      </c>
      <c r="H3004" s="499">
        <v>215.3</v>
      </c>
      <c r="I3004" s="484"/>
    </row>
    <row r="3005" spans="1:9" ht="24.4" customHeight="1" x14ac:dyDescent="0.25">
      <c r="A3005" s="481" t="s">
        <v>6617</v>
      </c>
      <c r="B3005" s="481"/>
      <c r="C3005" s="482" t="s">
        <v>6618</v>
      </c>
      <c r="D3005" s="482"/>
      <c r="E3005" s="482"/>
      <c r="F3005" s="482"/>
      <c r="G3005" s="363" t="s">
        <v>14778</v>
      </c>
      <c r="H3005" s="499">
        <v>178.39</v>
      </c>
      <c r="I3005" s="484"/>
    </row>
    <row r="3006" spans="1:9" ht="12.2" customHeight="1" x14ac:dyDescent="0.25">
      <c r="A3006" s="485">
        <v>9098</v>
      </c>
      <c r="B3006" s="486"/>
      <c r="C3006" s="487" t="s">
        <v>6619</v>
      </c>
      <c r="D3006" s="487"/>
      <c r="E3006" s="487"/>
      <c r="F3006" s="487"/>
      <c r="G3006" s="362"/>
      <c r="H3006" s="488"/>
      <c r="I3006" s="488"/>
    </row>
    <row r="3007" spans="1:9" ht="24.4" customHeight="1" x14ac:dyDescent="0.25">
      <c r="A3007" s="481" t="s">
        <v>6620</v>
      </c>
      <c r="B3007" s="481"/>
      <c r="C3007" s="482" t="s">
        <v>6621</v>
      </c>
      <c r="D3007" s="482"/>
      <c r="E3007" s="482"/>
      <c r="F3007" s="482"/>
      <c r="G3007" s="363" t="s">
        <v>355</v>
      </c>
      <c r="H3007" s="499">
        <v>799.45</v>
      </c>
      <c r="I3007" s="484"/>
    </row>
    <row r="3008" spans="1:9" ht="24.4" customHeight="1" x14ac:dyDescent="0.25">
      <c r="A3008" s="481" t="s">
        <v>6622</v>
      </c>
      <c r="B3008" s="481"/>
      <c r="C3008" s="482" t="s">
        <v>6623</v>
      </c>
      <c r="D3008" s="482"/>
      <c r="E3008" s="482"/>
      <c r="F3008" s="482"/>
      <c r="G3008" s="363" t="s">
        <v>355</v>
      </c>
      <c r="H3008" s="499">
        <v>688.53</v>
      </c>
      <c r="I3008" s="484"/>
    </row>
    <row r="3009" spans="1:9" ht="12.2" customHeight="1" x14ac:dyDescent="0.25">
      <c r="A3009" s="481" t="s">
        <v>6624</v>
      </c>
      <c r="B3009" s="481"/>
      <c r="C3009" s="482" t="s">
        <v>6625</v>
      </c>
      <c r="D3009" s="482"/>
      <c r="E3009" s="482"/>
      <c r="F3009" s="482"/>
      <c r="G3009" s="363" t="s">
        <v>355</v>
      </c>
      <c r="H3009" s="499">
        <v>573.24</v>
      </c>
      <c r="I3009" s="484"/>
    </row>
    <row r="3010" spans="1:9" ht="24.4" customHeight="1" x14ac:dyDescent="0.25">
      <c r="A3010" s="481" t="s">
        <v>6626</v>
      </c>
      <c r="B3010" s="481"/>
      <c r="C3010" s="482" t="s">
        <v>6627</v>
      </c>
      <c r="D3010" s="482"/>
      <c r="E3010" s="482"/>
      <c r="F3010" s="482"/>
      <c r="G3010" s="363" t="s">
        <v>355</v>
      </c>
      <c r="H3010" s="499">
        <v>685.29</v>
      </c>
      <c r="I3010" s="484"/>
    </row>
    <row r="3011" spans="1:9" ht="24.4" customHeight="1" x14ac:dyDescent="0.25">
      <c r="A3011" s="481" t="s">
        <v>6628</v>
      </c>
      <c r="B3011" s="481"/>
      <c r="C3011" s="482" t="s">
        <v>6629</v>
      </c>
      <c r="D3011" s="482"/>
      <c r="E3011" s="482"/>
      <c r="F3011" s="482"/>
      <c r="G3011" s="363" t="s">
        <v>355</v>
      </c>
      <c r="H3011" s="499">
        <v>578.67999999999995</v>
      </c>
      <c r="I3011" s="484"/>
    </row>
    <row r="3012" spans="1:9" ht="12.2" customHeight="1" x14ac:dyDescent="0.25">
      <c r="A3012" s="481" t="s">
        <v>6630</v>
      </c>
      <c r="B3012" s="481"/>
      <c r="C3012" s="482" t="s">
        <v>6631</v>
      </c>
      <c r="D3012" s="482"/>
      <c r="E3012" s="482"/>
      <c r="F3012" s="482"/>
      <c r="G3012" s="363" t="s">
        <v>355</v>
      </c>
      <c r="H3012" s="499">
        <v>575.95000000000005</v>
      </c>
      <c r="I3012" s="484"/>
    </row>
    <row r="3013" spans="1:9" ht="12.2" customHeight="1" x14ac:dyDescent="0.25">
      <c r="A3013" s="481" t="s">
        <v>6632</v>
      </c>
      <c r="B3013" s="481"/>
      <c r="C3013" s="482" t="s">
        <v>6633</v>
      </c>
      <c r="D3013" s="482"/>
      <c r="E3013" s="482"/>
      <c r="F3013" s="482"/>
      <c r="G3013" s="363" t="s">
        <v>355</v>
      </c>
      <c r="H3013" s="499">
        <v>323.42</v>
      </c>
      <c r="I3013" s="484"/>
    </row>
    <row r="3014" spans="1:9" ht="36.6" customHeight="1" x14ac:dyDescent="0.25">
      <c r="A3014" s="481" t="s">
        <v>6634</v>
      </c>
      <c r="B3014" s="481"/>
      <c r="C3014" s="482" t="s">
        <v>6635</v>
      </c>
      <c r="D3014" s="482"/>
      <c r="E3014" s="482"/>
      <c r="F3014" s="482"/>
      <c r="G3014" s="363" t="s">
        <v>355</v>
      </c>
      <c r="H3014" s="501">
        <v>2322.16</v>
      </c>
      <c r="I3014" s="484"/>
    </row>
    <row r="3015" spans="1:9" ht="12.2" customHeight="1" x14ac:dyDescent="0.25">
      <c r="A3015" s="481" t="s">
        <v>6636</v>
      </c>
      <c r="B3015" s="481"/>
      <c r="C3015" s="482" t="s">
        <v>6637</v>
      </c>
      <c r="D3015" s="482"/>
      <c r="E3015" s="482"/>
      <c r="F3015" s="482"/>
      <c r="G3015" s="363" t="s">
        <v>355</v>
      </c>
      <c r="H3015" s="501">
        <v>1669.17</v>
      </c>
      <c r="I3015" s="484"/>
    </row>
    <row r="3016" spans="1:9" ht="24.4" customHeight="1" x14ac:dyDescent="0.25">
      <c r="A3016" s="481" t="s">
        <v>6638</v>
      </c>
      <c r="B3016" s="481"/>
      <c r="C3016" s="482" t="s">
        <v>6639</v>
      </c>
      <c r="D3016" s="482"/>
      <c r="E3016" s="482"/>
      <c r="F3016" s="482"/>
      <c r="G3016" s="363" t="s">
        <v>355</v>
      </c>
      <c r="H3016" s="501">
        <v>1231.03</v>
      </c>
      <c r="I3016" s="484"/>
    </row>
    <row r="3017" spans="1:9" ht="24.4" customHeight="1" x14ac:dyDescent="0.25">
      <c r="A3017" s="481" t="s">
        <v>6640</v>
      </c>
      <c r="B3017" s="481"/>
      <c r="C3017" s="482" t="s">
        <v>6641</v>
      </c>
      <c r="D3017" s="482"/>
      <c r="E3017" s="482"/>
      <c r="F3017" s="482"/>
      <c r="G3017" s="363" t="s">
        <v>355</v>
      </c>
      <c r="H3017" s="501">
        <v>1882.48</v>
      </c>
      <c r="I3017" s="484"/>
    </row>
    <row r="3018" spans="1:9" ht="24.4" customHeight="1" x14ac:dyDescent="0.25">
      <c r="A3018" s="481" t="s">
        <v>6642</v>
      </c>
      <c r="B3018" s="481"/>
      <c r="C3018" s="482" t="s">
        <v>6643</v>
      </c>
      <c r="D3018" s="482"/>
      <c r="E3018" s="482"/>
      <c r="F3018" s="482"/>
      <c r="G3018" s="363" t="s">
        <v>355</v>
      </c>
      <c r="H3018" s="501">
        <v>1230.97</v>
      </c>
      <c r="I3018" s="484"/>
    </row>
    <row r="3019" spans="1:9" ht="12.2" customHeight="1" x14ac:dyDescent="0.25">
      <c r="A3019" s="485">
        <v>9099</v>
      </c>
      <c r="B3019" s="486"/>
      <c r="C3019" s="487" t="s">
        <v>6644</v>
      </c>
      <c r="D3019" s="487"/>
      <c r="E3019" s="487"/>
      <c r="F3019" s="487"/>
      <c r="G3019" s="362"/>
      <c r="H3019" s="488"/>
      <c r="I3019" s="488"/>
    </row>
    <row r="3020" spans="1:9" ht="12.2" customHeight="1" x14ac:dyDescent="0.25">
      <c r="A3020" s="481" t="s">
        <v>6645</v>
      </c>
      <c r="B3020" s="481"/>
      <c r="C3020" s="482" t="s">
        <v>6646</v>
      </c>
      <c r="D3020" s="482"/>
      <c r="E3020" s="482"/>
      <c r="F3020" s="482"/>
      <c r="G3020" s="363" t="s">
        <v>14791</v>
      </c>
      <c r="H3020" s="500">
        <v>19.149999999999999</v>
      </c>
      <c r="I3020" s="484"/>
    </row>
    <row r="3021" spans="1:9" ht="36.6" customHeight="1" x14ac:dyDescent="0.25">
      <c r="A3021" s="481" t="s">
        <v>6647</v>
      </c>
      <c r="B3021" s="481"/>
      <c r="C3021" s="482" t="s">
        <v>15252</v>
      </c>
      <c r="D3021" s="482"/>
      <c r="E3021" s="482"/>
      <c r="F3021" s="482"/>
      <c r="G3021" s="363" t="s">
        <v>14791</v>
      </c>
      <c r="H3021" s="500">
        <v>30.3</v>
      </c>
      <c r="I3021" s="484"/>
    </row>
    <row r="3022" spans="1:9" ht="12.2" customHeight="1" x14ac:dyDescent="0.25">
      <c r="A3022" s="485">
        <v>8699</v>
      </c>
      <c r="B3022" s="486"/>
      <c r="C3022" s="487" t="s">
        <v>6648</v>
      </c>
      <c r="D3022" s="487"/>
      <c r="E3022" s="487"/>
      <c r="F3022" s="487"/>
      <c r="G3022" s="362"/>
      <c r="H3022" s="488"/>
      <c r="I3022" s="488"/>
    </row>
    <row r="3023" spans="1:9" ht="12.2" customHeight="1" x14ac:dyDescent="0.25">
      <c r="A3023" s="485">
        <v>9100</v>
      </c>
      <c r="B3023" s="486"/>
      <c r="C3023" s="487" t="s">
        <v>6467</v>
      </c>
      <c r="D3023" s="487"/>
      <c r="E3023" s="487"/>
      <c r="F3023" s="487"/>
      <c r="G3023" s="362"/>
      <c r="H3023" s="488"/>
      <c r="I3023" s="488"/>
    </row>
    <row r="3024" spans="1:9" ht="60.95" customHeight="1" x14ac:dyDescent="0.25">
      <c r="A3024" s="481" t="s">
        <v>6649</v>
      </c>
      <c r="B3024" s="481"/>
      <c r="C3024" s="482" t="s">
        <v>6650</v>
      </c>
      <c r="D3024" s="482"/>
      <c r="E3024" s="482"/>
      <c r="F3024" s="482"/>
      <c r="G3024" s="363" t="s">
        <v>14791</v>
      </c>
      <c r="H3024" s="499">
        <v>749.07</v>
      </c>
      <c r="I3024" s="484"/>
    </row>
    <row r="3025" spans="1:9" ht="36.6" customHeight="1" x14ac:dyDescent="0.25">
      <c r="A3025" s="481" t="s">
        <v>6651</v>
      </c>
      <c r="B3025" s="481"/>
      <c r="C3025" s="482" t="s">
        <v>6652</v>
      </c>
      <c r="D3025" s="482"/>
      <c r="E3025" s="482"/>
      <c r="F3025" s="482"/>
      <c r="G3025" s="363" t="s">
        <v>14791</v>
      </c>
      <c r="H3025" s="501">
        <v>1986.97</v>
      </c>
      <c r="I3025" s="484"/>
    </row>
    <row r="3026" spans="1:9" ht="12.2" customHeight="1" x14ac:dyDescent="0.25">
      <c r="A3026" s="485">
        <v>9101</v>
      </c>
      <c r="B3026" s="486"/>
      <c r="C3026" s="487" t="s">
        <v>6468</v>
      </c>
      <c r="D3026" s="487"/>
      <c r="E3026" s="487"/>
      <c r="F3026" s="487"/>
      <c r="G3026" s="362"/>
      <c r="H3026" s="488"/>
      <c r="I3026" s="488"/>
    </row>
    <row r="3027" spans="1:9" ht="24.4" customHeight="1" x14ac:dyDescent="0.25">
      <c r="A3027" s="481" t="s">
        <v>6653</v>
      </c>
      <c r="B3027" s="481"/>
      <c r="C3027" s="482" t="s">
        <v>6654</v>
      </c>
      <c r="D3027" s="482"/>
      <c r="E3027" s="482"/>
      <c r="F3027" s="482"/>
      <c r="G3027" s="363" t="s">
        <v>355</v>
      </c>
      <c r="H3027" s="499">
        <v>192.18</v>
      </c>
      <c r="I3027" s="484"/>
    </row>
    <row r="3028" spans="1:9" ht="24.4" customHeight="1" x14ac:dyDescent="0.25">
      <c r="A3028" s="481" t="s">
        <v>6655</v>
      </c>
      <c r="B3028" s="481"/>
      <c r="C3028" s="482" t="s">
        <v>6656</v>
      </c>
      <c r="D3028" s="482"/>
      <c r="E3028" s="482"/>
      <c r="F3028" s="482"/>
      <c r="G3028" s="363" t="s">
        <v>355</v>
      </c>
      <c r="H3028" s="499">
        <v>606.72</v>
      </c>
      <c r="I3028" s="484"/>
    </row>
    <row r="3029" spans="1:9" ht="24.4" customHeight="1" x14ac:dyDescent="0.25">
      <c r="A3029" s="481" t="s">
        <v>6657</v>
      </c>
      <c r="B3029" s="481"/>
      <c r="C3029" s="482" t="s">
        <v>6658</v>
      </c>
      <c r="D3029" s="482"/>
      <c r="E3029" s="482"/>
      <c r="F3029" s="482"/>
      <c r="G3029" s="363" t="s">
        <v>14778</v>
      </c>
      <c r="H3029" s="501">
        <v>1066.53</v>
      </c>
      <c r="I3029" s="484"/>
    </row>
    <row r="3030" spans="1:9" ht="24.4" customHeight="1" x14ac:dyDescent="0.25">
      <c r="A3030" s="481" t="s">
        <v>6659</v>
      </c>
      <c r="B3030" s="481"/>
      <c r="C3030" s="482" t="s">
        <v>6660</v>
      </c>
      <c r="D3030" s="482"/>
      <c r="E3030" s="482"/>
      <c r="F3030" s="482"/>
      <c r="G3030" s="363" t="s">
        <v>14778</v>
      </c>
      <c r="H3030" s="499">
        <v>650.41</v>
      </c>
      <c r="I3030" s="484"/>
    </row>
    <row r="3031" spans="1:9" ht="12.2" customHeight="1" x14ac:dyDescent="0.25">
      <c r="A3031" s="481" t="s">
        <v>6661</v>
      </c>
      <c r="B3031" s="481"/>
      <c r="C3031" s="482" t="s">
        <v>6662</v>
      </c>
      <c r="D3031" s="482"/>
      <c r="E3031" s="482"/>
      <c r="F3031" s="482"/>
      <c r="G3031" s="363" t="s">
        <v>14778</v>
      </c>
      <c r="H3031" s="499">
        <v>526.80999999999995</v>
      </c>
      <c r="I3031" s="484"/>
    </row>
    <row r="3032" spans="1:9" ht="24.4" customHeight="1" x14ac:dyDescent="0.25">
      <c r="A3032" s="481" t="s">
        <v>6663</v>
      </c>
      <c r="B3032" s="481"/>
      <c r="C3032" s="482" t="s">
        <v>6664</v>
      </c>
      <c r="D3032" s="482"/>
      <c r="E3032" s="482"/>
      <c r="F3032" s="482"/>
      <c r="G3032" s="363" t="s">
        <v>14778</v>
      </c>
      <c r="H3032" s="499">
        <v>738.99</v>
      </c>
      <c r="I3032" s="484"/>
    </row>
    <row r="3033" spans="1:9" ht="12.2" customHeight="1" x14ac:dyDescent="0.25">
      <c r="A3033" s="481" t="s">
        <v>6665</v>
      </c>
      <c r="B3033" s="481"/>
      <c r="C3033" s="482" t="s">
        <v>6666</v>
      </c>
      <c r="D3033" s="482"/>
      <c r="E3033" s="482"/>
      <c r="F3033" s="482"/>
      <c r="G3033" s="363" t="s">
        <v>14778</v>
      </c>
      <c r="H3033" s="499">
        <v>481.58</v>
      </c>
      <c r="I3033" s="484"/>
    </row>
    <row r="3034" spans="1:9" ht="24.4" customHeight="1" x14ac:dyDescent="0.25">
      <c r="A3034" s="481" t="s">
        <v>6667</v>
      </c>
      <c r="B3034" s="481"/>
      <c r="C3034" s="482" t="s">
        <v>6668</v>
      </c>
      <c r="D3034" s="482"/>
      <c r="E3034" s="482"/>
      <c r="F3034" s="482"/>
      <c r="G3034" s="363" t="s">
        <v>14778</v>
      </c>
      <c r="H3034" s="499">
        <v>436.65</v>
      </c>
      <c r="I3034" s="484"/>
    </row>
    <row r="3035" spans="1:9" ht="12.2" customHeight="1" x14ac:dyDescent="0.25">
      <c r="A3035" s="481" t="s">
        <v>6669</v>
      </c>
      <c r="B3035" s="481"/>
      <c r="C3035" s="482" t="s">
        <v>6670</v>
      </c>
      <c r="D3035" s="482"/>
      <c r="E3035" s="482"/>
      <c r="F3035" s="482"/>
      <c r="G3035" s="363" t="s">
        <v>14778</v>
      </c>
      <c r="H3035" s="499">
        <v>441.25</v>
      </c>
      <c r="I3035" s="484"/>
    </row>
    <row r="3036" spans="1:9" ht="12.2" customHeight="1" x14ac:dyDescent="0.25">
      <c r="A3036" s="481" t="s">
        <v>6671</v>
      </c>
      <c r="B3036" s="481"/>
      <c r="C3036" s="482" t="s">
        <v>6672</v>
      </c>
      <c r="D3036" s="482"/>
      <c r="E3036" s="482"/>
      <c r="F3036" s="482"/>
      <c r="G3036" s="363" t="s">
        <v>14778</v>
      </c>
      <c r="H3036" s="499">
        <v>445.83</v>
      </c>
      <c r="I3036" s="484"/>
    </row>
    <row r="3037" spans="1:9" ht="12.2" customHeight="1" x14ac:dyDescent="0.25">
      <c r="A3037" s="481" t="s">
        <v>6673</v>
      </c>
      <c r="B3037" s="481"/>
      <c r="C3037" s="482" t="s">
        <v>6674</v>
      </c>
      <c r="D3037" s="482"/>
      <c r="E3037" s="482"/>
      <c r="F3037" s="482"/>
      <c r="G3037" s="363" t="s">
        <v>14778</v>
      </c>
      <c r="H3037" s="499">
        <v>661.91</v>
      </c>
      <c r="I3037" s="484"/>
    </row>
    <row r="3038" spans="1:9" ht="12.2" customHeight="1" x14ac:dyDescent="0.25">
      <c r="A3038" s="481" t="s">
        <v>6675</v>
      </c>
      <c r="B3038" s="481"/>
      <c r="C3038" s="482" t="s">
        <v>6676</v>
      </c>
      <c r="D3038" s="482"/>
      <c r="E3038" s="482"/>
      <c r="F3038" s="482"/>
      <c r="G3038" s="363" t="s">
        <v>14778</v>
      </c>
      <c r="H3038" s="499">
        <v>654.20000000000005</v>
      </c>
      <c r="I3038" s="484"/>
    </row>
    <row r="3039" spans="1:9" ht="36.6" customHeight="1" x14ac:dyDescent="0.25">
      <c r="A3039" s="481" t="s">
        <v>6677</v>
      </c>
      <c r="B3039" s="481"/>
      <c r="C3039" s="482" t="s">
        <v>6678</v>
      </c>
      <c r="D3039" s="482"/>
      <c r="E3039" s="482"/>
      <c r="F3039" s="482"/>
      <c r="G3039" s="363" t="s">
        <v>14778</v>
      </c>
      <c r="H3039" s="501">
        <v>1233.8900000000001</v>
      </c>
      <c r="I3039" s="484"/>
    </row>
    <row r="3040" spans="1:9" ht="12.2" customHeight="1" x14ac:dyDescent="0.25">
      <c r="A3040" s="481" t="s">
        <v>6679</v>
      </c>
      <c r="B3040" s="481"/>
      <c r="C3040" s="482" t="s">
        <v>6680</v>
      </c>
      <c r="D3040" s="482"/>
      <c r="E3040" s="482"/>
      <c r="F3040" s="482"/>
      <c r="G3040" s="363" t="s">
        <v>14778</v>
      </c>
      <c r="H3040" s="499">
        <v>334.76</v>
      </c>
      <c r="I3040" s="484"/>
    </row>
    <row r="3041" spans="1:9" ht="12.2" customHeight="1" x14ac:dyDescent="0.25">
      <c r="A3041" s="481" t="s">
        <v>6681</v>
      </c>
      <c r="B3041" s="481"/>
      <c r="C3041" s="482" t="s">
        <v>6682</v>
      </c>
      <c r="D3041" s="482"/>
      <c r="E3041" s="482"/>
      <c r="F3041" s="482"/>
      <c r="G3041" s="363" t="s">
        <v>14778</v>
      </c>
      <c r="H3041" s="499">
        <v>799.68</v>
      </c>
      <c r="I3041" s="484"/>
    </row>
    <row r="3042" spans="1:9" ht="12.2" customHeight="1" x14ac:dyDescent="0.25">
      <c r="A3042" s="481" t="s">
        <v>6683</v>
      </c>
      <c r="B3042" s="481"/>
      <c r="C3042" s="482" t="s">
        <v>6684</v>
      </c>
      <c r="D3042" s="482"/>
      <c r="E3042" s="482"/>
      <c r="F3042" s="482"/>
      <c r="G3042" s="363" t="s">
        <v>14778</v>
      </c>
      <c r="H3042" s="501">
        <v>1009.95</v>
      </c>
      <c r="I3042" s="484"/>
    </row>
    <row r="3043" spans="1:9" ht="24.4" customHeight="1" x14ac:dyDescent="0.25">
      <c r="A3043" s="481" t="s">
        <v>6685</v>
      </c>
      <c r="B3043" s="481"/>
      <c r="C3043" s="482" t="s">
        <v>6686</v>
      </c>
      <c r="D3043" s="482"/>
      <c r="E3043" s="482"/>
      <c r="F3043" s="482"/>
      <c r="G3043" s="363" t="s">
        <v>14778</v>
      </c>
      <c r="H3043" s="499">
        <v>751.9</v>
      </c>
      <c r="I3043" s="484"/>
    </row>
    <row r="3044" spans="1:9" ht="24.4" customHeight="1" x14ac:dyDescent="0.25">
      <c r="A3044" s="481" t="s">
        <v>6687</v>
      </c>
      <c r="B3044" s="481"/>
      <c r="C3044" s="482" t="s">
        <v>6688</v>
      </c>
      <c r="D3044" s="482"/>
      <c r="E3044" s="482"/>
      <c r="F3044" s="482"/>
      <c r="G3044" s="363" t="s">
        <v>14778</v>
      </c>
      <c r="H3044" s="499">
        <v>751.9</v>
      </c>
      <c r="I3044" s="484"/>
    </row>
    <row r="3045" spans="1:9" ht="24.4" customHeight="1" x14ac:dyDescent="0.25">
      <c r="A3045" s="481" t="s">
        <v>6689</v>
      </c>
      <c r="B3045" s="481"/>
      <c r="C3045" s="482" t="s">
        <v>6690</v>
      </c>
      <c r="D3045" s="482"/>
      <c r="E3045" s="482"/>
      <c r="F3045" s="482"/>
      <c r="G3045" s="363" t="s">
        <v>14778</v>
      </c>
      <c r="H3045" s="499">
        <v>471.44</v>
      </c>
      <c r="I3045" s="484"/>
    </row>
    <row r="3046" spans="1:9" ht="12.2" customHeight="1" x14ac:dyDescent="0.25">
      <c r="A3046" s="481" t="s">
        <v>6691</v>
      </c>
      <c r="B3046" s="481"/>
      <c r="C3046" s="482" t="s">
        <v>6692</v>
      </c>
      <c r="D3046" s="482"/>
      <c r="E3046" s="482"/>
      <c r="F3046" s="482"/>
      <c r="G3046" s="363" t="s">
        <v>355</v>
      </c>
      <c r="H3046" s="499">
        <v>263.19</v>
      </c>
      <c r="I3046" s="484"/>
    </row>
    <row r="3047" spans="1:9" ht="12.2" customHeight="1" x14ac:dyDescent="0.25">
      <c r="A3047" s="481" t="s">
        <v>6693</v>
      </c>
      <c r="B3047" s="481"/>
      <c r="C3047" s="482" t="s">
        <v>6694</v>
      </c>
      <c r="D3047" s="482"/>
      <c r="E3047" s="482"/>
      <c r="F3047" s="482"/>
      <c r="G3047" s="363" t="s">
        <v>355</v>
      </c>
      <c r="H3047" s="499">
        <v>381.51</v>
      </c>
      <c r="I3047" s="484"/>
    </row>
    <row r="3048" spans="1:9" ht="24.4" customHeight="1" x14ac:dyDescent="0.25">
      <c r="A3048" s="481" t="s">
        <v>6695</v>
      </c>
      <c r="B3048" s="481"/>
      <c r="C3048" s="482" t="s">
        <v>6696</v>
      </c>
      <c r="D3048" s="482"/>
      <c r="E3048" s="482"/>
      <c r="F3048" s="482"/>
      <c r="G3048" s="363" t="s">
        <v>355</v>
      </c>
      <c r="H3048" s="499">
        <v>251.79</v>
      </c>
      <c r="I3048" s="484"/>
    </row>
    <row r="3049" spans="1:9" ht="12.2" customHeight="1" x14ac:dyDescent="0.25">
      <c r="A3049" s="485">
        <v>9102</v>
      </c>
      <c r="B3049" s="486"/>
      <c r="C3049" s="487" t="s">
        <v>3202</v>
      </c>
      <c r="D3049" s="487"/>
      <c r="E3049" s="487"/>
      <c r="F3049" s="487"/>
      <c r="G3049" s="362"/>
      <c r="H3049" s="488"/>
      <c r="I3049" s="488"/>
    </row>
    <row r="3050" spans="1:9" ht="12.2" customHeight="1" x14ac:dyDescent="0.25">
      <c r="A3050" s="481" t="s">
        <v>6697</v>
      </c>
      <c r="B3050" s="481"/>
      <c r="C3050" s="482" t="s">
        <v>6698</v>
      </c>
      <c r="D3050" s="482"/>
      <c r="E3050" s="482"/>
      <c r="F3050" s="482"/>
      <c r="G3050" s="363" t="s">
        <v>14791</v>
      </c>
      <c r="H3050" s="499">
        <v>399.54</v>
      </c>
      <c r="I3050" s="484"/>
    </row>
    <row r="3051" spans="1:9" ht="12.2" customHeight="1" x14ac:dyDescent="0.25">
      <c r="A3051" s="485">
        <v>9103</v>
      </c>
      <c r="B3051" s="486"/>
      <c r="C3051" s="487" t="s">
        <v>6559</v>
      </c>
      <c r="D3051" s="487"/>
      <c r="E3051" s="487"/>
      <c r="F3051" s="487"/>
      <c r="G3051" s="362"/>
      <c r="H3051" s="488"/>
      <c r="I3051" s="488"/>
    </row>
    <row r="3052" spans="1:9" ht="12.2" customHeight="1" x14ac:dyDescent="0.25">
      <c r="A3052" s="481" t="s">
        <v>6699</v>
      </c>
      <c r="B3052" s="481"/>
      <c r="C3052" s="482" t="s">
        <v>6700</v>
      </c>
      <c r="D3052" s="482"/>
      <c r="E3052" s="482"/>
      <c r="F3052" s="482"/>
      <c r="G3052" s="363" t="s">
        <v>355</v>
      </c>
      <c r="H3052" s="501">
        <v>2695.87</v>
      </c>
      <c r="I3052" s="484"/>
    </row>
    <row r="3053" spans="1:9" ht="12.2" customHeight="1" x14ac:dyDescent="0.25">
      <c r="A3053" s="481" t="s">
        <v>6701</v>
      </c>
      <c r="B3053" s="481"/>
      <c r="C3053" s="482" t="s">
        <v>6702</v>
      </c>
      <c r="D3053" s="482"/>
      <c r="E3053" s="482"/>
      <c r="F3053" s="482"/>
      <c r="G3053" s="363" t="s">
        <v>355</v>
      </c>
      <c r="H3053" s="499">
        <v>941.3</v>
      </c>
      <c r="I3053" s="484"/>
    </row>
    <row r="3054" spans="1:9" ht="12.2" customHeight="1" x14ac:dyDescent="0.25">
      <c r="A3054" s="481" t="s">
        <v>6703</v>
      </c>
      <c r="B3054" s="481"/>
      <c r="C3054" s="482" t="s">
        <v>6704</v>
      </c>
      <c r="D3054" s="482"/>
      <c r="E3054" s="482"/>
      <c r="F3054" s="482"/>
      <c r="G3054" s="363" t="s">
        <v>355</v>
      </c>
      <c r="H3054" s="499">
        <v>258.66000000000003</v>
      </c>
      <c r="I3054" s="484"/>
    </row>
    <row r="3055" spans="1:9" ht="24.4" customHeight="1" x14ac:dyDescent="0.25">
      <c r="A3055" s="481" t="s">
        <v>6705</v>
      </c>
      <c r="B3055" s="481"/>
      <c r="C3055" s="482" t="s">
        <v>6706</v>
      </c>
      <c r="D3055" s="482"/>
      <c r="E3055" s="482"/>
      <c r="F3055" s="482"/>
      <c r="G3055" s="363" t="s">
        <v>14791</v>
      </c>
      <c r="H3055" s="499">
        <v>142.75</v>
      </c>
      <c r="I3055" s="484"/>
    </row>
    <row r="3056" spans="1:9" ht="24.4" customHeight="1" x14ac:dyDescent="0.25">
      <c r="A3056" s="481" t="s">
        <v>6707</v>
      </c>
      <c r="B3056" s="481"/>
      <c r="C3056" s="482" t="s">
        <v>6708</v>
      </c>
      <c r="D3056" s="482"/>
      <c r="E3056" s="482"/>
      <c r="F3056" s="482"/>
      <c r="G3056" s="363" t="s">
        <v>14791</v>
      </c>
      <c r="H3056" s="499">
        <v>349.17</v>
      </c>
      <c r="I3056" s="484"/>
    </row>
    <row r="3057" spans="1:9" ht="24.4" customHeight="1" x14ac:dyDescent="0.25">
      <c r="A3057" s="481" t="s">
        <v>6709</v>
      </c>
      <c r="B3057" s="481"/>
      <c r="C3057" s="482" t="s">
        <v>6710</v>
      </c>
      <c r="D3057" s="482"/>
      <c r="E3057" s="482"/>
      <c r="F3057" s="482"/>
      <c r="G3057" s="363" t="s">
        <v>14791</v>
      </c>
      <c r="H3057" s="499">
        <v>211.01</v>
      </c>
      <c r="I3057" s="484"/>
    </row>
    <row r="3058" spans="1:9" ht="24.4" customHeight="1" x14ac:dyDescent="0.25">
      <c r="A3058" s="481" t="s">
        <v>6711</v>
      </c>
      <c r="B3058" s="481"/>
      <c r="C3058" s="482" t="s">
        <v>6712</v>
      </c>
      <c r="D3058" s="482"/>
      <c r="E3058" s="482"/>
      <c r="F3058" s="482"/>
      <c r="G3058" s="363" t="s">
        <v>14791</v>
      </c>
      <c r="H3058" s="499">
        <v>203.04</v>
      </c>
      <c r="I3058" s="484"/>
    </row>
    <row r="3059" spans="1:9" ht="12.2" customHeight="1" x14ac:dyDescent="0.25">
      <c r="A3059" s="485">
        <v>9104</v>
      </c>
      <c r="B3059" s="486"/>
      <c r="C3059" s="487" t="s">
        <v>2076</v>
      </c>
      <c r="D3059" s="487"/>
      <c r="E3059" s="487"/>
      <c r="F3059" s="487"/>
      <c r="G3059" s="362"/>
      <c r="H3059" s="488"/>
      <c r="I3059" s="488"/>
    </row>
    <row r="3060" spans="1:9" ht="36.6" customHeight="1" x14ac:dyDescent="0.25">
      <c r="A3060" s="481" t="s">
        <v>6713</v>
      </c>
      <c r="B3060" s="481"/>
      <c r="C3060" s="482" t="s">
        <v>6714</v>
      </c>
      <c r="D3060" s="482"/>
      <c r="E3060" s="482"/>
      <c r="F3060" s="482"/>
      <c r="G3060" s="363" t="s">
        <v>14836</v>
      </c>
      <c r="H3060" s="501">
        <v>2229.0700000000002</v>
      </c>
      <c r="I3060" s="484"/>
    </row>
    <row r="3061" spans="1:9" ht="12.2" customHeight="1" x14ac:dyDescent="0.25">
      <c r="A3061" s="485">
        <v>9105</v>
      </c>
      <c r="B3061" s="486"/>
      <c r="C3061" s="487" t="s">
        <v>6602</v>
      </c>
      <c r="D3061" s="487"/>
      <c r="E3061" s="487"/>
      <c r="F3061" s="487"/>
      <c r="G3061" s="362"/>
      <c r="H3061" s="488"/>
      <c r="I3061" s="488"/>
    </row>
    <row r="3062" spans="1:9" ht="36.6" customHeight="1" x14ac:dyDescent="0.25">
      <c r="A3062" s="481" t="s">
        <v>6715</v>
      </c>
      <c r="B3062" s="481"/>
      <c r="C3062" s="482" t="s">
        <v>6716</v>
      </c>
      <c r="D3062" s="482"/>
      <c r="E3062" s="482"/>
      <c r="F3062" s="482"/>
      <c r="G3062" s="363" t="s">
        <v>355</v>
      </c>
      <c r="H3062" s="501">
        <v>1517.81</v>
      </c>
      <c r="I3062" s="484"/>
    </row>
    <row r="3063" spans="1:9" ht="24.4" customHeight="1" x14ac:dyDescent="0.25">
      <c r="A3063" s="481" t="s">
        <v>6717</v>
      </c>
      <c r="B3063" s="481"/>
      <c r="C3063" s="482" t="s">
        <v>6718</v>
      </c>
      <c r="D3063" s="482"/>
      <c r="E3063" s="482"/>
      <c r="F3063" s="482"/>
      <c r="G3063" s="363" t="s">
        <v>355</v>
      </c>
      <c r="H3063" s="499">
        <v>440.17</v>
      </c>
      <c r="I3063" s="484"/>
    </row>
    <row r="3064" spans="1:9" ht="12.2" customHeight="1" x14ac:dyDescent="0.25">
      <c r="A3064" s="485">
        <v>9106</v>
      </c>
      <c r="B3064" s="486"/>
      <c r="C3064" s="487" t="s">
        <v>6719</v>
      </c>
      <c r="D3064" s="487"/>
      <c r="E3064" s="487"/>
      <c r="F3064" s="487"/>
      <c r="G3064" s="362"/>
      <c r="H3064" s="488"/>
      <c r="I3064" s="488"/>
    </row>
    <row r="3065" spans="1:9" ht="60.95" customHeight="1" x14ac:dyDescent="0.25">
      <c r="A3065" s="481" t="s">
        <v>6720</v>
      </c>
      <c r="B3065" s="481"/>
      <c r="C3065" s="482" t="s">
        <v>6721</v>
      </c>
      <c r="D3065" s="482"/>
      <c r="E3065" s="482"/>
      <c r="F3065" s="482"/>
      <c r="G3065" s="363" t="s">
        <v>14781</v>
      </c>
      <c r="H3065" s="499">
        <v>480.35</v>
      </c>
      <c r="I3065" s="484"/>
    </row>
    <row r="3066" spans="1:9" ht="12.2" customHeight="1" x14ac:dyDescent="0.25">
      <c r="A3066" s="485">
        <v>9107</v>
      </c>
      <c r="B3066" s="486"/>
      <c r="C3066" s="487" t="s">
        <v>2699</v>
      </c>
      <c r="D3066" s="487"/>
      <c r="E3066" s="487"/>
      <c r="F3066" s="487"/>
      <c r="G3066" s="362"/>
      <c r="H3066" s="488"/>
      <c r="I3066" s="488"/>
    </row>
    <row r="3067" spans="1:9" ht="12.2" customHeight="1" x14ac:dyDescent="0.25">
      <c r="A3067" s="481" t="s">
        <v>6722</v>
      </c>
      <c r="B3067" s="481"/>
      <c r="C3067" s="482" t="s">
        <v>6723</v>
      </c>
      <c r="D3067" s="482"/>
      <c r="E3067" s="482"/>
      <c r="F3067" s="482"/>
      <c r="G3067" s="363" t="s">
        <v>14791</v>
      </c>
      <c r="H3067" s="499">
        <v>566.53</v>
      </c>
      <c r="I3067" s="484"/>
    </row>
    <row r="3068" spans="1:9" ht="12.2" customHeight="1" x14ac:dyDescent="0.25">
      <c r="A3068" s="481" t="s">
        <v>6724</v>
      </c>
      <c r="B3068" s="481"/>
      <c r="C3068" s="482" t="s">
        <v>6725</v>
      </c>
      <c r="D3068" s="482"/>
      <c r="E3068" s="482"/>
      <c r="F3068" s="482"/>
      <c r="G3068" s="363" t="s">
        <v>355</v>
      </c>
      <c r="H3068" s="500">
        <v>74.23</v>
      </c>
      <c r="I3068" s="484"/>
    </row>
    <row r="3069" spans="1:9" ht="12.2" customHeight="1" x14ac:dyDescent="0.25">
      <c r="A3069" s="504">
        <v>14</v>
      </c>
      <c r="B3069" s="486"/>
      <c r="C3069" s="487" t="s">
        <v>6791</v>
      </c>
      <c r="D3069" s="487"/>
      <c r="E3069" s="487"/>
      <c r="F3069" s="487"/>
      <c r="G3069" s="362"/>
      <c r="H3069" s="488"/>
      <c r="I3069" s="488"/>
    </row>
    <row r="3070" spans="1:9" ht="24.4" customHeight="1" x14ac:dyDescent="0.25">
      <c r="A3070" s="481" t="s">
        <v>6792</v>
      </c>
      <c r="B3070" s="481"/>
      <c r="C3070" s="482" t="s">
        <v>6793</v>
      </c>
      <c r="D3070" s="482"/>
      <c r="E3070" s="482"/>
      <c r="F3070" s="482"/>
      <c r="G3070" s="363" t="s">
        <v>14836</v>
      </c>
      <c r="H3070" s="500">
        <v>38.47</v>
      </c>
      <c r="I3070" s="484"/>
    </row>
    <row r="3071" spans="1:9" ht="24.4" customHeight="1" x14ac:dyDescent="0.25">
      <c r="A3071" s="481" t="s">
        <v>6794</v>
      </c>
      <c r="B3071" s="481"/>
      <c r="C3071" s="482" t="s">
        <v>6795</v>
      </c>
      <c r="D3071" s="482"/>
      <c r="E3071" s="482"/>
      <c r="F3071" s="482"/>
      <c r="G3071" s="363" t="s">
        <v>14836</v>
      </c>
      <c r="H3071" s="500">
        <v>25.65</v>
      </c>
      <c r="I3071" s="484"/>
    </row>
    <row r="3072" spans="1:9" ht="24.4" customHeight="1" x14ac:dyDescent="0.25">
      <c r="A3072" s="481" t="s">
        <v>6796</v>
      </c>
      <c r="B3072" s="481"/>
      <c r="C3072" s="482" t="s">
        <v>6797</v>
      </c>
      <c r="D3072" s="482"/>
      <c r="E3072" s="482"/>
      <c r="F3072" s="482"/>
      <c r="G3072" s="363" t="s">
        <v>14836</v>
      </c>
      <c r="H3072" s="500">
        <v>27.03</v>
      </c>
      <c r="I3072" s="484"/>
    </row>
    <row r="3073" spans="1:9" ht="12.2" customHeight="1" x14ac:dyDescent="0.25">
      <c r="A3073" s="481" t="s">
        <v>6798</v>
      </c>
      <c r="B3073" s="481"/>
      <c r="C3073" s="482" t="s">
        <v>6799</v>
      </c>
      <c r="D3073" s="482"/>
      <c r="E3073" s="482"/>
      <c r="F3073" s="482"/>
      <c r="G3073" s="363" t="s">
        <v>14836</v>
      </c>
      <c r="H3073" s="499">
        <v>977.77</v>
      </c>
      <c r="I3073" s="484"/>
    </row>
    <row r="3074" spans="1:9" ht="24.4" customHeight="1" x14ac:dyDescent="0.25">
      <c r="A3074" s="481" t="s">
        <v>6800</v>
      </c>
      <c r="B3074" s="481"/>
      <c r="C3074" s="482" t="s">
        <v>6801</v>
      </c>
      <c r="D3074" s="482"/>
      <c r="E3074" s="482"/>
      <c r="F3074" s="482"/>
      <c r="G3074" s="363" t="s">
        <v>14836</v>
      </c>
      <c r="H3074" s="499">
        <v>545.53</v>
      </c>
      <c r="I3074" s="484"/>
    </row>
    <row r="3075" spans="1:9" ht="24.4" customHeight="1" x14ac:dyDescent="0.25">
      <c r="A3075" s="481" t="s">
        <v>6802</v>
      </c>
      <c r="B3075" s="481"/>
      <c r="C3075" s="482" t="s">
        <v>6803</v>
      </c>
      <c r="D3075" s="482"/>
      <c r="E3075" s="482"/>
      <c r="F3075" s="482"/>
      <c r="G3075" s="363" t="s">
        <v>14836</v>
      </c>
      <c r="H3075" s="499">
        <v>591.66</v>
      </c>
      <c r="I3075" s="484"/>
    </row>
    <row r="3076" spans="1:9" ht="24.4" customHeight="1" x14ac:dyDescent="0.25">
      <c r="A3076" s="481" t="s">
        <v>6804</v>
      </c>
      <c r="B3076" s="481"/>
      <c r="C3076" s="482" t="s">
        <v>6805</v>
      </c>
      <c r="D3076" s="482"/>
      <c r="E3076" s="482"/>
      <c r="F3076" s="482"/>
      <c r="G3076" s="363" t="s">
        <v>14836</v>
      </c>
      <c r="H3076" s="499">
        <v>555.61</v>
      </c>
      <c r="I3076" s="484"/>
    </row>
    <row r="3077" spans="1:9" ht="24.4" customHeight="1" x14ac:dyDescent="0.25">
      <c r="A3077" s="481" t="s">
        <v>6806</v>
      </c>
      <c r="B3077" s="481"/>
      <c r="C3077" s="482" t="s">
        <v>6807</v>
      </c>
      <c r="D3077" s="482"/>
      <c r="E3077" s="482"/>
      <c r="F3077" s="482"/>
      <c r="G3077" s="363" t="s">
        <v>14836</v>
      </c>
      <c r="H3077" s="499">
        <v>641.47</v>
      </c>
      <c r="I3077" s="484"/>
    </row>
    <row r="3078" spans="1:9" ht="24.4" customHeight="1" x14ac:dyDescent="0.25">
      <c r="A3078" s="481" t="s">
        <v>6808</v>
      </c>
      <c r="B3078" s="481"/>
      <c r="C3078" s="482" t="s">
        <v>6809</v>
      </c>
      <c r="D3078" s="482"/>
      <c r="E3078" s="482"/>
      <c r="F3078" s="482"/>
      <c r="G3078" s="363" t="s">
        <v>14836</v>
      </c>
      <c r="H3078" s="499">
        <v>547.09</v>
      </c>
      <c r="I3078" s="484"/>
    </row>
    <row r="3079" spans="1:9" ht="24.4" customHeight="1" x14ac:dyDescent="0.25">
      <c r="A3079" s="481" t="s">
        <v>6810</v>
      </c>
      <c r="B3079" s="481"/>
      <c r="C3079" s="482" t="s">
        <v>6811</v>
      </c>
      <c r="D3079" s="482"/>
      <c r="E3079" s="482"/>
      <c r="F3079" s="482"/>
      <c r="G3079" s="363" t="s">
        <v>14836</v>
      </c>
      <c r="H3079" s="499">
        <v>490.15</v>
      </c>
      <c r="I3079" s="484"/>
    </row>
    <row r="3080" spans="1:9" ht="24.4" customHeight="1" x14ac:dyDescent="0.25">
      <c r="A3080" s="481" t="s">
        <v>6812</v>
      </c>
      <c r="B3080" s="481"/>
      <c r="C3080" s="482" t="s">
        <v>6813</v>
      </c>
      <c r="D3080" s="482"/>
      <c r="E3080" s="482"/>
      <c r="F3080" s="482"/>
      <c r="G3080" s="363" t="s">
        <v>14836</v>
      </c>
      <c r="H3080" s="499">
        <v>451.93</v>
      </c>
      <c r="I3080" s="484"/>
    </row>
    <row r="3081" spans="1:9" ht="24.4" customHeight="1" x14ac:dyDescent="0.25">
      <c r="A3081" s="481" t="s">
        <v>6814</v>
      </c>
      <c r="B3081" s="481"/>
      <c r="C3081" s="482" t="s">
        <v>6815</v>
      </c>
      <c r="D3081" s="482"/>
      <c r="E3081" s="482"/>
      <c r="F3081" s="482"/>
      <c r="G3081" s="363" t="s">
        <v>14836</v>
      </c>
      <c r="H3081" s="499">
        <v>424.63</v>
      </c>
      <c r="I3081" s="484"/>
    </row>
    <row r="3082" spans="1:9" ht="12.2" customHeight="1" x14ac:dyDescent="0.25">
      <c r="A3082" s="481" t="s">
        <v>6816</v>
      </c>
      <c r="B3082" s="481"/>
      <c r="C3082" s="482" t="s">
        <v>6817</v>
      </c>
      <c r="D3082" s="482"/>
      <c r="E3082" s="482"/>
      <c r="F3082" s="482"/>
      <c r="G3082" s="363" t="s">
        <v>14778</v>
      </c>
      <c r="H3082" s="499">
        <v>351.73</v>
      </c>
      <c r="I3082" s="484"/>
    </row>
    <row r="3083" spans="1:9" ht="36.6" customHeight="1" x14ac:dyDescent="0.25">
      <c r="A3083" s="481" t="s">
        <v>6818</v>
      </c>
      <c r="B3083" s="481"/>
      <c r="C3083" s="482" t="s">
        <v>6819</v>
      </c>
      <c r="D3083" s="482"/>
      <c r="E3083" s="482"/>
      <c r="F3083" s="482"/>
      <c r="G3083" s="363" t="s">
        <v>14836</v>
      </c>
      <c r="H3083" s="499">
        <v>500.16</v>
      </c>
      <c r="I3083" s="484"/>
    </row>
    <row r="3084" spans="1:9" ht="36.6" customHeight="1" x14ac:dyDescent="0.25">
      <c r="A3084" s="481" t="s">
        <v>6820</v>
      </c>
      <c r="B3084" s="481"/>
      <c r="C3084" s="482" t="s">
        <v>6821</v>
      </c>
      <c r="D3084" s="482"/>
      <c r="E3084" s="482"/>
      <c r="F3084" s="482"/>
      <c r="G3084" s="363" t="s">
        <v>14836</v>
      </c>
      <c r="H3084" s="499">
        <v>554.14</v>
      </c>
      <c r="I3084" s="484"/>
    </row>
    <row r="3085" spans="1:9" ht="36.6" customHeight="1" x14ac:dyDescent="0.25">
      <c r="A3085" s="481" t="s">
        <v>6822</v>
      </c>
      <c r="B3085" s="481"/>
      <c r="C3085" s="482" t="s">
        <v>6823</v>
      </c>
      <c r="D3085" s="482"/>
      <c r="E3085" s="482"/>
      <c r="F3085" s="482"/>
      <c r="G3085" s="363" t="s">
        <v>14836</v>
      </c>
      <c r="H3085" s="499">
        <v>532.74</v>
      </c>
      <c r="I3085" s="484"/>
    </row>
    <row r="3086" spans="1:9" ht="36.6" customHeight="1" x14ac:dyDescent="0.25">
      <c r="A3086" s="481" t="s">
        <v>6824</v>
      </c>
      <c r="B3086" s="481"/>
      <c r="C3086" s="482" t="s">
        <v>6825</v>
      </c>
      <c r="D3086" s="482"/>
      <c r="E3086" s="482"/>
      <c r="F3086" s="482"/>
      <c r="G3086" s="363" t="s">
        <v>14836</v>
      </c>
      <c r="H3086" s="499">
        <v>583.45000000000005</v>
      </c>
      <c r="I3086" s="484"/>
    </row>
    <row r="3087" spans="1:9" ht="36.6" customHeight="1" x14ac:dyDescent="0.25">
      <c r="A3087" s="481" t="s">
        <v>6826</v>
      </c>
      <c r="B3087" s="481"/>
      <c r="C3087" s="482" t="s">
        <v>6827</v>
      </c>
      <c r="D3087" s="482"/>
      <c r="E3087" s="482"/>
      <c r="F3087" s="482"/>
      <c r="G3087" s="363" t="s">
        <v>14836</v>
      </c>
      <c r="H3087" s="499">
        <v>569.70000000000005</v>
      </c>
      <c r="I3087" s="484"/>
    </row>
    <row r="3088" spans="1:9" ht="36.6" customHeight="1" x14ac:dyDescent="0.25">
      <c r="A3088" s="481" t="s">
        <v>6828</v>
      </c>
      <c r="B3088" s="481"/>
      <c r="C3088" s="482" t="s">
        <v>6829</v>
      </c>
      <c r="D3088" s="482"/>
      <c r="E3088" s="482"/>
      <c r="F3088" s="482"/>
      <c r="G3088" s="363" t="s">
        <v>14836</v>
      </c>
      <c r="H3088" s="499">
        <v>627.82000000000005</v>
      </c>
      <c r="I3088" s="484"/>
    </row>
    <row r="3089" spans="1:9" ht="36.6" customHeight="1" x14ac:dyDescent="0.25">
      <c r="A3089" s="481" t="s">
        <v>6830</v>
      </c>
      <c r="B3089" s="481"/>
      <c r="C3089" s="482" t="s">
        <v>6831</v>
      </c>
      <c r="D3089" s="482"/>
      <c r="E3089" s="482"/>
      <c r="F3089" s="482"/>
      <c r="G3089" s="363" t="s">
        <v>14836</v>
      </c>
      <c r="H3089" s="499">
        <v>613.17999999999995</v>
      </c>
      <c r="I3089" s="484"/>
    </row>
    <row r="3090" spans="1:9" ht="36.6" customHeight="1" x14ac:dyDescent="0.25">
      <c r="A3090" s="481" t="s">
        <v>6832</v>
      </c>
      <c r="B3090" s="481"/>
      <c r="C3090" s="482" t="s">
        <v>6833</v>
      </c>
      <c r="D3090" s="482"/>
      <c r="E3090" s="482"/>
      <c r="F3090" s="482"/>
      <c r="G3090" s="363" t="s">
        <v>14836</v>
      </c>
      <c r="H3090" s="499">
        <v>650.73</v>
      </c>
      <c r="I3090" s="484"/>
    </row>
    <row r="3091" spans="1:9" ht="36.6" customHeight="1" x14ac:dyDescent="0.25">
      <c r="A3091" s="481" t="s">
        <v>6834</v>
      </c>
      <c r="B3091" s="481"/>
      <c r="C3091" s="482" t="s">
        <v>6835</v>
      </c>
      <c r="D3091" s="482"/>
      <c r="E3091" s="482"/>
      <c r="F3091" s="482"/>
      <c r="G3091" s="363" t="s">
        <v>14836</v>
      </c>
      <c r="H3091" s="499">
        <v>705.76</v>
      </c>
      <c r="I3091" s="484"/>
    </row>
    <row r="3092" spans="1:9" ht="36.6" customHeight="1" x14ac:dyDescent="0.25">
      <c r="A3092" s="481" t="s">
        <v>6836</v>
      </c>
      <c r="B3092" s="481"/>
      <c r="C3092" s="482" t="s">
        <v>6837</v>
      </c>
      <c r="D3092" s="482"/>
      <c r="E3092" s="482"/>
      <c r="F3092" s="482"/>
      <c r="G3092" s="363" t="s">
        <v>14836</v>
      </c>
      <c r="H3092" s="499">
        <v>690.78</v>
      </c>
      <c r="I3092" s="484"/>
    </row>
    <row r="3093" spans="1:9" ht="36.6" customHeight="1" x14ac:dyDescent="0.25">
      <c r="A3093" s="481" t="s">
        <v>6838</v>
      </c>
      <c r="B3093" s="481"/>
      <c r="C3093" s="482" t="s">
        <v>6839</v>
      </c>
      <c r="D3093" s="482"/>
      <c r="E3093" s="482"/>
      <c r="F3093" s="482"/>
      <c r="G3093" s="363" t="s">
        <v>14836</v>
      </c>
      <c r="H3093" s="499">
        <v>564.20000000000005</v>
      </c>
      <c r="I3093" s="484"/>
    </row>
    <row r="3094" spans="1:9" ht="36.6" customHeight="1" x14ac:dyDescent="0.25">
      <c r="A3094" s="481" t="s">
        <v>6840</v>
      </c>
      <c r="B3094" s="481"/>
      <c r="C3094" s="482" t="s">
        <v>6841</v>
      </c>
      <c r="D3094" s="482"/>
      <c r="E3094" s="482"/>
      <c r="F3094" s="482"/>
      <c r="G3094" s="363" t="s">
        <v>14836</v>
      </c>
      <c r="H3094" s="499">
        <v>584.34</v>
      </c>
      <c r="I3094" s="484"/>
    </row>
    <row r="3095" spans="1:9" ht="24.4" customHeight="1" x14ac:dyDescent="0.25">
      <c r="A3095" s="481" t="s">
        <v>6842</v>
      </c>
      <c r="B3095" s="481"/>
      <c r="C3095" s="482" t="s">
        <v>6843</v>
      </c>
      <c r="D3095" s="482"/>
      <c r="E3095" s="482"/>
      <c r="F3095" s="482"/>
      <c r="G3095" s="363" t="s">
        <v>14836</v>
      </c>
      <c r="H3095" s="499">
        <v>435.41</v>
      </c>
      <c r="I3095" s="484"/>
    </row>
    <row r="3096" spans="1:9" ht="24.4" customHeight="1" x14ac:dyDescent="0.25">
      <c r="A3096" s="481" t="s">
        <v>6844</v>
      </c>
      <c r="B3096" s="481"/>
      <c r="C3096" s="482" t="s">
        <v>6845</v>
      </c>
      <c r="D3096" s="482"/>
      <c r="E3096" s="482"/>
      <c r="F3096" s="482"/>
      <c r="G3096" s="363" t="s">
        <v>14836</v>
      </c>
      <c r="H3096" s="499">
        <v>410.5</v>
      </c>
      <c r="I3096" s="484"/>
    </row>
    <row r="3097" spans="1:9" ht="36.6" customHeight="1" x14ac:dyDescent="0.25">
      <c r="A3097" s="481" t="s">
        <v>6846</v>
      </c>
      <c r="B3097" s="481"/>
      <c r="C3097" s="482" t="s">
        <v>6847</v>
      </c>
      <c r="D3097" s="482"/>
      <c r="E3097" s="482"/>
      <c r="F3097" s="482"/>
      <c r="G3097" s="363" t="s">
        <v>14836</v>
      </c>
      <c r="H3097" s="499">
        <v>533.78</v>
      </c>
      <c r="I3097" s="484"/>
    </row>
    <row r="3098" spans="1:9" ht="36.6" customHeight="1" x14ac:dyDescent="0.25">
      <c r="A3098" s="481" t="s">
        <v>6848</v>
      </c>
      <c r="B3098" s="481"/>
      <c r="C3098" s="482" t="s">
        <v>6849</v>
      </c>
      <c r="D3098" s="482"/>
      <c r="E3098" s="482"/>
      <c r="F3098" s="482"/>
      <c r="G3098" s="363" t="s">
        <v>14836</v>
      </c>
      <c r="H3098" s="499">
        <v>527.82000000000005</v>
      </c>
      <c r="I3098" s="484"/>
    </row>
    <row r="3099" spans="1:9" ht="36.6" customHeight="1" x14ac:dyDescent="0.25">
      <c r="A3099" s="481" t="s">
        <v>6850</v>
      </c>
      <c r="B3099" s="481"/>
      <c r="C3099" s="482" t="s">
        <v>6851</v>
      </c>
      <c r="D3099" s="482"/>
      <c r="E3099" s="482"/>
      <c r="F3099" s="482"/>
      <c r="G3099" s="363" t="s">
        <v>14836</v>
      </c>
      <c r="H3099" s="499">
        <v>507.55</v>
      </c>
      <c r="I3099" s="484"/>
    </row>
    <row r="3100" spans="1:9" ht="36.6" customHeight="1" x14ac:dyDescent="0.25">
      <c r="A3100" s="481" t="s">
        <v>6852</v>
      </c>
      <c r="B3100" s="481"/>
      <c r="C3100" s="482" t="s">
        <v>6853</v>
      </c>
      <c r="D3100" s="482"/>
      <c r="E3100" s="482"/>
      <c r="F3100" s="482"/>
      <c r="G3100" s="363" t="s">
        <v>14836</v>
      </c>
      <c r="H3100" s="499">
        <v>528.61</v>
      </c>
      <c r="I3100" s="484"/>
    </row>
    <row r="3101" spans="1:9" ht="36.6" customHeight="1" x14ac:dyDescent="0.25">
      <c r="A3101" s="481" t="s">
        <v>6854</v>
      </c>
      <c r="B3101" s="481"/>
      <c r="C3101" s="482" t="s">
        <v>6855</v>
      </c>
      <c r="D3101" s="482"/>
      <c r="E3101" s="482"/>
      <c r="F3101" s="482"/>
      <c r="G3101" s="363" t="s">
        <v>14836</v>
      </c>
      <c r="H3101" s="499">
        <v>536.59</v>
      </c>
      <c r="I3101" s="484"/>
    </row>
    <row r="3102" spans="1:9" ht="36.6" customHeight="1" x14ac:dyDescent="0.25">
      <c r="A3102" s="481" t="s">
        <v>6856</v>
      </c>
      <c r="B3102" s="481"/>
      <c r="C3102" s="482" t="s">
        <v>6857</v>
      </c>
      <c r="D3102" s="482"/>
      <c r="E3102" s="482"/>
      <c r="F3102" s="482"/>
      <c r="G3102" s="363" t="s">
        <v>14836</v>
      </c>
      <c r="H3102" s="499">
        <v>552.97</v>
      </c>
      <c r="I3102" s="484"/>
    </row>
    <row r="3103" spans="1:9" ht="36.6" customHeight="1" x14ac:dyDescent="0.25">
      <c r="A3103" s="481" t="s">
        <v>6858</v>
      </c>
      <c r="B3103" s="481"/>
      <c r="C3103" s="482" t="s">
        <v>6859</v>
      </c>
      <c r="D3103" s="482"/>
      <c r="E3103" s="482"/>
      <c r="F3103" s="482"/>
      <c r="G3103" s="363" t="s">
        <v>14836</v>
      </c>
      <c r="H3103" s="499">
        <v>501.92</v>
      </c>
      <c r="I3103" s="484"/>
    </row>
    <row r="3104" spans="1:9" ht="24.4" customHeight="1" x14ac:dyDescent="0.25">
      <c r="A3104" s="481" t="s">
        <v>6860</v>
      </c>
      <c r="B3104" s="481"/>
      <c r="C3104" s="482" t="s">
        <v>6861</v>
      </c>
      <c r="D3104" s="482"/>
      <c r="E3104" s="482"/>
      <c r="F3104" s="482"/>
      <c r="G3104" s="363" t="s">
        <v>14778</v>
      </c>
      <c r="H3104" s="483">
        <v>6.83</v>
      </c>
      <c r="I3104" s="484"/>
    </row>
    <row r="3105" spans="1:9" ht="24.4" customHeight="1" x14ac:dyDescent="0.25">
      <c r="A3105" s="481" t="s">
        <v>6862</v>
      </c>
      <c r="B3105" s="481"/>
      <c r="C3105" s="482" t="s">
        <v>6863</v>
      </c>
      <c r="D3105" s="482"/>
      <c r="E3105" s="482"/>
      <c r="F3105" s="482"/>
      <c r="G3105" s="363" t="s">
        <v>14778</v>
      </c>
      <c r="H3105" s="499">
        <v>143.34</v>
      </c>
      <c r="I3105" s="484"/>
    </row>
    <row r="3106" spans="1:9" ht="24.4" customHeight="1" x14ac:dyDescent="0.25">
      <c r="A3106" s="481" t="s">
        <v>6864</v>
      </c>
      <c r="B3106" s="481"/>
      <c r="C3106" s="482" t="s">
        <v>6865</v>
      </c>
      <c r="D3106" s="482"/>
      <c r="E3106" s="482"/>
      <c r="F3106" s="482"/>
      <c r="G3106" s="363" t="s">
        <v>14778</v>
      </c>
      <c r="H3106" s="500">
        <v>18.71</v>
      </c>
      <c r="I3106" s="484"/>
    </row>
    <row r="3107" spans="1:9" ht="24.4" customHeight="1" x14ac:dyDescent="0.25">
      <c r="A3107" s="481" t="s">
        <v>6866</v>
      </c>
      <c r="B3107" s="481"/>
      <c r="C3107" s="482" t="s">
        <v>6867</v>
      </c>
      <c r="D3107" s="482"/>
      <c r="E3107" s="482"/>
      <c r="F3107" s="482"/>
      <c r="G3107" s="363" t="s">
        <v>14778</v>
      </c>
      <c r="H3107" s="483">
        <v>6.83</v>
      </c>
      <c r="I3107" s="484"/>
    </row>
    <row r="3108" spans="1:9" ht="24.4" customHeight="1" x14ac:dyDescent="0.25">
      <c r="A3108" s="481" t="s">
        <v>6868</v>
      </c>
      <c r="B3108" s="481"/>
      <c r="C3108" s="482" t="s">
        <v>6869</v>
      </c>
      <c r="D3108" s="482"/>
      <c r="E3108" s="482"/>
      <c r="F3108" s="482"/>
      <c r="G3108" s="363" t="s">
        <v>14778</v>
      </c>
      <c r="H3108" s="499">
        <v>115.38</v>
      </c>
      <c r="I3108" s="484"/>
    </row>
    <row r="3109" spans="1:9" ht="24.4" customHeight="1" x14ac:dyDescent="0.25">
      <c r="A3109" s="481" t="s">
        <v>6870</v>
      </c>
      <c r="B3109" s="481"/>
      <c r="C3109" s="482" t="s">
        <v>6871</v>
      </c>
      <c r="D3109" s="482"/>
      <c r="E3109" s="482"/>
      <c r="F3109" s="482"/>
      <c r="G3109" s="363" t="s">
        <v>14778</v>
      </c>
      <c r="H3109" s="500">
        <v>18.71</v>
      </c>
      <c r="I3109" s="484"/>
    </row>
    <row r="3110" spans="1:9" ht="24.4" customHeight="1" x14ac:dyDescent="0.25">
      <c r="A3110" s="481" t="s">
        <v>6872</v>
      </c>
      <c r="B3110" s="481"/>
      <c r="C3110" s="482" t="s">
        <v>6873</v>
      </c>
      <c r="D3110" s="482"/>
      <c r="E3110" s="482"/>
      <c r="F3110" s="482"/>
      <c r="G3110" s="363" t="s">
        <v>14778</v>
      </c>
      <c r="H3110" s="483">
        <v>7.54</v>
      </c>
      <c r="I3110" s="484"/>
    </row>
    <row r="3111" spans="1:9" ht="24.4" customHeight="1" x14ac:dyDescent="0.25">
      <c r="A3111" s="481" t="s">
        <v>6874</v>
      </c>
      <c r="B3111" s="481"/>
      <c r="C3111" s="482" t="s">
        <v>6875</v>
      </c>
      <c r="D3111" s="482"/>
      <c r="E3111" s="482"/>
      <c r="F3111" s="482"/>
      <c r="G3111" s="363" t="s">
        <v>14778</v>
      </c>
      <c r="H3111" s="500">
        <v>93.43</v>
      </c>
      <c r="I3111" s="484"/>
    </row>
    <row r="3112" spans="1:9" ht="24.4" customHeight="1" x14ac:dyDescent="0.25">
      <c r="A3112" s="481" t="s">
        <v>6876</v>
      </c>
      <c r="B3112" s="481"/>
      <c r="C3112" s="482" t="s">
        <v>6877</v>
      </c>
      <c r="D3112" s="482"/>
      <c r="E3112" s="482"/>
      <c r="F3112" s="482"/>
      <c r="G3112" s="363" t="s">
        <v>14778</v>
      </c>
      <c r="H3112" s="500">
        <v>24.01</v>
      </c>
      <c r="I3112" s="484"/>
    </row>
    <row r="3113" spans="1:9" ht="24.4" customHeight="1" x14ac:dyDescent="0.25">
      <c r="A3113" s="481" t="s">
        <v>6878</v>
      </c>
      <c r="B3113" s="481"/>
      <c r="C3113" s="482" t="s">
        <v>6879</v>
      </c>
      <c r="D3113" s="482"/>
      <c r="E3113" s="482"/>
      <c r="F3113" s="482"/>
      <c r="G3113" s="363" t="s">
        <v>14778</v>
      </c>
      <c r="H3113" s="499">
        <v>179.91</v>
      </c>
      <c r="I3113" s="484"/>
    </row>
    <row r="3114" spans="1:9" ht="24.4" customHeight="1" x14ac:dyDescent="0.25">
      <c r="A3114" s="481" t="s">
        <v>6880</v>
      </c>
      <c r="B3114" s="481"/>
      <c r="C3114" s="482" t="s">
        <v>6881</v>
      </c>
      <c r="D3114" s="482"/>
      <c r="E3114" s="482"/>
      <c r="F3114" s="482"/>
      <c r="G3114" s="363" t="s">
        <v>14778</v>
      </c>
      <c r="H3114" s="500">
        <v>55.88</v>
      </c>
      <c r="I3114" s="484"/>
    </row>
    <row r="3115" spans="1:9" ht="36.6" customHeight="1" x14ac:dyDescent="0.25">
      <c r="A3115" s="481" t="s">
        <v>6882</v>
      </c>
      <c r="B3115" s="481"/>
      <c r="C3115" s="482" t="s">
        <v>6883</v>
      </c>
      <c r="D3115" s="482"/>
      <c r="E3115" s="482"/>
      <c r="F3115" s="482"/>
      <c r="G3115" s="363" t="s">
        <v>14836</v>
      </c>
      <c r="H3115" s="500">
        <v>81.56</v>
      </c>
      <c r="I3115" s="484"/>
    </row>
    <row r="3116" spans="1:9" ht="36.6" customHeight="1" x14ac:dyDescent="0.25">
      <c r="A3116" s="481" t="s">
        <v>6884</v>
      </c>
      <c r="B3116" s="481"/>
      <c r="C3116" s="482" t="s">
        <v>6885</v>
      </c>
      <c r="D3116" s="482"/>
      <c r="E3116" s="482"/>
      <c r="F3116" s="482"/>
      <c r="G3116" s="363" t="s">
        <v>14836</v>
      </c>
      <c r="H3116" s="500">
        <v>64.08</v>
      </c>
      <c r="I3116" s="484"/>
    </row>
    <row r="3117" spans="1:9" ht="24.4" customHeight="1" x14ac:dyDescent="0.25">
      <c r="A3117" s="481" t="s">
        <v>6886</v>
      </c>
      <c r="B3117" s="481"/>
      <c r="C3117" s="482" t="s">
        <v>6887</v>
      </c>
      <c r="D3117" s="482"/>
      <c r="E3117" s="482"/>
      <c r="F3117" s="482"/>
      <c r="G3117" s="363" t="s">
        <v>14778</v>
      </c>
      <c r="H3117" s="500">
        <v>10.44</v>
      </c>
      <c r="I3117" s="484"/>
    </row>
    <row r="3118" spans="1:9" ht="48.75" customHeight="1" x14ac:dyDescent="0.25">
      <c r="A3118" s="481" t="s">
        <v>6888</v>
      </c>
      <c r="B3118" s="481"/>
      <c r="C3118" s="482" t="s">
        <v>6889</v>
      </c>
      <c r="D3118" s="482"/>
      <c r="E3118" s="482"/>
      <c r="F3118" s="482"/>
      <c r="G3118" s="363" t="s">
        <v>14791</v>
      </c>
      <c r="H3118" s="500">
        <v>19.88</v>
      </c>
      <c r="I3118" s="484"/>
    </row>
    <row r="3119" spans="1:9" ht="12.2" customHeight="1" x14ac:dyDescent="0.25">
      <c r="A3119" s="481" t="s">
        <v>6890</v>
      </c>
      <c r="B3119" s="481"/>
      <c r="C3119" s="482" t="s">
        <v>6891</v>
      </c>
      <c r="D3119" s="482"/>
      <c r="E3119" s="482"/>
      <c r="F3119" s="482"/>
      <c r="G3119" s="363" t="s">
        <v>14791</v>
      </c>
      <c r="H3119" s="483">
        <v>7.53</v>
      </c>
      <c r="I3119" s="484"/>
    </row>
    <row r="3120" spans="1:9" ht="12.2" customHeight="1" x14ac:dyDescent="0.25">
      <c r="A3120" s="481" t="s">
        <v>6892</v>
      </c>
      <c r="B3120" s="481"/>
      <c r="C3120" s="482" t="s">
        <v>6893</v>
      </c>
      <c r="D3120" s="482"/>
      <c r="E3120" s="482"/>
      <c r="F3120" s="482"/>
      <c r="G3120" s="363" t="s">
        <v>14778</v>
      </c>
      <c r="H3120" s="499">
        <v>204.7</v>
      </c>
      <c r="I3120" s="484"/>
    </row>
    <row r="3121" spans="1:9" ht="12.2" customHeight="1" x14ac:dyDescent="0.25">
      <c r="A3121" s="481" t="s">
        <v>6894</v>
      </c>
      <c r="B3121" s="481"/>
      <c r="C3121" s="482" t="s">
        <v>6895</v>
      </c>
      <c r="D3121" s="482"/>
      <c r="E3121" s="482"/>
      <c r="F3121" s="482"/>
      <c r="G3121" s="363" t="s">
        <v>14778</v>
      </c>
      <c r="H3121" s="499">
        <v>240.77</v>
      </c>
      <c r="I3121" s="484"/>
    </row>
    <row r="3122" spans="1:9" ht="24.4" customHeight="1" x14ac:dyDescent="0.25">
      <c r="A3122" s="481" t="s">
        <v>6896</v>
      </c>
      <c r="B3122" s="481"/>
      <c r="C3122" s="482" t="s">
        <v>6897</v>
      </c>
      <c r="D3122" s="482"/>
      <c r="E3122" s="482"/>
      <c r="F3122" s="482"/>
      <c r="G3122" s="363" t="s">
        <v>14778</v>
      </c>
      <c r="H3122" s="499">
        <v>179.91</v>
      </c>
      <c r="I3122" s="484"/>
    </row>
    <row r="3123" spans="1:9" ht="36.6" customHeight="1" x14ac:dyDescent="0.25">
      <c r="A3123" s="481" t="s">
        <v>6898</v>
      </c>
      <c r="B3123" s="481"/>
      <c r="C3123" s="482" t="s">
        <v>6899</v>
      </c>
      <c r="D3123" s="482"/>
      <c r="E3123" s="482"/>
      <c r="F3123" s="482"/>
      <c r="G3123" s="363" t="s">
        <v>14791</v>
      </c>
      <c r="H3123" s="500">
        <v>45.08</v>
      </c>
      <c r="I3123" s="484"/>
    </row>
    <row r="3124" spans="1:9" ht="24.4" customHeight="1" x14ac:dyDescent="0.25">
      <c r="A3124" s="481" t="s">
        <v>6900</v>
      </c>
      <c r="B3124" s="481"/>
      <c r="C3124" s="482" t="s">
        <v>6901</v>
      </c>
      <c r="D3124" s="482"/>
      <c r="E3124" s="482"/>
      <c r="F3124" s="482"/>
      <c r="G3124" s="363" t="s">
        <v>14836</v>
      </c>
      <c r="H3124" s="499">
        <v>126.37</v>
      </c>
      <c r="I3124" s="484"/>
    </row>
    <row r="3125" spans="1:9" ht="24.4" customHeight="1" x14ac:dyDescent="0.25">
      <c r="A3125" s="481" t="s">
        <v>6902</v>
      </c>
      <c r="B3125" s="481"/>
      <c r="C3125" s="482" t="s">
        <v>6903</v>
      </c>
      <c r="D3125" s="482"/>
      <c r="E3125" s="482"/>
      <c r="F3125" s="482"/>
      <c r="G3125" s="363" t="s">
        <v>14836</v>
      </c>
      <c r="H3125" s="500">
        <v>99.34</v>
      </c>
      <c r="I3125" s="484"/>
    </row>
    <row r="3126" spans="1:9" ht="24.4" customHeight="1" x14ac:dyDescent="0.25">
      <c r="A3126" s="481" t="s">
        <v>6904</v>
      </c>
      <c r="B3126" s="481"/>
      <c r="C3126" s="482" t="s">
        <v>6905</v>
      </c>
      <c r="D3126" s="482"/>
      <c r="E3126" s="482"/>
      <c r="F3126" s="482"/>
      <c r="G3126" s="363" t="s">
        <v>14836</v>
      </c>
      <c r="H3126" s="501">
        <v>2361.61</v>
      </c>
      <c r="I3126" s="484"/>
    </row>
    <row r="3127" spans="1:9" ht="12.2" customHeight="1" x14ac:dyDescent="0.25">
      <c r="A3127" s="504">
        <v>50</v>
      </c>
      <c r="B3127" s="486"/>
      <c r="C3127" s="487" t="s">
        <v>6726</v>
      </c>
      <c r="D3127" s="487"/>
      <c r="E3127" s="487"/>
      <c r="F3127" s="487"/>
      <c r="G3127" s="362"/>
      <c r="H3127" s="488"/>
      <c r="I3127" s="488"/>
    </row>
    <row r="3128" spans="1:9" ht="12.2" customHeight="1" x14ac:dyDescent="0.25">
      <c r="A3128" s="485">
        <v>9111</v>
      </c>
      <c r="B3128" s="486"/>
      <c r="C3128" s="487" t="s">
        <v>6727</v>
      </c>
      <c r="D3128" s="487"/>
      <c r="E3128" s="487"/>
      <c r="F3128" s="487"/>
      <c r="G3128" s="362"/>
      <c r="H3128" s="488"/>
      <c r="I3128" s="488"/>
    </row>
    <row r="3129" spans="1:9" ht="12.2" customHeight="1" x14ac:dyDescent="0.25">
      <c r="A3129" s="481" t="s">
        <v>6728</v>
      </c>
      <c r="B3129" s="481"/>
      <c r="C3129" s="482" t="s">
        <v>533</v>
      </c>
      <c r="D3129" s="482"/>
      <c r="E3129" s="482"/>
      <c r="F3129" s="482"/>
      <c r="G3129" s="363" t="s">
        <v>15253</v>
      </c>
      <c r="H3129" s="500">
        <v>18.399999999999999</v>
      </c>
      <c r="I3129" s="484"/>
    </row>
    <row r="3130" spans="1:9" ht="24.4" customHeight="1" x14ac:dyDescent="0.25">
      <c r="A3130" s="481" t="s">
        <v>6729</v>
      </c>
      <c r="B3130" s="481"/>
      <c r="C3130" s="482" t="s">
        <v>6730</v>
      </c>
      <c r="D3130" s="482"/>
      <c r="E3130" s="482"/>
      <c r="F3130" s="482"/>
      <c r="G3130" s="363" t="s">
        <v>15253</v>
      </c>
      <c r="H3130" s="500">
        <v>19.54</v>
      </c>
      <c r="I3130" s="484"/>
    </row>
    <row r="3131" spans="1:9" ht="24.4" customHeight="1" x14ac:dyDescent="0.25">
      <c r="A3131" s="481" t="s">
        <v>6731</v>
      </c>
      <c r="B3131" s="481"/>
      <c r="C3131" s="482" t="s">
        <v>534</v>
      </c>
      <c r="D3131" s="482"/>
      <c r="E3131" s="482"/>
      <c r="F3131" s="482"/>
      <c r="G3131" s="363" t="s">
        <v>15253</v>
      </c>
      <c r="H3131" s="500">
        <v>19.96</v>
      </c>
      <c r="I3131" s="484"/>
    </row>
    <row r="3132" spans="1:9" ht="12.2" customHeight="1" x14ac:dyDescent="0.25">
      <c r="A3132" s="481" t="s">
        <v>6732</v>
      </c>
      <c r="B3132" s="481"/>
      <c r="C3132" s="482" t="s">
        <v>566</v>
      </c>
      <c r="D3132" s="482"/>
      <c r="E3132" s="482"/>
      <c r="F3132" s="482"/>
      <c r="G3132" s="363" t="s">
        <v>15253</v>
      </c>
      <c r="H3132" s="500">
        <v>20.37</v>
      </c>
      <c r="I3132" s="484"/>
    </row>
    <row r="3133" spans="1:9" ht="12.2" customHeight="1" x14ac:dyDescent="0.25">
      <c r="A3133" s="481" t="s">
        <v>6733</v>
      </c>
      <c r="B3133" s="481"/>
      <c r="C3133" s="482" t="s">
        <v>564</v>
      </c>
      <c r="D3133" s="482"/>
      <c r="E3133" s="482"/>
      <c r="F3133" s="482"/>
      <c r="G3133" s="363" t="s">
        <v>15253</v>
      </c>
      <c r="H3133" s="500">
        <v>21.23</v>
      </c>
      <c r="I3133" s="484"/>
    </row>
    <row r="3134" spans="1:9" ht="12.2" customHeight="1" x14ac:dyDescent="0.25">
      <c r="A3134" s="481" t="s">
        <v>6734</v>
      </c>
      <c r="B3134" s="481"/>
      <c r="C3134" s="482" t="s">
        <v>6735</v>
      </c>
      <c r="D3134" s="482"/>
      <c r="E3134" s="482"/>
      <c r="F3134" s="482"/>
      <c r="G3134" s="363" t="s">
        <v>15253</v>
      </c>
      <c r="H3134" s="500">
        <v>19.96</v>
      </c>
      <c r="I3134" s="484"/>
    </row>
    <row r="3135" spans="1:9" ht="12.2" customHeight="1" x14ac:dyDescent="0.25">
      <c r="A3135" s="481" t="s">
        <v>6736</v>
      </c>
      <c r="B3135" s="481"/>
      <c r="C3135" s="482" t="s">
        <v>535</v>
      </c>
      <c r="D3135" s="482"/>
      <c r="E3135" s="482"/>
      <c r="F3135" s="482"/>
      <c r="G3135" s="363" t="s">
        <v>15253</v>
      </c>
      <c r="H3135" s="500">
        <v>19.920000000000002</v>
      </c>
      <c r="I3135" s="484"/>
    </row>
    <row r="3136" spans="1:9" ht="24.4" customHeight="1" x14ac:dyDescent="0.25">
      <c r="A3136" s="481" t="s">
        <v>6737</v>
      </c>
      <c r="B3136" s="481"/>
      <c r="C3136" s="482" t="s">
        <v>6738</v>
      </c>
      <c r="D3136" s="482"/>
      <c r="E3136" s="482"/>
      <c r="F3136" s="482"/>
      <c r="G3136" s="363" t="s">
        <v>15253</v>
      </c>
      <c r="H3136" s="500">
        <v>18.02</v>
      </c>
      <c r="I3136" s="484"/>
    </row>
    <row r="3137" spans="1:9" ht="12.2" customHeight="1" x14ac:dyDescent="0.25">
      <c r="A3137" s="481" t="s">
        <v>6739</v>
      </c>
      <c r="B3137" s="481"/>
      <c r="C3137" s="482" t="s">
        <v>554</v>
      </c>
      <c r="D3137" s="482"/>
      <c r="E3137" s="482"/>
      <c r="F3137" s="482"/>
      <c r="G3137" s="363" t="s">
        <v>14891</v>
      </c>
      <c r="H3137" s="501">
        <v>3870.52</v>
      </c>
      <c r="I3137" s="484"/>
    </row>
    <row r="3138" spans="1:9" ht="24.4" customHeight="1" x14ac:dyDescent="0.25">
      <c r="A3138" s="481" t="s">
        <v>6740</v>
      </c>
      <c r="B3138" s="481"/>
      <c r="C3138" s="482" t="s">
        <v>6741</v>
      </c>
      <c r="D3138" s="482"/>
      <c r="E3138" s="482"/>
      <c r="F3138" s="482"/>
      <c r="G3138" s="363" t="s">
        <v>14891</v>
      </c>
      <c r="H3138" s="501">
        <v>3435.24</v>
      </c>
      <c r="I3138" s="484"/>
    </row>
    <row r="3139" spans="1:9" ht="12.2" customHeight="1" x14ac:dyDescent="0.25">
      <c r="A3139" s="481" t="s">
        <v>6742</v>
      </c>
      <c r="B3139" s="481"/>
      <c r="C3139" s="482" t="s">
        <v>536</v>
      </c>
      <c r="D3139" s="482"/>
      <c r="E3139" s="482"/>
      <c r="F3139" s="482"/>
      <c r="G3139" s="363" t="s">
        <v>15253</v>
      </c>
      <c r="H3139" s="500">
        <v>24.98</v>
      </c>
      <c r="I3139" s="484"/>
    </row>
    <row r="3140" spans="1:9" ht="12.2" customHeight="1" x14ac:dyDescent="0.25">
      <c r="A3140" s="481" t="s">
        <v>6743</v>
      </c>
      <c r="B3140" s="481"/>
      <c r="C3140" s="482" t="s">
        <v>563</v>
      </c>
      <c r="D3140" s="482"/>
      <c r="E3140" s="482"/>
      <c r="F3140" s="482"/>
      <c r="G3140" s="363" t="s">
        <v>14891</v>
      </c>
      <c r="H3140" s="501">
        <v>2992.73</v>
      </c>
      <c r="I3140" s="484"/>
    </row>
    <row r="3141" spans="1:9" ht="12.2" customHeight="1" x14ac:dyDescent="0.25">
      <c r="A3141" s="481" t="s">
        <v>15254</v>
      </c>
      <c r="B3141" s="481"/>
      <c r="C3141" s="482" t="s">
        <v>537</v>
      </c>
      <c r="D3141" s="482"/>
      <c r="E3141" s="482"/>
      <c r="F3141" s="482"/>
      <c r="G3141" s="363" t="s">
        <v>15253</v>
      </c>
      <c r="H3141" s="500">
        <v>19.2</v>
      </c>
      <c r="I3141" s="484"/>
    </row>
    <row r="3142" spans="1:9" ht="12.2" customHeight="1" x14ac:dyDescent="0.25">
      <c r="A3142" s="481" t="s">
        <v>6744</v>
      </c>
      <c r="B3142" s="481"/>
      <c r="C3142" s="482" t="s">
        <v>6745</v>
      </c>
      <c r="D3142" s="482"/>
      <c r="E3142" s="482"/>
      <c r="F3142" s="482"/>
      <c r="G3142" s="363" t="s">
        <v>15253</v>
      </c>
      <c r="H3142" s="500">
        <v>26.73</v>
      </c>
      <c r="I3142" s="484"/>
    </row>
    <row r="3143" spans="1:9" ht="12.2" customHeight="1" x14ac:dyDescent="0.25">
      <c r="A3143" s="481" t="s">
        <v>6746</v>
      </c>
      <c r="B3143" s="481"/>
      <c r="C3143" s="482" t="s">
        <v>6747</v>
      </c>
      <c r="D3143" s="482"/>
      <c r="E3143" s="482"/>
      <c r="F3143" s="482"/>
      <c r="G3143" s="363" t="s">
        <v>15253</v>
      </c>
      <c r="H3143" s="500">
        <v>24.52</v>
      </c>
      <c r="I3143" s="484"/>
    </row>
    <row r="3144" spans="1:9" ht="12.2" customHeight="1" x14ac:dyDescent="0.25">
      <c r="A3144" s="481" t="s">
        <v>6748</v>
      </c>
      <c r="B3144" s="481"/>
      <c r="C3144" s="482" t="s">
        <v>538</v>
      </c>
      <c r="D3144" s="482"/>
      <c r="E3144" s="482"/>
      <c r="F3144" s="482"/>
      <c r="G3144" s="363" t="s">
        <v>15253</v>
      </c>
      <c r="H3144" s="500">
        <v>19.23</v>
      </c>
      <c r="I3144" s="484"/>
    </row>
    <row r="3145" spans="1:9" ht="24.4" customHeight="1" x14ac:dyDescent="0.25">
      <c r="A3145" s="481" t="s">
        <v>6749</v>
      </c>
      <c r="B3145" s="481"/>
      <c r="C3145" s="482" t="s">
        <v>539</v>
      </c>
      <c r="D3145" s="482"/>
      <c r="E3145" s="482"/>
      <c r="F3145" s="482"/>
      <c r="G3145" s="363" t="s">
        <v>15253</v>
      </c>
      <c r="H3145" s="500">
        <v>28.11</v>
      </c>
      <c r="I3145" s="484"/>
    </row>
    <row r="3146" spans="1:9" ht="12.2" customHeight="1" x14ac:dyDescent="0.25">
      <c r="A3146" s="481" t="s">
        <v>6750</v>
      </c>
      <c r="B3146" s="481"/>
      <c r="C3146" s="482" t="s">
        <v>6751</v>
      </c>
      <c r="D3146" s="482"/>
      <c r="E3146" s="482"/>
      <c r="F3146" s="482"/>
      <c r="G3146" s="363" t="s">
        <v>15253</v>
      </c>
      <c r="H3146" s="500">
        <v>24.86</v>
      </c>
      <c r="I3146" s="484"/>
    </row>
    <row r="3147" spans="1:9" ht="12.2" customHeight="1" x14ac:dyDescent="0.25">
      <c r="A3147" s="481" t="s">
        <v>6752</v>
      </c>
      <c r="B3147" s="481"/>
      <c r="C3147" s="482" t="s">
        <v>540</v>
      </c>
      <c r="D3147" s="482"/>
      <c r="E3147" s="482"/>
      <c r="F3147" s="482"/>
      <c r="G3147" s="363" t="s">
        <v>15253</v>
      </c>
      <c r="H3147" s="500">
        <v>25.42</v>
      </c>
      <c r="I3147" s="484"/>
    </row>
    <row r="3148" spans="1:9" ht="24.4" customHeight="1" x14ac:dyDescent="0.25">
      <c r="A3148" s="481" t="s">
        <v>6753</v>
      </c>
      <c r="B3148" s="481"/>
      <c r="C3148" s="482" t="s">
        <v>562</v>
      </c>
      <c r="D3148" s="482"/>
      <c r="E3148" s="482"/>
      <c r="F3148" s="482"/>
      <c r="G3148" s="363" t="s">
        <v>14891</v>
      </c>
      <c r="H3148" s="501">
        <v>8200.2800000000007</v>
      </c>
      <c r="I3148" s="484"/>
    </row>
    <row r="3149" spans="1:9" ht="24.4" customHeight="1" x14ac:dyDescent="0.25">
      <c r="A3149" s="481" t="s">
        <v>6754</v>
      </c>
      <c r="B3149" s="481"/>
      <c r="C3149" s="482" t="s">
        <v>6755</v>
      </c>
      <c r="D3149" s="482"/>
      <c r="E3149" s="482"/>
      <c r="F3149" s="482"/>
      <c r="G3149" s="363" t="s">
        <v>14891</v>
      </c>
      <c r="H3149" s="502">
        <v>18299.18</v>
      </c>
      <c r="I3149" s="484"/>
    </row>
    <row r="3150" spans="1:9" ht="24.4" customHeight="1" x14ac:dyDescent="0.25">
      <c r="A3150" s="481" t="s">
        <v>6756</v>
      </c>
      <c r="B3150" s="481"/>
      <c r="C3150" s="482" t="s">
        <v>558</v>
      </c>
      <c r="D3150" s="482"/>
      <c r="E3150" s="482"/>
      <c r="F3150" s="482"/>
      <c r="G3150" s="363" t="s">
        <v>14891</v>
      </c>
      <c r="H3150" s="502">
        <v>20788.22</v>
      </c>
      <c r="I3150" s="484"/>
    </row>
    <row r="3151" spans="1:9" ht="24.4" customHeight="1" x14ac:dyDescent="0.25">
      <c r="A3151" s="481" t="s">
        <v>6757</v>
      </c>
      <c r="B3151" s="481"/>
      <c r="C3151" s="482" t="s">
        <v>6758</v>
      </c>
      <c r="D3151" s="482"/>
      <c r="E3151" s="482"/>
      <c r="F3151" s="482"/>
      <c r="G3151" s="363" t="s">
        <v>14891</v>
      </c>
      <c r="H3151" s="502">
        <v>28310.65</v>
      </c>
      <c r="I3151" s="484"/>
    </row>
    <row r="3152" spans="1:9" ht="24.4" customHeight="1" x14ac:dyDescent="0.25">
      <c r="A3152" s="481" t="s">
        <v>6759</v>
      </c>
      <c r="B3152" s="481"/>
      <c r="C3152" s="482" t="s">
        <v>15255</v>
      </c>
      <c r="D3152" s="482"/>
      <c r="E3152" s="482"/>
      <c r="F3152" s="482"/>
      <c r="G3152" s="363" t="s">
        <v>14891</v>
      </c>
      <c r="H3152" s="502">
        <v>18535.91</v>
      </c>
      <c r="I3152" s="484"/>
    </row>
    <row r="3153" spans="1:9" ht="12.2" customHeight="1" x14ac:dyDescent="0.25">
      <c r="A3153" s="481" t="s">
        <v>6760</v>
      </c>
      <c r="B3153" s="481"/>
      <c r="C3153" s="482" t="s">
        <v>560</v>
      </c>
      <c r="D3153" s="482"/>
      <c r="E3153" s="482"/>
      <c r="F3153" s="482"/>
      <c r="G3153" s="363" t="s">
        <v>14891</v>
      </c>
      <c r="H3153" s="502">
        <v>14314.79</v>
      </c>
      <c r="I3153" s="484"/>
    </row>
    <row r="3154" spans="1:9" ht="12.2" customHeight="1" x14ac:dyDescent="0.25">
      <c r="A3154" s="481" t="s">
        <v>6761</v>
      </c>
      <c r="B3154" s="481"/>
      <c r="C3154" s="482" t="s">
        <v>6762</v>
      </c>
      <c r="D3154" s="482"/>
      <c r="E3154" s="482"/>
      <c r="F3154" s="482"/>
      <c r="G3154" s="363" t="s">
        <v>15253</v>
      </c>
      <c r="H3154" s="500">
        <v>25.14</v>
      </c>
      <c r="I3154" s="484"/>
    </row>
    <row r="3155" spans="1:9" ht="12.2" customHeight="1" x14ac:dyDescent="0.25">
      <c r="A3155" s="481" t="s">
        <v>6763</v>
      </c>
      <c r="B3155" s="481"/>
      <c r="C3155" s="482" t="s">
        <v>541</v>
      </c>
      <c r="D3155" s="482"/>
      <c r="E3155" s="482"/>
      <c r="F3155" s="482"/>
      <c r="G3155" s="363" t="s">
        <v>15253</v>
      </c>
      <c r="H3155" s="500">
        <v>25.57</v>
      </c>
      <c r="I3155" s="484"/>
    </row>
    <row r="3156" spans="1:9" ht="12.2" customHeight="1" x14ac:dyDescent="0.25">
      <c r="A3156" s="481" t="s">
        <v>6764</v>
      </c>
      <c r="B3156" s="481"/>
      <c r="C3156" s="482" t="s">
        <v>6765</v>
      </c>
      <c r="D3156" s="482"/>
      <c r="E3156" s="482"/>
      <c r="F3156" s="482"/>
      <c r="G3156" s="363" t="s">
        <v>15253</v>
      </c>
      <c r="H3156" s="500">
        <v>26.24</v>
      </c>
      <c r="I3156" s="484"/>
    </row>
    <row r="3157" spans="1:9" ht="12.2" customHeight="1" x14ac:dyDescent="0.25">
      <c r="A3157" s="481" t="s">
        <v>6766</v>
      </c>
      <c r="B3157" s="481"/>
      <c r="C3157" s="482" t="s">
        <v>542</v>
      </c>
      <c r="D3157" s="482"/>
      <c r="E3157" s="482"/>
      <c r="F3157" s="482"/>
      <c r="G3157" s="363" t="s">
        <v>15253</v>
      </c>
      <c r="H3157" s="500">
        <v>25.14</v>
      </c>
      <c r="I3157" s="484"/>
    </row>
    <row r="3158" spans="1:9" ht="12.2" customHeight="1" x14ac:dyDescent="0.25">
      <c r="A3158" s="481" t="s">
        <v>6767</v>
      </c>
      <c r="B3158" s="481"/>
      <c r="C3158" s="482" t="s">
        <v>553</v>
      </c>
      <c r="D3158" s="482"/>
      <c r="E3158" s="482"/>
      <c r="F3158" s="482"/>
      <c r="G3158" s="363" t="s">
        <v>15253</v>
      </c>
      <c r="H3158" s="500">
        <v>22.22</v>
      </c>
      <c r="I3158" s="484"/>
    </row>
    <row r="3159" spans="1:9" ht="12.2" customHeight="1" x14ac:dyDescent="0.25">
      <c r="A3159" s="481" t="s">
        <v>6768</v>
      </c>
      <c r="B3159" s="481"/>
      <c r="C3159" s="482" t="s">
        <v>6769</v>
      </c>
      <c r="D3159" s="482"/>
      <c r="E3159" s="482"/>
      <c r="F3159" s="482"/>
      <c r="G3159" s="363" t="s">
        <v>15253</v>
      </c>
      <c r="H3159" s="500">
        <v>26.73</v>
      </c>
      <c r="I3159" s="484"/>
    </row>
    <row r="3160" spans="1:9" ht="12.2" customHeight="1" x14ac:dyDescent="0.25">
      <c r="A3160" s="481" t="s">
        <v>6770</v>
      </c>
      <c r="B3160" s="481"/>
      <c r="C3160" s="482" t="s">
        <v>543</v>
      </c>
      <c r="D3160" s="482"/>
      <c r="E3160" s="482"/>
      <c r="F3160" s="482"/>
      <c r="G3160" s="363" t="s">
        <v>15253</v>
      </c>
      <c r="H3160" s="500">
        <v>24.93</v>
      </c>
      <c r="I3160" s="484"/>
    </row>
    <row r="3161" spans="1:9" ht="12.2" customHeight="1" x14ac:dyDescent="0.25">
      <c r="A3161" s="481" t="s">
        <v>6771</v>
      </c>
      <c r="B3161" s="481"/>
      <c r="C3161" s="482" t="s">
        <v>559</v>
      </c>
      <c r="D3161" s="482"/>
      <c r="E3161" s="482"/>
      <c r="F3161" s="482"/>
      <c r="G3161" s="363" t="s">
        <v>14891</v>
      </c>
      <c r="H3161" s="502">
        <v>13133.21</v>
      </c>
      <c r="I3161" s="484"/>
    </row>
    <row r="3162" spans="1:9" ht="12.2" customHeight="1" x14ac:dyDescent="0.25">
      <c r="A3162" s="481" t="s">
        <v>6772</v>
      </c>
      <c r="B3162" s="481"/>
      <c r="C3162" s="482" t="s">
        <v>6773</v>
      </c>
      <c r="D3162" s="482"/>
      <c r="E3162" s="482"/>
      <c r="F3162" s="482"/>
      <c r="G3162" s="363" t="s">
        <v>15253</v>
      </c>
      <c r="H3162" s="500">
        <v>25.99</v>
      </c>
      <c r="I3162" s="484"/>
    </row>
    <row r="3163" spans="1:9" ht="24.4" customHeight="1" x14ac:dyDescent="0.25">
      <c r="A3163" s="481" t="s">
        <v>6774</v>
      </c>
      <c r="B3163" s="481"/>
      <c r="C3163" s="482" t="s">
        <v>567</v>
      </c>
      <c r="D3163" s="482"/>
      <c r="E3163" s="482"/>
      <c r="F3163" s="482"/>
      <c r="G3163" s="363" t="s">
        <v>15253</v>
      </c>
      <c r="H3163" s="500">
        <v>23.44</v>
      </c>
      <c r="I3163" s="484"/>
    </row>
    <row r="3164" spans="1:9" ht="12.2" customHeight="1" x14ac:dyDescent="0.25">
      <c r="A3164" s="481" t="s">
        <v>6775</v>
      </c>
      <c r="B3164" s="481"/>
      <c r="C3164" s="482" t="s">
        <v>544</v>
      </c>
      <c r="D3164" s="482"/>
      <c r="E3164" s="482"/>
      <c r="F3164" s="482"/>
      <c r="G3164" s="363" t="s">
        <v>15253</v>
      </c>
      <c r="H3164" s="500">
        <v>25.14</v>
      </c>
      <c r="I3164" s="484"/>
    </row>
    <row r="3165" spans="1:9" ht="12.2" customHeight="1" x14ac:dyDescent="0.25">
      <c r="A3165" s="481" t="s">
        <v>6776</v>
      </c>
      <c r="B3165" s="481"/>
      <c r="C3165" s="482" t="s">
        <v>545</v>
      </c>
      <c r="D3165" s="482"/>
      <c r="E3165" s="482"/>
      <c r="F3165" s="482"/>
      <c r="G3165" s="363" t="s">
        <v>15253</v>
      </c>
      <c r="H3165" s="500">
        <v>26.18</v>
      </c>
      <c r="I3165" s="484"/>
    </row>
    <row r="3166" spans="1:9" ht="12.2" customHeight="1" x14ac:dyDescent="0.25">
      <c r="A3166" s="481" t="s">
        <v>6777</v>
      </c>
      <c r="B3166" s="481"/>
      <c r="C3166" s="482" t="s">
        <v>546</v>
      </c>
      <c r="D3166" s="482"/>
      <c r="E3166" s="482"/>
      <c r="F3166" s="482"/>
      <c r="G3166" s="363" t="s">
        <v>15253</v>
      </c>
      <c r="H3166" s="500">
        <v>24.67</v>
      </c>
      <c r="I3166" s="484"/>
    </row>
    <row r="3167" spans="1:9" ht="12.2" customHeight="1" x14ac:dyDescent="0.25">
      <c r="A3167" s="481" t="s">
        <v>6778</v>
      </c>
      <c r="B3167" s="481"/>
      <c r="C3167" s="482" t="s">
        <v>6779</v>
      </c>
      <c r="D3167" s="482"/>
      <c r="E3167" s="482"/>
      <c r="F3167" s="482"/>
      <c r="G3167" s="363" t="s">
        <v>15253</v>
      </c>
      <c r="H3167" s="500">
        <v>24.86</v>
      </c>
      <c r="I3167" s="484"/>
    </row>
    <row r="3168" spans="1:9" ht="12.2" customHeight="1" x14ac:dyDescent="0.25">
      <c r="A3168" s="481" t="s">
        <v>6780</v>
      </c>
      <c r="B3168" s="481"/>
      <c r="C3168" s="482" t="s">
        <v>547</v>
      </c>
      <c r="D3168" s="482"/>
      <c r="E3168" s="482"/>
      <c r="F3168" s="482"/>
      <c r="G3168" s="363" t="s">
        <v>15253</v>
      </c>
      <c r="H3168" s="500">
        <v>21.53</v>
      </c>
      <c r="I3168" s="484"/>
    </row>
    <row r="3169" spans="1:9" ht="12.2" customHeight="1" x14ac:dyDescent="0.25">
      <c r="A3169" s="481" t="s">
        <v>6781</v>
      </c>
      <c r="B3169" s="481"/>
      <c r="C3169" s="482" t="s">
        <v>6782</v>
      </c>
      <c r="D3169" s="482"/>
      <c r="E3169" s="482"/>
      <c r="F3169" s="482"/>
      <c r="G3169" s="363" t="s">
        <v>15253</v>
      </c>
      <c r="H3169" s="500">
        <v>18.02</v>
      </c>
      <c r="I3169" s="484"/>
    </row>
    <row r="3170" spans="1:9" ht="12.2" customHeight="1" x14ac:dyDescent="0.25">
      <c r="A3170" s="481" t="s">
        <v>6783</v>
      </c>
      <c r="B3170" s="481"/>
      <c r="C3170" s="482" t="s">
        <v>548</v>
      </c>
      <c r="D3170" s="482"/>
      <c r="E3170" s="482"/>
      <c r="F3170" s="482"/>
      <c r="G3170" s="363" t="s">
        <v>15253</v>
      </c>
      <c r="H3170" s="500">
        <v>24.98</v>
      </c>
      <c r="I3170" s="484"/>
    </row>
    <row r="3171" spans="1:9" ht="12.2" customHeight="1" x14ac:dyDescent="0.25">
      <c r="A3171" s="481" t="s">
        <v>6784</v>
      </c>
      <c r="B3171" s="481"/>
      <c r="C3171" s="482" t="s">
        <v>549</v>
      </c>
      <c r="D3171" s="482"/>
      <c r="E3171" s="482"/>
      <c r="F3171" s="482"/>
      <c r="G3171" s="363" t="s">
        <v>15253</v>
      </c>
      <c r="H3171" s="500">
        <v>18.02</v>
      </c>
      <c r="I3171" s="484"/>
    </row>
    <row r="3172" spans="1:9" ht="12.2" customHeight="1" x14ac:dyDescent="0.25">
      <c r="A3172" s="481" t="s">
        <v>6785</v>
      </c>
      <c r="B3172" s="481"/>
      <c r="C3172" s="482" t="s">
        <v>6786</v>
      </c>
      <c r="D3172" s="482"/>
      <c r="E3172" s="482"/>
      <c r="F3172" s="482"/>
      <c r="G3172" s="363" t="s">
        <v>15253</v>
      </c>
      <c r="H3172" s="500">
        <v>24.86</v>
      </c>
      <c r="I3172" s="484"/>
    </row>
    <row r="3173" spans="1:9" ht="24.4" customHeight="1" x14ac:dyDescent="0.25">
      <c r="A3173" s="481" t="s">
        <v>6787</v>
      </c>
      <c r="B3173" s="481"/>
      <c r="C3173" s="482" t="s">
        <v>565</v>
      </c>
      <c r="D3173" s="482"/>
      <c r="E3173" s="482"/>
      <c r="F3173" s="482"/>
      <c r="G3173" s="363" t="s">
        <v>14891</v>
      </c>
      <c r="H3173" s="501">
        <v>6188.26</v>
      </c>
      <c r="I3173" s="484"/>
    </row>
    <row r="3174" spans="1:9" ht="12.2" customHeight="1" x14ac:dyDescent="0.25">
      <c r="A3174" s="481" t="s">
        <v>6788</v>
      </c>
      <c r="B3174" s="481"/>
      <c r="C3174" s="482" t="s">
        <v>550</v>
      </c>
      <c r="D3174" s="482"/>
      <c r="E3174" s="482"/>
      <c r="F3174" s="482"/>
      <c r="G3174" s="363" t="s">
        <v>15253</v>
      </c>
      <c r="H3174" s="500">
        <v>24.6</v>
      </c>
      <c r="I3174" s="484"/>
    </row>
    <row r="3175" spans="1:9" ht="12.2" customHeight="1" x14ac:dyDescent="0.25">
      <c r="A3175" s="481" t="s">
        <v>15256</v>
      </c>
      <c r="B3175" s="481"/>
      <c r="C3175" s="482" t="s">
        <v>15257</v>
      </c>
      <c r="D3175" s="482"/>
      <c r="E3175" s="482"/>
      <c r="F3175" s="482"/>
      <c r="G3175" s="363" t="s">
        <v>15253</v>
      </c>
      <c r="H3175" s="500">
        <v>40.81</v>
      </c>
      <c r="I3175" s="484"/>
    </row>
    <row r="3176" spans="1:9" ht="12.2" customHeight="1" x14ac:dyDescent="0.25">
      <c r="A3176" s="481" t="s">
        <v>6789</v>
      </c>
      <c r="B3176" s="481"/>
      <c r="C3176" s="482" t="s">
        <v>551</v>
      </c>
      <c r="D3176" s="482"/>
      <c r="E3176" s="482"/>
      <c r="F3176" s="482"/>
      <c r="G3176" s="363" t="s">
        <v>15253</v>
      </c>
      <c r="H3176" s="500">
        <v>20.100000000000001</v>
      </c>
      <c r="I3176" s="484"/>
    </row>
    <row r="3177" spans="1:9" ht="12.2" customHeight="1" x14ac:dyDescent="0.25">
      <c r="A3177" s="481" t="s">
        <v>6790</v>
      </c>
      <c r="B3177" s="481"/>
      <c r="C3177" s="482" t="s">
        <v>552</v>
      </c>
      <c r="D3177" s="482"/>
      <c r="E3177" s="482"/>
      <c r="F3177" s="482"/>
      <c r="G3177" s="363" t="s">
        <v>14891</v>
      </c>
      <c r="H3177" s="501">
        <v>4099.04</v>
      </c>
      <c r="I3177" s="484"/>
    </row>
    <row r="3178" spans="1:9" ht="10.9" customHeight="1" x14ac:dyDescent="0.25">
      <c r="A3178" s="490"/>
      <c r="B3178" s="490"/>
      <c r="C3178" s="490"/>
      <c r="D3178" s="490"/>
      <c r="E3178" s="490"/>
      <c r="F3178" s="490"/>
      <c r="G3178" s="490"/>
      <c r="H3178" s="490"/>
      <c r="I3178" s="490"/>
    </row>
    <row r="3179" spans="1:9" ht="283.7" customHeight="1" x14ac:dyDescent="0.25">
      <c r="A3179" s="508" t="s">
        <v>15258</v>
      </c>
      <c r="B3179" s="508"/>
      <c r="C3179" s="508"/>
      <c r="D3179" s="508"/>
      <c r="E3179" s="508"/>
      <c r="F3179" s="508"/>
      <c r="G3179" s="508"/>
      <c r="H3179" s="508"/>
      <c r="I3179" s="508"/>
    </row>
    <row r="3180" spans="1:9" ht="10.9" customHeight="1" x14ac:dyDescent="0.25">
      <c r="A3180" s="491"/>
      <c r="B3180" s="491"/>
      <c r="C3180" s="491"/>
      <c r="D3180" s="491"/>
      <c r="E3180" s="491"/>
      <c r="F3180" s="491"/>
      <c r="G3180" s="491"/>
      <c r="H3180" s="491"/>
      <c r="I3180" s="491"/>
    </row>
    <row r="3181" spans="1:9" ht="12.2" customHeight="1" x14ac:dyDescent="0.25">
      <c r="A3181" s="506" t="s">
        <v>734</v>
      </c>
      <c r="B3181" s="506"/>
      <c r="C3181" s="506"/>
      <c r="D3181" s="506"/>
      <c r="E3181" s="506"/>
      <c r="F3181" s="506"/>
      <c r="G3181" s="506"/>
      <c r="H3181" s="506"/>
      <c r="I3181" s="506"/>
    </row>
    <row r="3182" spans="1:9" ht="12.2" customHeight="1" x14ac:dyDescent="0.25">
      <c r="A3182" s="507" t="s">
        <v>14769</v>
      </c>
      <c r="B3182" s="507"/>
      <c r="C3182" s="507"/>
      <c r="D3182" s="507"/>
      <c r="E3182" s="507"/>
      <c r="F3182" s="507"/>
      <c r="G3182" s="507"/>
      <c r="H3182" s="507"/>
      <c r="I3182" s="507"/>
    </row>
    <row r="3183" spans="1:9" ht="12.2" customHeight="1" x14ac:dyDescent="0.25">
      <c r="A3183" s="507" t="s">
        <v>385</v>
      </c>
      <c r="B3183" s="507"/>
      <c r="C3183" s="507"/>
      <c r="D3183" s="507"/>
      <c r="E3183" s="507"/>
      <c r="F3183" s="507"/>
      <c r="G3183" s="507"/>
      <c r="H3183" s="507"/>
      <c r="I3183" s="507"/>
    </row>
    <row r="3184" spans="1:9" ht="10.9" customHeight="1" x14ac:dyDescent="0.25">
      <c r="A3184" s="490"/>
      <c r="B3184" s="490"/>
      <c r="C3184" s="490"/>
      <c r="D3184" s="490"/>
      <c r="E3184" s="490"/>
      <c r="F3184" s="490"/>
      <c r="G3184" s="490"/>
      <c r="H3184" s="490"/>
      <c r="I3184" s="490"/>
    </row>
    <row r="3185" spans="1:9" ht="10.9" customHeight="1" x14ac:dyDescent="0.25">
      <c r="A3185" s="491"/>
      <c r="B3185" s="491"/>
      <c r="C3185" s="491"/>
      <c r="D3185" s="491"/>
      <c r="E3185" s="491"/>
      <c r="F3185" s="491"/>
      <c r="G3185" s="491"/>
      <c r="H3185" s="491"/>
      <c r="I3185" s="491"/>
    </row>
    <row r="3186" spans="1:9" ht="12.2" customHeight="1" x14ac:dyDescent="0.25">
      <c r="A3186" s="492" t="s">
        <v>4</v>
      </c>
      <c r="B3186" s="492"/>
      <c r="C3186" s="493" t="s">
        <v>735</v>
      </c>
      <c r="D3186" s="493"/>
      <c r="E3186" s="493"/>
      <c r="F3186" s="493"/>
      <c r="G3186" s="361" t="s">
        <v>375</v>
      </c>
      <c r="H3186" s="494" t="s">
        <v>736</v>
      </c>
      <c r="I3186" s="494"/>
    </row>
    <row r="3187" spans="1:9" ht="12.2" customHeight="1" x14ac:dyDescent="0.25">
      <c r="A3187" s="505">
        <v>248</v>
      </c>
      <c r="B3187" s="486"/>
      <c r="C3187" s="487" t="s">
        <v>15259</v>
      </c>
      <c r="D3187" s="487"/>
      <c r="E3187" s="487"/>
      <c r="F3187" s="487"/>
      <c r="G3187" s="362"/>
      <c r="H3187" s="488"/>
      <c r="I3187" s="488"/>
    </row>
    <row r="3188" spans="1:9" ht="12.2" customHeight="1" x14ac:dyDescent="0.25">
      <c r="A3188" s="481" t="s">
        <v>15260</v>
      </c>
      <c r="B3188" s="481"/>
      <c r="C3188" s="482" t="s">
        <v>15261</v>
      </c>
      <c r="D3188" s="482"/>
      <c r="E3188" s="482"/>
      <c r="F3188" s="482"/>
      <c r="G3188" s="363" t="s">
        <v>15262</v>
      </c>
      <c r="H3188" s="483">
        <v>2.65</v>
      </c>
      <c r="I3188" s="484"/>
    </row>
    <row r="3189" spans="1:9" ht="12.2" customHeight="1" x14ac:dyDescent="0.25">
      <c r="A3189" s="481" t="s">
        <v>15263</v>
      </c>
      <c r="B3189" s="481"/>
      <c r="C3189" s="482" t="s">
        <v>15264</v>
      </c>
      <c r="D3189" s="482"/>
      <c r="E3189" s="482"/>
      <c r="F3189" s="482"/>
      <c r="G3189" s="363" t="s">
        <v>15262</v>
      </c>
      <c r="H3189" s="483">
        <v>1.46</v>
      </c>
      <c r="I3189" s="484"/>
    </row>
    <row r="3190" spans="1:9" ht="12.2" customHeight="1" x14ac:dyDescent="0.25">
      <c r="A3190" s="505">
        <v>249</v>
      </c>
      <c r="B3190" s="486"/>
      <c r="C3190" s="487" t="s">
        <v>15265</v>
      </c>
      <c r="D3190" s="487"/>
      <c r="E3190" s="487"/>
      <c r="F3190" s="487"/>
      <c r="G3190" s="362"/>
      <c r="H3190" s="488"/>
      <c r="I3190" s="488"/>
    </row>
    <row r="3191" spans="1:9" ht="12.2" customHeight="1" x14ac:dyDescent="0.25">
      <c r="A3191" s="481" t="s">
        <v>833</v>
      </c>
      <c r="B3191" s="481"/>
      <c r="C3191" s="482" t="s">
        <v>15266</v>
      </c>
      <c r="D3191" s="482"/>
      <c r="E3191" s="482"/>
      <c r="F3191" s="482"/>
      <c r="G3191" s="363" t="s">
        <v>14778</v>
      </c>
      <c r="H3191" s="483">
        <v>4.05</v>
      </c>
      <c r="I3191" s="484"/>
    </row>
    <row r="3192" spans="1:9" ht="24.4" customHeight="1" x14ac:dyDescent="0.25">
      <c r="A3192" s="481" t="s">
        <v>805</v>
      </c>
      <c r="B3192" s="481"/>
      <c r="C3192" s="482" t="s">
        <v>15267</v>
      </c>
      <c r="D3192" s="482"/>
      <c r="E3192" s="482"/>
      <c r="F3192" s="482"/>
      <c r="G3192" s="363" t="s">
        <v>14836</v>
      </c>
      <c r="H3192" s="483">
        <v>5.48</v>
      </c>
      <c r="I3192" s="484"/>
    </row>
    <row r="3193" spans="1:9" ht="24.4" customHeight="1" x14ac:dyDescent="0.25">
      <c r="A3193" s="481" t="s">
        <v>807</v>
      </c>
      <c r="B3193" s="481"/>
      <c r="C3193" s="482" t="s">
        <v>15268</v>
      </c>
      <c r="D3193" s="482"/>
      <c r="E3193" s="482"/>
      <c r="F3193" s="482"/>
      <c r="G3193" s="363" t="s">
        <v>14836</v>
      </c>
      <c r="H3193" s="483">
        <v>6.3</v>
      </c>
      <c r="I3193" s="484"/>
    </row>
    <row r="3194" spans="1:9" ht="24.4" customHeight="1" x14ac:dyDescent="0.25">
      <c r="A3194" s="481" t="s">
        <v>804</v>
      </c>
      <c r="B3194" s="481"/>
      <c r="C3194" s="482" t="s">
        <v>15269</v>
      </c>
      <c r="D3194" s="482"/>
      <c r="E3194" s="482"/>
      <c r="F3194" s="482"/>
      <c r="G3194" s="363" t="s">
        <v>14836</v>
      </c>
      <c r="H3194" s="483">
        <v>4.75</v>
      </c>
      <c r="I3194" s="484"/>
    </row>
    <row r="3195" spans="1:9" ht="24.4" customHeight="1" x14ac:dyDescent="0.25">
      <c r="A3195" s="481" t="s">
        <v>814</v>
      </c>
      <c r="B3195" s="481"/>
      <c r="C3195" s="482" t="s">
        <v>15270</v>
      </c>
      <c r="D3195" s="482"/>
      <c r="E3195" s="482"/>
      <c r="F3195" s="482"/>
      <c r="G3195" s="363" t="s">
        <v>14836</v>
      </c>
      <c r="H3195" s="483">
        <v>8.83</v>
      </c>
      <c r="I3195" s="484"/>
    </row>
    <row r="3196" spans="1:9" ht="24.4" customHeight="1" x14ac:dyDescent="0.25">
      <c r="A3196" s="481" t="s">
        <v>808</v>
      </c>
      <c r="B3196" s="481"/>
      <c r="C3196" s="482" t="s">
        <v>15271</v>
      </c>
      <c r="D3196" s="482"/>
      <c r="E3196" s="482"/>
      <c r="F3196" s="482"/>
      <c r="G3196" s="363" t="s">
        <v>14836</v>
      </c>
      <c r="H3196" s="483">
        <v>6.85</v>
      </c>
      <c r="I3196" s="484"/>
    </row>
    <row r="3197" spans="1:9" ht="24.4" customHeight="1" x14ac:dyDescent="0.25">
      <c r="A3197" s="481" t="s">
        <v>806</v>
      </c>
      <c r="B3197" s="481"/>
      <c r="C3197" s="482" t="s">
        <v>15272</v>
      </c>
      <c r="D3197" s="482"/>
      <c r="E3197" s="482"/>
      <c r="F3197" s="482"/>
      <c r="G3197" s="363" t="s">
        <v>14836</v>
      </c>
      <c r="H3197" s="483">
        <v>5.87</v>
      </c>
      <c r="I3197" s="484"/>
    </row>
    <row r="3198" spans="1:9" ht="24.4" customHeight="1" x14ac:dyDescent="0.25">
      <c r="A3198" s="481" t="s">
        <v>810</v>
      </c>
      <c r="B3198" s="481"/>
      <c r="C3198" s="482" t="s">
        <v>15273</v>
      </c>
      <c r="D3198" s="482"/>
      <c r="E3198" s="482"/>
      <c r="F3198" s="482"/>
      <c r="G3198" s="363" t="s">
        <v>14836</v>
      </c>
      <c r="H3198" s="483">
        <v>7.42</v>
      </c>
      <c r="I3198" s="484"/>
    </row>
    <row r="3199" spans="1:9" ht="24.4" customHeight="1" x14ac:dyDescent="0.25">
      <c r="A3199" s="481" t="s">
        <v>811</v>
      </c>
      <c r="B3199" s="481"/>
      <c r="C3199" s="482" t="s">
        <v>15274</v>
      </c>
      <c r="D3199" s="482"/>
      <c r="E3199" s="482"/>
      <c r="F3199" s="482"/>
      <c r="G3199" s="363" t="s">
        <v>14836</v>
      </c>
      <c r="H3199" s="483">
        <v>7.67</v>
      </c>
      <c r="I3199" s="484"/>
    </row>
    <row r="3200" spans="1:9" ht="24.4" customHeight="1" x14ac:dyDescent="0.25">
      <c r="A3200" s="481" t="s">
        <v>812</v>
      </c>
      <c r="B3200" s="481"/>
      <c r="C3200" s="482" t="s">
        <v>15275</v>
      </c>
      <c r="D3200" s="482"/>
      <c r="E3200" s="482"/>
      <c r="F3200" s="482"/>
      <c r="G3200" s="363" t="s">
        <v>14836</v>
      </c>
      <c r="H3200" s="483">
        <v>8.1999999999999993</v>
      </c>
      <c r="I3200" s="484"/>
    </row>
    <row r="3201" spans="1:9" ht="24.4" customHeight="1" x14ac:dyDescent="0.25">
      <c r="A3201" s="481" t="s">
        <v>813</v>
      </c>
      <c r="B3201" s="481"/>
      <c r="C3201" s="482" t="s">
        <v>15276</v>
      </c>
      <c r="D3201" s="482"/>
      <c r="E3201" s="482"/>
      <c r="F3201" s="482"/>
      <c r="G3201" s="363" t="s">
        <v>14836</v>
      </c>
      <c r="H3201" s="483">
        <v>8.41</v>
      </c>
      <c r="I3201" s="484"/>
    </row>
    <row r="3202" spans="1:9" ht="24.4" customHeight="1" x14ac:dyDescent="0.25">
      <c r="A3202" s="481" t="s">
        <v>815</v>
      </c>
      <c r="B3202" s="481"/>
      <c r="C3202" s="482" t="s">
        <v>15277</v>
      </c>
      <c r="D3202" s="482"/>
      <c r="E3202" s="482"/>
      <c r="F3202" s="482"/>
      <c r="G3202" s="363" t="s">
        <v>14836</v>
      </c>
      <c r="H3202" s="483">
        <v>9.49</v>
      </c>
      <c r="I3202" s="484"/>
    </row>
    <row r="3203" spans="1:9" ht="24.4" customHeight="1" x14ac:dyDescent="0.25">
      <c r="A3203" s="481" t="s">
        <v>809</v>
      </c>
      <c r="B3203" s="481"/>
      <c r="C3203" s="482" t="s">
        <v>15278</v>
      </c>
      <c r="D3203" s="482"/>
      <c r="E3203" s="482"/>
      <c r="F3203" s="482"/>
      <c r="G3203" s="363" t="s">
        <v>14836</v>
      </c>
      <c r="H3203" s="483">
        <v>7.15</v>
      </c>
      <c r="I3203" s="484"/>
    </row>
    <row r="3204" spans="1:9" ht="12.2" customHeight="1" x14ac:dyDescent="0.25">
      <c r="A3204" s="481" t="s">
        <v>840</v>
      </c>
      <c r="B3204" s="481"/>
      <c r="C3204" s="482" t="s">
        <v>15279</v>
      </c>
      <c r="D3204" s="482"/>
      <c r="E3204" s="482"/>
      <c r="F3204" s="482"/>
      <c r="G3204" s="363" t="s">
        <v>14836</v>
      </c>
      <c r="H3204" s="483">
        <v>5.0999999999999996</v>
      </c>
      <c r="I3204" s="484"/>
    </row>
    <row r="3205" spans="1:9" ht="24.4" customHeight="1" x14ac:dyDescent="0.25">
      <c r="A3205" s="481" t="s">
        <v>839</v>
      </c>
      <c r="B3205" s="481"/>
      <c r="C3205" s="482" t="s">
        <v>15280</v>
      </c>
      <c r="D3205" s="482"/>
      <c r="E3205" s="482"/>
      <c r="F3205" s="482"/>
      <c r="G3205" s="363" t="s">
        <v>14836</v>
      </c>
      <c r="H3205" s="483">
        <v>4.95</v>
      </c>
      <c r="I3205" s="484"/>
    </row>
    <row r="3206" spans="1:9" ht="12.2" customHeight="1" x14ac:dyDescent="0.25">
      <c r="A3206" s="481" t="s">
        <v>838</v>
      </c>
      <c r="B3206" s="481"/>
      <c r="C3206" s="482" t="s">
        <v>15281</v>
      </c>
      <c r="D3206" s="482"/>
      <c r="E3206" s="482"/>
      <c r="F3206" s="482"/>
      <c r="G3206" s="363" t="s">
        <v>14836</v>
      </c>
      <c r="H3206" s="483">
        <v>4.79</v>
      </c>
      <c r="I3206" s="484"/>
    </row>
    <row r="3207" spans="1:9" ht="24.4" customHeight="1" x14ac:dyDescent="0.25">
      <c r="A3207" s="481" t="s">
        <v>841</v>
      </c>
      <c r="B3207" s="481"/>
      <c r="C3207" s="482" t="s">
        <v>15282</v>
      </c>
      <c r="D3207" s="482"/>
      <c r="E3207" s="482"/>
      <c r="F3207" s="482"/>
      <c r="G3207" s="363" t="s">
        <v>14836</v>
      </c>
      <c r="H3207" s="483">
        <v>6.93</v>
      </c>
      <c r="I3207" s="484"/>
    </row>
    <row r="3208" spans="1:9" ht="24.4" customHeight="1" x14ac:dyDescent="0.25">
      <c r="A3208" s="481" t="s">
        <v>842</v>
      </c>
      <c r="B3208" s="481"/>
      <c r="C3208" s="482" t="s">
        <v>15283</v>
      </c>
      <c r="D3208" s="482"/>
      <c r="E3208" s="482"/>
      <c r="F3208" s="482"/>
      <c r="G3208" s="363" t="s">
        <v>14836</v>
      </c>
      <c r="H3208" s="483">
        <v>5.7</v>
      </c>
      <c r="I3208" s="484"/>
    </row>
    <row r="3209" spans="1:9" ht="12.2" customHeight="1" x14ac:dyDescent="0.25">
      <c r="A3209" s="481" t="s">
        <v>837</v>
      </c>
      <c r="B3209" s="481"/>
      <c r="C3209" s="482" t="s">
        <v>15284</v>
      </c>
      <c r="D3209" s="482"/>
      <c r="E3209" s="482"/>
      <c r="F3209" s="482"/>
      <c r="G3209" s="363" t="s">
        <v>14836</v>
      </c>
      <c r="H3209" s="483">
        <v>4.1399999999999997</v>
      </c>
      <c r="I3209" s="484"/>
    </row>
    <row r="3210" spans="1:9" ht="12.2" customHeight="1" x14ac:dyDescent="0.25">
      <c r="A3210" s="481" t="s">
        <v>836</v>
      </c>
      <c r="B3210" s="481"/>
      <c r="C3210" s="482" t="s">
        <v>15285</v>
      </c>
      <c r="D3210" s="482"/>
      <c r="E3210" s="482"/>
      <c r="F3210" s="482"/>
      <c r="G3210" s="363" t="s">
        <v>14836</v>
      </c>
      <c r="H3210" s="483">
        <v>3.37</v>
      </c>
      <c r="I3210" s="484"/>
    </row>
    <row r="3211" spans="1:9" ht="12.2" customHeight="1" x14ac:dyDescent="0.25">
      <c r="A3211" s="481" t="s">
        <v>832</v>
      </c>
      <c r="B3211" s="481"/>
      <c r="C3211" s="482" t="s">
        <v>15286</v>
      </c>
      <c r="D3211" s="482"/>
      <c r="E3211" s="482"/>
      <c r="F3211" s="482"/>
      <c r="G3211" s="363" t="s">
        <v>14836</v>
      </c>
      <c r="H3211" s="500">
        <v>25.69</v>
      </c>
      <c r="I3211" s="484"/>
    </row>
    <row r="3212" spans="1:9" ht="24.4" customHeight="1" x14ac:dyDescent="0.25">
      <c r="A3212" s="481" t="s">
        <v>741</v>
      </c>
      <c r="B3212" s="481"/>
      <c r="C3212" s="482" t="s">
        <v>15287</v>
      </c>
      <c r="D3212" s="482"/>
      <c r="E3212" s="482"/>
      <c r="F3212" s="482"/>
      <c r="G3212" s="363" t="s">
        <v>355</v>
      </c>
      <c r="H3212" s="500">
        <v>35.35</v>
      </c>
      <c r="I3212" s="484"/>
    </row>
    <row r="3213" spans="1:9" ht="36.6" customHeight="1" x14ac:dyDescent="0.25">
      <c r="A3213" s="481" t="s">
        <v>739</v>
      </c>
      <c r="B3213" s="481"/>
      <c r="C3213" s="482" t="s">
        <v>15288</v>
      </c>
      <c r="D3213" s="482"/>
      <c r="E3213" s="482"/>
      <c r="F3213" s="482"/>
      <c r="G3213" s="363" t="s">
        <v>355</v>
      </c>
      <c r="H3213" s="500">
        <v>24.74</v>
      </c>
      <c r="I3213" s="484"/>
    </row>
    <row r="3214" spans="1:9" ht="24.4" customHeight="1" x14ac:dyDescent="0.25">
      <c r="A3214" s="481" t="s">
        <v>738</v>
      </c>
      <c r="B3214" s="481"/>
      <c r="C3214" s="482" t="s">
        <v>15289</v>
      </c>
      <c r="D3214" s="482"/>
      <c r="E3214" s="482"/>
      <c r="F3214" s="482"/>
      <c r="G3214" s="363" t="s">
        <v>355</v>
      </c>
      <c r="H3214" s="500">
        <v>33.04</v>
      </c>
      <c r="I3214" s="484"/>
    </row>
    <row r="3215" spans="1:9" ht="24.4" customHeight="1" x14ac:dyDescent="0.25">
      <c r="A3215" s="481" t="s">
        <v>740</v>
      </c>
      <c r="B3215" s="481"/>
      <c r="C3215" s="482" t="s">
        <v>15290</v>
      </c>
      <c r="D3215" s="482"/>
      <c r="E3215" s="482"/>
      <c r="F3215" s="482"/>
      <c r="G3215" s="363" t="s">
        <v>355</v>
      </c>
      <c r="H3215" s="500">
        <v>47.18</v>
      </c>
      <c r="I3215" s="484"/>
    </row>
    <row r="3216" spans="1:9" ht="12.2" customHeight="1" x14ac:dyDescent="0.25">
      <c r="A3216" s="481" t="s">
        <v>826</v>
      </c>
      <c r="B3216" s="481"/>
      <c r="C3216" s="482" t="s">
        <v>15291</v>
      </c>
      <c r="D3216" s="482"/>
      <c r="E3216" s="482"/>
      <c r="F3216" s="482"/>
      <c r="G3216" s="363" t="s">
        <v>14836</v>
      </c>
      <c r="H3216" s="500">
        <v>73.52</v>
      </c>
      <c r="I3216" s="484"/>
    </row>
    <row r="3217" spans="1:9" ht="36.6" customHeight="1" x14ac:dyDescent="0.25">
      <c r="A3217" s="481" t="s">
        <v>737</v>
      </c>
      <c r="B3217" s="481"/>
      <c r="C3217" s="482" t="s">
        <v>15292</v>
      </c>
      <c r="D3217" s="482"/>
      <c r="E3217" s="482"/>
      <c r="F3217" s="482"/>
      <c r="G3217" s="363" t="s">
        <v>14778</v>
      </c>
      <c r="H3217" s="483">
        <v>0.48</v>
      </c>
      <c r="I3217" s="484"/>
    </row>
    <row r="3218" spans="1:9" ht="24.4" customHeight="1" x14ac:dyDescent="0.25">
      <c r="A3218" s="481" t="s">
        <v>828</v>
      </c>
      <c r="B3218" s="481"/>
      <c r="C3218" s="482" t="s">
        <v>15293</v>
      </c>
      <c r="D3218" s="482"/>
      <c r="E3218" s="482"/>
      <c r="F3218" s="482"/>
      <c r="G3218" s="363" t="s">
        <v>14836</v>
      </c>
      <c r="H3218" s="499">
        <v>113.95</v>
      </c>
      <c r="I3218" s="484"/>
    </row>
    <row r="3219" spans="1:9" ht="12.2" customHeight="1" x14ac:dyDescent="0.25">
      <c r="A3219" s="481" t="s">
        <v>835</v>
      </c>
      <c r="B3219" s="481"/>
      <c r="C3219" s="482" t="s">
        <v>15294</v>
      </c>
      <c r="D3219" s="482"/>
      <c r="E3219" s="482"/>
      <c r="F3219" s="482"/>
      <c r="G3219" s="363" t="s">
        <v>14836</v>
      </c>
      <c r="H3219" s="483">
        <v>6.77</v>
      </c>
      <c r="I3219" s="484"/>
    </row>
    <row r="3220" spans="1:9" ht="36.6" customHeight="1" x14ac:dyDescent="0.25">
      <c r="A3220" s="481" t="s">
        <v>757</v>
      </c>
      <c r="B3220" s="481"/>
      <c r="C3220" s="482" t="s">
        <v>15295</v>
      </c>
      <c r="D3220" s="482"/>
      <c r="E3220" s="482"/>
      <c r="F3220" s="482"/>
      <c r="G3220" s="363" t="s">
        <v>14836</v>
      </c>
      <c r="H3220" s="500">
        <v>10.11</v>
      </c>
      <c r="I3220" s="484"/>
    </row>
    <row r="3221" spans="1:9" ht="36.6" customHeight="1" x14ac:dyDescent="0.25">
      <c r="A3221" s="481" t="s">
        <v>758</v>
      </c>
      <c r="B3221" s="481"/>
      <c r="C3221" s="482" t="s">
        <v>15296</v>
      </c>
      <c r="D3221" s="482"/>
      <c r="E3221" s="482"/>
      <c r="F3221" s="482"/>
      <c r="G3221" s="363" t="s">
        <v>14836</v>
      </c>
      <c r="H3221" s="500">
        <v>11.41</v>
      </c>
      <c r="I3221" s="484"/>
    </row>
    <row r="3222" spans="1:9" ht="36.6" customHeight="1" x14ac:dyDescent="0.25">
      <c r="A3222" s="481" t="s">
        <v>759</v>
      </c>
      <c r="B3222" s="481"/>
      <c r="C3222" s="482" t="s">
        <v>15297</v>
      </c>
      <c r="D3222" s="482"/>
      <c r="E3222" s="482"/>
      <c r="F3222" s="482"/>
      <c r="G3222" s="363" t="s">
        <v>14836</v>
      </c>
      <c r="H3222" s="500">
        <v>12.26</v>
      </c>
      <c r="I3222" s="484"/>
    </row>
    <row r="3223" spans="1:9" ht="36.6" customHeight="1" x14ac:dyDescent="0.25">
      <c r="A3223" s="481" t="s">
        <v>760</v>
      </c>
      <c r="B3223" s="481"/>
      <c r="C3223" s="482" t="s">
        <v>15298</v>
      </c>
      <c r="D3223" s="482"/>
      <c r="E3223" s="482"/>
      <c r="F3223" s="482"/>
      <c r="G3223" s="363" t="s">
        <v>14836</v>
      </c>
      <c r="H3223" s="500">
        <v>13.5</v>
      </c>
      <c r="I3223" s="484"/>
    </row>
    <row r="3224" spans="1:9" ht="36.6" customHeight="1" x14ac:dyDescent="0.25">
      <c r="A3224" s="481" t="s">
        <v>761</v>
      </c>
      <c r="B3224" s="481"/>
      <c r="C3224" s="482" t="s">
        <v>15299</v>
      </c>
      <c r="D3224" s="482"/>
      <c r="E3224" s="482"/>
      <c r="F3224" s="482"/>
      <c r="G3224" s="363" t="s">
        <v>14836</v>
      </c>
      <c r="H3224" s="500">
        <v>14.16</v>
      </c>
      <c r="I3224" s="484"/>
    </row>
    <row r="3225" spans="1:9" ht="24.4" customHeight="1" x14ac:dyDescent="0.25">
      <c r="A3225" s="481" t="s">
        <v>762</v>
      </c>
      <c r="B3225" s="481"/>
      <c r="C3225" s="482" t="s">
        <v>15300</v>
      </c>
      <c r="D3225" s="482"/>
      <c r="E3225" s="482"/>
      <c r="F3225" s="482"/>
      <c r="G3225" s="363" t="s">
        <v>14836</v>
      </c>
      <c r="H3225" s="483">
        <v>5.47</v>
      </c>
      <c r="I3225" s="484"/>
    </row>
    <row r="3226" spans="1:9" ht="36.6" customHeight="1" x14ac:dyDescent="0.25">
      <c r="A3226" s="481" t="s">
        <v>767</v>
      </c>
      <c r="B3226" s="481"/>
      <c r="C3226" s="482" t="s">
        <v>15301</v>
      </c>
      <c r="D3226" s="482"/>
      <c r="E3226" s="482"/>
      <c r="F3226" s="482"/>
      <c r="G3226" s="363" t="s">
        <v>14836</v>
      </c>
      <c r="H3226" s="483">
        <v>8.2899999999999991</v>
      </c>
      <c r="I3226" s="484"/>
    </row>
    <row r="3227" spans="1:9" ht="36.6" customHeight="1" x14ac:dyDescent="0.25">
      <c r="A3227" s="481" t="s">
        <v>768</v>
      </c>
      <c r="B3227" s="481"/>
      <c r="C3227" s="482" t="s">
        <v>15302</v>
      </c>
      <c r="D3227" s="482"/>
      <c r="E3227" s="482"/>
      <c r="F3227" s="482"/>
      <c r="G3227" s="363" t="s">
        <v>14836</v>
      </c>
      <c r="H3227" s="483">
        <v>8.61</v>
      </c>
      <c r="I3227" s="484"/>
    </row>
    <row r="3228" spans="1:9" ht="36.6" customHeight="1" x14ac:dyDescent="0.25">
      <c r="A3228" s="481" t="s">
        <v>769</v>
      </c>
      <c r="B3228" s="481"/>
      <c r="C3228" s="482" t="s">
        <v>15303</v>
      </c>
      <c r="D3228" s="482"/>
      <c r="E3228" s="482"/>
      <c r="F3228" s="482"/>
      <c r="G3228" s="363" t="s">
        <v>14836</v>
      </c>
      <c r="H3228" s="483">
        <v>9.25</v>
      </c>
      <c r="I3228" s="484"/>
    </row>
    <row r="3229" spans="1:9" ht="36.6" customHeight="1" x14ac:dyDescent="0.25">
      <c r="A3229" s="481" t="s">
        <v>770</v>
      </c>
      <c r="B3229" s="481"/>
      <c r="C3229" s="482" t="s">
        <v>15304</v>
      </c>
      <c r="D3229" s="482"/>
      <c r="E3229" s="482"/>
      <c r="F3229" s="482"/>
      <c r="G3229" s="363" t="s">
        <v>14836</v>
      </c>
      <c r="H3229" s="483">
        <v>9.52</v>
      </c>
      <c r="I3229" s="484"/>
    </row>
    <row r="3230" spans="1:9" ht="36.6" customHeight="1" x14ac:dyDescent="0.25">
      <c r="A3230" s="481" t="s">
        <v>771</v>
      </c>
      <c r="B3230" s="481"/>
      <c r="C3230" s="482" t="s">
        <v>15305</v>
      </c>
      <c r="D3230" s="482"/>
      <c r="E3230" s="482"/>
      <c r="F3230" s="482"/>
      <c r="G3230" s="363" t="s">
        <v>14836</v>
      </c>
      <c r="H3230" s="483">
        <v>9.77</v>
      </c>
      <c r="I3230" s="484"/>
    </row>
    <row r="3231" spans="1:9" ht="36.6" customHeight="1" x14ac:dyDescent="0.25">
      <c r="A3231" s="481" t="s">
        <v>772</v>
      </c>
      <c r="B3231" s="481"/>
      <c r="C3231" s="482" t="s">
        <v>15306</v>
      </c>
      <c r="D3231" s="482"/>
      <c r="E3231" s="482"/>
      <c r="F3231" s="482"/>
      <c r="G3231" s="363" t="s">
        <v>14836</v>
      </c>
      <c r="H3231" s="500">
        <v>10.27</v>
      </c>
      <c r="I3231" s="484"/>
    </row>
    <row r="3232" spans="1:9" ht="36.6" customHeight="1" x14ac:dyDescent="0.25">
      <c r="A3232" s="481" t="s">
        <v>763</v>
      </c>
      <c r="B3232" s="481"/>
      <c r="C3232" s="482" t="s">
        <v>15307</v>
      </c>
      <c r="D3232" s="482"/>
      <c r="E3232" s="482"/>
      <c r="F3232" s="482"/>
      <c r="G3232" s="363" t="s">
        <v>14836</v>
      </c>
      <c r="H3232" s="483">
        <v>6.32</v>
      </c>
      <c r="I3232" s="484"/>
    </row>
    <row r="3233" spans="1:9" ht="36.6" customHeight="1" x14ac:dyDescent="0.25">
      <c r="A3233" s="481" t="s">
        <v>773</v>
      </c>
      <c r="B3233" s="481"/>
      <c r="C3233" s="482" t="s">
        <v>15308</v>
      </c>
      <c r="D3233" s="482"/>
      <c r="E3233" s="482"/>
      <c r="F3233" s="482"/>
      <c r="G3233" s="363" t="s">
        <v>14836</v>
      </c>
      <c r="H3233" s="500">
        <v>11.04</v>
      </c>
      <c r="I3233" s="484"/>
    </row>
    <row r="3234" spans="1:9" ht="36.6" customHeight="1" x14ac:dyDescent="0.25">
      <c r="A3234" s="481" t="s">
        <v>774</v>
      </c>
      <c r="B3234" s="481"/>
      <c r="C3234" s="482" t="s">
        <v>15309</v>
      </c>
      <c r="D3234" s="482"/>
      <c r="E3234" s="482"/>
      <c r="F3234" s="482"/>
      <c r="G3234" s="363" t="s">
        <v>14836</v>
      </c>
      <c r="H3234" s="500">
        <v>12.26</v>
      </c>
      <c r="I3234" s="484"/>
    </row>
    <row r="3235" spans="1:9" ht="36.6" customHeight="1" x14ac:dyDescent="0.25">
      <c r="A3235" s="481" t="s">
        <v>764</v>
      </c>
      <c r="B3235" s="481"/>
      <c r="C3235" s="482" t="s">
        <v>15310</v>
      </c>
      <c r="D3235" s="482"/>
      <c r="E3235" s="482"/>
      <c r="F3235" s="482"/>
      <c r="G3235" s="363" t="s">
        <v>14836</v>
      </c>
      <c r="H3235" s="483">
        <v>6.79</v>
      </c>
      <c r="I3235" s="484"/>
    </row>
    <row r="3236" spans="1:9" ht="36.6" customHeight="1" x14ac:dyDescent="0.25">
      <c r="A3236" s="481" t="s">
        <v>765</v>
      </c>
      <c r="B3236" s="481"/>
      <c r="C3236" s="482" t="s">
        <v>15311</v>
      </c>
      <c r="D3236" s="482"/>
      <c r="E3236" s="482"/>
      <c r="F3236" s="482"/>
      <c r="G3236" s="363" t="s">
        <v>14836</v>
      </c>
      <c r="H3236" s="483">
        <v>7.64</v>
      </c>
      <c r="I3236" s="484"/>
    </row>
    <row r="3237" spans="1:9" ht="36.6" customHeight="1" x14ac:dyDescent="0.25">
      <c r="A3237" s="481" t="s">
        <v>766</v>
      </c>
      <c r="B3237" s="481"/>
      <c r="C3237" s="482" t="s">
        <v>15312</v>
      </c>
      <c r="D3237" s="482"/>
      <c r="E3237" s="482"/>
      <c r="F3237" s="482"/>
      <c r="G3237" s="363" t="s">
        <v>14836</v>
      </c>
      <c r="H3237" s="483">
        <v>7.94</v>
      </c>
      <c r="I3237" s="484"/>
    </row>
    <row r="3238" spans="1:9" ht="24.4" customHeight="1" x14ac:dyDescent="0.25">
      <c r="A3238" s="481" t="s">
        <v>752</v>
      </c>
      <c r="B3238" s="481"/>
      <c r="C3238" s="482" t="s">
        <v>15313</v>
      </c>
      <c r="D3238" s="482"/>
      <c r="E3238" s="482"/>
      <c r="F3238" s="482"/>
      <c r="G3238" s="363" t="s">
        <v>14836</v>
      </c>
      <c r="H3238" s="483">
        <v>7.3</v>
      </c>
      <c r="I3238" s="484"/>
    </row>
    <row r="3239" spans="1:9" ht="36.6" customHeight="1" x14ac:dyDescent="0.25">
      <c r="A3239" s="481" t="s">
        <v>753</v>
      </c>
      <c r="B3239" s="481"/>
      <c r="C3239" s="482" t="s">
        <v>15314</v>
      </c>
      <c r="D3239" s="482"/>
      <c r="E3239" s="482"/>
      <c r="F3239" s="482"/>
      <c r="G3239" s="363" t="s">
        <v>14836</v>
      </c>
      <c r="H3239" s="483">
        <v>8.09</v>
      </c>
      <c r="I3239" s="484"/>
    </row>
    <row r="3240" spans="1:9" ht="36.6" customHeight="1" x14ac:dyDescent="0.25">
      <c r="A3240" s="481" t="s">
        <v>754</v>
      </c>
      <c r="B3240" s="481"/>
      <c r="C3240" s="482" t="s">
        <v>15315</v>
      </c>
      <c r="D3240" s="482"/>
      <c r="E3240" s="482"/>
      <c r="F3240" s="482"/>
      <c r="G3240" s="363" t="s">
        <v>14836</v>
      </c>
      <c r="H3240" s="483">
        <v>9.51</v>
      </c>
      <c r="I3240" s="484"/>
    </row>
    <row r="3241" spans="1:9" ht="36.6" customHeight="1" x14ac:dyDescent="0.25">
      <c r="A3241" s="481" t="s">
        <v>755</v>
      </c>
      <c r="B3241" s="481"/>
      <c r="C3241" s="482" t="s">
        <v>15316</v>
      </c>
      <c r="D3241" s="482"/>
      <c r="E3241" s="482"/>
      <c r="F3241" s="482"/>
      <c r="G3241" s="363" t="s">
        <v>14836</v>
      </c>
      <c r="H3241" s="500">
        <v>10.06</v>
      </c>
      <c r="I3241" s="484"/>
    </row>
    <row r="3242" spans="1:9" ht="36.6" customHeight="1" x14ac:dyDescent="0.25">
      <c r="A3242" s="481" t="s">
        <v>756</v>
      </c>
      <c r="B3242" s="481"/>
      <c r="C3242" s="482" t="s">
        <v>15317</v>
      </c>
      <c r="D3242" s="482"/>
      <c r="E3242" s="482"/>
      <c r="F3242" s="482"/>
      <c r="G3242" s="363" t="s">
        <v>14836</v>
      </c>
      <c r="H3242" s="500">
        <v>11.16</v>
      </c>
      <c r="I3242" s="484"/>
    </row>
    <row r="3243" spans="1:9" ht="24.4" customHeight="1" x14ac:dyDescent="0.25">
      <c r="A3243" s="481" t="s">
        <v>775</v>
      </c>
      <c r="B3243" s="481"/>
      <c r="C3243" s="482" t="s">
        <v>15318</v>
      </c>
      <c r="D3243" s="482"/>
      <c r="E3243" s="482"/>
      <c r="F3243" s="482"/>
      <c r="G3243" s="363" t="s">
        <v>14836</v>
      </c>
      <c r="H3243" s="483">
        <v>6.91</v>
      </c>
      <c r="I3243" s="484"/>
    </row>
    <row r="3244" spans="1:9" ht="36.6" customHeight="1" x14ac:dyDescent="0.25">
      <c r="A3244" s="481" t="s">
        <v>780</v>
      </c>
      <c r="B3244" s="481"/>
      <c r="C3244" s="482" t="s">
        <v>15319</v>
      </c>
      <c r="D3244" s="482"/>
      <c r="E3244" s="482"/>
      <c r="F3244" s="482"/>
      <c r="G3244" s="363" t="s">
        <v>14836</v>
      </c>
      <c r="H3244" s="483">
        <v>9.65</v>
      </c>
      <c r="I3244" s="484"/>
    </row>
    <row r="3245" spans="1:9" ht="36.6" customHeight="1" x14ac:dyDescent="0.25">
      <c r="A3245" s="481" t="s">
        <v>781</v>
      </c>
      <c r="B3245" s="481"/>
      <c r="C3245" s="482" t="s">
        <v>15320</v>
      </c>
      <c r="D3245" s="482"/>
      <c r="E3245" s="482"/>
      <c r="F3245" s="482"/>
      <c r="G3245" s="363" t="s">
        <v>14836</v>
      </c>
      <c r="H3245" s="500">
        <v>10.46</v>
      </c>
      <c r="I3245" s="484"/>
    </row>
    <row r="3246" spans="1:9" ht="36.6" customHeight="1" x14ac:dyDescent="0.25">
      <c r="A3246" s="481" t="s">
        <v>782</v>
      </c>
      <c r="B3246" s="481"/>
      <c r="C3246" s="482" t="s">
        <v>15321</v>
      </c>
      <c r="D3246" s="482"/>
      <c r="E3246" s="482"/>
      <c r="F3246" s="482"/>
      <c r="G3246" s="363" t="s">
        <v>14836</v>
      </c>
      <c r="H3246" s="500">
        <v>10.77</v>
      </c>
      <c r="I3246" s="484"/>
    </row>
    <row r="3247" spans="1:9" ht="36.6" customHeight="1" x14ac:dyDescent="0.25">
      <c r="A3247" s="481" t="s">
        <v>783</v>
      </c>
      <c r="B3247" s="481"/>
      <c r="C3247" s="482" t="s">
        <v>15322</v>
      </c>
      <c r="D3247" s="482"/>
      <c r="E3247" s="482"/>
      <c r="F3247" s="482"/>
      <c r="G3247" s="363" t="s">
        <v>14836</v>
      </c>
      <c r="H3247" s="500">
        <v>11.06</v>
      </c>
      <c r="I3247" s="484"/>
    </row>
    <row r="3248" spans="1:9" ht="36.6" customHeight="1" x14ac:dyDescent="0.25">
      <c r="A3248" s="481" t="s">
        <v>784</v>
      </c>
      <c r="B3248" s="481"/>
      <c r="C3248" s="482" t="s">
        <v>15323</v>
      </c>
      <c r="D3248" s="482"/>
      <c r="E3248" s="482"/>
      <c r="F3248" s="482"/>
      <c r="G3248" s="363" t="s">
        <v>14836</v>
      </c>
      <c r="H3248" s="500">
        <v>11.33</v>
      </c>
      <c r="I3248" s="484"/>
    </row>
    <row r="3249" spans="1:9" ht="36.6" customHeight="1" x14ac:dyDescent="0.25">
      <c r="A3249" s="481" t="s">
        <v>785</v>
      </c>
      <c r="B3249" s="481"/>
      <c r="C3249" s="482" t="s">
        <v>15324</v>
      </c>
      <c r="D3249" s="482"/>
      <c r="E3249" s="482"/>
      <c r="F3249" s="482"/>
      <c r="G3249" s="363" t="s">
        <v>14836</v>
      </c>
      <c r="H3249" s="500">
        <v>12.34</v>
      </c>
      <c r="I3249" s="484"/>
    </row>
    <row r="3250" spans="1:9" ht="36.6" customHeight="1" x14ac:dyDescent="0.25">
      <c r="A3250" s="481" t="s">
        <v>776</v>
      </c>
      <c r="B3250" s="481"/>
      <c r="C3250" s="482" t="s">
        <v>15325</v>
      </c>
      <c r="D3250" s="482"/>
      <c r="E3250" s="482"/>
      <c r="F3250" s="482"/>
      <c r="G3250" s="363" t="s">
        <v>14836</v>
      </c>
      <c r="H3250" s="483">
        <v>7.45</v>
      </c>
      <c r="I3250" s="484"/>
    </row>
    <row r="3251" spans="1:9" ht="36.6" customHeight="1" x14ac:dyDescent="0.25">
      <c r="A3251" s="481" t="s">
        <v>786</v>
      </c>
      <c r="B3251" s="481"/>
      <c r="C3251" s="482" t="s">
        <v>15326</v>
      </c>
      <c r="D3251" s="482"/>
      <c r="E3251" s="482"/>
      <c r="F3251" s="482"/>
      <c r="G3251" s="363" t="s">
        <v>14836</v>
      </c>
      <c r="H3251" s="500">
        <v>12.78</v>
      </c>
      <c r="I3251" s="484"/>
    </row>
    <row r="3252" spans="1:9" ht="36.6" customHeight="1" x14ac:dyDescent="0.25">
      <c r="A3252" s="481" t="s">
        <v>787</v>
      </c>
      <c r="B3252" s="481"/>
      <c r="C3252" s="482" t="s">
        <v>15327</v>
      </c>
      <c r="D3252" s="482"/>
      <c r="E3252" s="482"/>
      <c r="F3252" s="482"/>
      <c r="G3252" s="363" t="s">
        <v>14836</v>
      </c>
      <c r="H3252" s="500">
        <v>13.72</v>
      </c>
      <c r="I3252" s="484"/>
    </row>
    <row r="3253" spans="1:9" ht="36.6" customHeight="1" x14ac:dyDescent="0.25">
      <c r="A3253" s="481" t="s">
        <v>777</v>
      </c>
      <c r="B3253" s="481"/>
      <c r="C3253" s="482" t="s">
        <v>15328</v>
      </c>
      <c r="D3253" s="482"/>
      <c r="E3253" s="482"/>
      <c r="F3253" s="482"/>
      <c r="G3253" s="363" t="s">
        <v>14836</v>
      </c>
      <c r="H3253" s="483">
        <v>8.42</v>
      </c>
      <c r="I3253" s="484"/>
    </row>
    <row r="3254" spans="1:9" ht="36.6" customHeight="1" x14ac:dyDescent="0.25">
      <c r="A3254" s="481" t="s">
        <v>778</v>
      </c>
      <c r="B3254" s="481"/>
      <c r="C3254" s="482" t="s">
        <v>15329</v>
      </c>
      <c r="D3254" s="482"/>
      <c r="E3254" s="482"/>
      <c r="F3254" s="482"/>
      <c r="G3254" s="363" t="s">
        <v>14836</v>
      </c>
      <c r="H3254" s="483">
        <v>8.9600000000000009</v>
      </c>
      <c r="I3254" s="484"/>
    </row>
    <row r="3255" spans="1:9" ht="36.6" customHeight="1" x14ac:dyDescent="0.25">
      <c r="A3255" s="481" t="s">
        <v>779</v>
      </c>
      <c r="B3255" s="481"/>
      <c r="C3255" s="482" t="s">
        <v>15330</v>
      </c>
      <c r="D3255" s="482"/>
      <c r="E3255" s="482"/>
      <c r="F3255" s="482"/>
      <c r="G3255" s="363" t="s">
        <v>14836</v>
      </c>
      <c r="H3255" s="483">
        <v>9.2799999999999994</v>
      </c>
      <c r="I3255" s="484"/>
    </row>
    <row r="3256" spans="1:9" ht="24.4" customHeight="1" x14ac:dyDescent="0.25">
      <c r="A3256" s="481" t="s">
        <v>799</v>
      </c>
      <c r="B3256" s="481"/>
      <c r="C3256" s="482" t="s">
        <v>15331</v>
      </c>
      <c r="D3256" s="482"/>
      <c r="E3256" s="482"/>
      <c r="F3256" s="482"/>
      <c r="G3256" s="363" t="s">
        <v>14836</v>
      </c>
      <c r="H3256" s="500">
        <v>41.49</v>
      </c>
      <c r="I3256" s="484"/>
    </row>
    <row r="3257" spans="1:9" ht="24.4" customHeight="1" x14ac:dyDescent="0.25">
      <c r="A3257" s="481" t="s">
        <v>788</v>
      </c>
      <c r="B3257" s="481"/>
      <c r="C3257" s="482" t="s">
        <v>15332</v>
      </c>
      <c r="D3257" s="482"/>
      <c r="E3257" s="482"/>
      <c r="F3257" s="482"/>
      <c r="G3257" s="363" t="s">
        <v>14836</v>
      </c>
      <c r="H3257" s="500">
        <v>35.659999999999997</v>
      </c>
      <c r="I3257" s="484"/>
    </row>
    <row r="3258" spans="1:9" ht="24.4" customHeight="1" x14ac:dyDescent="0.25">
      <c r="A3258" s="481" t="s">
        <v>793</v>
      </c>
      <c r="B3258" s="481"/>
      <c r="C3258" s="482" t="s">
        <v>15333</v>
      </c>
      <c r="D3258" s="482"/>
      <c r="E3258" s="482"/>
      <c r="F3258" s="482"/>
      <c r="G3258" s="363" t="s">
        <v>14836</v>
      </c>
      <c r="H3258" s="500">
        <v>38.19</v>
      </c>
      <c r="I3258" s="484"/>
    </row>
    <row r="3259" spans="1:9" ht="24.4" customHeight="1" x14ac:dyDescent="0.25">
      <c r="A3259" s="481" t="s">
        <v>789</v>
      </c>
      <c r="B3259" s="481"/>
      <c r="C3259" s="482" t="s">
        <v>15334</v>
      </c>
      <c r="D3259" s="482"/>
      <c r="E3259" s="482"/>
      <c r="F3259" s="482"/>
      <c r="G3259" s="363" t="s">
        <v>14836</v>
      </c>
      <c r="H3259" s="500">
        <v>36.26</v>
      </c>
      <c r="I3259" s="484"/>
    </row>
    <row r="3260" spans="1:9" ht="24.4" customHeight="1" x14ac:dyDescent="0.25">
      <c r="A3260" s="481" t="s">
        <v>800</v>
      </c>
      <c r="B3260" s="481"/>
      <c r="C3260" s="482" t="s">
        <v>15335</v>
      </c>
      <c r="D3260" s="482"/>
      <c r="E3260" s="482"/>
      <c r="F3260" s="482"/>
      <c r="G3260" s="363" t="s">
        <v>14836</v>
      </c>
      <c r="H3260" s="500">
        <v>43.39</v>
      </c>
      <c r="I3260" s="484"/>
    </row>
    <row r="3261" spans="1:9" ht="24.4" customHeight="1" x14ac:dyDescent="0.25">
      <c r="A3261" s="481" t="s">
        <v>790</v>
      </c>
      <c r="B3261" s="481"/>
      <c r="C3261" s="482" t="s">
        <v>15336</v>
      </c>
      <c r="D3261" s="482"/>
      <c r="E3261" s="482"/>
      <c r="F3261" s="482"/>
      <c r="G3261" s="363" t="s">
        <v>14836</v>
      </c>
      <c r="H3261" s="500">
        <v>36.81</v>
      </c>
      <c r="I3261" s="484"/>
    </row>
    <row r="3262" spans="1:9" ht="24.4" customHeight="1" x14ac:dyDescent="0.25">
      <c r="A3262" s="481" t="s">
        <v>791</v>
      </c>
      <c r="B3262" s="481"/>
      <c r="C3262" s="482" t="s">
        <v>15337</v>
      </c>
      <c r="D3262" s="482"/>
      <c r="E3262" s="482"/>
      <c r="F3262" s="482"/>
      <c r="G3262" s="363" t="s">
        <v>14836</v>
      </c>
      <c r="H3262" s="500">
        <v>37.42</v>
      </c>
      <c r="I3262" s="484"/>
    </row>
    <row r="3263" spans="1:9" ht="24.4" customHeight="1" x14ac:dyDescent="0.25">
      <c r="A3263" s="481" t="s">
        <v>794</v>
      </c>
      <c r="B3263" s="481"/>
      <c r="C3263" s="482" t="s">
        <v>15338</v>
      </c>
      <c r="D3263" s="482"/>
      <c r="E3263" s="482"/>
      <c r="F3263" s="482"/>
      <c r="G3263" s="363" t="s">
        <v>14836</v>
      </c>
      <c r="H3263" s="500">
        <v>39.42</v>
      </c>
      <c r="I3263" s="484"/>
    </row>
    <row r="3264" spans="1:9" ht="24.4" customHeight="1" x14ac:dyDescent="0.25">
      <c r="A3264" s="481" t="s">
        <v>795</v>
      </c>
      <c r="B3264" s="481"/>
      <c r="C3264" s="482" t="s">
        <v>15339</v>
      </c>
      <c r="D3264" s="482"/>
      <c r="E3264" s="482"/>
      <c r="F3264" s="482"/>
      <c r="G3264" s="363" t="s">
        <v>14836</v>
      </c>
      <c r="H3264" s="500">
        <v>39.770000000000003</v>
      </c>
      <c r="I3264" s="484"/>
    </row>
    <row r="3265" spans="1:9" ht="24.4" customHeight="1" x14ac:dyDescent="0.25">
      <c r="A3265" s="481" t="s">
        <v>796</v>
      </c>
      <c r="B3265" s="481"/>
      <c r="C3265" s="482" t="s">
        <v>15340</v>
      </c>
      <c r="D3265" s="482"/>
      <c r="E3265" s="482"/>
      <c r="F3265" s="482"/>
      <c r="G3265" s="363" t="s">
        <v>14836</v>
      </c>
      <c r="H3265" s="500">
        <v>40.1</v>
      </c>
      <c r="I3265" s="484"/>
    </row>
    <row r="3266" spans="1:9" ht="24.4" customHeight="1" x14ac:dyDescent="0.25">
      <c r="A3266" s="481" t="s">
        <v>797</v>
      </c>
      <c r="B3266" s="481"/>
      <c r="C3266" s="482" t="s">
        <v>15341</v>
      </c>
      <c r="D3266" s="482"/>
      <c r="E3266" s="482"/>
      <c r="F3266" s="482"/>
      <c r="G3266" s="363" t="s">
        <v>14836</v>
      </c>
      <c r="H3266" s="500">
        <v>40.39</v>
      </c>
      <c r="I3266" s="484"/>
    </row>
    <row r="3267" spans="1:9" ht="24.4" customHeight="1" x14ac:dyDescent="0.25">
      <c r="A3267" s="481" t="s">
        <v>798</v>
      </c>
      <c r="B3267" s="481"/>
      <c r="C3267" s="482" t="s">
        <v>15342</v>
      </c>
      <c r="D3267" s="482"/>
      <c r="E3267" s="482"/>
      <c r="F3267" s="482"/>
      <c r="G3267" s="363" t="s">
        <v>14836</v>
      </c>
      <c r="H3267" s="500">
        <v>40.99</v>
      </c>
      <c r="I3267" s="484"/>
    </row>
    <row r="3268" spans="1:9" ht="24.4" customHeight="1" x14ac:dyDescent="0.25">
      <c r="A3268" s="481" t="s">
        <v>792</v>
      </c>
      <c r="B3268" s="481"/>
      <c r="C3268" s="482" t="s">
        <v>15343</v>
      </c>
      <c r="D3268" s="482"/>
      <c r="E3268" s="482"/>
      <c r="F3268" s="482"/>
      <c r="G3268" s="363" t="s">
        <v>14836</v>
      </c>
      <c r="H3268" s="500">
        <v>37.770000000000003</v>
      </c>
      <c r="I3268" s="484"/>
    </row>
    <row r="3269" spans="1:9" ht="12.2" customHeight="1" x14ac:dyDescent="0.25">
      <c r="A3269" s="481" t="s">
        <v>801</v>
      </c>
      <c r="B3269" s="481"/>
      <c r="C3269" s="482" t="s">
        <v>15344</v>
      </c>
      <c r="D3269" s="482"/>
      <c r="E3269" s="482"/>
      <c r="F3269" s="482"/>
      <c r="G3269" s="363" t="s">
        <v>14836</v>
      </c>
      <c r="H3269" s="483">
        <v>4.51</v>
      </c>
      <c r="I3269" s="484"/>
    </row>
    <row r="3270" spans="1:9" ht="24.4" customHeight="1" x14ac:dyDescent="0.25">
      <c r="A3270" s="481" t="s">
        <v>803</v>
      </c>
      <c r="B3270" s="481"/>
      <c r="C3270" s="482" t="s">
        <v>15345</v>
      </c>
      <c r="D3270" s="482"/>
      <c r="E3270" s="482"/>
      <c r="F3270" s="482"/>
      <c r="G3270" s="363" t="s">
        <v>14836</v>
      </c>
      <c r="H3270" s="483">
        <v>6.49</v>
      </c>
      <c r="I3270" s="484"/>
    </row>
    <row r="3271" spans="1:9" ht="24.4" customHeight="1" x14ac:dyDescent="0.25">
      <c r="A3271" s="481" t="s">
        <v>802</v>
      </c>
      <c r="B3271" s="481"/>
      <c r="C3271" s="482" t="s">
        <v>15346</v>
      </c>
      <c r="D3271" s="482"/>
      <c r="E3271" s="482"/>
      <c r="F3271" s="482"/>
      <c r="G3271" s="363" t="s">
        <v>14836</v>
      </c>
      <c r="H3271" s="483">
        <v>3.16</v>
      </c>
      <c r="I3271" s="484"/>
    </row>
    <row r="3272" spans="1:9" ht="12.2" customHeight="1" x14ac:dyDescent="0.25">
      <c r="A3272" s="481" t="s">
        <v>820</v>
      </c>
      <c r="B3272" s="481"/>
      <c r="C3272" s="482" t="s">
        <v>15347</v>
      </c>
      <c r="D3272" s="482"/>
      <c r="E3272" s="482"/>
      <c r="F3272" s="482"/>
      <c r="G3272" s="363" t="s">
        <v>14836</v>
      </c>
      <c r="H3272" s="499">
        <v>119.14</v>
      </c>
      <c r="I3272" s="484"/>
    </row>
    <row r="3273" spans="1:9" ht="12.2" customHeight="1" x14ac:dyDescent="0.25">
      <c r="A3273" s="481" t="s">
        <v>817</v>
      </c>
      <c r="B3273" s="481"/>
      <c r="C3273" s="482" t="s">
        <v>15348</v>
      </c>
      <c r="D3273" s="482"/>
      <c r="E3273" s="482"/>
      <c r="F3273" s="482"/>
      <c r="G3273" s="363" t="s">
        <v>14836</v>
      </c>
      <c r="H3273" s="500">
        <v>63.55</v>
      </c>
      <c r="I3273" s="484"/>
    </row>
    <row r="3274" spans="1:9" ht="12.2" customHeight="1" x14ac:dyDescent="0.25">
      <c r="A3274" s="481" t="s">
        <v>818</v>
      </c>
      <c r="B3274" s="481"/>
      <c r="C3274" s="482" t="s">
        <v>15349</v>
      </c>
      <c r="D3274" s="482"/>
      <c r="E3274" s="482"/>
      <c r="F3274" s="482"/>
      <c r="G3274" s="363" t="s">
        <v>14836</v>
      </c>
      <c r="H3274" s="500">
        <v>80.260000000000005</v>
      </c>
      <c r="I3274" s="484"/>
    </row>
    <row r="3275" spans="1:9" ht="24.4" customHeight="1" x14ac:dyDescent="0.25">
      <c r="A3275" s="481" t="s">
        <v>819</v>
      </c>
      <c r="B3275" s="481"/>
      <c r="C3275" s="482" t="s">
        <v>15350</v>
      </c>
      <c r="D3275" s="482"/>
      <c r="E3275" s="482"/>
      <c r="F3275" s="482"/>
      <c r="G3275" s="363" t="s">
        <v>14836</v>
      </c>
      <c r="H3275" s="500">
        <v>80</v>
      </c>
      <c r="I3275" s="484"/>
    </row>
    <row r="3276" spans="1:9" ht="24.4" customHeight="1" x14ac:dyDescent="0.25">
      <c r="A3276" s="481" t="s">
        <v>822</v>
      </c>
      <c r="B3276" s="481"/>
      <c r="C3276" s="482" t="s">
        <v>15351</v>
      </c>
      <c r="D3276" s="482"/>
      <c r="E3276" s="482"/>
      <c r="F3276" s="482"/>
      <c r="G3276" s="363" t="s">
        <v>14836</v>
      </c>
      <c r="H3276" s="483">
        <v>9.68</v>
      </c>
      <c r="I3276" s="484"/>
    </row>
    <row r="3277" spans="1:9" ht="24.4" customHeight="1" x14ac:dyDescent="0.25">
      <c r="A3277" s="481" t="s">
        <v>821</v>
      </c>
      <c r="B3277" s="481"/>
      <c r="C3277" s="482" t="s">
        <v>15352</v>
      </c>
      <c r="D3277" s="482"/>
      <c r="E3277" s="482"/>
      <c r="F3277" s="482"/>
      <c r="G3277" s="363" t="s">
        <v>14836</v>
      </c>
      <c r="H3277" s="500">
        <v>11.14</v>
      </c>
      <c r="I3277" s="484"/>
    </row>
    <row r="3278" spans="1:9" ht="24.4" customHeight="1" x14ac:dyDescent="0.25">
      <c r="A3278" s="481" t="s">
        <v>823</v>
      </c>
      <c r="B3278" s="481"/>
      <c r="C3278" s="482" t="s">
        <v>15353</v>
      </c>
      <c r="D3278" s="482"/>
      <c r="E3278" s="482"/>
      <c r="F3278" s="482"/>
      <c r="G3278" s="363" t="s">
        <v>14836</v>
      </c>
      <c r="H3278" s="500">
        <v>12.33</v>
      </c>
      <c r="I3278" s="484"/>
    </row>
    <row r="3279" spans="1:9" ht="24.4" customHeight="1" x14ac:dyDescent="0.25">
      <c r="A3279" s="481" t="s">
        <v>48</v>
      </c>
      <c r="B3279" s="481"/>
      <c r="C3279" s="482" t="s">
        <v>15354</v>
      </c>
      <c r="D3279" s="482"/>
      <c r="E3279" s="482"/>
      <c r="F3279" s="482"/>
      <c r="G3279" s="363" t="s">
        <v>14836</v>
      </c>
      <c r="H3279" s="499">
        <v>104.51</v>
      </c>
      <c r="I3279" s="484"/>
    </row>
    <row r="3280" spans="1:9" ht="12.2" customHeight="1" x14ac:dyDescent="0.25">
      <c r="A3280" s="481" t="s">
        <v>843</v>
      </c>
      <c r="B3280" s="481"/>
      <c r="C3280" s="482" t="s">
        <v>15355</v>
      </c>
      <c r="D3280" s="482"/>
      <c r="E3280" s="482"/>
      <c r="F3280" s="482"/>
      <c r="G3280" s="363" t="s">
        <v>14836</v>
      </c>
      <c r="H3280" s="483">
        <v>0.27</v>
      </c>
      <c r="I3280" s="484"/>
    </row>
    <row r="3281" spans="1:9" ht="24.4" customHeight="1" x14ac:dyDescent="0.25">
      <c r="A3281" s="481" t="s">
        <v>827</v>
      </c>
      <c r="B3281" s="481"/>
      <c r="C3281" s="482" t="s">
        <v>15356</v>
      </c>
      <c r="D3281" s="482"/>
      <c r="E3281" s="482"/>
      <c r="F3281" s="482"/>
      <c r="G3281" s="363" t="s">
        <v>14778</v>
      </c>
      <c r="H3281" s="499">
        <v>228.44</v>
      </c>
      <c r="I3281" s="484"/>
    </row>
    <row r="3282" spans="1:9" ht="24.4" customHeight="1" x14ac:dyDescent="0.25">
      <c r="A3282" s="481" t="s">
        <v>824</v>
      </c>
      <c r="B3282" s="481"/>
      <c r="C3282" s="482" t="s">
        <v>15357</v>
      </c>
      <c r="D3282" s="482"/>
      <c r="E3282" s="482"/>
      <c r="F3282" s="482"/>
      <c r="G3282" s="363" t="s">
        <v>14836</v>
      </c>
      <c r="H3282" s="499">
        <v>558.16999999999996</v>
      </c>
      <c r="I3282" s="484"/>
    </row>
    <row r="3283" spans="1:9" ht="24.4" customHeight="1" x14ac:dyDescent="0.25">
      <c r="A3283" s="481" t="s">
        <v>825</v>
      </c>
      <c r="B3283" s="481"/>
      <c r="C3283" s="482" t="s">
        <v>15358</v>
      </c>
      <c r="D3283" s="482"/>
      <c r="E3283" s="482"/>
      <c r="F3283" s="482"/>
      <c r="G3283" s="363" t="s">
        <v>14836</v>
      </c>
      <c r="H3283" s="499">
        <v>703.14</v>
      </c>
      <c r="I3283" s="484"/>
    </row>
    <row r="3284" spans="1:9" ht="36.6" customHeight="1" x14ac:dyDescent="0.25">
      <c r="A3284" s="481" t="s">
        <v>829</v>
      </c>
      <c r="B3284" s="481"/>
      <c r="C3284" s="482" t="s">
        <v>15359</v>
      </c>
      <c r="D3284" s="482"/>
      <c r="E3284" s="482"/>
      <c r="F3284" s="482"/>
      <c r="G3284" s="363" t="s">
        <v>14836</v>
      </c>
      <c r="H3284" s="499">
        <v>255</v>
      </c>
      <c r="I3284" s="484"/>
    </row>
    <row r="3285" spans="1:9" ht="12.2" customHeight="1" x14ac:dyDescent="0.25">
      <c r="A3285" s="481" t="s">
        <v>830</v>
      </c>
      <c r="B3285" s="481"/>
      <c r="C3285" s="482" t="s">
        <v>15360</v>
      </c>
      <c r="D3285" s="482"/>
      <c r="E3285" s="482"/>
      <c r="F3285" s="482"/>
      <c r="G3285" s="363" t="s">
        <v>14836</v>
      </c>
      <c r="H3285" s="499">
        <v>198</v>
      </c>
      <c r="I3285" s="484"/>
    </row>
    <row r="3286" spans="1:9" ht="12.2" customHeight="1" x14ac:dyDescent="0.25">
      <c r="A3286" s="481" t="s">
        <v>834</v>
      </c>
      <c r="B3286" s="481"/>
      <c r="C3286" s="482" t="s">
        <v>15361</v>
      </c>
      <c r="D3286" s="482"/>
      <c r="E3286" s="482"/>
      <c r="F3286" s="482"/>
      <c r="G3286" s="363" t="s">
        <v>14778</v>
      </c>
      <c r="H3286" s="483">
        <v>0.06</v>
      </c>
      <c r="I3286" s="484"/>
    </row>
    <row r="3287" spans="1:9" ht="12.2" customHeight="1" x14ac:dyDescent="0.25">
      <c r="A3287" s="481" t="s">
        <v>742</v>
      </c>
      <c r="B3287" s="481"/>
      <c r="C3287" s="482" t="s">
        <v>15362</v>
      </c>
      <c r="D3287" s="482"/>
      <c r="E3287" s="482"/>
      <c r="F3287" s="482"/>
      <c r="G3287" s="363" t="s">
        <v>14778</v>
      </c>
      <c r="H3287" s="483">
        <v>0.16</v>
      </c>
      <c r="I3287" s="484"/>
    </row>
    <row r="3288" spans="1:9" ht="12.2" customHeight="1" x14ac:dyDescent="0.25">
      <c r="A3288" s="481" t="s">
        <v>831</v>
      </c>
      <c r="B3288" s="481"/>
      <c r="C3288" s="482" t="s">
        <v>15363</v>
      </c>
      <c r="D3288" s="482"/>
      <c r="E3288" s="482"/>
      <c r="F3288" s="482"/>
      <c r="G3288" s="363" t="s">
        <v>14836</v>
      </c>
      <c r="H3288" s="500">
        <v>36.409999999999997</v>
      </c>
      <c r="I3288" s="484"/>
    </row>
    <row r="3289" spans="1:9" ht="24.4" customHeight="1" x14ac:dyDescent="0.25">
      <c r="A3289" s="481" t="s">
        <v>743</v>
      </c>
      <c r="B3289" s="481"/>
      <c r="C3289" s="482" t="s">
        <v>15364</v>
      </c>
      <c r="D3289" s="482"/>
      <c r="E3289" s="482"/>
      <c r="F3289" s="482"/>
      <c r="G3289" s="363" t="s">
        <v>14836</v>
      </c>
      <c r="H3289" s="500">
        <v>15.24</v>
      </c>
      <c r="I3289" s="484"/>
    </row>
    <row r="3290" spans="1:9" ht="24.4" customHeight="1" x14ac:dyDescent="0.25">
      <c r="A3290" s="481" t="s">
        <v>748</v>
      </c>
      <c r="B3290" s="481"/>
      <c r="C3290" s="482" t="s">
        <v>15365</v>
      </c>
      <c r="D3290" s="482"/>
      <c r="E3290" s="482"/>
      <c r="F3290" s="482"/>
      <c r="G3290" s="363" t="s">
        <v>14836</v>
      </c>
      <c r="H3290" s="500">
        <v>19.97</v>
      </c>
      <c r="I3290" s="484"/>
    </row>
    <row r="3291" spans="1:9" ht="24.4" customHeight="1" x14ac:dyDescent="0.25">
      <c r="A3291" s="481" t="s">
        <v>749</v>
      </c>
      <c r="B3291" s="481"/>
      <c r="C3291" s="482" t="s">
        <v>15366</v>
      </c>
      <c r="D3291" s="482"/>
      <c r="E3291" s="482"/>
      <c r="F3291" s="482"/>
      <c r="G3291" s="363" t="s">
        <v>14836</v>
      </c>
      <c r="H3291" s="500">
        <v>22.51</v>
      </c>
      <c r="I3291" s="484"/>
    </row>
    <row r="3292" spans="1:9" ht="24.4" customHeight="1" x14ac:dyDescent="0.25">
      <c r="A3292" s="481" t="s">
        <v>750</v>
      </c>
      <c r="B3292" s="481"/>
      <c r="C3292" s="482" t="s">
        <v>15367</v>
      </c>
      <c r="D3292" s="482"/>
      <c r="E3292" s="482"/>
      <c r="F3292" s="482"/>
      <c r="G3292" s="363" t="s">
        <v>14836</v>
      </c>
      <c r="H3292" s="500">
        <v>25.29</v>
      </c>
      <c r="I3292" s="484"/>
    </row>
    <row r="3293" spans="1:9" ht="24.4" customHeight="1" x14ac:dyDescent="0.25">
      <c r="A3293" s="481" t="s">
        <v>744</v>
      </c>
      <c r="B3293" s="481"/>
      <c r="C3293" s="482" t="s">
        <v>15368</v>
      </c>
      <c r="D3293" s="482"/>
      <c r="E3293" s="482"/>
      <c r="F3293" s="482"/>
      <c r="G3293" s="363" t="s">
        <v>14836</v>
      </c>
      <c r="H3293" s="500">
        <v>16.25</v>
      </c>
      <c r="I3293" s="484"/>
    </row>
    <row r="3294" spans="1:9" ht="24.4" customHeight="1" x14ac:dyDescent="0.25">
      <c r="A3294" s="481" t="s">
        <v>745</v>
      </c>
      <c r="B3294" s="481"/>
      <c r="C3294" s="482" t="s">
        <v>15369</v>
      </c>
      <c r="D3294" s="482"/>
      <c r="E3294" s="482"/>
      <c r="F3294" s="482"/>
      <c r="G3294" s="363" t="s">
        <v>14836</v>
      </c>
      <c r="H3294" s="500">
        <v>17.27</v>
      </c>
      <c r="I3294" s="484"/>
    </row>
    <row r="3295" spans="1:9" ht="24.4" customHeight="1" x14ac:dyDescent="0.25">
      <c r="A3295" s="481" t="s">
        <v>746</v>
      </c>
      <c r="B3295" s="481"/>
      <c r="C3295" s="482" t="s">
        <v>15370</v>
      </c>
      <c r="D3295" s="482"/>
      <c r="E3295" s="482"/>
      <c r="F3295" s="482"/>
      <c r="G3295" s="363" t="s">
        <v>14836</v>
      </c>
      <c r="H3295" s="500">
        <v>18.5</v>
      </c>
      <c r="I3295" s="484"/>
    </row>
    <row r="3296" spans="1:9" ht="24.4" customHeight="1" x14ac:dyDescent="0.25">
      <c r="A3296" s="481" t="s">
        <v>747</v>
      </c>
      <c r="B3296" s="481"/>
      <c r="C3296" s="482" t="s">
        <v>15371</v>
      </c>
      <c r="D3296" s="482"/>
      <c r="E3296" s="482"/>
      <c r="F3296" s="482"/>
      <c r="G3296" s="363" t="s">
        <v>14836</v>
      </c>
      <c r="H3296" s="500">
        <v>19.36</v>
      </c>
      <c r="I3296" s="484"/>
    </row>
    <row r="3297" spans="1:9" ht="24.4" customHeight="1" x14ac:dyDescent="0.25">
      <c r="A3297" s="481" t="s">
        <v>751</v>
      </c>
      <c r="B3297" s="481"/>
      <c r="C3297" s="482" t="s">
        <v>15372</v>
      </c>
      <c r="D3297" s="482"/>
      <c r="E3297" s="482"/>
      <c r="F3297" s="482"/>
      <c r="G3297" s="363" t="s">
        <v>14836</v>
      </c>
      <c r="H3297" s="500">
        <v>26.86</v>
      </c>
      <c r="I3297" s="484"/>
    </row>
    <row r="3298" spans="1:9" ht="24.4" customHeight="1" x14ac:dyDescent="0.25">
      <c r="A3298" s="481" t="s">
        <v>816</v>
      </c>
      <c r="B3298" s="481"/>
      <c r="C3298" s="482" t="s">
        <v>15373</v>
      </c>
      <c r="D3298" s="482"/>
      <c r="E3298" s="482"/>
      <c r="F3298" s="482"/>
      <c r="G3298" s="363" t="s">
        <v>14836</v>
      </c>
      <c r="H3298" s="500">
        <v>14.52</v>
      </c>
      <c r="I3298" s="484"/>
    </row>
    <row r="3299" spans="1:9" ht="12.2" customHeight="1" x14ac:dyDescent="0.25">
      <c r="A3299" s="505">
        <v>250</v>
      </c>
      <c r="B3299" s="486"/>
      <c r="C3299" s="487" t="s">
        <v>15374</v>
      </c>
      <c r="D3299" s="487"/>
      <c r="E3299" s="487"/>
      <c r="F3299" s="487"/>
      <c r="G3299" s="362"/>
      <c r="H3299" s="488"/>
      <c r="I3299" s="488"/>
    </row>
    <row r="3300" spans="1:9" ht="24.4" customHeight="1" x14ac:dyDescent="0.25">
      <c r="A3300" s="481" t="s">
        <v>1215</v>
      </c>
      <c r="B3300" s="481"/>
      <c r="C3300" s="482" t="s">
        <v>15375</v>
      </c>
      <c r="D3300" s="482"/>
      <c r="E3300" s="482"/>
      <c r="F3300" s="482"/>
      <c r="G3300" s="363" t="s">
        <v>355</v>
      </c>
      <c r="H3300" s="499">
        <v>736.34</v>
      </c>
      <c r="I3300" s="484"/>
    </row>
    <row r="3301" spans="1:9" ht="24.4" customHeight="1" x14ac:dyDescent="0.25">
      <c r="A3301" s="481" t="s">
        <v>1213</v>
      </c>
      <c r="B3301" s="481"/>
      <c r="C3301" s="482" t="s">
        <v>15376</v>
      </c>
      <c r="D3301" s="482"/>
      <c r="E3301" s="482"/>
      <c r="F3301" s="482"/>
      <c r="G3301" s="363" t="s">
        <v>355</v>
      </c>
      <c r="H3301" s="499">
        <v>756.79</v>
      </c>
      <c r="I3301" s="484"/>
    </row>
    <row r="3302" spans="1:9" ht="12.2" customHeight="1" x14ac:dyDescent="0.25">
      <c r="A3302" s="481" t="s">
        <v>1216</v>
      </c>
      <c r="B3302" s="481"/>
      <c r="C3302" s="482" t="s">
        <v>15377</v>
      </c>
      <c r="D3302" s="482"/>
      <c r="E3302" s="482"/>
      <c r="F3302" s="482"/>
      <c r="G3302" s="363" t="s">
        <v>355</v>
      </c>
      <c r="H3302" s="501">
        <v>1063.5999999999999</v>
      </c>
      <c r="I3302" s="484"/>
    </row>
    <row r="3303" spans="1:9" ht="12.2" customHeight="1" x14ac:dyDescent="0.25">
      <c r="A3303" s="481" t="s">
        <v>1214</v>
      </c>
      <c r="B3303" s="481"/>
      <c r="C3303" s="482" t="s">
        <v>15378</v>
      </c>
      <c r="D3303" s="482"/>
      <c r="E3303" s="482"/>
      <c r="F3303" s="482"/>
      <c r="G3303" s="363" t="s">
        <v>355</v>
      </c>
      <c r="H3303" s="501">
        <v>1145.42</v>
      </c>
      <c r="I3303" s="484"/>
    </row>
    <row r="3304" spans="1:9" ht="48.75" customHeight="1" x14ac:dyDescent="0.25">
      <c r="A3304" s="481" t="s">
        <v>1060</v>
      </c>
      <c r="B3304" s="481"/>
      <c r="C3304" s="482" t="s">
        <v>15379</v>
      </c>
      <c r="D3304" s="482"/>
      <c r="E3304" s="482"/>
      <c r="F3304" s="482"/>
      <c r="G3304" s="363" t="s">
        <v>355</v>
      </c>
      <c r="H3304" s="501">
        <v>8478.2000000000007</v>
      </c>
      <c r="I3304" s="484"/>
    </row>
    <row r="3305" spans="1:9" ht="48.75" customHeight="1" x14ac:dyDescent="0.25">
      <c r="A3305" s="481" t="s">
        <v>1059</v>
      </c>
      <c r="B3305" s="481"/>
      <c r="C3305" s="482" t="s">
        <v>15380</v>
      </c>
      <c r="D3305" s="482"/>
      <c r="E3305" s="482"/>
      <c r="F3305" s="482"/>
      <c r="G3305" s="363" t="s">
        <v>14791</v>
      </c>
      <c r="H3305" s="501">
        <v>9595.9599999999991</v>
      </c>
      <c r="I3305" s="484"/>
    </row>
    <row r="3306" spans="1:9" ht="48.75" customHeight="1" x14ac:dyDescent="0.25">
      <c r="A3306" s="481" t="s">
        <v>1062</v>
      </c>
      <c r="B3306" s="481"/>
      <c r="C3306" s="482" t="s">
        <v>15381</v>
      </c>
      <c r="D3306" s="482"/>
      <c r="E3306" s="482"/>
      <c r="F3306" s="482"/>
      <c r="G3306" s="363" t="s">
        <v>355</v>
      </c>
      <c r="H3306" s="501">
        <v>9490.14</v>
      </c>
      <c r="I3306" s="484"/>
    </row>
    <row r="3307" spans="1:9" ht="48.75" customHeight="1" x14ac:dyDescent="0.25">
      <c r="A3307" s="481" t="s">
        <v>1061</v>
      </c>
      <c r="B3307" s="481"/>
      <c r="C3307" s="482" t="s">
        <v>15382</v>
      </c>
      <c r="D3307" s="482"/>
      <c r="E3307" s="482"/>
      <c r="F3307" s="482"/>
      <c r="G3307" s="363" t="s">
        <v>14791</v>
      </c>
      <c r="H3307" s="502">
        <v>11937.31</v>
      </c>
      <c r="I3307" s="484"/>
    </row>
    <row r="3308" spans="1:9" ht="48.75" customHeight="1" x14ac:dyDescent="0.25">
      <c r="A3308" s="481" t="s">
        <v>1064</v>
      </c>
      <c r="B3308" s="481"/>
      <c r="C3308" s="482" t="s">
        <v>15383</v>
      </c>
      <c r="D3308" s="482"/>
      <c r="E3308" s="482"/>
      <c r="F3308" s="482"/>
      <c r="G3308" s="363" t="s">
        <v>355</v>
      </c>
      <c r="H3308" s="502">
        <v>18490.91</v>
      </c>
      <c r="I3308" s="484"/>
    </row>
    <row r="3309" spans="1:9" ht="48.75" customHeight="1" x14ac:dyDescent="0.25">
      <c r="A3309" s="481" t="s">
        <v>1063</v>
      </c>
      <c r="B3309" s="481"/>
      <c r="C3309" s="482" t="s">
        <v>15384</v>
      </c>
      <c r="D3309" s="482"/>
      <c r="E3309" s="482"/>
      <c r="F3309" s="482"/>
      <c r="G3309" s="363" t="s">
        <v>14791</v>
      </c>
      <c r="H3309" s="502">
        <v>14398</v>
      </c>
      <c r="I3309" s="484"/>
    </row>
    <row r="3310" spans="1:9" ht="48.75" customHeight="1" x14ac:dyDescent="0.25">
      <c r="A3310" s="481" t="s">
        <v>1068</v>
      </c>
      <c r="B3310" s="481"/>
      <c r="C3310" s="482" t="s">
        <v>15385</v>
      </c>
      <c r="D3310" s="482"/>
      <c r="E3310" s="482"/>
      <c r="F3310" s="482"/>
      <c r="G3310" s="363" t="s">
        <v>355</v>
      </c>
      <c r="H3310" s="502">
        <v>26345.8</v>
      </c>
      <c r="I3310" s="484"/>
    </row>
    <row r="3311" spans="1:9" ht="48.75" customHeight="1" x14ac:dyDescent="0.25">
      <c r="A3311" s="481" t="s">
        <v>1067</v>
      </c>
      <c r="B3311" s="481"/>
      <c r="C3311" s="482" t="s">
        <v>15386</v>
      </c>
      <c r="D3311" s="482"/>
      <c r="E3311" s="482"/>
      <c r="F3311" s="482"/>
      <c r="G3311" s="363" t="s">
        <v>14791</v>
      </c>
      <c r="H3311" s="502">
        <v>18540.38</v>
      </c>
      <c r="I3311" s="484"/>
    </row>
    <row r="3312" spans="1:9" ht="48.75" customHeight="1" x14ac:dyDescent="0.25">
      <c r="A3312" s="481" t="s">
        <v>990</v>
      </c>
      <c r="B3312" s="481"/>
      <c r="C3312" s="482" t="s">
        <v>15387</v>
      </c>
      <c r="D3312" s="482"/>
      <c r="E3312" s="482"/>
      <c r="F3312" s="482"/>
      <c r="G3312" s="363" t="s">
        <v>355</v>
      </c>
      <c r="H3312" s="501">
        <v>1620.45</v>
      </c>
      <c r="I3312" s="484"/>
    </row>
    <row r="3313" spans="1:9" ht="48.75" customHeight="1" x14ac:dyDescent="0.25">
      <c r="A3313" s="481" t="s">
        <v>989</v>
      </c>
      <c r="B3313" s="481"/>
      <c r="C3313" s="482" t="s">
        <v>15388</v>
      </c>
      <c r="D3313" s="482"/>
      <c r="E3313" s="482"/>
      <c r="F3313" s="482"/>
      <c r="G3313" s="363" t="s">
        <v>14791</v>
      </c>
      <c r="H3313" s="501">
        <v>2306.96</v>
      </c>
      <c r="I3313" s="484"/>
    </row>
    <row r="3314" spans="1:9" ht="48.75" customHeight="1" x14ac:dyDescent="0.25">
      <c r="A3314" s="481" t="s">
        <v>992</v>
      </c>
      <c r="B3314" s="481"/>
      <c r="C3314" s="482" t="s">
        <v>15389</v>
      </c>
      <c r="D3314" s="482"/>
      <c r="E3314" s="482"/>
      <c r="F3314" s="482"/>
      <c r="G3314" s="363" t="s">
        <v>355</v>
      </c>
      <c r="H3314" s="501">
        <v>5738.52</v>
      </c>
      <c r="I3314" s="484"/>
    </row>
    <row r="3315" spans="1:9" ht="48.75" customHeight="1" x14ac:dyDescent="0.25">
      <c r="A3315" s="481" t="s">
        <v>991</v>
      </c>
      <c r="B3315" s="481"/>
      <c r="C3315" s="482" t="s">
        <v>15390</v>
      </c>
      <c r="D3315" s="482"/>
      <c r="E3315" s="482"/>
      <c r="F3315" s="482"/>
      <c r="G3315" s="363" t="s">
        <v>14791</v>
      </c>
      <c r="H3315" s="501">
        <v>4851.57</v>
      </c>
      <c r="I3315" s="484"/>
    </row>
    <row r="3316" spans="1:9" ht="48.75" customHeight="1" x14ac:dyDescent="0.25">
      <c r="A3316" s="481" t="s">
        <v>994</v>
      </c>
      <c r="B3316" s="481"/>
      <c r="C3316" s="482" t="s">
        <v>15391</v>
      </c>
      <c r="D3316" s="482"/>
      <c r="E3316" s="482"/>
      <c r="F3316" s="482"/>
      <c r="G3316" s="363" t="s">
        <v>355</v>
      </c>
      <c r="H3316" s="501">
        <v>3886.81</v>
      </c>
      <c r="I3316" s="484"/>
    </row>
    <row r="3317" spans="1:9" ht="48.75" customHeight="1" x14ac:dyDescent="0.25">
      <c r="A3317" s="481" t="s">
        <v>993</v>
      </c>
      <c r="B3317" s="481"/>
      <c r="C3317" s="482" t="s">
        <v>15392</v>
      </c>
      <c r="D3317" s="482"/>
      <c r="E3317" s="482"/>
      <c r="F3317" s="482"/>
      <c r="G3317" s="363" t="s">
        <v>14791</v>
      </c>
      <c r="H3317" s="501">
        <v>5294.35</v>
      </c>
      <c r="I3317" s="484"/>
    </row>
    <row r="3318" spans="1:9" ht="48.75" customHeight="1" x14ac:dyDescent="0.25">
      <c r="A3318" s="481" t="s">
        <v>996</v>
      </c>
      <c r="B3318" s="481"/>
      <c r="C3318" s="482" t="s">
        <v>15393</v>
      </c>
      <c r="D3318" s="482"/>
      <c r="E3318" s="482"/>
      <c r="F3318" s="482"/>
      <c r="G3318" s="363" t="s">
        <v>355</v>
      </c>
      <c r="H3318" s="501">
        <v>6305.05</v>
      </c>
      <c r="I3318" s="484"/>
    </row>
    <row r="3319" spans="1:9" ht="48.75" customHeight="1" x14ac:dyDescent="0.25">
      <c r="A3319" s="481" t="s">
        <v>995</v>
      </c>
      <c r="B3319" s="481"/>
      <c r="C3319" s="482" t="s">
        <v>15394</v>
      </c>
      <c r="D3319" s="482"/>
      <c r="E3319" s="482"/>
      <c r="F3319" s="482"/>
      <c r="G3319" s="363" t="s">
        <v>14791</v>
      </c>
      <c r="H3319" s="501">
        <v>6188.9</v>
      </c>
      <c r="I3319" s="484"/>
    </row>
    <row r="3320" spans="1:9" ht="48.75" customHeight="1" x14ac:dyDescent="0.25">
      <c r="A3320" s="481" t="s">
        <v>998</v>
      </c>
      <c r="B3320" s="481"/>
      <c r="C3320" s="482" t="s">
        <v>15395</v>
      </c>
      <c r="D3320" s="482"/>
      <c r="E3320" s="482"/>
      <c r="F3320" s="482"/>
      <c r="G3320" s="363" t="s">
        <v>355</v>
      </c>
      <c r="H3320" s="501">
        <v>9357.64</v>
      </c>
      <c r="I3320" s="484"/>
    </row>
    <row r="3321" spans="1:9" ht="48.75" customHeight="1" x14ac:dyDescent="0.25">
      <c r="A3321" s="481" t="s">
        <v>997</v>
      </c>
      <c r="B3321" s="481"/>
      <c r="C3321" s="482" t="s">
        <v>15396</v>
      </c>
      <c r="D3321" s="482"/>
      <c r="E3321" s="482"/>
      <c r="F3321" s="482"/>
      <c r="G3321" s="363" t="s">
        <v>14791</v>
      </c>
      <c r="H3321" s="501">
        <v>7156.59</v>
      </c>
      <c r="I3321" s="484"/>
    </row>
    <row r="3322" spans="1:9" ht="48.75" customHeight="1" x14ac:dyDescent="0.25">
      <c r="A3322" s="481" t="s">
        <v>1000</v>
      </c>
      <c r="B3322" s="481"/>
      <c r="C3322" s="482" t="s">
        <v>15397</v>
      </c>
      <c r="D3322" s="482"/>
      <c r="E3322" s="482"/>
      <c r="F3322" s="482"/>
      <c r="G3322" s="363" t="s">
        <v>355</v>
      </c>
      <c r="H3322" s="502">
        <v>13343</v>
      </c>
      <c r="I3322" s="484"/>
    </row>
    <row r="3323" spans="1:9" ht="48.75" customHeight="1" x14ac:dyDescent="0.25">
      <c r="A3323" s="481" t="s">
        <v>999</v>
      </c>
      <c r="B3323" s="481"/>
      <c r="C3323" s="482" t="s">
        <v>15398</v>
      </c>
      <c r="D3323" s="482"/>
      <c r="E3323" s="482"/>
      <c r="F3323" s="482"/>
      <c r="G3323" s="363" t="s">
        <v>14791</v>
      </c>
      <c r="H3323" s="501">
        <v>8285.0499999999993</v>
      </c>
      <c r="I3323" s="484"/>
    </row>
    <row r="3324" spans="1:9" ht="48.75" customHeight="1" x14ac:dyDescent="0.25">
      <c r="A3324" s="481" t="s">
        <v>1002</v>
      </c>
      <c r="B3324" s="481"/>
      <c r="C3324" s="482" t="s">
        <v>15399</v>
      </c>
      <c r="D3324" s="482"/>
      <c r="E3324" s="482"/>
      <c r="F3324" s="482"/>
      <c r="G3324" s="363" t="s">
        <v>355</v>
      </c>
      <c r="H3324" s="501">
        <v>4315.54</v>
      </c>
      <c r="I3324" s="484"/>
    </row>
    <row r="3325" spans="1:9" ht="48.75" customHeight="1" x14ac:dyDescent="0.25">
      <c r="A3325" s="481" t="s">
        <v>1001</v>
      </c>
      <c r="B3325" s="481"/>
      <c r="C3325" s="482" t="s">
        <v>15400</v>
      </c>
      <c r="D3325" s="482"/>
      <c r="E3325" s="482"/>
      <c r="F3325" s="482"/>
      <c r="G3325" s="363" t="s">
        <v>14791</v>
      </c>
      <c r="H3325" s="501">
        <v>6729.16</v>
      </c>
      <c r="I3325" s="484"/>
    </row>
    <row r="3326" spans="1:9" ht="48.75" customHeight="1" x14ac:dyDescent="0.25">
      <c r="A3326" s="481" t="s">
        <v>1004</v>
      </c>
      <c r="B3326" s="481"/>
      <c r="C3326" s="482" t="s">
        <v>15401</v>
      </c>
      <c r="D3326" s="482"/>
      <c r="E3326" s="482"/>
      <c r="F3326" s="482"/>
      <c r="G3326" s="363" t="s">
        <v>355</v>
      </c>
      <c r="H3326" s="501">
        <v>6768.9</v>
      </c>
      <c r="I3326" s="484"/>
    </row>
    <row r="3327" spans="1:9" ht="48.75" customHeight="1" x14ac:dyDescent="0.25">
      <c r="A3327" s="481" t="s">
        <v>1003</v>
      </c>
      <c r="B3327" s="481"/>
      <c r="C3327" s="482" t="s">
        <v>15402</v>
      </c>
      <c r="D3327" s="482"/>
      <c r="E3327" s="482"/>
      <c r="F3327" s="482"/>
      <c r="G3327" s="363" t="s">
        <v>14791</v>
      </c>
      <c r="H3327" s="501">
        <v>7589.19</v>
      </c>
      <c r="I3327" s="484"/>
    </row>
    <row r="3328" spans="1:9" ht="48.75" customHeight="1" x14ac:dyDescent="0.25">
      <c r="A3328" s="481" t="s">
        <v>1006</v>
      </c>
      <c r="B3328" s="481"/>
      <c r="C3328" s="482" t="s">
        <v>15403</v>
      </c>
      <c r="D3328" s="482"/>
      <c r="E3328" s="482"/>
      <c r="F3328" s="482"/>
      <c r="G3328" s="363" t="s">
        <v>355</v>
      </c>
      <c r="H3328" s="502">
        <v>10111.99</v>
      </c>
      <c r="I3328" s="484"/>
    </row>
    <row r="3329" spans="1:9" ht="48.75" customHeight="1" x14ac:dyDescent="0.25">
      <c r="A3329" s="481" t="s">
        <v>1005</v>
      </c>
      <c r="B3329" s="481"/>
      <c r="C3329" s="482" t="s">
        <v>15404</v>
      </c>
      <c r="D3329" s="482"/>
      <c r="E3329" s="482"/>
      <c r="F3329" s="482"/>
      <c r="G3329" s="363" t="s">
        <v>14791</v>
      </c>
      <c r="H3329" s="501">
        <v>8643.2999999999993</v>
      </c>
      <c r="I3329" s="484"/>
    </row>
    <row r="3330" spans="1:9" ht="48.75" customHeight="1" x14ac:dyDescent="0.25">
      <c r="A3330" s="481" t="s">
        <v>1008</v>
      </c>
      <c r="B3330" s="481"/>
      <c r="C3330" s="482" t="s">
        <v>15405</v>
      </c>
      <c r="D3330" s="482"/>
      <c r="E3330" s="482"/>
      <c r="F3330" s="482"/>
      <c r="G3330" s="363" t="s">
        <v>355</v>
      </c>
      <c r="H3330" s="502">
        <v>14155.19</v>
      </c>
      <c r="I3330" s="484"/>
    </row>
    <row r="3331" spans="1:9" ht="48.75" customHeight="1" x14ac:dyDescent="0.25">
      <c r="A3331" s="481" t="s">
        <v>1007</v>
      </c>
      <c r="B3331" s="481"/>
      <c r="C3331" s="482" t="s">
        <v>15406</v>
      </c>
      <c r="D3331" s="482"/>
      <c r="E3331" s="482"/>
      <c r="F3331" s="482"/>
      <c r="G3331" s="363" t="s">
        <v>14791</v>
      </c>
      <c r="H3331" s="501">
        <v>9707.74</v>
      </c>
      <c r="I3331" s="484"/>
    </row>
    <row r="3332" spans="1:9" ht="48.75" customHeight="1" x14ac:dyDescent="0.25">
      <c r="A3332" s="481" t="s">
        <v>1010</v>
      </c>
      <c r="B3332" s="481"/>
      <c r="C3332" s="482" t="s">
        <v>15407</v>
      </c>
      <c r="D3332" s="482"/>
      <c r="E3332" s="482"/>
      <c r="F3332" s="482"/>
      <c r="G3332" s="363" t="s">
        <v>355</v>
      </c>
      <c r="H3332" s="501">
        <v>7404.95</v>
      </c>
      <c r="I3332" s="484"/>
    </row>
    <row r="3333" spans="1:9" ht="48.75" customHeight="1" x14ac:dyDescent="0.25">
      <c r="A3333" s="481" t="s">
        <v>1009</v>
      </c>
      <c r="B3333" s="481"/>
      <c r="C3333" s="482" t="s">
        <v>15408</v>
      </c>
      <c r="D3333" s="482"/>
      <c r="E3333" s="482"/>
      <c r="F3333" s="482"/>
      <c r="G3333" s="363" t="s">
        <v>14791</v>
      </c>
      <c r="H3333" s="501">
        <v>9297.2900000000009</v>
      </c>
      <c r="I3333" s="484"/>
    </row>
    <row r="3334" spans="1:9" ht="48.75" customHeight="1" x14ac:dyDescent="0.25">
      <c r="A3334" s="481" t="s">
        <v>1012</v>
      </c>
      <c r="B3334" s="481"/>
      <c r="C3334" s="482" t="s">
        <v>15409</v>
      </c>
      <c r="D3334" s="482"/>
      <c r="E3334" s="482"/>
      <c r="F3334" s="482"/>
      <c r="G3334" s="363" t="s">
        <v>355</v>
      </c>
      <c r="H3334" s="502">
        <v>10775.7</v>
      </c>
      <c r="I3334" s="484"/>
    </row>
    <row r="3335" spans="1:9" ht="48.75" customHeight="1" x14ac:dyDescent="0.25">
      <c r="A3335" s="481" t="s">
        <v>1011</v>
      </c>
      <c r="B3335" s="481"/>
      <c r="C3335" s="482" t="s">
        <v>15410</v>
      </c>
      <c r="D3335" s="482"/>
      <c r="E3335" s="482"/>
      <c r="F3335" s="482"/>
      <c r="G3335" s="363" t="s">
        <v>14791</v>
      </c>
      <c r="H3335" s="502">
        <v>10253.77</v>
      </c>
      <c r="I3335" s="484"/>
    </row>
    <row r="3336" spans="1:9" ht="48.75" customHeight="1" x14ac:dyDescent="0.25">
      <c r="A3336" s="481" t="s">
        <v>1014</v>
      </c>
      <c r="B3336" s="481"/>
      <c r="C3336" s="482" t="s">
        <v>15411</v>
      </c>
      <c r="D3336" s="482"/>
      <c r="E3336" s="482"/>
      <c r="F3336" s="482"/>
      <c r="G3336" s="363" t="s">
        <v>355</v>
      </c>
      <c r="H3336" s="502">
        <v>14954.89</v>
      </c>
      <c r="I3336" s="484"/>
    </row>
    <row r="3337" spans="1:9" ht="48.75" customHeight="1" x14ac:dyDescent="0.25">
      <c r="A3337" s="481" t="s">
        <v>1013</v>
      </c>
      <c r="B3337" s="481"/>
      <c r="C3337" s="482" t="s">
        <v>15412</v>
      </c>
      <c r="D3337" s="482"/>
      <c r="E3337" s="482"/>
      <c r="F3337" s="482"/>
      <c r="G3337" s="363" t="s">
        <v>14791</v>
      </c>
      <c r="H3337" s="502">
        <v>11331.52</v>
      </c>
      <c r="I3337" s="484"/>
    </row>
    <row r="3338" spans="1:9" ht="48.75" customHeight="1" x14ac:dyDescent="0.25">
      <c r="A3338" s="481" t="s">
        <v>1016</v>
      </c>
      <c r="B3338" s="481"/>
      <c r="C3338" s="482" t="s">
        <v>15413</v>
      </c>
      <c r="D3338" s="482"/>
      <c r="E3338" s="482"/>
      <c r="F3338" s="482"/>
      <c r="G3338" s="363" t="s">
        <v>355</v>
      </c>
      <c r="H3338" s="502">
        <v>20043.55</v>
      </c>
      <c r="I3338" s="484"/>
    </row>
    <row r="3339" spans="1:9" ht="48.75" customHeight="1" x14ac:dyDescent="0.25">
      <c r="A3339" s="481" t="s">
        <v>1015</v>
      </c>
      <c r="B3339" s="481"/>
      <c r="C3339" s="482" t="s">
        <v>15414</v>
      </c>
      <c r="D3339" s="482"/>
      <c r="E3339" s="482"/>
      <c r="F3339" s="482"/>
      <c r="G3339" s="363" t="s">
        <v>14791</v>
      </c>
      <c r="H3339" s="502">
        <v>12552.28</v>
      </c>
      <c r="I3339" s="484"/>
    </row>
    <row r="3340" spans="1:9" ht="48.75" customHeight="1" x14ac:dyDescent="0.25">
      <c r="A3340" s="481" t="s">
        <v>1018</v>
      </c>
      <c r="B3340" s="481"/>
      <c r="C3340" s="482" t="s">
        <v>15415</v>
      </c>
      <c r="D3340" s="482"/>
      <c r="E3340" s="482"/>
      <c r="F3340" s="482"/>
      <c r="G3340" s="363" t="s">
        <v>355</v>
      </c>
      <c r="H3340" s="502">
        <v>15806.85</v>
      </c>
      <c r="I3340" s="484"/>
    </row>
    <row r="3341" spans="1:9" ht="48.75" customHeight="1" x14ac:dyDescent="0.25">
      <c r="A3341" s="481" t="s">
        <v>1017</v>
      </c>
      <c r="B3341" s="481"/>
      <c r="C3341" s="482" t="s">
        <v>15416</v>
      </c>
      <c r="D3341" s="482"/>
      <c r="E3341" s="482"/>
      <c r="F3341" s="482"/>
      <c r="G3341" s="363" t="s">
        <v>14791</v>
      </c>
      <c r="H3341" s="502">
        <v>13148.43</v>
      </c>
      <c r="I3341" s="484"/>
    </row>
    <row r="3342" spans="1:9" ht="48.75" customHeight="1" x14ac:dyDescent="0.25">
      <c r="A3342" s="481" t="s">
        <v>1020</v>
      </c>
      <c r="B3342" s="481"/>
      <c r="C3342" s="482" t="s">
        <v>15417</v>
      </c>
      <c r="D3342" s="482"/>
      <c r="E3342" s="482"/>
      <c r="F3342" s="482"/>
      <c r="G3342" s="363" t="s">
        <v>355</v>
      </c>
      <c r="H3342" s="502">
        <v>21046.86</v>
      </c>
      <c r="I3342" s="484"/>
    </row>
    <row r="3343" spans="1:9" ht="48.75" customHeight="1" x14ac:dyDescent="0.25">
      <c r="A3343" s="481" t="s">
        <v>1019</v>
      </c>
      <c r="B3343" s="481"/>
      <c r="C3343" s="482" t="s">
        <v>15418</v>
      </c>
      <c r="D3343" s="482"/>
      <c r="E3343" s="482"/>
      <c r="F3343" s="482"/>
      <c r="G3343" s="363" t="s">
        <v>14791</v>
      </c>
      <c r="H3343" s="502">
        <v>14359.48</v>
      </c>
      <c r="I3343" s="484"/>
    </row>
    <row r="3344" spans="1:9" ht="48.75" customHeight="1" x14ac:dyDescent="0.25">
      <c r="A3344" s="481" t="s">
        <v>1022</v>
      </c>
      <c r="B3344" s="481"/>
      <c r="C3344" s="482" t="s">
        <v>15419</v>
      </c>
      <c r="D3344" s="482"/>
      <c r="E3344" s="482"/>
      <c r="F3344" s="482"/>
      <c r="G3344" s="363" t="s">
        <v>355</v>
      </c>
      <c r="H3344" s="502">
        <v>28378.89</v>
      </c>
      <c r="I3344" s="484"/>
    </row>
    <row r="3345" spans="1:9" ht="48.75" customHeight="1" x14ac:dyDescent="0.25">
      <c r="A3345" s="481" t="s">
        <v>1021</v>
      </c>
      <c r="B3345" s="481"/>
      <c r="C3345" s="482" t="s">
        <v>15420</v>
      </c>
      <c r="D3345" s="482"/>
      <c r="E3345" s="482"/>
      <c r="F3345" s="482"/>
      <c r="G3345" s="363" t="s">
        <v>14791</v>
      </c>
      <c r="H3345" s="502">
        <v>17853.169999999998</v>
      </c>
      <c r="I3345" s="484"/>
    </row>
    <row r="3346" spans="1:9" ht="36.6" customHeight="1" x14ac:dyDescent="0.25">
      <c r="A3346" s="481" t="s">
        <v>872</v>
      </c>
      <c r="B3346" s="481"/>
      <c r="C3346" s="482" t="s">
        <v>15421</v>
      </c>
      <c r="D3346" s="482"/>
      <c r="E3346" s="482"/>
      <c r="F3346" s="482"/>
      <c r="G3346" s="363" t="s">
        <v>14791</v>
      </c>
      <c r="H3346" s="499">
        <v>857.82</v>
      </c>
      <c r="I3346" s="484"/>
    </row>
    <row r="3347" spans="1:9" ht="36.6" customHeight="1" x14ac:dyDescent="0.25">
      <c r="A3347" s="481" t="s">
        <v>873</v>
      </c>
      <c r="B3347" s="481"/>
      <c r="C3347" s="482" t="s">
        <v>15422</v>
      </c>
      <c r="D3347" s="482"/>
      <c r="E3347" s="482"/>
      <c r="F3347" s="482"/>
      <c r="G3347" s="363" t="s">
        <v>14791</v>
      </c>
      <c r="H3347" s="501">
        <v>1457.14</v>
      </c>
      <c r="I3347" s="484"/>
    </row>
    <row r="3348" spans="1:9" ht="36.6" customHeight="1" x14ac:dyDescent="0.25">
      <c r="A3348" s="481" t="s">
        <v>874</v>
      </c>
      <c r="B3348" s="481"/>
      <c r="C3348" s="482" t="s">
        <v>15423</v>
      </c>
      <c r="D3348" s="482"/>
      <c r="E3348" s="482"/>
      <c r="F3348" s="482"/>
      <c r="G3348" s="363" t="s">
        <v>14791</v>
      </c>
      <c r="H3348" s="501">
        <v>2081.06</v>
      </c>
      <c r="I3348" s="484"/>
    </row>
    <row r="3349" spans="1:9" ht="36.6" customHeight="1" x14ac:dyDescent="0.25">
      <c r="A3349" s="481" t="s">
        <v>875</v>
      </c>
      <c r="B3349" s="481"/>
      <c r="C3349" s="482" t="s">
        <v>15424</v>
      </c>
      <c r="D3349" s="482"/>
      <c r="E3349" s="482"/>
      <c r="F3349" s="482"/>
      <c r="G3349" s="363" t="s">
        <v>14791</v>
      </c>
      <c r="H3349" s="501">
        <v>2883.08</v>
      </c>
      <c r="I3349" s="484"/>
    </row>
    <row r="3350" spans="1:9" ht="36.6" customHeight="1" x14ac:dyDescent="0.25">
      <c r="A3350" s="481" t="s">
        <v>876</v>
      </c>
      <c r="B3350" s="481"/>
      <c r="C3350" s="482" t="s">
        <v>15425</v>
      </c>
      <c r="D3350" s="482"/>
      <c r="E3350" s="482"/>
      <c r="F3350" s="482"/>
      <c r="G3350" s="363" t="s">
        <v>14791</v>
      </c>
      <c r="H3350" s="501">
        <v>4217.91</v>
      </c>
      <c r="I3350" s="484"/>
    </row>
    <row r="3351" spans="1:9" ht="36.6" customHeight="1" x14ac:dyDescent="0.25">
      <c r="A3351" s="481" t="s">
        <v>882</v>
      </c>
      <c r="B3351" s="481"/>
      <c r="C3351" s="482" t="s">
        <v>15426</v>
      </c>
      <c r="D3351" s="482"/>
      <c r="E3351" s="482"/>
      <c r="F3351" s="482"/>
      <c r="G3351" s="363" t="s">
        <v>355</v>
      </c>
      <c r="H3351" s="501">
        <v>1705.43</v>
      </c>
      <c r="I3351" s="484"/>
    </row>
    <row r="3352" spans="1:9" ht="36.6" customHeight="1" x14ac:dyDescent="0.25">
      <c r="A3352" s="481" t="s">
        <v>883</v>
      </c>
      <c r="B3352" s="481"/>
      <c r="C3352" s="482" t="s">
        <v>15427</v>
      </c>
      <c r="D3352" s="482"/>
      <c r="E3352" s="482"/>
      <c r="F3352" s="482"/>
      <c r="G3352" s="363" t="s">
        <v>355</v>
      </c>
      <c r="H3352" s="501">
        <v>2796.55</v>
      </c>
      <c r="I3352" s="484"/>
    </row>
    <row r="3353" spans="1:9" ht="36.6" customHeight="1" x14ac:dyDescent="0.25">
      <c r="A3353" s="481" t="s">
        <v>884</v>
      </c>
      <c r="B3353" s="481"/>
      <c r="C3353" s="482" t="s">
        <v>15428</v>
      </c>
      <c r="D3353" s="482"/>
      <c r="E3353" s="482"/>
      <c r="F3353" s="482"/>
      <c r="G3353" s="363" t="s">
        <v>355</v>
      </c>
      <c r="H3353" s="501">
        <v>4234.63</v>
      </c>
      <c r="I3353" s="484"/>
    </row>
    <row r="3354" spans="1:9" ht="36.6" customHeight="1" x14ac:dyDescent="0.25">
      <c r="A3354" s="481" t="s">
        <v>885</v>
      </c>
      <c r="B3354" s="481"/>
      <c r="C3354" s="482" t="s">
        <v>15429</v>
      </c>
      <c r="D3354" s="482"/>
      <c r="E3354" s="482"/>
      <c r="F3354" s="482"/>
      <c r="G3354" s="363" t="s">
        <v>355</v>
      </c>
      <c r="H3354" s="501">
        <v>6216.46</v>
      </c>
      <c r="I3354" s="484"/>
    </row>
    <row r="3355" spans="1:9" ht="36.6" customHeight="1" x14ac:dyDescent="0.25">
      <c r="A3355" s="481" t="s">
        <v>886</v>
      </c>
      <c r="B3355" s="481"/>
      <c r="C3355" s="482" t="s">
        <v>15430</v>
      </c>
      <c r="D3355" s="482"/>
      <c r="E3355" s="482"/>
      <c r="F3355" s="482"/>
      <c r="G3355" s="363" t="s">
        <v>355</v>
      </c>
      <c r="H3355" s="502">
        <v>11176.67</v>
      </c>
      <c r="I3355" s="484"/>
    </row>
    <row r="3356" spans="1:9" ht="36.6" customHeight="1" x14ac:dyDescent="0.25">
      <c r="A3356" s="481" t="s">
        <v>867</v>
      </c>
      <c r="B3356" s="481"/>
      <c r="C3356" s="482" t="s">
        <v>15431</v>
      </c>
      <c r="D3356" s="482"/>
      <c r="E3356" s="482"/>
      <c r="F3356" s="482"/>
      <c r="G3356" s="363" t="s">
        <v>14791</v>
      </c>
      <c r="H3356" s="499">
        <v>919.64</v>
      </c>
      <c r="I3356" s="484"/>
    </row>
    <row r="3357" spans="1:9" ht="36.6" customHeight="1" x14ac:dyDescent="0.25">
      <c r="A3357" s="481" t="s">
        <v>868</v>
      </c>
      <c r="B3357" s="481"/>
      <c r="C3357" s="482" t="s">
        <v>15432</v>
      </c>
      <c r="D3357" s="482"/>
      <c r="E3357" s="482"/>
      <c r="F3357" s="482"/>
      <c r="G3357" s="363" t="s">
        <v>14791</v>
      </c>
      <c r="H3357" s="501">
        <v>1478.72</v>
      </c>
      <c r="I3357" s="484"/>
    </row>
    <row r="3358" spans="1:9" ht="36.6" customHeight="1" x14ac:dyDescent="0.25">
      <c r="A3358" s="481" t="s">
        <v>869</v>
      </c>
      <c r="B3358" s="481"/>
      <c r="C3358" s="482" t="s">
        <v>15433</v>
      </c>
      <c r="D3358" s="482"/>
      <c r="E3358" s="482"/>
      <c r="F3358" s="482"/>
      <c r="G3358" s="363" t="s">
        <v>14791</v>
      </c>
      <c r="H3358" s="501">
        <v>1990.8</v>
      </c>
      <c r="I3358" s="484"/>
    </row>
    <row r="3359" spans="1:9" ht="36.6" customHeight="1" x14ac:dyDescent="0.25">
      <c r="A3359" s="481" t="s">
        <v>870</v>
      </c>
      <c r="B3359" s="481"/>
      <c r="C3359" s="482" t="s">
        <v>15434</v>
      </c>
      <c r="D3359" s="482"/>
      <c r="E3359" s="482"/>
      <c r="F3359" s="482"/>
      <c r="G3359" s="363" t="s">
        <v>14791</v>
      </c>
      <c r="H3359" s="501">
        <v>2775.16</v>
      </c>
      <c r="I3359" s="484"/>
    </row>
    <row r="3360" spans="1:9" ht="36.6" customHeight="1" x14ac:dyDescent="0.25">
      <c r="A3360" s="481" t="s">
        <v>871</v>
      </c>
      <c r="B3360" s="481"/>
      <c r="C3360" s="482" t="s">
        <v>15435</v>
      </c>
      <c r="D3360" s="482"/>
      <c r="E3360" s="482"/>
      <c r="F3360" s="482"/>
      <c r="G3360" s="363" t="s">
        <v>14791</v>
      </c>
      <c r="H3360" s="501">
        <v>4080.55</v>
      </c>
      <c r="I3360" s="484"/>
    </row>
    <row r="3361" spans="1:9" ht="36.6" customHeight="1" x14ac:dyDescent="0.25">
      <c r="A3361" s="481" t="s">
        <v>877</v>
      </c>
      <c r="B3361" s="481"/>
      <c r="C3361" s="482" t="s">
        <v>15436</v>
      </c>
      <c r="D3361" s="482"/>
      <c r="E3361" s="482"/>
      <c r="F3361" s="482"/>
      <c r="G3361" s="363" t="s">
        <v>14791</v>
      </c>
      <c r="H3361" s="501">
        <v>1060.92</v>
      </c>
      <c r="I3361" s="484"/>
    </row>
    <row r="3362" spans="1:9" ht="36.6" customHeight="1" x14ac:dyDescent="0.25">
      <c r="A3362" s="481" t="s">
        <v>878</v>
      </c>
      <c r="B3362" s="481"/>
      <c r="C3362" s="482" t="s">
        <v>15437</v>
      </c>
      <c r="D3362" s="482"/>
      <c r="E3362" s="482"/>
      <c r="F3362" s="482"/>
      <c r="G3362" s="363" t="s">
        <v>14791</v>
      </c>
      <c r="H3362" s="501">
        <v>1793.48</v>
      </c>
      <c r="I3362" s="484"/>
    </row>
    <row r="3363" spans="1:9" ht="36.6" customHeight="1" x14ac:dyDescent="0.25">
      <c r="A3363" s="481" t="s">
        <v>879</v>
      </c>
      <c r="B3363" s="481"/>
      <c r="C3363" s="482" t="s">
        <v>15438</v>
      </c>
      <c r="D3363" s="482"/>
      <c r="E3363" s="482"/>
      <c r="F3363" s="482"/>
      <c r="G3363" s="363" t="s">
        <v>14791</v>
      </c>
      <c r="H3363" s="501">
        <v>2355.8000000000002</v>
      </c>
      <c r="I3363" s="484"/>
    </row>
    <row r="3364" spans="1:9" ht="36.6" customHeight="1" x14ac:dyDescent="0.25">
      <c r="A3364" s="481" t="s">
        <v>880</v>
      </c>
      <c r="B3364" s="481"/>
      <c r="C3364" s="482" t="s">
        <v>15439</v>
      </c>
      <c r="D3364" s="482"/>
      <c r="E3364" s="482"/>
      <c r="F3364" s="482"/>
      <c r="G3364" s="363" t="s">
        <v>14791</v>
      </c>
      <c r="H3364" s="501">
        <v>3443.94</v>
      </c>
      <c r="I3364" s="484"/>
    </row>
    <row r="3365" spans="1:9" ht="36.6" customHeight="1" x14ac:dyDescent="0.25">
      <c r="A3365" s="481" t="s">
        <v>881</v>
      </c>
      <c r="B3365" s="481"/>
      <c r="C3365" s="482" t="s">
        <v>15440</v>
      </c>
      <c r="D3365" s="482"/>
      <c r="E3365" s="482"/>
      <c r="F3365" s="482"/>
      <c r="G3365" s="363" t="s">
        <v>14791</v>
      </c>
      <c r="H3365" s="501">
        <v>5191.2299999999996</v>
      </c>
      <c r="I3365" s="484"/>
    </row>
    <row r="3366" spans="1:9" ht="48.75" customHeight="1" x14ac:dyDescent="0.25">
      <c r="A3366" s="481" t="s">
        <v>1042</v>
      </c>
      <c r="B3366" s="481"/>
      <c r="C3366" s="482" t="s">
        <v>15441</v>
      </c>
      <c r="D3366" s="482"/>
      <c r="E3366" s="482"/>
      <c r="F3366" s="482"/>
      <c r="G3366" s="363" t="s">
        <v>355</v>
      </c>
      <c r="H3366" s="501">
        <v>4063.86</v>
      </c>
      <c r="I3366" s="484"/>
    </row>
    <row r="3367" spans="1:9" ht="48.75" customHeight="1" x14ac:dyDescent="0.25">
      <c r="A3367" s="481" t="s">
        <v>1041</v>
      </c>
      <c r="B3367" s="481"/>
      <c r="C3367" s="482" t="s">
        <v>15442</v>
      </c>
      <c r="D3367" s="482"/>
      <c r="E3367" s="482"/>
      <c r="F3367" s="482"/>
      <c r="G3367" s="363" t="s">
        <v>14791</v>
      </c>
      <c r="H3367" s="501">
        <v>3092.43</v>
      </c>
      <c r="I3367" s="484"/>
    </row>
    <row r="3368" spans="1:9" ht="48.75" customHeight="1" x14ac:dyDescent="0.25">
      <c r="A3368" s="481" t="s">
        <v>1044</v>
      </c>
      <c r="B3368" s="481"/>
      <c r="C3368" s="482" t="s">
        <v>15443</v>
      </c>
      <c r="D3368" s="482"/>
      <c r="E3368" s="482"/>
      <c r="F3368" s="482"/>
      <c r="G3368" s="363" t="s">
        <v>355</v>
      </c>
      <c r="H3368" s="501">
        <v>4779.4799999999996</v>
      </c>
      <c r="I3368" s="484"/>
    </row>
    <row r="3369" spans="1:9" ht="48.75" customHeight="1" x14ac:dyDescent="0.25">
      <c r="A3369" s="481" t="s">
        <v>1043</v>
      </c>
      <c r="B3369" s="481"/>
      <c r="C3369" s="482" t="s">
        <v>15444</v>
      </c>
      <c r="D3369" s="482"/>
      <c r="E3369" s="482"/>
      <c r="F3369" s="482"/>
      <c r="G3369" s="363" t="s">
        <v>14791</v>
      </c>
      <c r="H3369" s="501">
        <v>4090.07</v>
      </c>
      <c r="I3369" s="484"/>
    </row>
    <row r="3370" spans="1:9" ht="48.75" customHeight="1" x14ac:dyDescent="0.25">
      <c r="A3370" s="481" t="s">
        <v>1046</v>
      </c>
      <c r="B3370" s="481"/>
      <c r="C3370" s="482" t="s">
        <v>15445</v>
      </c>
      <c r="D3370" s="482"/>
      <c r="E3370" s="482"/>
      <c r="F3370" s="482"/>
      <c r="G3370" s="363" t="s">
        <v>355</v>
      </c>
      <c r="H3370" s="501">
        <v>7526.07</v>
      </c>
      <c r="I3370" s="484"/>
    </row>
    <row r="3371" spans="1:9" ht="48.75" customHeight="1" x14ac:dyDescent="0.25">
      <c r="A3371" s="481" t="s">
        <v>1045</v>
      </c>
      <c r="B3371" s="481"/>
      <c r="C3371" s="482" t="s">
        <v>15446</v>
      </c>
      <c r="D3371" s="482"/>
      <c r="E3371" s="482"/>
      <c r="F3371" s="482"/>
      <c r="G3371" s="363" t="s">
        <v>14791</v>
      </c>
      <c r="H3371" s="501">
        <v>4817.1099999999997</v>
      </c>
      <c r="I3371" s="484"/>
    </row>
    <row r="3372" spans="1:9" ht="48.75" customHeight="1" x14ac:dyDescent="0.25">
      <c r="A3372" s="481" t="s">
        <v>1048</v>
      </c>
      <c r="B3372" s="481"/>
      <c r="C3372" s="482" t="s">
        <v>15447</v>
      </c>
      <c r="D3372" s="482"/>
      <c r="E3372" s="482"/>
      <c r="F3372" s="482"/>
      <c r="G3372" s="363" t="s">
        <v>355</v>
      </c>
      <c r="H3372" s="502">
        <v>11110.52</v>
      </c>
      <c r="I3372" s="484"/>
    </row>
    <row r="3373" spans="1:9" ht="48.75" customHeight="1" x14ac:dyDescent="0.25">
      <c r="A3373" s="481" t="s">
        <v>1047</v>
      </c>
      <c r="B3373" s="481"/>
      <c r="C3373" s="482" t="s">
        <v>15448</v>
      </c>
      <c r="D3373" s="482"/>
      <c r="E3373" s="482"/>
      <c r="F3373" s="482"/>
      <c r="G3373" s="363" t="s">
        <v>14791</v>
      </c>
      <c r="H3373" s="501">
        <v>5615.96</v>
      </c>
      <c r="I3373" s="484"/>
    </row>
    <row r="3374" spans="1:9" ht="48.75" customHeight="1" x14ac:dyDescent="0.25">
      <c r="A3374" s="481" t="s">
        <v>1050</v>
      </c>
      <c r="B3374" s="481"/>
      <c r="C3374" s="482" t="s">
        <v>15449</v>
      </c>
      <c r="D3374" s="482"/>
      <c r="E3374" s="482"/>
      <c r="F3374" s="482"/>
      <c r="G3374" s="363" t="s">
        <v>355</v>
      </c>
      <c r="H3374" s="502">
        <v>15542.6</v>
      </c>
      <c r="I3374" s="484"/>
    </row>
    <row r="3375" spans="1:9" ht="48.75" customHeight="1" x14ac:dyDescent="0.25">
      <c r="A3375" s="481" t="s">
        <v>1049</v>
      </c>
      <c r="B3375" s="481"/>
      <c r="C3375" s="482" t="s">
        <v>15450</v>
      </c>
      <c r="D3375" s="482"/>
      <c r="E3375" s="482"/>
      <c r="F3375" s="482"/>
      <c r="G3375" s="363" t="s">
        <v>14791</v>
      </c>
      <c r="H3375" s="501">
        <v>6514.48</v>
      </c>
      <c r="I3375" s="484"/>
    </row>
    <row r="3376" spans="1:9" ht="48.75" customHeight="1" x14ac:dyDescent="0.25">
      <c r="A3376" s="481" t="s">
        <v>1052</v>
      </c>
      <c r="B3376" s="481"/>
      <c r="C3376" s="482" t="s">
        <v>15451</v>
      </c>
      <c r="D3376" s="482"/>
      <c r="E3376" s="482"/>
      <c r="F3376" s="482"/>
      <c r="G3376" s="363" t="s">
        <v>355</v>
      </c>
      <c r="H3376" s="501">
        <v>8478.2000000000007</v>
      </c>
      <c r="I3376" s="484"/>
    </row>
    <row r="3377" spans="1:9" ht="48.75" customHeight="1" x14ac:dyDescent="0.25">
      <c r="A3377" s="481" t="s">
        <v>1051</v>
      </c>
      <c r="B3377" s="481"/>
      <c r="C3377" s="482" t="s">
        <v>15452</v>
      </c>
      <c r="D3377" s="482"/>
      <c r="E3377" s="482"/>
      <c r="F3377" s="482"/>
      <c r="G3377" s="363" t="s">
        <v>14791</v>
      </c>
      <c r="H3377" s="501">
        <v>5979.39</v>
      </c>
      <c r="I3377" s="484"/>
    </row>
    <row r="3378" spans="1:9" ht="48.75" customHeight="1" x14ac:dyDescent="0.25">
      <c r="A3378" s="481" t="s">
        <v>1053</v>
      </c>
      <c r="B3378" s="481"/>
      <c r="C3378" s="482" t="s">
        <v>15453</v>
      </c>
      <c r="D3378" s="482"/>
      <c r="E3378" s="482"/>
      <c r="F3378" s="482"/>
      <c r="G3378" s="363" t="s">
        <v>14791</v>
      </c>
      <c r="H3378" s="501">
        <v>6834.2</v>
      </c>
      <c r="I3378" s="484"/>
    </row>
    <row r="3379" spans="1:9" ht="48.75" customHeight="1" x14ac:dyDescent="0.25">
      <c r="A3379" s="481" t="s">
        <v>1056</v>
      </c>
      <c r="B3379" s="481"/>
      <c r="C3379" s="482" t="s">
        <v>15454</v>
      </c>
      <c r="D3379" s="482"/>
      <c r="E3379" s="482"/>
      <c r="F3379" s="482"/>
      <c r="G3379" s="363" t="s">
        <v>355</v>
      </c>
      <c r="H3379" s="502">
        <v>13401.15</v>
      </c>
      <c r="I3379" s="484"/>
    </row>
    <row r="3380" spans="1:9" ht="48.75" customHeight="1" x14ac:dyDescent="0.25">
      <c r="A3380" s="481" t="s">
        <v>1055</v>
      </c>
      <c r="B3380" s="481"/>
      <c r="C3380" s="482" t="s">
        <v>15455</v>
      </c>
      <c r="D3380" s="482"/>
      <c r="E3380" s="482"/>
      <c r="F3380" s="482"/>
      <c r="G3380" s="363" t="s">
        <v>14791</v>
      </c>
      <c r="H3380" s="501">
        <v>8198.68</v>
      </c>
      <c r="I3380" s="484"/>
    </row>
    <row r="3381" spans="1:9" ht="48.75" customHeight="1" x14ac:dyDescent="0.25">
      <c r="A3381" s="481" t="s">
        <v>1058</v>
      </c>
      <c r="B3381" s="481"/>
      <c r="C3381" s="482" t="s">
        <v>15456</v>
      </c>
      <c r="D3381" s="482"/>
      <c r="E3381" s="482"/>
      <c r="F3381" s="482"/>
      <c r="G3381" s="363" t="s">
        <v>355</v>
      </c>
      <c r="H3381" s="502">
        <v>18490.91</v>
      </c>
      <c r="I3381" s="484"/>
    </row>
    <row r="3382" spans="1:9" ht="48.75" customHeight="1" x14ac:dyDescent="0.25">
      <c r="A3382" s="481" t="s">
        <v>1057</v>
      </c>
      <c r="B3382" s="481"/>
      <c r="C3382" s="482" t="s">
        <v>15457</v>
      </c>
      <c r="D3382" s="482"/>
      <c r="E3382" s="482"/>
      <c r="F3382" s="482"/>
      <c r="G3382" s="363" t="s">
        <v>14791</v>
      </c>
      <c r="H3382" s="501">
        <v>9181.33</v>
      </c>
      <c r="I3382" s="484"/>
    </row>
    <row r="3383" spans="1:9" ht="48.75" customHeight="1" x14ac:dyDescent="0.25">
      <c r="A3383" s="481" t="s">
        <v>944</v>
      </c>
      <c r="B3383" s="481"/>
      <c r="C3383" s="482" t="s">
        <v>15458</v>
      </c>
      <c r="D3383" s="482"/>
      <c r="E3383" s="482"/>
      <c r="F3383" s="482"/>
      <c r="G3383" s="363" t="s">
        <v>355</v>
      </c>
      <c r="H3383" s="501">
        <v>1620.45</v>
      </c>
      <c r="I3383" s="484"/>
    </row>
    <row r="3384" spans="1:9" ht="48.75" customHeight="1" x14ac:dyDescent="0.25">
      <c r="A3384" s="481" t="s">
        <v>943</v>
      </c>
      <c r="B3384" s="481"/>
      <c r="C3384" s="482" t="s">
        <v>15459</v>
      </c>
      <c r="D3384" s="482"/>
      <c r="E3384" s="482"/>
      <c r="F3384" s="482"/>
      <c r="G3384" s="363" t="s">
        <v>14791</v>
      </c>
      <c r="H3384" s="501">
        <v>1456.81</v>
      </c>
      <c r="I3384" s="484"/>
    </row>
    <row r="3385" spans="1:9" ht="48.75" customHeight="1" x14ac:dyDescent="0.25">
      <c r="A3385" s="481" t="s">
        <v>946</v>
      </c>
      <c r="B3385" s="481"/>
      <c r="C3385" s="482" t="s">
        <v>15460</v>
      </c>
      <c r="D3385" s="482"/>
      <c r="E3385" s="482"/>
      <c r="F3385" s="482"/>
      <c r="G3385" s="363" t="s">
        <v>355</v>
      </c>
      <c r="H3385" s="501">
        <v>3098.97</v>
      </c>
      <c r="I3385" s="484"/>
    </row>
    <row r="3386" spans="1:9" ht="48.75" customHeight="1" x14ac:dyDescent="0.25">
      <c r="A3386" s="481" t="s">
        <v>945</v>
      </c>
      <c r="B3386" s="481"/>
      <c r="C3386" s="482" t="s">
        <v>15461</v>
      </c>
      <c r="D3386" s="482"/>
      <c r="E3386" s="482"/>
      <c r="F3386" s="482"/>
      <c r="G3386" s="363" t="s">
        <v>14791</v>
      </c>
      <c r="H3386" s="501">
        <v>1956.97</v>
      </c>
      <c r="I3386" s="484"/>
    </row>
    <row r="3387" spans="1:9" ht="48.75" customHeight="1" x14ac:dyDescent="0.25">
      <c r="A3387" s="481" t="s">
        <v>948</v>
      </c>
      <c r="B3387" s="481"/>
      <c r="C3387" s="482" t="s">
        <v>15462</v>
      </c>
      <c r="D3387" s="482"/>
      <c r="E3387" s="482"/>
      <c r="F3387" s="482"/>
      <c r="G3387" s="363" t="s">
        <v>355</v>
      </c>
      <c r="H3387" s="501">
        <v>5324.07</v>
      </c>
      <c r="I3387" s="484"/>
    </row>
    <row r="3388" spans="1:9" ht="48.75" customHeight="1" x14ac:dyDescent="0.25">
      <c r="A3388" s="481" t="s">
        <v>947</v>
      </c>
      <c r="B3388" s="481"/>
      <c r="C3388" s="482" t="s">
        <v>15463</v>
      </c>
      <c r="D3388" s="482"/>
      <c r="E3388" s="482"/>
      <c r="F3388" s="482"/>
      <c r="G3388" s="363" t="s">
        <v>14791</v>
      </c>
      <c r="H3388" s="501">
        <v>2574.87</v>
      </c>
      <c r="I3388" s="484"/>
    </row>
    <row r="3389" spans="1:9" ht="48.75" customHeight="1" x14ac:dyDescent="0.25">
      <c r="A3389" s="481" t="s">
        <v>950</v>
      </c>
      <c r="B3389" s="481"/>
      <c r="C3389" s="482" t="s">
        <v>15464</v>
      </c>
      <c r="D3389" s="482"/>
      <c r="E3389" s="482"/>
      <c r="F3389" s="482"/>
      <c r="G3389" s="363" t="s">
        <v>355</v>
      </c>
      <c r="H3389" s="501">
        <v>1868.74</v>
      </c>
      <c r="I3389" s="484"/>
    </row>
    <row r="3390" spans="1:9" ht="48.75" customHeight="1" x14ac:dyDescent="0.25">
      <c r="A3390" s="481" t="s">
        <v>949</v>
      </c>
      <c r="B3390" s="481"/>
      <c r="C3390" s="482" t="s">
        <v>15465</v>
      </c>
      <c r="D3390" s="482"/>
      <c r="E3390" s="482"/>
      <c r="F3390" s="482"/>
      <c r="G3390" s="363" t="s">
        <v>14791</v>
      </c>
      <c r="H3390" s="501">
        <v>2028.87</v>
      </c>
      <c r="I3390" s="484"/>
    </row>
    <row r="3391" spans="1:9" ht="48.75" customHeight="1" x14ac:dyDescent="0.25">
      <c r="A3391" s="481" t="s">
        <v>952</v>
      </c>
      <c r="B3391" s="481"/>
      <c r="C3391" s="482" t="s">
        <v>15466</v>
      </c>
      <c r="D3391" s="482"/>
      <c r="E3391" s="482"/>
      <c r="F3391" s="482"/>
      <c r="G3391" s="363" t="s">
        <v>355</v>
      </c>
      <c r="H3391" s="501">
        <v>3484.63</v>
      </c>
      <c r="I3391" s="484"/>
    </row>
    <row r="3392" spans="1:9" ht="48.75" customHeight="1" x14ac:dyDescent="0.25">
      <c r="A3392" s="481" t="s">
        <v>951</v>
      </c>
      <c r="B3392" s="481"/>
      <c r="C3392" s="482" t="s">
        <v>15467</v>
      </c>
      <c r="D3392" s="482"/>
      <c r="E3392" s="482"/>
      <c r="F3392" s="482"/>
      <c r="G3392" s="363" t="s">
        <v>14791</v>
      </c>
      <c r="H3392" s="501">
        <v>2554.17</v>
      </c>
      <c r="I3392" s="484"/>
    </row>
    <row r="3393" spans="1:9" ht="48.75" customHeight="1" x14ac:dyDescent="0.25">
      <c r="A3393" s="481" t="s">
        <v>954</v>
      </c>
      <c r="B3393" s="481"/>
      <c r="C3393" s="482" t="s">
        <v>15468</v>
      </c>
      <c r="D3393" s="482"/>
      <c r="E3393" s="482"/>
      <c r="F3393" s="482"/>
      <c r="G3393" s="363" t="s">
        <v>355</v>
      </c>
      <c r="H3393" s="501">
        <v>5738.52</v>
      </c>
      <c r="I3393" s="484"/>
    </row>
    <row r="3394" spans="1:9" ht="48.75" customHeight="1" x14ac:dyDescent="0.25">
      <c r="A3394" s="481" t="s">
        <v>953</v>
      </c>
      <c r="B3394" s="481"/>
      <c r="C3394" s="482" t="s">
        <v>15469</v>
      </c>
      <c r="D3394" s="482"/>
      <c r="E3394" s="482"/>
      <c r="F3394" s="482"/>
      <c r="G3394" s="363" t="s">
        <v>14791</v>
      </c>
      <c r="H3394" s="501">
        <v>3175.83</v>
      </c>
      <c r="I3394" s="484"/>
    </row>
    <row r="3395" spans="1:9" ht="48.75" customHeight="1" x14ac:dyDescent="0.25">
      <c r="A3395" s="481" t="s">
        <v>956</v>
      </c>
      <c r="B3395" s="481"/>
      <c r="C3395" s="482" t="s">
        <v>15470</v>
      </c>
      <c r="D3395" s="482"/>
      <c r="E3395" s="482"/>
      <c r="F3395" s="482"/>
      <c r="G3395" s="363" t="s">
        <v>355</v>
      </c>
      <c r="H3395" s="501">
        <v>2134.36</v>
      </c>
      <c r="I3395" s="484"/>
    </row>
    <row r="3396" spans="1:9" ht="48.75" customHeight="1" x14ac:dyDescent="0.25">
      <c r="A3396" s="481" t="s">
        <v>955</v>
      </c>
      <c r="B3396" s="481"/>
      <c r="C3396" s="482" t="s">
        <v>15471</v>
      </c>
      <c r="D3396" s="482"/>
      <c r="E3396" s="482"/>
      <c r="F3396" s="482"/>
      <c r="G3396" s="363" t="s">
        <v>14791</v>
      </c>
      <c r="H3396" s="501">
        <v>2697.17</v>
      </c>
      <c r="I3396" s="484"/>
    </row>
    <row r="3397" spans="1:9" ht="48.75" customHeight="1" x14ac:dyDescent="0.25">
      <c r="A3397" s="481" t="s">
        <v>958</v>
      </c>
      <c r="B3397" s="481"/>
      <c r="C3397" s="482" t="s">
        <v>15472</v>
      </c>
      <c r="D3397" s="482"/>
      <c r="E3397" s="482"/>
      <c r="F3397" s="482"/>
      <c r="G3397" s="363" t="s">
        <v>355</v>
      </c>
      <c r="H3397" s="501">
        <v>3886.81</v>
      </c>
      <c r="I3397" s="484"/>
    </row>
    <row r="3398" spans="1:9" ht="48.75" customHeight="1" x14ac:dyDescent="0.25">
      <c r="A3398" s="481" t="s">
        <v>957</v>
      </c>
      <c r="B3398" s="481"/>
      <c r="C3398" s="482" t="s">
        <v>15473</v>
      </c>
      <c r="D3398" s="482"/>
      <c r="E3398" s="482"/>
      <c r="F3398" s="482"/>
      <c r="G3398" s="363" t="s">
        <v>14791</v>
      </c>
      <c r="H3398" s="501">
        <v>3253.32</v>
      </c>
      <c r="I3398" s="484"/>
    </row>
    <row r="3399" spans="1:9" ht="48.75" customHeight="1" x14ac:dyDescent="0.25">
      <c r="A3399" s="481" t="s">
        <v>960</v>
      </c>
      <c r="B3399" s="481"/>
      <c r="C3399" s="482" t="s">
        <v>15474</v>
      </c>
      <c r="D3399" s="482"/>
      <c r="E3399" s="482"/>
      <c r="F3399" s="482"/>
      <c r="G3399" s="363" t="s">
        <v>355</v>
      </c>
      <c r="H3399" s="501">
        <v>6305.05</v>
      </c>
      <c r="I3399" s="484"/>
    </row>
    <row r="3400" spans="1:9" ht="48.75" customHeight="1" x14ac:dyDescent="0.25">
      <c r="A3400" s="481" t="s">
        <v>959</v>
      </c>
      <c r="B3400" s="481"/>
      <c r="C3400" s="482" t="s">
        <v>15475</v>
      </c>
      <c r="D3400" s="482"/>
      <c r="E3400" s="482"/>
      <c r="F3400" s="482"/>
      <c r="G3400" s="363" t="s">
        <v>14791</v>
      </c>
      <c r="H3400" s="501">
        <v>3888.2</v>
      </c>
      <c r="I3400" s="484"/>
    </row>
    <row r="3401" spans="1:9" ht="48.75" customHeight="1" x14ac:dyDescent="0.25">
      <c r="A3401" s="481" t="s">
        <v>962</v>
      </c>
      <c r="B3401" s="481"/>
      <c r="C3401" s="482" t="s">
        <v>15476</v>
      </c>
      <c r="D3401" s="482"/>
      <c r="E3401" s="482"/>
      <c r="F3401" s="482"/>
      <c r="G3401" s="363" t="s">
        <v>355</v>
      </c>
      <c r="H3401" s="501">
        <v>9357.64</v>
      </c>
      <c r="I3401" s="484"/>
    </row>
    <row r="3402" spans="1:9" ht="48.75" customHeight="1" x14ac:dyDescent="0.25">
      <c r="A3402" s="481" t="s">
        <v>961</v>
      </c>
      <c r="B3402" s="481"/>
      <c r="C3402" s="482" t="s">
        <v>15477</v>
      </c>
      <c r="D3402" s="482"/>
      <c r="E3402" s="482"/>
      <c r="F3402" s="482"/>
      <c r="G3402" s="363" t="s">
        <v>14791</v>
      </c>
      <c r="H3402" s="501">
        <v>4581.7700000000004</v>
      </c>
      <c r="I3402" s="484"/>
    </row>
    <row r="3403" spans="1:9" ht="48.75" customHeight="1" x14ac:dyDescent="0.25">
      <c r="A3403" s="481" t="s">
        <v>964</v>
      </c>
      <c r="B3403" s="481"/>
      <c r="C3403" s="482" t="s">
        <v>15478</v>
      </c>
      <c r="D3403" s="482"/>
      <c r="E3403" s="482"/>
      <c r="F3403" s="482"/>
      <c r="G3403" s="363" t="s">
        <v>355</v>
      </c>
      <c r="H3403" s="502">
        <v>13343</v>
      </c>
      <c r="I3403" s="484"/>
    </row>
    <row r="3404" spans="1:9" ht="48.75" customHeight="1" x14ac:dyDescent="0.25">
      <c r="A3404" s="481" t="s">
        <v>963</v>
      </c>
      <c r="B3404" s="481"/>
      <c r="C3404" s="482" t="s">
        <v>15479</v>
      </c>
      <c r="D3404" s="482"/>
      <c r="E3404" s="482"/>
      <c r="F3404" s="482"/>
      <c r="G3404" s="363" t="s">
        <v>14791</v>
      </c>
      <c r="H3404" s="501">
        <v>5386.84</v>
      </c>
      <c r="I3404" s="484"/>
    </row>
    <row r="3405" spans="1:9" ht="48.75" customHeight="1" x14ac:dyDescent="0.25">
      <c r="A3405" s="481" t="s">
        <v>966</v>
      </c>
      <c r="B3405" s="481"/>
      <c r="C3405" s="482" t="s">
        <v>15480</v>
      </c>
      <c r="D3405" s="482"/>
      <c r="E3405" s="482"/>
      <c r="F3405" s="482"/>
      <c r="G3405" s="363" t="s">
        <v>355</v>
      </c>
      <c r="H3405" s="501">
        <v>6768.9</v>
      </c>
      <c r="I3405" s="484"/>
    </row>
    <row r="3406" spans="1:9" ht="48.75" customHeight="1" x14ac:dyDescent="0.25">
      <c r="A3406" s="481" t="s">
        <v>965</v>
      </c>
      <c r="B3406" s="481"/>
      <c r="C3406" s="482" t="s">
        <v>15481</v>
      </c>
      <c r="D3406" s="482"/>
      <c r="E3406" s="482"/>
      <c r="F3406" s="482"/>
      <c r="G3406" s="363" t="s">
        <v>14791</v>
      </c>
      <c r="H3406" s="501">
        <v>4681.1499999999996</v>
      </c>
      <c r="I3406" s="484"/>
    </row>
    <row r="3407" spans="1:9" ht="48.75" customHeight="1" x14ac:dyDescent="0.25">
      <c r="A3407" s="481" t="s">
        <v>968</v>
      </c>
      <c r="B3407" s="481"/>
      <c r="C3407" s="482" t="s">
        <v>15482</v>
      </c>
      <c r="D3407" s="482"/>
      <c r="E3407" s="482"/>
      <c r="F3407" s="482"/>
      <c r="G3407" s="363" t="s">
        <v>355</v>
      </c>
      <c r="H3407" s="502">
        <v>10111.99</v>
      </c>
      <c r="I3407" s="484"/>
    </row>
    <row r="3408" spans="1:9" ht="48.75" customHeight="1" x14ac:dyDescent="0.25">
      <c r="A3408" s="481" t="s">
        <v>967</v>
      </c>
      <c r="B3408" s="481"/>
      <c r="C3408" s="482" t="s">
        <v>15483</v>
      </c>
      <c r="D3408" s="482"/>
      <c r="E3408" s="482"/>
      <c r="F3408" s="482"/>
      <c r="G3408" s="363" t="s">
        <v>14791</v>
      </c>
      <c r="H3408" s="501">
        <v>5441.39</v>
      </c>
      <c r="I3408" s="484"/>
    </row>
    <row r="3409" spans="1:9" ht="48.75" customHeight="1" x14ac:dyDescent="0.25">
      <c r="A3409" s="481" t="s">
        <v>970</v>
      </c>
      <c r="B3409" s="481"/>
      <c r="C3409" s="482" t="s">
        <v>15484</v>
      </c>
      <c r="D3409" s="482"/>
      <c r="E3409" s="482"/>
      <c r="F3409" s="482"/>
      <c r="G3409" s="363" t="s">
        <v>355</v>
      </c>
      <c r="H3409" s="502">
        <v>14155.19</v>
      </c>
      <c r="I3409" s="484"/>
    </row>
    <row r="3410" spans="1:9" ht="48.75" customHeight="1" x14ac:dyDescent="0.25">
      <c r="A3410" s="481" t="s">
        <v>969</v>
      </c>
      <c r="B3410" s="481"/>
      <c r="C3410" s="482" t="s">
        <v>15485</v>
      </c>
      <c r="D3410" s="482"/>
      <c r="E3410" s="482"/>
      <c r="F3410" s="482"/>
      <c r="G3410" s="363" t="s">
        <v>14791</v>
      </c>
      <c r="H3410" s="501">
        <v>6215.56</v>
      </c>
      <c r="I3410" s="484"/>
    </row>
    <row r="3411" spans="1:9" ht="48.75" customHeight="1" x14ac:dyDescent="0.25">
      <c r="A3411" s="481" t="s">
        <v>972</v>
      </c>
      <c r="B3411" s="481"/>
      <c r="C3411" s="482" t="s">
        <v>15486</v>
      </c>
      <c r="D3411" s="482"/>
      <c r="E3411" s="482"/>
      <c r="F3411" s="482"/>
      <c r="G3411" s="363" t="s">
        <v>355</v>
      </c>
      <c r="H3411" s="501">
        <v>4677.88</v>
      </c>
      <c r="I3411" s="484"/>
    </row>
    <row r="3412" spans="1:9" ht="48.75" customHeight="1" x14ac:dyDescent="0.25">
      <c r="A3412" s="481" t="s">
        <v>971</v>
      </c>
      <c r="B3412" s="481"/>
      <c r="C3412" s="482" t="s">
        <v>15487</v>
      </c>
      <c r="D3412" s="482"/>
      <c r="E3412" s="482"/>
      <c r="F3412" s="482"/>
      <c r="G3412" s="363" t="s">
        <v>14791</v>
      </c>
      <c r="H3412" s="501">
        <v>4997.93</v>
      </c>
      <c r="I3412" s="484"/>
    </row>
    <row r="3413" spans="1:9" ht="48.75" customHeight="1" x14ac:dyDescent="0.25">
      <c r="A3413" s="481" t="s">
        <v>974</v>
      </c>
      <c r="B3413" s="481"/>
      <c r="C3413" s="482" t="s">
        <v>15488</v>
      </c>
      <c r="D3413" s="482"/>
      <c r="E3413" s="482"/>
      <c r="F3413" s="482"/>
      <c r="G3413" s="363" t="s">
        <v>355</v>
      </c>
      <c r="H3413" s="501">
        <v>7404.95</v>
      </c>
      <c r="I3413" s="484"/>
    </row>
    <row r="3414" spans="1:9" ht="48.75" customHeight="1" x14ac:dyDescent="0.25">
      <c r="A3414" s="481" t="s">
        <v>973</v>
      </c>
      <c r="B3414" s="481"/>
      <c r="C3414" s="482" t="s">
        <v>15489</v>
      </c>
      <c r="D3414" s="482"/>
      <c r="E3414" s="482"/>
      <c r="F3414" s="482"/>
      <c r="G3414" s="363" t="s">
        <v>14791</v>
      </c>
      <c r="H3414" s="501">
        <v>5684.56</v>
      </c>
      <c r="I3414" s="484"/>
    </row>
    <row r="3415" spans="1:9" ht="48.75" customHeight="1" x14ac:dyDescent="0.25">
      <c r="A3415" s="481" t="s">
        <v>976</v>
      </c>
      <c r="B3415" s="481"/>
      <c r="C3415" s="482" t="s">
        <v>15490</v>
      </c>
      <c r="D3415" s="482"/>
      <c r="E3415" s="482"/>
      <c r="F3415" s="482"/>
      <c r="G3415" s="363" t="s">
        <v>355</v>
      </c>
      <c r="H3415" s="502">
        <v>10775.7</v>
      </c>
      <c r="I3415" s="484"/>
    </row>
    <row r="3416" spans="1:9" ht="48.75" customHeight="1" x14ac:dyDescent="0.25">
      <c r="A3416" s="481" t="s">
        <v>975</v>
      </c>
      <c r="B3416" s="481"/>
      <c r="C3416" s="482" t="s">
        <v>15491</v>
      </c>
      <c r="D3416" s="482"/>
      <c r="E3416" s="482"/>
      <c r="F3416" s="482"/>
      <c r="G3416" s="363" t="s">
        <v>14791</v>
      </c>
      <c r="H3416" s="501">
        <v>6387.33</v>
      </c>
      <c r="I3416" s="484"/>
    </row>
    <row r="3417" spans="1:9" ht="48.75" customHeight="1" x14ac:dyDescent="0.25">
      <c r="A3417" s="481" t="s">
        <v>978</v>
      </c>
      <c r="B3417" s="481"/>
      <c r="C3417" s="482" t="s">
        <v>15492</v>
      </c>
      <c r="D3417" s="482"/>
      <c r="E3417" s="482"/>
      <c r="F3417" s="482"/>
      <c r="G3417" s="363" t="s">
        <v>355</v>
      </c>
      <c r="H3417" s="502">
        <v>14954.89</v>
      </c>
      <c r="I3417" s="484"/>
    </row>
    <row r="3418" spans="1:9" ht="48.75" customHeight="1" x14ac:dyDescent="0.25">
      <c r="A3418" s="481" t="s">
        <v>977</v>
      </c>
      <c r="B3418" s="481"/>
      <c r="C3418" s="482" t="s">
        <v>15493</v>
      </c>
      <c r="D3418" s="482"/>
      <c r="E3418" s="482"/>
      <c r="F3418" s="482"/>
      <c r="G3418" s="363" t="s">
        <v>14791</v>
      </c>
      <c r="H3418" s="501">
        <v>7187.03</v>
      </c>
      <c r="I3418" s="484"/>
    </row>
    <row r="3419" spans="1:9" ht="48.75" customHeight="1" x14ac:dyDescent="0.25">
      <c r="A3419" s="481" t="s">
        <v>980</v>
      </c>
      <c r="B3419" s="481"/>
      <c r="C3419" s="482" t="s">
        <v>15494</v>
      </c>
      <c r="D3419" s="482"/>
      <c r="E3419" s="482"/>
      <c r="F3419" s="482"/>
      <c r="G3419" s="363" t="s">
        <v>355</v>
      </c>
      <c r="H3419" s="502">
        <v>20043.55</v>
      </c>
      <c r="I3419" s="484"/>
    </row>
    <row r="3420" spans="1:9" ht="48.75" customHeight="1" x14ac:dyDescent="0.25">
      <c r="A3420" s="481" t="s">
        <v>979</v>
      </c>
      <c r="B3420" s="481"/>
      <c r="C3420" s="482" t="s">
        <v>15495</v>
      </c>
      <c r="D3420" s="482"/>
      <c r="E3420" s="482"/>
      <c r="F3420" s="482"/>
      <c r="G3420" s="363" t="s">
        <v>14791</v>
      </c>
      <c r="H3420" s="501">
        <v>8058.61</v>
      </c>
      <c r="I3420" s="484"/>
    </row>
    <row r="3421" spans="1:9" ht="48.75" customHeight="1" x14ac:dyDescent="0.25">
      <c r="A3421" s="481" t="s">
        <v>982</v>
      </c>
      <c r="B3421" s="481"/>
      <c r="C3421" s="482" t="s">
        <v>15496</v>
      </c>
      <c r="D3421" s="482"/>
      <c r="E3421" s="482"/>
      <c r="F3421" s="482"/>
      <c r="G3421" s="363" t="s">
        <v>355</v>
      </c>
      <c r="H3421" s="502">
        <v>11434.98</v>
      </c>
      <c r="I3421" s="484"/>
    </row>
    <row r="3422" spans="1:9" ht="48.75" customHeight="1" x14ac:dyDescent="0.25">
      <c r="A3422" s="481" t="s">
        <v>981</v>
      </c>
      <c r="B3422" s="481"/>
      <c r="C3422" s="482" t="s">
        <v>15497</v>
      </c>
      <c r="D3422" s="482"/>
      <c r="E3422" s="482"/>
      <c r="F3422" s="482"/>
      <c r="G3422" s="363" t="s">
        <v>14791</v>
      </c>
      <c r="H3422" s="501">
        <v>7451.91</v>
      </c>
      <c r="I3422" s="484"/>
    </row>
    <row r="3423" spans="1:9" ht="48.75" customHeight="1" x14ac:dyDescent="0.25">
      <c r="A3423" s="481" t="s">
        <v>984</v>
      </c>
      <c r="B3423" s="481"/>
      <c r="C3423" s="482" t="s">
        <v>15498</v>
      </c>
      <c r="D3423" s="482"/>
      <c r="E3423" s="482"/>
      <c r="F3423" s="482"/>
      <c r="G3423" s="363" t="s">
        <v>355</v>
      </c>
      <c r="H3423" s="502">
        <v>15806.85</v>
      </c>
      <c r="I3423" s="484"/>
    </row>
    <row r="3424" spans="1:9" ht="48.75" customHeight="1" x14ac:dyDescent="0.25">
      <c r="A3424" s="481" t="s">
        <v>983</v>
      </c>
      <c r="B3424" s="481"/>
      <c r="C3424" s="482" t="s">
        <v>15499</v>
      </c>
      <c r="D3424" s="482"/>
      <c r="E3424" s="482"/>
      <c r="F3424" s="482"/>
      <c r="G3424" s="363" t="s">
        <v>14791</v>
      </c>
      <c r="H3424" s="501">
        <v>8250.35</v>
      </c>
      <c r="I3424" s="484"/>
    </row>
    <row r="3425" spans="1:9" ht="48.75" customHeight="1" x14ac:dyDescent="0.25">
      <c r="A3425" s="481" t="s">
        <v>986</v>
      </c>
      <c r="B3425" s="481"/>
      <c r="C3425" s="482" t="s">
        <v>15500</v>
      </c>
      <c r="D3425" s="482"/>
      <c r="E3425" s="482"/>
      <c r="F3425" s="482"/>
      <c r="G3425" s="363" t="s">
        <v>355</v>
      </c>
      <c r="H3425" s="502">
        <v>21046.86</v>
      </c>
      <c r="I3425" s="484"/>
    </row>
    <row r="3426" spans="1:9" ht="48.75" customHeight="1" x14ac:dyDescent="0.25">
      <c r="A3426" s="481" t="s">
        <v>985</v>
      </c>
      <c r="B3426" s="481"/>
      <c r="C3426" s="482" t="s">
        <v>15501</v>
      </c>
      <c r="D3426" s="482"/>
      <c r="E3426" s="482"/>
      <c r="F3426" s="482"/>
      <c r="G3426" s="363" t="s">
        <v>14791</v>
      </c>
      <c r="H3426" s="501">
        <v>9136.81</v>
      </c>
      <c r="I3426" s="484"/>
    </row>
    <row r="3427" spans="1:9" ht="48.75" customHeight="1" x14ac:dyDescent="0.25">
      <c r="A3427" s="481" t="s">
        <v>988</v>
      </c>
      <c r="B3427" s="481"/>
      <c r="C3427" s="482" t="s">
        <v>15502</v>
      </c>
      <c r="D3427" s="482"/>
      <c r="E3427" s="482"/>
      <c r="F3427" s="482"/>
      <c r="G3427" s="363" t="s">
        <v>355</v>
      </c>
      <c r="H3427" s="502">
        <v>27634.59</v>
      </c>
      <c r="I3427" s="484"/>
    </row>
    <row r="3428" spans="1:9" ht="48.75" customHeight="1" x14ac:dyDescent="0.25">
      <c r="A3428" s="481" t="s">
        <v>987</v>
      </c>
      <c r="B3428" s="481"/>
      <c r="C3428" s="482" t="s">
        <v>15503</v>
      </c>
      <c r="D3428" s="482"/>
      <c r="E3428" s="482"/>
      <c r="F3428" s="482"/>
      <c r="G3428" s="363" t="s">
        <v>14791</v>
      </c>
      <c r="H3428" s="502">
        <v>10228.68</v>
      </c>
      <c r="I3428" s="484"/>
    </row>
    <row r="3429" spans="1:9" ht="48.75" customHeight="1" x14ac:dyDescent="0.25">
      <c r="A3429" s="481" t="s">
        <v>1054</v>
      </c>
      <c r="B3429" s="481"/>
      <c r="C3429" s="482" t="s">
        <v>15504</v>
      </c>
      <c r="D3429" s="482"/>
      <c r="E3429" s="482"/>
      <c r="F3429" s="482"/>
      <c r="G3429" s="363" t="s">
        <v>355</v>
      </c>
      <c r="H3429" s="502">
        <v>12328.59</v>
      </c>
      <c r="I3429" s="484"/>
    </row>
    <row r="3430" spans="1:9" ht="36.6" customHeight="1" x14ac:dyDescent="0.25">
      <c r="A3430" s="481" t="s">
        <v>850</v>
      </c>
      <c r="B3430" s="481"/>
      <c r="C3430" s="482" t="s">
        <v>15505</v>
      </c>
      <c r="D3430" s="482"/>
      <c r="E3430" s="482"/>
      <c r="F3430" s="482"/>
      <c r="G3430" s="363" t="s">
        <v>14791</v>
      </c>
      <c r="H3430" s="499">
        <v>277.2</v>
      </c>
      <c r="I3430" s="484"/>
    </row>
    <row r="3431" spans="1:9" ht="36.6" customHeight="1" x14ac:dyDescent="0.25">
      <c r="A3431" s="481" t="s">
        <v>851</v>
      </c>
      <c r="B3431" s="481"/>
      <c r="C3431" s="482" t="s">
        <v>15506</v>
      </c>
      <c r="D3431" s="482"/>
      <c r="E3431" s="482"/>
      <c r="F3431" s="482"/>
      <c r="G3431" s="363" t="s">
        <v>14791</v>
      </c>
      <c r="H3431" s="499">
        <v>451.24</v>
      </c>
      <c r="I3431" s="484"/>
    </row>
    <row r="3432" spans="1:9" ht="36.6" customHeight="1" x14ac:dyDescent="0.25">
      <c r="A3432" s="481" t="s">
        <v>852</v>
      </c>
      <c r="B3432" s="481"/>
      <c r="C3432" s="482" t="s">
        <v>15507</v>
      </c>
      <c r="D3432" s="482"/>
      <c r="E3432" s="482"/>
      <c r="F3432" s="482"/>
      <c r="G3432" s="363" t="s">
        <v>14791</v>
      </c>
      <c r="H3432" s="499">
        <v>757.67</v>
      </c>
      <c r="I3432" s="484"/>
    </row>
    <row r="3433" spans="1:9" ht="36.6" customHeight="1" x14ac:dyDescent="0.25">
      <c r="A3433" s="481" t="s">
        <v>853</v>
      </c>
      <c r="B3433" s="481"/>
      <c r="C3433" s="482" t="s">
        <v>15508</v>
      </c>
      <c r="D3433" s="482"/>
      <c r="E3433" s="482"/>
      <c r="F3433" s="482"/>
      <c r="G3433" s="363" t="s">
        <v>14791</v>
      </c>
      <c r="H3433" s="501">
        <v>1077.75</v>
      </c>
      <c r="I3433" s="484"/>
    </row>
    <row r="3434" spans="1:9" ht="36.6" customHeight="1" x14ac:dyDescent="0.25">
      <c r="A3434" s="481" t="s">
        <v>854</v>
      </c>
      <c r="B3434" s="481"/>
      <c r="C3434" s="482" t="s">
        <v>15509</v>
      </c>
      <c r="D3434" s="482"/>
      <c r="E3434" s="482"/>
      <c r="F3434" s="482"/>
      <c r="G3434" s="363" t="s">
        <v>14791</v>
      </c>
      <c r="H3434" s="501">
        <v>1486.2</v>
      </c>
      <c r="I3434" s="484"/>
    </row>
    <row r="3435" spans="1:9" ht="36.6" customHeight="1" x14ac:dyDescent="0.25">
      <c r="A3435" s="481" t="s">
        <v>855</v>
      </c>
      <c r="B3435" s="481"/>
      <c r="C3435" s="482" t="s">
        <v>15510</v>
      </c>
      <c r="D3435" s="482"/>
      <c r="E3435" s="482"/>
      <c r="F3435" s="482"/>
      <c r="G3435" s="363" t="s">
        <v>14791</v>
      </c>
      <c r="H3435" s="501">
        <v>2165.13</v>
      </c>
      <c r="I3435" s="484"/>
    </row>
    <row r="3436" spans="1:9" ht="36.6" customHeight="1" x14ac:dyDescent="0.25">
      <c r="A3436" s="481" t="s">
        <v>861</v>
      </c>
      <c r="B3436" s="481"/>
      <c r="C3436" s="482" t="s">
        <v>15511</v>
      </c>
      <c r="D3436" s="482"/>
      <c r="E3436" s="482"/>
      <c r="F3436" s="482"/>
      <c r="G3436" s="363" t="s">
        <v>355</v>
      </c>
      <c r="H3436" s="499">
        <v>415.13</v>
      </c>
      <c r="I3436" s="484"/>
    </row>
    <row r="3437" spans="1:9" ht="36.6" customHeight="1" x14ac:dyDescent="0.25">
      <c r="A3437" s="481" t="s">
        <v>862</v>
      </c>
      <c r="B3437" s="481"/>
      <c r="C3437" s="482" t="s">
        <v>15512</v>
      </c>
      <c r="D3437" s="482"/>
      <c r="E3437" s="482"/>
      <c r="F3437" s="482"/>
      <c r="G3437" s="363" t="s">
        <v>355</v>
      </c>
      <c r="H3437" s="501">
        <v>1138.3</v>
      </c>
      <c r="I3437" s="484"/>
    </row>
    <row r="3438" spans="1:9" ht="36.6" customHeight="1" x14ac:dyDescent="0.25">
      <c r="A3438" s="481" t="s">
        <v>863</v>
      </c>
      <c r="B3438" s="481"/>
      <c r="C3438" s="482" t="s">
        <v>15513</v>
      </c>
      <c r="D3438" s="482"/>
      <c r="E3438" s="482"/>
      <c r="F3438" s="482"/>
      <c r="G3438" s="363" t="s">
        <v>355</v>
      </c>
      <c r="H3438" s="501">
        <v>1932.85</v>
      </c>
      <c r="I3438" s="484"/>
    </row>
    <row r="3439" spans="1:9" ht="36.6" customHeight="1" x14ac:dyDescent="0.25">
      <c r="A3439" s="481" t="s">
        <v>864</v>
      </c>
      <c r="B3439" s="481"/>
      <c r="C3439" s="482" t="s">
        <v>15514</v>
      </c>
      <c r="D3439" s="482"/>
      <c r="E3439" s="482"/>
      <c r="F3439" s="482"/>
      <c r="G3439" s="363" t="s">
        <v>355</v>
      </c>
      <c r="H3439" s="501">
        <v>3022.82</v>
      </c>
      <c r="I3439" s="484"/>
    </row>
    <row r="3440" spans="1:9" ht="36.6" customHeight="1" x14ac:dyDescent="0.25">
      <c r="A3440" s="481" t="s">
        <v>865</v>
      </c>
      <c r="B3440" s="481"/>
      <c r="C3440" s="482" t="s">
        <v>15515</v>
      </c>
      <c r="D3440" s="482"/>
      <c r="E3440" s="482"/>
      <c r="F3440" s="482"/>
      <c r="G3440" s="363" t="s">
        <v>355</v>
      </c>
      <c r="H3440" s="501">
        <v>4425.4799999999996</v>
      </c>
      <c r="I3440" s="484"/>
    </row>
    <row r="3441" spans="1:9" ht="36.6" customHeight="1" x14ac:dyDescent="0.25">
      <c r="A3441" s="481" t="s">
        <v>866</v>
      </c>
      <c r="B3441" s="481"/>
      <c r="C3441" s="482" t="s">
        <v>15516</v>
      </c>
      <c r="D3441" s="482"/>
      <c r="E3441" s="482"/>
      <c r="F3441" s="482"/>
      <c r="G3441" s="363" t="s">
        <v>355</v>
      </c>
      <c r="H3441" s="501">
        <v>8146.93</v>
      </c>
      <c r="I3441" s="484"/>
    </row>
    <row r="3442" spans="1:9" ht="36.6" customHeight="1" x14ac:dyDescent="0.25">
      <c r="A3442" s="481" t="s">
        <v>844</v>
      </c>
      <c r="B3442" s="481"/>
      <c r="C3442" s="482" t="s">
        <v>15517</v>
      </c>
      <c r="D3442" s="482"/>
      <c r="E3442" s="482"/>
      <c r="F3442" s="482"/>
      <c r="G3442" s="363" t="s">
        <v>14791</v>
      </c>
      <c r="H3442" s="499">
        <v>270.33</v>
      </c>
      <c r="I3442" s="484"/>
    </row>
    <row r="3443" spans="1:9" ht="36.6" customHeight="1" x14ac:dyDescent="0.25">
      <c r="A3443" s="481" t="s">
        <v>845</v>
      </c>
      <c r="B3443" s="481"/>
      <c r="C3443" s="482" t="s">
        <v>15518</v>
      </c>
      <c r="D3443" s="482"/>
      <c r="E3443" s="482"/>
      <c r="F3443" s="482"/>
      <c r="G3443" s="363" t="s">
        <v>14791</v>
      </c>
      <c r="H3443" s="499">
        <v>482.15</v>
      </c>
      <c r="I3443" s="484"/>
    </row>
    <row r="3444" spans="1:9" ht="36.6" customHeight="1" x14ac:dyDescent="0.25">
      <c r="A3444" s="481" t="s">
        <v>846</v>
      </c>
      <c r="B3444" s="481"/>
      <c r="C3444" s="482" t="s">
        <v>15519</v>
      </c>
      <c r="D3444" s="482"/>
      <c r="E3444" s="482"/>
      <c r="F3444" s="482"/>
      <c r="G3444" s="363" t="s">
        <v>14791</v>
      </c>
      <c r="H3444" s="499">
        <v>768.46</v>
      </c>
      <c r="I3444" s="484"/>
    </row>
    <row r="3445" spans="1:9" ht="36.6" customHeight="1" x14ac:dyDescent="0.25">
      <c r="A3445" s="481" t="s">
        <v>847</v>
      </c>
      <c r="B3445" s="481"/>
      <c r="C3445" s="482" t="s">
        <v>15520</v>
      </c>
      <c r="D3445" s="482"/>
      <c r="E3445" s="482"/>
      <c r="F3445" s="482"/>
      <c r="G3445" s="363" t="s">
        <v>14791</v>
      </c>
      <c r="H3445" s="501">
        <v>1032.6199999999999</v>
      </c>
      <c r="I3445" s="484"/>
    </row>
    <row r="3446" spans="1:9" ht="36.6" customHeight="1" x14ac:dyDescent="0.25">
      <c r="A3446" s="481" t="s">
        <v>848</v>
      </c>
      <c r="B3446" s="481"/>
      <c r="C3446" s="482" t="s">
        <v>15521</v>
      </c>
      <c r="D3446" s="482"/>
      <c r="E3446" s="482"/>
      <c r="F3446" s="482"/>
      <c r="G3446" s="363" t="s">
        <v>14791</v>
      </c>
      <c r="H3446" s="501">
        <v>1432.24</v>
      </c>
      <c r="I3446" s="484"/>
    </row>
    <row r="3447" spans="1:9" ht="36.6" customHeight="1" x14ac:dyDescent="0.25">
      <c r="A3447" s="481" t="s">
        <v>849</v>
      </c>
      <c r="B3447" s="481"/>
      <c r="C3447" s="482" t="s">
        <v>15522</v>
      </c>
      <c r="D3447" s="482"/>
      <c r="E3447" s="482"/>
      <c r="F3447" s="482"/>
      <c r="G3447" s="363" t="s">
        <v>14791</v>
      </c>
      <c r="H3447" s="501">
        <v>2096.4499999999998</v>
      </c>
      <c r="I3447" s="484"/>
    </row>
    <row r="3448" spans="1:9" ht="36.6" customHeight="1" x14ac:dyDescent="0.25">
      <c r="A3448" s="481" t="s">
        <v>856</v>
      </c>
      <c r="B3448" s="481"/>
      <c r="C3448" s="482" t="s">
        <v>15523</v>
      </c>
      <c r="D3448" s="482"/>
      <c r="E3448" s="482"/>
      <c r="F3448" s="482"/>
      <c r="G3448" s="363" t="s">
        <v>14791</v>
      </c>
      <c r="H3448" s="499">
        <v>552.79</v>
      </c>
      <c r="I3448" s="484"/>
    </row>
    <row r="3449" spans="1:9" ht="36.6" customHeight="1" x14ac:dyDescent="0.25">
      <c r="A3449" s="481" t="s">
        <v>857</v>
      </c>
      <c r="B3449" s="481"/>
      <c r="C3449" s="482" t="s">
        <v>15524</v>
      </c>
      <c r="D3449" s="482"/>
      <c r="E3449" s="482"/>
      <c r="F3449" s="482"/>
      <c r="G3449" s="363" t="s">
        <v>14791</v>
      </c>
      <c r="H3449" s="499">
        <v>925.84</v>
      </c>
      <c r="I3449" s="484"/>
    </row>
    <row r="3450" spans="1:9" ht="36.6" customHeight="1" x14ac:dyDescent="0.25">
      <c r="A3450" s="481" t="s">
        <v>858</v>
      </c>
      <c r="B3450" s="481"/>
      <c r="C3450" s="482" t="s">
        <v>15525</v>
      </c>
      <c r="D3450" s="482"/>
      <c r="E3450" s="482"/>
      <c r="F3450" s="482"/>
      <c r="G3450" s="363" t="s">
        <v>14791</v>
      </c>
      <c r="H3450" s="501">
        <v>1215.1199999999999</v>
      </c>
      <c r="I3450" s="484"/>
    </row>
    <row r="3451" spans="1:9" ht="36.6" customHeight="1" x14ac:dyDescent="0.25">
      <c r="A3451" s="481" t="s">
        <v>859</v>
      </c>
      <c r="B3451" s="481"/>
      <c r="C3451" s="482" t="s">
        <v>15526</v>
      </c>
      <c r="D3451" s="482"/>
      <c r="E3451" s="482"/>
      <c r="F3451" s="482"/>
      <c r="G3451" s="363" t="s">
        <v>14791</v>
      </c>
      <c r="H3451" s="501">
        <v>1766.63</v>
      </c>
      <c r="I3451" s="484"/>
    </row>
    <row r="3452" spans="1:9" ht="36.6" customHeight="1" x14ac:dyDescent="0.25">
      <c r="A3452" s="481" t="s">
        <v>860</v>
      </c>
      <c r="B3452" s="481"/>
      <c r="C3452" s="482" t="s">
        <v>15527</v>
      </c>
      <c r="D3452" s="482"/>
      <c r="E3452" s="482"/>
      <c r="F3452" s="482"/>
      <c r="G3452" s="363" t="s">
        <v>14791</v>
      </c>
      <c r="H3452" s="501">
        <v>2651.79</v>
      </c>
      <c r="I3452" s="484"/>
    </row>
    <row r="3453" spans="1:9" ht="48.75" customHeight="1" x14ac:dyDescent="0.25">
      <c r="A3453" s="481" t="s">
        <v>1070</v>
      </c>
      <c r="B3453" s="481"/>
      <c r="C3453" s="482" t="s">
        <v>15528</v>
      </c>
      <c r="D3453" s="482"/>
      <c r="E3453" s="482"/>
      <c r="F3453" s="482"/>
      <c r="G3453" s="363" t="s">
        <v>355</v>
      </c>
      <c r="H3453" s="501">
        <v>4779.4799999999996</v>
      </c>
      <c r="I3453" s="484"/>
    </row>
    <row r="3454" spans="1:9" ht="48.75" customHeight="1" x14ac:dyDescent="0.25">
      <c r="A3454" s="481" t="s">
        <v>1069</v>
      </c>
      <c r="B3454" s="481"/>
      <c r="C3454" s="482" t="s">
        <v>15529</v>
      </c>
      <c r="D3454" s="482"/>
      <c r="E3454" s="482"/>
      <c r="F3454" s="482"/>
      <c r="G3454" s="363" t="s">
        <v>14791</v>
      </c>
      <c r="H3454" s="501">
        <v>9274.06</v>
      </c>
      <c r="I3454" s="484"/>
    </row>
    <row r="3455" spans="1:9" ht="48.75" customHeight="1" x14ac:dyDescent="0.25">
      <c r="A3455" s="481" t="s">
        <v>1072</v>
      </c>
      <c r="B3455" s="481"/>
      <c r="C3455" s="482" t="s">
        <v>15530</v>
      </c>
      <c r="D3455" s="482"/>
      <c r="E3455" s="482"/>
      <c r="F3455" s="482"/>
      <c r="G3455" s="363" t="s">
        <v>355</v>
      </c>
      <c r="H3455" s="502">
        <v>26345.8</v>
      </c>
      <c r="I3455" s="484"/>
    </row>
    <row r="3456" spans="1:9" ht="48.75" customHeight="1" x14ac:dyDescent="0.25">
      <c r="A3456" s="481" t="s">
        <v>1071</v>
      </c>
      <c r="B3456" s="481"/>
      <c r="C3456" s="482" t="s">
        <v>15531</v>
      </c>
      <c r="D3456" s="482"/>
      <c r="E3456" s="482"/>
      <c r="F3456" s="482"/>
      <c r="G3456" s="363" t="s">
        <v>14791</v>
      </c>
      <c r="H3456" s="502">
        <v>25802.1</v>
      </c>
      <c r="I3456" s="484"/>
    </row>
    <row r="3457" spans="1:9" ht="48.75" customHeight="1" x14ac:dyDescent="0.25">
      <c r="A3457" s="481" t="s">
        <v>1024</v>
      </c>
      <c r="B3457" s="481"/>
      <c r="C3457" s="482" t="s">
        <v>15532</v>
      </c>
      <c r="D3457" s="482"/>
      <c r="E3457" s="482"/>
      <c r="F3457" s="482"/>
      <c r="G3457" s="363" t="s">
        <v>355</v>
      </c>
      <c r="H3457" s="501">
        <v>6305.05</v>
      </c>
      <c r="I3457" s="484"/>
    </row>
    <row r="3458" spans="1:9" ht="48.75" customHeight="1" x14ac:dyDescent="0.25">
      <c r="A3458" s="481" t="s">
        <v>1023</v>
      </c>
      <c r="B3458" s="481"/>
      <c r="C3458" s="482" t="s">
        <v>15533</v>
      </c>
      <c r="D3458" s="482"/>
      <c r="E3458" s="482"/>
      <c r="F3458" s="482"/>
      <c r="G3458" s="363" t="s">
        <v>14791</v>
      </c>
      <c r="H3458" s="501">
        <v>8625.44</v>
      </c>
      <c r="I3458" s="484"/>
    </row>
    <row r="3459" spans="1:9" ht="48.75" customHeight="1" x14ac:dyDescent="0.25">
      <c r="A3459" s="481" t="s">
        <v>1026</v>
      </c>
      <c r="B3459" s="481"/>
      <c r="C3459" s="482" t="s">
        <v>15534</v>
      </c>
      <c r="D3459" s="482"/>
      <c r="E3459" s="482"/>
      <c r="F3459" s="482"/>
      <c r="G3459" s="363" t="s">
        <v>355</v>
      </c>
      <c r="H3459" s="501">
        <v>4315.54</v>
      </c>
      <c r="I3459" s="484"/>
    </row>
    <row r="3460" spans="1:9" ht="48.75" customHeight="1" x14ac:dyDescent="0.25">
      <c r="A3460" s="481" t="s">
        <v>1025</v>
      </c>
      <c r="B3460" s="481"/>
      <c r="C3460" s="482" t="s">
        <v>15535</v>
      </c>
      <c r="D3460" s="482"/>
      <c r="E3460" s="482"/>
      <c r="F3460" s="482"/>
      <c r="G3460" s="363" t="s">
        <v>14791</v>
      </c>
      <c r="H3460" s="501">
        <v>9587.43</v>
      </c>
      <c r="I3460" s="484"/>
    </row>
    <row r="3461" spans="1:9" ht="48.75" customHeight="1" x14ac:dyDescent="0.25">
      <c r="A3461" s="481" t="s">
        <v>1028</v>
      </c>
      <c r="B3461" s="481"/>
      <c r="C3461" s="482" t="s">
        <v>15536</v>
      </c>
      <c r="D3461" s="482"/>
      <c r="E3461" s="482"/>
      <c r="F3461" s="482"/>
      <c r="G3461" s="363" t="s">
        <v>355</v>
      </c>
      <c r="H3461" s="502">
        <v>10111.99</v>
      </c>
      <c r="I3461" s="484"/>
    </row>
    <row r="3462" spans="1:9" ht="48.75" customHeight="1" x14ac:dyDescent="0.25">
      <c r="A3462" s="481" t="s">
        <v>1027</v>
      </c>
      <c r="B3462" s="481"/>
      <c r="C3462" s="482" t="s">
        <v>15537</v>
      </c>
      <c r="D3462" s="482"/>
      <c r="E3462" s="482"/>
      <c r="F3462" s="482"/>
      <c r="G3462" s="363" t="s">
        <v>14791</v>
      </c>
      <c r="H3462" s="502">
        <v>12031.18</v>
      </c>
      <c r="I3462" s="484"/>
    </row>
    <row r="3463" spans="1:9" ht="48.75" customHeight="1" x14ac:dyDescent="0.25">
      <c r="A3463" s="481" t="s">
        <v>1032</v>
      </c>
      <c r="B3463" s="481"/>
      <c r="C3463" s="482" t="s">
        <v>15538</v>
      </c>
      <c r="D3463" s="482"/>
      <c r="E3463" s="482"/>
      <c r="F3463" s="482"/>
      <c r="G3463" s="363" t="s">
        <v>355</v>
      </c>
      <c r="H3463" s="502">
        <v>10775.7</v>
      </c>
      <c r="I3463" s="484"/>
    </row>
    <row r="3464" spans="1:9" ht="48.75" customHeight="1" x14ac:dyDescent="0.25">
      <c r="A3464" s="481" t="s">
        <v>1031</v>
      </c>
      <c r="B3464" s="481"/>
      <c r="C3464" s="482" t="s">
        <v>15539</v>
      </c>
      <c r="D3464" s="482"/>
      <c r="E3464" s="482"/>
      <c r="F3464" s="482"/>
      <c r="G3464" s="363" t="s">
        <v>14791</v>
      </c>
      <c r="H3464" s="502">
        <v>14371.16</v>
      </c>
      <c r="I3464" s="484"/>
    </row>
    <row r="3465" spans="1:9" ht="48.75" customHeight="1" x14ac:dyDescent="0.25">
      <c r="A3465" s="481" t="s">
        <v>1034</v>
      </c>
      <c r="B3465" s="481"/>
      <c r="C3465" s="482" t="s">
        <v>15540</v>
      </c>
      <c r="D3465" s="482"/>
      <c r="E3465" s="482"/>
      <c r="F3465" s="482"/>
      <c r="G3465" s="363" t="s">
        <v>355</v>
      </c>
      <c r="H3465" s="502">
        <v>14954.89</v>
      </c>
      <c r="I3465" s="484"/>
    </row>
    <row r="3466" spans="1:9" ht="48.75" customHeight="1" x14ac:dyDescent="0.25">
      <c r="A3466" s="481" t="s">
        <v>1033</v>
      </c>
      <c r="B3466" s="481"/>
      <c r="C3466" s="482" t="s">
        <v>15541</v>
      </c>
      <c r="D3466" s="482"/>
      <c r="E3466" s="482"/>
      <c r="F3466" s="482"/>
      <c r="G3466" s="363" t="s">
        <v>14791</v>
      </c>
      <c r="H3466" s="502">
        <v>15726.64</v>
      </c>
      <c r="I3466" s="484"/>
    </row>
    <row r="3467" spans="1:9" ht="48.75" customHeight="1" x14ac:dyDescent="0.25">
      <c r="A3467" s="481" t="s">
        <v>1036</v>
      </c>
      <c r="B3467" s="481"/>
      <c r="C3467" s="482" t="s">
        <v>15542</v>
      </c>
      <c r="D3467" s="482"/>
      <c r="E3467" s="482"/>
      <c r="F3467" s="482"/>
      <c r="G3467" s="363" t="s">
        <v>355</v>
      </c>
      <c r="H3467" s="502">
        <v>20043.55</v>
      </c>
      <c r="I3467" s="484"/>
    </row>
    <row r="3468" spans="1:9" ht="48.75" customHeight="1" x14ac:dyDescent="0.25">
      <c r="A3468" s="481" t="s">
        <v>1035</v>
      </c>
      <c r="B3468" s="481"/>
      <c r="C3468" s="482" t="s">
        <v>15543</v>
      </c>
      <c r="D3468" s="482"/>
      <c r="E3468" s="482"/>
      <c r="F3468" s="482"/>
      <c r="G3468" s="363" t="s">
        <v>14791</v>
      </c>
      <c r="H3468" s="502">
        <v>17279.310000000001</v>
      </c>
      <c r="I3468" s="484"/>
    </row>
    <row r="3469" spans="1:9" ht="48.75" customHeight="1" x14ac:dyDescent="0.25">
      <c r="A3469" s="481" t="s">
        <v>1029</v>
      </c>
      <c r="B3469" s="481"/>
      <c r="C3469" s="482" t="s">
        <v>15544</v>
      </c>
      <c r="D3469" s="482"/>
      <c r="E3469" s="482"/>
      <c r="F3469" s="482"/>
      <c r="G3469" s="363" t="s">
        <v>14791</v>
      </c>
      <c r="H3469" s="502">
        <v>13151.76</v>
      </c>
      <c r="I3469" s="484"/>
    </row>
    <row r="3470" spans="1:9" ht="48.75" customHeight="1" x14ac:dyDescent="0.25">
      <c r="A3470" s="481" t="s">
        <v>1038</v>
      </c>
      <c r="B3470" s="481"/>
      <c r="C3470" s="482" t="s">
        <v>15545</v>
      </c>
      <c r="D3470" s="482"/>
      <c r="E3470" s="482"/>
      <c r="F3470" s="482"/>
      <c r="G3470" s="363" t="s">
        <v>355</v>
      </c>
      <c r="H3470" s="502">
        <v>21046.86</v>
      </c>
      <c r="I3470" s="484"/>
    </row>
    <row r="3471" spans="1:9" ht="48.75" customHeight="1" x14ac:dyDescent="0.25">
      <c r="A3471" s="481" t="s">
        <v>1037</v>
      </c>
      <c r="B3471" s="481"/>
      <c r="C3471" s="482" t="s">
        <v>15546</v>
      </c>
      <c r="D3471" s="482"/>
      <c r="E3471" s="482"/>
      <c r="F3471" s="482"/>
      <c r="G3471" s="363" t="s">
        <v>14791</v>
      </c>
      <c r="H3471" s="502">
        <v>19889.3</v>
      </c>
      <c r="I3471" s="484"/>
    </row>
    <row r="3472" spans="1:9" ht="48.75" customHeight="1" x14ac:dyDescent="0.25">
      <c r="A3472" s="481" t="s">
        <v>1039</v>
      </c>
      <c r="B3472" s="481"/>
      <c r="C3472" s="482" t="s">
        <v>15547</v>
      </c>
      <c r="D3472" s="482"/>
      <c r="E3472" s="482"/>
      <c r="F3472" s="482"/>
      <c r="G3472" s="363" t="s">
        <v>14791</v>
      </c>
      <c r="H3472" s="502">
        <v>25347.84</v>
      </c>
      <c r="I3472" s="484"/>
    </row>
    <row r="3473" spans="1:9" ht="48.75" customHeight="1" x14ac:dyDescent="0.25">
      <c r="A3473" s="481" t="s">
        <v>1040</v>
      </c>
      <c r="B3473" s="481"/>
      <c r="C3473" s="482" t="s">
        <v>15548</v>
      </c>
      <c r="D3473" s="482"/>
      <c r="E3473" s="482"/>
      <c r="F3473" s="482"/>
      <c r="G3473" s="363" t="s">
        <v>355</v>
      </c>
      <c r="H3473" s="502">
        <v>28378.89</v>
      </c>
      <c r="I3473" s="484"/>
    </row>
    <row r="3474" spans="1:9" ht="48.75" customHeight="1" x14ac:dyDescent="0.25">
      <c r="A3474" s="481" t="s">
        <v>1030</v>
      </c>
      <c r="B3474" s="481"/>
      <c r="C3474" s="482" t="s">
        <v>15549</v>
      </c>
      <c r="D3474" s="482"/>
      <c r="E3474" s="482"/>
      <c r="F3474" s="482"/>
      <c r="G3474" s="363" t="s">
        <v>355</v>
      </c>
      <c r="H3474" s="501">
        <v>7404.95</v>
      </c>
      <c r="I3474" s="484"/>
    </row>
    <row r="3475" spans="1:9" ht="48.75" customHeight="1" x14ac:dyDescent="0.25">
      <c r="A3475" s="481" t="s">
        <v>1066</v>
      </c>
      <c r="B3475" s="481"/>
      <c r="C3475" s="482" t="s">
        <v>15550</v>
      </c>
      <c r="D3475" s="482"/>
      <c r="E3475" s="482"/>
      <c r="F3475" s="482"/>
      <c r="G3475" s="363" t="s">
        <v>355</v>
      </c>
      <c r="H3475" s="502">
        <v>14795.36</v>
      </c>
      <c r="I3475" s="484"/>
    </row>
    <row r="3476" spans="1:9" ht="48.75" customHeight="1" x14ac:dyDescent="0.25">
      <c r="A3476" s="481" t="s">
        <v>1065</v>
      </c>
      <c r="B3476" s="481"/>
      <c r="C3476" s="482" t="s">
        <v>15551</v>
      </c>
      <c r="D3476" s="482"/>
      <c r="E3476" s="482"/>
      <c r="F3476" s="482"/>
      <c r="G3476" s="363" t="s">
        <v>14791</v>
      </c>
      <c r="H3476" s="502">
        <v>22297.54</v>
      </c>
      <c r="I3476" s="484"/>
    </row>
    <row r="3477" spans="1:9" ht="36.6" customHeight="1" x14ac:dyDescent="0.25">
      <c r="A3477" s="481" t="s">
        <v>892</v>
      </c>
      <c r="B3477" s="481"/>
      <c r="C3477" s="482" t="s">
        <v>15552</v>
      </c>
      <c r="D3477" s="482"/>
      <c r="E3477" s="482"/>
      <c r="F3477" s="482"/>
      <c r="G3477" s="363" t="s">
        <v>14791</v>
      </c>
      <c r="H3477" s="501">
        <v>1264.19</v>
      </c>
      <c r="I3477" s="484"/>
    </row>
    <row r="3478" spans="1:9" ht="36.6" customHeight="1" x14ac:dyDescent="0.25">
      <c r="A3478" s="481" t="s">
        <v>893</v>
      </c>
      <c r="B3478" s="481"/>
      <c r="C3478" s="482" t="s">
        <v>15553</v>
      </c>
      <c r="D3478" s="482"/>
      <c r="E3478" s="482"/>
      <c r="F3478" s="482"/>
      <c r="G3478" s="363" t="s">
        <v>14791</v>
      </c>
      <c r="H3478" s="501">
        <v>2156.63</v>
      </c>
      <c r="I3478" s="484"/>
    </row>
    <row r="3479" spans="1:9" ht="36.6" customHeight="1" x14ac:dyDescent="0.25">
      <c r="A3479" s="481" t="s">
        <v>894</v>
      </c>
      <c r="B3479" s="481"/>
      <c r="C3479" s="482" t="s">
        <v>15554</v>
      </c>
      <c r="D3479" s="482"/>
      <c r="E3479" s="482"/>
      <c r="F3479" s="482"/>
      <c r="G3479" s="363" t="s">
        <v>14791</v>
      </c>
      <c r="H3479" s="501">
        <v>3084.69</v>
      </c>
      <c r="I3479" s="484"/>
    </row>
    <row r="3480" spans="1:9" ht="36.6" customHeight="1" x14ac:dyDescent="0.25">
      <c r="A3480" s="481" t="s">
        <v>895</v>
      </c>
      <c r="B3480" s="481"/>
      <c r="C3480" s="482" t="s">
        <v>15555</v>
      </c>
      <c r="D3480" s="482"/>
      <c r="E3480" s="482"/>
      <c r="F3480" s="482"/>
      <c r="G3480" s="363" t="s">
        <v>14791</v>
      </c>
      <c r="H3480" s="501">
        <v>4279.91</v>
      </c>
      <c r="I3480" s="484"/>
    </row>
    <row r="3481" spans="1:9" ht="36.6" customHeight="1" x14ac:dyDescent="0.25">
      <c r="A3481" s="481" t="s">
        <v>896</v>
      </c>
      <c r="B3481" s="481"/>
      <c r="C3481" s="482" t="s">
        <v>15556</v>
      </c>
      <c r="D3481" s="482"/>
      <c r="E3481" s="482"/>
      <c r="F3481" s="482"/>
      <c r="G3481" s="363" t="s">
        <v>14791</v>
      </c>
      <c r="H3481" s="501">
        <v>6270.68</v>
      </c>
      <c r="I3481" s="484"/>
    </row>
    <row r="3482" spans="1:9" ht="36.6" customHeight="1" x14ac:dyDescent="0.25">
      <c r="A3482" s="481" t="s">
        <v>901</v>
      </c>
      <c r="B3482" s="481"/>
      <c r="C3482" s="482" t="s">
        <v>15557</v>
      </c>
      <c r="D3482" s="482"/>
      <c r="E3482" s="482"/>
      <c r="F3482" s="482"/>
      <c r="G3482" s="363" t="s">
        <v>355</v>
      </c>
      <c r="H3482" s="501">
        <v>2225.16</v>
      </c>
      <c r="I3482" s="484"/>
    </row>
    <row r="3483" spans="1:9" ht="36.6" customHeight="1" x14ac:dyDescent="0.25">
      <c r="A3483" s="481" t="s">
        <v>902</v>
      </c>
      <c r="B3483" s="481"/>
      <c r="C3483" s="482" t="s">
        <v>15558</v>
      </c>
      <c r="D3483" s="482"/>
      <c r="E3483" s="482"/>
      <c r="F3483" s="482"/>
      <c r="G3483" s="363" t="s">
        <v>355</v>
      </c>
      <c r="H3483" s="501">
        <v>3610.35</v>
      </c>
      <c r="I3483" s="484"/>
    </row>
    <row r="3484" spans="1:9" ht="36.6" customHeight="1" x14ac:dyDescent="0.25">
      <c r="A3484" s="481" t="s">
        <v>903</v>
      </c>
      <c r="B3484" s="481"/>
      <c r="C3484" s="482" t="s">
        <v>15559</v>
      </c>
      <c r="D3484" s="482"/>
      <c r="E3484" s="482"/>
      <c r="F3484" s="482"/>
      <c r="G3484" s="363" t="s">
        <v>355</v>
      </c>
      <c r="H3484" s="501">
        <v>5446.44</v>
      </c>
      <c r="I3484" s="484"/>
    </row>
    <row r="3485" spans="1:9" ht="36.6" customHeight="1" x14ac:dyDescent="0.25">
      <c r="A3485" s="481" t="s">
        <v>904</v>
      </c>
      <c r="B3485" s="481"/>
      <c r="C3485" s="482" t="s">
        <v>15560</v>
      </c>
      <c r="D3485" s="482"/>
      <c r="E3485" s="482"/>
      <c r="F3485" s="482"/>
      <c r="G3485" s="363" t="s">
        <v>355</v>
      </c>
      <c r="H3485" s="501">
        <v>8006.77</v>
      </c>
      <c r="I3485" s="484"/>
    </row>
    <row r="3486" spans="1:9" ht="36.6" customHeight="1" x14ac:dyDescent="0.25">
      <c r="A3486" s="481" t="s">
        <v>905</v>
      </c>
      <c r="B3486" s="481"/>
      <c r="C3486" s="482" t="s">
        <v>15561</v>
      </c>
      <c r="D3486" s="482"/>
      <c r="E3486" s="482"/>
      <c r="F3486" s="482"/>
      <c r="G3486" s="363" t="s">
        <v>355</v>
      </c>
      <c r="H3486" s="502">
        <v>14256.25</v>
      </c>
      <c r="I3486" s="484"/>
    </row>
    <row r="3487" spans="1:9" ht="36.6" customHeight="1" x14ac:dyDescent="0.25">
      <c r="A3487" s="481" t="s">
        <v>887</v>
      </c>
      <c r="B3487" s="481"/>
      <c r="C3487" s="482" t="s">
        <v>15562</v>
      </c>
      <c r="D3487" s="482"/>
      <c r="E3487" s="482"/>
      <c r="F3487" s="482"/>
      <c r="G3487" s="363" t="s">
        <v>14791</v>
      </c>
      <c r="H3487" s="501">
        <v>1356.92</v>
      </c>
      <c r="I3487" s="484"/>
    </row>
    <row r="3488" spans="1:9" ht="36.6" customHeight="1" x14ac:dyDescent="0.25">
      <c r="A3488" s="481" t="s">
        <v>888</v>
      </c>
      <c r="B3488" s="481"/>
      <c r="C3488" s="482" t="s">
        <v>15563</v>
      </c>
      <c r="D3488" s="482"/>
      <c r="E3488" s="482"/>
      <c r="F3488" s="482"/>
      <c r="G3488" s="363" t="s">
        <v>14791</v>
      </c>
      <c r="H3488" s="501">
        <v>2189</v>
      </c>
      <c r="I3488" s="484"/>
    </row>
    <row r="3489" spans="1:9" ht="36.6" customHeight="1" x14ac:dyDescent="0.25">
      <c r="A3489" s="481" t="s">
        <v>889</v>
      </c>
      <c r="B3489" s="481"/>
      <c r="C3489" s="482" t="s">
        <v>15564</v>
      </c>
      <c r="D3489" s="482"/>
      <c r="E3489" s="482"/>
      <c r="F3489" s="482"/>
      <c r="G3489" s="363" t="s">
        <v>14791</v>
      </c>
      <c r="H3489" s="501">
        <v>2949.3</v>
      </c>
      <c r="I3489" s="484"/>
    </row>
    <row r="3490" spans="1:9" ht="36.6" customHeight="1" x14ac:dyDescent="0.25">
      <c r="A3490" s="481" t="s">
        <v>890</v>
      </c>
      <c r="B3490" s="481"/>
      <c r="C3490" s="482" t="s">
        <v>15565</v>
      </c>
      <c r="D3490" s="482"/>
      <c r="E3490" s="482"/>
      <c r="F3490" s="482"/>
      <c r="G3490" s="363" t="s">
        <v>14791</v>
      </c>
      <c r="H3490" s="501">
        <v>4117.66</v>
      </c>
      <c r="I3490" s="484"/>
    </row>
    <row r="3491" spans="1:9" ht="36.6" customHeight="1" x14ac:dyDescent="0.25">
      <c r="A3491" s="481" t="s">
        <v>891</v>
      </c>
      <c r="B3491" s="481"/>
      <c r="C3491" s="482" t="s">
        <v>15566</v>
      </c>
      <c r="D3491" s="482"/>
      <c r="E3491" s="482"/>
      <c r="F3491" s="482"/>
      <c r="G3491" s="363" t="s">
        <v>14791</v>
      </c>
      <c r="H3491" s="501">
        <v>6064.64</v>
      </c>
      <c r="I3491" s="484"/>
    </row>
    <row r="3492" spans="1:9" ht="36.6" customHeight="1" x14ac:dyDescent="0.25">
      <c r="A3492" s="481" t="s">
        <v>897</v>
      </c>
      <c r="B3492" s="481"/>
      <c r="C3492" s="482" t="s">
        <v>15567</v>
      </c>
      <c r="D3492" s="482"/>
      <c r="E3492" s="482"/>
      <c r="F3492" s="482"/>
      <c r="G3492" s="363" t="s">
        <v>14791</v>
      </c>
      <c r="H3492" s="501">
        <v>2661.14</v>
      </c>
      <c r="I3492" s="484"/>
    </row>
    <row r="3493" spans="1:9" ht="36.6" customHeight="1" x14ac:dyDescent="0.25">
      <c r="A3493" s="481" t="s">
        <v>898</v>
      </c>
      <c r="B3493" s="481"/>
      <c r="C3493" s="482" t="s">
        <v>15568</v>
      </c>
      <c r="D3493" s="482"/>
      <c r="E3493" s="482"/>
      <c r="F3493" s="482"/>
      <c r="G3493" s="363" t="s">
        <v>14791</v>
      </c>
      <c r="H3493" s="501">
        <v>3496.8</v>
      </c>
      <c r="I3493" s="484"/>
    </row>
    <row r="3494" spans="1:9" ht="36.6" customHeight="1" x14ac:dyDescent="0.25">
      <c r="A3494" s="481" t="s">
        <v>899</v>
      </c>
      <c r="B3494" s="481"/>
      <c r="C3494" s="482" t="s">
        <v>15569</v>
      </c>
      <c r="D3494" s="482"/>
      <c r="E3494" s="482"/>
      <c r="F3494" s="482"/>
      <c r="G3494" s="363" t="s">
        <v>14791</v>
      </c>
      <c r="H3494" s="501">
        <v>5121.2</v>
      </c>
      <c r="I3494" s="484"/>
    </row>
    <row r="3495" spans="1:9" ht="36.6" customHeight="1" x14ac:dyDescent="0.25">
      <c r="A3495" s="481" t="s">
        <v>900</v>
      </c>
      <c r="B3495" s="481"/>
      <c r="C3495" s="482" t="s">
        <v>15570</v>
      </c>
      <c r="D3495" s="482"/>
      <c r="E3495" s="482"/>
      <c r="F3495" s="482"/>
      <c r="G3495" s="363" t="s">
        <v>14791</v>
      </c>
      <c r="H3495" s="501">
        <v>7730.66</v>
      </c>
      <c r="I3495" s="484"/>
    </row>
    <row r="3496" spans="1:9" ht="24.4" customHeight="1" x14ac:dyDescent="0.25">
      <c r="A3496" s="481" t="s">
        <v>1225</v>
      </c>
      <c r="B3496" s="481"/>
      <c r="C3496" s="482" t="s">
        <v>15571</v>
      </c>
      <c r="D3496" s="482"/>
      <c r="E3496" s="482"/>
      <c r="F3496" s="482"/>
      <c r="G3496" s="363" t="s">
        <v>14836</v>
      </c>
      <c r="H3496" s="500">
        <v>70.86</v>
      </c>
      <c r="I3496" s="484"/>
    </row>
    <row r="3497" spans="1:9" ht="36.6" customHeight="1" x14ac:dyDescent="0.25">
      <c r="A3497" s="481" t="s">
        <v>1224</v>
      </c>
      <c r="B3497" s="481"/>
      <c r="C3497" s="482" t="s">
        <v>15572</v>
      </c>
      <c r="D3497" s="482"/>
      <c r="E3497" s="482"/>
      <c r="F3497" s="482"/>
      <c r="G3497" s="363" t="s">
        <v>14836</v>
      </c>
      <c r="H3497" s="500">
        <v>99.76</v>
      </c>
      <c r="I3497" s="484"/>
    </row>
    <row r="3498" spans="1:9" ht="36.6" customHeight="1" x14ac:dyDescent="0.25">
      <c r="A3498" s="481" t="s">
        <v>1221</v>
      </c>
      <c r="B3498" s="481"/>
      <c r="C3498" s="482" t="s">
        <v>15573</v>
      </c>
      <c r="D3498" s="482"/>
      <c r="E3498" s="482"/>
      <c r="F3498" s="482"/>
      <c r="G3498" s="363" t="s">
        <v>14791</v>
      </c>
      <c r="H3498" s="483">
        <v>7.39</v>
      </c>
      <c r="I3498" s="484"/>
    </row>
    <row r="3499" spans="1:9" ht="36.6" customHeight="1" x14ac:dyDescent="0.25">
      <c r="A3499" s="481" t="s">
        <v>1217</v>
      </c>
      <c r="B3499" s="481"/>
      <c r="C3499" s="482" t="s">
        <v>15574</v>
      </c>
      <c r="D3499" s="482"/>
      <c r="E3499" s="482"/>
      <c r="F3499" s="482"/>
      <c r="G3499" s="363" t="s">
        <v>14836</v>
      </c>
      <c r="H3499" s="499">
        <v>129.88</v>
      </c>
      <c r="I3499" s="484"/>
    </row>
    <row r="3500" spans="1:9" ht="36.6" customHeight="1" x14ac:dyDescent="0.25">
      <c r="A3500" s="481" t="s">
        <v>1218</v>
      </c>
      <c r="B3500" s="481"/>
      <c r="C3500" s="482" t="s">
        <v>15575</v>
      </c>
      <c r="D3500" s="482"/>
      <c r="E3500" s="482"/>
      <c r="F3500" s="482"/>
      <c r="G3500" s="363" t="s">
        <v>14836</v>
      </c>
      <c r="H3500" s="499">
        <v>115.44</v>
      </c>
      <c r="I3500" s="484"/>
    </row>
    <row r="3501" spans="1:9" ht="36.6" customHeight="1" x14ac:dyDescent="0.25">
      <c r="A3501" s="481" t="s">
        <v>1219</v>
      </c>
      <c r="B3501" s="481"/>
      <c r="C3501" s="482" t="s">
        <v>15576</v>
      </c>
      <c r="D3501" s="482"/>
      <c r="E3501" s="482"/>
      <c r="F3501" s="482"/>
      <c r="G3501" s="363" t="s">
        <v>14791</v>
      </c>
      <c r="H3501" s="500">
        <v>15.51</v>
      </c>
      <c r="I3501" s="484"/>
    </row>
    <row r="3502" spans="1:9" ht="36.6" customHeight="1" x14ac:dyDescent="0.25">
      <c r="A3502" s="481" t="s">
        <v>1220</v>
      </c>
      <c r="B3502" s="481"/>
      <c r="C3502" s="482" t="s">
        <v>15577</v>
      </c>
      <c r="D3502" s="482"/>
      <c r="E3502" s="482"/>
      <c r="F3502" s="482"/>
      <c r="G3502" s="363" t="s">
        <v>14791</v>
      </c>
      <c r="H3502" s="500">
        <v>16.63</v>
      </c>
      <c r="I3502" s="484"/>
    </row>
    <row r="3503" spans="1:9" ht="48.75" customHeight="1" x14ac:dyDescent="0.25">
      <c r="A3503" s="481" t="s">
        <v>1227</v>
      </c>
      <c r="B3503" s="481"/>
      <c r="C3503" s="482" t="s">
        <v>15578</v>
      </c>
      <c r="D3503" s="482"/>
      <c r="E3503" s="482"/>
      <c r="F3503" s="482"/>
      <c r="G3503" s="363" t="s">
        <v>14791</v>
      </c>
      <c r="H3503" s="500">
        <v>82.73</v>
      </c>
      <c r="I3503" s="484"/>
    </row>
    <row r="3504" spans="1:9" ht="48.75" customHeight="1" x14ac:dyDescent="0.25">
      <c r="A3504" s="481" t="s">
        <v>1228</v>
      </c>
      <c r="B3504" s="481"/>
      <c r="C3504" s="482" t="s">
        <v>15579</v>
      </c>
      <c r="D3504" s="482"/>
      <c r="E3504" s="482"/>
      <c r="F3504" s="482"/>
      <c r="G3504" s="363" t="s">
        <v>14791</v>
      </c>
      <c r="H3504" s="500">
        <v>92.42</v>
      </c>
      <c r="I3504" s="484"/>
    </row>
    <row r="3505" spans="1:9" ht="48.75" customHeight="1" x14ac:dyDescent="0.25">
      <c r="A3505" s="481" t="s">
        <v>1229</v>
      </c>
      <c r="B3505" s="481"/>
      <c r="C3505" s="482" t="s">
        <v>15580</v>
      </c>
      <c r="D3505" s="482"/>
      <c r="E3505" s="482"/>
      <c r="F3505" s="482"/>
      <c r="G3505" s="363" t="s">
        <v>14791</v>
      </c>
      <c r="H3505" s="500">
        <v>99.9</v>
      </c>
      <c r="I3505" s="484"/>
    </row>
    <row r="3506" spans="1:9" ht="48.75" customHeight="1" x14ac:dyDescent="0.25">
      <c r="A3506" s="481" t="s">
        <v>1230</v>
      </c>
      <c r="B3506" s="481"/>
      <c r="C3506" s="482" t="s">
        <v>15581</v>
      </c>
      <c r="D3506" s="482"/>
      <c r="E3506" s="482"/>
      <c r="F3506" s="482"/>
      <c r="G3506" s="363" t="s">
        <v>14791</v>
      </c>
      <c r="H3506" s="499">
        <v>141.63999999999999</v>
      </c>
      <c r="I3506" s="484"/>
    </row>
    <row r="3507" spans="1:9" ht="36.6" customHeight="1" x14ac:dyDescent="0.25">
      <c r="A3507" s="481" t="s">
        <v>1226</v>
      </c>
      <c r="B3507" s="481"/>
      <c r="C3507" s="482" t="s">
        <v>15582</v>
      </c>
      <c r="D3507" s="482"/>
      <c r="E3507" s="482"/>
      <c r="F3507" s="482"/>
      <c r="G3507" s="363" t="s">
        <v>14791</v>
      </c>
      <c r="H3507" s="500">
        <v>73.37</v>
      </c>
      <c r="I3507" s="484"/>
    </row>
    <row r="3508" spans="1:9" ht="36.6" customHeight="1" x14ac:dyDescent="0.25">
      <c r="A3508" s="481" t="s">
        <v>1231</v>
      </c>
      <c r="B3508" s="481"/>
      <c r="C3508" s="482" t="s">
        <v>15583</v>
      </c>
      <c r="D3508" s="482"/>
      <c r="E3508" s="482"/>
      <c r="F3508" s="482"/>
      <c r="G3508" s="363" t="s">
        <v>14791</v>
      </c>
      <c r="H3508" s="500">
        <v>45.13</v>
      </c>
      <c r="I3508" s="484"/>
    </row>
    <row r="3509" spans="1:9" ht="24.4" customHeight="1" x14ac:dyDescent="0.25">
      <c r="A3509" s="481" t="s">
        <v>1223</v>
      </c>
      <c r="B3509" s="481"/>
      <c r="C3509" s="482" t="s">
        <v>15584</v>
      </c>
      <c r="D3509" s="482"/>
      <c r="E3509" s="482"/>
      <c r="F3509" s="482"/>
      <c r="G3509" s="363" t="s">
        <v>14836</v>
      </c>
      <c r="H3509" s="499">
        <v>102.78</v>
      </c>
      <c r="I3509" s="484"/>
    </row>
    <row r="3510" spans="1:9" ht="24.4" customHeight="1" x14ac:dyDescent="0.25">
      <c r="A3510" s="481" t="s">
        <v>1222</v>
      </c>
      <c r="B3510" s="481"/>
      <c r="C3510" s="482" t="s">
        <v>15585</v>
      </c>
      <c r="D3510" s="482"/>
      <c r="E3510" s="482"/>
      <c r="F3510" s="482"/>
      <c r="G3510" s="363" t="s">
        <v>14836</v>
      </c>
      <c r="H3510" s="499">
        <v>121.46</v>
      </c>
      <c r="I3510" s="484"/>
    </row>
    <row r="3511" spans="1:9" ht="24.4" customHeight="1" x14ac:dyDescent="0.25">
      <c r="A3511" s="481" t="s">
        <v>1248</v>
      </c>
      <c r="B3511" s="481"/>
      <c r="C3511" s="482" t="s">
        <v>15586</v>
      </c>
      <c r="D3511" s="482"/>
      <c r="E3511" s="482"/>
      <c r="F3511" s="482"/>
      <c r="G3511" s="363" t="s">
        <v>14836</v>
      </c>
      <c r="H3511" s="499">
        <v>180.79</v>
      </c>
      <c r="I3511" s="484"/>
    </row>
    <row r="3512" spans="1:9" ht="36.6" customHeight="1" x14ac:dyDescent="0.25">
      <c r="A3512" s="481" t="s">
        <v>909</v>
      </c>
      <c r="B3512" s="481"/>
      <c r="C3512" s="482" t="s">
        <v>15587</v>
      </c>
      <c r="D3512" s="482"/>
      <c r="E3512" s="482"/>
      <c r="F3512" s="482"/>
      <c r="G3512" s="363" t="s">
        <v>355</v>
      </c>
      <c r="H3512" s="501">
        <v>1234.3900000000001</v>
      </c>
      <c r="I3512" s="484"/>
    </row>
    <row r="3513" spans="1:9" ht="36.6" customHeight="1" x14ac:dyDescent="0.25">
      <c r="A3513" s="481" t="s">
        <v>906</v>
      </c>
      <c r="B3513" s="481"/>
      <c r="C3513" s="482" t="s">
        <v>15588</v>
      </c>
      <c r="D3513" s="482"/>
      <c r="E3513" s="482"/>
      <c r="F3513" s="482"/>
      <c r="G3513" s="363" t="s">
        <v>355</v>
      </c>
      <c r="H3513" s="499">
        <v>605.04999999999995</v>
      </c>
      <c r="I3513" s="484"/>
    </row>
    <row r="3514" spans="1:9" ht="36.6" customHeight="1" x14ac:dyDescent="0.25">
      <c r="A3514" s="481" t="s">
        <v>907</v>
      </c>
      <c r="B3514" s="481"/>
      <c r="C3514" s="482" t="s">
        <v>15589</v>
      </c>
      <c r="D3514" s="482"/>
      <c r="E3514" s="482"/>
      <c r="F3514" s="482"/>
      <c r="G3514" s="363" t="s">
        <v>355</v>
      </c>
      <c r="H3514" s="499">
        <v>649.80999999999995</v>
      </c>
      <c r="I3514" s="484"/>
    </row>
    <row r="3515" spans="1:9" ht="36.6" customHeight="1" x14ac:dyDescent="0.25">
      <c r="A3515" s="481" t="s">
        <v>908</v>
      </c>
      <c r="B3515" s="481"/>
      <c r="C3515" s="482" t="s">
        <v>15590</v>
      </c>
      <c r="D3515" s="482"/>
      <c r="E3515" s="482"/>
      <c r="F3515" s="482"/>
      <c r="G3515" s="363" t="s">
        <v>355</v>
      </c>
      <c r="H3515" s="499">
        <v>786.51</v>
      </c>
      <c r="I3515" s="484"/>
    </row>
    <row r="3516" spans="1:9" ht="36.6" customHeight="1" x14ac:dyDescent="0.25">
      <c r="A3516" s="481" t="s">
        <v>910</v>
      </c>
      <c r="B3516" s="481"/>
      <c r="C3516" s="482" t="s">
        <v>15591</v>
      </c>
      <c r="D3516" s="482"/>
      <c r="E3516" s="482"/>
      <c r="F3516" s="482"/>
      <c r="G3516" s="363" t="s">
        <v>355</v>
      </c>
      <c r="H3516" s="501">
        <v>1697.6</v>
      </c>
      <c r="I3516" s="484"/>
    </row>
    <row r="3517" spans="1:9" ht="24.4" customHeight="1" x14ac:dyDescent="0.25">
      <c r="A3517" s="481" t="s">
        <v>1360</v>
      </c>
      <c r="B3517" s="481"/>
      <c r="C3517" s="482" t="s">
        <v>15592</v>
      </c>
      <c r="D3517" s="482"/>
      <c r="E3517" s="482"/>
      <c r="F3517" s="482"/>
      <c r="G3517" s="363" t="s">
        <v>14791</v>
      </c>
      <c r="H3517" s="499">
        <v>408.97</v>
      </c>
      <c r="I3517" s="484"/>
    </row>
    <row r="3518" spans="1:9" ht="24.4" customHeight="1" x14ac:dyDescent="0.25">
      <c r="A3518" s="481" t="s">
        <v>1237</v>
      </c>
      <c r="B3518" s="481"/>
      <c r="C3518" s="482" t="s">
        <v>15593</v>
      </c>
      <c r="D3518" s="482"/>
      <c r="E3518" s="482"/>
      <c r="F3518" s="482"/>
      <c r="G3518" s="363" t="s">
        <v>14778</v>
      </c>
      <c r="H3518" s="483">
        <v>5.31</v>
      </c>
      <c r="I3518" s="484"/>
    </row>
    <row r="3519" spans="1:9" ht="24.4" customHeight="1" x14ac:dyDescent="0.25">
      <c r="A3519" s="481" t="s">
        <v>1238</v>
      </c>
      <c r="B3519" s="481"/>
      <c r="C3519" s="482" t="s">
        <v>15594</v>
      </c>
      <c r="D3519" s="482"/>
      <c r="E3519" s="482"/>
      <c r="F3519" s="482"/>
      <c r="G3519" s="363" t="s">
        <v>14778</v>
      </c>
      <c r="H3519" s="483">
        <v>3.47</v>
      </c>
      <c r="I3519" s="484"/>
    </row>
    <row r="3520" spans="1:9" ht="24.4" customHeight="1" x14ac:dyDescent="0.25">
      <c r="A3520" s="481" t="s">
        <v>1239</v>
      </c>
      <c r="B3520" s="481"/>
      <c r="C3520" s="482" t="s">
        <v>15595</v>
      </c>
      <c r="D3520" s="482"/>
      <c r="E3520" s="482"/>
      <c r="F3520" s="482"/>
      <c r="G3520" s="363" t="s">
        <v>14778</v>
      </c>
      <c r="H3520" s="483">
        <v>5.31</v>
      </c>
      <c r="I3520" s="484"/>
    </row>
    <row r="3521" spans="1:9" ht="24.4" customHeight="1" x14ac:dyDescent="0.25">
      <c r="A3521" s="481" t="s">
        <v>1241</v>
      </c>
      <c r="B3521" s="481"/>
      <c r="C3521" s="482" t="s">
        <v>15596</v>
      </c>
      <c r="D3521" s="482"/>
      <c r="E3521" s="482"/>
      <c r="F3521" s="482"/>
      <c r="G3521" s="363" t="s">
        <v>14778</v>
      </c>
      <c r="H3521" s="500">
        <v>11.72</v>
      </c>
      <c r="I3521" s="484"/>
    </row>
    <row r="3522" spans="1:9" ht="24.4" customHeight="1" x14ac:dyDescent="0.25">
      <c r="A3522" s="481" t="s">
        <v>1240</v>
      </c>
      <c r="B3522" s="481"/>
      <c r="C3522" s="482" t="s">
        <v>15597</v>
      </c>
      <c r="D3522" s="482"/>
      <c r="E3522" s="482"/>
      <c r="F3522" s="482"/>
      <c r="G3522" s="363" t="s">
        <v>14778</v>
      </c>
      <c r="H3522" s="483">
        <v>7.06</v>
      </c>
      <c r="I3522" s="484"/>
    </row>
    <row r="3523" spans="1:9" ht="24.4" customHeight="1" x14ac:dyDescent="0.25">
      <c r="A3523" s="481" t="s">
        <v>1235</v>
      </c>
      <c r="B3523" s="481"/>
      <c r="C3523" s="482" t="s">
        <v>15598</v>
      </c>
      <c r="D3523" s="482"/>
      <c r="E3523" s="482"/>
      <c r="F3523" s="482"/>
      <c r="G3523" s="363" t="s">
        <v>14778</v>
      </c>
      <c r="H3523" s="483">
        <v>3.19</v>
      </c>
      <c r="I3523" s="484"/>
    </row>
    <row r="3524" spans="1:9" ht="24.4" customHeight="1" x14ac:dyDescent="0.25">
      <c r="A3524" s="481" t="s">
        <v>411</v>
      </c>
      <c r="B3524" s="481"/>
      <c r="C3524" s="482" t="s">
        <v>15599</v>
      </c>
      <c r="D3524" s="482"/>
      <c r="E3524" s="482"/>
      <c r="F3524" s="482"/>
      <c r="G3524" s="363" t="s">
        <v>14778</v>
      </c>
      <c r="H3524" s="483">
        <v>6.12</v>
      </c>
      <c r="I3524" s="484"/>
    </row>
    <row r="3525" spans="1:9" ht="24.4" customHeight="1" x14ac:dyDescent="0.25">
      <c r="A3525" s="481" t="s">
        <v>1236</v>
      </c>
      <c r="B3525" s="481"/>
      <c r="C3525" s="482" t="s">
        <v>15600</v>
      </c>
      <c r="D3525" s="482"/>
      <c r="E3525" s="482"/>
      <c r="F3525" s="482"/>
      <c r="G3525" s="363" t="s">
        <v>14778</v>
      </c>
      <c r="H3525" s="483">
        <v>6.85</v>
      </c>
      <c r="I3525" s="484"/>
    </row>
    <row r="3526" spans="1:9" ht="24.4" customHeight="1" x14ac:dyDescent="0.25">
      <c r="A3526" s="481" t="s">
        <v>1211</v>
      </c>
      <c r="B3526" s="481"/>
      <c r="C3526" s="482" t="s">
        <v>15601</v>
      </c>
      <c r="D3526" s="482"/>
      <c r="E3526" s="482"/>
      <c r="F3526" s="482"/>
      <c r="G3526" s="363" t="s">
        <v>14791</v>
      </c>
      <c r="H3526" s="500">
        <v>52.1</v>
      </c>
      <c r="I3526" s="484"/>
    </row>
    <row r="3527" spans="1:9" ht="24.4" customHeight="1" x14ac:dyDescent="0.25">
      <c r="A3527" s="481" t="s">
        <v>1212</v>
      </c>
      <c r="B3527" s="481"/>
      <c r="C3527" s="482" t="s">
        <v>15602</v>
      </c>
      <c r="D3527" s="482"/>
      <c r="E3527" s="482"/>
      <c r="F3527" s="482"/>
      <c r="G3527" s="363" t="s">
        <v>14791</v>
      </c>
      <c r="H3527" s="500">
        <v>51.51</v>
      </c>
      <c r="I3527" s="484"/>
    </row>
    <row r="3528" spans="1:9" ht="36.6" customHeight="1" x14ac:dyDescent="0.25">
      <c r="A3528" s="481" t="s">
        <v>1243</v>
      </c>
      <c r="B3528" s="481"/>
      <c r="C3528" s="482" t="s">
        <v>15603</v>
      </c>
      <c r="D3528" s="482"/>
      <c r="E3528" s="482"/>
      <c r="F3528" s="482"/>
      <c r="G3528" s="363" t="s">
        <v>355</v>
      </c>
      <c r="H3528" s="501">
        <v>7412.84</v>
      </c>
      <c r="I3528" s="484"/>
    </row>
    <row r="3529" spans="1:9" ht="48.75" customHeight="1" x14ac:dyDescent="0.25">
      <c r="A3529" s="481" t="s">
        <v>1242</v>
      </c>
      <c r="B3529" s="481"/>
      <c r="C3529" s="482" t="s">
        <v>15604</v>
      </c>
      <c r="D3529" s="482"/>
      <c r="E3529" s="482"/>
      <c r="F3529" s="482"/>
      <c r="G3529" s="363" t="s">
        <v>14791</v>
      </c>
      <c r="H3529" s="501">
        <v>4213.12</v>
      </c>
      <c r="I3529" s="484"/>
    </row>
    <row r="3530" spans="1:9" ht="36.6" customHeight="1" x14ac:dyDescent="0.25">
      <c r="A3530" s="481" t="s">
        <v>1245</v>
      </c>
      <c r="B3530" s="481"/>
      <c r="C3530" s="482" t="s">
        <v>15605</v>
      </c>
      <c r="D3530" s="482"/>
      <c r="E3530" s="482"/>
      <c r="F3530" s="482"/>
      <c r="G3530" s="363" t="s">
        <v>355</v>
      </c>
      <c r="H3530" s="502">
        <v>11224.3</v>
      </c>
      <c r="I3530" s="484"/>
    </row>
    <row r="3531" spans="1:9" ht="48.75" customHeight="1" x14ac:dyDescent="0.25">
      <c r="A3531" s="481" t="s">
        <v>1244</v>
      </c>
      <c r="B3531" s="481"/>
      <c r="C3531" s="482" t="s">
        <v>15606</v>
      </c>
      <c r="D3531" s="482"/>
      <c r="E3531" s="482"/>
      <c r="F3531" s="482"/>
      <c r="G3531" s="363" t="s">
        <v>14791</v>
      </c>
      <c r="H3531" s="501">
        <v>6410.17</v>
      </c>
      <c r="I3531" s="484"/>
    </row>
    <row r="3532" spans="1:9" ht="36.6" customHeight="1" x14ac:dyDescent="0.25">
      <c r="A3532" s="481" t="s">
        <v>1246</v>
      </c>
      <c r="B3532" s="481"/>
      <c r="C3532" s="482" t="s">
        <v>15607</v>
      </c>
      <c r="D3532" s="482"/>
      <c r="E3532" s="482"/>
      <c r="F3532" s="482"/>
      <c r="G3532" s="363" t="s">
        <v>355</v>
      </c>
      <c r="H3532" s="501">
        <v>1447.23</v>
      </c>
      <c r="I3532" s="484"/>
    </row>
    <row r="3533" spans="1:9" ht="36.6" customHeight="1" x14ac:dyDescent="0.25">
      <c r="A3533" s="481" t="s">
        <v>1247</v>
      </c>
      <c r="B3533" s="481"/>
      <c r="C3533" s="482" t="s">
        <v>15608</v>
      </c>
      <c r="D3533" s="482"/>
      <c r="E3533" s="482"/>
      <c r="F3533" s="482"/>
      <c r="G3533" s="363" t="s">
        <v>355</v>
      </c>
      <c r="H3533" s="501">
        <v>1979.28</v>
      </c>
      <c r="I3533" s="484"/>
    </row>
    <row r="3534" spans="1:9" ht="12.2" customHeight="1" x14ac:dyDescent="0.25">
      <c r="A3534" s="481" t="s">
        <v>924</v>
      </c>
      <c r="B3534" s="481"/>
      <c r="C3534" s="482" t="s">
        <v>15609</v>
      </c>
      <c r="D3534" s="482"/>
      <c r="E3534" s="482"/>
      <c r="F3534" s="482"/>
      <c r="G3534" s="363" t="s">
        <v>355</v>
      </c>
      <c r="H3534" s="499">
        <v>366.31</v>
      </c>
      <c r="I3534" s="484"/>
    </row>
    <row r="3535" spans="1:9" ht="12.2" customHeight="1" x14ac:dyDescent="0.25">
      <c r="A3535" s="481" t="s">
        <v>923</v>
      </c>
      <c r="B3535" s="481"/>
      <c r="C3535" s="482" t="s">
        <v>15610</v>
      </c>
      <c r="D3535" s="482"/>
      <c r="E3535" s="482"/>
      <c r="F3535" s="482"/>
      <c r="G3535" s="363" t="s">
        <v>14791</v>
      </c>
      <c r="H3535" s="499">
        <v>156.13999999999999</v>
      </c>
      <c r="I3535" s="484"/>
    </row>
    <row r="3536" spans="1:9" ht="12.2" customHeight="1" x14ac:dyDescent="0.25">
      <c r="A3536" s="481" t="s">
        <v>926</v>
      </c>
      <c r="B3536" s="481"/>
      <c r="C3536" s="482" t="s">
        <v>15611</v>
      </c>
      <c r="D3536" s="482"/>
      <c r="E3536" s="482"/>
      <c r="F3536" s="482"/>
      <c r="G3536" s="363" t="s">
        <v>355</v>
      </c>
      <c r="H3536" s="499">
        <v>579.92999999999995</v>
      </c>
      <c r="I3536" s="484"/>
    </row>
    <row r="3537" spans="1:9" ht="12.2" customHeight="1" x14ac:dyDescent="0.25">
      <c r="A3537" s="481" t="s">
        <v>925</v>
      </c>
      <c r="B3537" s="481"/>
      <c r="C3537" s="482" t="s">
        <v>15612</v>
      </c>
      <c r="D3537" s="482"/>
      <c r="E3537" s="482"/>
      <c r="F3537" s="482"/>
      <c r="G3537" s="363" t="s">
        <v>14791</v>
      </c>
      <c r="H3537" s="499">
        <v>248.38</v>
      </c>
      <c r="I3537" s="484"/>
    </row>
    <row r="3538" spans="1:9" ht="12.2" customHeight="1" x14ac:dyDescent="0.25">
      <c r="A3538" s="481" t="s">
        <v>928</v>
      </c>
      <c r="B3538" s="481"/>
      <c r="C3538" s="482" t="s">
        <v>15613</v>
      </c>
      <c r="D3538" s="482"/>
      <c r="E3538" s="482"/>
      <c r="F3538" s="482"/>
      <c r="G3538" s="363" t="s">
        <v>355</v>
      </c>
      <c r="H3538" s="499">
        <v>859.82</v>
      </c>
      <c r="I3538" s="484"/>
    </row>
    <row r="3539" spans="1:9" ht="12.2" customHeight="1" x14ac:dyDescent="0.25">
      <c r="A3539" s="481" t="s">
        <v>927</v>
      </c>
      <c r="B3539" s="481"/>
      <c r="C3539" s="482" t="s">
        <v>15614</v>
      </c>
      <c r="D3539" s="482"/>
      <c r="E3539" s="482"/>
      <c r="F3539" s="482"/>
      <c r="G3539" s="363" t="s">
        <v>14791</v>
      </c>
      <c r="H3539" s="499">
        <v>363.02</v>
      </c>
      <c r="I3539" s="484"/>
    </row>
    <row r="3540" spans="1:9" ht="12.2" customHeight="1" x14ac:dyDescent="0.25">
      <c r="A3540" s="481" t="s">
        <v>930</v>
      </c>
      <c r="B3540" s="481"/>
      <c r="C3540" s="482" t="s">
        <v>15615</v>
      </c>
      <c r="D3540" s="482"/>
      <c r="E3540" s="482"/>
      <c r="F3540" s="482"/>
      <c r="G3540" s="363" t="s">
        <v>355</v>
      </c>
      <c r="H3540" s="501">
        <v>1276.79</v>
      </c>
      <c r="I3540" s="484"/>
    </row>
    <row r="3541" spans="1:9" ht="12.2" customHeight="1" x14ac:dyDescent="0.25">
      <c r="A3541" s="481" t="s">
        <v>929</v>
      </c>
      <c r="B3541" s="481"/>
      <c r="C3541" s="482" t="s">
        <v>15616</v>
      </c>
      <c r="D3541" s="482"/>
      <c r="E3541" s="482"/>
      <c r="F3541" s="482"/>
      <c r="G3541" s="363" t="s">
        <v>14791</v>
      </c>
      <c r="H3541" s="499">
        <v>484.58</v>
      </c>
      <c r="I3541" s="484"/>
    </row>
    <row r="3542" spans="1:9" ht="12.2" customHeight="1" x14ac:dyDescent="0.25">
      <c r="A3542" s="481" t="s">
        <v>932</v>
      </c>
      <c r="B3542" s="481"/>
      <c r="C3542" s="482" t="s">
        <v>15617</v>
      </c>
      <c r="D3542" s="482"/>
      <c r="E3542" s="482"/>
      <c r="F3542" s="482"/>
      <c r="G3542" s="363" t="s">
        <v>355</v>
      </c>
      <c r="H3542" s="501">
        <v>2362.91</v>
      </c>
      <c r="I3542" s="484"/>
    </row>
    <row r="3543" spans="1:9" ht="12.2" customHeight="1" x14ac:dyDescent="0.25">
      <c r="A3543" s="481" t="s">
        <v>931</v>
      </c>
      <c r="B3543" s="481"/>
      <c r="C3543" s="482" t="s">
        <v>15618</v>
      </c>
      <c r="D3543" s="482"/>
      <c r="E3543" s="482"/>
      <c r="F3543" s="482"/>
      <c r="G3543" s="363" t="s">
        <v>14791</v>
      </c>
      <c r="H3543" s="499">
        <v>671.49</v>
      </c>
      <c r="I3543" s="484"/>
    </row>
    <row r="3544" spans="1:9" ht="12.2" customHeight="1" x14ac:dyDescent="0.25">
      <c r="A3544" s="481" t="s">
        <v>912</v>
      </c>
      <c r="B3544" s="481"/>
      <c r="C3544" s="482" t="s">
        <v>15619</v>
      </c>
      <c r="D3544" s="482"/>
      <c r="E3544" s="482"/>
      <c r="F3544" s="482"/>
      <c r="G3544" s="363" t="s">
        <v>355</v>
      </c>
      <c r="H3544" s="499">
        <v>134.32</v>
      </c>
      <c r="I3544" s="484"/>
    </row>
    <row r="3545" spans="1:9" ht="12.2" customHeight="1" x14ac:dyDescent="0.25">
      <c r="A3545" s="481" t="s">
        <v>911</v>
      </c>
      <c r="B3545" s="481"/>
      <c r="C3545" s="482" t="s">
        <v>15620</v>
      </c>
      <c r="D3545" s="482"/>
      <c r="E3545" s="482"/>
      <c r="F3545" s="482"/>
      <c r="G3545" s="363" t="s">
        <v>14791</v>
      </c>
      <c r="H3545" s="500">
        <v>47.94</v>
      </c>
      <c r="I3545" s="484"/>
    </row>
    <row r="3546" spans="1:9" ht="12.2" customHeight="1" x14ac:dyDescent="0.25">
      <c r="A3546" s="481" t="s">
        <v>914</v>
      </c>
      <c r="B3546" s="481"/>
      <c r="C3546" s="482" t="s">
        <v>15621</v>
      </c>
      <c r="D3546" s="482"/>
      <c r="E3546" s="482"/>
      <c r="F3546" s="482"/>
      <c r="G3546" s="363" t="s">
        <v>355</v>
      </c>
      <c r="H3546" s="499">
        <v>251.33</v>
      </c>
      <c r="I3546" s="484"/>
    </row>
    <row r="3547" spans="1:9" ht="12.2" customHeight="1" x14ac:dyDescent="0.25">
      <c r="A3547" s="481" t="s">
        <v>913</v>
      </c>
      <c r="B3547" s="481"/>
      <c r="C3547" s="482" t="s">
        <v>15622</v>
      </c>
      <c r="D3547" s="482"/>
      <c r="E3547" s="482"/>
      <c r="F3547" s="482"/>
      <c r="G3547" s="363" t="s">
        <v>14791</v>
      </c>
      <c r="H3547" s="500">
        <v>88.35</v>
      </c>
      <c r="I3547" s="484"/>
    </row>
    <row r="3548" spans="1:9" ht="12.2" customHeight="1" x14ac:dyDescent="0.25">
      <c r="A3548" s="481" t="s">
        <v>916</v>
      </c>
      <c r="B3548" s="481"/>
      <c r="C3548" s="482" t="s">
        <v>15623</v>
      </c>
      <c r="D3548" s="482"/>
      <c r="E3548" s="482"/>
      <c r="F3548" s="482"/>
      <c r="G3548" s="363" t="s">
        <v>355</v>
      </c>
      <c r="H3548" s="499">
        <v>407.56</v>
      </c>
      <c r="I3548" s="484"/>
    </row>
    <row r="3549" spans="1:9" ht="12.2" customHeight="1" x14ac:dyDescent="0.25">
      <c r="A3549" s="481" t="s">
        <v>915</v>
      </c>
      <c r="B3549" s="481"/>
      <c r="C3549" s="482" t="s">
        <v>15624</v>
      </c>
      <c r="D3549" s="482"/>
      <c r="E3549" s="482"/>
      <c r="F3549" s="482"/>
      <c r="G3549" s="363" t="s">
        <v>14791</v>
      </c>
      <c r="H3549" s="499">
        <v>140.38999999999999</v>
      </c>
      <c r="I3549" s="484"/>
    </row>
    <row r="3550" spans="1:9" ht="12.2" customHeight="1" x14ac:dyDescent="0.25">
      <c r="A3550" s="481" t="s">
        <v>918</v>
      </c>
      <c r="B3550" s="481"/>
      <c r="C3550" s="482" t="s">
        <v>15625</v>
      </c>
      <c r="D3550" s="482"/>
      <c r="E3550" s="482"/>
      <c r="F3550" s="482"/>
      <c r="G3550" s="363" t="s">
        <v>355</v>
      </c>
      <c r="H3550" s="499">
        <v>621.37</v>
      </c>
      <c r="I3550" s="484"/>
    </row>
    <row r="3551" spans="1:9" ht="12.2" customHeight="1" x14ac:dyDescent="0.25">
      <c r="A3551" s="481" t="s">
        <v>917</v>
      </c>
      <c r="B3551" s="481"/>
      <c r="C3551" s="482" t="s">
        <v>15626</v>
      </c>
      <c r="D3551" s="482"/>
      <c r="E3551" s="482"/>
      <c r="F3551" s="482"/>
      <c r="G3551" s="363" t="s">
        <v>14791</v>
      </c>
      <c r="H3551" s="499">
        <v>200.74</v>
      </c>
      <c r="I3551" s="484"/>
    </row>
    <row r="3552" spans="1:9" ht="12.2" customHeight="1" x14ac:dyDescent="0.25">
      <c r="A3552" s="481" t="s">
        <v>920</v>
      </c>
      <c r="B3552" s="481"/>
      <c r="C3552" s="482" t="s">
        <v>15627</v>
      </c>
      <c r="D3552" s="482"/>
      <c r="E3552" s="482"/>
      <c r="F3552" s="482"/>
      <c r="G3552" s="363" t="s">
        <v>355</v>
      </c>
      <c r="H3552" s="499">
        <v>911.89</v>
      </c>
      <c r="I3552" s="484"/>
    </row>
    <row r="3553" spans="1:9" ht="12.2" customHeight="1" x14ac:dyDescent="0.25">
      <c r="A3553" s="481" t="s">
        <v>919</v>
      </c>
      <c r="B3553" s="481"/>
      <c r="C3553" s="482" t="s">
        <v>15628</v>
      </c>
      <c r="D3553" s="482"/>
      <c r="E3553" s="482"/>
      <c r="F3553" s="482"/>
      <c r="G3553" s="363" t="s">
        <v>14791</v>
      </c>
      <c r="H3553" s="499">
        <v>268.29000000000002</v>
      </c>
      <c r="I3553" s="484"/>
    </row>
    <row r="3554" spans="1:9" ht="12.2" customHeight="1" x14ac:dyDescent="0.25">
      <c r="A3554" s="481" t="s">
        <v>922</v>
      </c>
      <c r="B3554" s="481"/>
      <c r="C3554" s="482" t="s">
        <v>15629</v>
      </c>
      <c r="D3554" s="482"/>
      <c r="E3554" s="482"/>
      <c r="F3554" s="482"/>
      <c r="G3554" s="363" t="s">
        <v>355</v>
      </c>
      <c r="H3554" s="501">
        <v>1706.59</v>
      </c>
      <c r="I3554" s="484"/>
    </row>
    <row r="3555" spans="1:9" ht="12.2" customHeight="1" x14ac:dyDescent="0.25">
      <c r="A3555" s="481" t="s">
        <v>921</v>
      </c>
      <c r="B3555" s="481"/>
      <c r="C3555" s="482" t="s">
        <v>15630</v>
      </c>
      <c r="D3555" s="482"/>
      <c r="E3555" s="482"/>
      <c r="F3555" s="482"/>
      <c r="G3555" s="363" t="s">
        <v>14791</v>
      </c>
      <c r="H3555" s="499">
        <v>368.53</v>
      </c>
      <c r="I3555" s="484"/>
    </row>
    <row r="3556" spans="1:9" ht="12.2" customHeight="1" x14ac:dyDescent="0.25">
      <c r="A3556" s="481" t="s">
        <v>934</v>
      </c>
      <c r="B3556" s="481"/>
      <c r="C3556" s="482" t="s">
        <v>15631</v>
      </c>
      <c r="D3556" s="482"/>
      <c r="E3556" s="482"/>
      <c r="F3556" s="482"/>
      <c r="G3556" s="363" t="s">
        <v>355</v>
      </c>
      <c r="H3556" s="499">
        <v>468.56</v>
      </c>
      <c r="I3556" s="484"/>
    </row>
    <row r="3557" spans="1:9" ht="12.2" customHeight="1" x14ac:dyDescent="0.25">
      <c r="A3557" s="481" t="s">
        <v>933</v>
      </c>
      <c r="B3557" s="481"/>
      <c r="C3557" s="482" t="s">
        <v>15632</v>
      </c>
      <c r="D3557" s="482"/>
      <c r="E3557" s="482"/>
      <c r="F3557" s="482"/>
      <c r="G3557" s="363" t="s">
        <v>14791</v>
      </c>
      <c r="H3557" s="499">
        <v>234.15</v>
      </c>
      <c r="I3557" s="484"/>
    </row>
    <row r="3558" spans="1:9" ht="12.2" customHeight="1" x14ac:dyDescent="0.25">
      <c r="A3558" s="481" t="s">
        <v>936</v>
      </c>
      <c r="B3558" s="481"/>
      <c r="C3558" s="482" t="s">
        <v>15633</v>
      </c>
      <c r="D3558" s="482"/>
      <c r="E3558" s="482"/>
      <c r="F3558" s="482"/>
      <c r="G3558" s="363" t="s">
        <v>355</v>
      </c>
      <c r="H3558" s="499">
        <v>738.52</v>
      </c>
      <c r="I3558" s="484"/>
    </row>
    <row r="3559" spans="1:9" ht="12.2" customHeight="1" x14ac:dyDescent="0.25">
      <c r="A3559" s="481" t="s">
        <v>935</v>
      </c>
      <c r="B3559" s="481"/>
      <c r="C3559" s="482" t="s">
        <v>15634</v>
      </c>
      <c r="D3559" s="482"/>
      <c r="E3559" s="482"/>
      <c r="F3559" s="482"/>
      <c r="G3559" s="363" t="s">
        <v>14791</v>
      </c>
      <c r="H3559" s="499">
        <v>372.21</v>
      </c>
      <c r="I3559" s="484"/>
    </row>
    <row r="3560" spans="1:9" ht="12.2" customHeight="1" x14ac:dyDescent="0.25">
      <c r="A3560" s="481" t="s">
        <v>938</v>
      </c>
      <c r="B3560" s="481"/>
      <c r="C3560" s="482" t="s">
        <v>15635</v>
      </c>
      <c r="D3560" s="482"/>
      <c r="E3560" s="482"/>
      <c r="F3560" s="482"/>
      <c r="G3560" s="363" t="s">
        <v>355</v>
      </c>
      <c r="H3560" s="501">
        <v>1098.27</v>
      </c>
      <c r="I3560" s="484"/>
    </row>
    <row r="3561" spans="1:9" ht="12.2" customHeight="1" x14ac:dyDescent="0.25">
      <c r="A3561" s="481" t="s">
        <v>937</v>
      </c>
      <c r="B3561" s="481"/>
      <c r="C3561" s="482" t="s">
        <v>15636</v>
      </c>
      <c r="D3561" s="482"/>
      <c r="E3561" s="482"/>
      <c r="F3561" s="482"/>
      <c r="G3561" s="363" t="s">
        <v>14791</v>
      </c>
      <c r="H3561" s="499">
        <v>544.41999999999996</v>
      </c>
      <c r="I3561" s="484"/>
    </row>
    <row r="3562" spans="1:9" ht="12.2" customHeight="1" x14ac:dyDescent="0.25">
      <c r="A3562" s="481" t="s">
        <v>940</v>
      </c>
      <c r="B3562" s="481"/>
      <c r="C3562" s="482" t="s">
        <v>15637</v>
      </c>
      <c r="D3562" s="482"/>
      <c r="E3562" s="482"/>
      <c r="F3562" s="482"/>
      <c r="G3562" s="363" t="s">
        <v>355</v>
      </c>
      <c r="H3562" s="501">
        <v>1641.7</v>
      </c>
      <c r="I3562" s="484"/>
    </row>
    <row r="3563" spans="1:9" ht="12.2" customHeight="1" x14ac:dyDescent="0.25">
      <c r="A3563" s="481" t="s">
        <v>939</v>
      </c>
      <c r="B3563" s="481"/>
      <c r="C3563" s="482" t="s">
        <v>15638</v>
      </c>
      <c r="D3563" s="482"/>
      <c r="E3563" s="482"/>
      <c r="F3563" s="482"/>
      <c r="G3563" s="363" t="s">
        <v>14791</v>
      </c>
      <c r="H3563" s="499">
        <v>728.72</v>
      </c>
      <c r="I3563" s="484"/>
    </row>
    <row r="3564" spans="1:9" ht="12.2" customHeight="1" x14ac:dyDescent="0.25">
      <c r="A3564" s="481" t="s">
        <v>942</v>
      </c>
      <c r="B3564" s="481"/>
      <c r="C3564" s="482" t="s">
        <v>15639</v>
      </c>
      <c r="D3564" s="482"/>
      <c r="E3564" s="482"/>
      <c r="F3564" s="482"/>
      <c r="G3564" s="363" t="s">
        <v>355</v>
      </c>
      <c r="H3564" s="501">
        <v>3026.73</v>
      </c>
      <c r="I3564" s="484"/>
    </row>
    <row r="3565" spans="1:9" ht="12.2" customHeight="1" x14ac:dyDescent="0.25">
      <c r="A3565" s="481" t="s">
        <v>941</v>
      </c>
      <c r="B3565" s="481"/>
      <c r="C3565" s="482" t="s">
        <v>15640</v>
      </c>
      <c r="D3565" s="482"/>
      <c r="E3565" s="482"/>
      <c r="F3565" s="482"/>
      <c r="G3565" s="363" t="s">
        <v>14791</v>
      </c>
      <c r="H3565" s="501">
        <v>1008.25</v>
      </c>
      <c r="I3565" s="484"/>
    </row>
    <row r="3566" spans="1:9" ht="36.6" customHeight="1" x14ac:dyDescent="0.25">
      <c r="A3566" s="481" t="s">
        <v>1182</v>
      </c>
      <c r="B3566" s="481"/>
      <c r="C3566" s="482" t="s">
        <v>15641</v>
      </c>
      <c r="D3566" s="482"/>
      <c r="E3566" s="482"/>
      <c r="F3566" s="482"/>
      <c r="G3566" s="363" t="s">
        <v>14791</v>
      </c>
      <c r="H3566" s="500">
        <v>57.89</v>
      </c>
      <c r="I3566" s="484"/>
    </row>
    <row r="3567" spans="1:9" ht="36.6" customHeight="1" x14ac:dyDescent="0.25">
      <c r="A3567" s="481" t="s">
        <v>1183</v>
      </c>
      <c r="B3567" s="481"/>
      <c r="C3567" s="482" t="s">
        <v>15642</v>
      </c>
      <c r="D3567" s="482"/>
      <c r="E3567" s="482"/>
      <c r="F3567" s="482"/>
      <c r="G3567" s="363" t="s">
        <v>14791</v>
      </c>
      <c r="H3567" s="500">
        <v>64.510000000000005</v>
      </c>
      <c r="I3567" s="484"/>
    </row>
    <row r="3568" spans="1:9" ht="36.6" customHeight="1" x14ac:dyDescent="0.25">
      <c r="A3568" s="481" t="s">
        <v>1184</v>
      </c>
      <c r="B3568" s="481"/>
      <c r="C3568" s="482" t="s">
        <v>15643</v>
      </c>
      <c r="D3568" s="482"/>
      <c r="E3568" s="482"/>
      <c r="F3568" s="482"/>
      <c r="G3568" s="363" t="s">
        <v>14791</v>
      </c>
      <c r="H3568" s="500">
        <v>73.59</v>
      </c>
      <c r="I3568" s="484"/>
    </row>
    <row r="3569" spans="1:9" ht="36.6" customHeight="1" x14ac:dyDescent="0.25">
      <c r="A3569" s="481" t="s">
        <v>1185</v>
      </c>
      <c r="B3569" s="481"/>
      <c r="C3569" s="482" t="s">
        <v>15644</v>
      </c>
      <c r="D3569" s="482"/>
      <c r="E3569" s="482"/>
      <c r="F3569" s="482"/>
      <c r="G3569" s="363" t="s">
        <v>14791</v>
      </c>
      <c r="H3569" s="500">
        <v>81.41</v>
      </c>
      <c r="I3569" s="484"/>
    </row>
    <row r="3570" spans="1:9" ht="36.6" customHeight="1" x14ac:dyDescent="0.25">
      <c r="A3570" s="481" t="s">
        <v>1186</v>
      </c>
      <c r="B3570" s="481"/>
      <c r="C3570" s="482" t="s">
        <v>15645</v>
      </c>
      <c r="D3570" s="482"/>
      <c r="E3570" s="482"/>
      <c r="F3570" s="482"/>
      <c r="G3570" s="363" t="s">
        <v>14791</v>
      </c>
      <c r="H3570" s="500">
        <v>90.56</v>
      </c>
      <c r="I3570" s="484"/>
    </row>
    <row r="3571" spans="1:9" ht="36.6" customHeight="1" x14ac:dyDescent="0.25">
      <c r="A3571" s="481" t="s">
        <v>1165</v>
      </c>
      <c r="B3571" s="481"/>
      <c r="C3571" s="482" t="s">
        <v>15646</v>
      </c>
      <c r="D3571" s="482"/>
      <c r="E3571" s="482"/>
      <c r="F3571" s="482"/>
      <c r="G3571" s="363" t="s">
        <v>14791</v>
      </c>
      <c r="H3571" s="500">
        <v>41.19</v>
      </c>
      <c r="I3571" s="484"/>
    </row>
    <row r="3572" spans="1:9" ht="36.6" customHeight="1" x14ac:dyDescent="0.25">
      <c r="A3572" s="481" t="s">
        <v>1166</v>
      </c>
      <c r="B3572" s="481"/>
      <c r="C3572" s="482" t="s">
        <v>15647</v>
      </c>
      <c r="D3572" s="482"/>
      <c r="E3572" s="482"/>
      <c r="F3572" s="482"/>
      <c r="G3572" s="363" t="s">
        <v>14791</v>
      </c>
      <c r="H3572" s="500">
        <v>48.31</v>
      </c>
      <c r="I3572" s="484"/>
    </row>
    <row r="3573" spans="1:9" ht="36.6" customHeight="1" x14ac:dyDescent="0.25">
      <c r="A3573" s="481" t="s">
        <v>1167</v>
      </c>
      <c r="B3573" s="481"/>
      <c r="C3573" s="482" t="s">
        <v>15648</v>
      </c>
      <c r="D3573" s="482"/>
      <c r="E3573" s="482"/>
      <c r="F3573" s="482"/>
      <c r="G3573" s="363" t="s">
        <v>14791</v>
      </c>
      <c r="H3573" s="500">
        <v>56.19</v>
      </c>
      <c r="I3573" s="484"/>
    </row>
    <row r="3574" spans="1:9" ht="36.6" customHeight="1" x14ac:dyDescent="0.25">
      <c r="A3574" s="481" t="s">
        <v>1168</v>
      </c>
      <c r="B3574" s="481"/>
      <c r="C3574" s="482" t="s">
        <v>15649</v>
      </c>
      <c r="D3574" s="482"/>
      <c r="E3574" s="482"/>
      <c r="F3574" s="482"/>
      <c r="G3574" s="363" t="s">
        <v>14791</v>
      </c>
      <c r="H3574" s="500">
        <v>46.61</v>
      </c>
      <c r="I3574" s="484"/>
    </row>
    <row r="3575" spans="1:9" ht="36.6" customHeight="1" x14ac:dyDescent="0.25">
      <c r="A3575" s="481" t="s">
        <v>1169</v>
      </c>
      <c r="B3575" s="481"/>
      <c r="C3575" s="482" t="s">
        <v>15650</v>
      </c>
      <c r="D3575" s="482"/>
      <c r="E3575" s="482"/>
      <c r="F3575" s="482"/>
      <c r="G3575" s="363" t="s">
        <v>14791</v>
      </c>
      <c r="H3575" s="500">
        <v>54.35</v>
      </c>
      <c r="I3575" s="484"/>
    </row>
    <row r="3576" spans="1:9" ht="36.6" customHeight="1" x14ac:dyDescent="0.25">
      <c r="A3576" s="481" t="s">
        <v>1170</v>
      </c>
      <c r="B3576" s="481"/>
      <c r="C3576" s="482" t="s">
        <v>15651</v>
      </c>
      <c r="D3576" s="482"/>
      <c r="E3576" s="482"/>
      <c r="F3576" s="482"/>
      <c r="G3576" s="363" t="s">
        <v>14791</v>
      </c>
      <c r="H3576" s="500">
        <v>59.29</v>
      </c>
      <c r="I3576" s="484"/>
    </row>
    <row r="3577" spans="1:9" ht="36.6" customHeight="1" x14ac:dyDescent="0.25">
      <c r="A3577" s="481" t="s">
        <v>1171</v>
      </c>
      <c r="B3577" s="481"/>
      <c r="C3577" s="482" t="s">
        <v>15652</v>
      </c>
      <c r="D3577" s="482"/>
      <c r="E3577" s="482"/>
      <c r="F3577" s="482"/>
      <c r="G3577" s="363" t="s">
        <v>14791</v>
      </c>
      <c r="H3577" s="500">
        <v>68.489999999999995</v>
      </c>
      <c r="I3577" s="484"/>
    </row>
    <row r="3578" spans="1:9" ht="36.6" customHeight="1" x14ac:dyDescent="0.25">
      <c r="A3578" s="481" t="s">
        <v>1172</v>
      </c>
      <c r="B3578" s="481"/>
      <c r="C3578" s="482" t="s">
        <v>15653</v>
      </c>
      <c r="D3578" s="482"/>
      <c r="E3578" s="482"/>
      <c r="F3578" s="482"/>
      <c r="G3578" s="363" t="s">
        <v>14791</v>
      </c>
      <c r="H3578" s="500">
        <v>51.14</v>
      </c>
      <c r="I3578" s="484"/>
    </row>
    <row r="3579" spans="1:9" ht="36.6" customHeight="1" x14ac:dyDescent="0.25">
      <c r="A3579" s="481" t="s">
        <v>1173</v>
      </c>
      <c r="B3579" s="481"/>
      <c r="C3579" s="482" t="s">
        <v>15654</v>
      </c>
      <c r="D3579" s="482"/>
      <c r="E3579" s="482"/>
      <c r="F3579" s="482"/>
      <c r="G3579" s="363" t="s">
        <v>14791</v>
      </c>
      <c r="H3579" s="500">
        <v>57.38</v>
      </c>
      <c r="I3579" s="484"/>
    </row>
    <row r="3580" spans="1:9" ht="36.6" customHeight="1" x14ac:dyDescent="0.25">
      <c r="A3580" s="481" t="s">
        <v>1174</v>
      </c>
      <c r="B3580" s="481"/>
      <c r="C3580" s="482" t="s">
        <v>15655</v>
      </c>
      <c r="D3580" s="482"/>
      <c r="E3580" s="482"/>
      <c r="F3580" s="482"/>
      <c r="G3580" s="363" t="s">
        <v>14791</v>
      </c>
      <c r="H3580" s="500">
        <v>64.14</v>
      </c>
      <c r="I3580" s="484"/>
    </row>
    <row r="3581" spans="1:9" ht="36.6" customHeight="1" x14ac:dyDescent="0.25">
      <c r="A3581" s="481" t="s">
        <v>1175</v>
      </c>
      <c r="B3581" s="481"/>
      <c r="C3581" s="482" t="s">
        <v>15656</v>
      </c>
      <c r="D3581" s="482"/>
      <c r="E3581" s="482"/>
      <c r="F3581" s="482"/>
      <c r="G3581" s="363" t="s">
        <v>14791</v>
      </c>
      <c r="H3581" s="500">
        <v>72.209999999999994</v>
      </c>
      <c r="I3581" s="484"/>
    </row>
    <row r="3582" spans="1:9" ht="36.6" customHeight="1" x14ac:dyDescent="0.25">
      <c r="A3582" s="481" t="s">
        <v>1176</v>
      </c>
      <c r="B3582" s="481"/>
      <c r="C3582" s="482" t="s">
        <v>15657</v>
      </c>
      <c r="D3582" s="482"/>
      <c r="E3582" s="482"/>
      <c r="F3582" s="482"/>
      <c r="G3582" s="363" t="s">
        <v>14791</v>
      </c>
      <c r="H3582" s="500">
        <v>80.66</v>
      </c>
      <c r="I3582" s="484"/>
    </row>
    <row r="3583" spans="1:9" ht="36.6" customHeight="1" x14ac:dyDescent="0.25">
      <c r="A3583" s="481" t="s">
        <v>1177</v>
      </c>
      <c r="B3583" s="481"/>
      <c r="C3583" s="482" t="s">
        <v>15658</v>
      </c>
      <c r="D3583" s="482"/>
      <c r="E3583" s="482"/>
      <c r="F3583" s="482"/>
      <c r="G3583" s="363" t="s">
        <v>14791</v>
      </c>
      <c r="H3583" s="500">
        <v>55.68</v>
      </c>
      <c r="I3583" s="484"/>
    </row>
    <row r="3584" spans="1:9" ht="36.6" customHeight="1" x14ac:dyDescent="0.25">
      <c r="A3584" s="481" t="s">
        <v>1178</v>
      </c>
      <c r="B3584" s="481"/>
      <c r="C3584" s="482" t="s">
        <v>15659</v>
      </c>
      <c r="D3584" s="482"/>
      <c r="E3584" s="482"/>
      <c r="F3584" s="482"/>
      <c r="G3584" s="363" t="s">
        <v>14791</v>
      </c>
      <c r="H3584" s="500">
        <v>60.99</v>
      </c>
      <c r="I3584" s="484"/>
    </row>
    <row r="3585" spans="1:9" ht="36.6" customHeight="1" x14ac:dyDescent="0.25">
      <c r="A3585" s="481" t="s">
        <v>1179</v>
      </c>
      <c r="B3585" s="481"/>
      <c r="C3585" s="482" t="s">
        <v>15660</v>
      </c>
      <c r="D3585" s="482"/>
      <c r="E3585" s="482"/>
      <c r="F3585" s="482"/>
      <c r="G3585" s="363" t="s">
        <v>14791</v>
      </c>
      <c r="H3585" s="500">
        <v>69.06</v>
      </c>
      <c r="I3585" s="484"/>
    </row>
    <row r="3586" spans="1:9" ht="36.6" customHeight="1" x14ac:dyDescent="0.25">
      <c r="A3586" s="481" t="s">
        <v>1180</v>
      </c>
      <c r="B3586" s="481"/>
      <c r="C3586" s="482" t="s">
        <v>15661</v>
      </c>
      <c r="D3586" s="482"/>
      <c r="E3586" s="482"/>
      <c r="F3586" s="482"/>
      <c r="G3586" s="363" t="s">
        <v>14791</v>
      </c>
      <c r="H3586" s="500">
        <v>76.75</v>
      </c>
      <c r="I3586" s="484"/>
    </row>
    <row r="3587" spans="1:9" ht="36.6" customHeight="1" x14ac:dyDescent="0.25">
      <c r="A3587" s="481" t="s">
        <v>1181</v>
      </c>
      <c r="B3587" s="481"/>
      <c r="C3587" s="482" t="s">
        <v>15662</v>
      </c>
      <c r="D3587" s="482"/>
      <c r="E3587" s="482"/>
      <c r="F3587" s="482"/>
      <c r="G3587" s="363" t="s">
        <v>14791</v>
      </c>
      <c r="H3587" s="500">
        <v>85.19</v>
      </c>
      <c r="I3587" s="484"/>
    </row>
    <row r="3588" spans="1:9" ht="36.6" customHeight="1" x14ac:dyDescent="0.25">
      <c r="A3588" s="481" t="s">
        <v>1206</v>
      </c>
      <c r="B3588" s="481"/>
      <c r="C3588" s="482" t="s">
        <v>15663</v>
      </c>
      <c r="D3588" s="482"/>
      <c r="E3588" s="482"/>
      <c r="F3588" s="482"/>
      <c r="G3588" s="363" t="s">
        <v>14791</v>
      </c>
      <c r="H3588" s="500">
        <v>69.14</v>
      </c>
      <c r="I3588" s="484"/>
    </row>
    <row r="3589" spans="1:9" ht="36.6" customHeight="1" x14ac:dyDescent="0.25">
      <c r="A3589" s="481" t="s">
        <v>1207</v>
      </c>
      <c r="B3589" s="481"/>
      <c r="C3589" s="482" t="s">
        <v>15664</v>
      </c>
      <c r="D3589" s="482"/>
      <c r="E3589" s="482"/>
      <c r="F3589" s="482"/>
      <c r="G3589" s="363" t="s">
        <v>14791</v>
      </c>
      <c r="H3589" s="500">
        <v>72.55</v>
      </c>
      <c r="I3589" s="484"/>
    </row>
    <row r="3590" spans="1:9" ht="36.6" customHeight="1" x14ac:dyDescent="0.25">
      <c r="A3590" s="481" t="s">
        <v>1208</v>
      </c>
      <c r="B3590" s="481"/>
      <c r="C3590" s="482" t="s">
        <v>15665</v>
      </c>
      <c r="D3590" s="482"/>
      <c r="E3590" s="482"/>
      <c r="F3590" s="482"/>
      <c r="G3590" s="363" t="s">
        <v>14791</v>
      </c>
      <c r="H3590" s="500">
        <v>75.78</v>
      </c>
      <c r="I3590" s="484"/>
    </row>
    <row r="3591" spans="1:9" ht="36.6" customHeight="1" x14ac:dyDescent="0.25">
      <c r="A3591" s="481" t="s">
        <v>1209</v>
      </c>
      <c r="B3591" s="481"/>
      <c r="C3591" s="482" t="s">
        <v>15666</v>
      </c>
      <c r="D3591" s="482"/>
      <c r="E3591" s="482"/>
      <c r="F3591" s="482"/>
      <c r="G3591" s="363" t="s">
        <v>14791</v>
      </c>
      <c r="H3591" s="500">
        <v>79.63</v>
      </c>
      <c r="I3591" s="484"/>
    </row>
    <row r="3592" spans="1:9" ht="36.6" customHeight="1" x14ac:dyDescent="0.25">
      <c r="A3592" s="481" t="s">
        <v>1210</v>
      </c>
      <c r="B3592" s="481"/>
      <c r="C3592" s="482" t="s">
        <v>15667</v>
      </c>
      <c r="D3592" s="482"/>
      <c r="E3592" s="482"/>
      <c r="F3592" s="482"/>
      <c r="G3592" s="363" t="s">
        <v>14791</v>
      </c>
      <c r="H3592" s="500">
        <v>83.11</v>
      </c>
      <c r="I3592" s="484"/>
    </row>
    <row r="3593" spans="1:9" ht="36.6" customHeight="1" x14ac:dyDescent="0.25">
      <c r="A3593" s="481" t="s">
        <v>1187</v>
      </c>
      <c r="B3593" s="481"/>
      <c r="C3593" s="482" t="s">
        <v>15668</v>
      </c>
      <c r="D3593" s="482"/>
      <c r="E3593" s="482"/>
      <c r="F3593" s="482"/>
      <c r="G3593" s="363" t="s">
        <v>14791</v>
      </c>
      <c r="H3593" s="500">
        <v>42.22</v>
      </c>
      <c r="I3593" s="484"/>
    </row>
    <row r="3594" spans="1:9" ht="36.6" customHeight="1" x14ac:dyDescent="0.25">
      <c r="A3594" s="481" t="s">
        <v>1188</v>
      </c>
      <c r="B3594" s="481"/>
      <c r="C3594" s="482" t="s">
        <v>15669</v>
      </c>
      <c r="D3594" s="482"/>
      <c r="E3594" s="482"/>
      <c r="F3594" s="482"/>
      <c r="G3594" s="363" t="s">
        <v>14791</v>
      </c>
      <c r="H3594" s="500">
        <v>45.43</v>
      </c>
      <c r="I3594" s="484"/>
    </row>
    <row r="3595" spans="1:9" ht="36.6" customHeight="1" x14ac:dyDescent="0.25">
      <c r="A3595" s="481" t="s">
        <v>1189</v>
      </c>
      <c r="B3595" s="481"/>
      <c r="C3595" s="482" t="s">
        <v>15670</v>
      </c>
      <c r="D3595" s="482"/>
      <c r="E3595" s="482"/>
      <c r="F3595" s="482"/>
      <c r="G3595" s="363" t="s">
        <v>14791</v>
      </c>
      <c r="H3595" s="500">
        <v>47.7</v>
      </c>
      <c r="I3595" s="484"/>
    </row>
    <row r="3596" spans="1:9" ht="36.6" customHeight="1" x14ac:dyDescent="0.25">
      <c r="A3596" s="481" t="s">
        <v>1190</v>
      </c>
      <c r="B3596" s="481"/>
      <c r="C3596" s="482" t="s">
        <v>15671</v>
      </c>
      <c r="D3596" s="482"/>
      <c r="E3596" s="482"/>
      <c r="F3596" s="482"/>
      <c r="G3596" s="363" t="s">
        <v>14791</v>
      </c>
      <c r="H3596" s="500">
        <v>50.48</v>
      </c>
      <c r="I3596" s="484"/>
    </row>
    <row r="3597" spans="1:9" ht="36.6" customHeight="1" x14ac:dyDescent="0.25">
      <c r="A3597" s="481" t="s">
        <v>1191</v>
      </c>
      <c r="B3597" s="481"/>
      <c r="C3597" s="482" t="s">
        <v>15672</v>
      </c>
      <c r="D3597" s="482"/>
      <c r="E3597" s="482"/>
      <c r="F3597" s="482"/>
      <c r="G3597" s="363" t="s">
        <v>14791</v>
      </c>
      <c r="H3597" s="500">
        <v>53.82</v>
      </c>
      <c r="I3597" s="484"/>
    </row>
    <row r="3598" spans="1:9" ht="36.6" customHeight="1" x14ac:dyDescent="0.25">
      <c r="A3598" s="481" t="s">
        <v>1192</v>
      </c>
      <c r="B3598" s="481"/>
      <c r="C3598" s="482" t="s">
        <v>15673</v>
      </c>
      <c r="D3598" s="482"/>
      <c r="E3598" s="482"/>
      <c r="F3598" s="482"/>
      <c r="G3598" s="363" t="s">
        <v>14791</v>
      </c>
      <c r="H3598" s="500">
        <v>53.12</v>
      </c>
      <c r="I3598" s="484"/>
    </row>
    <row r="3599" spans="1:9" ht="36.6" customHeight="1" x14ac:dyDescent="0.25">
      <c r="A3599" s="481" t="s">
        <v>1193</v>
      </c>
      <c r="B3599" s="481"/>
      <c r="C3599" s="482" t="s">
        <v>15674</v>
      </c>
      <c r="D3599" s="482"/>
      <c r="E3599" s="482"/>
      <c r="F3599" s="482"/>
      <c r="G3599" s="363" t="s">
        <v>14791</v>
      </c>
      <c r="H3599" s="500">
        <v>55.46</v>
      </c>
      <c r="I3599" s="484"/>
    </row>
    <row r="3600" spans="1:9" ht="36.6" customHeight="1" x14ac:dyDescent="0.25">
      <c r="A3600" s="481" t="s">
        <v>1194</v>
      </c>
      <c r="B3600" s="481"/>
      <c r="C3600" s="482" t="s">
        <v>15675</v>
      </c>
      <c r="D3600" s="482"/>
      <c r="E3600" s="482"/>
      <c r="F3600" s="482"/>
      <c r="G3600" s="363" t="s">
        <v>14791</v>
      </c>
      <c r="H3600" s="500">
        <v>59.62</v>
      </c>
      <c r="I3600" s="484"/>
    </row>
    <row r="3601" spans="1:9" ht="36.6" customHeight="1" x14ac:dyDescent="0.25">
      <c r="A3601" s="481" t="s">
        <v>1195</v>
      </c>
      <c r="B3601" s="481"/>
      <c r="C3601" s="482" t="s">
        <v>15676</v>
      </c>
      <c r="D3601" s="482"/>
      <c r="E3601" s="482"/>
      <c r="F3601" s="482"/>
      <c r="G3601" s="363" t="s">
        <v>14791</v>
      </c>
      <c r="H3601" s="500">
        <v>63.16</v>
      </c>
      <c r="I3601" s="484"/>
    </row>
    <row r="3602" spans="1:9" ht="36.6" customHeight="1" x14ac:dyDescent="0.25">
      <c r="A3602" s="481" t="s">
        <v>1196</v>
      </c>
      <c r="B3602" s="481"/>
      <c r="C3602" s="482" t="s">
        <v>15677</v>
      </c>
      <c r="D3602" s="482"/>
      <c r="E3602" s="482"/>
      <c r="F3602" s="482"/>
      <c r="G3602" s="363" t="s">
        <v>14791</v>
      </c>
      <c r="H3602" s="500">
        <v>58.8</v>
      </c>
      <c r="I3602" s="484"/>
    </row>
    <row r="3603" spans="1:9" ht="36.6" customHeight="1" x14ac:dyDescent="0.25">
      <c r="A3603" s="481" t="s">
        <v>1197</v>
      </c>
      <c r="B3603" s="481"/>
      <c r="C3603" s="482" t="s">
        <v>15678</v>
      </c>
      <c r="D3603" s="482"/>
      <c r="E3603" s="482"/>
      <c r="F3603" s="482"/>
      <c r="G3603" s="363" t="s">
        <v>14791</v>
      </c>
      <c r="H3603" s="500">
        <v>60</v>
      </c>
      <c r="I3603" s="484"/>
    </row>
    <row r="3604" spans="1:9" ht="36.6" customHeight="1" x14ac:dyDescent="0.25">
      <c r="A3604" s="481" t="s">
        <v>1198</v>
      </c>
      <c r="B3604" s="481"/>
      <c r="C3604" s="482" t="s">
        <v>15679</v>
      </c>
      <c r="D3604" s="482"/>
      <c r="E3604" s="482"/>
      <c r="F3604" s="482"/>
      <c r="G3604" s="363" t="s">
        <v>14791</v>
      </c>
      <c r="H3604" s="500">
        <v>64.17</v>
      </c>
      <c r="I3604" s="484"/>
    </row>
    <row r="3605" spans="1:9" ht="36.6" customHeight="1" x14ac:dyDescent="0.25">
      <c r="A3605" s="481" t="s">
        <v>1199</v>
      </c>
      <c r="B3605" s="481"/>
      <c r="C3605" s="482" t="s">
        <v>15680</v>
      </c>
      <c r="D3605" s="482"/>
      <c r="E3605" s="482"/>
      <c r="F3605" s="482"/>
      <c r="G3605" s="363" t="s">
        <v>14791</v>
      </c>
      <c r="H3605" s="500">
        <v>68.459999999999994</v>
      </c>
      <c r="I3605" s="484"/>
    </row>
    <row r="3606" spans="1:9" ht="36.6" customHeight="1" x14ac:dyDescent="0.25">
      <c r="A3606" s="481" t="s">
        <v>1200</v>
      </c>
      <c r="B3606" s="481"/>
      <c r="C3606" s="482" t="s">
        <v>15681</v>
      </c>
      <c r="D3606" s="482"/>
      <c r="E3606" s="482"/>
      <c r="F3606" s="482"/>
      <c r="G3606" s="363" t="s">
        <v>14791</v>
      </c>
      <c r="H3606" s="500">
        <v>71.94</v>
      </c>
      <c r="I3606" s="484"/>
    </row>
    <row r="3607" spans="1:9" ht="36.6" customHeight="1" x14ac:dyDescent="0.25">
      <c r="A3607" s="481" t="s">
        <v>1201</v>
      </c>
      <c r="B3607" s="481"/>
      <c r="C3607" s="482" t="s">
        <v>15682</v>
      </c>
      <c r="D3607" s="482"/>
      <c r="E3607" s="482"/>
      <c r="F3607" s="482"/>
      <c r="G3607" s="363" t="s">
        <v>14791</v>
      </c>
      <c r="H3607" s="500">
        <v>63.65</v>
      </c>
      <c r="I3607" s="484"/>
    </row>
    <row r="3608" spans="1:9" ht="36.6" customHeight="1" x14ac:dyDescent="0.25">
      <c r="A3608" s="481" t="s">
        <v>1202</v>
      </c>
      <c r="B3608" s="481"/>
      <c r="C3608" s="482" t="s">
        <v>15683</v>
      </c>
      <c r="D3608" s="482"/>
      <c r="E3608" s="482"/>
      <c r="F3608" s="482"/>
      <c r="G3608" s="363" t="s">
        <v>14791</v>
      </c>
      <c r="H3608" s="500">
        <v>66.180000000000007</v>
      </c>
      <c r="I3608" s="484"/>
    </row>
    <row r="3609" spans="1:9" ht="36.6" customHeight="1" x14ac:dyDescent="0.25">
      <c r="A3609" s="481" t="s">
        <v>1203</v>
      </c>
      <c r="B3609" s="481"/>
      <c r="C3609" s="482" t="s">
        <v>15684</v>
      </c>
      <c r="D3609" s="482"/>
      <c r="E3609" s="482"/>
      <c r="F3609" s="482"/>
      <c r="G3609" s="363" t="s">
        <v>14791</v>
      </c>
      <c r="H3609" s="500">
        <v>70.03</v>
      </c>
      <c r="I3609" s="484"/>
    </row>
    <row r="3610" spans="1:9" ht="36.6" customHeight="1" x14ac:dyDescent="0.25">
      <c r="A3610" s="481" t="s">
        <v>1204</v>
      </c>
      <c r="B3610" s="481"/>
      <c r="C3610" s="482" t="s">
        <v>15685</v>
      </c>
      <c r="D3610" s="482"/>
      <c r="E3610" s="482"/>
      <c r="F3610" s="482"/>
      <c r="G3610" s="363" t="s">
        <v>14791</v>
      </c>
      <c r="H3610" s="500">
        <v>73.760000000000005</v>
      </c>
      <c r="I3610" s="484"/>
    </row>
    <row r="3611" spans="1:9" ht="36.6" customHeight="1" x14ac:dyDescent="0.25">
      <c r="A3611" s="481" t="s">
        <v>1205</v>
      </c>
      <c r="B3611" s="481"/>
      <c r="C3611" s="482" t="s">
        <v>15686</v>
      </c>
      <c r="D3611" s="482"/>
      <c r="E3611" s="482"/>
      <c r="F3611" s="482"/>
      <c r="G3611" s="363" t="s">
        <v>14791</v>
      </c>
      <c r="H3611" s="500">
        <v>77.62</v>
      </c>
      <c r="I3611" s="484"/>
    </row>
    <row r="3612" spans="1:9" ht="36.6" customHeight="1" x14ac:dyDescent="0.25">
      <c r="A3612" s="481" t="s">
        <v>1161</v>
      </c>
      <c r="B3612" s="481"/>
      <c r="C3612" s="482" t="s">
        <v>15687</v>
      </c>
      <c r="D3612" s="482"/>
      <c r="E3612" s="482"/>
      <c r="F3612" s="482"/>
      <c r="G3612" s="363" t="s">
        <v>14791</v>
      </c>
      <c r="H3612" s="500">
        <v>11.09</v>
      </c>
      <c r="I3612" s="484"/>
    </row>
    <row r="3613" spans="1:9" ht="36.6" customHeight="1" x14ac:dyDescent="0.25">
      <c r="A3613" s="481" t="s">
        <v>1162</v>
      </c>
      <c r="B3613" s="481"/>
      <c r="C3613" s="482" t="s">
        <v>15688</v>
      </c>
      <c r="D3613" s="482"/>
      <c r="E3613" s="482"/>
      <c r="F3613" s="482"/>
      <c r="G3613" s="363" t="s">
        <v>14791</v>
      </c>
      <c r="H3613" s="500">
        <v>13.06</v>
      </c>
      <c r="I3613" s="484"/>
    </row>
    <row r="3614" spans="1:9" ht="36.6" customHeight="1" x14ac:dyDescent="0.25">
      <c r="A3614" s="481" t="s">
        <v>1163</v>
      </c>
      <c r="B3614" s="481"/>
      <c r="C3614" s="482" t="s">
        <v>15689</v>
      </c>
      <c r="D3614" s="482"/>
      <c r="E3614" s="482"/>
      <c r="F3614" s="482"/>
      <c r="G3614" s="363" t="s">
        <v>14791</v>
      </c>
      <c r="H3614" s="500">
        <v>14.96</v>
      </c>
      <c r="I3614" s="484"/>
    </row>
    <row r="3615" spans="1:9" ht="36.6" customHeight="1" x14ac:dyDescent="0.25">
      <c r="A3615" s="481" t="s">
        <v>1164</v>
      </c>
      <c r="B3615" s="481"/>
      <c r="C3615" s="482" t="s">
        <v>15690</v>
      </c>
      <c r="D3615" s="482"/>
      <c r="E3615" s="482"/>
      <c r="F3615" s="482"/>
      <c r="G3615" s="363" t="s">
        <v>14791</v>
      </c>
      <c r="H3615" s="500">
        <v>16.850000000000001</v>
      </c>
      <c r="I3615" s="484"/>
    </row>
    <row r="3616" spans="1:9" ht="36.6" customHeight="1" x14ac:dyDescent="0.25">
      <c r="A3616" s="481" t="s">
        <v>1145</v>
      </c>
      <c r="B3616" s="481"/>
      <c r="C3616" s="482" t="s">
        <v>15691</v>
      </c>
      <c r="D3616" s="482"/>
      <c r="E3616" s="482"/>
      <c r="F3616" s="482"/>
      <c r="G3616" s="363" t="s">
        <v>14791</v>
      </c>
      <c r="H3616" s="483">
        <v>5.92</v>
      </c>
      <c r="I3616" s="484"/>
    </row>
    <row r="3617" spans="1:9" ht="36.6" customHeight="1" x14ac:dyDescent="0.25">
      <c r="A3617" s="481" t="s">
        <v>1146</v>
      </c>
      <c r="B3617" s="481"/>
      <c r="C3617" s="482" t="s">
        <v>15692</v>
      </c>
      <c r="D3617" s="482"/>
      <c r="E3617" s="482"/>
      <c r="F3617" s="482"/>
      <c r="G3617" s="363" t="s">
        <v>14791</v>
      </c>
      <c r="H3617" s="483">
        <v>7.13</v>
      </c>
      <c r="I3617" s="484"/>
    </row>
    <row r="3618" spans="1:9" ht="36.6" customHeight="1" x14ac:dyDescent="0.25">
      <c r="A3618" s="481" t="s">
        <v>1147</v>
      </c>
      <c r="B3618" s="481"/>
      <c r="C3618" s="482" t="s">
        <v>15693</v>
      </c>
      <c r="D3618" s="482"/>
      <c r="E3618" s="482"/>
      <c r="F3618" s="482"/>
      <c r="G3618" s="363" t="s">
        <v>14791</v>
      </c>
      <c r="H3618" s="483">
        <v>7.08</v>
      </c>
      <c r="I3618" s="484"/>
    </row>
    <row r="3619" spans="1:9" ht="36.6" customHeight="1" x14ac:dyDescent="0.25">
      <c r="A3619" s="481" t="s">
        <v>1148</v>
      </c>
      <c r="B3619" s="481"/>
      <c r="C3619" s="482" t="s">
        <v>15694</v>
      </c>
      <c r="D3619" s="482"/>
      <c r="E3619" s="482"/>
      <c r="F3619" s="482"/>
      <c r="G3619" s="363" t="s">
        <v>14791</v>
      </c>
      <c r="H3619" s="483">
        <v>8.26</v>
      </c>
      <c r="I3619" s="484"/>
    </row>
    <row r="3620" spans="1:9" ht="36.6" customHeight="1" x14ac:dyDescent="0.25">
      <c r="A3620" s="481" t="s">
        <v>1149</v>
      </c>
      <c r="B3620" s="481"/>
      <c r="C3620" s="482" t="s">
        <v>15695</v>
      </c>
      <c r="D3620" s="482"/>
      <c r="E3620" s="482"/>
      <c r="F3620" s="482"/>
      <c r="G3620" s="363" t="s">
        <v>14791</v>
      </c>
      <c r="H3620" s="483">
        <v>9.44</v>
      </c>
      <c r="I3620" s="484"/>
    </row>
    <row r="3621" spans="1:9" ht="36.6" customHeight="1" x14ac:dyDescent="0.25">
      <c r="A3621" s="481" t="s">
        <v>1150</v>
      </c>
      <c r="B3621" s="481"/>
      <c r="C3621" s="482" t="s">
        <v>15696</v>
      </c>
      <c r="D3621" s="482"/>
      <c r="E3621" s="482"/>
      <c r="F3621" s="482"/>
      <c r="G3621" s="363" t="s">
        <v>14791</v>
      </c>
      <c r="H3621" s="483">
        <v>8.16</v>
      </c>
      <c r="I3621" s="484"/>
    </row>
    <row r="3622" spans="1:9" ht="36.6" customHeight="1" x14ac:dyDescent="0.25">
      <c r="A3622" s="481" t="s">
        <v>1151</v>
      </c>
      <c r="B3622" s="481"/>
      <c r="C3622" s="482" t="s">
        <v>15697</v>
      </c>
      <c r="D3622" s="482"/>
      <c r="E3622" s="482"/>
      <c r="F3622" s="482"/>
      <c r="G3622" s="363" t="s">
        <v>14791</v>
      </c>
      <c r="H3622" s="483">
        <v>9.5299999999999994</v>
      </c>
      <c r="I3622" s="484"/>
    </row>
    <row r="3623" spans="1:9" ht="36.6" customHeight="1" x14ac:dyDescent="0.25">
      <c r="A3623" s="481" t="s">
        <v>1152</v>
      </c>
      <c r="B3623" s="481"/>
      <c r="C3623" s="482" t="s">
        <v>15698</v>
      </c>
      <c r="D3623" s="482"/>
      <c r="E3623" s="482"/>
      <c r="F3623" s="482"/>
      <c r="G3623" s="363" t="s">
        <v>14791</v>
      </c>
      <c r="H3623" s="500">
        <v>10.99</v>
      </c>
      <c r="I3623" s="484"/>
    </row>
    <row r="3624" spans="1:9" ht="36.6" customHeight="1" x14ac:dyDescent="0.25">
      <c r="A3624" s="481" t="s">
        <v>1153</v>
      </c>
      <c r="B3624" s="481"/>
      <c r="C3624" s="482" t="s">
        <v>15699</v>
      </c>
      <c r="D3624" s="482"/>
      <c r="E3624" s="482"/>
      <c r="F3624" s="482"/>
      <c r="G3624" s="363" t="s">
        <v>14791</v>
      </c>
      <c r="H3624" s="483">
        <v>9.09</v>
      </c>
      <c r="I3624" s="484"/>
    </row>
    <row r="3625" spans="1:9" ht="36.6" customHeight="1" x14ac:dyDescent="0.25">
      <c r="A3625" s="481" t="s">
        <v>1154</v>
      </c>
      <c r="B3625" s="481"/>
      <c r="C3625" s="482" t="s">
        <v>15700</v>
      </c>
      <c r="D3625" s="482"/>
      <c r="E3625" s="482"/>
      <c r="F3625" s="482"/>
      <c r="G3625" s="363" t="s">
        <v>14791</v>
      </c>
      <c r="H3625" s="500">
        <v>10.66</v>
      </c>
      <c r="I3625" s="484"/>
    </row>
    <row r="3626" spans="1:9" ht="36.6" customHeight="1" x14ac:dyDescent="0.25">
      <c r="A3626" s="481" t="s">
        <v>1155</v>
      </c>
      <c r="B3626" s="481"/>
      <c r="C3626" s="482" t="s">
        <v>15701</v>
      </c>
      <c r="D3626" s="482"/>
      <c r="E3626" s="482"/>
      <c r="F3626" s="482"/>
      <c r="G3626" s="363" t="s">
        <v>14791</v>
      </c>
      <c r="H3626" s="500">
        <v>12.24</v>
      </c>
      <c r="I3626" s="484"/>
    </row>
    <row r="3627" spans="1:9" ht="36.6" customHeight="1" x14ac:dyDescent="0.25">
      <c r="A3627" s="481" t="s">
        <v>1156</v>
      </c>
      <c r="B3627" s="481"/>
      <c r="C3627" s="482" t="s">
        <v>15702</v>
      </c>
      <c r="D3627" s="482"/>
      <c r="E3627" s="482"/>
      <c r="F3627" s="482"/>
      <c r="G3627" s="363" t="s">
        <v>14791</v>
      </c>
      <c r="H3627" s="500">
        <v>13.89</v>
      </c>
      <c r="I3627" s="484"/>
    </row>
    <row r="3628" spans="1:9" ht="36.6" customHeight="1" x14ac:dyDescent="0.25">
      <c r="A3628" s="481" t="s">
        <v>1157</v>
      </c>
      <c r="B3628" s="481"/>
      <c r="C3628" s="482" t="s">
        <v>15703</v>
      </c>
      <c r="D3628" s="482"/>
      <c r="E3628" s="482"/>
      <c r="F3628" s="482"/>
      <c r="G3628" s="363" t="s">
        <v>14791</v>
      </c>
      <c r="H3628" s="500">
        <v>10.08</v>
      </c>
      <c r="I3628" s="484"/>
    </row>
    <row r="3629" spans="1:9" ht="36.6" customHeight="1" x14ac:dyDescent="0.25">
      <c r="A3629" s="481" t="s">
        <v>1158</v>
      </c>
      <c r="B3629" s="481"/>
      <c r="C3629" s="482" t="s">
        <v>15704</v>
      </c>
      <c r="D3629" s="482"/>
      <c r="E3629" s="482"/>
      <c r="F3629" s="482"/>
      <c r="G3629" s="363" t="s">
        <v>14791</v>
      </c>
      <c r="H3629" s="500">
        <v>12.01</v>
      </c>
      <c r="I3629" s="484"/>
    </row>
    <row r="3630" spans="1:9" ht="36.6" customHeight="1" x14ac:dyDescent="0.25">
      <c r="A3630" s="481" t="s">
        <v>1159</v>
      </c>
      <c r="B3630" s="481"/>
      <c r="C3630" s="482" t="s">
        <v>15705</v>
      </c>
      <c r="D3630" s="482"/>
      <c r="E3630" s="482"/>
      <c r="F3630" s="482"/>
      <c r="G3630" s="363" t="s">
        <v>14791</v>
      </c>
      <c r="H3630" s="500">
        <v>13.63</v>
      </c>
      <c r="I3630" s="484"/>
    </row>
    <row r="3631" spans="1:9" ht="36.6" customHeight="1" x14ac:dyDescent="0.25">
      <c r="A3631" s="481" t="s">
        <v>1160</v>
      </c>
      <c r="B3631" s="481"/>
      <c r="C3631" s="482" t="s">
        <v>15706</v>
      </c>
      <c r="D3631" s="482"/>
      <c r="E3631" s="482"/>
      <c r="F3631" s="482"/>
      <c r="G3631" s="363" t="s">
        <v>14791</v>
      </c>
      <c r="H3631" s="500">
        <v>15.25</v>
      </c>
      <c r="I3631" s="484"/>
    </row>
    <row r="3632" spans="1:9" ht="24.4" customHeight="1" x14ac:dyDescent="0.25">
      <c r="A3632" s="481" t="s">
        <v>1141</v>
      </c>
      <c r="B3632" s="481"/>
      <c r="C3632" s="482" t="s">
        <v>15707</v>
      </c>
      <c r="D3632" s="482"/>
      <c r="E3632" s="482"/>
      <c r="F3632" s="482"/>
      <c r="G3632" s="363" t="s">
        <v>14791</v>
      </c>
      <c r="H3632" s="483">
        <v>3.17</v>
      </c>
      <c r="I3632" s="484"/>
    </row>
    <row r="3633" spans="1:9" ht="24.4" customHeight="1" x14ac:dyDescent="0.25">
      <c r="A3633" s="481" t="s">
        <v>1142</v>
      </c>
      <c r="B3633" s="481"/>
      <c r="C3633" s="482" t="s">
        <v>15708</v>
      </c>
      <c r="D3633" s="482"/>
      <c r="E3633" s="482"/>
      <c r="F3633" s="482"/>
      <c r="G3633" s="363" t="s">
        <v>14791</v>
      </c>
      <c r="H3633" s="483">
        <v>4.76</v>
      </c>
      <c r="I3633" s="484"/>
    </row>
    <row r="3634" spans="1:9" ht="24.4" customHeight="1" x14ac:dyDescent="0.25">
      <c r="A3634" s="481" t="s">
        <v>1143</v>
      </c>
      <c r="B3634" s="481"/>
      <c r="C3634" s="482" t="s">
        <v>15709</v>
      </c>
      <c r="D3634" s="482"/>
      <c r="E3634" s="482"/>
      <c r="F3634" s="482"/>
      <c r="G3634" s="363" t="s">
        <v>14791</v>
      </c>
      <c r="H3634" s="483">
        <v>6.35</v>
      </c>
      <c r="I3634" s="484"/>
    </row>
    <row r="3635" spans="1:9" ht="24.4" customHeight="1" x14ac:dyDescent="0.25">
      <c r="A3635" s="481" t="s">
        <v>1144</v>
      </c>
      <c r="B3635" s="481"/>
      <c r="C3635" s="482" t="s">
        <v>15710</v>
      </c>
      <c r="D3635" s="482"/>
      <c r="E3635" s="482"/>
      <c r="F3635" s="482"/>
      <c r="G3635" s="363" t="s">
        <v>14791</v>
      </c>
      <c r="H3635" s="483">
        <v>7.94</v>
      </c>
      <c r="I3635" s="484"/>
    </row>
    <row r="3636" spans="1:9" ht="24.4" customHeight="1" x14ac:dyDescent="0.25">
      <c r="A3636" s="481" t="s">
        <v>1125</v>
      </c>
      <c r="B3636" s="481"/>
      <c r="C3636" s="482" t="s">
        <v>15711</v>
      </c>
      <c r="D3636" s="482"/>
      <c r="E3636" s="482"/>
      <c r="F3636" s="482"/>
      <c r="G3636" s="363" t="s">
        <v>14791</v>
      </c>
      <c r="H3636" s="483">
        <v>1.58</v>
      </c>
      <c r="I3636" s="484"/>
    </row>
    <row r="3637" spans="1:9" ht="24.4" customHeight="1" x14ac:dyDescent="0.25">
      <c r="A3637" s="481" t="s">
        <v>1126</v>
      </c>
      <c r="B3637" s="481"/>
      <c r="C3637" s="482" t="s">
        <v>15712</v>
      </c>
      <c r="D3637" s="482"/>
      <c r="E3637" s="482"/>
      <c r="F3637" s="482"/>
      <c r="G3637" s="363" t="s">
        <v>14791</v>
      </c>
      <c r="H3637" s="483">
        <v>2.41</v>
      </c>
      <c r="I3637" s="484"/>
    </row>
    <row r="3638" spans="1:9" ht="24.4" customHeight="1" x14ac:dyDescent="0.25">
      <c r="A3638" s="481" t="s">
        <v>1127</v>
      </c>
      <c r="B3638" s="481"/>
      <c r="C3638" s="482" t="s">
        <v>15713</v>
      </c>
      <c r="D3638" s="482"/>
      <c r="E3638" s="482"/>
      <c r="F3638" s="482"/>
      <c r="G3638" s="363" t="s">
        <v>14791</v>
      </c>
      <c r="H3638" s="483">
        <v>1.9</v>
      </c>
      <c r="I3638" s="484"/>
    </row>
    <row r="3639" spans="1:9" ht="24.4" customHeight="1" x14ac:dyDescent="0.25">
      <c r="A3639" s="481" t="s">
        <v>1128</v>
      </c>
      <c r="B3639" s="481"/>
      <c r="C3639" s="482" t="s">
        <v>15714</v>
      </c>
      <c r="D3639" s="482"/>
      <c r="E3639" s="482"/>
      <c r="F3639" s="482"/>
      <c r="G3639" s="363" t="s">
        <v>14791</v>
      </c>
      <c r="H3639" s="483">
        <v>2.85</v>
      </c>
      <c r="I3639" s="484"/>
    </row>
    <row r="3640" spans="1:9" ht="24.4" customHeight="1" x14ac:dyDescent="0.25">
      <c r="A3640" s="481" t="s">
        <v>1129</v>
      </c>
      <c r="B3640" s="481"/>
      <c r="C3640" s="482" t="s">
        <v>15715</v>
      </c>
      <c r="D3640" s="482"/>
      <c r="E3640" s="482"/>
      <c r="F3640" s="482"/>
      <c r="G3640" s="363" t="s">
        <v>14791</v>
      </c>
      <c r="H3640" s="483">
        <v>3.81</v>
      </c>
      <c r="I3640" s="484"/>
    </row>
    <row r="3641" spans="1:9" ht="24.4" customHeight="1" x14ac:dyDescent="0.25">
      <c r="A3641" s="481" t="s">
        <v>1130</v>
      </c>
      <c r="B3641" s="481"/>
      <c r="C3641" s="482" t="s">
        <v>15716</v>
      </c>
      <c r="D3641" s="482"/>
      <c r="E3641" s="482"/>
      <c r="F3641" s="482"/>
      <c r="G3641" s="363" t="s">
        <v>14791</v>
      </c>
      <c r="H3641" s="483">
        <v>2.2200000000000002</v>
      </c>
      <c r="I3641" s="484"/>
    </row>
    <row r="3642" spans="1:9" ht="24.4" customHeight="1" x14ac:dyDescent="0.25">
      <c r="A3642" s="481" t="s">
        <v>1131</v>
      </c>
      <c r="B3642" s="481"/>
      <c r="C3642" s="482" t="s">
        <v>15717</v>
      </c>
      <c r="D3642" s="482"/>
      <c r="E3642" s="482"/>
      <c r="F3642" s="482"/>
      <c r="G3642" s="363" t="s">
        <v>14791</v>
      </c>
      <c r="H3642" s="483">
        <v>3.36</v>
      </c>
      <c r="I3642" s="484"/>
    </row>
    <row r="3643" spans="1:9" ht="24.4" customHeight="1" x14ac:dyDescent="0.25">
      <c r="A3643" s="481" t="s">
        <v>1132</v>
      </c>
      <c r="B3643" s="481"/>
      <c r="C3643" s="482" t="s">
        <v>15718</v>
      </c>
      <c r="D3643" s="482"/>
      <c r="E3643" s="482"/>
      <c r="F3643" s="482"/>
      <c r="G3643" s="363" t="s">
        <v>14791</v>
      </c>
      <c r="H3643" s="483">
        <v>4.4400000000000004</v>
      </c>
      <c r="I3643" s="484"/>
    </row>
    <row r="3644" spans="1:9" ht="24.4" customHeight="1" x14ac:dyDescent="0.25">
      <c r="A3644" s="481" t="s">
        <v>1133</v>
      </c>
      <c r="B3644" s="481"/>
      <c r="C3644" s="482" t="s">
        <v>15719</v>
      </c>
      <c r="D3644" s="482"/>
      <c r="E3644" s="482"/>
      <c r="F3644" s="482"/>
      <c r="G3644" s="363" t="s">
        <v>14791</v>
      </c>
      <c r="H3644" s="483">
        <v>2.54</v>
      </c>
      <c r="I3644" s="484"/>
    </row>
    <row r="3645" spans="1:9" ht="24.4" customHeight="1" x14ac:dyDescent="0.25">
      <c r="A3645" s="481" t="s">
        <v>1134</v>
      </c>
      <c r="B3645" s="481"/>
      <c r="C3645" s="482" t="s">
        <v>15720</v>
      </c>
      <c r="D3645" s="482"/>
      <c r="E3645" s="482"/>
      <c r="F3645" s="482"/>
      <c r="G3645" s="363" t="s">
        <v>14791</v>
      </c>
      <c r="H3645" s="483">
        <v>3.81</v>
      </c>
      <c r="I3645" s="484"/>
    </row>
    <row r="3646" spans="1:9" ht="24.4" customHeight="1" x14ac:dyDescent="0.25">
      <c r="A3646" s="481" t="s">
        <v>1135</v>
      </c>
      <c r="B3646" s="481"/>
      <c r="C3646" s="482" t="s">
        <v>15721</v>
      </c>
      <c r="D3646" s="482"/>
      <c r="E3646" s="482"/>
      <c r="F3646" s="482"/>
      <c r="G3646" s="363" t="s">
        <v>14791</v>
      </c>
      <c r="H3646" s="483">
        <v>5.08</v>
      </c>
      <c r="I3646" s="484"/>
    </row>
    <row r="3647" spans="1:9" ht="24.4" customHeight="1" x14ac:dyDescent="0.25">
      <c r="A3647" s="481" t="s">
        <v>1136</v>
      </c>
      <c r="B3647" s="481"/>
      <c r="C3647" s="482" t="s">
        <v>15722</v>
      </c>
      <c r="D3647" s="482"/>
      <c r="E3647" s="482"/>
      <c r="F3647" s="482"/>
      <c r="G3647" s="363" t="s">
        <v>14791</v>
      </c>
      <c r="H3647" s="483">
        <v>6.35</v>
      </c>
      <c r="I3647" s="484"/>
    </row>
    <row r="3648" spans="1:9" ht="24.4" customHeight="1" x14ac:dyDescent="0.25">
      <c r="A3648" s="481" t="s">
        <v>1137</v>
      </c>
      <c r="B3648" s="481"/>
      <c r="C3648" s="482" t="s">
        <v>15723</v>
      </c>
      <c r="D3648" s="482"/>
      <c r="E3648" s="482"/>
      <c r="F3648" s="482"/>
      <c r="G3648" s="363" t="s">
        <v>14791</v>
      </c>
      <c r="H3648" s="483">
        <v>2.85</v>
      </c>
      <c r="I3648" s="484"/>
    </row>
    <row r="3649" spans="1:9" ht="24.4" customHeight="1" x14ac:dyDescent="0.25">
      <c r="A3649" s="481" t="s">
        <v>1138</v>
      </c>
      <c r="B3649" s="481"/>
      <c r="C3649" s="482" t="s">
        <v>15724</v>
      </c>
      <c r="D3649" s="482"/>
      <c r="E3649" s="482"/>
      <c r="F3649" s="482"/>
      <c r="G3649" s="363" t="s">
        <v>14791</v>
      </c>
      <c r="H3649" s="483">
        <v>4.32</v>
      </c>
      <c r="I3649" s="484"/>
    </row>
    <row r="3650" spans="1:9" ht="24.4" customHeight="1" x14ac:dyDescent="0.25">
      <c r="A3650" s="481" t="s">
        <v>1139</v>
      </c>
      <c r="B3650" s="481"/>
      <c r="C3650" s="482" t="s">
        <v>15725</v>
      </c>
      <c r="D3650" s="482"/>
      <c r="E3650" s="482"/>
      <c r="F3650" s="482"/>
      <c r="G3650" s="363" t="s">
        <v>14791</v>
      </c>
      <c r="H3650" s="483">
        <v>5.71</v>
      </c>
      <c r="I3650" s="484"/>
    </row>
    <row r="3651" spans="1:9" ht="24.4" customHeight="1" x14ac:dyDescent="0.25">
      <c r="A3651" s="481" t="s">
        <v>1140</v>
      </c>
      <c r="B3651" s="481"/>
      <c r="C3651" s="482" t="s">
        <v>15726</v>
      </c>
      <c r="D3651" s="482"/>
      <c r="E3651" s="482"/>
      <c r="F3651" s="482"/>
      <c r="G3651" s="363" t="s">
        <v>14791</v>
      </c>
      <c r="H3651" s="483">
        <v>7.18</v>
      </c>
      <c r="I3651" s="484"/>
    </row>
    <row r="3652" spans="1:9" ht="24.4" customHeight="1" x14ac:dyDescent="0.25">
      <c r="A3652" s="481" t="s">
        <v>1232</v>
      </c>
      <c r="B3652" s="481"/>
      <c r="C3652" s="482" t="s">
        <v>15727</v>
      </c>
      <c r="D3652" s="482"/>
      <c r="E3652" s="482"/>
      <c r="F3652" s="482"/>
      <c r="G3652" s="363" t="s">
        <v>355</v>
      </c>
      <c r="H3652" s="500">
        <v>36.340000000000003</v>
      </c>
      <c r="I3652" s="484"/>
    </row>
    <row r="3653" spans="1:9" ht="24.4" customHeight="1" x14ac:dyDescent="0.25">
      <c r="A3653" s="481" t="s">
        <v>1234</v>
      </c>
      <c r="B3653" s="481"/>
      <c r="C3653" s="482" t="s">
        <v>15728</v>
      </c>
      <c r="D3653" s="482"/>
      <c r="E3653" s="482"/>
      <c r="F3653" s="482"/>
      <c r="G3653" s="363" t="s">
        <v>355</v>
      </c>
      <c r="H3653" s="499">
        <v>191.63</v>
      </c>
      <c r="I3653" s="484"/>
    </row>
    <row r="3654" spans="1:9" ht="24.4" customHeight="1" x14ac:dyDescent="0.25">
      <c r="A3654" s="481" t="s">
        <v>1233</v>
      </c>
      <c r="B3654" s="481"/>
      <c r="C3654" s="482" t="s">
        <v>15729</v>
      </c>
      <c r="D3654" s="482"/>
      <c r="E3654" s="482"/>
      <c r="F3654" s="482"/>
      <c r="G3654" s="363" t="s">
        <v>355</v>
      </c>
      <c r="H3654" s="499">
        <v>108.08</v>
      </c>
      <c r="I3654" s="484"/>
    </row>
    <row r="3655" spans="1:9" ht="24.4" customHeight="1" x14ac:dyDescent="0.25">
      <c r="A3655" s="481" t="s">
        <v>1124</v>
      </c>
      <c r="B3655" s="481"/>
      <c r="C3655" s="482" t="s">
        <v>15730</v>
      </c>
      <c r="D3655" s="482"/>
      <c r="E3655" s="482"/>
      <c r="F3655" s="482"/>
      <c r="G3655" s="363" t="s">
        <v>14791</v>
      </c>
      <c r="H3655" s="500">
        <v>31.22</v>
      </c>
      <c r="I3655" s="484"/>
    </row>
    <row r="3656" spans="1:9" ht="24.4" customHeight="1" x14ac:dyDescent="0.25">
      <c r="A3656" s="481" t="s">
        <v>1084</v>
      </c>
      <c r="B3656" s="481"/>
      <c r="C3656" s="482" t="s">
        <v>15731</v>
      </c>
      <c r="D3656" s="482"/>
      <c r="E3656" s="482"/>
      <c r="F3656" s="482"/>
      <c r="G3656" s="363" t="s">
        <v>14791</v>
      </c>
      <c r="H3656" s="500">
        <v>34.31</v>
      </c>
      <c r="I3656" s="484"/>
    </row>
    <row r="3657" spans="1:9" ht="24.4" customHeight="1" x14ac:dyDescent="0.25">
      <c r="A3657" s="481" t="s">
        <v>1082</v>
      </c>
      <c r="B3657" s="481"/>
      <c r="C3657" s="482" t="s">
        <v>15732</v>
      </c>
      <c r="D3657" s="482"/>
      <c r="E3657" s="482"/>
      <c r="F3657" s="482"/>
      <c r="G3657" s="363" t="s">
        <v>14791</v>
      </c>
      <c r="H3657" s="500">
        <v>31.13</v>
      </c>
      <c r="I3657" s="484"/>
    </row>
    <row r="3658" spans="1:9" ht="24.4" customHeight="1" x14ac:dyDescent="0.25">
      <c r="A3658" s="481" t="s">
        <v>1083</v>
      </c>
      <c r="B3658" s="481"/>
      <c r="C3658" s="482" t="s">
        <v>15733</v>
      </c>
      <c r="D3658" s="482"/>
      <c r="E3658" s="482"/>
      <c r="F3658" s="482"/>
      <c r="G3658" s="363" t="s">
        <v>14791</v>
      </c>
      <c r="H3658" s="500">
        <v>32.72</v>
      </c>
      <c r="I3658" s="484"/>
    </row>
    <row r="3659" spans="1:9" ht="24.4" customHeight="1" x14ac:dyDescent="0.25">
      <c r="A3659" s="481" t="s">
        <v>1087</v>
      </c>
      <c r="B3659" s="481"/>
      <c r="C3659" s="482" t="s">
        <v>15734</v>
      </c>
      <c r="D3659" s="482"/>
      <c r="E3659" s="482"/>
      <c r="F3659" s="482"/>
      <c r="G3659" s="363" t="s">
        <v>14791</v>
      </c>
      <c r="H3659" s="500">
        <v>36.28</v>
      </c>
      <c r="I3659" s="484"/>
    </row>
    <row r="3660" spans="1:9" ht="24.4" customHeight="1" x14ac:dyDescent="0.25">
      <c r="A3660" s="481" t="s">
        <v>1085</v>
      </c>
      <c r="B3660" s="481"/>
      <c r="C3660" s="482" t="s">
        <v>15735</v>
      </c>
      <c r="D3660" s="482"/>
      <c r="E3660" s="482"/>
      <c r="F3660" s="482"/>
      <c r="G3660" s="363" t="s">
        <v>14791</v>
      </c>
      <c r="H3660" s="500">
        <v>33.1</v>
      </c>
      <c r="I3660" s="484"/>
    </row>
    <row r="3661" spans="1:9" ht="24.4" customHeight="1" x14ac:dyDescent="0.25">
      <c r="A3661" s="481" t="s">
        <v>1086</v>
      </c>
      <c r="B3661" s="481"/>
      <c r="C3661" s="482" t="s">
        <v>15736</v>
      </c>
      <c r="D3661" s="482"/>
      <c r="E3661" s="482"/>
      <c r="F3661" s="482"/>
      <c r="G3661" s="363" t="s">
        <v>14791</v>
      </c>
      <c r="H3661" s="500">
        <v>34.69</v>
      </c>
      <c r="I3661" s="484"/>
    </row>
    <row r="3662" spans="1:9" ht="24.4" customHeight="1" x14ac:dyDescent="0.25">
      <c r="A3662" s="481" t="s">
        <v>1089</v>
      </c>
      <c r="B3662" s="481"/>
      <c r="C3662" s="482" t="s">
        <v>15737</v>
      </c>
      <c r="D3662" s="482"/>
      <c r="E3662" s="482"/>
      <c r="F3662" s="482"/>
      <c r="G3662" s="363" t="s">
        <v>14791</v>
      </c>
      <c r="H3662" s="500">
        <v>38.25</v>
      </c>
      <c r="I3662" s="484"/>
    </row>
    <row r="3663" spans="1:9" ht="24.4" customHeight="1" x14ac:dyDescent="0.25">
      <c r="A3663" s="481" t="s">
        <v>1088</v>
      </c>
      <c r="B3663" s="481"/>
      <c r="C3663" s="482" t="s">
        <v>15738</v>
      </c>
      <c r="D3663" s="482"/>
      <c r="E3663" s="482"/>
      <c r="F3663" s="482"/>
      <c r="G3663" s="363" t="s">
        <v>14791</v>
      </c>
      <c r="H3663" s="500">
        <v>36.659999999999997</v>
      </c>
      <c r="I3663" s="484"/>
    </row>
    <row r="3664" spans="1:9" ht="24.4" customHeight="1" x14ac:dyDescent="0.25">
      <c r="A3664" s="481" t="s">
        <v>1073</v>
      </c>
      <c r="B3664" s="481"/>
      <c r="C3664" s="482" t="s">
        <v>15739</v>
      </c>
      <c r="D3664" s="482"/>
      <c r="E3664" s="482"/>
      <c r="F3664" s="482"/>
      <c r="G3664" s="363" t="s">
        <v>14791</v>
      </c>
      <c r="H3664" s="500">
        <v>20.78</v>
      </c>
      <c r="I3664" s="484"/>
    </row>
    <row r="3665" spans="1:9" ht="24.4" customHeight="1" x14ac:dyDescent="0.25">
      <c r="A3665" s="481" t="s">
        <v>1074</v>
      </c>
      <c r="B3665" s="481"/>
      <c r="C3665" s="482" t="s">
        <v>15740</v>
      </c>
      <c r="D3665" s="482"/>
      <c r="E3665" s="482"/>
      <c r="F3665" s="482"/>
      <c r="G3665" s="363" t="s">
        <v>14791</v>
      </c>
      <c r="H3665" s="500">
        <v>22.36</v>
      </c>
      <c r="I3665" s="484"/>
    </row>
    <row r="3666" spans="1:9" ht="24.4" customHeight="1" x14ac:dyDescent="0.25">
      <c r="A3666" s="481" t="s">
        <v>1075</v>
      </c>
      <c r="B3666" s="481"/>
      <c r="C3666" s="482" t="s">
        <v>15741</v>
      </c>
      <c r="D3666" s="482"/>
      <c r="E3666" s="482"/>
      <c r="F3666" s="482"/>
      <c r="G3666" s="363" t="s">
        <v>14791</v>
      </c>
      <c r="H3666" s="500">
        <v>23.95</v>
      </c>
      <c r="I3666" s="484"/>
    </row>
    <row r="3667" spans="1:9" ht="24.4" customHeight="1" x14ac:dyDescent="0.25">
      <c r="A3667" s="481" t="s">
        <v>1076</v>
      </c>
      <c r="B3667" s="481"/>
      <c r="C3667" s="482" t="s">
        <v>15742</v>
      </c>
      <c r="D3667" s="482"/>
      <c r="E3667" s="482"/>
      <c r="F3667" s="482"/>
      <c r="G3667" s="363" t="s">
        <v>14791</v>
      </c>
      <c r="H3667" s="500">
        <v>24.21</v>
      </c>
      <c r="I3667" s="484"/>
    </row>
    <row r="3668" spans="1:9" ht="24.4" customHeight="1" x14ac:dyDescent="0.25">
      <c r="A3668" s="481" t="s">
        <v>1077</v>
      </c>
      <c r="B3668" s="481"/>
      <c r="C3668" s="482" t="s">
        <v>15743</v>
      </c>
      <c r="D3668" s="482"/>
      <c r="E3668" s="482"/>
      <c r="F3668" s="482"/>
      <c r="G3668" s="363" t="s">
        <v>14791</v>
      </c>
      <c r="H3668" s="500">
        <v>25.8</v>
      </c>
      <c r="I3668" s="484"/>
    </row>
    <row r="3669" spans="1:9" ht="24.4" customHeight="1" x14ac:dyDescent="0.25">
      <c r="A3669" s="481" t="s">
        <v>1078</v>
      </c>
      <c r="B3669" s="481"/>
      <c r="C3669" s="482" t="s">
        <v>15744</v>
      </c>
      <c r="D3669" s="482"/>
      <c r="E3669" s="482"/>
      <c r="F3669" s="482"/>
      <c r="G3669" s="363" t="s">
        <v>14791</v>
      </c>
      <c r="H3669" s="500">
        <v>27.39</v>
      </c>
      <c r="I3669" s="484"/>
    </row>
    <row r="3670" spans="1:9" ht="24.4" customHeight="1" x14ac:dyDescent="0.25">
      <c r="A3670" s="481" t="s">
        <v>1079</v>
      </c>
      <c r="B3670" s="481"/>
      <c r="C3670" s="482" t="s">
        <v>15745</v>
      </c>
      <c r="D3670" s="482"/>
      <c r="E3670" s="482"/>
      <c r="F3670" s="482"/>
      <c r="G3670" s="363" t="s">
        <v>14791</v>
      </c>
      <c r="H3670" s="500">
        <v>27.64</v>
      </c>
      <c r="I3670" s="484"/>
    </row>
    <row r="3671" spans="1:9" ht="24.4" customHeight="1" x14ac:dyDescent="0.25">
      <c r="A3671" s="481" t="s">
        <v>1080</v>
      </c>
      <c r="B3671" s="481"/>
      <c r="C3671" s="482" t="s">
        <v>15746</v>
      </c>
      <c r="D3671" s="482"/>
      <c r="E3671" s="482"/>
      <c r="F3671" s="482"/>
      <c r="G3671" s="363" t="s">
        <v>14791</v>
      </c>
      <c r="H3671" s="500">
        <v>29.23</v>
      </c>
      <c r="I3671" s="484"/>
    </row>
    <row r="3672" spans="1:9" ht="24.4" customHeight="1" x14ac:dyDescent="0.25">
      <c r="A3672" s="481" t="s">
        <v>1081</v>
      </c>
      <c r="B3672" s="481"/>
      <c r="C3672" s="482" t="s">
        <v>15747</v>
      </c>
      <c r="D3672" s="482"/>
      <c r="E3672" s="482"/>
      <c r="F3672" s="482"/>
      <c r="G3672" s="363" t="s">
        <v>14791</v>
      </c>
      <c r="H3672" s="500">
        <v>30.82</v>
      </c>
      <c r="I3672" s="484"/>
    </row>
    <row r="3673" spans="1:9" ht="24.4" customHeight="1" x14ac:dyDescent="0.25">
      <c r="A3673" s="481" t="s">
        <v>1101</v>
      </c>
      <c r="B3673" s="481"/>
      <c r="C3673" s="482" t="s">
        <v>15748</v>
      </c>
      <c r="D3673" s="482"/>
      <c r="E3673" s="482"/>
      <c r="F3673" s="482"/>
      <c r="G3673" s="363" t="s">
        <v>14791</v>
      </c>
      <c r="H3673" s="500">
        <v>49.93</v>
      </c>
      <c r="I3673" s="484"/>
    </row>
    <row r="3674" spans="1:9" ht="24.4" customHeight="1" x14ac:dyDescent="0.25">
      <c r="A3674" s="481" t="s">
        <v>1099</v>
      </c>
      <c r="B3674" s="481"/>
      <c r="C3674" s="482" t="s">
        <v>15749</v>
      </c>
      <c r="D3674" s="482"/>
      <c r="E3674" s="482"/>
      <c r="F3674" s="482"/>
      <c r="G3674" s="363" t="s">
        <v>14791</v>
      </c>
      <c r="H3674" s="500">
        <v>45.45</v>
      </c>
      <c r="I3674" s="484"/>
    </row>
    <row r="3675" spans="1:9" ht="24.4" customHeight="1" x14ac:dyDescent="0.25">
      <c r="A3675" s="481" t="s">
        <v>1100</v>
      </c>
      <c r="B3675" s="481"/>
      <c r="C3675" s="482" t="s">
        <v>15750</v>
      </c>
      <c r="D3675" s="482"/>
      <c r="E3675" s="482"/>
      <c r="F3675" s="482"/>
      <c r="G3675" s="363" t="s">
        <v>14791</v>
      </c>
      <c r="H3675" s="500">
        <v>47.57</v>
      </c>
      <c r="I3675" s="484"/>
    </row>
    <row r="3676" spans="1:9" ht="24.4" customHeight="1" x14ac:dyDescent="0.25">
      <c r="A3676" s="481" t="s">
        <v>1104</v>
      </c>
      <c r="B3676" s="481"/>
      <c r="C3676" s="482" t="s">
        <v>15751</v>
      </c>
      <c r="D3676" s="482"/>
      <c r="E3676" s="482"/>
      <c r="F3676" s="482"/>
      <c r="G3676" s="363" t="s">
        <v>14791</v>
      </c>
      <c r="H3676" s="500">
        <v>51.97</v>
      </c>
      <c r="I3676" s="484"/>
    </row>
    <row r="3677" spans="1:9" ht="24.4" customHeight="1" x14ac:dyDescent="0.25">
      <c r="A3677" s="481" t="s">
        <v>1102</v>
      </c>
      <c r="B3677" s="481"/>
      <c r="C3677" s="482" t="s">
        <v>15752</v>
      </c>
      <c r="D3677" s="482"/>
      <c r="E3677" s="482"/>
      <c r="F3677" s="482"/>
      <c r="G3677" s="363" t="s">
        <v>14791</v>
      </c>
      <c r="H3677" s="500">
        <v>47.73</v>
      </c>
      <c r="I3677" s="484"/>
    </row>
    <row r="3678" spans="1:9" ht="24.4" customHeight="1" x14ac:dyDescent="0.25">
      <c r="A3678" s="481" t="s">
        <v>1103</v>
      </c>
      <c r="B3678" s="481"/>
      <c r="C3678" s="482" t="s">
        <v>15753</v>
      </c>
      <c r="D3678" s="482"/>
      <c r="E3678" s="482"/>
      <c r="F3678" s="482"/>
      <c r="G3678" s="363" t="s">
        <v>14791</v>
      </c>
      <c r="H3678" s="500">
        <v>49.77</v>
      </c>
      <c r="I3678" s="484"/>
    </row>
    <row r="3679" spans="1:9" ht="24.4" customHeight="1" x14ac:dyDescent="0.25">
      <c r="A3679" s="481" t="s">
        <v>1106</v>
      </c>
      <c r="B3679" s="481"/>
      <c r="C3679" s="482" t="s">
        <v>15754</v>
      </c>
      <c r="D3679" s="482"/>
      <c r="E3679" s="482"/>
      <c r="F3679" s="482"/>
      <c r="G3679" s="363" t="s">
        <v>14791</v>
      </c>
      <c r="H3679" s="500">
        <v>54.25</v>
      </c>
      <c r="I3679" s="484"/>
    </row>
    <row r="3680" spans="1:9" ht="24.4" customHeight="1" x14ac:dyDescent="0.25">
      <c r="A3680" s="481" t="s">
        <v>1105</v>
      </c>
      <c r="B3680" s="481"/>
      <c r="C3680" s="482" t="s">
        <v>15755</v>
      </c>
      <c r="D3680" s="482"/>
      <c r="E3680" s="482"/>
      <c r="F3680" s="482"/>
      <c r="G3680" s="363" t="s">
        <v>14791</v>
      </c>
      <c r="H3680" s="500">
        <v>52.2</v>
      </c>
      <c r="I3680" s="484"/>
    </row>
    <row r="3681" spans="1:9" ht="24.4" customHeight="1" x14ac:dyDescent="0.25">
      <c r="A3681" s="481" t="s">
        <v>1090</v>
      </c>
      <c r="B3681" s="481"/>
      <c r="C3681" s="482" t="s">
        <v>15756</v>
      </c>
      <c r="D3681" s="482"/>
      <c r="E3681" s="482"/>
      <c r="F3681" s="482"/>
      <c r="G3681" s="363" t="s">
        <v>14791</v>
      </c>
      <c r="H3681" s="500">
        <v>32.81</v>
      </c>
      <c r="I3681" s="484"/>
    </row>
    <row r="3682" spans="1:9" ht="24.4" customHeight="1" x14ac:dyDescent="0.25">
      <c r="A3682" s="481" t="s">
        <v>1091</v>
      </c>
      <c r="B3682" s="481"/>
      <c r="C3682" s="482" t="s">
        <v>15757</v>
      </c>
      <c r="D3682" s="482"/>
      <c r="E3682" s="482"/>
      <c r="F3682" s="482"/>
      <c r="G3682" s="363" t="s">
        <v>14791</v>
      </c>
      <c r="H3682" s="500">
        <v>34.85</v>
      </c>
      <c r="I3682" s="484"/>
    </row>
    <row r="3683" spans="1:9" ht="24.4" customHeight="1" x14ac:dyDescent="0.25">
      <c r="A3683" s="481" t="s">
        <v>1092</v>
      </c>
      <c r="B3683" s="481"/>
      <c r="C3683" s="482" t="s">
        <v>15758</v>
      </c>
      <c r="D3683" s="482"/>
      <c r="E3683" s="482"/>
      <c r="F3683" s="482"/>
      <c r="G3683" s="363" t="s">
        <v>14791</v>
      </c>
      <c r="H3683" s="500">
        <v>37.200000000000003</v>
      </c>
      <c r="I3683" s="484"/>
    </row>
    <row r="3684" spans="1:9" ht="24.4" customHeight="1" x14ac:dyDescent="0.25">
      <c r="A3684" s="481" t="s">
        <v>1093</v>
      </c>
      <c r="B3684" s="481"/>
      <c r="C3684" s="482" t="s">
        <v>15759</v>
      </c>
      <c r="D3684" s="482"/>
      <c r="E3684" s="482"/>
      <c r="F3684" s="482"/>
      <c r="G3684" s="363" t="s">
        <v>14791</v>
      </c>
      <c r="H3684" s="500">
        <v>37.01</v>
      </c>
      <c r="I3684" s="484"/>
    </row>
    <row r="3685" spans="1:9" ht="24.4" customHeight="1" x14ac:dyDescent="0.25">
      <c r="A3685" s="481" t="s">
        <v>1094</v>
      </c>
      <c r="B3685" s="481"/>
      <c r="C3685" s="482" t="s">
        <v>15760</v>
      </c>
      <c r="D3685" s="482"/>
      <c r="E3685" s="482"/>
      <c r="F3685" s="482"/>
      <c r="G3685" s="363" t="s">
        <v>14791</v>
      </c>
      <c r="H3685" s="500">
        <v>39.21</v>
      </c>
      <c r="I3685" s="484"/>
    </row>
    <row r="3686" spans="1:9" ht="24.4" customHeight="1" x14ac:dyDescent="0.25">
      <c r="A3686" s="481" t="s">
        <v>1095</v>
      </c>
      <c r="B3686" s="481"/>
      <c r="C3686" s="482" t="s">
        <v>15761</v>
      </c>
      <c r="D3686" s="482"/>
      <c r="E3686" s="482"/>
      <c r="F3686" s="482"/>
      <c r="G3686" s="363" t="s">
        <v>14791</v>
      </c>
      <c r="H3686" s="500">
        <v>41.56</v>
      </c>
      <c r="I3686" s="484"/>
    </row>
    <row r="3687" spans="1:9" ht="24.4" customHeight="1" x14ac:dyDescent="0.25">
      <c r="A3687" s="481" t="s">
        <v>1096</v>
      </c>
      <c r="B3687" s="481"/>
      <c r="C3687" s="482" t="s">
        <v>15762</v>
      </c>
      <c r="D3687" s="482"/>
      <c r="E3687" s="482"/>
      <c r="F3687" s="482"/>
      <c r="G3687" s="363" t="s">
        <v>14791</v>
      </c>
      <c r="H3687" s="500">
        <v>41.2</v>
      </c>
      <c r="I3687" s="484"/>
    </row>
    <row r="3688" spans="1:9" ht="24.4" customHeight="1" x14ac:dyDescent="0.25">
      <c r="A3688" s="481" t="s">
        <v>1097</v>
      </c>
      <c r="B3688" s="481"/>
      <c r="C3688" s="482" t="s">
        <v>15763</v>
      </c>
      <c r="D3688" s="482"/>
      <c r="E3688" s="482"/>
      <c r="F3688" s="482"/>
      <c r="G3688" s="363" t="s">
        <v>14791</v>
      </c>
      <c r="H3688" s="500">
        <v>43.4</v>
      </c>
      <c r="I3688" s="484"/>
    </row>
    <row r="3689" spans="1:9" ht="24.4" customHeight="1" x14ac:dyDescent="0.25">
      <c r="A3689" s="481" t="s">
        <v>1098</v>
      </c>
      <c r="B3689" s="481"/>
      <c r="C3689" s="482" t="s">
        <v>15764</v>
      </c>
      <c r="D3689" s="482"/>
      <c r="E3689" s="482"/>
      <c r="F3689" s="482"/>
      <c r="G3689" s="363" t="s">
        <v>14791</v>
      </c>
      <c r="H3689" s="500">
        <v>45.67</v>
      </c>
      <c r="I3689" s="484"/>
    </row>
    <row r="3690" spans="1:9" ht="24.4" customHeight="1" x14ac:dyDescent="0.25">
      <c r="A3690" s="481" t="s">
        <v>1118</v>
      </c>
      <c r="B3690" s="481"/>
      <c r="C3690" s="482" t="s">
        <v>15765</v>
      </c>
      <c r="D3690" s="482"/>
      <c r="E3690" s="482"/>
      <c r="F3690" s="482"/>
      <c r="G3690" s="363" t="s">
        <v>14791</v>
      </c>
      <c r="H3690" s="499">
        <v>143</v>
      </c>
      <c r="I3690" s="484"/>
    </row>
    <row r="3691" spans="1:9" ht="24.4" customHeight="1" x14ac:dyDescent="0.25">
      <c r="A3691" s="481" t="s">
        <v>1116</v>
      </c>
      <c r="B3691" s="481"/>
      <c r="C3691" s="482" t="s">
        <v>15766</v>
      </c>
      <c r="D3691" s="482"/>
      <c r="E3691" s="482"/>
      <c r="F3691" s="482"/>
      <c r="G3691" s="363" t="s">
        <v>14791</v>
      </c>
      <c r="H3691" s="499">
        <v>130.86000000000001</v>
      </c>
      <c r="I3691" s="484"/>
    </row>
    <row r="3692" spans="1:9" ht="24.4" customHeight="1" x14ac:dyDescent="0.25">
      <c r="A3692" s="481" t="s">
        <v>1117</v>
      </c>
      <c r="B3692" s="481"/>
      <c r="C3692" s="482" t="s">
        <v>15767</v>
      </c>
      <c r="D3692" s="482"/>
      <c r="E3692" s="482"/>
      <c r="F3692" s="482"/>
      <c r="G3692" s="363" t="s">
        <v>14791</v>
      </c>
      <c r="H3692" s="499">
        <v>136.91999999999999</v>
      </c>
      <c r="I3692" s="484"/>
    </row>
    <row r="3693" spans="1:9" ht="24.4" customHeight="1" x14ac:dyDescent="0.25">
      <c r="A3693" s="481" t="s">
        <v>1121</v>
      </c>
      <c r="B3693" s="481"/>
      <c r="C3693" s="482" t="s">
        <v>15768</v>
      </c>
      <c r="D3693" s="482"/>
      <c r="E3693" s="482"/>
      <c r="F3693" s="482"/>
      <c r="G3693" s="363" t="s">
        <v>14791</v>
      </c>
      <c r="H3693" s="499">
        <v>144.32</v>
      </c>
      <c r="I3693" s="484"/>
    </row>
    <row r="3694" spans="1:9" ht="24.4" customHeight="1" x14ac:dyDescent="0.25">
      <c r="A3694" s="481" t="s">
        <v>1119</v>
      </c>
      <c r="B3694" s="481"/>
      <c r="C3694" s="482" t="s">
        <v>15769</v>
      </c>
      <c r="D3694" s="482"/>
      <c r="E3694" s="482"/>
      <c r="F3694" s="482"/>
      <c r="G3694" s="363" t="s">
        <v>14791</v>
      </c>
      <c r="H3694" s="499">
        <v>134.75</v>
      </c>
      <c r="I3694" s="484"/>
    </row>
    <row r="3695" spans="1:9" ht="24.4" customHeight="1" x14ac:dyDescent="0.25">
      <c r="A3695" s="481" t="s">
        <v>1120</v>
      </c>
      <c r="B3695" s="481"/>
      <c r="C3695" s="482" t="s">
        <v>15770</v>
      </c>
      <c r="D3695" s="482"/>
      <c r="E3695" s="482"/>
      <c r="F3695" s="482"/>
      <c r="G3695" s="363" t="s">
        <v>14791</v>
      </c>
      <c r="H3695" s="499">
        <v>138.88999999999999</v>
      </c>
      <c r="I3695" s="484"/>
    </row>
    <row r="3696" spans="1:9" ht="24.4" customHeight="1" x14ac:dyDescent="0.25">
      <c r="A3696" s="481" t="s">
        <v>1123</v>
      </c>
      <c r="B3696" s="481"/>
      <c r="C3696" s="482" t="s">
        <v>15771</v>
      </c>
      <c r="D3696" s="482"/>
      <c r="E3696" s="482"/>
      <c r="F3696" s="482"/>
      <c r="G3696" s="363" t="s">
        <v>14791</v>
      </c>
      <c r="H3696" s="499">
        <v>148.86000000000001</v>
      </c>
      <c r="I3696" s="484"/>
    </row>
    <row r="3697" spans="1:9" ht="24.4" customHeight="1" x14ac:dyDescent="0.25">
      <c r="A3697" s="481" t="s">
        <v>1122</v>
      </c>
      <c r="B3697" s="481"/>
      <c r="C3697" s="482" t="s">
        <v>15772</v>
      </c>
      <c r="D3697" s="482"/>
      <c r="E3697" s="482"/>
      <c r="F3697" s="482"/>
      <c r="G3697" s="363" t="s">
        <v>14791</v>
      </c>
      <c r="H3697" s="499">
        <v>143.43</v>
      </c>
      <c r="I3697" s="484"/>
    </row>
    <row r="3698" spans="1:9" ht="24.4" customHeight="1" x14ac:dyDescent="0.25">
      <c r="A3698" s="481" t="s">
        <v>1107</v>
      </c>
      <c r="B3698" s="481"/>
      <c r="C3698" s="482" t="s">
        <v>15773</v>
      </c>
      <c r="D3698" s="482"/>
      <c r="E3698" s="482"/>
      <c r="F3698" s="482"/>
      <c r="G3698" s="363" t="s">
        <v>14791</v>
      </c>
      <c r="H3698" s="499">
        <v>107.06</v>
      </c>
      <c r="I3698" s="484"/>
    </row>
    <row r="3699" spans="1:9" ht="24.4" customHeight="1" x14ac:dyDescent="0.25">
      <c r="A3699" s="481" t="s">
        <v>1108</v>
      </c>
      <c r="B3699" s="481"/>
      <c r="C3699" s="482" t="s">
        <v>15774</v>
      </c>
      <c r="D3699" s="482"/>
      <c r="E3699" s="482"/>
      <c r="F3699" s="482"/>
      <c r="G3699" s="363" t="s">
        <v>14791</v>
      </c>
      <c r="H3699" s="499">
        <v>112.49</v>
      </c>
      <c r="I3699" s="484"/>
    </row>
    <row r="3700" spans="1:9" ht="24.4" customHeight="1" x14ac:dyDescent="0.25">
      <c r="A3700" s="481" t="s">
        <v>1109</v>
      </c>
      <c r="B3700" s="481"/>
      <c r="C3700" s="482" t="s">
        <v>15775</v>
      </c>
      <c r="D3700" s="482"/>
      <c r="E3700" s="482"/>
      <c r="F3700" s="482"/>
      <c r="G3700" s="363" t="s">
        <v>14791</v>
      </c>
      <c r="H3700" s="499">
        <v>118.56</v>
      </c>
      <c r="I3700" s="484"/>
    </row>
    <row r="3701" spans="1:9" ht="24.4" customHeight="1" x14ac:dyDescent="0.25">
      <c r="A3701" s="481" t="s">
        <v>1110</v>
      </c>
      <c r="B3701" s="481"/>
      <c r="C3701" s="482" t="s">
        <v>15776</v>
      </c>
      <c r="D3701" s="482"/>
      <c r="E3701" s="482"/>
      <c r="F3701" s="482"/>
      <c r="G3701" s="363" t="s">
        <v>14791</v>
      </c>
      <c r="H3701" s="499">
        <v>114.98</v>
      </c>
      <c r="I3701" s="484"/>
    </row>
    <row r="3702" spans="1:9" ht="24.4" customHeight="1" x14ac:dyDescent="0.25">
      <c r="A3702" s="481" t="s">
        <v>1111</v>
      </c>
      <c r="B3702" s="481"/>
      <c r="C3702" s="482" t="s">
        <v>15777</v>
      </c>
      <c r="D3702" s="482"/>
      <c r="E3702" s="482"/>
      <c r="F3702" s="482"/>
      <c r="G3702" s="363" t="s">
        <v>14791</v>
      </c>
      <c r="H3702" s="499">
        <v>120.41</v>
      </c>
      <c r="I3702" s="484"/>
    </row>
    <row r="3703" spans="1:9" ht="24.4" customHeight="1" x14ac:dyDescent="0.25">
      <c r="A3703" s="481" t="s">
        <v>1112</v>
      </c>
      <c r="B3703" s="481"/>
      <c r="C3703" s="482" t="s">
        <v>15778</v>
      </c>
      <c r="D3703" s="482"/>
      <c r="E3703" s="482"/>
      <c r="F3703" s="482"/>
      <c r="G3703" s="363" t="s">
        <v>14791</v>
      </c>
      <c r="H3703" s="499">
        <v>126.47</v>
      </c>
      <c r="I3703" s="484"/>
    </row>
    <row r="3704" spans="1:9" ht="24.4" customHeight="1" x14ac:dyDescent="0.25">
      <c r="A3704" s="481" t="s">
        <v>1113</v>
      </c>
      <c r="B3704" s="481"/>
      <c r="C3704" s="482" t="s">
        <v>15779</v>
      </c>
      <c r="D3704" s="482"/>
      <c r="E3704" s="482"/>
      <c r="F3704" s="482"/>
      <c r="G3704" s="363" t="s">
        <v>14791</v>
      </c>
      <c r="H3704" s="499">
        <v>122.88</v>
      </c>
      <c r="I3704" s="484"/>
    </row>
    <row r="3705" spans="1:9" ht="24.4" customHeight="1" x14ac:dyDescent="0.25">
      <c r="A3705" s="481" t="s">
        <v>1114</v>
      </c>
      <c r="B3705" s="481"/>
      <c r="C3705" s="482" t="s">
        <v>15780</v>
      </c>
      <c r="D3705" s="482"/>
      <c r="E3705" s="482"/>
      <c r="F3705" s="482"/>
      <c r="G3705" s="363" t="s">
        <v>14791</v>
      </c>
      <c r="H3705" s="499">
        <v>127.68</v>
      </c>
      <c r="I3705" s="484"/>
    </row>
    <row r="3706" spans="1:9" ht="24.4" customHeight="1" x14ac:dyDescent="0.25">
      <c r="A3706" s="481" t="s">
        <v>1115</v>
      </c>
      <c r="B3706" s="481"/>
      <c r="C3706" s="482" t="s">
        <v>15781</v>
      </c>
      <c r="D3706" s="482"/>
      <c r="E3706" s="482"/>
      <c r="F3706" s="482"/>
      <c r="G3706" s="363" t="s">
        <v>14791</v>
      </c>
      <c r="H3706" s="499">
        <v>134.38999999999999</v>
      </c>
      <c r="I3706" s="484"/>
    </row>
    <row r="3707" spans="1:9" ht="12.2" customHeight="1" x14ac:dyDescent="0.25">
      <c r="A3707" s="505">
        <v>251</v>
      </c>
      <c r="B3707" s="486"/>
      <c r="C3707" s="487" t="s">
        <v>15782</v>
      </c>
      <c r="D3707" s="487"/>
      <c r="E3707" s="487"/>
      <c r="F3707" s="487"/>
      <c r="G3707" s="362"/>
      <c r="H3707" s="488"/>
      <c r="I3707" s="488"/>
    </row>
    <row r="3708" spans="1:9" ht="60.95" customHeight="1" x14ac:dyDescent="0.25">
      <c r="A3708" s="481" t="s">
        <v>1278</v>
      </c>
      <c r="B3708" s="481"/>
      <c r="C3708" s="482" t="s">
        <v>15783</v>
      </c>
      <c r="D3708" s="482"/>
      <c r="E3708" s="482"/>
      <c r="F3708" s="482"/>
      <c r="G3708" s="363" t="s">
        <v>14836</v>
      </c>
      <c r="H3708" s="499">
        <v>146.02000000000001</v>
      </c>
      <c r="I3708" s="484"/>
    </row>
    <row r="3709" spans="1:9" ht="60.95" customHeight="1" x14ac:dyDescent="0.25">
      <c r="A3709" s="481" t="s">
        <v>1279</v>
      </c>
      <c r="B3709" s="481"/>
      <c r="C3709" s="482" t="s">
        <v>15784</v>
      </c>
      <c r="D3709" s="482"/>
      <c r="E3709" s="482"/>
      <c r="F3709" s="482"/>
      <c r="G3709" s="363" t="s">
        <v>14836</v>
      </c>
      <c r="H3709" s="499">
        <v>146.47</v>
      </c>
      <c r="I3709" s="484"/>
    </row>
    <row r="3710" spans="1:9" ht="60.95" customHeight="1" x14ac:dyDescent="0.25">
      <c r="A3710" s="481" t="s">
        <v>1275</v>
      </c>
      <c r="B3710" s="481"/>
      <c r="C3710" s="482" t="s">
        <v>15785</v>
      </c>
      <c r="D3710" s="482"/>
      <c r="E3710" s="482"/>
      <c r="F3710" s="482"/>
      <c r="G3710" s="363" t="s">
        <v>14836</v>
      </c>
      <c r="H3710" s="500">
        <v>70.3</v>
      </c>
      <c r="I3710" s="484"/>
    </row>
    <row r="3711" spans="1:9" ht="60.95" customHeight="1" x14ac:dyDescent="0.25">
      <c r="A3711" s="481" t="s">
        <v>1272</v>
      </c>
      <c r="B3711" s="481"/>
      <c r="C3711" s="482" t="s">
        <v>15786</v>
      </c>
      <c r="D3711" s="482"/>
      <c r="E3711" s="482"/>
      <c r="F3711" s="482"/>
      <c r="G3711" s="363" t="s">
        <v>14836</v>
      </c>
      <c r="H3711" s="500">
        <v>49.87</v>
      </c>
      <c r="I3711" s="484"/>
    </row>
    <row r="3712" spans="1:9" ht="60.95" customHeight="1" x14ac:dyDescent="0.25">
      <c r="A3712" s="481" t="s">
        <v>1270</v>
      </c>
      <c r="B3712" s="481"/>
      <c r="C3712" s="482" t="s">
        <v>15787</v>
      </c>
      <c r="D3712" s="482"/>
      <c r="E3712" s="482"/>
      <c r="F3712" s="482"/>
      <c r="G3712" s="363" t="s">
        <v>14836</v>
      </c>
      <c r="H3712" s="500">
        <v>23.55</v>
      </c>
      <c r="I3712" s="484"/>
    </row>
    <row r="3713" spans="1:9" ht="60.95" customHeight="1" x14ac:dyDescent="0.25">
      <c r="A3713" s="481" t="s">
        <v>1271</v>
      </c>
      <c r="B3713" s="481"/>
      <c r="C3713" s="482" t="s">
        <v>15788</v>
      </c>
      <c r="D3713" s="482"/>
      <c r="E3713" s="482"/>
      <c r="F3713" s="482"/>
      <c r="G3713" s="363" t="s">
        <v>14836</v>
      </c>
      <c r="H3713" s="500">
        <v>23.96</v>
      </c>
      <c r="I3713" s="484"/>
    </row>
    <row r="3714" spans="1:9" ht="60.95" customHeight="1" x14ac:dyDescent="0.25">
      <c r="A3714" s="481" t="s">
        <v>1277</v>
      </c>
      <c r="B3714" s="481"/>
      <c r="C3714" s="482" t="s">
        <v>15789</v>
      </c>
      <c r="D3714" s="482"/>
      <c r="E3714" s="482"/>
      <c r="F3714" s="482"/>
      <c r="G3714" s="363" t="s">
        <v>14836</v>
      </c>
      <c r="H3714" s="499">
        <v>143.66</v>
      </c>
      <c r="I3714" s="484"/>
    </row>
    <row r="3715" spans="1:9" ht="60.95" customHeight="1" x14ac:dyDescent="0.25">
      <c r="A3715" s="481" t="s">
        <v>1276</v>
      </c>
      <c r="B3715" s="481"/>
      <c r="C3715" s="482" t="s">
        <v>15790</v>
      </c>
      <c r="D3715" s="482"/>
      <c r="E3715" s="482"/>
      <c r="F3715" s="482"/>
      <c r="G3715" s="363" t="s">
        <v>14836</v>
      </c>
      <c r="H3715" s="499">
        <v>145.83000000000001</v>
      </c>
      <c r="I3715" s="484"/>
    </row>
    <row r="3716" spans="1:9" ht="60.95" customHeight="1" x14ac:dyDescent="0.25">
      <c r="A3716" s="481" t="s">
        <v>1274</v>
      </c>
      <c r="B3716" s="481"/>
      <c r="C3716" s="482" t="s">
        <v>15791</v>
      </c>
      <c r="D3716" s="482"/>
      <c r="E3716" s="482"/>
      <c r="F3716" s="482"/>
      <c r="G3716" s="363" t="s">
        <v>14836</v>
      </c>
      <c r="H3716" s="500">
        <v>69.75</v>
      </c>
      <c r="I3716" s="484"/>
    </row>
    <row r="3717" spans="1:9" ht="60.95" customHeight="1" x14ac:dyDescent="0.25">
      <c r="A3717" s="481" t="s">
        <v>1273</v>
      </c>
      <c r="B3717" s="481"/>
      <c r="C3717" s="482" t="s">
        <v>15792</v>
      </c>
      <c r="D3717" s="482"/>
      <c r="E3717" s="482"/>
      <c r="F3717" s="482"/>
      <c r="G3717" s="363" t="s">
        <v>14836</v>
      </c>
      <c r="H3717" s="500">
        <v>55.7</v>
      </c>
      <c r="I3717" s="484"/>
    </row>
    <row r="3718" spans="1:9" ht="60.95" customHeight="1" x14ac:dyDescent="0.25">
      <c r="A3718" s="481" t="s">
        <v>1269</v>
      </c>
      <c r="B3718" s="481"/>
      <c r="C3718" s="482" t="s">
        <v>15793</v>
      </c>
      <c r="D3718" s="482"/>
      <c r="E3718" s="482"/>
      <c r="F3718" s="482"/>
      <c r="G3718" s="363" t="s">
        <v>14836</v>
      </c>
      <c r="H3718" s="500">
        <v>22.17</v>
      </c>
      <c r="I3718" s="484"/>
    </row>
    <row r="3719" spans="1:9" ht="48.75" customHeight="1" x14ac:dyDescent="0.25">
      <c r="A3719" s="481" t="s">
        <v>1267</v>
      </c>
      <c r="B3719" s="481"/>
      <c r="C3719" s="482" t="s">
        <v>15794</v>
      </c>
      <c r="D3719" s="482"/>
      <c r="E3719" s="482"/>
      <c r="F3719" s="482"/>
      <c r="G3719" s="363" t="s">
        <v>14836</v>
      </c>
      <c r="H3719" s="500">
        <v>25.41</v>
      </c>
      <c r="I3719" s="484"/>
    </row>
    <row r="3720" spans="1:9" ht="48.75" customHeight="1" x14ac:dyDescent="0.25">
      <c r="A3720" s="481" t="s">
        <v>1268</v>
      </c>
      <c r="B3720" s="481"/>
      <c r="C3720" s="482" t="s">
        <v>15795</v>
      </c>
      <c r="D3720" s="482"/>
      <c r="E3720" s="482"/>
      <c r="F3720" s="482"/>
      <c r="G3720" s="363" t="s">
        <v>14836</v>
      </c>
      <c r="H3720" s="500">
        <v>25.79</v>
      </c>
      <c r="I3720" s="484"/>
    </row>
    <row r="3721" spans="1:9" ht="48.75" customHeight="1" x14ac:dyDescent="0.25">
      <c r="A3721" s="481" t="s">
        <v>1266</v>
      </c>
      <c r="B3721" s="481"/>
      <c r="C3721" s="482" t="s">
        <v>15796</v>
      </c>
      <c r="D3721" s="482"/>
      <c r="E3721" s="482"/>
      <c r="F3721" s="482"/>
      <c r="G3721" s="363" t="s">
        <v>14836</v>
      </c>
      <c r="H3721" s="500">
        <v>24.35</v>
      </c>
      <c r="I3721" s="484"/>
    </row>
    <row r="3722" spans="1:9" ht="48.75" customHeight="1" x14ac:dyDescent="0.25">
      <c r="A3722" s="481" t="s">
        <v>1263</v>
      </c>
      <c r="B3722" s="481"/>
      <c r="C3722" s="482" t="s">
        <v>15797</v>
      </c>
      <c r="D3722" s="482"/>
      <c r="E3722" s="482"/>
      <c r="F3722" s="482"/>
      <c r="G3722" s="363" t="s">
        <v>14836</v>
      </c>
      <c r="H3722" s="500">
        <v>21.8</v>
      </c>
      <c r="I3722" s="484"/>
    </row>
    <row r="3723" spans="1:9" ht="48.75" customHeight="1" x14ac:dyDescent="0.25">
      <c r="A3723" s="481" t="s">
        <v>1264</v>
      </c>
      <c r="B3723" s="481"/>
      <c r="C3723" s="482" t="s">
        <v>15798</v>
      </c>
      <c r="D3723" s="482"/>
      <c r="E3723" s="482"/>
      <c r="F3723" s="482"/>
      <c r="G3723" s="363" t="s">
        <v>14836</v>
      </c>
      <c r="H3723" s="500">
        <v>22.37</v>
      </c>
      <c r="I3723" s="484"/>
    </row>
    <row r="3724" spans="1:9" ht="48.75" customHeight="1" x14ac:dyDescent="0.25">
      <c r="A3724" s="481" t="s">
        <v>1265</v>
      </c>
      <c r="B3724" s="481"/>
      <c r="C3724" s="482" t="s">
        <v>15799</v>
      </c>
      <c r="D3724" s="482"/>
      <c r="E3724" s="482"/>
      <c r="F3724" s="482"/>
      <c r="G3724" s="363" t="s">
        <v>14836</v>
      </c>
      <c r="H3724" s="500">
        <v>23</v>
      </c>
      <c r="I3724" s="484"/>
    </row>
    <row r="3725" spans="1:9" ht="48.75" customHeight="1" x14ac:dyDescent="0.25">
      <c r="A3725" s="481" t="s">
        <v>1292</v>
      </c>
      <c r="B3725" s="481"/>
      <c r="C3725" s="482" t="s">
        <v>15800</v>
      </c>
      <c r="D3725" s="482"/>
      <c r="E3725" s="482"/>
      <c r="F3725" s="482"/>
      <c r="G3725" s="363" t="s">
        <v>14836</v>
      </c>
      <c r="H3725" s="501">
        <v>1095.8800000000001</v>
      </c>
      <c r="I3725" s="484"/>
    </row>
    <row r="3726" spans="1:9" ht="48.75" customHeight="1" x14ac:dyDescent="0.25">
      <c r="A3726" s="481" t="s">
        <v>1293</v>
      </c>
      <c r="B3726" s="481"/>
      <c r="C3726" s="482" t="s">
        <v>15800</v>
      </c>
      <c r="D3726" s="482"/>
      <c r="E3726" s="482"/>
      <c r="F3726" s="482"/>
      <c r="G3726" s="363" t="s">
        <v>15801</v>
      </c>
      <c r="H3726" s="499">
        <v>456.62</v>
      </c>
      <c r="I3726" s="484"/>
    </row>
    <row r="3727" spans="1:9" ht="48.75" customHeight="1" x14ac:dyDescent="0.25">
      <c r="A3727" s="481" t="s">
        <v>1291</v>
      </c>
      <c r="B3727" s="481"/>
      <c r="C3727" s="482" t="s">
        <v>15802</v>
      </c>
      <c r="D3727" s="482"/>
      <c r="E3727" s="482"/>
      <c r="F3727" s="482"/>
      <c r="G3727" s="363" t="s">
        <v>14836</v>
      </c>
      <c r="H3727" s="499">
        <v>399.74</v>
      </c>
      <c r="I3727" s="484"/>
    </row>
    <row r="3728" spans="1:9" ht="60.95" customHeight="1" x14ac:dyDescent="0.25">
      <c r="A3728" s="481" t="s">
        <v>1294</v>
      </c>
      <c r="B3728" s="481"/>
      <c r="C3728" s="482" t="s">
        <v>15803</v>
      </c>
      <c r="D3728" s="482"/>
      <c r="E3728" s="482"/>
      <c r="F3728" s="482"/>
      <c r="G3728" s="363" t="s">
        <v>14836</v>
      </c>
      <c r="H3728" s="499">
        <v>434.8</v>
      </c>
      <c r="I3728" s="484"/>
    </row>
    <row r="3729" spans="1:9" ht="24.4" customHeight="1" x14ac:dyDescent="0.25">
      <c r="A3729" s="481" t="s">
        <v>1256</v>
      </c>
      <c r="B3729" s="481"/>
      <c r="C3729" s="482" t="s">
        <v>15804</v>
      </c>
      <c r="D3729" s="482"/>
      <c r="E3729" s="482"/>
      <c r="F3729" s="482"/>
      <c r="G3729" s="363" t="s">
        <v>14836</v>
      </c>
      <c r="H3729" s="483">
        <v>9.01</v>
      </c>
      <c r="I3729" s="484"/>
    </row>
    <row r="3730" spans="1:9" ht="12.2" customHeight="1" x14ac:dyDescent="0.25">
      <c r="A3730" s="481" t="s">
        <v>1249</v>
      </c>
      <c r="B3730" s="481"/>
      <c r="C3730" s="482" t="s">
        <v>15805</v>
      </c>
      <c r="D3730" s="482"/>
      <c r="E3730" s="482"/>
      <c r="F3730" s="482"/>
      <c r="G3730" s="363" t="s">
        <v>14778</v>
      </c>
      <c r="H3730" s="483">
        <v>2.2999999999999998</v>
      </c>
      <c r="I3730" s="484"/>
    </row>
    <row r="3731" spans="1:9" ht="12.2" customHeight="1" x14ac:dyDescent="0.25">
      <c r="A3731" s="481" t="s">
        <v>1250</v>
      </c>
      <c r="B3731" s="481"/>
      <c r="C3731" s="482" t="s">
        <v>15806</v>
      </c>
      <c r="D3731" s="482"/>
      <c r="E3731" s="482"/>
      <c r="F3731" s="482"/>
      <c r="G3731" s="363" t="s">
        <v>14778</v>
      </c>
      <c r="H3731" s="483">
        <v>3.69</v>
      </c>
      <c r="I3731" s="484"/>
    </row>
    <row r="3732" spans="1:9" ht="24.4" customHeight="1" x14ac:dyDescent="0.25">
      <c r="A3732" s="481" t="s">
        <v>1281</v>
      </c>
      <c r="B3732" s="481"/>
      <c r="C3732" s="482" t="s">
        <v>15807</v>
      </c>
      <c r="D3732" s="482"/>
      <c r="E3732" s="482"/>
      <c r="F3732" s="482"/>
      <c r="G3732" s="363" t="s">
        <v>14778</v>
      </c>
      <c r="H3732" s="483">
        <v>4.0999999999999996</v>
      </c>
      <c r="I3732" s="484"/>
    </row>
    <row r="3733" spans="1:9" ht="24.4" customHeight="1" x14ac:dyDescent="0.25">
      <c r="A3733" s="481" t="s">
        <v>1280</v>
      </c>
      <c r="B3733" s="481"/>
      <c r="C3733" s="482" t="s">
        <v>15808</v>
      </c>
      <c r="D3733" s="482"/>
      <c r="E3733" s="482"/>
      <c r="F3733" s="482"/>
      <c r="G3733" s="363" t="s">
        <v>14778</v>
      </c>
      <c r="H3733" s="483">
        <v>0.42</v>
      </c>
      <c r="I3733" s="484"/>
    </row>
    <row r="3734" spans="1:9" ht="36.6" customHeight="1" x14ac:dyDescent="0.25">
      <c r="A3734" s="481" t="s">
        <v>1306</v>
      </c>
      <c r="B3734" s="481"/>
      <c r="C3734" s="482" t="s">
        <v>15809</v>
      </c>
      <c r="D3734" s="482"/>
      <c r="E3734" s="482"/>
      <c r="F3734" s="482"/>
      <c r="G3734" s="363" t="s">
        <v>14778</v>
      </c>
      <c r="H3734" s="483">
        <v>9.44</v>
      </c>
      <c r="I3734" s="484"/>
    </row>
    <row r="3735" spans="1:9" ht="48.75" customHeight="1" x14ac:dyDescent="0.25">
      <c r="A3735" s="481" t="s">
        <v>1305</v>
      </c>
      <c r="B3735" s="481"/>
      <c r="C3735" s="482" t="s">
        <v>15810</v>
      </c>
      <c r="D3735" s="482"/>
      <c r="E3735" s="482"/>
      <c r="F3735" s="482"/>
      <c r="G3735" s="363" t="s">
        <v>14778</v>
      </c>
      <c r="H3735" s="483">
        <v>4.05</v>
      </c>
      <c r="I3735" s="484"/>
    </row>
    <row r="3736" spans="1:9" ht="36.6" customHeight="1" x14ac:dyDescent="0.25">
      <c r="A3736" s="481" t="s">
        <v>1304</v>
      </c>
      <c r="B3736" s="481"/>
      <c r="C3736" s="482" t="s">
        <v>15811</v>
      </c>
      <c r="D3736" s="482"/>
      <c r="E3736" s="482"/>
      <c r="F3736" s="482"/>
      <c r="G3736" s="363" t="s">
        <v>14778</v>
      </c>
      <c r="H3736" s="483">
        <v>5.76</v>
      </c>
      <c r="I3736" s="484"/>
    </row>
    <row r="3737" spans="1:9" ht="48.75" customHeight="1" x14ac:dyDescent="0.25">
      <c r="A3737" s="481" t="s">
        <v>1303</v>
      </c>
      <c r="B3737" s="481"/>
      <c r="C3737" s="482" t="s">
        <v>15812</v>
      </c>
      <c r="D3737" s="482"/>
      <c r="E3737" s="482"/>
      <c r="F3737" s="482"/>
      <c r="G3737" s="363" t="s">
        <v>14778</v>
      </c>
      <c r="H3737" s="483">
        <v>2.06</v>
      </c>
      <c r="I3737" s="484"/>
    </row>
    <row r="3738" spans="1:9" ht="24.4" customHeight="1" x14ac:dyDescent="0.25">
      <c r="A3738" s="481" t="s">
        <v>1297</v>
      </c>
      <c r="B3738" s="481"/>
      <c r="C3738" s="482" t="s">
        <v>15813</v>
      </c>
      <c r="D3738" s="482"/>
      <c r="E3738" s="482"/>
      <c r="F3738" s="482"/>
      <c r="G3738" s="363" t="s">
        <v>14778</v>
      </c>
      <c r="H3738" s="483">
        <v>2.74</v>
      </c>
      <c r="I3738" s="484"/>
    </row>
    <row r="3739" spans="1:9" ht="24.4" customHeight="1" x14ac:dyDescent="0.25">
      <c r="A3739" s="481" t="s">
        <v>1298</v>
      </c>
      <c r="B3739" s="481"/>
      <c r="C3739" s="482" t="s">
        <v>15814</v>
      </c>
      <c r="D3739" s="482"/>
      <c r="E3739" s="482"/>
      <c r="F3739" s="482"/>
      <c r="G3739" s="363" t="s">
        <v>14778</v>
      </c>
      <c r="H3739" s="483">
        <v>3.51</v>
      </c>
      <c r="I3739" s="484"/>
    </row>
    <row r="3740" spans="1:9" ht="36.6" customHeight="1" x14ac:dyDescent="0.25">
      <c r="A3740" s="481" t="s">
        <v>1308</v>
      </c>
      <c r="B3740" s="481"/>
      <c r="C3740" s="482" t="s">
        <v>15815</v>
      </c>
      <c r="D3740" s="482"/>
      <c r="E3740" s="482"/>
      <c r="F3740" s="482"/>
      <c r="G3740" s="363" t="s">
        <v>14778</v>
      </c>
      <c r="H3740" s="500">
        <v>26.14</v>
      </c>
      <c r="I3740" s="484"/>
    </row>
    <row r="3741" spans="1:9" ht="36.6" customHeight="1" x14ac:dyDescent="0.25">
      <c r="A3741" s="481" t="s">
        <v>1309</v>
      </c>
      <c r="B3741" s="481"/>
      <c r="C3741" s="482" t="s">
        <v>15816</v>
      </c>
      <c r="D3741" s="482"/>
      <c r="E3741" s="482"/>
      <c r="F3741" s="482"/>
      <c r="G3741" s="363" t="s">
        <v>14778</v>
      </c>
      <c r="H3741" s="500">
        <v>40.43</v>
      </c>
      <c r="I3741" s="484"/>
    </row>
    <row r="3742" spans="1:9" ht="24.4" customHeight="1" x14ac:dyDescent="0.25">
      <c r="A3742" s="481" t="s">
        <v>1283</v>
      </c>
      <c r="B3742" s="481"/>
      <c r="C3742" s="482" t="s">
        <v>15817</v>
      </c>
      <c r="D3742" s="482"/>
      <c r="E3742" s="482"/>
      <c r="F3742" s="482"/>
      <c r="G3742" s="363" t="s">
        <v>14778</v>
      </c>
      <c r="H3742" s="483">
        <v>2.1800000000000002</v>
      </c>
      <c r="I3742" s="484"/>
    </row>
    <row r="3743" spans="1:9" ht="36.6" customHeight="1" x14ac:dyDescent="0.25">
      <c r="A3743" s="481" t="s">
        <v>1282</v>
      </c>
      <c r="B3743" s="481"/>
      <c r="C3743" s="482" t="s">
        <v>15818</v>
      </c>
      <c r="D3743" s="482"/>
      <c r="E3743" s="482"/>
      <c r="F3743" s="482"/>
      <c r="G3743" s="363" t="s">
        <v>14778</v>
      </c>
      <c r="H3743" s="483">
        <v>0.28000000000000003</v>
      </c>
      <c r="I3743" s="484"/>
    </row>
    <row r="3744" spans="1:9" ht="48.75" customHeight="1" x14ac:dyDescent="0.25">
      <c r="A3744" s="481" t="s">
        <v>1301</v>
      </c>
      <c r="B3744" s="481"/>
      <c r="C3744" s="482" t="s">
        <v>15819</v>
      </c>
      <c r="D3744" s="482"/>
      <c r="E3744" s="482"/>
      <c r="F3744" s="482"/>
      <c r="G3744" s="363" t="s">
        <v>14836</v>
      </c>
      <c r="H3744" s="499">
        <v>737.46</v>
      </c>
      <c r="I3744" s="484"/>
    </row>
    <row r="3745" spans="1:9" ht="48.75" customHeight="1" x14ac:dyDescent="0.25">
      <c r="A3745" s="481" t="s">
        <v>1302</v>
      </c>
      <c r="B3745" s="481"/>
      <c r="C3745" s="482" t="s">
        <v>15819</v>
      </c>
      <c r="D3745" s="482"/>
      <c r="E3745" s="482"/>
      <c r="F3745" s="482"/>
      <c r="G3745" s="363" t="s">
        <v>15801</v>
      </c>
      <c r="H3745" s="499">
        <v>351.17</v>
      </c>
      <c r="I3745" s="484"/>
    </row>
    <row r="3746" spans="1:9" ht="36.6" customHeight="1" x14ac:dyDescent="0.25">
      <c r="A3746" s="481" t="s">
        <v>1299</v>
      </c>
      <c r="B3746" s="481"/>
      <c r="C3746" s="482" t="s">
        <v>15820</v>
      </c>
      <c r="D3746" s="482"/>
      <c r="E3746" s="482"/>
      <c r="F3746" s="482"/>
      <c r="G3746" s="363" t="s">
        <v>14836</v>
      </c>
      <c r="H3746" s="499">
        <v>171.46</v>
      </c>
      <c r="I3746" s="484"/>
    </row>
    <row r="3747" spans="1:9" ht="48.75" customHeight="1" x14ac:dyDescent="0.25">
      <c r="A3747" s="481" t="s">
        <v>1251</v>
      </c>
      <c r="B3747" s="481"/>
      <c r="C3747" s="482" t="s">
        <v>15821</v>
      </c>
      <c r="D3747" s="482"/>
      <c r="E3747" s="482"/>
      <c r="F3747" s="482"/>
      <c r="G3747" s="363" t="s">
        <v>14836</v>
      </c>
      <c r="H3747" s="500">
        <v>66.86</v>
      </c>
      <c r="I3747" s="484"/>
    </row>
    <row r="3748" spans="1:9" ht="48.75" customHeight="1" x14ac:dyDescent="0.25">
      <c r="A3748" s="481" t="s">
        <v>1252</v>
      </c>
      <c r="B3748" s="481"/>
      <c r="C3748" s="482" t="s">
        <v>15822</v>
      </c>
      <c r="D3748" s="482"/>
      <c r="E3748" s="482"/>
      <c r="F3748" s="482"/>
      <c r="G3748" s="363" t="s">
        <v>14836</v>
      </c>
      <c r="H3748" s="500">
        <v>80.260000000000005</v>
      </c>
      <c r="I3748" s="484"/>
    </row>
    <row r="3749" spans="1:9" ht="48.75" customHeight="1" x14ac:dyDescent="0.25">
      <c r="A3749" s="481" t="s">
        <v>1257</v>
      </c>
      <c r="B3749" s="481"/>
      <c r="C3749" s="482" t="s">
        <v>15823</v>
      </c>
      <c r="D3749" s="482"/>
      <c r="E3749" s="482"/>
      <c r="F3749" s="482"/>
      <c r="G3749" s="363" t="s">
        <v>14836</v>
      </c>
      <c r="H3749" s="500">
        <v>27.86</v>
      </c>
      <c r="I3749" s="484"/>
    </row>
    <row r="3750" spans="1:9" ht="36.6" customHeight="1" x14ac:dyDescent="0.25">
      <c r="A3750" s="481" t="s">
        <v>52</v>
      </c>
      <c r="B3750" s="481"/>
      <c r="C3750" s="482" t="s">
        <v>15824</v>
      </c>
      <c r="D3750" s="482"/>
      <c r="E3750" s="482"/>
      <c r="F3750" s="482"/>
      <c r="G3750" s="363" t="s">
        <v>14836</v>
      </c>
      <c r="H3750" s="500">
        <v>16.25</v>
      </c>
      <c r="I3750" s="484"/>
    </row>
    <row r="3751" spans="1:9" ht="12.2" customHeight="1" x14ac:dyDescent="0.25">
      <c r="A3751" s="481" t="s">
        <v>1255</v>
      </c>
      <c r="B3751" s="481"/>
      <c r="C3751" s="482" t="s">
        <v>15825</v>
      </c>
      <c r="D3751" s="482"/>
      <c r="E3751" s="482"/>
      <c r="F3751" s="482"/>
      <c r="G3751" s="363" t="s">
        <v>14778</v>
      </c>
      <c r="H3751" s="483">
        <v>1.24</v>
      </c>
      <c r="I3751" s="484"/>
    </row>
    <row r="3752" spans="1:9" ht="12.2" customHeight="1" x14ac:dyDescent="0.25">
      <c r="A3752" s="481" t="s">
        <v>1254</v>
      </c>
      <c r="B3752" s="481"/>
      <c r="C3752" s="482" t="s">
        <v>15826</v>
      </c>
      <c r="D3752" s="482"/>
      <c r="E3752" s="482"/>
      <c r="F3752" s="482"/>
      <c r="G3752" s="363" t="s">
        <v>14778</v>
      </c>
      <c r="H3752" s="483">
        <v>1.26</v>
      </c>
      <c r="I3752" s="484"/>
    </row>
    <row r="3753" spans="1:9" ht="12.2" customHeight="1" x14ac:dyDescent="0.25">
      <c r="A3753" s="481" t="s">
        <v>1253</v>
      </c>
      <c r="B3753" s="481"/>
      <c r="C3753" s="482" t="s">
        <v>15827</v>
      </c>
      <c r="D3753" s="482"/>
      <c r="E3753" s="482"/>
      <c r="F3753" s="482"/>
      <c r="G3753" s="363" t="s">
        <v>14778</v>
      </c>
      <c r="H3753" s="483">
        <v>1.21</v>
      </c>
      <c r="I3753" s="484"/>
    </row>
    <row r="3754" spans="1:9" ht="24.4" customHeight="1" x14ac:dyDescent="0.25">
      <c r="A3754" s="481" t="s">
        <v>1310</v>
      </c>
      <c r="B3754" s="481"/>
      <c r="C3754" s="482" t="s">
        <v>15828</v>
      </c>
      <c r="D3754" s="482"/>
      <c r="E3754" s="482"/>
      <c r="F3754" s="482"/>
      <c r="G3754" s="363" t="s">
        <v>14836</v>
      </c>
      <c r="H3754" s="483">
        <v>9.98</v>
      </c>
      <c r="I3754" s="484"/>
    </row>
    <row r="3755" spans="1:9" ht="12.2" customHeight="1" x14ac:dyDescent="0.25">
      <c r="A3755" s="481" t="s">
        <v>1313</v>
      </c>
      <c r="B3755" s="481"/>
      <c r="C3755" s="482" t="s">
        <v>15829</v>
      </c>
      <c r="D3755" s="482"/>
      <c r="E3755" s="482"/>
      <c r="F3755" s="482"/>
      <c r="G3755" s="363" t="s">
        <v>14836</v>
      </c>
      <c r="H3755" s="500">
        <v>10.62</v>
      </c>
      <c r="I3755" s="484"/>
    </row>
    <row r="3756" spans="1:9" ht="24.4" customHeight="1" x14ac:dyDescent="0.25">
      <c r="A3756" s="481" t="s">
        <v>1312</v>
      </c>
      <c r="B3756" s="481"/>
      <c r="C3756" s="482" t="s">
        <v>15830</v>
      </c>
      <c r="D3756" s="482"/>
      <c r="E3756" s="482"/>
      <c r="F3756" s="482"/>
      <c r="G3756" s="363" t="s">
        <v>14778</v>
      </c>
      <c r="H3756" s="483">
        <v>1.1599999999999999</v>
      </c>
      <c r="I3756" s="484"/>
    </row>
    <row r="3757" spans="1:9" ht="12.2" customHeight="1" x14ac:dyDescent="0.25">
      <c r="A3757" s="481" t="s">
        <v>1311</v>
      </c>
      <c r="B3757" s="481"/>
      <c r="C3757" s="482" t="s">
        <v>15831</v>
      </c>
      <c r="D3757" s="482"/>
      <c r="E3757" s="482"/>
      <c r="F3757" s="482"/>
      <c r="G3757" s="363" t="s">
        <v>14778</v>
      </c>
      <c r="H3757" s="483">
        <v>0.62</v>
      </c>
      <c r="I3757" s="484"/>
    </row>
    <row r="3758" spans="1:9" ht="24.4" customHeight="1" x14ac:dyDescent="0.25">
      <c r="A3758" s="481" t="s">
        <v>1307</v>
      </c>
      <c r="B3758" s="481"/>
      <c r="C3758" s="482" t="s">
        <v>15832</v>
      </c>
      <c r="D3758" s="482"/>
      <c r="E3758" s="482"/>
      <c r="F3758" s="482"/>
      <c r="G3758" s="363" t="s">
        <v>15801</v>
      </c>
      <c r="H3758" s="500">
        <v>16.95</v>
      </c>
      <c r="I3758" s="484"/>
    </row>
    <row r="3759" spans="1:9" ht="60.95" customHeight="1" x14ac:dyDescent="0.25">
      <c r="A3759" s="481" t="s">
        <v>1262</v>
      </c>
      <c r="B3759" s="481"/>
      <c r="C3759" s="482" t="s">
        <v>15833</v>
      </c>
      <c r="D3759" s="482"/>
      <c r="E3759" s="482"/>
      <c r="F3759" s="482"/>
      <c r="G3759" s="363" t="s">
        <v>14836</v>
      </c>
      <c r="H3759" s="500">
        <v>24.35</v>
      </c>
      <c r="I3759" s="484"/>
    </row>
    <row r="3760" spans="1:9" ht="48.75" customHeight="1" x14ac:dyDescent="0.25">
      <c r="A3760" s="481" t="s">
        <v>1261</v>
      </c>
      <c r="B3760" s="481"/>
      <c r="C3760" s="482" t="s">
        <v>15834</v>
      </c>
      <c r="D3760" s="482"/>
      <c r="E3760" s="482"/>
      <c r="F3760" s="482"/>
      <c r="G3760" s="363" t="s">
        <v>14836</v>
      </c>
      <c r="H3760" s="500">
        <v>23.61</v>
      </c>
      <c r="I3760" s="484"/>
    </row>
    <row r="3761" spans="1:9" ht="48.75" customHeight="1" x14ac:dyDescent="0.25">
      <c r="A3761" s="481" t="s">
        <v>1259</v>
      </c>
      <c r="B3761" s="481"/>
      <c r="C3761" s="482" t="s">
        <v>15835</v>
      </c>
      <c r="D3761" s="482"/>
      <c r="E3761" s="482"/>
      <c r="F3761" s="482"/>
      <c r="G3761" s="363" t="s">
        <v>14836</v>
      </c>
      <c r="H3761" s="500">
        <v>22.37</v>
      </c>
      <c r="I3761" s="484"/>
    </row>
    <row r="3762" spans="1:9" ht="48.75" customHeight="1" x14ac:dyDescent="0.25">
      <c r="A3762" s="481" t="s">
        <v>1258</v>
      </c>
      <c r="B3762" s="481"/>
      <c r="C3762" s="482" t="s">
        <v>15836</v>
      </c>
      <c r="D3762" s="482"/>
      <c r="E3762" s="482"/>
      <c r="F3762" s="482"/>
      <c r="G3762" s="363" t="s">
        <v>14836</v>
      </c>
      <c r="H3762" s="500">
        <v>21.8</v>
      </c>
      <c r="I3762" s="484"/>
    </row>
    <row r="3763" spans="1:9" ht="48.75" customHeight="1" x14ac:dyDescent="0.25">
      <c r="A3763" s="481" t="s">
        <v>1260</v>
      </c>
      <c r="B3763" s="481"/>
      <c r="C3763" s="482" t="s">
        <v>15837</v>
      </c>
      <c r="D3763" s="482"/>
      <c r="E3763" s="482"/>
      <c r="F3763" s="482"/>
      <c r="G3763" s="363" t="s">
        <v>14836</v>
      </c>
      <c r="H3763" s="500">
        <v>23</v>
      </c>
      <c r="I3763" s="484"/>
    </row>
    <row r="3764" spans="1:9" ht="12.2" customHeight="1" x14ac:dyDescent="0.25">
      <c r="A3764" s="481" t="s">
        <v>1290</v>
      </c>
      <c r="B3764" s="481"/>
      <c r="C3764" s="482" t="s">
        <v>15838</v>
      </c>
      <c r="D3764" s="482"/>
      <c r="E3764" s="482"/>
      <c r="F3764" s="482"/>
      <c r="G3764" s="363" t="s">
        <v>14778</v>
      </c>
      <c r="H3764" s="483">
        <v>1.1100000000000001</v>
      </c>
      <c r="I3764" s="484"/>
    </row>
    <row r="3765" spans="1:9" ht="36.6" customHeight="1" x14ac:dyDescent="0.25">
      <c r="A3765" s="481" t="s">
        <v>1288</v>
      </c>
      <c r="B3765" s="481"/>
      <c r="C3765" s="482" t="s">
        <v>15839</v>
      </c>
      <c r="D3765" s="482"/>
      <c r="E3765" s="482"/>
      <c r="F3765" s="482"/>
      <c r="G3765" s="363" t="s">
        <v>14778</v>
      </c>
      <c r="H3765" s="483">
        <v>5.82</v>
      </c>
      <c r="I3765" s="484"/>
    </row>
    <row r="3766" spans="1:9" ht="48.75" customHeight="1" x14ac:dyDescent="0.25">
      <c r="A3766" s="481" t="s">
        <v>1287</v>
      </c>
      <c r="B3766" s="481"/>
      <c r="C3766" s="482" t="s">
        <v>15840</v>
      </c>
      <c r="D3766" s="482"/>
      <c r="E3766" s="482"/>
      <c r="F3766" s="482"/>
      <c r="G3766" s="363" t="s">
        <v>14778</v>
      </c>
      <c r="H3766" s="500">
        <v>15.13</v>
      </c>
      <c r="I3766" s="484"/>
    </row>
    <row r="3767" spans="1:9" ht="24.4" customHeight="1" x14ac:dyDescent="0.25">
      <c r="A3767" s="481" t="s">
        <v>1286</v>
      </c>
      <c r="B3767" s="481"/>
      <c r="C3767" s="482" t="s">
        <v>15841</v>
      </c>
      <c r="D3767" s="482"/>
      <c r="E3767" s="482"/>
      <c r="F3767" s="482"/>
      <c r="G3767" s="363" t="s">
        <v>14778</v>
      </c>
      <c r="H3767" s="483">
        <v>5.98</v>
      </c>
      <c r="I3767" s="484"/>
    </row>
    <row r="3768" spans="1:9" ht="24.4" customHeight="1" x14ac:dyDescent="0.25">
      <c r="A3768" s="481" t="s">
        <v>1284</v>
      </c>
      <c r="B3768" s="481"/>
      <c r="C3768" s="482" t="s">
        <v>15842</v>
      </c>
      <c r="D3768" s="482"/>
      <c r="E3768" s="482"/>
      <c r="F3768" s="482"/>
      <c r="G3768" s="363" t="s">
        <v>14778</v>
      </c>
      <c r="H3768" s="483">
        <v>3.11</v>
      </c>
      <c r="I3768" s="484"/>
    </row>
    <row r="3769" spans="1:9" ht="36.6" customHeight="1" x14ac:dyDescent="0.25">
      <c r="A3769" s="481" t="s">
        <v>1285</v>
      </c>
      <c r="B3769" s="481"/>
      <c r="C3769" s="482" t="s">
        <v>15843</v>
      </c>
      <c r="D3769" s="482"/>
      <c r="E3769" s="482"/>
      <c r="F3769" s="482"/>
      <c r="G3769" s="363" t="s">
        <v>14778</v>
      </c>
      <c r="H3769" s="483">
        <v>8.85</v>
      </c>
      <c r="I3769" s="484"/>
    </row>
    <row r="3770" spans="1:9" ht="36.6" customHeight="1" x14ac:dyDescent="0.25">
      <c r="A3770" s="481" t="s">
        <v>1289</v>
      </c>
      <c r="B3770" s="481"/>
      <c r="C3770" s="482" t="s">
        <v>15844</v>
      </c>
      <c r="D3770" s="482"/>
      <c r="E3770" s="482"/>
      <c r="F3770" s="482"/>
      <c r="G3770" s="363" t="s">
        <v>14778</v>
      </c>
      <c r="H3770" s="483">
        <v>7.52</v>
      </c>
      <c r="I3770" s="484"/>
    </row>
    <row r="3771" spans="1:9" ht="36.6" customHeight="1" x14ac:dyDescent="0.25">
      <c r="A3771" s="481" t="s">
        <v>1296</v>
      </c>
      <c r="B3771" s="481"/>
      <c r="C3771" s="482" t="s">
        <v>15845</v>
      </c>
      <c r="D3771" s="482"/>
      <c r="E3771" s="482"/>
      <c r="F3771" s="482"/>
      <c r="G3771" s="363" t="s">
        <v>15801</v>
      </c>
      <c r="H3771" s="499">
        <v>142.91999999999999</v>
      </c>
      <c r="I3771" s="484"/>
    </row>
    <row r="3772" spans="1:9" ht="48.75" customHeight="1" x14ac:dyDescent="0.25">
      <c r="A3772" s="481" t="s">
        <v>1295</v>
      </c>
      <c r="B3772" s="481"/>
      <c r="C3772" s="482" t="s">
        <v>15846</v>
      </c>
      <c r="D3772" s="482"/>
      <c r="E3772" s="482"/>
      <c r="F3772" s="482"/>
      <c r="G3772" s="363" t="s">
        <v>14836</v>
      </c>
      <c r="H3772" s="499">
        <v>343.03</v>
      </c>
      <c r="I3772" s="484"/>
    </row>
    <row r="3773" spans="1:9" ht="24.4" customHeight="1" x14ac:dyDescent="0.25">
      <c r="A3773" s="481" t="s">
        <v>1300</v>
      </c>
      <c r="B3773" s="481"/>
      <c r="C3773" s="482" t="s">
        <v>15847</v>
      </c>
      <c r="D3773" s="482"/>
      <c r="E3773" s="482"/>
      <c r="F3773" s="482"/>
      <c r="G3773" s="363" t="s">
        <v>14836</v>
      </c>
      <c r="H3773" s="499">
        <v>122.81</v>
      </c>
      <c r="I3773" s="484"/>
    </row>
    <row r="3774" spans="1:9" ht="12.2" customHeight="1" x14ac:dyDescent="0.25">
      <c r="A3774" s="505">
        <v>253</v>
      </c>
      <c r="B3774" s="486"/>
      <c r="C3774" s="487" t="s">
        <v>15848</v>
      </c>
      <c r="D3774" s="487"/>
      <c r="E3774" s="487"/>
      <c r="F3774" s="487"/>
      <c r="G3774" s="362"/>
      <c r="H3774" s="488"/>
      <c r="I3774" s="488"/>
    </row>
    <row r="3775" spans="1:9" ht="36.6" customHeight="1" x14ac:dyDescent="0.25">
      <c r="A3775" s="481" t="s">
        <v>1314</v>
      </c>
      <c r="B3775" s="481"/>
      <c r="C3775" s="482" t="s">
        <v>15849</v>
      </c>
      <c r="D3775" s="482"/>
      <c r="E3775" s="482"/>
      <c r="F3775" s="482"/>
      <c r="G3775" s="363" t="s">
        <v>14791</v>
      </c>
      <c r="H3775" s="500">
        <v>36.049999999999997</v>
      </c>
      <c r="I3775" s="484"/>
    </row>
    <row r="3776" spans="1:9" ht="12.2" customHeight="1" x14ac:dyDescent="0.25">
      <c r="A3776" s="481" t="s">
        <v>1315</v>
      </c>
      <c r="B3776" s="481"/>
      <c r="C3776" s="482" t="s">
        <v>15850</v>
      </c>
      <c r="D3776" s="482"/>
      <c r="E3776" s="482"/>
      <c r="F3776" s="482"/>
      <c r="G3776" s="363" t="s">
        <v>14778</v>
      </c>
      <c r="H3776" s="500">
        <v>12.25</v>
      </c>
      <c r="I3776" s="484"/>
    </row>
    <row r="3777" spans="1:9" ht="12.2" customHeight="1" x14ac:dyDescent="0.25">
      <c r="A3777" s="481" t="s">
        <v>1316</v>
      </c>
      <c r="B3777" s="481"/>
      <c r="C3777" s="482" t="s">
        <v>15851</v>
      </c>
      <c r="D3777" s="482"/>
      <c r="E3777" s="482"/>
      <c r="F3777" s="482"/>
      <c r="G3777" s="363" t="s">
        <v>14778</v>
      </c>
      <c r="H3777" s="500">
        <v>14.7</v>
      </c>
      <c r="I3777" s="484"/>
    </row>
    <row r="3778" spans="1:9" ht="12.2" customHeight="1" x14ac:dyDescent="0.25">
      <c r="A3778" s="505">
        <v>254</v>
      </c>
      <c r="B3778" s="486"/>
      <c r="C3778" s="487" t="s">
        <v>15852</v>
      </c>
      <c r="D3778" s="487"/>
      <c r="E3778" s="487"/>
      <c r="F3778" s="487"/>
      <c r="G3778" s="362"/>
      <c r="H3778" s="488"/>
      <c r="I3778" s="488"/>
    </row>
    <row r="3779" spans="1:9" ht="24.4" customHeight="1" x14ac:dyDescent="0.25">
      <c r="A3779" s="481" t="s">
        <v>1340</v>
      </c>
      <c r="B3779" s="481"/>
      <c r="C3779" s="482" t="s">
        <v>15853</v>
      </c>
      <c r="D3779" s="482"/>
      <c r="E3779" s="482"/>
      <c r="F3779" s="482"/>
      <c r="G3779" s="363" t="s">
        <v>355</v>
      </c>
      <c r="H3779" s="500">
        <v>17.82</v>
      </c>
      <c r="I3779" s="484"/>
    </row>
    <row r="3780" spans="1:9" ht="48.75" customHeight="1" x14ac:dyDescent="0.25">
      <c r="A3780" s="481" t="s">
        <v>1321</v>
      </c>
      <c r="B3780" s="481"/>
      <c r="C3780" s="482" t="s">
        <v>15854</v>
      </c>
      <c r="D3780" s="482"/>
      <c r="E3780" s="482"/>
      <c r="F3780" s="482"/>
      <c r="G3780" s="363" t="s">
        <v>14836</v>
      </c>
      <c r="H3780" s="501">
        <v>1455.35</v>
      </c>
      <c r="I3780" s="484"/>
    </row>
    <row r="3781" spans="1:9" ht="36.6" customHeight="1" x14ac:dyDescent="0.25">
      <c r="A3781" s="481" t="s">
        <v>1319</v>
      </c>
      <c r="B3781" s="481"/>
      <c r="C3781" s="482" t="s">
        <v>15855</v>
      </c>
      <c r="D3781" s="482"/>
      <c r="E3781" s="482"/>
      <c r="F3781" s="482"/>
      <c r="G3781" s="363" t="s">
        <v>14836</v>
      </c>
      <c r="H3781" s="501">
        <v>1193.69</v>
      </c>
      <c r="I3781" s="484"/>
    </row>
    <row r="3782" spans="1:9" ht="36.6" customHeight="1" x14ac:dyDescent="0.25">
      <c r="A3782" s="481" t="s">
        <v>1320</v>
      </c>
      <c r="B3782" s="481"/>
      <c r="C3782" s="482" t="s">
        <v>15856</v>
      </c>
      <c r="D3782" s="482"/>
      <c r="E3782" s="482"/>
      <c r="F3782" s="482"/>
      <c r="G3782" s="363" t="s">
        <v>14836</v>
      </c>
      <c r="H3782" s="499">
        <v>572.54999999999995</v>
      </c>
      <c r="I3782" s="484"/>
    </row>
    <row r="3783" spans="1:9" ht="36.6" customHeight="1" x14ac:dyDescent="0.25">
      <c r="A3783" s="481" t="s">
        <v>1347</v>
      </c>
      <c r="B3783" s="481"/>
      <c r="C3783" s="482" t="s">
        <v>15857</v>
      </c>
      <c r="D3783" s="482"/>
      <c r="E3783" s="482"/>
      <c r="F3783" s="482"/>
      <c r="G3783" s="363" t="s">
        <v>355</v>
      </c>
      <c r="H3783" s="501">
        <v>1788.56</v>
      </c>
      <c r="I3783" s="484"/>
    </row>
    <row r="3784" spans="1:9" ht="12.2" customHeight="1" x14ac:dyDescent="0.25">
      <c r="A3784" s="481" t="s">
        <v>1345</v>
      </c>
      <c r="B3784" s="481"/>
      <c r="C3784" s="482" t="s">
        <v>15858</v>
      </c>
      <c r="D3784" s="482"/>
      <c r="E3784" s="482"/>
      <c r="F3784" s="482"/>
      <c r="G3784" s="363" t="s">
        <v>14778</v>
      </c>
      <c r="H3784" s="500">
        <v>90.15</v>
      </c>
      <c r="I3784" s="484"/>
    </row>
    <row r="3785" spans="1:9" ht="36.6" customHeight="1" x14ac:dyDescent="0.25">
      <c r="A3785" s="481" t="s">
        <v>343</v>
      </c>
      <c r="B3785" s="481"/>
      <c r="C3785" s="482" t="s">
        <v>15859</v>
      </c>
      <c r="D3785" s="482"/>
      <c r="E3785" s="482"/>
      <c r="F3785" s="482"/>
      <c r="G3785" s="363" t="s">
        <v>14791</v>
      </c>
      <c r="H3785" s="483">
        <v>2.65</v>
      </c>
      <c r="I3785" s="484"/>
    </row>
    <row r="3786" spans="1:9" ht="24.4" customHeight="1" x14ac:dyDescent="0.25">
      <c r="A3786" s="481" t="s">
        <v>344</v>
      </c>
      <c r="B3786" s="481"/>
      <c r="C3786" s="482" t="s">
        <v>15860</v>
      </c>
      <c r="D3786" s="482"/>
      <c r="E3786" s="482"/>
      <c r="F3786" s="482"/>
      <c r="G3786" s="363" t="s">
        <v>14778</v>
      </c>
      <c r="H3786" s="500">
        <v>25.58</v>
      </c>
      <c r="I3786" s="484"/>
    </row>
    <row r="3787" spans="1:9" ht="36.6" customHeight="1" x14ac:dyDescent="0.25">
      <c r="A3787" s="481" t="s">
        <v>1324</v>
      </c>
      <c r="B3787" s="481"/>
      <c r="C3787" s="482" t="s">
        <v>15861</v>
      </c>
      <c r="D3787" s="482"/>
      <c r="E3787" s="482"/>
      <c r="F3787" s="482"/>
      <c r="G3787" s="363" t="s">
        <v>14791</v>
      </c>
      <c r="H3787" s="483">
        <v>7.77</v>
      </c>
      <c r="I3787" s="484"/>
    </row>
    <row r="3788" spans="1:9" ht="36.6" customHeight="1" x14ac:dyDescent="0.25">
      <c r="A3788" s="481" t="s">
        <v>1322</v>
      </c>
      <c r="B3788" s="481"/>
      <c r="C3788" s="482" t="s">
        <v>15862</v>
      </c>
      <c r="D3788" s="482"/>
      <c r="E3788" s="482"/>
      <c r="F3788" s="482"/>
      <c r="G3788" s="363" t="s">
        <v>14791</v>
      </c>
      <c r="H3788" s="483">
        <v>2.14</v>
      </c>
      <c r="I3788" s="484"/>
    </row>
    <row r="3789" spans="1:9" ht="36.6" customHeight="1" x14ac:dyDescent="0.25">
      <c r="A3789" s="481" t="s">
        <v>1323</v>
      </c>
      <c r="B3789" s="481"/>
      <c r="C3789" s="482" t="s">
        <v>15863</v>
      </c>
      <c r="D3789" s="482"/>
      <c r="E3789" s="482"/>
      <c r="F3789" s="482"/>
      <c r="G3789" s="363" t="s">
        <v>14791</v>
      </c>
      <c r="H3789" s="483">
        <v>5.21</v>
      </c>
      <c r="I3789" s="484"/>
    </row>
    <row r="3790" spans="1:9" ht="36.6" customHeight="1" x14ac:dyDescent="0.25">
      <c r="A3790" s="481" t="s">
        <v>1342</v>
      </c>
      <c r="B3790" s="481"/>
      <c r="C3790" s="482" t="s">
        <v>15864</v>
      </c>
      <c r="D3790" s="482"/>
      <c r="E3790" s="482"/>
      <c r="F3790" s="482"/>
      <c r="G3790" s="363" t="s">
        <v>14778</v>
      </c>
      <c r="H3790" s="501">
        <v>1032.68</v>
      </c>
      <c r="I3790" s="484"/>
    </row>
    <row r="3791" spans="1:9" ht="48.75" customHeight="1" x14ac:dyDescent="0.25">
      <c r="A3791" s="481" t="s">
        <v>1344</v>
      </c>
      <c r="B3791" s="481"/>
      <c r="C3791" s="482" t="s">
        <v>15865</v>
      </c>
      <c r="D3791" s="482"/>
      <c r="E3791" s="482"/>
      <c r="F3791" s="482"/>
      <c r="G3791" s="363" t="s">
        <v>14778</v>
      </c>
      <c r="H3791" s="499">
        <v>396.12</v>
      </c>
      <c r="I3791" s="484"/>
    </row>
    <row r="3792" spans="1:9" ht="36.6" customHeight="1" x14ac:dyDescent="0.25">
      <c r="A3792" s="481" t="s">
        <v>1341</v>
      </c>
      <c r="B3792" s="481"/>
      <c r="C3792" s="482" t="s">
        <v>15866</v>
      </c>
      <c r="D3792" s="482"/>
      <c r="E3792" s="482"/>
      <c r="F3792" s="482"/>
      <c r="G3792" s="363" t="s">
        <v>14778</v>
      </c>
      <c r="H3792" s="501">
        <v>1032.68</v>
      </c>
      <c r="I3792" s="484"/>
    </row>
    <row r="3793" spans="1:9" ht="36.6" customHeight="1" x14ac:dyDescent="0.25">
      <c r="A3793" s="481" t="s">
        <v>350</v>
      </c>
      <c r="B3793" s="481"/>
      <c r="C3793" s="482" t="s">
        <v>15867</v>
      </c>
      <c r="D3793" s="482"/>
      <c r="E3793" s="482"/>
      <c r="F3793" s="482"/>
      <c r="G3793" s="363" t="s">
        <v>14778</v>
      </c>
      <c r="H3793" s="501">
        <v>1001.64</v>
      </c>
      <c r="I3793" s="484"/>
    </row>
    <row r="3794" spans="1:9" ht="36.6" customHeight="1" x14ac:dyDescent="0.25">
      <c r="A3794" s="481" t="s">
        <v>351</v>
      </c>
      <c r="B3794" s="481"/>
      <c r="C3794" s="482" t="s">
        <v>15868</v>
      </c>
      <c r="D3794" s="482"/>
      <c r="E3794" s="482"/>
      <c r="F3794" s="482"/>
      <c r="G3794" s="363" t="s">
        <v>14778</v>
      </c>
      <c r="H3794" s="499">
        <v>886.97</v>
      </c>
      <c r="I3794" s="484"/>
    </row>
    <row r="3795" spans="1:9" ht="36.6" customHeight="1" x14ac:dyDescent="0.25">
      <c r="A3795" s="481" t="s">
        <v>353</v>
      </c>
      <c r="B3795" s="481"/>
      <c r="C3795" s="482" t="s">
        <v>15869</v>
      </c>
      <c r="D3795" s="482"/>
      <c r="E3795" s="482"/>
      <c r="F3795" s="482"/>
      <c r="G3795" s="363" t="s">
        <v>14778</v>
      </c>
      <c r="H3795" s="499">
        <v>942.01</v>
      </c>
      <c r="I3795" s="484"/>
    </row>
    <row r="3796" spans="1:9" ht="36.6" customHeight="1" x14ac:dyDescent="0.25">
      <c r="A3796" s="481" t="s">
        <v>354</v>
      </c>
      <c r="B3796" s="481"/>
      <c r="C3796" s="482" t="s">
        <v>15870</v>
      </c>
      <c r="D3796" s="482"/>
      <c r="E3796" s="482"/>
      <c r="F3796" s="482"/>
      <c r="G3796" s="363" t="s">
        <v>14778</v>
      </c>
      <c r="H3796" s="501">
        <v>1032.68</v>
      </c>
      <c r="I3796" s="484"/>
    </row>
    <row r="3797" spans="1:9" ht="36.6" customHeight="1" x14ac:dyDescent="0.25">
      <c r="A3797" s="481" t="s">
        <v>352</v>
      </c>
      <c r="B3797" s="481"/>
      <c r="C3797" s="482" t="s">
        <v>15871</v>
      </c>
      <c r="D3797" s="482"/>
      <c r="E3797" s="482"/>
      <c r="F3797" s="482"/>
      <c r="G3797" s="363" t="s">
        <v>14778</v>
      </c>
      <c r="H3797" s="499">
        <v>869.29</v>
      </c>
      <c r="I3797" s="484"/>
    </row>
    <row r="3798" spans="1:9" ht="48.75" customHeight="1" x14ac:dyDescent="0.25">
      <c r="A3798" s="481" t="s">
        <v>1343</v>
      </c>
      <c r="B3798" s="481"/>
      <c r="C3798" s="482" t="s">
        <v>15872</v>
      </c>
      <c r="D3798" s="482"/>
      <c r="E3798" s="482"/>
      <c r="F3798" s="482"/>
      <c r="G3798" s="363" t="s">
        <v>14778</v>
      </c>
      <c r="H3798" s="499">
        <v>396.12</v>
      </c>
      <c r="I3798" s="484"/>
    </row>
    <row r="3799" spans="1:9" ht="36.6" customHeight="1" x14ac:dyDescent="0.25">
      <c r="A3799" s="481" t="s">
        <v>1325</v>
      </c>
      <c r="B3799" s="481"/>
      <c r="C3799" s="482" t="s">
        <v>15873</v>
      </c>
      <c r="D3799" s="482"/>
      <c r="E3799" s="482"/>
      <c r="F3799" s="482"/>
      <c r="G3799" s="363" t="s">
        <v>15262</v>
      </c>
      <c r="H3799" s="499">
        <v>105.99</v>
      </c>
      <c r="I3799" s="484"/>
    </row>
    <row r="3800" spans="1:9" ht="36.6" customHeight="1" x14ac:dyDescent="0.25">
      <c r="A3800" s="481" t="s">
        <v>345</v>
      </c>
      <c r="B3800" s="481"/>
      <c r="C3800" s="482" t="s">
        <v>15874</v>
      </c>
      <c r="D3800" s="482"/>
      <c r="E3800" s="482"/>
      <c r="F3800" s="482"/>
      <c r="G3800" s="363" t="s">
        <v>14778</v>
      </c>
      <c r="H3800" s="500">
        <v>38.369999999999997</v>
      </c>
      <c r="I3800" s="484"/>
    </row>
    <row r="3801" spans="1:9" ht="36.6" customHeight="1" x14ac:dyDescent="0.25">
      <c r="A3801" s="481" t="s">
        <v>342</v>
      </c>
      <c r="B3801" s="481"/>
      <c r="C3801" s="482" t="s">
        <v>15875</v>
      </c>
      <c r="D3801" s="482"/>
      <c r="E3801" s="482"/>
      <c r="F3801" s="482"/>
      <c r="G3801" s="363" t="s">
        <v>355</v>
      </c>
      <c r="H3801" s="500">
        <v>16.3</v>
      </c>
      <c r="I3801" s="484"/>
    </row>
    <row r="3802" spans="1:9" ht="24.4" customHeight="1" x14ac:dyDescent="0.25">
      <c r="A3802" s="481" t="s">
        <v>1318</v>
      </c>
      <c r="B3802" s="481"/>
      <c r="C3802" s="482" t="s">
        <v>15876</v>
      </c>
      <c r="D3802" s="482"/>
      <c r="E3802" s="482"/>
      <c r="F3802" s="482"/>
      <c r="G3802" s="363" t="s">
        <v>355</v>
      </c>
      <c r="H3802" s="500">
        <v>19.690000000000001</v>
      </c>
      <c r="I3802" s="484"/>
    </row>
    <row r="3803" spans="1:9" ht="36.6" customHeight="1" x14ac:dyDescent="0.25">
      <c r="A3803" s="481" t="s">
        <v>341</v>
      </c>
      <c r="B3803" s="481"/>
      <c r="C3803" s="482" t="s">
        <v>15877</v>
      </c>
      <c r="D3803" s="482"/>
      <c r="E3803" s="482"/>
      <c r="F3803" s="482"/>
      <c r="G3803" s="363" t="s">
        <v>355</v>
      </c>
      <c r="H3803" s="500">
        <v>58.24</v>
      </c>
      <c r="I3803" s="484"/>
    </row>
    <row r="3804" spans="1:9" ht="36.6" customHeight="1" x14ac:dyDescent="0.25">
      <c r="A3804" s="481" t="s">
        <v>1317</v>
      </c>
      <c r="B3804" s="481"/>
      <c r="C3804" s="482" t="s">
        <v>15878</v>
      </c>
      <c r="D3804" s="482"/>
      <c r="E3804" s="482"/>
      <c r="F3804" s="482"/>
      <c r="G3804" s="363" t="s">
        <v>355</v>
      </c>
      <c r="H3804" s="500">
        <v>57.19</v>
      </c>
      <c r="I3804" s="484"/>
    </row>
    <row r="3805" spans="1:9" ht="12.2" customHeight="1" x14ac:dyDescent="0.25">
      <c r="A3805" s="505">
        <v>280</v>
      </c>
      <c r="B3805" s="486"/>
      <c r="C3805" s="487" t="s">
        <v>15879</v>
      </c>
      <c r="D3805" s="487"/>
      <c r="E3805" s="487"/>
      <c r="F3805" s="487"/>
      <c r="G3805" s="362"/>
      <c r="H3805" s="488"/>
      <c r="I3805" s="488"/>
    </row>
    <row r="3806" spans="1:9" ht="36.6" customHeight="1" x14ac:dyDescent="0.25">
      <c r="A3806" s="481" t="s">
        <v>1348</v>
      </c>
      <c r="B3806" s="481"/>
      <c r="C3806" s="482" t="s">
        <v>15880</v>
      </c>
      <c r="D3806" s="482"/>
      <c r="E3806" s="482"/>
      <c r="F3806" s="482"/>
      <c r="G3806" s="363" t="s">
        <v>355</v>
      </c>
      <c r="H3806" s="501">
        <v>2136.06</v>
      </c>
      <c r="I3806" s="484"/>
    </row>
    <row r="3807" spans="1:9" ht="24.4" customHeight="1" x14ac:dyDescent="0.25">
      <c r="A3807" s="481" t="s">
        <v>1350</v>
      </c>
      <c r="B3807" s="481"/>
      <c r="C3807" s="482" t="s">
        <v>15881</v>
      </c>
      <c r="D3807" s="482"/>
      <c r="E3807" s="482"/>
      <c r="F3807" s="482"/>
      <c r="G3807" s="363" t="s">
        <v>14791</v>
      </c>
      <c r="H3807" s="499">
        <v>389.73</v>
      </c>
      <c r="I3807" s="484"/>
    </row>
    <row r="3808" spans="1:9" ht="48.75" customHeight="1" x14ac:dyDescent="0.25">
      <c r="A3808" s="481" t="s">
        <v>1338</v>
      </c>
      <c r="B3808" s="481"/>
      <c r="C3808" s="482" t="s">
        <v>15882</v>
      </c>
      <c r="D3808" s="482"/>
      <c r="E3808" s="482"/>
      <c r="F3808" s="482"/>
      <c r="G3808" s="363" t="s">
        <v>14778</v>
      </c>
      <c r="H3808" s="499">
        <v>243.66</v>
      </c>
      <c r="I3808" s="484"/>
    </row>
    <row r="3809" spans="1:9" ht="36.6" customHeight="1" x14ac:dyDescent="0.25">
      <c r="A3809" s="481" t="s">
        <v>1337</v>
      </c>
      <c r="B3809" s="481"/>
      <c r="C3809" s="482" t="s">
        <v>15883</v>
      </c>
      <c r="D3809" s="482"/>
      <c r="E3809" s="482"/>
      <c r="F3809" s="482"/>
      <c r="G3809" s="363" t="s">
        <v>14778</v>
      </c>
      <c r="H3809" s="499">
        <v>617.41999999999996</v>
      </c>
      <c r="I3809" s="484"/>
    </row>
    <row r="3810" spans="1:9" ht="48.75" customHeight="1" x14ac:dyDescent="0.25">
      <c r="A3810" s="481" t="s">
        <v>1339</v>
      </c>
      <c r="B3810" s="481"/>
      <c r="C3810" s="482" t="s">
        <v>15884</v>
      </c>
      <c r="D3810" s="482"/>
      <c r="E3810" s="482"/>
      <c r="F3810" s="482"/>
      <c r="G3810" s="363" t="s">
        <v>14778</v>
      </c>
      <c r="H3810" s="499">
        <v>243.66</v>
      </c>
      <c r="I3810" s="484"/>
    </row>
    <row r="3811" spans="1:9" ht="36.6" customHeight="1" x14ac:dyDescent="0.25">
      <c r="A3811" s="481" t="s">
        <v>1336</v>
      </c>
      <c r="B3811" s="481"/>
      <c r="C3811" s="482" t="s">
        <v>15885</v>
      </c>
      <c r="D3811" s="482"/>
      <c r="E3811" s="482"/>
      <c r="F3811" s="482"/>
      <c r="G3811" s="363" t="s">
        <v>14778</v>
      </c>
      <c r="H3811" s="499">
        <v>617.41999999999996</v>
      </c>
      <c r="I3811" s="484"/>
    </row>
    <row r="3812" spans="1:9" ht="36.6" customHeight="1" x14ac:dyDescent="0.25">
      <c r="A3812" s="481" t="s">
        <v>1331</v>
      </c>
      <c r="B3812" s="481"/>
      <c r="C3812" s="482" t="s">
        <v>15886</v>
      </c>
      <c r="D3812" s="482"/>
      <c r="E3812" s="482"/>
      <c r="F3812" s="482"/>
      <c r="G3812" s="363" t="s">
        <v>14778</v>
      </c>
      <c r="H3812" s="499">
        <v>602.34</v>
      </c>
      <c r="I3812" s="484"/>
    </row>
    <row r="3813" spans="1:9" ht="36.6" customHeight="1" x14ac:dyDescent="0.25">
      <c r="A3813" s="481" t="s">
        <v>1332</v>
      </c>
      <c r="B3813" s="481"/>
      <c r="C3813" s="482" t="s">
        <v>15887</v>
      </c>
      <c r="D3813" s="482"/>
      <c r="E3813" s="482"/>
      <c r="F3813" s="482"/>
      <c r="G3813" s="363" t="s">
        <v>14778</v>
      </c>
      <c r="H3813" s="499">
        <v>554.21</v>
      </c>
      <c r="I3813" s="484"/>
    </row>
    <row r="3814" spans="1:9" ht="36.6" customHeight="1" x14ac:dyDescent="0.25">
      <c r="A3814" s="481" t="s">
        <v>1334</v>
      </c>
      <c r="B3814" s="481"/>
      <c r="C3814" s="482" t="s">
        <v>15888</v>
      </c>
      <c r="D3814" s="482"/>
      <c r="E3814" s="482"/>
      <c r="F3814" s="482"/>
      <c r="G3814" s="363" t="s">
        <v>14778</v>
      </c>
      <c r="H3814" s="499">
        <v>577.30999999999995</v>
      </c>
      <c r="I3814" s="484"/>
    </row>
    <row r="3815" spans="1:9" ht="36.6" customHeight="1" x14ac:dyDescent="0.25">
      <c r="A3815" s="481" t="s">
        <v>1335</v>
      </c>
      <c r="B3815" s="481"/>
      <c r="C3815" s="482" t="s">
        <v>15889</v>
      </c>
      <c r="D3815" s="482"/>
      <c r="E3815" s="482"/>
      <c r="F3815" s="482"/>
      <c r="G3815" s="363" t="s">
        <v>14778</v>
      </c>
      <c r="H3815" s="499">
        <v>617.41999999999996</v>
      </c>
      <c r="I3815" s="484"/>
    </row>
    <row r="3816" spans="1:9" ht="36.6" customHeight="1" x14ac:dyDescent="0.25">
      <c r="A3816" s="481" t="s">
        <v>1333</v>
      </c>
      <c r="B3816" s="481"/>
      <c r="C3816" s="482" t="s">
        <v>15890</v>
      </c>
      <c r="D3816" s="482"/>
      <c r="E3816" s="482"/>
      <c r="F3816" s="482"/>
      <c r="G3816" s="363" t="s">
        <v>14778</v>
      </c>
      <c r="H3816" s="499">
        <v>528.54999999999995</v>
      </c>
      <c r="I3816" s="484"/>
    </row>
    <row r="3817" spans="1:9" ht="36.6" customHeight="1" x14ac:dyDescent="0.25">
      <c r="A3817" s="481" t="s">
        <v>1328</v>
      </c>
      <c r="B3817" s="481"/>
      <c r="C3817" s="482" t="s">
        <v>15891</v>
      </c>
      <c r="D3817" s="482"/>
      <c r="E3817" s="482"/>
      <c r="F3817" s="482"/>
      <c r="G3817" s="363" t="s">
        <v>14778</v>
      </c>
      <c r="H3817" s="499">
        <v>480.14</v>
      </c>
      <c r="I3817" s="484"/>
    </row>
    <row r="3818" spans="1:9" ht="36.6" customHeight="1" x14ac:dyDescent="0.25">
      <c r="A3818" s="481" t="s">
        <v>1329</v>
      </c>
      <c r="B3818" s="481"/>
      <c r="C3818" s="482" t="s">
        <v>15892</v>
      </c>
      <c r="D3818" s="482"/>
      <c r="E3818" s="482"/>
      <c r="F3818" s="482"/>
      <c r="G3818" s="363" t="s">
        <v>14778</v>
      </c>
      <c r="H3818" s="499">
        <v>193.26</v>
      </c>
      <c r="I3818" s="484"/>
    </row>
    <row r="3819" spans="1:9" ht="36.6" customHeight="1" x14ac:dyDescent="0.25">
      <c r="A3819" s="481" t="s">
        <v>1330</v>
      </c>
      <c r="B3819" s="481"/>
      <c r="C3819" s="482" t="s">
        <v>15893</v>
      </c>
      <c r="D3819" s="482"/>
      <c r="E3819" s="482"/>
      <c r="F3819" s="482"/>
      <c r="G3819" s="363" t="s">
        <v>14778</v>
      </c>
      <c r="H3819" s="499">
        <v>193.26</v>
      </c>
      <c r="I3819" s="484"/>
    </row>
    <row r="3820" spans="1:9" ht="36.6" customHeight="1" x14ac:dyDescent="0.25">
      <c r="A3820" s="481" t="s">
        <v>1327</v>
      </c>
      <c r="B3820" s="481"/>
      <c r="C3820" s="482" t="s">
        <v>15894</v>
      </c>
      <c r="D3820" s="482"/>
      <c r="E3820" s="482"/>
      <c r="F3820" s="482"/>
      <c r="G3820" s="363" t="s">
        <v>14778</v>
      </c>
      <c r="H3820" s="499">
        <v>480.14</v>
      </c>
      <c r="I3820" s="484"/>
    </row>
    <row r="3821" spans="1:9" ht="36.6" customHeight="1" x14ac:dyDescent="0.25">
      <c r="A3821" s="481" t="s">
        <v>346</v>
      </c>
      <c r="B3821" s="481"/>
      <c r="C3821" s="482" t="s">
        <v>15895</v>
      </c>
      <c r="D3821" s="482"/>
      <c r="E3821" s="482"/>
      <c r="F3821" s="482"/>
      <c r="G3821" s="363" t="s">
        <v>14778</v>
      </c>
      <c r="H3821" s="499">
        <v>470.34</v>
      </c>
      <c r="I3821" s="484"/>
    </row>
    <row r="3822" spans="1:9" ht="36.6" customHeight="1" x14ac:dyDescent="0.25">
      <c r="A3822" s="481" t="s">
        <v>347</v>
      </c>
      <c r="B3822" s="481"/>
      <c r="C3822" s="482" t="s">
        <v>15896</v>
      </c>
      <c r="D3822" s="482"/>
      <c r="E3822" s="482"/>
      <c r="F3822" s="482"/>
      <c r="G3822" s="363" t="s">
        <v>14778</v>
      </c>
      <c r="H3822" s="499">
        <v>444.21</v>
      </c>
      <c r="I3822" s="484"/>
    </row>
    <row r="3823" spans="1:9" ht="36.6" customHeight="1" x14ac:dyDescent="0.25">
      <c r="A3823" s="481" t="s">
        <v>349</v>
      </c>
      <c r="B3823" s="481"/>
      <c r="C3823" s="482" t="s">
        <v>15897</v>
      </c>
      <c r="D3823" s="482"/>
      <c r="E3823" s="482"/>
      <c r="F3823" s="482"/>
      <c r="G3823" s="363" t="s">
        <v>14778</v>
      </c>
      <c r="H3823" s="499">
        <v>456.75</v>
      </c>
      <c r="I3823" s="484"/>
    </row>
    <row r="3824" spans="1:9" ht="36.6" customHeight="1" x14ac:dyDescent="0.25">
      <c r="A3824" s="481" t="s">
        <v>1326</v>
      </c>
      <c r="B3824" s="481"/>
      <c r="C3824" s="482" t="s">
        <v>15898</v>
      </c>
      <c r="D3824" s="482"/>
      <c r="E3824" s="482"/>
      <c r="F3824" s="482"/>
      <c r="G3824" s="363" t="s">
        <v>14778</v>
      </c>
      <c r="H3824" s="499">
        <v>480.14</v>
      </c>
      <c r="I3824" s="484"/>
    </row>
    <row r="3825" spans="1:9" ht="36.6" customHeight="1" x14ac:dyDescent="0.25">
      <c r="A3825" s="481" t="s">
        <v>348</v>
      </c>
      <c r="B3825" s="481"/>
      <c r="C3825" s="482" t="s">
        <v>15899</v>
      </c>
      <c r="D3825" s="482"/>
      <c r="E3825" s="482"/>
      <c r="F3825" s="482"/>
      <c r="G3825" s="363" t="s">
        <v>14778</v>
      </c>
      <c r="H3825" s="499">
        <v>415.91</v>
      </c>
      <c r="I3825" s="484"/>
    </row>
    <row r="3826" spans="1:9" ht="12.2" customHeight="1" x14ac:dyDescent="0.25">
      <c r="A3826" s="481" t="s">
        <v>1346</v>
      </c>
      <c r="B3826" s="481"/>
      <c r="C3826" s="482" t="s">
        <v>15900</v>
      </c>
      <c r="D3826" s="482"/>
      <c r="E3826" s="482"/>
      <c r="F3826" s="482"/>
      <c r="G3826" s="363" t="s">
        <v>355</v>
      </c>
      <c r="H3826" s="500">
        <v>16.45</v>
      </c>
      <c r="I3826" s="484"/>
    </row>
    <row r="3827" spans="1:9" ht="12.2" customHeight="1" x14ac:dyDescent="0.25">
      <c r="A3827" s="505">
        <v>255</v>
      </c>
      <c r="B3827" s="486"/>
      <c r="C3827" s="487" t="s">
        <v>15901</v>
      </c>
      <c r="D3827" s="487"/>
      <c r="E3827" s="487"/>
      <c r="F3827" s="487"/>
      <c r="G3827" s="362"/>
      <c r="H3827" s="488"/>
      <c r="I3827" s="488"/>
    </row>
    <row r="3828" spans="1:9" ht="24.4" customHeight="1" x14ac:dyDescent="0.25">
      <c r="A3828" s="481" t="s">
        <v>1358</v>
      </c>
      <c r="B3828" s="481"/>
      <c r="C3828" s="482" t="s">
        <v>15902</v>
      </c>
      <c r="D3828" s="482"/>
      <c r="E3828" s="482"/>
      <c r="F3828" s="482"/>
      <c r="G3828" s="363" t="s">
        <v>355</v>
      </c>
      <c r="H3828" s="500">
        <v>13.19</v>
      </c>
      <c r="I3828" s="484"/>
    </row>
    <row r="3829" spans="1:9" ht="24.4" customHeight="1" x14ac:dyDescent="0.25">
      <c r="A3829" s="481" t="s">
        <v>1374</v>
      </c>
      <c r="B3829" s="481"/>
      <c r="C3829" s="482" t="s">
        <v>15903</v>
      </c>
      <c r="D3829" s="482"/>
      <c r="E3829" s="482"/>
      <c r="F3829" s="482"/>
      <c r="G3829" s="363" t="s">
        <v>14944</v>
      </c>
      <c r="H3829" s="483">
        <v>9.89</v>
      </c>
      <c r="I3829" s="484"/>
    </row>
    <row r="3830" spans="1:9" ht="24.4" customHeight="1" x14ac:dyDescent="0.25">
      <c r="A3830" s="481" t="s">
        <v>1381</v>
      </c>
      <c r="B3830" s="481"/>
      <c r="C3830" s="482" t="s">
        <v>15904</v>
      </c>
      <c r="D3830" s="482"/>
      <c r="E3830" s="482"/>
      <c r="F3830" s="482"/>
      <c r="G3830" s="363" t="s">
        <v>14778</v>
      </c>
      <c r="H3830" s="483">
        <v>3.03</v>
      </c>
      <c r="I3830" s="484"/>
    </row>
    <row r="3831" spans="1:9" ht="12.2" customHeight="1" x14ac:dyDescent="0.25">
      <c r="A3831" s="481" t="s">
        <v>1365</v>
      </c>
      <c r="B3831" s="481"/>
      <c r="C3831" s="482" t="s">
        <v>15905</v>
      </c>
      <c r="D3831" s="482"/>
      <c r="E3831" s="482"/>
      <c r="F3831" s="482"/>
      <c r="G3831" s="363" t="s">
        <v>15906</v>
      </c>
      <c r="H3831" s="501">
        <v>7248.4</v>
      </c>
      <c r="I3831" s="484"/>
    </row>
    <row r="3832" spans="1:9" ht="48.75" customHeight="1" x14ac:dyDescent="0.25">
      <c r="A3832" s="481" t="s">
        <v>1349</v>
      </c>
      <c r="B3832" s="481"/>
      <c r="C3832" s="482" t="s">
        <v>15907</v>
      </c>
      <c r="D3832" s="482"/>
      <c r="E3832" s="482"/>
      <c r="F3832" s="482"/>
      <c r="G3832" s="363" t="s">
        <v>14791</v>
      </c>
      <c r="H3832" s="500">
        <v>17.010000000000002</v>
      </c>
      <c r="I3832" s="484"/>
    </row>
    <row r="3833" spans="1:9" ht="24.4" customHeight="1" x14ac:dyDescent="0.25">
      <c r="A3833" s="481" t="s">
        <v>1352</v>
      </c>
      <c r="B3833" s="481"/>
      <c r="C3833" s="482" t="s">
        <v>15908</v>
      </c>
      <c r="D3833" s="482"/>
      <c r="E3833" s="482"/>
      <c r="F3833" s="482"/>
      <c r="G3833" s="363" t="s">
        <v>14778</v>
      </c>
      <c r="H3833" s="483">
        <v>0.31</v>
      </c>
      <c r="I3833" s="484"/>
    </row>
    <row r="3834" spans="1:9" ht="12.2" customHeight="1" x14ac:dyDescent="0.25">
      <c r="A3834" s="481" t="s">
        <v>1367</v>
      </c>
      <c r="B3834" s="481"/>
      <c r="C3834" s="482" t="s">
        <v>15909</v>
      </c>
      <c r="D3834" s="482"/>
      <c r="E3834" s="482"/>
      <c r="F3834" s="482"/>
      <c r="G3834" s="363" t="s">
        <v>15906</v>
      </c>
      <c r="H3834" s="499">
        <v>900.4</v>
      </c>
      <c r="I3834" s="484"/>
    </row>
    <row r="3835" spans="1:9" ht="24.4" customHeight="1" x14ac:dyDescent="0.25">
      <c r="A3835" s="481" t="s">
        <v>1353</v>
      </c>
      <c r="B3835" s="481"/>
      <c r="C3835" s="482" t="s">
        <v>15910</v>
      </c>
      <c r="D3835" s="482"/>
      <c r="E3835" s="482"/>
      <c r="F3835" s="482"/>
      <c r="G3835" s="363" t="s">
        <v>14778</v>
      </c>
      <c r="H3835" s="483">
        <v>0.31</v>
      </c>
      <c r="I3835" s="484"/>
    </row>
    <row r="3836" spans="1:9" ht="24.4" customHeight="1" x14ac:dyDescent="0.25">
      <c r="A3836" s="481" t="s">
        <v>1366</v>
      </c>
      <c r="B3836" s="481"/>
      <c r="C3836" s="482" t="s">
        <v>15911</v>
      </c>
      <c r="D3836" s="482"/>
      <c r="E3836" s="482"/>
      <c r="F3836" s="482"/>
      <c r="G3836" s="363" t="s">
        <v>14836</v>
      </c>
      <c r="H3836" s="500">
        <v>10.8</v>
      </c>
      <c r="I3836" s="484"/>
    </row>
    <row r="3837" spans="1:9" ht="12.2" customHeight="1" x14ac:dyDescent="0.25">
      <c r="A3837" s="481" t="s">
        <v>1354</v>
      </c>
      <c r="B3837" s="481"/>
      <c r="C3837" s="482" t="s">
        <v>15912</v>
      </c>
      <c r="D3837" s="482"/>
      <c r="E3837" s="482"/>
      <c r="F3837" s="482"/>
      <c r="G3837" s="363" t="s">
        <v>14778</v>
      </c>
      <c r="H3837" s="483">
        <v>0.23</v>
      </c>
      <c r="I3837" s="484"/>
    </row>
    <row r="3838" spans="1:9" ht="12.2" customHeight="1" x14ac:dyDescent="0.25">
      <c r="A3838" s="481" t="s">
        <v>1389</v>
      </c>
      <c r="B3838" s="481"/>
      <c r="C3838" s="482" t="s">
        <v>15913</v>
      </c>
      <c r="D3838" s="482"/>
      <c r="E3838" s="482"/>
      <c r="F3838" s="482"/>
      <c r="G3838" s="363" t="s">
        <v>15253</v>
      </c>
      <c r="H3838" s="500">
        <v>16.71</v>
      </c>
      <c r="I3838" s="484"/>
    </row>
    <row r="3839" spans="1:9" ht="24.4" customHeight="1" x14ac:dyDescent="0.25">
      <c r="A3839" s="481" t="s">
        <v>1376</v>
      </c>
      <c r="B3839" s="481"/>
      <c r="C3839" s="482" t="s">
        <v>15914</v>
      </c>
      <c r="D3839" s="482"/>
      <c r="E3839" s="482"/>
      <c r="F3839" s="482"/>
      <c r="G3839" s="363" t="s">
        <v>15915</v>
      </c>
      <c r="H3839" s="500">
        <v>22.15</v>
      </c>
      <c r="I3839" s="484"/>
    </row>
    <row r="3840" spans="1:9" ht="24.4" customHeight="1" x14ac:dyDescent="0.25">
      <c r="A3840" s="481" t="s">
        <v>1375</v>
      </c>
      <c r="B3840" s="481"/>
      <c r="C3840" s="482" t="s">
        <v>15916</v>
      </c>
      <c r="D3840" s="482"/>
      <c r="E3840" s="482"/>
      <c r="F3840" s="482"/>
      <c r="G3840" s="363" t="s">
        <v>15262</v>
      </c>
      <c r="H3840" s="499">
        <v>751.85</v>
      </c>
      <c r="I3840" s="484"/>
    </row>
    <row r="3841" spans="1:9" ht="24.4" customHeight="1" x14ac:dyDescent="0.25">
      <c r="A3841" s="481" t="s">
        <v>1377</v>
      </c>
      <c r="B3841" s="481"/>
      <c r="C3841" s="482" t="s">
        <v>15917</v>
      </c>
      <c r="D3841" s="482"/>
      <c r="E3841" s="482"/>
      <c r="F3841" s="482"/>
      <c r="G3841" s="363" t="s">
        <v>14791</v>
      </c>
      <c r="H3841" s="500">
        <v>43.92</v>
      </c>
      <c r="I3841" s="484"/>
    </row>
    <row r="3842" spans="1:9" ht="24.4" customHeight="1" x14ac:dyDescent="0.25">
      <c r="A3842" s="481" t="s">
        <v>1378</v>
      </c>
      <c r="B3842" s="481"/>
      <c r="C3842" s="482" t="s">
        <v>15918</v>
      </c>
      <c r="D3842" s="482"/>
      <c r="E3842" s="482"/>
      <c r="F3842" s="482"/>
      <c r="G3842" s="363" t="s">
        <v>14791</v>
      </c>
      <c r="H3842" s="500">
        <v>49.41</v>
      </c>
      <c r="I3842" s="484"/>
    </row>
    <row r="3843" spans="1:9" ht="24.4" customHeight="1" x14ac:dyDescent="0.25">
      <c r="A3843" s="481" t="s">
        <v>1379</v>
      </c>
      <c r="B3843" s="481"/>
      <c r="C3843" s="482" t="s">
        <v>15919</v>
      </c>
      <c r="D3843" s="482"/>
      <c r="E3843" s="482"/>
      <c r="F3843" s="482"/>
      <c r="G3843" s="363" t="s">
        <v>14791</v>
      </c>
      <c r="H3843" s="500">
        <v>59.29</v>
      </c>
      <c r="I3843" s="484"/>
    </row>
    <row r="3844" spans="1:9" ht="24.4" customHeight="1" x14ac:dyDescent="0.25">
      <c r="A3844" s="481" t="s">
        <v>1380</v>
      </c>
      <c r="B3844" s="481"/>
      <c r="C3844" s="482" t="s">
        <v>15920</v>
      </c>
      <c r="D3844" s="482"/>
      <c r="E3844" s="482"/>
      <c r="F3844" s="482"/>
      <c r="G3844" s="363" t="s">
        <v>14791</v>
      </c>
      <c r="H3844" s="500">
        <v>69.59</v>
      </c>
      <c r="I3844" s="484"/>
    </row>
    <row r="3845" spans="1:9" ht="24.4" customHeight="1" x14ac:dyDescent="0.25">
      <c r="A3845" s="481" t="s">
        <v>1371</v>
      </c>
      <c r="B3845" s="481"/>
      <c r="C3845" s="482" t="s">
        <v>15921</v>
      </c>
      <c r="D3845" s="482"/>
      <c r="E3845" s="482"/>
      <c r="F3845" s="482"/>
      <c r="G3845" s="363" t="s">
        <v>355</v>
      </c>
      <c r="H3845" s="501">
        <v>5343.09</v>
      </c>
      <c r="I3845" s="484"/>
    </row>
    <row r="3846" spans="1:9" ht="24.4" customHeight="1" x14ac:dyDescent="0.25">
      <c r="A3846" s="481" t="s">
        <v>1351</v>
      </c>
      <c r="B3846" s="481"/>
      <c r="C3846" s="482" t="s">
        <v>15922</v>
      </c>
      <c r="D3846" s="482"/>
      <c r="E3846" s="482"/>
      <c r="F3846" s="482"/>
      <c r="G3846" s="363" t="s">
        <v>14778</v>
      </c>
      <c r="H3846" s="500">
        <v>47.88</v>
      </c>
      <c r="I3846" s="484"/>
    </row>
    <row r="3847" spans="1:9" ht="24.4" customHeight="1" x14ac:dyDescent="0.25">
      <c r="A3847" s="481" t="s">
        <v>1373</v>
      </c>
      <c r="B3847" s="481"/>
      <c r="C3847" s="482" t="s">
        <v>15923</v>
      </c>
      <c r="D3847" s="482"/>
      <c r="E3847" s="482"/>
      <c r="F3847" s="482"/>
      <c r="G3847" s="363" t="s">
        <v>355</v>
      </c>
      <c r="H3847" s="501">
        <v>1079.67</v>
      </c>
      <c r="I3847" s="484"/>
    </row>
    <row r="3848" spans="1:9" ht="36.6" customHeight="1" x14ac:dyDescent="0.25">
      <c r="A3848" s="481" t="s">
        <v>1368</v>
      </c>
      <c r="B3848" s="481"/>
      <c r="C3848" s="482" t="s">
        <v>15924</v>
      </c>
      <c r="D3848" s="482"/>
      <c r="E3848" s="482"/>
      <c r="F3848" s="482"/>
      <c r="G3848" s="363" t="s">
        <v>14791</v>
      </c>
      <c r="H3848" s="500">
        <v>12.05</v>
      </c>
      <c r="I3848" s="484"/>
    </row>
    <row r="3849" spans="1:9" ht="24.4" customHeight="1" x14ac:dyDescent="0.25">
      <c r="A3849" s="481" t="s">
        <v>1369</v>
      </c>
      <c r="B3849" s="481"/>
      <c r="C3849" s="482" t="s">
        <v>15925</v>
      </c>
      <c r="D3849" s="482"/>
      <c r="E3849" s="482"/>
      <c r="F3849" s="482"/>
      <c r="G3849" s="363" t="s">
        <v>14791</v>
      </c>
      <c r="H3849" s="500">
        <v>16.489999999999998</v>
      </c>
      <c r="I3849" s="484"/>
    </row>
    <row r="3850" spans="1:9" ht="36.6" customHeight="1" x14ac:dyDescent="0.25">
      <c r="A3850" s="481" t="s">
        <v>1388</v>
      </c>
      <c r="B3850" s="481"/>
      <c r="C3850" s="482" t="s">
        <v>15926</v>
      </c>
      <c r="D3850" s="482"/>
      <c r="E3850" s="482"/>
      <c r="F3850" s="482"/>
      <c r="G3850" s="363" t="s">
        <v>14836</v>
      </c>
      <c r="H3850" s="499">
        <v>213.58</v>
      </c>
      <c r="I3850" s="484"/>
    </row>
    <row r="3851" spans="1:9" ht="24.4" customHeight="1" x14ac:dyDescent="0.25">
      <c r="A3851" s="481" t="s">
        <v>1387</v>
      </c>
      <c r="B3851" s="481"/>
      <c r="C3851" s="482" t="s">
        <v>15927</v>
      </c>
      <c r="D3851" s="482"/>
      <c r="E3851" s="482"/>
      <c r="F3851" s="482"/>
      <c r="G3851" s="363" t="s">
        <v>14778</v>
      </c>
      <c r="H3851" s="500">
        <v>33.06</v>
      </c>
      <c r="I3851" s="484"/>
    </row>
    <row r="3852" spans="1:9" ht="12.2" customHeight="1" x14ac:dyDescent="0.25">
      <c r="A3852" s="481" t="s">
        <v>1370</v>
      </c>
      <c r="B3852" s="481"/>
      <c r="C3852" s="482" t="s">
        <v>15928</v>
      </c>
      <c r="D3852" s="482"/>
      <c r="E3852" s="482"/>
      <c r="F3852" s="482"/>
      <c r="G3852" s="363" t="s">
        <v>14791</v>
      </c>
      <c r="H3852" s="483">
        <v>9.0500000000000007</v>
      </c>
      <c r="I3852" s="484"/>
    </row>
    <row r="3853" spans="1:9" ht="12.2" customHeight="1" x14ac:dyDescent="0.25">
      <c r="A3853" s="481" t="s">
        <v>1372</v>
      </c>
      <c r="B3853" s="481"/>
      <c r="C3853" s="482" t="s">
        <v>15929</v>
      </c>
      <c r="D3853" s="482"/>
      <c r="E3853" s="482"/>
      <c r="F3853" s="482"/>
      <c r="G3853" s="363" t="s">
        <v>355</v>
      </c>
      <c r="H3853" s="499">
        <v>556.9</v>
      </c>
      <c r="I3853" s="484"/>
    </row>
    <row r="3854" spans="1:9" ht="12.2" customHeight="1" x14ac:dyDescent="0.25">
      <c r="A3854" s="481" t="s">
        <v>1355</v>
      </c>
      <c r="B3854" s="481"/>
      <c r="C3854" s="482" t="s">
        <v>15930</v>
      </c>
      <c r="D3854" s="482"/>
      <c r="E3854" s="482"/>
      <c r="F3854" s="482"/>
      <c r="G3854" s="363" t="s">
        <v>14778</v>
      </c>
      <c r="H3854" s="483">
        <v>0.99</v>
      </c>
      <c r="I3854" s="484"/>
    </row>
    <row r="3855" spans="1:9" ht="36.6" customHeight="1" x14ac:dyDescent="0.25">
      <c r="A3855" s="481" t="s">
        <v>1356</v>
      </c>
      <c r="B3855" s="481"/>
      <c r="C3855" s="482" t="s">
        <v>15931</v>
      </c>
      <c r="D3855" s="482"/>
      <c r="E3855" s="482"/>
      <c r="F3855" s="482"/>
      <c r="G3855" s="363" t="s">
        <v>14778</v>
      </c>
      <c r="H3855" s="483">
        <v>7.62</v>
      </c>
      <c r="I3855" s="484"/>
    </row>
    <row r="3856" spans="1:9" ht="24.4" customHeight="1" x14ac:dyDescent="0.25">
      <c r="A3856" s="481" t="s">
        <v>1357</v>
      </c>
      <c r="B3856" s="481"/>
      <c r="C3856" s="482" t="s">
        <v>15932</v>
      </c>
      <c r="D3856" s="482"/>
      <c r="E3856" s="482"/>
      <c r="F3856" s="482"/>
      <c r="G3856" s="363" t="s">
        <v>14778</v>
      </c>
      <c r="H3856" s="483">
        <v>2.65</v>
      </c>
      <c r="I3856" s="484"/>
    </row>
    <row r="3857" spans="1:9" ht="12.2" customHeight="1" x14ac:dyDescent="0.25">
      <c r="A3857" s="481" t="s">
        <v>1362</v>
      </c>
      <c r="B3857" s="481"/>
      <c r="C3857" s="482" t="s">
        <v>15933</v>
      </c>
      <c r="D3857" s="482"/>
      <c r="E3857" s="482"/>
      <c r="F3857" s="482"/>
      <c r="G3857" s="363" t="s">
        <v>15906</v>
      </c>
      <c r="H3857" s="501">
        <v>1870.21</v>
      </c>
      <c r="I3857" s="484"/>
    </row>
    <row r="3858" spans="1:9" ht="24.4" customHeight="1" x14ac:dyDescent="0.25">
      <c r="A3858" s="481" t="s">
        <v>1363</v>
      </c>
      <c r="B3858" s="481"/>
      <c r="C3858" s="482" t="s">
        <v>15934</v>
      </c>
      <c r="D3858" s="482"/>
      <c r="E3858" s="482"/>
      <c r="F3858" s="482"/>
      <c r="G3858" s="363" t="s">
        <v>15906</v>
      </c>
      <c r="H3858" s="501">
        <v>2655.31</v>
      </c>
      <c r="I3858" s="484"/>
    </row>
    <row r="3859" spans="1:9" ht="12.2" customHeight="1" x14ac:dyDescent="0.25">
      <c r="A3859" s="481" t="s">
        <v>1364</v>
      </c>
      <c r="B3859" s="481"/>
      <c r="C3859" s="482" t="s">
        <v>15935</v>
      </c>
      <c r="D3859" s="482"/>
      <c r="E3859" s="482"/>
      <c r="F3859" s="482"/>
      <c r="G3859" s="363" t="s">
        <v>15906</v>
      </c>
      <c r="H3859" s="499">
        <v>838.39</v>
      </c>
      <c r="I3859" s="484"/>
    </row>
    <row r="3860" spans="1:9" ht="24.4" customHeight="1" x14ac:dyDescent="0.25">
      <c r="A3860" s="481" t="s">
        <v>1382</v>
      </c>
      <c r="B3860" s="481"/>
      <c r="C3860" s="482" t="s">
        <v>15936</v>
      </c>
      <c r="D3860" s="482"/>
      <c r="E3860" s="482"/>
      <c r="F3860" s="482"/>
      <c r="G3860" s="363" t="s">
        <v>14836</v>
      </c>
      <c r="H3860" s="499">
        <v>335.17</v>
      </c>
      <c r="I3860" s="484"/>
    </row>
    <row r="3861" spans="1:9" ht="48.75" customHeight="1" x14ac:dyDescent="0.25">
      <c r="A3861" s="481" t="s">
        <v>1385</v>
      </c>
      <c r="B3861" s="481"/>
      <c r="C3861" s="482" t="s">
        <v>15937</v>
      </c>
      <c r="D3861" s="482"/>
      <c r="E3861" s="482"/>
      <c r="F3861" s="482"/>
      <c r="G3861" s="363" t="s">
        <v>14836</v>
      </c>
      <c r="H3861" s="499">
        <v>611.02</v>
      </c>
      <c r="I3861" s="484"/>
    </row>
    <row r="3862" spans="1:9" ht="36.6" customHeight="1" x14ac:dyDescent="0.25">
      <c r="A3862" s="481" t="s">
        <v>1386</v>
      </c>
      <c r="B3862" s="481"/>
      <c r="C3862" s="482" t="s">
        <v>15938</v>
      </c>
      <c r="D3862" s="482"/>
      <c r="E3862" s="482"/>
      <c r="F3862" s="482"/>
      <c r="G3862" s="363" t="s">
        <v>14836</v>
      </c>
      <c r="H3862" s="501">
        <v>1079.1199999999999</v>
      </c>
      <c r="I3862" s="484"/>
    </row>
    <row r="3863" spans="1:9" ht="12.2" customHeight="1" x14ac:dyDescent="0.25">
      <c r="A3863" s="481" t="s">
        <v>1359</v>
      </c>
      <c r="B3863" s="481"/>
      <c r="C3863" s="482" t="s">
        <v>15939</v>
      </c>
      <c r="D3863" s="482"/>
      <c r="E3863" s="482"/>
      <c r="F3863" s="482"/>
      <c r="G3863" s="363" t="s">
        <v>15940</v>
      </c>
      <c r="H3863" s="483">
        <v>0.09</v>
      </c>
      <c r="I3863" s="484"/>
    </row>
    <row r="3864" spans="1:9" ht="24.4" customHeight="1" x14ac:dyDescent="0.25">
      <c r="A3864" s="481" t="s">
        <v>1398</v>
      </c>
      <c r="B3864" s="481"/>
      <c r="C3864" s="482" t="s">
        <v>15941</v>
      </c>
      <c r="D3864" s="482"/>
      <c r="E3864" s="482"/>
      <c r="F3864" s="482"/>
      <c r="G3864" s="363" t="s">
        <v>15247</v>
      </c>
      <c r="H3864" s="483">
        <v>2.0299999999999998</v>
      </c>
      <c r="I3864" s="484"/>
    </row>
    <row r="3865" spans="1:9" ht="24.4" customHeight="1" x14ac:dyDescent="0.25">
      <c r="A3865" s="481" t="s">
        <v>1405</v>
      </c>
      <c r="B3865" s="481"/>
      <c r="C3865" s="482" t="s">
        <v>15942</v>
      </c>
      <c r="D3865" s="482"/>
      <c r="E3865" s="482"/>
      <c r="F3865" s="482"/>
      <c r="G3865" s="363" t="s">
        <v>15247</v>
      </c>
      <c r="H3865" s="483">
        <v>1.22</v>
      </c>
      <c r="I3865" s="484"/>
    </row>
    <row r="3866" spans="1:9" ht="24.4" customHeight="1" x14ac:dyDescent="0.25">
      <c r="A3866" s="481" t="s">
        <v>1399</v>
      </c>
      <c r="B3866" s="481"/>
      <c r="C3866" s="482" t="s">
        <v>15943</v>
      </c>
      <c r="D3866" s="482"/>
      <c r="E3866" s="482"/>
      <c r="F3866" s="482"/>
      <c r="G3866" s="363" t="s">
        <v>15247</v>
      </c>
      <c r="H3866" s="483">
        <v>1.5</v>
      </c>
      <c r="I3866" s="484"/>
    </row>
    <row r="3867" spans="1:9" ht="24.4" customHeight="1" x14ac:dyDescent="0.25">
      <c r="A3867" s="481" t="s">
        <v>1400</v>
      </c>
      <c r="B3867" s="481"/>
      <c r="C3867" s="482" t="s">
        <v>15944</v>
      </c>
      <c r="D3867" s="482"/>
      <c r="E3867" s="482"/>
      <c r="F3867" s="482"/>
      <c r="G3867" s="363" t="s">
        <v>15247</v>
      </c>
      <c r="H3867" s="483">
        <v>1.46</v>
      </c>
      <c r="I3867" s="484"/>
    </row>
    <row r="3868" spans="1:9" ht="24.4" customHeight="1" x14ac:dyDescent="0.25">
      <c r="A3868" s="481" t="s">
        <v>1401</v>
      </c>
      <c r="B3868" s="481"/>
      <c r="C3868" s="482" t="s">
        <v>15945</v>
      </c>
      <c r="D3868" s="482"/>
      <c r="E3868" s="482"/>
      <c r="F3868" s="482"/>
      <c r="G3868" s="363" t="s">
        <v>15247</v>
      </c>
      <c r="H3868" s="483">
        <v>1.4</v>
      </c>
      <c r="I3868" s="484"/>
    </row>
    <row r="3869" spans="1:9" ht="24.4" customHeight="1" x14ac:dyDescent="0.25">
      <c r="A3869" s="481" t="s">
        <v>1402</v>
      </c>
      <c r="B3869" s="481"/>
      <c r="C3869" s="482" t="s">
        <v>15946</v>
      </c>
      <c r="D3869" s="482"/>
      <c r="E3869" s="482"/>
      <c r="F3869" s="482"/>
      <c r="G3869" s="363" t="s">
        <v>15247</v>
      </c>
      <c r="H3869" s="483">
        <v>1.39</v>
      </c>
      <c r="I3869" s="484"/>
    </row>
    <row r="3870" spans="1:9" ht="24.4" customHeight="1" x14ac:dyDescent="0.25">
      <c r="A3870" s="481" t="s">
        <v>1403</v>
      </c>
      <c r="B3870" s="481"/>
      <c r="C3870" s="482" t="s">
        <v>15947</v>
      </c>
      <c r="D3870" s="482"/>
      <c r="E3870" s="482"/>
      <c r="F3870" s="482"/>
      <c r="G3870" s="363" t="s">
        <v>15247</v>
      </c>
      <c r="H3870" s="483">
        <v>1.3</v>
      </c>
      <c r="I3870" s="484"/>
    </row>
    <row r="3871" spans="1:9" ht="24.4" customHeight="1" x14ac:dyDescent="0.25">
      <c r="A3871" s="481" t="s">
        <v>1404</v>
      </c>
      <c r="B3871" s="481"/>
      <c r="C3871" s="482" t="s">
        <v>15948</v>
      </c>
      <c r="D3871" s="482"/>
      <c r="E3871" s="482"/>
      <c r="F3871" s="482"/>
      <c r="G3871" s="363" t="s">
        <v>15247</v>
      </c>
      <c r="H3871" s="483">
        <v>1.29</v>
      </c>
      <c r="I3871" s="484"/>
    </row>
    <row r="3872" spans="1:9" ht="24.4" customHeight="1" x14ac:dyDescent="0.25">
      <c r="A3872" s="481" t="s">
        <v>1414</v>
      </c>
      <c r="B3872" s="481"/>
      <c r="C3872" s="482" t="s">
        <v>15949</v>
      </c>
      <c r="D3872" s="482"/>
      <c r="E3872" s="482"/>
      <c r="F3872" s="482"/>
      <c r="G3872" s="363" t="s">
        <v>15950</v>
      </c>
      <c r="H3872" s="483">
        <v>3.25</v>
      </c>
      <c r="I3872" s="484"/>
    </row>
    <row r="3873" spans="1:9" ht="24.4" customHeight="1" x14ac:dyDescent="0.25">
      <c r="A3873" s="481" t="s">
        <v>1421</v>
      </c>
      <c r="B3873" s="481"/>
      <c r="C3873" s="482" t="s">
        <v>15951</v>
      </c>
      <c r="D3873" s="482"/>
      <c r="E3873" s="482"/>
      <c r="F3873" s="482"/>
      <c r="G3873" s="363" t="s">
        <v>15950</v>
      </c>
      <c r="H3873" s="483">
        <v>1.95</v>
      </c>
      <c r="I3873" s="484"/>
    </row>
    <row r="3874" spans="1:9" ht="24.4" customHeight="1" x14ac:dyDescent="0.25">
      <c r="A3874" s="481" t="s">
        <v>1415</v>
      </c>
      <c r="B3874" s="481"/>
      <c r="C3874" s="482" t="s">
        <v>15952</v>
      </c>
      <c r="D3874" s="482"/>
      <c r="E3874" s="482"/>
      <c r="F3874" s="482"/>
      <c r="G3874" s="363" t="s">
        <v>15950</v>
      </c>
      <c r="H3874" s="483">
        <v>2.4</v>
      </c>
      <c r="I3874" s="484"/>
    </row>
    <row r="3875" spans="1:9" ht="24.4" customHeight="1" x14ac:dyDescent="0.25">
      <c r="A3875" s="481" t="s">
        <v>1416</v>
      </c>
      <c r="B3875" s="481"/>
      <c r="C3875" s="482" t="s">
        <v>15953</v>
      </c>
      <c r="D3875" s="482"/>
      <c r="E3875" s="482"/>
      <c r="F3875" s="482"/>
      <c r="G3875" s="363" t="s">
        <v>15950</v>
      </c>
      <c r="H3875" s="483">
        <v>2.33</v>
      </c>
      <c r="I3875" s="484"/>
    </row>
    <row r="3876" spans="1:9" ht="24.4" customHeight="1" x14ac:dyDescent="0.25">
      <c r="A3876" s="481" t="s">
        <v>1419</v>
      </c>
      <c r="B3876" s="481"/>
      <c r="C3876" s="482" t="s">
        <v>15954</v>
      </c>
      <c r="D3876" s="482"/>
      <c r="E3876" s="482"/>
      <c r="F3876" s="482"/>
      <c r="G3876" s="363" t="s">
        <v>15950</v>
      </c>
      <c r="H3876" s="483">
        <v>2.09</v>
      </c>
      <c r="I3876" s="484"/>
    </row>
    <row r="3877" spans="1:9" ht="24.4" customHeight="1" x14ac:dyDescent="0.25">
      <c r="A3877" s="481" t="s">
        <v>1420</v>
      </c>
      <c r="B3877" s="481"/>
      <c r="C3877" s="482" t="s">
        <v>15955</v>
      </c>
      <c r="D3877" s="482"/>
      <c r="E3877" s="482"/>
      <c r="F3877" s="482"/>
      <c r="G3877" s="363" t="s">
        <v>15950</v>
      </c>
      <c r="H3877" s="483">
        <v>2.0699999999999998</v>
      </c>
      <c r="I3877" s="484"/>
    </row>
    <row r="3878" spans="1:9" ht="24.4" customHeight="1" x14ac:dyDescent="0.25">
      <c r="A3878" s="481" t="s">
        <v>1430</v>
      </c>
      <c r="B3878" s="481"/>
      <c r="C3878" s="482" t="s">
        <v>15956</v>
      </c>
      <c r="D3878" s="482"/>
      <c r="E3878" s="482"/>
      <c r="F3878" s="482"/>
      <c r="G3878" s="363" t="s">
        <v>15247</v>
      </c>
      <c r="H3878" s="483">
        <v>2.2999999999999998</v>
      </c>
      <c r="I3878" s="484"/>
    </row>
    <row r="3879" spans="1:9" ht="24.4" customHeight="1" x14ac:dyDescent="0.25">
      <c r="A3879" s="481" t="s">
        <v>1437</v>
      </c>
      <c r="B3879" s="481"/>
      <c r="C3879" s="482" t="s">
        <v>15957</v>
      </c>
      <c r="D3879" s="482"/>
      <c r="E3879" s="482"/>
      <c r="F3879" s="482"/>
      <c r="G3879" s="363" t="s">
        <v>15247</v>
      </c>
      <c r="H3879" s="483">
        <v>1.38</v>
      </c>
      <c r="I3879" s="484"/>
    </row>
    <row r="3880" spans="1:9" ht="24.4" customHeight="1" x14ac:dyDescent="0.25">
      <c r="A3880" s="481" t="s">
        <v>1431</v>
      </c>
      <c r="B3880" s="481"/>
      <c r="C3880" s="482" t="s">
        <v>15958</v>
      </c>
      <c r="D3880" s="482"/>
      <c r="E3880" s="482"/>
      <c r="F3880" s="482"/>
      <c r="G3880" s="363" t="s">
        <v>15247</v>
      </c>
      <c r="H3880" s="483">
        <v>1.7</v>
      </c>
      <c r="I3880" s="484"/>
    </row>
    <row r="3881" spans="1:9" ht="24.4" customHeight="1" x14ac:dyDescent="0.25">
      <c r="A3881" s="481" t="s">
        <v>1432</v>
      </c>
      <c r="B3881" s="481"/>
      <c r="C3881" s="482" t="s">
        <v>15959</v>
      </c>
      <c r="D3881" s="482"/>
      <c r="E3881" s="482"/>
      <c r="F3881" s="482"/>
      <c r="G3881" s="363" t="s">
        <v>15247</v>
      </c>
      <c r="H3881" s="483">
        <v>1.65</v>
      </c>
      <c r="I3881" s="484"/>
    </row>
    <row r="3882" spans="1:9" ht="24.4" customHeight="1" x14ac:dyDescent="0.25">
      <c r="A3882" s="481" t="s">
        <v>1433</v>
      </c>
      <c r="B3882" s="481"/>
      <c r="C3882" s="482" t="s">
        <v>15960</v>
      </c>
      <c r="D3882" s="482"/>
      <c r="E3882" s="482"/>
      <c r="F3882" s="482"/>
      <c r="G3882" s="363" t="s">
        <v>15247</v>
      </c>
      <c r="H3882" s="483">
        <v>1.59</v>
      </c>
      <c r="I3882" s="484"/>
    </row>
    <row r="3883" spans="1:9" ht="24.4" customHeight="1" x14ac:dyDescent="0.25">
      <c r="A3883" s="481" t="s">
        <v>1417</v>
      </c>
      <c r="B3883" s="481"/>
      <c r="C3883" s="482" t="s">
        <v>15961</v>
      </c>
      <c r="D3883" s="482"/>
      <c r="E3883" s="482"/>
      <c r="F3883" s="482"/>
      <c r="G3883" s="363" t="s">
        <v>15950</v>
      </c>
      <c r="H3883" s="483">
        <v>2.25</v>
      </c>
      <c r="I3883" s="484"/>
    </row>
    <row r="3884" spans="1:9" ht="24.4" customHeight="1" x14ac:dyDescent="0.25">
      <c r="A3884" s="481" t="s">
        <v>1434</v>
      </c>
      <c r="B3884" s="481"/>
      <c r="C3884" s="482" t="s">
        <v>15962</v>
      </c>
      <c r="D3884" s="482"/>
      <c r="E3884" s="482"/>
      <c r="F3884" s="482"/>
      <c r="G3884" s="363" t="s">
        <v>15247</v>
      </c>
      <c r="H3884" s="483">
        <v>1.58</v>
      </c>
      <c r="I3884" s="484"/>
    </row>
    <row r="3885" spans="1:9" ht="24.4" customHeight="1" x14ac:dyDescent="0.25">
      <c r="A3885" s="481" t="s">
        <v>1418</v>
      </c>
      <c r="B3885" s="481"/>
      <c r="C3885" s="482" t="s">
        <v>15963</v>
      </c>
      <c r="D3885" s="482"/>
      <c r="E3885" s="482"/>
      <c r="F3885" s="482"/>
      <c r="G3885" s="363" t="s">
        <v>15950</v>
      </c>
      <c r="H3885" s="483">
        <v>2.23</v>
      </c>
      <c r="I3885" s="484"/>
    </row>
    <row r="3886" spans="1:9" ht="24.4" customHeight="1" x14ac:dyDescent="0.25">
      <c r="A3886" s="481" t="s">
        <v>1435</v>
      </c>
      <c r="B3886" s="481"/>
      <c r="C3886" s="482" t="s">
        <v>15964</v>
      </c>
      <c r="D3886" s="482"/>
      <c r="E3886" s="482"/>
      <c r="F3886" s="482"/>
      <c r="G3886" s="363" t="s">
        <v>15247</v>
      </c>
      <c r="H3886" s="483">
        <v>1.48</v>
      </c>
      <c r="I3886" s="484"/>
    </row>
    <row r="3887" spans="1:9" ht="24.4" customHeight="1" x14ac:dyDescent="0.25">
      <c r="A3887" s="481" t="s">
        <v>1436</v>
      </c>
      <c r="B3887" s="481"/>
      <c r="C3887" s="482" t="s">
        <v>15965</v>
      </c>
      <c r="D3887" s="482"/>
      <c r="E3887" s="482"/>
      <c r="F3887" s="482"/>
      <c r="G3887" s="363" t="s">
        <v>15247</v>
      </c>
      <c r="H3887" s="483">
        <v>1.47</v>
      </c>
      <c r="I3887" s="484"/>
    </row>
    <row r="3888" spans="1:9" ht="24.4" customHeight="1" x14ac:dyDescent="0.25">
      <c r="A3888" s="481" t="s">
        <v>1390</v>
      </c>
      <c r="B3888" s="481"/>
      <c r="C3888" s="482" t="s">
        <v>15966</v>
      </c>
      <c r="D3888" s="482"/>
      <c r="E3888" s="482"/>
      <c r="F3888" s="482"/>
      <c r="G3888" s="363" t="s">
        <v>15247</v>
      </c>
      <c r="H3888" s="483">
        <v>2.16</v>
      </c>
      <c r="I3888" s="484"/>
    </row>
    <row r="3889" spans="1:9" ht="24.4" customHeight="1" x14ac:dyDescent="0.25">
      <c r="A3889" s="481" t="s">
        <v>1397</v>
      </c>
      <c r="B3889" s="481"/>
      <c r="C3889" s="482" t="s">
        <v>15967</v>
      </c>
      <c r="D3889" s="482"/>
      <c r="E3889" s="482"/>
      <c r="F3889" s="482"/>
      <c r="G3889" s="363" t="s">
        <v>15247</v>
      </c>
      <c r="H3889" s="483">
        <v>1.3</v>
      </c>
      <c r="I3889" s="484"/>
    </row>
    <row r="3890" spans="1:9" ht="24.4" customHeight="1" x14ac:dyDescent="0.25">
      <c r="A3890" s="481" t="s">
        <v>1391</v>
      </c>
      <c r="B3890" s="481"/>
      <c r="C3890" s="482" t="s">
        <v>15968</v>
      </c>
      <c r="D3890" s="482"/>
      <c r="E3890" s="482"/>
      <c r="F3890" s="482"/>
      <c r="G3890" s="363" t="s">
        <v>15247</v>
      </c>
      <c r="H3890" s="483">
        <v>1.6</v>
      </c>
      <c r="I3890" s="484"/>
    </row>
    <row r="3891" spans="1:9" ht="24.4" customHeight="1" x14ac:dyDescent="0.25">
      <c r="A3891" s="481" t="s">
        <v>1392</v>
      </c>
      <c r="B3891" s="481"/>
      <c r="C3891" s="482" t="s">
        <v>15969</v>
      </c>
      <c r="D3891" s="482"/>
      <c r="E3891" s="482"/>
      <c r="F3891" s="482"/>
      <c r="G3891" s="363" t="s">
        <v>15247</v>
      </c>
      <c r="H3891" s="483">
        <v>1.55</v>
      </c>
      <c r="I3891" s="484"/>
    </row>
    <row r="3892" spans="1:9" ht="24.4" customHeight="1" x14ac:dyDescent="0.25">
      <c r="A3892" s="481" t="s">
        <v>1393</v>
      </c>
      <c r="B3892" s="481"/>
      <c r="C3892" s="482" t="s">
        <v>15970</v>
      </c>
      <c r="D3892" s="482"/>
      <c r="E3892" s="482"/>
      <c r="F3892" s="482"/>
      <c r="G3892" s="363" t="s">
        <v>15247</v>
      </c>
      <c r="H3892" s="483">
        <v>1.5</v>
      </c>
      <c r="I3892" s="484"/>
    </row>
    <row r="3893" spans="1:9" ht="24.4" customHeight="1" x14ac:dyDescent="0.25">
      <c r="A3893" s="481" t="s">
        <v>1394</v>
      </c>
      <c r="B3893" s="481"/>
      <c r="C3893" s="482" t="s">
        <v>15971</v>
      </c>
      <c r="D3893" s="482"/>
      <c r="E3893" s="482"/>
      <c r="F3893" s="482"/>
      <c r="G3893" s="363" t="s">
        <v>15247</v>
      </c>
      <c r="H3893" s="483">
        <v>1.48</v>
      </c>
      <c r="I3893" s="484"/>
    </row>
    <row r="3894" spans="1:9" ht="24.4" customHeight="1" x14ac:dyDescent="0.25">
      <c r="A3894" s="481" t="s">
        <v>1395</v>
      </c>
      <c r="B3894" s="481"/>
      <c r="C3894" s="482" t="s">
        <v>15972</v>
      </c>
      <c r="D3894" s="482"/>
      <c r="E3894" s="482"/>
      <c r="F3894" s="482"/>
      <c r="G3894" s="363" t="s">
        <v>15247</v>
      </c>
      <c r="H3894" s="483">
        <v>1.39</v>
      </c>
      <c r="I3894" s="484"/>
    </row>
    <row r="3895" spans="1:9" ht="24.4" customHeight="1" x14ac:dyDescent="0.25">
      <c r="A3895" s="481" t="s">
        <v>1396</v>
      </c>
      <c r="B3895" s="481"/>
      <c r="C3895" s="482" t="s">
        <v>15973</v>
      </c>
      <c r="D3895" s="482"/>
      <c r="E3895" s="482"/>
      <c r="F3895" s="482"/>
      <c r="G3895" s="363" t="s">
        <v>15247</v>
      </c>
      <c r="H3895" s="483">
        <v>1.38</v>
      </c>
      <c r="I3895" s="484"/>
    </row>
    <row r="3896" spans="1:9" ht="24.4" customHeight="1" x14ac:dyDescent="0.25">
      <c r="A3896" s="481" t="s">
        <v>1438</v>
      </c>
      <c r="B3896" s="481"/>
      <c r="C3896" s="482" t="s">
        <v>15974</v>
      </c>
      <c r="D3896" s="482"/>
      <c r="E3896" s="482"/>
      <c r="F3896" s="482"/>
      <c r="G3896" s="363" t="s">
        <v>13856</v>
      </c>
      <c r="H3896" s="483">
        <v>1.35</v>
      </c>
      <c r="I3896" s="484"/>
    </row>
    <row r="3897" spans="1:9" ht="24.4" customHeight="1" x14ac:dyDescent="0.25">
      <c r="A3897" s="481" t="s">
        <v>1445</v>
      </c>
      <c r="B3897" s="481"/>
      <c r="C3897" s="482" t="s">
        <v>15975</v>
      </c>
      <c r="D3897" s="482"/>
      <c r="E3897" s="482"/>
      <c r="F3897" s="482"/>
      <c r="G3897" s="363" t="s">
        <v>13856</v>
      </c>
      <c r="H3897" s="483">
        <v>0.81</v>
      </c>
      <c r="I3897" s="484"/>
    </row>
    <row r="3898" spans="1:9" ht="24.4" customHeight="1" x14ac:dyDescent="0.25">
      <c r="A3898" s="481" t="s">
        <v>1439</v>
      </c>
      <c r="B3898" s="481"/>
      <c r="C3898" s="482" t="s">
        <v>15976</v>
      </c>
      <c r="D3898" s="482"/>
      <c r="E3898" s="482"/>
      <c r="F3898" s="482"/>
      <c r="G3898" s="363" t="s">
        <v>13856</v>
      </c>
      <c r="H3898" s="483">
        <v>1</v>
      </c>
      <c r="I3898" s="484"/>
    </row>
    <row r="3899" spans="1:9" ht="24.4" customHeight="1" x14ac:dyDescent="0.25">
      <c r="A3899" s="481" t="s">
        <v>1440</v>
      </c>
      <c r="B3899" s="481"/>
      <c r="C3899" s="482" t="s">
        <v>15977</v>
      </c>
      <c r="D3899" s="482"/>
      <c r="E3899" s="482"/>
      <c r="F3899" s="482"/>
      <c r="G3899" s="363" t="s">
        <v>13856</v>
      </c>
      <c r="H3899" s="483">
        <v>0.97</v>
      </c>
      <c r="I3899" s="484"/>
    </row>
    <row r="3900" spans="1:9" ht="24.4" customHeight="1" x14ac:dyDescent="0.25">
      <c r="A3900" s="481" t="s">
        <v>1441</v>
      </c>
      <c r="B3900" s="481"/>
      <c r="C3900" s="482" t="s">
        <v>15978</v>
      </c>
      <c r="D3900" s="482"/>
      <c r="E3900" s="482"/>
      <c r="F3900" s="482"/>
      <c r="G3900" s="363" t="s">
        <v>13856</v>
      </c>
      <c r="H3900" s="483">
        <v>0.94</v>
      </c>
      <c r="I3900" s="484"/>
    </row>
    <row r="3901" spans="1:9" ht="24.4" customHeight="1" x14ac:dyDescent="0.25">
      <c r="A3901" s="481" t="s">
        <v>1442</v>
      </c>
      <c r="B3901" s="481"/>
      <c r="C3901" s="482" t="s">
        <v>15979</v>
      </c>
      <c r="D3901" s="482"/>
      <c r="E3901" s="482"/>
      <c r="F3901" s="482"/>
      <c r="G3901" s="363" t="s">
        <v>13856</v>
      </c>
      <c r="H3901" s="483">
        <v>0.93</v>
      </c>
      <c r="I3901" s="484"/>
    </row>
    <row r="3902" spans="1:9" ht="24.4" customHeight="1" x14ac:dyDescent="0.25">
      <c r="A3902" s="481" t="s">
        <v>1443</v>
      </c>
      <c r="B3902" s="481"/>
      <c r="C3902" s="482" t="s">
        <v>15980</v>
      </c>
      <c r="D3902" s="482"/>
      <c r="E3902" s="482"/>
      <c r="F3902" s="482"/>
      <c r="G3902" s="363" t="s">
        <v>13856</v>
      </c>
      <c r="H3902" s="483">
        <v>0.87</v>
      </c>
      <c r="I3902" s="484"/>
    </row>
    <row r="3903" spans="1:9" ht="24.4" customHeight="1" x14ac:dyDescent="0.25">
      <c r="A3903" s="481" t="s">
        <v>1444</v>
      </c>
      <c r="B3903" s="481"/>
      <c r="C3903" s="482" t="s">
        <v>15981</v>
      </c>
      <c r="D3903" s="482"/>
      <c r="E3903" s="482"/>
      <c r="F3903" s="482"/>
      <c r="G3903" s="363" t="s">
        <v>13856</v>
      </c>
      <c r="H3903" s="483">
        <v>0.86</v>
      </c>
      <c r="I3903" s="484"/>
    </row>
    <row r="3904" spans="1:9" ht="24.4" customHeight="1" x14ac:dyDescent="0.25">
      <c r="A3904" s="481" t="s">
        <v>1422</v>
      </c>
      <c r="B3904" s="481"/>
      <c r="C3904" s="482" t="s">
        <v>15982</v>
      </c>
      <c r="D3904" s="482"/>
      <c r="E3904" s="482"/>
      <c r="F3904" s="482"/>
      <c r="G3904" s="363" t="s">
        <v>15247</v>
      </c>
      <c r="H3904" s="483">
        <v>2.2999999999999998</v>
      </c>
      <c r="I3904" s="484"/>
    </row>
    <row r="3905" spans="1:9" ht="24.4" customHeight="1" x14ac:dyDescent="0.25">
      <c r="A3905" s="481" t="s">
        <v>1406</v>
      </c>
      <c r="B3905" s="481"/>
      <c r="C3905" s="482" t="s">
        <v>15983</v>
      </c>
      <c r="D3905" s="482"/>
      <c r="E3905" s="482"/>
      <c r="F3905" s="482"/>
      <c r="G3905" s="363" t="s">
        <v>15950</v>
      </c>
      <c r="H3905" s="483">
        <v>2.84</v>
      </c>
      <c r="I3905" s="484"/>
    </row>
    <row r="3906" spans="1:9" ht="24.4" customHeight="1" x14ac:dyDescent="0.25">
      <c r="A3906" s="481" t="s">
        <v>1413</v>
      </c>
      <c r="B3906" s="481"/>
      <c r="C3906" s="482" t="s">
        <v>15984</v>
      </c>
      <c r="D3906" s="482"/>
      <c r="E3906" s="482"/>
      <c r="F3906" s="482"/>
      <c r="G3906" s="363" t="s">
        <v>15950</v>
      </c>
      <c r="H3906" s="483">
        <v>1.71</v>
      </c>
      <c r="I3906" s="484"/>
    </row>
    <row r="3907" spans="1:9" ht="24.4" customHeight="1" x14ac:dyDescent="0.25">
      <c r="A3907" s="481" t="s">
        <v>1429</v>
      </c>
      <c r="B3907" s="481"/>
      <c r="C3907" s="482" t="s">
        <v>15985</v>
      </c>
      <c r="D3907" s="482"/>
      <c r="E3907" s="482"/>
      <c r="F3907" s="482"/>
      <c r="G3907" s="363" t="s">
        <v>15247</v>
      </c>
      <c r="H3907" s="483">
        <v>1.38</v>
      </c>
      <c r="I3907" s="484"/>
    </row>
    <row r="3908" spans="1:9" ht="24.4" customHeight="1" x14ac:dyDescent="0.25">
      <c r="A3908" s="481" t="s">
        <v>1407</v>
      </c>
      <c r="B3908" s="481"/>
      <c r="C3908" s="482" t="s">
        <v>15986</v>
      </c>
      <c r="D3908" s="482"/>
      <c r="E3908" s="482"/>
      <c r="F3908" s="482"/>
      <c r="G3908" s="363" t="s">
        <v>15950</v>
      </c>
      <c r="H3908" s="483">
        <v>2.1</v>
      </c>
      <c r="I3908" s="484"/>
    </row>
    <row r="3909" spans="1:9" ht="24.4" customHeight="1" x14ac:dyDescent="0.25">
      <c r="A3909" s="481" t="s">
        <v>1423</v>
      </c>
      <c r="B3909" s="481"/>
      <c r="C3909" s="482" t="s">
        <v>15987</v>
      </c>
      <c r="D3909" s="482"/>
      <c r="E3909" s="482"/>
      <c r="F3909" s="482"/>
      <c r="G3909" s="363" t="s">
        <v>15950</v>
      </c>
      <c r="H3909" s="483">
        <v>1.7</v>
      </c>
      <c r="I3909" s="484"/>
    </row>
    <row r="3910" spans="1:9" ht="24.4" customHeight="1" x14ac:dyDescent="0.25">
      <c r="A3910" s="481" t="s">
        <v>1408</v>
      </c>
      <c r="B3910" s="481"/>
      <c r="C3910" s="482" t="s">
        <v>15988</v>
      </c>
      <c r="D3910" s="482"/>
      <c r="E3910" s="482"/>
      <c r="F3910" s="482"/>
      <c r="G3910" s="363" t="s">
        <v>15950</v>
      </c>
      <c r="H3910" s="483">
        <v>2.04</v>
      </c>
      <c r="I3910" s="484"/>
    </row>
    <row r="3911" spans="1:9" ht="24.4" customHeight="1" x14ac:dyDescent="0.25">
      <c r="A3911" s="481" t="s">
        <v>1424</v>
      </c>
      <c r="B3911" s="481"/>
      <c r="C3911" s="482" t="s">
        <v>15989</v>
      </c>
      <c r="D3911" s="482"/>
      <c r="E3911" s="482"/>
      <c r="F3911" s="482"/>
      <c r="G3911" s="363" t="s">
        <v>15247</v>
      </c>
      <c r="H3911" s="483">
        <v>1.65</v>
      </c>
      <c r="I3911" s="484"/>
    </row>
    <row r="3912" spans="1:9" ht="24.4" customHeight="1" x14ac:dyDescent="0.25">
      <c r="A3912" s="481" t="s">
        <v>1409</v>
      </c>
      <c r="B3912" s="481"/>
      <c r="C3912" s="482" t="s">
        <v>15990</v>
      </c>
      <c r="D3912" s="482"/>
      <c r="E3912" s="482"/>
      <c r="F3912" s="482"/>
      <c r="G3912" s="363" t="s">
        <v>15950</v>
      </c>
      <c r="H3912" s="483">
        <v>1.97</v>
      </c>
      <c r="I3912" s="484"/>
    </row>
    <row r="3913" spans="1:9" ht="24.4" customHeight="1" x14ac:dyDescent="0.25">
      <c r="A3913" s="481" t="s">
        <v>1425</v>
      </c>
      <c r="B3913" s="481"/>
      <c r="C3913" s="482" t="s">
        <v>15991</v>
      </c>
      <c r="D3913" s="482"/>
      <c r="E3913" s="482"/>
      <c r="F3913" s="482"/>
      <c r="G3913" s="363" t="s">
        <v>15950</v>
      </c>
      <c r="H3913" s="483">
        <v>1.59</v>
      </c>
      <c r="I3913" s="484"/>
    </row>
    <row r="3914" spans="1:9" ht="24.4" customHeight="1" x14ac:dyDescent="0.25">
      <c r="A3914" s="481" t="s">
        <v>1410</v>
      </c>
      <c r="B3914" s="481"/>
      <c r="C3914" s="482" t="s">
        <v>15992</v>
      </c>
      <c r="D3914" s="482"/>
      <c r="E3914" s="482"/>
      <c r="F3914" s="482"/>
      <c r="G3914" s="363" t="s">
        <v>15950</v>
      </c>
      <c r="H3914" s="483">
        <v>1.95</v>
      </c>
      <c r="I3914" s="484"/>
    </row>
    <row r="3915" spans="1:9" ht="24.4" customHeight="1" x14ac:dyDescent="0.25">
      <c r="A3915" s="481" t="s">
        <v>1426</v>
      </c>
      <c r="B3915" s="481"/>
      <c r="C3915" s="482" t="s">
        <v>15993</v>
      </c>
      <c r="D3915" s="482"/>
      <c r="E3915" s="482"/>
      <c r="F3915" s="482"/>
      <c r="G3915" s="363" t="s">
        <v>15247</v>
      </c>
      <c r="H3915" s="483">
        <v>1.58</v>
      </c>
      <c r="I3915" s="484"/>
    </row>
    <row r="3916" spans="1:9" ht="24.4" customHeight="1" x14ac:dyDescent="0.25">
      <c r="A3916" s="481" t="s">
        <v>1411</v>
      </c>
      <c r="B3916" s="481"/>
      <c r="C3916" s="482" t="s">
        <v>15994</v>
      </c>
      <c r="D3916" s="482"/>
      <c r="E3916" s="482"/>
      <c r="F3916" s="482"/>
      <c r="G3916" s="363" t="s">
        <v>15950</v>
      </c>
      <c r="H3916" s="483">
        <v>1.83</v>
      </c>
      <c r="I3916" s="484"/>
    </row>
    <row r="3917" spans="1:9" ht="24.4" customHeight="1" x14ac:dyDescent="0.25">
      <c r="A3917" s="481" t="s">
        <v>1427</v>
      </c>
      <c r="B3917" s="481"/>
      <c r="C3917" s="482" t="s">
        <v>15995</v>
      </c>
      <c r="D3917" s="482"/>
      <c r="E3917" s="482"/>
      <c r="F3917" s="482"/>
      <c r="G3917" s="363" t="s">
        <v>15247</v>
      </c>
      <c r="H3917" s="483">
        <v>1.48</v>
      </c>
      <c r="I3917" s="484"/>
    </row>
    <row r="3918" spans="1:9" ht="24.4" customHeight="1" x14ac:dyDescent="0.25">
      <c r="A3918" s="481" t="s">
        <v>1412</v>
      </c>
      <c r="B3918" s="481"/>
      <c r="C3918" s="482" t="s">
        <v>15996</v>
      </c>
      <c r="D3918" s="482"/>
      <c r="E3918" s="482"/>
      <c r="F3918" s="482"/>
      <c r="G3918" s="363" t="s">
        <v>15950</v>
      </c>
      <c r="H3918" s="483">
        <v>1.81</v>
      </c>
      <c r="I3918" s="484"/>
    </row>
    <row r="3919" spans="1:9" ht="24.4" customHeight="1" x14ac:dyDescent="0.25">
      <c r="A3919" s="481" t="s">
        <v>1428</v>
      </c>
      <c r="B3919" s="481"/>
      <c r="C3919" s="482" t="s">
        <v>15997</v>
      </c>
      <c r="D3919" s="482"/>
      <c r="E3919" s="482"/>
      <c r="F3919" s="482"/>
      <c r="G3919" s="363" t="s">
        <v>15247</v>
      </c>
      <c r="H3919" s="483">
        <v>1.47</v>
      </c>
      <c r="I3919" s="484"/>
    </row>
    <row r="3920" spans="1:9" ht="24.4" customHeight="1" x14ac:dyDescent="0.25">
      <c r="A3920" s="481" t="s">
        <v>214</v>
      </c>
      <c r="B3920" s="481"/>
      <c r="C3920" s="482" t="s">
        <v>15998</v>
      </c>
      <c r="D3920" s="482"/>
      <c r="E3920" s="482"/>
      <c r="F3920" s="482"/>
      <c r="G3920" s="363" t="s">
        <v>14836</v>
      </c>
      <c r="H3920" s="499">
        <v>995.14</v>
      </c>
      <c r="I3920" s="484"/>
    </row>
    <row r="3921" spans="1:9" ht="36.6" customHeight="1" x14ac:dyDescent="0.25">
      <c r="A3921" s="481" t="s">
        <v>1384</v>
      </c>
      <c r="B3921" s="481"/>
      <c r="C3921" s="482" t="s">
        <v>15999</v>
      </c>
      <c r="D3921" s="482"/>
      <c r="E3921" s="482"/>
      <c r="F3921" s="482"/>
      <c r="G3921" s="363" t="s">
        <v>14836</v>
      </c>
      <c r="H3921" s="499">
        <v>272.93</v>
      </c>
      <c r="I3921" s="484"/>
    </row>
    <row r="3922" spans="1:9" ht="36.6" customHeight="1" x14ac:dyDescent="0.25">
      <c r="A3922" s="481" t="s">
        <v>1383</v>
      </c>
      <c r="B3922" s="481"/>
      <c r="C3922" s="482" t="s">
        <v>16000</v>
      </c>
      <c r="D3922" s="482"/>
      <c r="E3922" s="482"/>
      <c r="F3922" s="482"/>
      <c r="G3922" s="363" t="s">
        <v>14836</v>
      </c>
      <c r="H3922" s="499">
        <v>122.81</v>
      </c>
      <c r="I3922" s="484"/>
    </row>
    <row r="3923" spans="1:9" ht="12.2" customHeight="1" x14ac:dyDescent="0.25">
      <c r="A3923" s="505">
        <v>256</v>
      </c>
      <c r="B3923" s="486"/>
      <c r="C3923" s="487" t="s">
        <v>16001</v>
      </c>
      <c r="D3923" s="487"/>
      <c r="E3923" s="487"/>
      <c r="F3923" s="487"/>
      <c r="G3923" s="362"/>
      <c r="H3923" s="488"/>
      <c r="I3923" s="488"/>
    </row>
    <row r="3924" spans="1:9" ht="24.4" customHeight="1" x14ac:dyDescent="0.25">
      <c r="A3924" s="481" t="s">
        <v>1481</v>
      </c>
      <c r="B3924" s="481"/>
      <c r="C3924" s="482" t="s">
        <v>16002</v>
      </c>
      <c r="D3924" s="482"/>
      <c r="E3924" s="482"/>
      <c r="F3924" s="482"/>
      <c r="G3924" s="363" t="s">
        <v>14778</v>
      </c>
      <c r="H3924" s="500">
        <v>81.760000000000005</v>
      </c>
      <c r="I3924" s="484"/>
    </row>
    <row r="3925" spans="1:9" ht="24.4" customHeight="1" x14ac:dyDescent="0.25">
      <c r="A3925" s="481" t="s">
        <v>1526</v>
      </c>
      <c r="B3925" s="481"/>
      <c r="C3925" s="482" t="s">
        <v>16003</v>
      </c>
      <c r="D3925" s="482"/>
      <c r="E3925" s="482"/>
      <c r="F3925" s="482"/>
      <c r="G3925" s="363" t="s">
        <v>14949</v>
      </c>
      <c r="H3925" s="499">
        <v>122.88</v>
      </c>
      <c r="I3925" s="484"/>
    </row>
    <row r="3926" spans="1:9" ht="12.2" customHeight="1" x14ac:dyDescent="0.25">
      <c r="A3926" s="481" t="s">
        <v>1476</v>
      </c>
      <c r="B3926" s="481"/>
      <c r="C3926" s="482" t="s">
        <v>16004</v>
      </c>
      <c r="D3926" s="482"/>
      <c r="E3926" s="482"/>
      <c r="F3926" s="482"/>
      <c r="G3926" s="363" t="s">
        <v>14778</v>
      </c>
      <c r="H3926" s="500">
        <v>44.36</v>
      </c>
      <c r="I3926" s="484"/>
    </row>
    <row r="3927" spans="1:9" ht="24.4" customHeight="1" x14ac:dyDescent="0.25">
      <c r="A3927" s="481" t="s">
        <v>1453</v>
      </c>
      <c r="B3927" s="481"/>
      <c r="C3927" s="482" t="s">
        <v>16005</v>
      </c>
      <c r="D3927" s="482"/>
      <c r="E3927" s="482"/>
      <c r="F3927" s="482"/>
      <c r="G3927" s="363" t="s">
        <v>14836</v>
      </c>
      <c r="H3927" s="499">
        <v>601</v>
      </c>
      <c r="I3927" s="484"/>
    </row>
    <row r="3928" spans="1:9" ht="24.4" customHeight="1" x14ac:dyDescent="0.25">
      <c r="A3928" s="481" t="s">
        <v>1519</v>
      </c>
      <c r="B3928" s="481"/>
      <c r="C3928" s="482" t="s">
        <v>16006</v>
      </c>
      <c r="D3928" s="482"/>
      <c r="E3928" s="482"/>
      <c r="F3928" s="482"/>
      <c r="G3928" s="363" t="s">
        <v>14944</v>
      </c>
      <c r="H3928" s="500">
        <v>10.050000000000001</v>
      </c>
      <c r="I3928" s="484"/>
    </row>
    <row r="3929" spans="1:9" ht="24.4" customHeight="1" x14ac:dyDescent="0.25">
      <c r="A3929" s="481" t="s">
        <v>1520</v>
      </c>
      <c r="B3929" s="481"/>
      <c r="C3929" s="482" t="s">
        <v>16007</v>
      </c>
      <c r="D3929" s="482"/>
      <c r="E3929" s="482"/>
      <c r="F3929" s="482"/>
      <c r="G3929" s="363" t="s">
        <v>14944</v>
      </c>
      <c r="H3929" s="500">
        <v>10.86</v>
      </c>
      <c r="I3929" s="484"/>
    </row>
    <row r="3930" spans="1:9" ht="24.4" customHeight="1" x14ac:dyDescent="0.25">
      <c r="A3930" s="481" t="s">
        <v>1361</v>
      </c>
      <c r="B3930" s="481"/>
      <c r="C3930" s="482" t="s">
        <v>16008</v>
      </c>
      <c r="D3930" s="482"/>
      <c r="E3930" s="482"/>
      <c r="F3930" s="482"/>
      <c r="G3930" s="363" t="s">
        <v>14791</v>
      </c>
      <c r="H3930" s="499">
        <v>371.86</v>
      </c>
      <c r="I3930" s="484"/>
    </row>
    <row r="3931" spans="1:9" ht="24.4" customHeight="1" x14ac:dyDescent="0.25">
      <c r="A3931" s="481" t="s">
        <v>1549</v>
      </c>
      <c r="B3931" s="481"/>
      <c r="C3931" s="482" t="s">
        <v>16009</v>
      </c>
      <c r="D3931" s="482"/>
      <c r="E3931" s="482"/>
      <c r="F3931" s="482"/>
      <c r="G3931" s="363" t="s">
        <v>14778</v>
      </c>
      <c r="H3931" s="483">
        <v>4.01</v>
      </c>
      <c r="I3931" s="484"/>
    </row>
    <row r="3932" spans="1:9" ht="24.4" customHeight="1" x14ac:dyDescent="0.25">
      <c r="A3932" s="481" t="s">
        <v>1531</v>
      </c>
      <c r="B3932" s="481"/>
      <c r="C3932" s="482" t="s">
        <v>16010</v>
      </c>
      <c r="D3932" s="482"/>
      <c r="E3932" s="482"/>
      <c r="F3932" s="482"/>
      <c r="G3932" s="363" t="s">
        <v>14791</v>
      </c>
      <c r="H3932" s="499">
        <v>119</v>
      </c>
      <c r="I3932" s="484"/>
    </row>
    <row r="3933" spans="1:9" ht="24.4" customHeight="1" x14ac:dyDescent="0.25">
      <c r="A3933" s="481" t="s">
        <v>1532</v>
      </c>
      <c r="B3933" s="481"/>
      <c r="C3933" s="482" t="s">
        <v>16011</v>
      </c>
      <c r="D3933" s="482"/>
      <c r="E3933" s="482"/>
      <c r="F3933" s="482"/>
      <c r="G3933" s="363" t="s">
        <v>14791</v>
      </c>
      <c r="H3933" s="499">
        <v>118.78</v>
      </c>
      <c r="I3933" s="484"/>
    </row>
    <row r="3934" spans="1:9" ht="24.4" customHeight="1" x14ac:dyDescent="0.25">
      <c r="A3934" s="481" t="s">
        <v>1534</v>
      </c>
      <c r="B3934" s="481"/>
      <c r="C3934" s="482" t="s">
        <v>16012</v>
      </c>
      <c r="D3934" s="482"/>
      <c r="E3934" s="482"/>
      <c r="F3934" s="482"/>
      <c r="G3934" s="363" t="s">
        <v>14791</v>
      </c>
      <c r="H3934" s="499">
        <v>225.89</v>
      </c>
      <c r="I3934" s="484"/>
    </row>
    <row r="3935" spans="1:9" ht="24.4" customHeight="1" x14ac:dyDescent="0.25">
      <c r="A3935" s="481" t="s">
        <v>1533</v>
      </c>
      <c r="B3935" s="481"/>
      <c r="C3935" s="482" t="s">
        <v>16013</v>
      </c>
      <c r="D3935" s="482"/>
      <c r="E3935" s="482"/>
      <c r="F3935" s="482"/>
      <c r="G3935" s="363" t="s">
        <v>14791</v>
      </c>
      <c r="H3935" s="499">
        <v>199.03</v>
      </c>
      <c r="I3935" s="484"/>
    </row>
    <row r="3936" spans="1:9" ht="24.4" customHeight="1" x14ac:dyDescent="0.25">
      <c r="A3936" s="481" t="s">
        <v>1518</v>
      </c>
      <c r="B3936" s="481"/>
      <c r="C3936" s="482" t="s">
        <v>16014</v>
      </c>
      <c r="D3936" s="482"/>
      <c r="E3936" s="482"/>
      <c r="F3936" s="482"/>
      <c r="G3936" s="363" t="s">
        <v>14836</v>
      </c>
      <c r="H3936" s="500">
        <v>64.83</v>
      </c>
      <c r="I3936" s="484"/>
    </row>
    <row r="3937" spans="1:9" ht="36.6" customHeight="1" x14ac:dyDescent="0.25">
      <c r="A3937" s="481" t="s">
        <v>1454</v>
      </c>
      <c r="B3937" s="481"/>
      <c r="C3937" s="482" t="s">
        <v>16015</v>
      </c>
      <c r="D3937" s="482"/>
      <c r="E3937" s="482"/>
      <c r="F3937" s="482"/>
      <c r="G3937" s="363" t="s">
        <v>14836</v>
      </c>
      <c r="H3937" s="499">
        <v>416.07</v>
      </c>
      <c r="I3937" s="484"/>
    </row>
    <row r="3938" spans="1:9" ht="36.6" customHeight="1" x14ac:dyDescent="0.25">
      <c r="A3938" s="481" t="s">
        <v>1455</v>
      </c>
      <c r="B3938" s="481"/>
      <c r="C3938" s="482" t="s">
        <v>16016</v>
      </c>
      <c r="D3938" s="482"/>
      <c r="E3938" s="482"/>
      <c r="F3938" s="482"/>
      <c r="G3938" s="363" t="s">
        <v>14836</v>
      </c>
      <c r="H3938" s="499">
        <v>476.37</v>
      </c>
      <c r="I3938" s="484"/>
    </row>
    <row r="3939" spans="1:9" ht="24.4" customHeight="1" x14ac:dyDescent="0.25">
      <c r="A3939" s="481" t="s">
        <v>1456</v>
      </c>
      <c r="B3939" s="481"/>
      <c r="C3939" s="482" t="s">
        <v>16017</v>
      </c>
      <c r="D3939" s="482"/>
      <c r="E3939" s="482"/>
      <c r="F3939" s="482"/>
      <c r="G3939" s="363" t="s">
        <v>14836</v>
      </c>
      <c r="H3939" s="499">
        <v>486.42</v>
      </c>
      <c r="I3939" s="484"/>
    </row>
    <row r="3940" spans="1:9" ht="36.6" customHeight="1" x14ac:dyDescent="0.25">
      <c r="A3940" s="481" t="s">
        <v>1517</v>
      </c>
      <c r="B3940" s="481"/>
      <c r="C3940" s="482" t="s">
        <v>16018</v>
      </c>
      <c r="D3940" s="482"/>
      <c r="E3940" s="482"/>
      <c r="F3940" s="482"/>
      <c r="G3940" s="363" t="s">
        <v>14836</v>
      </c>
      <c r="H3940" s="499">
        <v>389.7</v>
      </c>
      <c r="I3940" s="484"/>
    </row>
    <row r="3941" spans="1:9" ht="24.4" customHeight="1" x14ac:dyDescent="0.25">
      <c r="A3941" s="481" t="s">
        <v>1458</v>
      </c>
      <c r="B3941" s="481"/>
      <c r="C3941" s="482" t="s">
        <v>16019</v>
      </c>
      <c r="D3941" s="482"/>
      <c r="E3941" s="482"/>
      <c r="F3941" s="482"/>
      <c r="G3941" s="363" t="s">
        <v>14836</v>
      </c>
      <c r="H3941" s="499">
        <v>519.55999999999995</v>
      </c>
      <c r="I3941" s="484"/>
    </row>
    <row r="3942" spans="1:9" ht="24.4" customHeight="1" x14ac:dyDescent="0.25">
      <c r="A3942" s="481" t="s">
        <v>1459</v>
      </c>
      <c r="B3942" s="481"/>
      <c r="C3942" s="482" t="s">
        <v>16020</v>
      </c>
      <c r="D3942" s="482"/>
      <c r="E3942" s="482"/>
      <c r="F3942" s="482"/>
      <c r="G3942" s="363" t="s">
        <v>14836</v>
      </c>
      <c r="H3942" s="499">
        <v>549.71</v>
      </c>
      <c r="I3942" s="484"/>
    </row>
    <row r="3943" spans="1:9" ht="24.4" customHeight="1" x14ac:dyDescent="0.25">
      <c r="A3943" s="481" t="s">
        <v>1460</v>
      </c>
      <c r="B3943" s="481"/>
      <c r="C3943" s="482" t="s">
        <v>16021</v>
      </c>
      <c r="D3943" s="482"/>
      <c r="E3943" s="482"/>
      <c r="F3943" s="482"/>
      <c r="G3943" s="363" t="s">
        <v>14836</v>
      </c>
      <c r="H3943" s="499">
        <v>566.46</v>
      </c>
      <c r="I3943" s="484"/>
    </row>
    <row r="3944" spans="1:9" ht="24.4" customHeight="1" x14ac:dyDescent="0.25">
      <c r="A3944" s="481" t="s">
        <v>1461</v>
      </c>
      <c r="B3944" s="481"/>
      <c r="C3944" s="482" t="s">
        <v>16022</v>
      </c>
      <c r="D3944" s="482"/>
      <c r="E3944" s="482"/>
      <c r="F3944" s="482"/>
      <c r="G3944" s="363" t="s">
        <v>14836</v>
      </c>
      <c r="H3944" s="499">
        <v>575.16999999999996</v>
      </c>
      <c r="I3944" s="484"/>
    </row>
    <row r="3945" spans="1:9" ht="24.4" customHeight="1" x14ac:dyDescent="0.25">
      <c r="A3945" s="481" t="s">
        <v>1462</v>
      </c>
      <c r="B3945" s="481"/>
      <c r="C3945" s="482" t="s">
        <v>16023</v>
      </c>
      <c r="D3945" s="482"/>
      <c r="E3945" s="482"/>
      <c r="F3945" s="482"/>
      <c r="G3945" s="363" t="s">
        <v>14836</v>
      </c>
      <c r="H3945" s="499">
        <v>579.86</v>
      </c>
      <c r="I3945" s="484"/>
    </row>
    <row r="3946" spans="1:9" ht="24.4" customHeight="1" x14ac:dyDescent="0.25">
      <c r="A3946" s="481" t="s">
        <v>1463</v>
      </c>
      <c r="B3946" s="481"/>
      <c r="C3946" s="482" t="s">
        <v>16024</v>
      </c>
      <c r="D3946" s="482"/>
      <c r="E3946" s="482"/>
      <c r="F3946" s="482"/>
      <c r="G3946" s="363" t="s">
        <v>14836</v>
      </c>
      <c r="H3946" s="499">
        <v>589.91</v>
      </c>
      <c r="I3946" s="484"/>
    </row>
    <row r="3947" spans="1:9" ht="24.4" customHeight="1" x14ac:dyDescent="0.25">
      <c r="A3947" s="481" t="s">
        <v>1464</v>
      </c>
      <c r="B3947" s="481"/>
      <c r="C3947" s="482" t="s">
        <v>16025</v>
      </c>
      <c r="D3947" s="482"/>
      <c r="E3947" s="482"/>
      <c r="F3947" s="482"/>
      <c r="G3947" s="363" t="s">
        <v>14836</v>
      </c>
      <c r="H3947" s="499">
        <v>593.59</v>
      </c>
      <c r="I3947" s="484"/>
    </row>
    <row r="3948" spans="1:9" ht="24.4" customHeight="1" x14ac:dyDescent="0.25">
      <c r="A3948" s="481" t="s">
        <v>1465</v>
      </c>
      <c r="B3948" s="481"/>
      <c r="C3948" s="482" t="s">
        <v>16026</v>
      </c>
      <c r="D3948" s="482"/>
      <c r="E3948" s="482"/>
      <c r="F3948" s="482"/>
      <c r="G3948" s="363" t="s">
        <v>14836</v>
      </c>
      <c r="H3948" s="499">
        <v>601.97</v>
      </c>
      <c r="I3948" s="484"/>
    </row>
    <row r="3949" spans="1:9" ht="24.4" customHeight="1" x14ac:dyDescent="0.25">
      <c r="A3949" s="481" t="s">
        <v>1466</v>
      </c>
      <c r="B3949" s="481"/>
      <c r="C3949" s="482" t="s">
        <v>16027</v>
      </c>
      <c r="D3949" s="482"/>
      <c r="E3949" s="482"/>
      <c r="F3949" s="482"/>
      <c r="G3949" s="363" t="s">
        <v>14836</v>
      </c>
      <c r="H3949" s="499">
        <v>620.05999999999995</v>
      </c>
      <c r="I3949" s="484"/>
    </row>
    <row r="3950" spans="1:9" ht="24.4" customHeight="1" x14ac:dyDescent="0.25">
      <c r="A3950" s="481" t="s">
        <v>1524</v>
      </c>
      <c r="B3950" s="481"/>
      <c r="C3950" s="482" t="s">
        <v>16028</v>
      </c>
      <c r="D3950" s="482"/>
      <c r="E3950" s="482"/>
      <c r="F3950" s="482"/>
      <c r="G3950" s="363" t="s">
        <v>14836</v>
      </c>
      <c r="H3950" s="499">
        <v>541.99</v>
      </c>
      <c r="I3950" s="484"/>
    </row>
    <row r="3951" spans="1:9" ht="36.6" customHeight="1" x14ac:dyDescent="0.25">
      <c r="A3951" s="481" t="s">
        <v>1508</v>
      </c>
      <c r="B3951" s="481"/>
      <c r="C3951" s="482" t="s">
        <v>16029</v>
      </c>
      <c r="D3951" s="482"/>
      <c r="E3951" s="482"/>
      <c r="F3951" s="482"/>
      <c r="G3951" s="363" t="s">
        <v>14836</v>
      </c>
      <c r="H3951" s="499">
        <v>489.73</v>
      </c>
      <c r="I3951" s="484"/>
    </row>
    <row r="3952" spans="1:9" ht="36.6" customHeight="1" x14ac:dyDescent="0.25">
      <c r="A3952" s="481" t="s">
        <v>1509</v>
      </c>
      <c r="B3952" s="481"/>
      <c r="C3952" s="482" t="s">
        <v>16030</v>
      </c>
      <c r="D3952" s="482"/>
      <c r="E3952" s="482"/>
      <c r="F3952" s="482"/>
      <c r="G3952" s="363" t="s">
        <v>14836</v>
      </c>
      <c r="H3952" s="499">
        <v>506.48</v>
      </c>
      <c r="I3952" s="484"/>
    </row>
    <row r="3953" spans="1:9" ht="36.6" customHeight="1" x14ac:dyDescent="0.25">
      <c r="A3953" s="481" t="s">
        <v>1510</v>
      </c>
      <c r="B3953" s="481"/>
      <c r="C3953" s="482" t="s">
        <v>16031</v>
      </c>
      <c r="D3953" s="482"/>
      <c r="E3953" s="482"/>
      <c r="F3953" s="482"/>
      <c r="G3953" s="363" t="s">
        <v>14836</v>
      </c>
      <c r="H3953" s="499">
        <v>515.19000000000005</v>
      </c>
      <c r="I3953" s="484"/>
    </row>
    <row r="3954" spans="1:9" ht="36.6" customHeight="1" x14ac:dyDescent="0.25">
      <c r="A3954" s="481" t="s">
        <v>1511</v>
      </c>
      <c r="B3954" s="481"/>
      <c r="C3954" s="482" t="s">
        <v>16032</v>
      </c>
      <c r="D3954" s="482"/>
      <c r="E3954" s="482"/>
      <c r="F3954" s="482"/>
      <c r="G3954" s="363" t="s">
        <v>14836</v>
      </c>
      <c r="H3954" s="499">
        <v>519.88</v>
      </c>
      <c r="I3954" s="484"/>
    </row>
    <row r="3955" spans="1:9" ht="36.6" customHeight="1" x14ac:dyDescent="0.25">
      <c r="A3955" s="481" t="s">
        <v>1512</v>
      </c>
      <c r="B3955" s="481"/>
      <c r="C3955" s="482" t="s">
        <v>16033</v>
      </c>
      <c r="D3955" s="482"/>
      <c r="E3955" s="482"/>
      <c r="F3955" s="482"/>
      <c r="G3955" s="363" t="s">
        <v>14836</v>
      </c>
      <c r="H3955" s="499">
        <v>529.92999999999995</v>
      </c>
      <c r="I3955" s="484"/>
    </row>
    <row r="3956" spans="1:9" ht="24.4" customHeight="1" x14ac:dyDescent="0.25">
      <c r="A3956" s="481" t="s">
        <v>1513</v>
      </c>
      <c r="B3956" s="481"/>
      <c r="C3956" s="482" t="s">
        <v>16034</v>
      </c>
      <c r="D3956" s="482"/>
      <c r="E3956" s="482"/>
      <c r="F3956" s="482"/>
      <c r="G3956" s="363" t="s">
        <v>14836</v>
      </c>
      <c r="H3956" s="499">
        <v>533.61</v>
      </c>
      <c r="I3956" s="484"/>
    </row>
    <row r="3957" spans="1:9" ht="36.6" customHeight="1" x14ac:dyDescent="0.25">
      <c r="A3957" s="481" t="s">
        <v>1514</v>
      </c>
      <c r="B3957" s="481"/>
      <c r="C3957" s="482" t="s">
        <v>16035</v>
      </c>
      <c r="D3957" s="482"/>
      <c r="E3957" s="482"/>
      <c r="F3957" s="482"/>
      <c r="G3957" s="363" t="s">
        <v>14836</v>
      </c>
      <c r="H3957" s="499">
        <v>541.99</v>
      </c>
      <c r="I3957" s="484"/>
    </row>
    <row r="3958" spans="1:9" ht="36.6" customHeight="1" x14ac:dyDescent="0.25">
      <c r="A3958" s="481" t="s">
        <v>1515</v>
      </c>
      <c r="B3958" s="481"/>
      <c r="C3958" s="482" t="s">
        <v>16036</v>
      </c>
      <c r="D3958" s="482"/>
      <c r="E3958" s="482"/>
      <c r="F3958" s="482"/>
      <c r="G3958" s="363" t="s">
        <v>14836</v>
      </c>
      <c r="H3958" s="499">
        <v>560.08000000000004</v>
      </c>
      <c r="I3958" s="484"/>
    </row>
    <row r="3959" spans="1:9" ht="24.4" customHeight="1" x14ac:dyDescent="0.25">
      <c r="A3959" s="481" t="s">
        <v>1457</v>
      </c>
      <c r="B3959" s="481"/>
      <c r="C3959" s="482" t="s">
        <v>16037</v>
      </c>
      <c r="D3959" s="482"/>
      <c r="E3959" s="482"/>
      <c r="F3959" s="482"/>
      <c r="G3959" s="363" t="s">
        <v>14836</v>
      </c>
      <c r="H3959" s="499">
        <v>458.25</v>
      </c>
      <c r="I3959" s="484"/>
    </row>
    <row r="3960" spans="1:9" ht="24.4" customHeight="1" x14ac:dyDescent="0.25">
      <c r="A3960" s="481" t="s">
        <v>1516</v>
      </c>
      <c r="B3960" s="481"/>
      <c r="C3960" s="482" t="s">
        <v>16038</v>
      </c>
      <c r="D3960" s="482"/>
      <c r="E3960" s="482"/>
      <c r="F3960" s="482"/>
      <c r="G3960" s="363" t="s">
        <v>14836</v>
      </c>
      <c r="H3960" s="499">
        <v>379.89</v>
      </c>
      <c r="I3960" s="484"/>
    </row>
    <row r="3961" spans="1:9" ht="12.2" customHeight="1" x14ac:dyDescent="0.25">
      <c r="A3961" s="481" t="s">
        <v>1447</v>
      </c>
      <c r="B3961" s="481"/>
      <c r="C3961" s="482" t="s">
        <v>16039</v>
      </c>
      <c r="D3961" s="482"/>
      <c r="E3961" s="482"/>
      <c r="F3961" s="482"/>
      <c r="G3961" s="363" t="s">
        <v>14836</v>
      </c>
      <c r="H3961" s="499">
        <v>149.83000000000001</v>
      </c>
      <c r="I3961" s="484"/>
    </row>
    <row r="3962" spans="1:9" ht="24.4" customHeight="1" x14ac:dyDescent="0.25">
      <c r="A3962" s="481" t="s">
        <v>1450</v>
      </c>
      <c r="B3962" s="481"/>
      <c r="C3962" s="482" t="s">
        <v>16040</v>
      </c>
      <c r="D3962" s="482"/>
      <c r="E3962" s="482"/>
      <c r="F3962" s="482"/>
      <c r="G3962" s="363" t="s">
        <v>14791</v>
      </c>
      <c r="H3962" s="500">
        <v>71.430000000000007</v>
      </c>
      <c r="I3962" s="484"/>
    </row>
    <row r="3963" spans="1:9" ht="24.4" customHeight="1" x14ac:dyDescent="0.25">
      <c r="A3963" s="481" t="s">
        <v>1480</v>
      </c>
      <c r="B3963" s="481"/>
      <c r="C3963" s="482" t="s">
        <v>16041</v>
      </c>
      <c r="D3963" s="482"/>
      <c r="E3963" s="482"/>
      <c r="F3963" s="482"/>
      <c r="G3963" s="363" t="s">
        <v>14778</v>
      </c>
      <c r="H3963" s="500">
        <v>19.86</v>
      </c>
      <c r="I3963" s="484"/>
    </row>
    <row r="3964" spans="1:9" ht="12.2" customHeight="1" x14ac:dyDescent="0.25">
      <c r="A3964" s="481" t="s">
        <v>1448</v>
      </c>
      <c r="B3964" s="481"/>
      <c r="C3964" s="482" t="s">
        <v>16042</v>
      </c>
      <c r="D3964" s="482"/>
      <c r="E3964" s="482"/>
      <c r="F3964" s="482"/>
      <c r="G3964" s="363" t="s">
        <v>14836</v>
      </c>
      <c r="H3964" s="499">
        <v>214.56</v>
      </c>
      <c r="I3964" s="484"/>
    </row>
    <row r="3965" spans="1:9" ht="12.2" customHeight="1" x14ac:dyDescent="0.25">
      <c r="A3965" s="481" t="s">
        <v>1449</v>
      </c>
      <c r="B3965" s="481"/>
      <c r="C3965" s="482" t="s">
        <v>16043</v>
      </c>
      <c r="D3965" s="482"/>
      <c r="E3965" s="482"/>
      <c r="F3965" s="482"/>
      <c r="G3965" s="363" t="s">
        <v>14836</v>
      </c>
      <c r="H3965" s="499">
        <v>199.09</v>
      </c>
      <c r="I3965" s="484"/>
    </row>
    <row r="3966" spans="1:9" ht="24.4" customHeight="1" x14ac:dyDescent="0.25">
      <c r="A3966" s="481" t="s">
        <v>1545</v>
      </c>
      <c r="B3966" s="481"/>
      <c r="C3966" s="482" t="s">
        <v>16044</v>
      </c>
      <c r="D3966" s="482"/>
      <c r="E3966" s="482"/>
      <c r="F3966" s="482"/>
      <c r="G3966" s="363" t="s">
        <v>355</v>
      </c>
      <c r="H3966" s="500">
        <v>22.66</v>
      </c>
      <c r="I3966" s="484"/>
    </row>
    <row r="3967" spans="1:9" ht="24.4" customHeight="1" x14ac:dyDescent="0.25">
      <c r="A3967" s="481" t="s">
        <v>1546</v>
      </c>
      <c r="B3967" s="481"/>
      <c r="C3967" s="482" t="s">
        <v>16045</v>
      </c>
      <c r="D3967" s="482"/>
      <c r="E3967" s="482"/>
      <c r="F3967" s="482"/>
      <c r="G3967" s="363" t="s">
        <v>355</v>
      </c>
      <c r="H3967" s="500">
        <v>23.42</v>
      </c>
      <c r="I3967" s="484"/>
    </row>
    <row r="3968" spans="1:9" ht="24.4" customHeight="1" x14ac:dyDescent="0.25">
      <c r="A3968" s="481" t="s">
        <v>1547</v>
      </c>
      <c r="B3968" s="481"/>
      <c r="C3968" s="482" t="s">
        <v>16046</v>
      </c>
      <c r="D3968" s="482"/>
      <c r="E3968" s="482"/>
      <c r="F3968" s="482"/>
      <c r="G3968" s="363" t="s">
        <v>355</v>
      </c>
      <c r="H3968" s="500">
        <v>24.18</v>
      </c>
      <c r="I3968" s="484"/>
    </row>
    <row r="3969" spans="1:9" ht="24.4" customHeight="1" x14ac:dyDescent="0.25">
      <c r="A3969" s="481" t="s">
        <v>1548</v>
      </c>
      <c r="B3969" s="481"/>
      <c r="C3969" s="482" t="s">
        <v>16047</v>
      </c>
      <c r="D3969" s="482"/>
      <c r="E3969" s="482"/>
      <c r="F3969" s="482"/>
      <c r="G3969" s="363" t="s">
        <v>355</v>
      </c>
      <c r="H3969" s="500">
        <v>27.02</v>
      </c>
      <c r="I3969" s="484"/>
    </row>
    <row r="3970" spans="1:9" ht="24.4" customHeight="1" x14ac:dyDescent="0.25">
      <c r="A3970" s="481" t="s">
        <v>1538</v>
      </c>
      <c r="B3970" s="481"/>
      <c r="C3970" s="482" t="s">
        <v>16048</v>
      </c>
      <c r="D3970" s="482"/>
      <c r="E3970" s="482"/>
      <c r="F3970" s="482"/>
      <c r="G3970" s="363" t="s">
        <v>355</v>
      </c>
      <c r="H3970" s="500">
        <v>19.28</v>
      </c>
      <c r="I3970" s="484"/>
    </row>
    <row r="3971" spans="1:9" ht="24.4" customHeight="1" x14ac:dyDescent="0.25">
      <c r="A3971" s="481" t="s">
        <v>1539</v>
      </c>
      <c r="B3971" s="481"/>
      <c r="C3971" s="482" t="s">
        <v>16049</v>
      </c>
      <c r="D3971" s="482"/>
      <c r="E3971" s="482"/>
      <c r="F3971" s="482"/>
      <c r="G3971" s="363" t="s">
        <v>355</v>
      </c>
      <c r="H3971" s="500">
        <v>19.600000000000001</v>
      </c>
      <c r="I3971" s="484"/>
    </row>
    <row r="3972" spans="1:9" ht="24.4" customHeight="1" x14ac:dyDescent="0.25">
      <c r="A3972" s="481" t="s">
        <v>1540</v>
      </c>
      <c r="B3972" s="481"/>
      <c r="C3972" s="482" t="s">
        <v>16050</v>
      </c>
      <c r="D3972" s="482"/>
      <c r="E3972" s="482"/>
      <c r="F3972" s="482"/>
      <c r="G3972" s="363" t="s">
        <v>355</v>
      </c>
      <c r="H3972" s="500">
        <v>19.93</v>
      </c>
      <c r="I3972" s="484"/>
    </row>
    <row r="3973" spans="1:9" ht="24.4" customHeight="1" x14ac:dyDescent="0.25">
      <c r="A3973" s="481" t="s">
        <v>1541</v>
      </c>
      <c r="B3973" s="481"/>
      <c r="C3973" s="482" t="s">
        <v>16051</v>
      </c>
      <c r="D3973" s="482"/>
      <c r="E3973" s="482"/>
      <c r="F3973" s="482"/>
      <c r="G3973" s="363" t="s">
        <v>355</v>
      </c>
      <c r="H3973" s="500">
        <v>18.510000000000002</v>
      </c>
      <c r="I3973" s="484"/>
    </row>
    <row r="3974" spans="1:9" ht="24.4" customHeight="1" x14ac:dyDescent="0.25">
      <c r="A3974" s="481" t="s">
        <v>1542</v>
      </c>
      <c r="B3974" s="481"/>
      <c r="C3974" s="482" t="s">
        <v>16052</v>
      </c>
      <c r="D3974" s="482"/>
      <c r="E3974" s="482"/>
      <c r="F3974" s="482"/>
      <c r="G3974" s="363" t="s">
        <v>355</v>
      </c>
      <c r="H3974" s="500">
        <v>19.690000000000001</v>
      </c>
      <c r="I3974" s="484"/>
    </row>
    <row r="3975" spans="1:9" ht="24.4" customHeight="1" x14ac:dyDescent="0.25">
      <c r="A3975" s="481" t="s">
        <v>1543</v>
      </c>
      <c r="B3975" s="481"/>
      <c r="C3975" s="482" t="s">
        <v>16053</v>
      </c>
      <c r="D3975" s="482"/>
      <c r="E3975" s="482"/>
      <c r="F3975" s="482"/>
      <c r="G3975" s="363" t="s">
        <v>355</v>
      </c>
      <c r="H3975" s="500">
        <v>20.079999999999998</v>
      </c>
      <c r="I3975" s="484"/>
    </row>
    <row r="3976" spans="1:9" ht="24.4" customHeight="1" x14ac:dyDescent="0.25">
      <c r="A3976" s="481" t="s">
        <v>1544</v>
      </c>
      <c r="B3976" s="481"/>
      <c r="C3976" s="482" t="s">
        <v>16054</v>
      </c>
      <c r="D3976" s="482"/>
      <c r="E3976" s="482"/>
      <c r="F3976" s="482"/>
      <c r="G3976" s="363" t="s">
        <v>355</v>
      </c>
      <c r="H3976" s="500">
        <v>20.48</v>
      </c>
      <c r="I3976" s="484"/>
    </row>
    <row r="3977" spans="1:9" ht="24.4" customHeight="1" x14ac:dyDescent="0.25">
      <c r="A3977" s="481" t="s">
        <v>1467</v>
      </c>
      <c r="B3977" s="481"/>
      <c r="C3977" s="482" t="s">
        <v>16055</v>
      </c>
      <c r="D3977" s="482"/>
      <c r="E3977" s="482"/>
      <c r="F3977" s="482"/>
      <c r="G3977" s="363" t="s">
        <v>14778</v>
      </c>
      <c r="H3977" s="499">
        <v>305.5</v>
      </c>
      <c r="I3977" s="484"/>
    </row>
    <row r="3978" spans="1:9" ht="24.4" customHeight="1" x14ac:dyDescent="0.25">
      <c r="A3978" s="481" t="s">
        <v>1452</v>
      </c>
      <c r="B3978" s="481"/>
      <c r="C3978" s="482" t="s">
        <v>16056</v>
      </c>
      <c r="D3978" s="482"/>
      <c r="E3978" s="482"/>
      <c r="F3978" s="482"/>
      <c r="G3978" s="363" t="s">
        <v>14836</v>
      </c>
      <c r="H3978" s="500">
        <v>52.99</v>
      </c>
      <c r="I3978" s="484"/>
    </row>
    <row r="3979" spans="1:9" ht="12.2" customHeight="1" x14ac:dyDescent="0.25">
      <c r="A3979" s="481" t="s">
        <v>1477</v>
      </c>
      <c r="B3979" s="481"/>
      <c r="C3979" s="482" t="s">
        <v>16057</v>
      </c>
      <c r="D3979" s="482"/>
      <c r="E3979" s="482"/>
      <c r="F3979" s="482"/>
      <c r="G3979" s="363" t="s">
        <v>14836</v>
      </c>
      <c r="H3979" s="483">
        <v>7.8</v>
      </c>
      <c r="I3979" s="484"/>
    </row>
    <row r="3980" spans="1:9" ht="24.4" customHeight="1" x14ac:dyDescent="0.25">
      <c r="A3980" s="481" t="s">
        <v>1528</v>
      </c>
      <c r="B3980" s="481"/>
      <c r="C3980" s="482" t="s">
        <v>16058</v>
      </c>
      <c r="D3980" s="482"/>
      <c r="E3980" s="482"/>
      <c r="F3980" s="482"/>
      <c r="G3980" s="363" t="s">
        <v>14778</v>
      </c>
      <c r="H3980" s="500">
        <v>82.04</v>
      </c>
      <c r="I3980" s="484"/>
    </row>
    <row r="3981" spans="1:9" ht="24.4" customHeight="1" x14ac:dyDescent="0.25">
      <c r="A3981" s="481" t="s">
        <v>1529</v>
      </c>
      <c r="B3981" s="481"/>
      <c r="C3981" s="482" t="s">
        <v>16059</v>
      </c>
      <c r="D3981" s="482"/>
      <c r="E3981" s="482"/>
      <c r="F3981" s="482"/>
      <c r="G3981" s="363" t="s">
        <v>14778</v>
      </c>
      <c r="H3981" s="500">
        <v>92.3</v>
      </c>
      <c r="I3981" s="484"/>
    </row>
    <row r="3982" spans="1:9" ht="24.4" customHeight="1" x14ac:dyDescent="0.25">
      <c r="A3982" s="481" t="s">
        <v>1451</v>
      </c>
      <c r="B3982" s="481"/>
      <c r="C3982" s="482" t="s">
        <v>16060</v>
      </c>
      <c r="D3982" s="482"/>
      <c r="E3982" s="482"/>
      <c r="F3982" s="482"/>
      <c r="G3982" s="363" t="s">
        <v>14778</v>
      </c>
      <c r="H3982" s="500">
        <v>82.04</v>
      </c>
      <c r="I3982" s="484"/>
    </row>
    <row r="3983" spans="1:9" ht="24.4" customHeight="1" x14ac:dyDescent="0.25">
      <c r="A3983" s="481" t="s">
        <v>1479</v>
      </c>
      <c r="B3983" s="481"/>
      <c r="C3983" s="482" t="s">
        <v>16061</v>
      </c>
      <c r="D3983" s="482"/>
      <c r="E3983" s="482"/>
      <c r="F3983" s="482"/>
      <c r="G3983" s="363" t="s">
        <v>14778</v>
      </c>
      <c r="H3983" s="500">
        <v>57.08</v>
      </c>
      <c r="I3983" s="484"/>
    </row>
    <row r="3984" spans="1:9" ht="24.4" customHeight="1" x14ac:dyDescent="0.25">
      <c r="A3984" s="481" t="s">
        <v>1527</v>
      </c>
      <c r="B3984" s="481"/>
      <c r="C3984" s="482" t="s">
        <v>16062</v>
      </c>
      <c r="D3984" s="482"/>
      <c r="E3984" s="482"/>
      <c r="F3984" s="482"/>
      <c r="G3984" s="363" t="s">
        <v>14778</v>
      </c>
      <c r="H3984" s="499">
        <v>122.61</v>
      </c>
      <c r="I3984" s="484"/>
    </row>
    <row r="3985" spans="1:9" ht="12.2" customHeight="1" x14ac:dyDescent="0.25">
      <c r="A3985" s="481" t="s">
        <v>1482</v>
      </c>
      <c r="B3985" s="481"/>
      <c r="C3985" s="482" t="s">
        <v>16063</v>
      </c>
      <c r="D3985" s="482"/>
      <c r="E3985" s="482"/>
      <c r="F3985" s="482"/>
      <c r="G3985" s="363" t="s">
        <v>355</v>
      </c>
      <c r="H3985" s="500">
        <v>18.25</v>
      </c>
      <c r="I3985" s="484"/>
    </row>
    <row r="3986" spans="1:9" ht="12.2" customHeight="1" x14ac:dyDescent="0.25">
      <c r="A3986" s="481" t="s">
        <v>1483</v>
      </c>
      <c r="B3986" s="481"/>
      <c r="C3986" s="482" t="s">
        <v>16064</v>
      </c>
      <c r="D3986" s="482"/>
      <c r="E3986" s="482"/>
      <c r="F3986" s="482"/>
      <c r="G3986" s="363" t="s">
        <v>355</v>
      </c>
      <c r="H3986" s="500">
        <v>23.15</v>
      </c>
      <c r="I3986" s="484"/>
    </row>
    <row r="3987" spans="1:9" ht="12.2" customHeight="1" x14ac:dyDescent="0.25">
      <c r="A3987" s="481" t="s">
        <v>1484</v>
      </c>
      <c r="B3987" s="481"/>
      <c r="C3987" s="482" t="s">
        <v>16065</v>
      </c>
      <c r="D3987" s="482"/>
      <c r="E3987" s="482"/>
      <c r="F3987" s="482"/>
      <c r="G3987" s="363" t="s">
        <v>355</v>
      </c>
      <c r="H3987" s="500">
        <v>20.71</v>
      </c>
      <c r="I3987" s="484"/>
    </row>
    <row r="3988" spans="1:9" ht="12.2" customHeight="1" x14ac:dyDescent="0.25">
      <c r="A3988" s="481" t="s">
        <v>1485</v>
      </c>
      <c r="B3988" s="481"/>
      <c r="C3988" s="482" t="s">
        <v>16066</v>
      </c>
      <c r="D3988" s="482"/>
      <c r="E3988" s="482"/>
      <c r="F3988" s="482"/>
      <c r="G3988" s="363" t="s">
        <v>355</v>
      </c>
      <c r="H3988" s="500">
        <v>24.33</v>
      </c>
      <c r="I3988" s="484"/>
    </row>
    <row r="3989" spans="1:9" ht="12.2" customHeight="1" x14ac:dyDescent="0.25">
      <c r="A3989" s="481" t="s">
        <v>1486</v>
      </c>
      <c r="B3989" s="481"/>
      <c r="C3989" s="482" t="s">
        <v>16067</v>
      </c>
      <c r="D3989" s="482"/>
      <c r="E3989" s="482"/>
      <c r="F3989" s="482"/>
      <c r="G3989" s="363" t="s">
        <v>355</v>
      </c>
      <c r="H3989" s="500">
        <v>30.36</v>
      </c>
      <c r="I3989" s="484"/>
    </row>
    <row r="3990" spans="1:9" ht="12.2" customHeight="1" x14ac:dyDescent="0.25">
      <c r="A3990" s="481" t="s">
        <v>1487</v>
      </c>
      <c r="B3990" s="481"/>
      <c r="C3990" s="482" t="s">
        <v>16068</v>
      </c>
      <c r="D3990" s="482"/>
      <c r="E3990" s="482"/>
      <c r="F3990" s="482"/>
      <c r="G3990" s="363" t="s">
        <v>355</v>
      </c>
      <c r="H3990" s="500">
        <v>44.17</v>
      </c>
      <c r="I3990" s="484"/>
    </row>
    <row r="3991" spans="1:9" ht="12.2" customHeight="1" x14ac:dyDescent="0.25">
      <c r="A3991" s="481" t="s">
        <v>1488</v>
      </c>
      <c r="B3991" s="481"/>
      <c r="C3991" s="482" t="s">
        <v>16069</v>
      </c>
      <c r="D3991" s="482"/>
      <c r="E3991" s="482"/>
      <c r="F3991" s="482"/>
      <c r="G3991" s="363" t="s">
        <v>355</v>
      </c>
      <c r="H3991" s="500">
        <v>25.74</v>
      </c>
      <c r="I3991" s="484"/>
    </row>
    <row r="3992" spans="1:9" ht="12.2" customHeight="1" x14ac:dyDescent="0.25">
      <c r="A3992" s="481" t="s">
        <v>1489</v>
      </c>
      <c r="B3992" s="481"/>
      <c r="C3992" s="482" t="s">
        <v>16070</v>
      </c>
      <c r="D3992" s="482"/>
      <c r="E3992" s="482"/>
      <c r="F3992" s="482"/>
      <c r="G3992" s="363" t="s">
        <v>355</v>
      </c>
      <c r="H3992" s="500">
        <v>30.94</v>
      </c>
      <c r="I3992" s="484"/>
    </row>
    <row r="3993" spans="1:9" ht="12.2" customHeight="1" x14ac:dyDescent="0.25">
      <c r="A3993" s="481" t="s">
        <v>1490</v>
      </c>
      <c r="B3993" s="481"/>
      <c r="C3993" s="482" t="s">
        <v>16071</v>
      </c>
      <c r="D3993" s="482"/>
      <c r="E3993" s="482"/>
      <c r="F3993" s="482"/>
      <c r="G3993" s="363" t="s">
        <v>355</v>
      </c>
      <c r="H3993" s="500">
        <v>45.94</v>
      </c>
      <c r="I3993" s="484"/>
    </row>
    <row r="3994" spans="1:9" ht="12.2" customHeight="1" x14ac:dyDescent="0.25">
      <c r="A3994" s="481" t="s">
        <v>1491</v>
      </c>
      <c r="B3994" s="481"/>
      <c r="C3994" s="482" t="s">
        <v>16072</v>
      </c>
      <c r="D3994" s="482"/>
      <c r="E3994" s="482"/>
      <c r="F3994" s="482"/>
      <c r="G3994" s="363" t="s">
        <v>355</v>
      </c>
      <c r="H3994" s="500">
        <v>63.45</v>
      </c>
      <c r="I3994" s="484"/>
    </row>
    <row r="3995" spans="1:9" ht="12.2" customHeight="1" x14ac:dyDescent="0.25">
      <c r="A3995" s="481" t="s">
        <v>1492</v>
      </c>
      <c r="B3995" s="481"/>
      <c r="C3995" s="482" t="s">
        <v>16073</v>
      </c>
      <c r="D3995" s="482"/>
      <c r="E3995" s="482"/>
      <c r="F3995" s="482"/>
      <c r="G3995" s="363" t="s">
        <v>355</v>
      </c>
      <c r="H3995" s="500">
        <v>27.23</v>
      </c>
      <c r="I3995" s="484"/>
    </row>
    <row r="3996" spans="1:9" ht="12.2" customHeight="1" x14ac:dyDescent="0.25">
      <c r="A3996" s="481" t="s">
        <v>1493</v>
      </c>
      <c r="B3996" s="481"/>
      <c r="C3996" s="482" t="s">
        <v>16074</v>
      </c>
      <c r="D3996" s="482"/>
      <c r="E3996" s="482"/>
      <c r="F3996" s="482"/>
      <c r="G3996" s="363" t="s">
        <v>355</v>
      </c>
      <c r="H3996" s="500">
        <v>33.200000000000003</v>
      </c>
      <c r="I3996" s="484"/>
    </row>
    <row r="3997" spans="1:9" ht="12.2" customHeight="1" x14ac:dyDescent="0.25">
      <c r="A3997" s="481" t="s">
        <v>1494</v>
      </c>
      <c r="B3997" s="481"/>
      <c r="C3997" s="482" t="s">
        <v>16075</v>
      </c>
      <c r="D3997" s="482"/>
      <c r="E3997" s="482"/>
      <c r="F3997" s="482"/>
      <c r="G3997" s="363" t="s">
        <v>355</v>
      </c>
      <c r="H3997" s="500">
        <v>49.09</v>
      </c>
      <c r="I3997" s="484"/>
    </row>
    <row r="3998" spans="1:9" ht="12.2" customHeight="1" x14ac:dyDescent="0.25">
      <c r="A3998" s="481" t="s">
        <v>1495</v>
      </c>
      <c r="B3998" s="481"/>
      <c r="C3998" s="482" t="s">
        <v>16076</v>
      </c>
      <c r="D3998" s="482"/>
      <c r="E3998" s="482"/>
      <c r="F3998" s="482"/>
      <c r="G3998" s="363" t="s">
        <v>355</v>
      </c>
      <c r="H3998" s="500">
        <v>64.73</v>
      </c>
      <c r="I3998" s="484"/>
    </row>
    <row r="3999" spans="1:9" ht="12.2" customHeight="1" x14ac:dyDescent="0.25">
      <c r="A3999" s="481" t="s">
        <v>1496</v>
      </c>
      <c r="B3999" s="481"/>
      <c r="C3999" s="482" t="s">
        <v>16077</v>
      </c>
      <c r="D3999" s="482"/>
      <c r="E3999" s="482"/>
      <c r="F3999" s="482"/>
      <c r="G3999" s="363" t="s">
        <v>355</v>
      </c>
      <c r="H3999" s="500">
        <v>31.67</v>
      </c>
      <c r="I3999" s="484"/>
    </row>
    <row r="4000" spans="1:9" ht="12.2" customHeight="1" x14ac:dyDescent="0.25">
      <c r="A4000" s="481" t="s">
        <v>1497</v>
      </c>
      <c r="B4000" s="481"/>
      <c r="C4000" s="482" t="s">
        <v>16078</v>
      </c>
      <c r="D4000" s="482"/>
      <c r="E4000" s="482"/>
      <c r="F4000" s="482"/>
      <c r="G4000" s="363" t="s">
        <v>355</v>
      </c>
      <c r="H4000" s="500">
        <v>36.659999999999997</v>
      </c>
      <c r="I4000" s="484"/>
    </row>
    <row r="4001" spans="1:9" ht="12.2" customHeight="1" x14ac:dyDescent="0.25">
      <c r="A4001" s="481" t="s">
        <v>1498</v>
      </c>
      <c r="B4001" s="481"/>
      <c r="C4001" s="482" t="s">
        <v>16079</v>
      </c>
      <c r="D4001" s="482"/>
      <c r="E4001" s="482"/>
      <c r="F4001" s="482"/>
      <c r="G4001" s="363" t="s">
        <v>355</v>
      </c>
      <c r="H4001" s="500">
        <v>49.69</v>
      </c>
      <c r="I4001" s="484"/>
    </row>
    <row r="4002" spans="1:9" ht="12.2" customHeight="1" x14ac:dyDescent="0.25">
      <c r="A4002" s="481" t="s">
        <v>1499</v>
      </c>
      <c r="B4002" s="481"/>
      <c r="C4002" s="482" t="s">
        <v>16080</v>
      </c>
      <c r="D4002" s="482"/>
      <c r="E4002" s="482"/>
      <c r="F4002" s="482"/>
      <c r="G4002" s="363" t="s">
        <v>355</v>
      </c>
      <c r="H4002" s="500">
        <v>89.4</v>
      </c>
      <c r="I4002" s="484"/>
    </row>
    <row r="4003" spans="1:9" ht="12.2" customHeight="1" x14ac:dyDescent="0.25">
      <c r="A4003" s="481" t="s">
        <v>1500</v>
      </c>
      <c r="B4003" s="481"/>
      <c r="C4003" s="482" t="s">
        <v>16081</v>
      </c>
      <c r="D4003" s="482"/>
      <c r="E4003" s="482"/>
      <c r="F4003" s="482"/>
      <c r="G4003" s="363" t="s">
        <v>355</v>
      </c>
      <c r="H4003" s="499">
        <v>155.77000000000001</v>
      </c>
      <c r="I4003" s="484"/>
    </row>
    <row r="4004" spans="1:9" ht="12.2" customHeight="1" x14ac:dyDescent="0.25">
      <c r="A4004" s="481" t="s">
        <v>1501</v>
      </c>
      <c r="B4004" s="481"/>
      <c r="C4004" s="482" t="s">
        <v>16082</v>
      </c>
      <c r="D4004" s="482"/>
      <c r="E4004" s="482"/>
      <c r="F4004" s="482"/>
      <c r="G4004" s="363" t="s">
        <v>355</v>
      </c>
      <c r="H4004" s="500">
        <v>55.36</v>
      </c>
      <c r="I4004" s="484"/>
    </row>
    <row r="4005" spans="1:9" ht="12.2" customHeight="1" x14ac:dyDescent="0.25">
      <c r="A4005" s="481" t="s">
        <v>1502</v>
      </c>
      <c r="B4005" s="481"/>
      <c r="C4005" s="482" t="s">
        <v>16083</v>
      </c>
      <c r="D4005" s="482"/>
      <c r="E4005" s="482"/>
      <c r="F4005" s="482"/>
      <c r="G4005" s="363" t="s">
        <v>355</v>
      </c>
      <c r="H4005" s="500">
        <v>73.989999999999995</v>
      </c>
      <c r="I4005" s="484"/>
    </row>
    <row r="4006" spans="1:9" ht="12.2" customHeight="1" x14ac:dyDescent="0.25">
      <c r="A4006" s="481" t="s">
        <v>1503</v>
      </c>
      <c r="B4006" s="481"/>
      <c r="C4006" s="482" t="s">
        <v>16084</v>
      </c>
      <c r="D4006" s="482"/>
      <c r="E4006" s="482"/>
      <c r="F4006" s="482"/>
      <c r="G4006" s="363" t="s">
        <v>355</v>
      </c>
      <c r="H4006" s="500">
        <v>88.29</v>
      </c>
      <c r="I4006" s="484"/>
    </row>
    <row r="4007" spans="1:9" ht="12.2" customHeight="1" x14ac:dyDescent="0.25">
      <c r="A4007" s="481" t="s">
        <v>1504</v>
      </c>
      <c r="B4007" s="481"/>
      <c r="C4007" s="482" t="s">
        <v>16085</v>
      </c>
      <c r="D4007" s="482"/>
      <c r="E4007" s="482"/>
      <c r="F4007" s="482"/>
      <c r="G4007" s="363" t="s">
        <v>355</v>
      </c>
      <c r="H4007" s="500">
        <v>50.49</v>
      </c>
      <c r="I4007" s="484"/>
    </row>
    <row r="4008" spans="1:9" ht="12.2" customHeight="1" x14ac:dyDescent="0.25">
      <c r="A4008" s="481" t="s">
        <v>1505</v>
      </c>
      <c r="B4008" s="481"/>
      <c r="C4008" s="482" t="s">
        <v>16086</v>
      </c>
      <c r="D4008" s="482"/>
      <c r="E4008" s="482"/>
      <c r="F4008" s="482"/>
      <c r="G4008" s="363" t="s">
        <v>355</v>
      </c>
      <c r="H4008" s="500">
        <v>63.28</v>
      </c>
      <c r="I4008" s="484"/>
    </row>
    <row r="4009" spans="1:9" ht="12.2" customHeight="1" x14ac:dyDescent="0.25">
      <c r="A4009" s="481" t="s">
        <v>1506</v>
      </c>
      <c r="B4009" s="481"/>
      <c r="C4009" s="482" t="s">
        <v>16087</v>
      </c>
      <c r="D4009" s="482"/>
      <c r="E4009" s="482"/>
      <c r="F4009" s="482"/>
      <c r="G4009" s="363" t="s">
        <v>355</v>
      </c>
      <c r="H4009" s="500">
        <v>84.23</v>
      </c>
      <c r="I4009" s="484"/>
    </row>
    <row r="4010" spans="1:9" ht="12.2" customHeight="1" x14ac:dyDescent="0.25">
      <c r="A4010" s="481" t="s">
        <v>1507</v>
      </c>
      <c r="B4010" s="481"/>
      <c r="C4010" s="482" t="s">
        <v>16088</v>
      </c>
      <c r="D4010" s="482"/>
      <c r="E4010" s="482"/>
      <c r="F4010" s="482"/>
      <c r="G4010" s="363" t="s">
        <v>355</v>
      </c>
      <c r="H4010" s="499">
        <v>110.39</v>
      </c>
      <c r="I4010" s="484"/>
    </row>
    <row r="4011" spans="1:9" ht="24.4" customHeight="1" x14ac:dyDescent="0.25">
      <c r="A4011" s="481" t="s">
        <v>1550</v>
      </c>
      <c r="B4011" s="481"/>
      <c r="C4011" s="482" t="s">
        <v>16089</v>
      </c>
      <c r="D4011" s="482"/>
      <c r="E4011" s="482"/>
      <c r="F4011" s="482"/>
      <c r="G4011" s="363" t="s">
        <v>14791</v>
      </c>
      <c r="H4011" s="499">
        <v>324.26</v>
      </c>
      <c r="I4011" s="484"/>
    </row>
    <row r="4012" spans="1:9" ht="24.4" customHeight="1" x14ac:dyDescent="0.25">
      <c r="A4012" s="481" t="s">
        <v>1530</v>
      </c>
      <c r="B4012" s="481"/>
      <c r="C4012" s="482" t="s">
        <v>16090</v>
      </c>
      <c r="D4012" s="482"/>
      <c r="E4012" s="482"/>
      <c r="F4012" s="482"/>
      <c r="G4012" s="363" t="s">
        <v>14791</v>
      </c>
      <c r="H4012" s="500">
        <v>10.75</v>
      </c>
      <c r="I4012" s="484"/>
    </row>
    <row r="4013" spans="1:9" ht="12.2" customHeight="1" x14ac:dyDescent="0.25">
      <c r="A4013" s="481" t="s">
        <v>1537</v>
      </c>
      <c r="B4013" s="481"/>
      <c r="C4013" s="482" t="s">
        <v>16091</v>
      </c>
      <c r="D4013" s="482"/>
      <c r="E4013" s="482"/>
      <c r="F4013" s="482"/>
      <c r="G4013" s="363" t="s">
        <v>14778</v>
      </c>
      <c r="H4013" s="500">
        <v>46.54</v>
      </c>
      <c r="I4013" s="484"/>
    </row>
    <row r="4014" spans="1:9" ht="12.2" customHeight="1" x14ac:dyDescent="0.25">
      <c r="A4014" s="481" t="s">
        <v>1535</v>
      </c>
      <c r="B4014" s="481"/>
      <c r="C4014" s="482" t="s">
        <v>16092</v>
      </c>
      <c r="D4014" s="482"/>
      <c r="E4014" s="482"/>
      <c r="F4014" s="482"/>
      <c r="G4014" s="363" t="s">
        <v>14778</v>
      </c>
      <c r="H4014" s="500">
        <v>39.21</v>
      </c>
      <c r="I4014" s="484"/>
    </row>
    <row r="4015" spans="1:9" ht="12.2" customHeight="1" x14ac:dyDescent="0.25">
      <c r="A4015" s="481" t="s">
        <v>1536</v>
      </c>
      <c r="B4015" s="481"/>
      <c r="C4015" s="482" t="s">
        <v>16093</v>
      </c>
      <c r="D4015" s="482"/>
      <c r="E4015" s="482"/>
      <c r="F4015" s="482"/>
      <c r="G4015" s="363" t="s">
        <v>14778</v>
      </c>
      <c r="H4015" s="500">
        <v>50.51</v>
      </c>
      <c r="I4015" s="484"/>
    </row>
    <row r="4016" spans="1:9" ht="24.4" customHeight="1" x14ac:dyDescent="0.25">
      <c r="A4016" s="481" t="s">
        <v>1525</v>
      </c>
      <c r="B4016" s="481"/>
      <c r="C4016" s="482" t="s">
        <v>16094</v>
      </c>
      <c r="D4016" s="482"/>
      <c r="E4016" s="482"/>
      <c r="F4016" s="482"/>
      <c r="G4016" s="363" t="s">
        <v>14949</v>
      </c>
      <c r="H4016" s="500">
        <v>54.5</v>
      </c>
      <c r="I4016" s="484"/>
    </row>
    <row r="4017" spans="1:9" ht="24.4" customHeight="1" x14ac:dyDescent="0.25">
      <c r="A4017" s="481" t="s">
        <v>1446</v>
      </c>
      <c r="B4017" s="481"/>
      <c r="C4017" s="482" t="s">
        <v>16095</v>
      </c>
      <c r="D4017" s="482"/>
      <c r="E4017" s="482"/>
      <c r="F4017" s="482"/>
      <c r="G4017" s="363" t="s">
        <v>14836</v>
      </c>
      <c r="H4017" s="499">
        <v>728.86</v>
      </c>
      <c r="I4017" s="484"/>
    </row>
    <row r="4018" spans="1:9" ht="24.4" customHeight="1" x14ac:dyDescent="0.25">
      <c r="A4018" s="481" t="s">
        <v>1478</v>
      </c>
      <c r="B4018" s="481"/>
      <c r="C4018" s="482" t="s">
        <v>16096</v>
      </c>
      <c r="D4018" s="482"/>
      <c r="E4018" s="482"/>
      <c r="F4018" s="482"/>
      <c r="G4018" s="363" t="s">
        <v>14778</v>
      </c>
      <c r="H4018" s="483">
        <v>8.16</v>
      </c>
      <c r="I4018" s="484"/>
    </row>
    <row r="4019" spans="1:9" ht="24.4" customHeight="1" x14ac:dyDescent="0.25">
      <c r="A4019" s="481" t="s">
        <v>1522</v>
      </c>
      <c r="B4019" s="481"/>
      <c r="C4019" s="482" t="s">
        <v>16097</v>
      </c>
      <c r="D4019" s="482"/>
      <c r="E4019" s="482"/>
      <c r="F4019" s="482"/>
      <c r="G4019" s="363" t="s">
        <v>14944</v>
      </c>
      <c r="H4019" s="500">
        <v>83.89</v>
      </c>
      <c r="I4019" s="484"/>
    </row>
    <row r="4020" spans="1:9" ht="36.6" customHeight="1" x14ac:dyDescent="0.25">
      <c r="A4020" s="481" t="s">
        <v>1521</v>
      </c>
      <c r="B4020" s="481"/>
      <c r="C4020" s="482" t="s">
        <v>16098</v>
      </c>
      <c r="D4020" s="482"/>
      <c r="E4020" s="482"/>
      <c r="F4020" s="482"/>
      <c r="G4020" s="363" t="s">
        <v>14944</v>
      </c>
      <c r="H4020" s="500">
        <v>89.13</v>
      </c>
      <c r="I4020" s="484"/>
    </row>
    <row r="4021" spans="1:9" ht="24.4" customHeight="1" x14ac:dyDescent="0.25">
      <c r="A4021" s="481" t="s">
        <v>1523</v>
      </c>
      <c r="B4021" s="481"/>
      <c r="C4021" s="482" t="s">
        <v>16099</v>
      </c>
      <c r="D4021" s="482"/>
      <c r="E4021" s="482"/>
      <c r="F4021" s="482"/>
      <c r="G4021" s="363" t="s">
        <v>14791</v>
      </c>
      <c r="H4021" s="500">
        <v>48.68</v>
      </c>
      <c r="I4021" s="484"/>
    </row>
    <row r="4022" spans="1:9" ht="36.6" customHeight="1" x14ac:dyDescent="0.25">
      <c r="A4022" s="481" t="s">
        <v>1469</v>
      </c>
      <c r="B4022" s="481"/>
      <c r="C4022" s="482" t="s">
        <v>16100</v>
      </c>
      <c r="D4022" s="482"/>
      <c r="E4022" s="482"/>
      <c r="F4022" s="482"/>
      <c r="G4022" s="363" t="s">
        <v>14791</v>
      </c>
      <c r="H4022" s="501">
        <v>1395.48</v>
      </c>
      <c r="I4022" s="484"/>
    </row>
    <row r="4023" spans="1:9" ht="36.6" customHeight="1" x14ac:dyDescent="0.25">
      <c r="A4023" s="481" t="s">
        <v>1468</v>
      </c>
      <c r="B4023" s="481"/>
      <c r="C4023" s="482" t="s">
        <v>16101</v>
      </c>
      <c r="D4023" s="482"/>
      <c r="E4023" s="482"/>
      <c r="F4023" s="482"/>
      <c r="G4023" s="363" t="s">
        <v>14791</v>
      </c>
      <c r="H4023" s="499">
        <v>706.78</v>
      </c>
      <c r="I4023" s="484"/>
    </row>
    <row r="4024" spans="1:9" ht="36.6" customHeight="1" x14ac:dyDescent="0.25">
      <c r="A4024" s="481" t="s">
        <v>1470</v>
      </c>
      <c r="B4024" s="481"/>
      <c r="C4024" s="482" t="s">
        <v>16102</v>
      </c>
      <c r="D4024" s="482"/>
      <c r="E4024" s="482"/>
      <c r="F4024" s="482"/>
      <c r="G4024" s="363" t="s">
        <v>14791</v>
      </c>
      <c r="H4024" s="499">
        <v>961.75</v>
      </c>
      <c r="I4024" s="484"/>
    </row>
    <row r="4025" spans="1:9" ht="36.6" customHeight="1" x14ac:dyDescent="0.25">
      <c r="A4025" s="481" t="s">
        <v>1472</v>
      </c>
      <c r="B4025" s="481"/>
      <c r="C4025" s="482" t="s">
        <v>16103</v>
      </c>
      <c r="D4025" s="482"/>
      <c r="E4025" s="482"/>
      <c r="F4025" s="482"/>
      <c r="G4025" s="363" t="s">
        <v>14791</v>
      </c>
      <c r="H4025" s="501">
        <v>7570.64</v>
      </c>
      <c r="I4025" s="484"/>
    </row>
    <row r="4026" spans="1:9" ht="36.6" customHeight="1" x14ac:dyDescent="0.25">
      <c r="A4026" s="481" t="s">
        <v>1471</v>
      </c>
      <c r="B4026" s="481"/>
      <c r="C4026" s="482" t="s">
        <v>16104</v>
      </c>
      <c r="D4026" s="482"/>
      <c r="E4026" s="482"/>
      <c r="F4026" s="482"/>
      <c r="G4026" s="363" t="s">
        <v>14791</v>
      </c>
      <c r="H4026" s="501">
        <v>4114.49</v>
      </c>
      <c r="I4026" s="484"/>
    </row>
    <row r="4027" spans="1:9" ht="36.6" customHeight="1" x14ac:dyDescent="0.25">
      <c r="A4027" s="481" t="s">
        <v>1474</v>
      </c>
      <c r="B4027" s="481"/>
      <c r="C4027" s="482" t="s">
        <v>16105</v>
      </c>
      <c r="D4027" s="482"/>
      <c r="E4027" s="482"/>
      <c r="F4027" s="482"/>
      <c r="G4027" s="363" t="s">
        <v>14791</v>
      </c>
      <c r="H4027" s="502">
        <v>10304.370000000001</v>
      </c>
      <c r="I4027" s="484"/>
    </row>
    <row r="4028" spans="1:9" ht="36.6" customHeight="1" x14ac:dyDescent="0.25">
      <c r="A4028" s="481" t="s">
        <v>1473</v>
      </c>
      <c r="B4028" s="481"/>
      <c r="C4028" s="482" t="s">
        <v>16106</v>
      </c>
      <c r="D4028" s="482"/>
      <c r="E4028" s="482"/>
      <c r="F4028" s="482"/>
      <c r="G4028" s="363" t="s">
        <v>14791</v>
      </c>
      <c r="H4028" s="501">
        <v>5600.22</v>
      </c>
      <c r="I4028" s="484"/>
    </row>
    <row r="4029" spans="1:9" ht="36.6" customHeight="1" x14ac:dyDescent="0.25">
      <c r="A4029" s="481" t="s">
        <v>1475</v>
      </c>
      <c r="B4029" s="481"/>
      <c r="C4029" s="482" t="s">
        <v>16107</v>
      </c>
      <c r="D4029" s="482"/>
      <c r="E4029" s="482"/>
      <c r="F4029" s="482"/>
      <c r="G4029" s="363" t="s">
        <v>14791</v>
      </c>
      <c r="H4029" s="501">
        <v>7314.42</v>
      </c>
      <c r="I4029" s="484"/>
    </row>
    <row r="4030" spans="1:9" ht="12.2" customHeight="1" x14ac:dyDescent="0.25">
      <c r="A4030" s="505">
        <v>257</v>
      </c>
      <c r="B4030" s="486"/>
      <c r="C4030" s="487" t="s">
        <v>16108</v>
      </c>
      <c r="D4030" s="487"/>
      <c r="E4030" s="487"/>
      <c r="F4030" s="487"/>
      <c r="G4030" s="362"/>
      <c r="H4030" s="488"/>
      <c r="I4030" s="488"/>
    </row>
    <row r="4031" spans="1:9" ht="24.4" customHeight="1" x14ac:dyDescent="0.25">
      <c r="A4031" s="481" t="s">
        <v>1552</v>
      </c>
      <c r="B4031" s="481"/>
      <c r="C4031" s="482" t="s">
        <v>16109</v>
      </c>
      <c r="D4031" s="482"/>
      <c r="E4031" s="482"/>
      <c r="F4031" s="482"/>
      <c r="G4031" s="363" t="s">
        <v>355</v>
      </c>
      <c r="H4031" s="501">
        <v>7817.41</v>
      </c>
      <c r="I4031" s="484"/>
    </row>
    <row r="4032" spans="1:9" ht="24.4" customHeight="1" x14ac:dyDescent="0.25">
      <c r="A4032" s="481" t="s">
        <v>1551</v>
      </c>
      <c r="B4032" s="481"/>
      <c r="C4032" s="482" t="s">
        <v>16110</v>
      </c>
      <c r="D4032" s="482"/>
      <c r="E4032" s="482"/>
      <c r="F4032" s="482"/>
      <c r="G4032" s="363" t="s">
        <v>355</v>
      </c>
      <c r="H4032" s="501">
        <v>4097.12</v>
      </c>
      <c r="I4032" s="484"/>
    </row>
    <row r="4033" spans="1:9" ht="24.4" customHeight="1" x14ac:dyDescent="0.25">
      <c r="A4033" s="481" t="s">
        <v>1554</v>
      </c>
      <c r="B4033" s="481"/>
      <c r="C4033" s="482" t="s">
        <v>16111</v>
      </c>
      <c r="D4033" s="482"/>
      <c r="E4033" s="482"/>
      <c r="F4033" s="482"/>
      <c r="G4033" s="363" t="s">
        <v>14778</v>
      </c>
      <c r="H4033" s="500">
        <v>14.61</v>
      </c>
      <c r="I4033" s="484"/>
    </row>
    <row r="4034" spans="1:9" ht="24.4" customHeight="1" x14ac:dyDescent="0.25">
      <c r="A4034" s="481" t="s">
        <v>1553</v>
      </c>
      <c r="B4034" s="481"/>
      <c r="C4034" s="482" t="s">
        <v>16112</v>
      </c>
      <c r="D4034" s="482"/>
      <c r="E4034" s="482"/>
      <c r="F4034" s="482"/>
      <c r="G4034" s="363" t="s">
        <v>14778</v>
      </c>
      <c r="H4034" s="500">
        <v>35.450000000000003</v>
      </c>
      <c r="I4034" s="484"/>
    </row>
    <row r="4035" spans="1:9" ht="12.2" customHeight="1" x14ac:dyDescent="0.25">
      <c r="A4035" s="481" t="s">
        <v>16113</v>
      </c>
      <c r="B4035" s="481"/>
      <c r="C4035" s="482" t="s">
        <v>16114</v>
      </c>
      <c r="D4035" s="482"/>
      <c r="E4035" s="482"/>
      <c r="F4035" s="482"/>
      <c r="G4035" s="363" t="s">
        <v>15262</v>
      </c>
      <c r="H4035" s="483">
        <v>5.05</v>
      </c>
      <c r="I4035" s="484"/>
    </row>
    <row r="4036" spans="1:9" ht="10.9" customHeight="1" x14ac:dyDescent="0.25">
      <c r="A4036" s="490"/>
      <c r="B4036" s="490"/>
      <c r="C4036" s="490"/>
      <c r="D4036" s="490"/>
      <c r="E4036" s="490"/>
      <c r="F4036" s="490"/>
      <c r="G4036" s="490"/>
      <c r="H4036" s="490"/>
      <c r="I4036" s="490"/>
    </row>
    <row r="4037" spans="1:9" ht="283.7" customHeight="1" x14ac:dyDescent="0.25">
      <c r="A4037" s="510" t="s">
        <v>16115</v>
      </c>
      <c r="B4037" s="510"/>
      <c r="C4037" s="510"/>
      <c r="D4037" s="510"/>
      <c r="E4037" s="510"/>
      <c r="F4037" s="510"/>
      <c r="G4037" s="510"/>
      <c r="H4037" s="510"/>
      <c r="I4037" s="510"/>
    </row>
    <row r="4038" spans="1:9" ht="10.9" customHeight="1" x14ac:dyDescent="0.25">
      <c r="A4038" s="491"/>
      <c r="B4038" s="491"/>
      <c r="C4038" s="491"/>
      <c r="D4038" s="491"/>
      <c r="E4038" s="491"/>
      <c r="F4038" s="491"/>
      <c r="G4038" s="491"/>
      <c r="H4038" s="491"/>
      <c r="I4038" s="491"/>
    </row>
    <row r="4039" spans="1:9" ht="12.2" customHeight="1" x14ac:dyDescent="0.25">
      <c r="A4039" s="511" t="s">
        <v>16116</v>
      </c>
      <c r="B4039" s="511"/>
      <c r="C4039" s="511"/>
      <c r="D4039" s="511"/>
      <c r="E4039" s="511"/>
      <c r="F4039" s="511"/>
      <c r="G4039" s="511"/>
      <c r="H4039" s="511"/>
      <c r="I4039" s="511"/>
    </row>
    <row r="4040" spans="1:9" ht="12.2" customHeight="1" x14ac:dyDescent="0.25">
      <c r="A4040" s="509" t="s">
        <v>14769</v>
      </c>
      <c r="B4040" s="509"/>
      <c r="C4040" s="509"/>
      <c r="D4040" s="509"/>
      <c r="E4040" s="509"/>
      <c r="F4040" s="509"/>
      <c r="G4040" s="509"/>
      <c r="H4040" s="509"/>
      <c r="I4040" s="509"/>
    </row>
    <row r="4041" spans="1:9" ht="12.2" customHeight="1" x14ac:dyDescent="0.25">
      <c r="A4041" s="509" t="s">
        <v>385</v>
      </c>
      <c r="B4041" s="509"/>
      <c r="C4041" s="509"/>
      <c r="D4041" s="509"/>
      <c r="E4041" s="509"/>
      <c r="F4041" s="509"/>
      <c r="G4041" s="509"/>
      <c r="H4041" s="509"/>
      <c r="I4041" s="509"/>
    </row>
    <row r="4042" spans="1:9" ht="10.9" customHeight="1" x14ac:dyDescent="0.25">
      <c r="A4042" s="490"/>
      <c r="B4042" s="490"/>
      <c r="C4042" s="490"/>
      <c r="D4042" s="490"/>
      <c r="E4042" s="490"/>
      <c r="F4042" s="490"/>
      <c r="G4042" s="490"/>
      <c r="H4042" s="490"/>
      <c r="I4042" s="490"/>
    </row>
    <row r="4043" spans="1:9" ht="10.9" customHeight="1" x14ac:dyDescent="0.25">
      <c r="A4043" s="491"/>
      <c r="B4043" s="491"/>
      <c r="C4043" s="491"/>
      <c r="D4043" s="491"/>
      <c r="E4043" s="491"/>
      <c r="F4043" s="491"/>
      <c r="G4043" s="491"/>
      <c r="H4043" s="491"/>
      <c r="I4043" s="491"/>
    </row>
    <row r="4044" spans="1:9" ht="12.2" customHeight="1" x14ac:dyDescent="0.25">
      <c r="A4044" s="492" t="s">
        <v>4</v>
      </c>
      <c r="B4044" s="492"/>
      <c r="C4044" s="493" t="s">
        <v>735</v>
      </c>
      <c r="D4044" s="493"/>
      <c r="E4044" s="493"/>
      <c r="F4044" s="493"/>
      <c r="G4044" s="361" t="s">
        <v>375</v>
      </c>
      <c r="H4044" s="494" t="s">
        <v>736</v>
      </c>
      <c r="I4044" s="494"/>
    </row>
    <row r="4045" spans="1:9" ht="12.2" customHeight="1" x14ac:dyDescent="0.25">
      <c r="A4045" s="504">
        <v>10</v>
      </c>
      <c r="B4045" s="486"/>
      <c r="C4045" s="487" t="s">
        <v>16117</v>
      </c>
      <c r="D4045" s="487"/>
      <c r="E4045" s="487"/>
      <c r="F4045" s="487"/>
      <c r="G4045" s="362"/>
      <c r="H4045" s="488"/>
      <c r="I4045" s="488"/>
    </row>
    <row r="4046" spans="1:9" ht="12.2" customHeight="1" x14ac:dyDescent="0.25">
      <c r="A4046" s="504">
        <v>15</v>
      </c>
      <c r="B4046" s="486"/>
      <c r="C4046" s="487" t="s">
        <v>16118</v>
      </c>
      <c r="D4046" s="487"/>
      <c r="E4046" s="487"/>
      <c r="F4046" s="487"/>
      <c r="G4046" s="362"/>
      <c r="H4046" s="488"/>
      <c r="I4046" s="488"/>
    </row>
    <row r="4047" spans="1:9" ht="12.2" customHeight="1" x14ac:dyDescent="0.25">
      <c r="A4047" s="481" t="s">
        <v>16119</v>
      </c>
      <c r="B4047" s="481"/>
      <c r="C4047" s="482" t="s">
        <v>16120</v>
      </c>
      <c r="D4047" s="482"/>
      <c r="E4047" s="482"/>
      <c r="F4047" s="482"/>
      <c r="G4047" s="363" t="s">
        <v>15253</v>
      </c>
      <c r="H4047" s="499">
        <v>147.85</v>
      </c>
      <c r="I4047" s="484"/>
    </row>
    <row r="4048" spans="1:9" ht="12.2" customHeight="1" x14ac:dyDescent="0.25">
      <c r="A4048" s="481" t="s">
        <v>16121</v>
      </c>
      <c r="B4048" s="481"/>
      <c r="C4048" s="482" t="s">
        <v>16122</v>
      </c>
      <c r="D4048" s="482"/>
      <c r="E4048" s="482"/>
      <c r="F4048" s="482"/>
      <c r="G4048" s="363" t="s">
        <v>15253</v>
      </c>
      <c r="H4048" s="499">
        <v>168.97</v>
      </c>
      <c r="I4048" s="484"/>
    </row>
    <row r="4049" spans="1:9" ht="12.2" customHeight="1" x14ac:dyDescent="0.25">
      <c r="A4049" s="481" t="s">
        <v>16123</v>
      </c>
      <c r="B4049" s="481"/>
      <c r="C4049" s="482" t="s">
        <v>16124</v>
      </c>
      <c r="D4049" s="482"/>
      <c r="E4049" s="482"/>
      <c r="F4049" s="482"/>
      <c r="G4049" s="363" t="s">
        <v>15253</v>
      </c>
      <c r="H4049" s="499">
        <v>126.73</v>
      </c>
      <c r="I4049" s="484"/>
    </row>
    <row r="4050" spans="1:9" ht="12.2" customHeight="1" x14ac:dyDescent="0.25">
      <c r="A4050" s="481" t="s">
        <v>16125</v>
      </c>
      <c r="B4050" s="481"/>
      <c r="C4050" s="482" t="s">
        <v>16126</v>
      </c>
      <c r="D4050" s="482"/>
      <c r="E4050" s="482"/>
      <c r="F4050" s="482"/>
      <c r="G4050" s="363" t="s">
        <v>15253</v>
      </c>
      <c r="H4050" s="500">
        <v>97.15</v>
      </c>
      <c r="I4050" s="484"/>
    </row>
    <row r="4051" spans="1:9" ht="12.2" customHeight="1" x14ac:dyDescent="0.25">
      <c r="A4051" s="481" t="s">
        <v>16127</v>
      </c>
      <c r="B4051" s="481"/>
      <c r="C4051" s="482" t="s">
        <v>16128</v>
      </c>
      <c r="D4051" s="482"/>
      <c r="E4051" s="482"/>
      <c r="F4051" s="482"/>
      <c r="G4051" s="363" t="s">
        <v>15253</v>
      </c>
      <c r="H4051" s="500">
        <v>84.49</v>
      </c>
      <c r="I4051" s="484"/>
    </row>
    <row r="4052" spans="1:9" ht="12.2" customHeight="1" x14ac:dyDescent="0.25">
      <c r="A4052" s="481" t="s">
        <v>16129</v>
      </c>
      <c r="B4052" s="481"/>
      <c r="C4052" s="482" t="s">
        <v>16130</v>
      </c>
      <c r="D4052" s="482"/>
      <c r="E4052" s="482"/>
      <c r="F4052" s="482"/>
      <c r="G4052" s="363" t="s">
        <v>15253</v>
      </c>
      <c r="H4052" s="499">
        <v>109.84</v>
      </c>
      <c r="I4052" s="484"/>
    </row>
    <row r="4053" spans="1:9" ht="12.2" customHeight="1" x14ac:dyDescent="0.25">
      <c r="A4053" s="505">
        <v>215</v>
      </c>
      <c r="B4053" s="486"/>
      <c r="C4053" s="487" t="s">
        <v>16131</v>
      </c>
      <c r="D4053" s="487"/>
      <c r="E4053" s="487"/>
      <c r="F4053" s="487"/>
      <c r="G4053" s="362"/>
      <c r="H4053" s="488"/>
      <c r="I4053" s="488"/>
    </row>
    <row r="4054" spans="1:9" ht="24.4" customHeight="1" x14ac:dyDescent="0.25">
      <c r="A4054" s="481" t="s">
        <v>16132</v>
      </c>
      <c r="B4054" s="481"/>
      <c r="C4054" s="482" t="s">
        <v>16133</v>
      </c>
      <c r="D4054" s="482"/>
      <c r="E4054" s="482"/>
      <c r="F4054" s="482"/>
      <c r="G4054" s="363" t="s">
        <v>14781</v>
      </c>
      <c r="H4054" s="499">
        <v>167.7</v>
      </c>
      <c r="I4054" s="484"/>
    </row>
    <row r="4055" spans="1:9" ht="12.2" customHeight="1" x14ac:dyDescent="0.25">
      <c r="A4055" s="504">
        <v>23</v>
      </c>
      <c r="B4055" s="486"/>
      <c r="C4055" s="487" t="s">
        <v>16134</v>
      </c>
      <c r="D4055" s="487"/>
      <c r="E4055" s="487"/>
      <c r="F4055" s="487"/>
      <c r="G4055" s="362"/>
      <c r="H4055" s="488"/>
      <c r="I4055" s="488"/>
    </row>
    <row r="4056" spans="1:9" ht="85.35" customHeight="1" x14ac:dyDescent="0.25">
      <c r="A4056" s="481" t="s">
        <v>16135</v>
      </c>
      <c r="B4056" s="481"/>
      <c r="C4056" s="482" t="s">
        <v>16136</v>
      </c>
      <c r="D4056" s="482"/>
      <c r="E4056" s="482"/>
      <c r="F4056" s="482"/>
      <c r="G4056" s="363" t="s">
        <v>14891</v>
      </c>
      <c r="H4056" s="501">
        <v>2179.11</v>
      </c>
      <c r="I4056" s="484"/>
    </row>
    <row r="4057" spans="1:9" ht="85.35" customHeight="1" x14ac:dyDescent="0.25">
      <c r="A4057" s="481" t="s">
        <v>16137</v>
      </c>
      <c r="B4057" s="481"/>
      <c r="C4057" s="482" t="s">
        <v>16138</v>
      </c>
      <c r="D4057" s="482"/>
      <c r="E4057" s="482"/>
      <c r="F4057" s="482"/>
      <c r="G4057" s="363" t="s">
        <v>15262</v>
      </c>
      <c r="H4057" s="483">
        <v>1.53</v>
      </c>
      <c r="I4057" s="484"/>
    </row>
    <row r="4058" spans="1:9" ht="85.35" customHeight="1" x14ac:dyDescent="0.25">
      <c r="A4058" s="481" t="s">
        <v>16139</v>
      </c>
      <c r="B4058" s="481"/>
      <c r="C4058" s="482" t="s">
        <v>16140</v>
      </c>
      <c r="D4058" s="482"/>
      <c r="E4058" s="482"/>
      <c r="F4058" s="482"/>
      <c r="G4058" s="363" t="s">
        <v>14891</v>
      </c>
      <c r="H4058" s="501">
        <v>1764.97</v>
      </c>
      <c r="I4058" s="484"/>
    </row>
    <row r="4059" spans="1:9" ht="85.35" customHeight="1" x14ac:dyDescent="0.25">
      <c r="A4059" s="481" t="s">
        <v>16141</v>
      </c>
      <c r="B4059" s="481"/>
      <c r="C4059" s="482" t="s">
        <v>16142</v>
      </c>
      <c r="D4059" s="482"/>
      <c r="E4059" s="482"/>
      <c r="F4059" s="482"/>
      <c r="G4059" s="363" t="s">
        <v>15262</v>
      </c>
      <c r="H4059" s="483">
        <v>1.25</v>
      </c>
      <c r="I4059" s="484"/>
    </row>
    <row r="4060" spans="1:9" ht="85.35" customHeight="1" x14ac:dyDescent="0.25">
      <c r="A4060" s="481" t="s">
        <v>16143</v>
      </c>
      <c r="B4060" s="481"/>
      <c r="C4060" s="482" t="s">
        <v>16144</v>
      </c>
      <c r="D4060" s="482"/>
      <c r="E4060" s="482"/>
      <c r="F4060" s="482"/>
      <c r="G4060" s="363" t="s">
        <v>14891</v>
      </c>
      <c r="H4060" s="501">
        <v>7511.13</v>
      </c>
      <c r="I4060" s="484"/>
    </row>
    <row r="4061" spans="1:9" ht="85.35" customHeight="1" x14ac:dyDescent="0.25">
      <c r="A4061" s="481" t="s">
        <v>16145</v>
      </c>
      <c r="B4061" s="481"/>
      <c r="C4061" s="482" t="s">
        <v>16146</v>
      </c>
      <c r="D4061" s="482"/>
      <c r="E4061" s="482"/>
      <c r="F4061" s="482"/>
      <c r="G4061" s="363" t="s">
        <v>15262</v>
      </c>
      <c r="H4061" s="483">
        <v>1.78</v>
      </c>
      <c r="I4061" s="484"/>
    </row>
    <row r="4062" spans="1:9" ht="12.2" customHeight="1" x14ac:dyDescent="0.25">
      <c r="A4062" s="504">
        <v>31</v>
      </c>
      <c r="B4062" s="486"/>
      <c r="C4062" s="487" t="s">
        <v>16147</v>
      </c>
      <c r="D4062" s="487"/>
      <c r="E4062" s="487"/>
      <c r="F4062" s="487"/>
      <c r="G4062" s="362"/>
      <c r="H4062" s="488"/>
      <c r="I4062" s="488"/>
    </row>
    <row r="4063" spans="1:9" ht="12.2" customHeight="1" x14ac:dyDescent="0.25">
      <c r="A4063" s="504">
        <v>33</v>
      </c>
      <c r="B4063" s="486"/>
      <c r="C4063" s="487" t="s">
        <v>16148</v>
      </c>
      <c r="D4063" s="487"/>
      <c r="E4063" s="487"/>
      <c r="F4063" s="487"/>
      <c r="G4063" s="362"/>
      <c r="H4063" s="488"/>
      <c r="I4063" s="488"/>
    </row>
    <row r="4064" spans="1:9" ht="24.4" customHeight="1" x14ac:dyDescent="0.25">
      <c r="A4064" s="481" t="s">
        <v>16149</v>
      </c>
      <c r="B4064" s="481"/>
      <c r="C4064" s="482" t="s">
        <v>16150</v>
      </c>
      <c r="D4064" s="482"/>
      <c r="E4064" s="482"/>
      <c r="F4064" s="482"/>
      <c r="G4064" s="363" t="s">
        <v>14778</v>
      </c>
      <c r="H4064" s="483">
        <v>0.24</v>
      </c>
      <c r="I4064" s="484"/>
    </row>
    <row r="4065" spans="1:9" ht="24.4" customHeight="1" x14ac:dyDescent="0.25">
      <c r="A4065" s="481" t="s">
        <v>16151</v>
      </c>
      <c r="B4065" s="481"/>
      <c r="C4065" s="482" t="s">
        <v>16152</v>
      </c>
      <c r="D4065" s="482"/>
      <c r="E4065" s="482"/>
      <c r="F4065" s="482"/>
      <c r="G4065" s="363" t="s">
        <v>14781</v>
      </c>
      <c r="H4065" s="501">
        <v>1002.03</v>
      </c>
      <c r="I4065" s="484"/>
    </row>
    <row r="4066" spans="1:9" ht="24.4" customHeight="1" x14ac:dyDescent="0.25">
      <c r="A4066" s="481" t="s">
        <v>16153</v>
      </c>
      <c r="B4066" s="481"/>
      <c r="C4066" s="482" t="s">
        <v>16154</v>
      </c>
      <c r="D4066" s="482"/>
      <c r="E4066" s="482"/>
      <c r="F4066" s="482"/>
      <c r="G4066" s="363" t="s">
        <v>14778</v>
      </c>
      <c r="H4066" s="483">
        <v>0.31</v>
      </c>
      <c r="I4066" s="484"/>
    </row>
    <row r="4067" spans="1:9" ht="24.4" customHeight="1" x14ac:dyDescent="0.25">
      <c r="A4067" s="481" t="s">
        <v>16155</v>
      </c>
      <c r="B4067" s="481"/>
      <c r="C4067" s="482" t="s">
        <v>16156</v>
      </c>
      <c r="D4067" s="482"/>
      <c r="E4067" s="482"/>
      <c r="F4067" s="482"/>
      <c r="G4067" s="363" t="s">
        <v>14781</v>
      </c>
      <c r="H4067" s="501">
        <v>2453.33</v>
      </c>
      <c r="I4067" s="484"/>
    </row>
    <row r="4068" spans="1:9" ht="12.2" customHeight="1" x14ac:dyDescent="0.25">
      <c r="A4068" s="504">
        <v>34</v>
      </c>
      <c r="B4068" s="486"/>
      <c r="C4068" s="487" t="s">
        <v>16157</v>
      </c>
      <c r="D4068" s="487"/>
      <c r="E4068" s="487"/>
      <c r="F4068" s="487"/>
      <c r="G4068" s="362"/>
      <c r="H4068" s="488"/>
      <c r="I4068" s="488"/>
    </row>
    <row r="4069" spans="1:9" ht="24.4" customHeight="1" x14ac:dyDescent="0.25">
      <c r="A4069" s="481" t="s">
        <v>16158</v>
      </c>
      <c r="B4069" s="481"/>
      <c r="C4069" s="482" t="s">
        <v>16159</v>
      </c>
      <c r="D4069" s="482"/>
      <c r="E4069" s="482"/>
      <c r="F4069" s="482"/>
      <c r="G4069" s="363" t="s">
        <v>14778</v>
      </c>
      <c r="H4069" s="483">
        <v>0.82</v>
      </c>
      <c r="I4069" s="484"/>
    </row>
    <row r="4070" spans="1:9" ht="24.4" customHeight="1" x14ac:dyDescent="0.25">
      <c r="A4070" s="481" t="s">
        <v>16160</v>
      </c>
      <c r="B4070" s="481"/>
      <c r="C4070" s="482" t="s">
        <v>16161</v>
      </c>
      <c r="D4070" s="482"/>
      <c r="E4070" s="482"/>
      <c r="F4070" s="482"/>
      <c r="G4070" s="363" t="s">
        <v>14778</v>
      </c>
      <c r="H4070" s="483">
        <v>3.35</v>
      </c>
      <c r="I4070" s="484"/>
    </row>
    <row r="4071" spans="1:9" ht="24.4" customHeight="1" x14ac:dyDescent="0.25">
      <c r="A4071" s="481" t="s">
        <v>16162</v>
      </c>
      <c r="B4071" s="481"/>
      <c r="C4071" s="482" t="s">
        <v>16163</v>
      </c>
      <c r="D4071" s="482"/>
      <c r="E4071" s="482"/>
      <c r="F4071" s="482"/>
      <c r="G4071" s="363" t="s">
        <v>14778</v>
      </c>
      <c r="H4071" s="483">
        <v>2.91</v>
      </c>
      <c r="I4071" s="484"/>
    </row>
    <row r="4072" spans="1:9" ht="24.4" customHeight="1" x14ac:dyDescent="0.25">
      <c r="A4072" s="481" t="s">
        <v>16164</v>
      </c>
      <c r="B4072" s="481"/>
      <c r="C4072" s="482" t="s">
        <v>16165</v>
      </c>
      <c r="D4072" s="482"/>
      <c r="E4072" s="482"/>
      <c r="F4072" s="482"/>
      <c r="G4072" s="363" t="s">
        <v>14778</v>
      </c>
      <c r="H4072" s="483">
        <v>2.52</v>
      </c>
      <c r="I4072" s="484"/>
    </row>
    <row r="4073" spans="1:9" ht="24.4" customHeight="1" x14ac:dyDescent="0.25">
      <c r="A4073" s="481" t="s">
        <v>16166</v>
      </c>
      <c r="B4073" s="481"/>
      <c r="C4073" s="482" t="s">
        <v>16167</v>
      </c>
      <c r="D4073" s="482"/>
      <c r="E4073" s="482"/>
      <c r="F4073" s="482"/>
      <c r="G4073" s="363" t="s">
        <v>14778</v>
      </c>
      <c r="H4073" s="483">
        <v>2.08</v>
      </c>
      <c r="I4073" s="484"/>
    </row>
    <row r="4074" spans="1:9" ht="24.4" customHeight="1" x14ac:dyDescent="0.25">
      <c r="A4074" s="481" t="s">
        <v>16168</v>
      </c>
      <c r="B4074" s="481"/>
      <c r="C4074" s="482" t="s">
        <v>16169</v>
      </c>
      <c r="D4074" s="482"/>
      <c r="E4074" s="482"/>
      <c r="F4074" s="482"/>
      <c r="G4074" s="363" t="s">
        <v>14778</v>
      </c>
      <c r="H4074" s="483">
        <v>1.65</v>
      </c>
      <c r="I4074" s="484"/>
    </row>
    <row r="4075" spans="1:9" ht="24.4" customHeight="1" x14ac:dyDescent="0.25">
      <c r="A4075" s="481" t="s">
        <v>16170</v>
      </c>
      <c r="B4075" s="481"/>
      <c r="C4075" s="482" t="s">
        <v>16171</v>
      </c>
      <c r="D4075" s="482"/>
      <c r="E4075" s="482"/>
      <c r="F4075" s="482"/>
      <c r="G4075" s="363" t="s">
        <v>14778</v>
      </c>
      <c r="H4075" s="483">
        <v>1.26</v>
      </c>
      <c r="I4075" s="484"/>
    </row>
    <row r="4076" spans="1:9" ht="12.2" customHeight="1" x14ac:dyDescent="0.25">
      <c r="A4076" s="481" t="s">
        <v>16172</v>
      </c>
      <c r="B4076" s="481"/>
      <c r="C4076" s="482" t="s">
        <v>16173</v>
      </c>
      <c r="D4076" s="482"/>
      <c r="E4076" s="482"/>
      <c r="F4076" s="482"/>
      <c r="G4076" s="363" t="s">
        <v>14778</v>
      </c>
      <c r="H4076" s="483">
        <v>0.09</v>
      </c>
      <c r="I4076" s="484"/>
    </row>
    <row r="4077" spans="1:9" ht="24.4" customHeight="1" x14ac:dyDescent="0.25">
      <c r="A4077" s="481" t="s">
        <v>16174</v>
      </c>
      <c r="B4077" s="481"/>
      <c r="C4077" s="482" t="s">
        <v>16175</v>
      </c>
      <c r="D4077" s="482"/>
      <c r="E4077" s="482"/>
      <c r="F4077" s="482"/>
      <c r="G4077" s="363" t="s">
        <v>14778</v>
      </c>
      <c r="H4077" s="483">
        <v>0.09</v>
      </c>
      <c r="I4077" s="484"/>
    </row>
    <row r="4078" spans="1:9" ht="24.4" customHeight="1" x14ac:dyDescent="0.25">
      <c r="A4078" s="481" t="s">
        <v>16176</v>
      </c>
      <c r="B4078" s="481"/>
      <c r="C4078" s="482" t="s">
        <v>16177</v>
      </c>
      <c r="D4078" s="482"/>
      <c r="E4078" s="482"/>
      <c r="F4078" s="482"/>
      <c r="G4078" s="363" t="s">
        <v>14778</v>
      </c>
      <c r="H4078" s="483">
        <v>0.19</v>
      </c>
      <c r="I4078" s="484"/>
    </row>
    <row r="4079" spans="1:9" ht="24.4" customHeight="1" x14ac:dyDescent="0.25">
      <c r="A4079" s="481" t="s">
        <v>16178</v>
      </c>
      <c r="B4079" s="481"/>
      <c r="C4079" s="482" t="s">
        <v>16179</v>
      </c>
      <c r="D4079" s="482"/>
      <c r="E4079" s="482"/>
      <c r="F4079" s="482"/>
      <c r="G4079" s="363" t="s">
        <v>14778</v>
      </c>
      <c r="H4079" s="483">
        <v>0.14000000000000001</v>
      </c>
      <c r="I4079" s="484"/>
    </row>
    <row r="4080" spans="1:9" ht="24.4" customHeight="1" x14ac:dyDescent="0.25">
      <c r="A4080" s="481" t="s">
        <v>16180</v>
      </c>
      <c r="B4080" s="481"/>
      <c r="C4080" s="482" t="s">
        <v>16181</v>
      </c>
      <c r="D4080" s="482"/>
      <c r="E4080" s="482"/>
      <c r="F4080" s="482"/>
      <c r="G4080" s="363" t="s">
        <v>14778</v>
      </c>
      <c r="H4080" s="483">
        <v>0.34</v>
      </c>
      <c r="I4080" s="484"/>
    </row>
    <row r="4081" spans="1:9" ht="24.4" customHeight="1" x14ac:dyDescent="0.25">
      <c r="A4081" s="481" t="s">
        <v>16182</v>
      </c>
      <c r="B4081" s="481"/>
      <c r="C4081" s="482" t="s">
        <v>16183</v>
      </c>
      <c r="D4081" s="482"/>
      <c r="E4081" s="482"/>
      <c r="F4081" s="482"/>
      <c r="G4081" s="363" t="s">
        <v>14778</v>
      </c>
      <c r="H4081" s="483">
        <v>0.28999999999999998</v>
      </c>
      <c r="I4081" s="484"/>
    </row>
    <row r="4082" spans="1:9" ht="24.4" customHeight="1" x14ac:dyDescent="0.25">
      <c r="A4082" s="481" t="s">
        <v>16184</v>
      </c>
      <c r="B4082" s="481"/>
      <c r="C4082" s="482" t="s">
        <v>16185</v>
      </c>
      <c r="D4082" s="482"/>
      <c r="E4082" s="482"/>
      <c r="F4082" s="482"/>
      <c r="G4082" s="363" t="s">
        <v>14778</v>
      </c>
      <c r="H4082" s="483">
        <v>0.24</v>
      </c>
      <c r="I4082" s="484"/>
    </row>
    <row r="4083" spans="1:9" ht="24.4" customHeight="1" x14ac:dyDescent="0.25">
      <c r="A4083" s="481" t="s">
        <v>16186</v>
      </c>
      <c r="B4083" s="481"/>
      <c r="C4083" s="482" t="s">
        <v>16187</v>
      </c>
      <c r="D4083" s="482"/>
      <c r="E4083" s="482"/>
      <c r="F4083" s="482"/>
      <c r="G4083" s="363" t="s">
        <v>14778</v>
      </c>
      <c r="H4083" s="483">
        <v>0.38</v>
      </c>
      <c r="I4083" s="484"/>
    </row>
    <row r="4084" spans="1:9" ht="24.4" customHeight="1" x14ac:dyDescent="0.25">
      <c r="A4084" s="481" t="s">
        <v>16188</v>
      </c>
      <c r="B4084" s="481"/>
      <c r="C4084" s="482" t="s">
        <v>16189</v>
      </c>
      <c r="D4084" s="482"/>
      <c r="E4084" s="482"/>
      <c r="F4084" s="482"/>
      <c r="G4084" s="363" t="s">
        <v>14778</v>
      </c>
      <c r="H4084" s="483">
        <v>0.68</v>
      </c>
      <c r="I4084" s="484"/>
    </row>
    <row r="4085" spans="1:9" ht="24.4" customHeight="1" x14ac:dyDescent="0.25">
      <c r="A4085" s="481" t="s">
        <v>16190</v>
      </c>
      <c r="B4085" s="481"/>
      <c r="C4085" s="482" t="s">
        <v>16191</v>
      </c>
      <c r="D4085" s="482"/>
      <c r="E4085" s="482"/>
      <c r="F4085" s="482"/>
      <c r="G4085" s="363" t="s">
        <v>14778</v>
      </c>
      <c r="H4085" s="483">
        <v>2.42</v>
      </c>
      <c r="I4085" s="484"/>
    </row>
    <row r="4086" spans="1:9" ht="24.4" customHeight="1" x14ac:dyDescent="0.25">
      <c r="A4086" s="481" t="s">
        <v>16192</v>
      </c>
      <c r="B4086" s="481"/>
      <c r="C4086" s="482" t="s">
        <v>16193</v>
      </c>
      <c r="D4086" s="482"/>
      <c r="E4086" s="482"/>
      <c r="F4086" s="482"/>
      <c r="G4086" s="363" t="s">
        <v>14778</v>
      </c>
      <c r="H4086" s="483">
        <v>2.04</v>
      </c>
      <c r="I4086" s="484"/>
    </row>
    <row r="4087" spans="1:9" ht="24.4" customHeight="1" x14ac:dyDescent="0.25">
      <c r="A4087" s="481" t="s">
        <v>16194</v>
      </c>
      <c r="B4087" s="481"/>
      <c r="C4087" s="482" t="s">
        <v>16195</v>
      </c>
      <c r="D4087" s="482"/>
      <c r="E4087" s="482"/>
      <c r="F4087" s="482"/>
      <c r="G4087" s="363" t="s">
        <v>14778</v>
      </c>
      <c r="H4087" s="483">
        <v>1.7</v>
      </c>
      <c r="I4087" s="484"/>
    </row>
    <row r="4088" spans="1:9" ht="24.4" customHeight="1" x14ac:dyDescent="0.25">
      <c r="A4088" s="481" t="s">
        <v>16196</v>
      </c>
      <c r="B4088" s="481"/>
      <c r="C4088" s="482" t="s">
        <v>16197</v>
      </c>
      <c r="D4088" s="482"/>
      <c r="E4088" s="482"/>
      <c r="F4088" s="482"/>
      <c r="G4088" s="363" t="s">
        <v>14778</v>
      </c>
      <c r="H4088" s="483">
        <v>1.36</v>
      </c>
      <c r="I4088" s="484"/>
    </row>
    <row r="4089" spans="1:9" ht="24.4" customHeight="1" x14ac:dyDescent="0.25">
      <c r="A4089" s="481" t="s">
        <v>16198</v>
      </c>
      <c r="B4089" s="481"/>
      <c r="C4089" s="482" t="s">
        <v>16199</v>
      </c>
      <c r="D4089" s="482"/>
      <c r="E4089" s="482"/>
      <c r="F4089" s="482"/>
      <c r="G4089" s="363" t="s">
        <v>14778</v>
      </c>
      <c r="H4089" s="483">
        <v>1.02</v>
      </c>
      <c r="I4089" s="484"/>
    </row>
    <row r="4090" spans="1:9" ht="24.4" customHeight="1" x14ac:dyDescent="0.25">
      <c r="A4090" s="481" t="s">
        <v>16200</v>
      </c>
      <c r="B4090" s="481"/>
      <c r="C4090" s="482" t="s">
        <v>16201</v>
      </c>
      <c r="D4090" s="482"/>
      <c r="E4090" s="482"/>
      <c r="F4090" s="482"/>
      <c r="G4090" s="363" t="s">
        <v>14778</v>
      </c>
      <c r="H4090" s="483">
        <v>2.76</v>
      </c>
      <c r="I4090" s="484"/>
    </row>
    <row r="4091" spans="1:9" ht="24.4" customHeight="1" x14ac:dyDescent="0.25">
      <c r="A4091" s="481" t="s">
        <v>16202</v>
      </c>
      <c r="B4091" s="481"/>
      <c r="C4091" s="482" t="s">
        <v>16203</v>
      </c>
      <c r="D4091" s="482"/>
      <c r="E4091" s="482"/>
      <c r="F4091" s="482"/>
      <c r="G4091" s="363" t="s">
        <v>14778</v>
      </c>
      <c r="H4091" s="483">
        <v>1.02</v>
      </c>
      <c r="I4091" s="484"/>
    </row>
    <row r="4092" spans="1:9" ht="24.4" customHeight="1" x14ac:dyDescent="0.25">
      <c r="A4092" s="481" t="s">
        <v>16204</v>
      </c>
      <c r="B4092" s="481"/>
      <c r="C4092" s="482" t="s">
        <v>16205</v>
      </c>
      <c r="D4092" s="482"/>
      <c r="E4092" s="482"/>
      <c r="F4092" s="482"/>
      <c r="G4092" s="363" t="s">
        <v>14778</v>
      </c>
      <c r="H4092" s="483">
        <v>4.12</v>
      </c>
      <c r="I4092" s="484"/>
    </row>
    <row r="4093" spans="1:9" ht="24.4" customHeight="1" x14ac:dyDescent="0.25">
      <c r="A4093" s="481" t="s">
        <v>16206</v>
      </c>
      <c r="B4093" s="481"/>
      <c r="C4093" s="482" t="s">
        <v>16207</v>
      </c>
      <c r="D4093" s="482"/>
      <c r="E4093" s="482"/>
      <c r="F4093" s="482"/>
      <c r="G4093" s="363" t="s">
        <v>14778</v>
      </c>
      <c r="H4093" s="483">
        <v>3.59</v>
      </c>
      <c r="I4093" s="484"/>
    </row>
    <row r="4094" spans="1:9" ht="24.4" customHeight="1" x14ac:dyDescent="0.25">
      <c r="A4094" s="481" t="s">
        <v>16208</v>
      </c>
      <c r="B4094" s="481"/>
      <c r="C4094" s="482" t="s">
        <v>16209</v>
      </c>
      <c r="D4094" s="482"/>
      <c r="E4094" s="482"/>
      <c r="F4094" s="482"/>
      <c r="G4094" s="363" t="s">
        <v>14778</v>
      </c>
      <c r="H4094" s="483">
        <v>3.1</v>
      </c>
      <c r="I4094" s="484"/>
    </row>
    <row r="4095" spans="1:9" ht="24.4" customHeight="1" x14ac:dyDescent="0.25">
      <c r="A4095" s="481" t="s">
        <v>16210</v>
      </c>
      <c r="B4095" s="481"/>
      <c r="C4095" s="482" t="s">
        <v>16211</v>
      </c>
      <c r="D4095" s="482"/>
      <c r="E4095" s="482"/>
      <c r="F4095" s="482"/>
      <c r="G4095" s="363" t="s">
        <v>14778</v>
      </c>
      <c r="H4095" s="483">
        <v>2.57</v>
      </c>
      <c r="I4095" s="484"/>
    </row>
    <row r="4096" spans="1:9" ht="24.4" customHeight="1" x14ac:dyDescent="0.25">
      <c r="A4096" s="481" t="s">
        <v>16212</v>
      </c>
      <c r="B4096" s="481"/>
      <c r="C4096" s="482" t="s">
        <v>16213</v>
      </c>
      <c r="D4096" s="482"/>
      <c r="E4096" s="482"/>
      <c r="F4096" s="482"/>
      <c r="G4096" s="363" t="s">
        <v>14778</v>
      </c>
      <c r="H4096" s="483">
        <v>2.04</v>
      </c>
      <c r="I4096" s="484"/>
    </row>
    <row r="4097" spans="1:9" ht="24.4" customHeight="1" x14ac:dyDescent="0.25">
      <c r="A4097" s="481" t="s">
        <v>16214</v>
      </c>
      <c r="B4097" s="481"/>
      <c r="C4097" s="482" t="s">
        <v>16215</v>
      </c>
      <c r="D4097" s="482"/>
      <c r="E4097" s="482"/>
      <c r="F4097" s="482"/>
      <c r="G4097" s="363" t="s">
        <v>14778</v>
      </c>
      <c r="H4097" s="483">
        <v>1.55</v>
      </c>
      <c r="I4097" s="484"/>
    </row>
    <row r="4098" spans="1:9" ht="12.2" customHeight="1" x14ac:dyDescent="0.25">
      <c r="A4098" s="504">
        <v>35</v>
      </c>
      <c r="B4098" s="486"/>
      <c r="C4098" s="487" t="s">
        <v>16216</v>
      </c>
      <c r="D4098" s="487"/>
      <c r="E4098" s="487"/>
      <c r="F4098" s="487"/>
      <c r="G4098" s="362"/>
      <c r="H4098" s="488"/>
      <c r="I4098" s="488"/>
    </row>
    <row r="4099" spans="1:9" ht="12.2" customHeight="1" x14ac:dyDescent="0.25">
      <c r="A4099" s="481" t="s">
        <v>16217</v>
      </c>
      <c r="B4099" s="481"/>
      <c r="C4099" s="482" t="s">
        <v>16218</v>
      </c>
      <c r="D4099" s="482"/>
      <c r="E4099" s="482"/>
      <c r="F4099" s="482"/>
      <c r="G4099" s="363" t="s">
        <v>14781</v>
      </c>
      <c r="H4099" s="501">
        <v>9558.94</v>
      </c>
      <c r="I4099" s="484"/>
    </row>
    <row r="4100" spans="1:9" ht="12.2" customHeight="1" x14ac:dyDescent="0.25">
      <c r="A4100" s="481" t="s">
        <v>16219</v>
      </c>
      <c r="B4100" s="481"/>
      <c r="C4100" s="482" t="s">
        <v>16220</v>
      </c>
      <c r="D4100" s="482"/>
      <c r="E4100" s="482"/>
      <c r="F4100" s="482"/>
      <c r="G4100" s="363" t="s">
        <v>14781</v>
      </c>
      <c r="H4100" s="501">
        <v>2785.21</v>
      </c>
      <c r="I4100" s="484"/>
    </row>
    <row r="4101" spans="1:9" ht="12.2" customHeight="1" x14ac:dyDescent="0.25">
      <c r="A4101" s="481" t="s">
        <v>16221</v>
      </c>
      <c r="B4101" s="481"/>
      <c r="C4101" s="482" t="s">
        <v>16222</v>
      </c>
      <c r="D4101" s="482"/>
      <c r="E4101" s="482"/>
      <c r="F4101" s="482"/>
      <c r="G4101" s="363" t="s">
        <v>14781</v>
      </c>
      <c r="H4101" s="501">
        <v>8353.83</v>
      </c>
      <c r="I4101" s="484"/>
    </row>
    <row r="4102" spans="1:9" ht="12.2" customHeight="1" x14ac:dyDescent="0.25">
      <c r="A4102" s="481" t="s">
        <v>16223</v>
      </c>
      <c r="B4102" s="481"/>
      <c r="C4102" s="482" t="s">
        <v>16224</v>
      </c>
      <c r="D4102" s="482"/>
      <c r="E4102" s="482"/>
      <c r="F4102" s="482"/>
      <c r="G4102" s="363" t="s">
        <v>14781</v>
      </c>
      <c r="H4102" s="501">
        <v>5570.42</v>
      </c>
      <c r="I4102" s="484"/>
    </row>
    <row r="4103" spans="1:9" ht="24.4" customHeight="1" x14ac:dyDescent="0.25">
      <c r="A4103" s="481" t="s">
        <v>16225</v>
      </c>
      <c r="B4103" s="481"/>
      <c r="C4103" s="482" t="s">
        <v>16226</v>
      </c>
      <c r="D4103" s="482"/>
      <c r="E4103" s="482"/>
      <c r="F4103" s="482"/>
      <c r="G4103" s="363" t="s">
        <v>14781</v>
      </c>
      <c r="H4103" s="501">
        <v>1873.88</v>
      </c>
      <c r="I4103" s="484"/>
    </row>
    <row r="4104" spans="1:9" ht="24.4" customHeight="1" x14ac:dyDescent="0.25">
      <c r="A4104" s="481" t="s">
        <v>16227</v>
      </c>
      <c r="B4104" s="481"/>
      <c r="C4104" s="482" t="s">
        <v>16228</v>
      </c>
      <c r="D4104" s="482"/>
      <c r="E4104" s="482"/>
      <c r="F4104" s="482"/>
      <c r="G4104" s="363" t="s">
        <v>14781</v>
      </c>
      <c r="H4104" s="501">
        <v>7642.05</v>
      </c>
      <c r="I4104" s="484"/>
    </row>
    <row r="4105" spans="1:9" ht="24.4" customHeight="1" x14ac:dyDescent="0.25">
      <c r="A4105" s="481" t="s">
        <v>16229</v>
      </c>
      <c r="B4105" s="481"/>
      <c r="C4105" s="482" t="s">
        <v>16230</v>
      </c>
      <c r="D4105" s="482"/>
      <c r="E4105" s="482"/>
      <c r="F4105" s="482"/>
      <c r="G4105" s="363" t="s">
        <v>14781</v>
      </c>
      <c r="H4105" s="501">
        <v>5827.27</v>
      </c>
      <c r="I4105" s="484"/>
    </row>
    <row r="4106" spans="1:9" ht="24.4" customHeight="1" x14ac:dyDescent="0.25">
      <c r="A4106" s="481" t="s">
        <v>16231</v>
      </c>
      <c r="B4106" s="481"/>
      <c r="C4106" s="482" t="s">
        <v>16232</v>
      </c>
      <c r="D4106" s="482"/>
      <c r="E4106" s="482"/>
      <c r="F4106" s="482"/>
      <c r="G4106" s="363" t="s">
        <v>14781</v>
      </c>
      <c r="H4106" s="501">
        <v>2920.87</v>
      </c>
      <c r="I4106" s="484"/>
    </row>
    <row r="4107" spans="1:9" ht="12.2" customHeight="1" x14ac:dyDescent="0.25">
      <c r="A4107" s="481" t="s">
        <v>16233</v>
      </c>
      <c r="B4107" s="481"/>
      <c r="C4107" s="482" t="s">
        <v>16234</v>
      </c>
      <c r="D4107" s="482"/>
      <c r="E4107" s="482"/>
      <c r="F4107" s="482"/>
      <c r="G4107" s="363" t="s">
        <v>14778</v>
      </c>
      <c r="H4107" s="483">
        <v>0.5</v>
      </c>
      <c r="I4107" s="484"/>
    </row>
    <row r="4108" spans="1:9" ht="12.2" customHeight="1" x14ac:dyDescent="0.25">
      <c r="A4108" s="481" t="s">
        <v>16235</v>
      </c>
      <c r="B4108" s="481"/>
      <c r="C4108" s="482" t="s">
        <v>16236</v>
      </c>
      <c r="D4108" s="482"/>
      <c r="E4108" s="482"/>
      <c r="F4108" s="482"/>
      <c r="G4108" s="363" t="s">
        <v>14778</v>
      </c>
      <c r="H4108" s="483">
        <v>1.88</v>
      </c>
      <c r="I4108" s="484"/>
    </row>
    <row r="4109" spans="1:9" ht="24.4" customHeight="1" x14ac:dyDescent="0.25">
      <c r="A4109" s="481" t="s">
        <v>16237</v>
      </c>
      <c r="B4109" s="481"/>
      <c r="C4109" s="482" t="s">
        <v>16238</v>
      </c>
      <c r="D4109" s="482"/>
      <c r="E4109" s="482"/>
      <c r="F4109" s="482"/>
      <c r="G4109" s="363" t="s">
        <v>14778</v>
      </c>
      <c r="H4109" s="483">
        <v>1.66</v>
      </c>
      <c r="I4109" s="484"/>
    </row>
    <row r="4110" spans="1:9" ht="24.4" customHeight="1" x14ac:dyDescent="0.25">
      <c r="A4110" s="481" t="s">
        <v>16239</v>
      </c>
      <c r="B4110" s="481"/>
      <c r="C4110" s="482" t="s">
        <v>16240</v>
      </c>
      <c r="D4110" s="482"/>
      <c r="E4110" s="482"/>
      <c r="F4110" s="482"/>
      <c r="G4110" s="363" t="s">
        <v>14778</v>
      </c>
      <c r="H4110" s="483">
        <v>1.42</v>
      </c>
      <c r="I4110" s="484"/>
    </row>
    <row r="4111" spans="1:9" ht="24.4" customHeight="1" x14ac:dyDescent="0.25">
      <c r="A4111" s="481" t="s">
        <v>16241</v>
      </c>
      <c r="B4111" s="481"/>
      <c r="C4111" s="482" t="s">
        <v>16242</v>
      </c>
      <c r="D4111" s="482"/>
      <c r="E4111" s="482"/>
      <c r="F4111" s="482"/>
      <c r="G4111" s="363" t="s">
        <v>14778</v>
      </c>
      <c r="H4111" s="483">
        <v>1.2</v>
      </c>
      <c r="I4111" s="484"/>
    </row>
    <row r="4112" spans="1:9" ht="24.4" customHeight="1" x14ac:dyDescent="0.25">
      <c r="A4112" s="481" t="s">
        <v>16243</v>
      </c>
      <c r="B4112" s="481"/>
      <c r="C4112" s="482" t="s">
        <v>16244</v>
      </c>
      <c r="D4112" s="482"/>
      <c r="E4112" s="482"/>
      <c r="F4112" s="482"/>
      <c r="G4112" s="363" t="s">
        <v>14778</v>
      </c>
      <c r="H4112" s="483">
        <v>0.97</v>
      </c>
      <c r="I4112" s="484"/>
    </row>
    <row r="4113" spans="1:9" ht="24.4" customHeight="1" x14ac:dyDescent="0.25">
      <c r="A4113" s="481" t="s">
        <v>16245</v>
      </c>
      <c r="B4113" s="481"/>
      <c r="C4113" s="482" t="s">
        <v>16246</v>
      </c>
      <c r="D4113" s="482"/>
      <c r="E4113" s="482"/>
      <c r="F4113" s="482"/>
      <c r="G4113" s="363" t="s">
        <v>14778</v>
      </c>
      <c r="H4113" s="483">
        <v>0.74</v>
      </c>
      <c r="I4113" s="484"/>
    </row>
    <row r="4114" spans="1:9" ht="12.2" customHeight="1" x14ac:dyDescent="0.25">
      <c r="A4114" s="481" t="s">
        <v>16247</v>
      </c>
      <c r="B4114" s="481"/>
      <c r="C4114" s="482" t="s">
        <v>16248</v>
      </c>
      <c r="D4114" s="482"/>
      <c r="E4114" s="482"/>
      <c r="F4114" s="482"/>
      <c r="G4114" s="363" t="s">
        <v>64</v>
      </c>
      <c r="H4114" s="483">
        <v>6</v>
      </c>
      <c r="I4114" s="484"/>
    </row>
    <row r="4115" spans="1:9" ht="12.2" customHeight="1" x14ac:dyDescent="0.25">
      <c r="A4115" s="481" t="s">
        <v>16249</v>
      </c>
      <c r="B4115" s="481"/>
      <c r="C4115" s="482" t="s">
        <v>16250</v>
      </c>
      <c r="D4115" s="482"/>
      <c r="E4115" s="482"/>
      <c r="F4115" s="482"/>
      <c r="G4115" s="363" t="s">
        <v>16251</v>
      </c>
      <c r="H4115" s="499">
        <v>450.73</v>
      </c>
      <c r="I4115" s="484"/>
    </row>
    <row r="4116" spans="1:9" ht="12.2" customHeight="1" x14ac:dyDescent="0.25">
      <c r="A4116" s="481" t="s">
        <v>16252</v>
      </c>
      <c r="B4116" s="481"/>
      <c r="C4116" s="482" t="s">
        <v>16253</v>
      </c>
      <c r="D4116" s="482"/>
      <c r="E4116" s="482"/>
      <c r="F4116" s="482"/>
      <c r="G4116" s="363" t="s">
        <v>16251</v>
      </c>
      <c r="H4116" s="499">
        <v>323.48</v>
      </c>
      <c r="I4116" s="484"/>
    </row>
    <row r="4117" spans="1:9" ht="24.4" customHeight="1" x14ac:dyDescent="0.25">
      <c r="A4117" s="481" t="s">
        <v>16254</v>
      </c>
      <c r="B4117" s="481"/>
      <c r="C4117" s="482" t="s">
        <v>16255</v>
      </c>
      <c r="D4117" s="482"/>
      <c r="E4117" s="482"/>
      <c r="F4117" s="482"/>
      <c r="G4117" s="363" t="s">
        <v>16251</v>
      </c>
      <c r="H4117" s="499">
        <v>543.27</v>
      </c>
      <c r="I4117" s="484"/>
    </row>
    <row r="4118" spans="1:9" ht="24.4" customHeight="1" x14ac:dyDescent="0.25">
      <c r="A4118" s="481" t="s">
        <v>16256</v>
      </c>
      <c r="B4118" s="481"/>
      <c r="C4118" s="482" t="s">
        <v>16257</v>
      </c>
      <c r="D4118" s="482"/>
      <c r="E4118" s="482"/>
      <c r="F4118" s="482"/>
      <c r="G4118" s="363" t="s">
        <v>16251</v>
      </c>
      <c r="H4118" s="499">
        <v>507.77</v>
      </c>
      <c r="I4118" s="484"/>
    </row>
    <row r="4119" spans="1:9" ht="12.2" customHeight="1" x14ac:dyDescent="0.25">
      <c r="A4119" s="481" t="s">
        <v>16258</v>
      </c>
      <c r="B4119" s="481"/>
      <c r="C4119" s="482" t="s">
        <v>16259</v>
      </c>
      <c r="D4119" s="482"/>
      <c r="E4119" s="482"/>
      <c r="F4119" s="482"/>
      <c r="G4119" s="363" t="s">
        <v>14781</v>
      </c>
      <c r="H4119" s="501">
        <v>1200.4100000000001</v>
      </c>
      <c r="I4119" s="484"/>
    </row>
    <row r="4120" spans="1:9" ht="12.2" customHeight="1" x14ac:dyDescent="0.25">
      <c r="A4120" s="481" t="s">
        <v>16260</v>
      </c>
      <c r="B4120" s="481"/>
      <c r="C4120" s="482" t="s">
        <v>16261</v>
      </c>
      <c r="D4120" s="482"/>
      <c r="E4120" s="482"/>
      <c r="F4120" s="482"/>
      <c r="G4120" s="363" t="s">
        <v>16251</v>
      </c>
      <c r="H4120" s="499">
        <v>770.58</v>
      </c>
      <c r="I4120" s="484"/>
    </row>
    <row r="4121" spans="1:9" ht="12.2" customHeight="1" x14ac:dyDescent="0.25">
      <c r="A4121" s="481" t="s">
        <v>16262</v>
      </c>
      <c r="B4121" s="481"/>
      <c r="C4121" s="482" t="s">
        <v>16263</v>
      </c>
      <c r="D4121" s="482"/>
      <c r="E4121" s="482"/>
      <c r="F4121" s="482"/>
      <c r="G4121" s="363" t="s">
        <v>16251</v>
      </c>
      <c r="H4121" s="499">
        <v>723.37</v>
      </c>
      <c r="I4121" s="484"/>
    </row>
    <row r="4122" spans="1:9" ht="12.2" customHeight="1" x14ac:dyDescent="0.25">
      <c r="A4122" s="481" t="s">
        <v>16264</v>
      </c>
      <c r="B4122" s="481"/>
      <c r="C4122" s="482" t="s">
        <v>16265</v>
      </c>
      <c r="D4122" s="482"/>
      <c r="E4122" s="482"/>
      <c r="F4122" s="482"/>
      <c r="G4122" s="363" t="s">
        <v>16251</v>
      </c>
      <c r="H4122" s="501">
        <v>1175.23</v>
      </c>
      <c r="I4122" s="484"/>
    </row>
    <row r="4123" spans="1:9" ht="24.4" customHeight="1" x14ac:dyDescent="0.25">
      <c r="A4123" s="481" t="s">
        <v>16266</v>
      </c>
      <c r="B4123" s="481"/>
      <c r="C4123" s="482" t="s">
        <v>16267</v>
      </c>
      <c r="D4123" s="482"/>
      <c r="E4123" s="482"/>
      <c r="F4123" s="482"/>
      <c r="G4123" s="363" t="s">
        <v>16251</v>
      </c>
      <c r="H4123" s="501">
        <v>1032.8499999999999</v>
      </c>
      <c r="I4123" s="484"/>
    </row>
    <row r="4124" spans="1:9" ht="24.4" customHeight="1" x14ac:dyDescent="0.25">
      <c r="A4124" s="481" t="s">
        <v>16268</v>
      </c>
      <c r="B4124" s="481"/>
      <c r="C4124" s="482" t="s">
        <v>16269</v>
      </c>
      <c r="D4124" s="482"/>
      <c r="E4124" s="482"/>
      <c r="F4124" s="482"/>
      <c r="G4124" s="363" t="s">
        <v>16251</v>
      </c>
      <c r="H4124" s="501">
        <v>1399.98</v>
      </c>
      <c r="I4124" s="484"/>
    </row>
    <row r="4125" spans="1:9" ht="12.2" customHeight="1" x14ac:dyDescent="0.25">
      <c r="A4125" s="481" t="s">
        <v>16270</v>
      </c>
      <c r="B4125" s="481"/>
      <c r="C4125" s="482" t="s">
        <v>16271</v>
      </c>
      <c r="D4125" s="482"/>
      <c r="E4125" s="482"/>
      <c r="F4125" s="482"/>
      <c r="G4125" s="363" t="s">
        <v>16251</v>
      </c>
      <c r="H4125" s="501">
        <v>1502.25</v>
      </c>
      <c r="I4125" s="484"/>
    </row>
    <row r="4126" spans="1:9" ht="12.2" customHeight="1" x14ac:dyDescent="0.25">
      <c r="A4126" s="481" t="s">
        <v>16272</v>
      </c>
      <c r="B4126" s="481"/>
      <c r="C4126" s="482" t="s">
        <v>16273</v>
      </c>
      <c r="D4126" s="482"/>
      <c r="E4126" s="482"/>
      <c r="F4126" s="482"/>
      <c r="G4126" s="363" t="s">
        <v>16251</v>
      </c>
      <c r="H4126" s="501">
        <v>1407.42</v>
      </c>
      <c r="I4126" s="484"/>
    </row>
    <row r="4127" spans="1:9" ht="12.2" customHeight="1" x14ac:dyDescent="0.25">
      <c r="A4127" s="481" t="s">
        <v>16274</v>
      </c>
      <c r="B4127" s="481"/>
      <c r="C4127" s="482" t="s">
        <v>16275</v>
      </c>
      <c r="D4127" s="482"/>
      <c r="E4127" s="482"/>
      <c r="F4127" s="482"/>
      <c r="G4127" s="363" t="s">
        <v>16251</v>
      </c>
      <c r="H4127" s="501">
        <v>1012.6</v>
      </c>
      <c r="I4127" s="484"/>
    </row>
    <row r="4128" spans="1:9" ht="12.2" customHeight="1" x14ac:dyDescent="0.25">
      <c r="A4128" s="481" t="s">
        <v>16276</v>
      </c>
      <c r="B4128" s="481"/>
      <c r="C4128" s="482" t="s">
        <v>16277</v>
      </c>
      <c r="D4128" s="482"/>
      <c r="E4128" s="482"/>
      <c r="F4128" s="482"/>
      <c r="G4128" s="363" t="s">
        <v>16251</v>
      </c>
      <c r="H4128" s="501">
        <v>1036.32</v>
      </c>
      <c r="I4128" s="484"/>
    </row>
    <row r="4129" spans="1:9" ht="12.2" customHeight="1" x14ac:dyDescent="0.25">
      <c r="A4129" s="481" t="s">
        <v>16278</v>
      </c>
      <c r="B4129" s="481"/>
      <c r="C4129" s="482" t="s">
        <v>16279</v>
      </c>
      <c r="D4129" s="482"/>
      <c r="E4129" s="482"/>
      <c r="F4129" s="482"/>
      <c r="G4129" s="363" t="s">
        <v>16251</v>
      </c>
      <c r="H4129" s="501">
        <v>1182.82</v>
      </c>
      <c r="I4129" s="484"/>
    </row>
    <row r="4130" spans="1:9" ht="12.2" customHeight="1" x14ac:dyDescent="0.25">
      <c r="A4130" s="481" t="s">
        <v>16280</v>
      </c>
      <c r="B4130" s="481"/>
      <c r="C4130" s="482" t="s">
        <v>16281</v>
      </c>
      <c r="D4130" s="482"/>
      <c r="E4130" s="482"/>
      <c r="F4130" s="482"/>
      <c r="G4130" s="363" t="s">
        <v>16251</v>
      </c>
      <c r="H4130" s="501">
        <v>1736.24</v>
      </c>
      <c r="I4130" s="484"/>
    </row>
    <row r="4131" spans="1:9" ht="12.2" customHeight="1" x14ac:dyDescent="0.25">
      <c r="A4131" s="481" t="s">
        <v>16282</v>
      </c>
      <c r="B4131" s="481"/>
      <c r="C4131" s="482" t="s">
        <v>16283</v>
      </c>
      <c r="D4131" s="482"/>
      <c r="E4131" s="482"/>
      <c r="F4131" s="482"/>
      <c r="G4131" s="363" t="s">
        <v>16251</v>
      </c>
      <c r="H4131" s="501">
        <v>1103.68</v>
      </c>
      <c r="I4131" s="484"/>
    </row>
    <row r="4132" spans="1:9" ht="12.2" customHeight="1" x14ac:dyDescent="0.25">
      <c r="A4132" s="481" t="s">
        <v>16284</v>
      </c>
      <c r="B4132" s="481"/>
      <c r="C4132" s="482" t="s">
        <v>16285</v>
      </c>
      <c r="D4132" s="482"/>
      <c r="E4132" s="482"/>
      <c r="F4132" s="482"/>
      <c r="G4132" s="363" t="s">
        <v>16251</v>
      </c>
      <c r="H4132" s="499">
        <v>968.02</v>
      </c>
      <c r="I4132" s="484"/>
    </row>
    <row r="4133" spans="1:9" ht="12.2" customHeight="1" x14ac:dyDescent="0.25">
      <c r="A4133" s="481" t="s">
        <v>16286</v>
      </c>
      <c r="B4133" s="481"/>
      <c r="C4133" s="482" t="s">
        <v>16287</v>
      </c>
      <c r="D4133" s="482"/>
      <c r="E4133" s="482"/>
      <c r="F4133" s="482"/>
      <c r="G4133" s="363" t="s">
        <v>16251</v>
      </c>
      <c r="H4133" s="501">
        <v>1287.83</v>
      </c>
      <c r="I4133" s="484"/>
    </row>
    <row r="4134" spans="1:9" ht="24.4" customHeight="1" x14ac:dyDescent="0.25">
      <c r="A4134" s="481" t="s">
        <v>16288</v>
      </c>
      <c r="B4134" s="481"/>
      <c r="C4134" s="482" t="s">
        <v>16289</v>
      </c>
      <c r="D4134" s="482"/>
      <c r="E4134" s="482"/>
      <c r="F4134" s="482"/>
      <c r="G4134" s="363" t="s">
        <v>16251</v>
      </c>
      <c r="H4134" s="499">
        <v>770.63</v>
      </c>
      <c r="I4134" s="484"/>
    </row>
    <row r="4135" spans="1:9" ht="12.2" customHeight="1" x14ac:dyDescent="0.25">
      <c r="A4135" s="481" t="s">
        <v>16290</v>
      </c>
      <c r="B4135" s="481"/>
      <c r="C4135" s="482" t="s">
        <v>16291</v>
      </c>
      <c r="D4135" s="482"/>
      <c r="E4135" s="482"/>
      <c r="F4135" s="482"/>
      <c r="G4135" s="363" t="s">
        <v>16251</v>
      </c>
      <c r="H4135" s="501">
        <v>1399.98</v>
      </c>
      <c r="I4135" s="484"/>
    </row>
    <row r="4136" spans="1:9" ht="12.2" customHeight="1" x14ac:dyDescent="0.25">
      <c r="A4136" s="481" t="s">
        <v>16292</v>
      </c>
      <c r="B4136" s="481"/>
      <c r="C4136" s="482" t="s">
        <v>16293</v>
      </c>
      <c r="D4136" s="482"/>
      <c r="E4136" s="482"/>
      <c r="F4136" s="482"/>
      <c r="G4136" s="363" t="s">
        <v>16251</v>
      </c>
      <c r="H4136" s="501">
        <v>1103.68</v>
      </c>
      <c r="I4136" s="484"/>
    </row>
    <row r="4137" spans="1:9" ht="12.2" customHeight="1" x14ac:dyDescent="0.25">
      <c r="A4137" s="481" t="s">
        <v>16294</v>
      </c>
      <c r="B4137" s="481"/>
      <c r="C4137" s="482" t="s">
        <v>16295</v>
      </c>
      <c r="D4137" s="482"/>
      <c r="E4137" s="482"/>
      <c r="F4137" s="482"/>
      <c r="G4137" s="363" t="s">
        <v>16251</v>
      </c>
      <c r="H4137" s="501">
        <v>1348.4</v>
      </c>
      <c r="I4137" s="484"/>
    </row>
    <row r="4138" spans="1:9" ht="12.2" customHeight="1" x14ac:dyDescent="0.25">
      <c r="A4138" s="481" t="s">
        <v>16296</v>
      </c>
      <c r="B4138" s="481"/>
      <c r="C4138" s="482" t="s">
        <v>16297</v>
      </c>
      <c r="D4138" s="482"/>
      <c r="E4138" s="482"/>
      <c r="F4138" s="482"/>
      <c r="G4138" s="363" t="s">
        <v>16251</v>
      </c>
      <c r="H4138" s="501">
        <v>1296.82</v>
      </c>
      <c r="I4138" s="484"/>
    </row>
    <row r="4139" spans="1:9" ht="12.2" customHeight="1" x14ac:dyDescent="0.25">
      <c r="A4139" s="481" t="s">
        <v>16298</v>
      </c>
      <c r="B4139" s="481"/>
      <c r="C4139" s="482" t="s">
        <v>16299</v>
      </c>
      <c r="D4139" s="482"/>
      <c r="E4139" s="482"/>
      <c r="F4139" s="482"/>
      <c r="G4139" s="363" t="s">
        <v>16251</v>
      </c>
      <c r="H4139" s="501">
        <v>1111.02</v>
      </c>
      <c r="I4139" s="484"/>
    </row>
    <row r="4140" spans="1:9" ht="12.2" customHeight="1" x14ac:dyDescent="0.25">
      <c r="A4140" s="481" t="s">
        <v>16300</v>
      </c>
      <c r="B4140" s="481"/>
      <c r="C4140" s="482" t="s">
        <v>16301</v>
      </c>
      <c r="D4140" s="482"/>
      <c r="E4140" s="482"/>
      <c r="F4140" s="482"/>
      <c r="G4140" s="363" t="s">
        <v>16251</v>
      </c>
      <c r="H4140" s="501">
        <v>1189.8399999999999</v>
      </c>
      <c r="I4140" s="484"/>
    </row>
    <row r="4141" spans="1:9" ht="12.2" customHeight="1" x14ac:dyDescent="0.25">
      <c r="A4141" s="481" t="s">
        <v>16302</v>
      </c>
      <c r="B4141" s="481"/>
      <c r="C4141" s="482" t="s">
        <v>16303</v>
      </c>
      <c r="D4141" s="482"/>
      <c r="E4141" s="482"/>
      <c r="F4141" s="482"/>
      <c r="G4141" s="363" t="s">
        <v>16251</v>
      </c>
      <c r="H4141" s="499">
        <v>956.58</v>
      </c>
      <c r="I4141" s="484"/>
    </row>
    <row r="4142" spans="1:9" ht="12.2" customHeight="1" x14ac:dyDescent="0.25">
      <c r="A4142" s="481" t="s">
        <v>16304</v>
      </c>
      <c r="B4142" s="481"/>
      <c r="C4142" s="482" t="s">
        <v>16305</v>
      </c>
      <c r="D4142" s="482"/>
      <c r="E4142" s="482"/>
      <c r="F4142" s="482"/>
      <c r="G4142" s="363" t="s">
        <v>16251</v>
      </c>
      <c r="H4142" s="501">
        <v>1018.44</v>
      </c>
      <c r="I4142" s="484"/>
    </row>
    <row r="4143" spans="1:9" ht="12.2" customHeight="1" x14ac:dyDescent="0.25">
      <c r="A4143" s="481" t="s">
        <v>16306</v>
      </c>
      <c r="B4143" s="481"/>
      <c r="C4143" s="482" t="s">
        <v>16307</v>
      </c>
      <c r="D4143" s="482"/>
      <c r="E4143" s="482"/>
      <c r="F4143" s="482"/>
      <c r="G4143" s="363" t="s">
        <v>16251</v>
      </c>
      <c r="H4143" s="499">
        <v>908.98</v>
      </c>
      <c r="I4143" s="484"/>
    </row>
    <row r="4144" spans="1:9" ht="12.2" customHeight="1" x14ac:dyDescent="0.25">
      <c r="A4144" s="481" t="s">
        <v>16308</v>
      </c>
      <c r="B4144" s="481"/>
      <c r="C4144" s="482" t="s">
        <v>16309</v>
      </c>
      <c r="D4144" s="482"/>
      <c r="E4144" s="482"/>
      <c r="F4144" s="482"/>
      <c r="G4144" s="363" t="s">
        <v>16251</v>
      </c>
      <c r="H4144" s="499">
        <v>456.86</v>
      </c>
      <c r="I4144" s="484"/>
    </row>
    <row r="4145" spans="1:9" ht="12.2" customHeight="1" x14ac:dyDescent="0.25">
      <c r="A4145" s="481" t="s">
        <v>16310</v>
      </c>
      <c r="B4145" s="481"/>
      <c r="C4145" s="482" t="s">
        <v>16311</v>
      </c>
      <c r="D4145" s="482"/>
      <c r="E4145" s="482"/>
      <c r="F4145" s="482"/>
      <c r="G4145" s="363" t="s">
        <v>16251</v>
      </c>
      <c r="H4145" s="499">
        <v>576.71</v>
      </c>
      <c r="I4145" s="484"/>
    </row>
    <row r="4146" spans="1:9" ht="12.2" customHeight="1" x14ac:dyDescent="0.25">
      <c r="A4146" s="481" t="s">
        <v>16312</v>
      </c>
      <c r="B4146" s="481"/>
      <c r="C4146" s="482" t="s">
        <v>16313</v>
      </c>
      <c r="D4146" s="482"/>
      <c r="E4146" s="482"/>
      <c r="F4146" s="482"/>
      <c r="G4146" s="363" t="s">
        <v>16251</v>
      </c>
      <c r="H4146" s="499">
        <v>770.58</v>
      </c>
      <c r="I4146" s="484"/>
    </row>
    <row r="4147" spans="1:9" ht="12.2" customHeight="1" x14ac:dyDescent="0.25">
      <c r="A4147" s="504">
        <v>37</v>
      </c>
      <c r="B4147" s="486"/>
      <c r="C4147" s="487" t="s">
        <v>16314</v>
      </c>
      <c r="D4147" s="487"/>
      <c r="E4147" s="487"/>
      <c r="F4147" s="487"/>
      <c r="G4147" s="362"/>
      <c r="H4147" s="488"/>
      <c r="I4147" s="488"/>
    </row>
    <row r="4148" spans="1:9" ht="12.2" customHeight="1" x14ac:dyDescent="0.25">
      <c r="A4148" s="481" t="s">
        <v>16315</v>
      </c>
      <c r="B4148" s="481"/>
      <c r="C4148" s="482" t="s">
        <v>16316</v>
      </c>
      <c r="D4148" s="482"/>
      <c r="E4148" s="482"/>
      <c r="F4148" s="482"/>
      <c r="G4148" s="363" t="s">
        <v>15262</v>
      </c>
      <c r="H4148" s="483">
        <v>1.53</v>
      </c>
      <c r="I4148" s="484"/>
    </row>
    <row r="4149" spans="1:9" ht="12.2" customHeight="1" x14ac:dyDescent="0.25">
      <c r="A4149" s="481" t="s">
        <v>16317</v>
      </c>
      <c r="B4149" s="481"/>
      <c r="C4149" s="482" t="s">
        <v>16318</v>
      </c>
      <c r="D4149" s="482"/>
      <c r="E4149" s="482"/>
      <c r="F4149" s="482"/>
      <c r="G4149" s="363" t="s">
        <v>15253</v>
      </c>
      <c r="H4149" s="500">
        <v>25.79</v>
      </c>
      <c r="I4149" s="484"/>
    </row>
    <row r="4150" spans="1:9" ht="12.2" customHeight="1" x14ac:dyDescent="0.25">
      <c r="A4150" s="481" t="s">
        <v>16319</v>
      </c>
      <c r="B4150" s="481"/>
      <c r="C4150" s="482" t="s">
        <v>16320</v>
      </c>
      <c r="D4150" s="482"/>
      <c r="E4150" s="482"/>
      <c r="F4150" s="482"/>
      <c r="G4150" s="363" t="s">
        <v>15253</v>
      </c>
      <c r="H4150" s="500">
        <v>84.49</v>
      </c>
      <c r="I4150" s="484"/>
    </row>
    <row r="4151" spans="1:9" ht="12.2" customHeight="1" x14ac:dyDescent="0.25">
      <c r="A4151" s="504">
        <v>38</v>
      </c>
      <c r="B4151" s="486"/>
      <c r="C4151" s="487" t="s">
        <v>16321</v>
      </c>
      <c r="D4151" s="487"/>
      <c r="E4151" s="487"/>
      <c r="F4151" s="487"/>
      <c r="G4151" s="362"/>
      <c r="H4151" s="488"/>
      <c r="I4151" s="488"/>
    </row>
    <row r="4152" spans="1:9" ht="24.4" customHeight="1" x14ac:dyDescent="0.25">
      <c r="A4152" s="481" t="s">
        <v>16322</v>
      </c>
      <c r="B4152" s="481"/>
      <c r="C4152" s="482" t="s">
        <v>16323</v>
      </c>
      <c r="D4152" s="482"/>
      <c r="E4152" s="482"/>
      <c r="F4152" s="482"/>
      <c r="G4152" s="363" t="s">
        <v>14778</v>
      </c>
      <c r="H4152" s="483">
        <v>0.18</v>
      </c>
      <c r="I4152" s="484"/>
    </row>
    <row r="4153" spans="1:9" ht="24.4" customHeight="1" x14ac:dyDescent="0.25">
      <c r="A4153" s="481" t="s">
        <v>16324</v>
      </c>
      <c r="B4153" s="481"/>
      <c r="C4153" s="482" t="s">
        <v>16325</v>
      </c>
      <c r="D4153" s="482"/>
      <c r="E4153" s="482"/>
      <c r="F4153" s="482"/>
      <c r="G4153" s="363" t="s">
        <v>14778</v>
      </c>
      <c r="H4153" s="483">
        <v>0.67</v>
      </c>
      <c r="I4153" s="484"/>
    </row>
    <row r="4154" spans="1:9" ht="24.4" customHeight="1" x14ac:dyDescent="0.25">
      <c r="A4154" s="481" t="s">
        <v>16326</v>
      </c>
      <c r="B4154" s="481"/>
      <c r="C4154" s="482" t="s">
        <v>16327</v>
      </c>
      <c r="D4154" s="482"/>
      <c r="E4154" s="482"/>
      <c r="F4154" s="482"/>
      <c r="G4154" s="363" t="s">
        <v>14778</v>
      </c>
      <c r="H4154" s="483">
        <v>0.57999999999999996</v>
      </c>
      <c r="I4154" s="484"/>
    </row>
    <row r="4155" spans="1:9" ht="24.4" customHeight="1" x14ac:dyDescent="0.25">
      <c r="A4155" s="481" t="s">
        <v>16328</v>
      </c>
      <c r="B4155" s="481"/>
      <c r="C4155" s="482" t="s">
        <v>16329</v>
      </c>
      <c r="D4155" s="482"/>
      <c r="E4155" s="482"/>
      <c r="F4155" s="482"/>
      <c r="G4155" s="363" t="s">
        <v>14778</v>
      </c>
      <c r="H4155" s="483">
        <v>0.5</v>
      </c>
      <c r="I4155" s="484"/>
    </row>
    <row r="4156" spans="1:9" ht="24.4" customHeight="1" x14ac:dyDescent="0.25">
      <c r="A4156" s="481" t="s">
        <v>16330</v>
      </c>
      <c r="B4156" s="481"/>
      <c r="C4156" s="482" t="s">
        <v>16331</v>
      </c>
      <c r="D4156" s="482"/>
      <c r="E4156" s="482"/>
      <c r="F4156" s="482"/>
      <c r="G4156" s="363" t="s">
        <v>14778</v>
      </c>
      <c r="H4156" s="483">
        <v>0.42</v>
      </c>
      <c r="I4156" s="484"/>
    </row>
    <row r="4157" spans="1:9" ht="24.4" customHeight="1" x14ac:dyDescent="0.25">
      <c r="A4157" s="481" t="s">
        <v>16332</v>
      </c>
      <c r="B4157" s="481"/>
      <c r="C4157" s="482" t="s">
        <v>16333</v>
      </c>
      <c r="D4157" s="482"/>
      <c r="E4157" s="482"/>
      <c r="F4157" s="482"/>
      <c r="G4157" s="363" t="s">
        <v>14778</v>
      </c>
      <c r="H4157" s="483">
        <v>0.34</v>
      </c>
      <c r="I4157" s="484"/>
    </row>
    <row r="4158" spans="1:9" ht="24.4" customHeight="1" x14ac:dyDescent="0.25">
      <c r="A4158" s="481" t="s">
        <v>16334</v>
      </c>
      <c r="B4158" s="481"/>
      <c r="C4158" s="482" t="s">
        <v>16335</v>
      </c>
      <c r="D4158" s="482"/>
      <c r="E4158" s="482"/>
      <c r="F4158" s="482"/>
      <c r="G4158" s="363" t="s">
        <v>14778</v>
      </c>
      <c r="H4158" s="483">
        <v>0.26</v>
      </c>
      <c r="I4158" s="484"/>
    </row>
    <row r="4159" spans="1:9" ht="24.4" customHeight="1" x14ac:dyDescent="0.25">
      <c r="A4159" s="481" t="s">
        <v>16336</v>
      </c>
      <c r="B4159" s="481"/>
      <c r="C4159" s="482" t="s">
        <v>16337</v>
      </c>
      <c r="D4159" s="482"/>
      <c r="E4159" s="482"/>
      <c r="F4159" s="482"/>
      <c r="G4159" s="363" t="s">
        <v>14778</v>
      </c>
      <c r="H4159" s="483">
        <v>0.05</v>
      </c>
      <c r="I4159" s="484"/>
    </row>
    <row r="4160" spans="1:9" ht="36.6" customHeight="1" x14ac:dyDescent="0.25">
      <c r="A4160" s="481" t="s">
        <v>16338</v>
      </c>
      <c r="B4160" s="481"/>
      <c r="C4160" s="482" t="s">
        <v>16339</v>
      </c>
      <c r="D4160" s="482"/>
      <c r="E4160" s="482"/>
      <c r="F4160" s="482"/>
      <c r="G4160" s="363" t="s">
        <v>14778</v>
      </c>
      <c r="H4160" s="483">
        <v>0.4</v>
      </c>
      <c r="I4160" s="484"/>
    </row>
    <row r="4161" spans="1:9" ht="36.6" customHeight="1" x14ac:dyDescent="0.25">
      <c r="A4161" s="481" t="s">
        <v>16340</v>
      </c>
      <c r="B4161" s="481"/>
      <c r="C4161" s="482" t="s">
        <v>16341</v>
      </c>
      <c r="D4161" s="482"/>
      <c r="E4161" s="482"/>
      <c r="F4161" s="482"/>
      <c r="G4161" s="363" t="s">
        <v>14778</v>
      </c>
      <c r="H4161" s="483">
        <v>1.64</v>
      </c>
      <c r="I4161" s="484"/>
    </row>
    <row r="4162" spans="1:9" ht="36.6" customHeight="1" x14ac:dyDescent="0.25">
      <c r="A4162" s="481" t="s">
        <v>16342</v>
      </c>
      <c r="B4162" s="481"/>
      <c r="C4162" s="482" t="s">
        <v>16343</v>
      </c>
      <c r="D4162" s="482"/>
      <c r="E4162" s="482"/>
      <c r="F4162" s="482"/>
      <c r="G4162" s="363" t="s">
        <v>14778</v>
      </c>
      <c r="H4162" s="483">
        <v>1.44</v>
      </c>
      <c r="I4162" s="484"/>
    </row>
    <row r="4163" spans="1:9" ht="36.6" customHeight="1" x14ac:dyDescent="0.25">
      <c r="A4163" s="481" t="s">
        <v>16344</v>
      </c>
      <c r="B4163" s="481"/>
      <c r="C4163" s="482" t="s">
        <v>16345</v>
      </c>
      <c r="D4163" s="482"/>
      <c r="E4163" s="482"/>
      <c r="F4163" s="482"/>
      <c r="G4163" s="363" t="s">
        <v>14778</v>
      </c>
      <c r="H4163" s="483">
        <v>1.23</v>
      </c>
      <c r="I4163" s="484"/>
    </row>
    <row r="4164" spans="1:9" ht="36.6" customHeight="1" x14ac:dyDescent="0.25">
      <c r="A4164" s="481" t="s">
        <v>16346</v>
      </c>
      <c r="B4164" s="481"/>
      <c r="C4164" s="482" t="s">
        <v>16347</v>
      </c>
      <c r="D4164" s="482"/>
      <c r="E4164" s="482"/>
      <c r="F4164" s="482"/>
      <c r="G4164" s="363" t="s">
        <v>14778</v>
      </c>
      <c r="H4164" s="483">
        <v>1.02</v>
      </c>
      <c r="I4164" s="484"/>
    </row>
    <row r="4165" spans="1:9" ht="36.6" customHeight="1" x14ac:dyDescent="0.25">
      <c r="A4165" s="481" t="s">
        <v>16348</v>
      </c>
      <c r="B4165" s="481"/>
      <c r="C4165" s="482" t="s">
        <v>16349</v>
      </c>
      <c r="D4165" s="482"/>
      <c r="E4165" s="482"/>
      <c r="F4165" s="482"/>
      <c r="G4165" s="363" t="s">
        <v>14778</v>
      </c>
      <c r="H4165" s="483">
        <v>0.81</v>
      </c>
      <c r="I4165" s="484"/>
    </row>
    <row r="4166" spans="1:9" ht="36.6" customHeight="1" x14ac:dyDescent="0.25">
      <c r="A4166" s="481" t="s">
        <v>16350</v>
      </c>
      <c r="B4166" s="481"/>
      <c r="C4166" s="482" t="s">
        <v>16351</v>
      </c>
      <c r="D4166" s="482"/>
      <c r="E4166" s="482"/>
      <c r="F4166" s="482"/>
      <c r="G4166" s="363" t="s">
        <v>14778</v>
      </c>
      <c r="H4166" s="483">
        <v>0.61</v>
      </c>
      <c r="I4166" s="484"/>
    </row>
    <row r="4167" spans="1:9" ht="36.6" customHeight="1" x14ac:dyDescent="0.25">
      <c r="A4167" s="481" t="s">
        <v>16352</v>
      </c>
      <c r="B4167" s="481"/>
      <c r="C4167" s="482" t="s">
        <v>16353</v>
      </c>
      <c r="D4167" s="482"/>
      <c r="E4167" s="482"/>
      <c r="F4167" s="482"/>
      <c r="G4167" s="363" t="s">
        <v>14778</v>
      </c>
      <c r="H4167" s="483">
        <v>0.05</v>
      </c>
      <c r="I4167" s="484"/>
    </row>
    <row r="4168" spans="1:9" ht="48.75" customHeight="1" x14ac:dyDescent="0.25">
      <c r="A4168" s="481" t="s">
        <v>16354</v>
      </c>
      <c r="B4168" s="481"/>
      <c r="C4168" s="482" t="s">
        <v>16355</v>
      </c>
      <c r="D4168" s="482"/>
      <c r="E4168" s="482"/>
      <c r="F4168" s="482"/>
      <c r="G4168" s="363" t="s">
        <v>14778</v>
      </c>
      <c r="H4168" s="483">
        <v>0.09</v>
      </c>
      <c r="I4168" s="484"/>
    </row>
    <row r="4169" spans="1:9" ht="48.75" customHeight="1" x14ac:dyDescent="0.25">
      <c r="A4169" s="481" t="s">
        <v>16356</v>
      </c>
      <c r="B4169" s="481"/>
      <c r="C4169" s="482" t="s">
        <v>16357</v>
      </c>
      <c r="D4169" s="482"/>
      <c r="E4169" s="482"/>
      <c r="F4169" s="482"/>
      <c r="G4169" s="363" t="s">
        <v>14778</v>
      </c>
      <c r="H4169" s="483">
        <v>7.0000000000000007E-2</v>
      </c>
      <c r="I4169" s="484"/>
    </row>
    <row r="4170" spans="1:9" ht="36.6" customHeight="1" x14ac:dyDescent="0.25">
      <c r="A4170" s="481" t="s">
        <v>16358</v>
      </c>
      <c r="B4170" s="481"/>
      <c r="C4170" s="482" t="s">
        <v>16359</v>
      </c>
      <c r="D4170" s="482"/>
      <c r="E4170" s="482"/>
      <c r="F4170" s="482"/>
      <c r="G4170" s="363" t="s">
        <v>14778</v>
      </c>
      <c r="H4170" s="483">
        <v>0.15</v>
      </c>
      <c r="I4170" s="484"/>
    </row>
    <row r="4171" spans="1:9" ht="36.6" customHeight="1" x14ac:dyDescent="0.25">
      <c r="A4171" s="481" t="s">
        <v>16360</v>
      </c>
      <c r="B4171" s="481"/>
      <c r="C4171" s="482" t="s">
        <v>16361</v>
      </c>
      <c r="D4171" s="482"/>
      <c r="E4171" s="482"/>
      <c r="F4171" s="482"/>
      <c r="G4171" s="363" t="s">
        <v>14778</v>
      </c>
      <c r="H4171" s="483">
        <v>0.13</v>
      </c>
      <c r="I4171" s="484"/>
    </row>
    <row r="4172" spans="1:9" ht="36.6" customHeight="1" x14ac:dyDescent="0.25">
      <c r="A4172" s="481" t="s">
        <v>16362</v>
      </c>
      <c r="B4172" s="481"/>
      <c r="C4172" s="482" t="s">
        <v>16363</v>
      </c>
      <c r="D4172" s="482"/>
      <c r="E4172" s="482"/>
      <c r="F4172" s="482"/>
      <c r="G4172" s="363" t="s">
        <v>14778</v>
      </c>
      <c r="H4172" s="483">
        <v>0.11</v>
      </c>
      <c r="I4172" s="484"/>
    </row>
    <row r="4173" spans="1:9" ht="36.6" customHeight="1" x14ac:dyDescent="0.25">
      <c r="A4173" s="481" t="s">
        <v>16364</v>
      </c>
      <c r="B4173" s="481"/>
      <c r="C4173" s="482" t="s">
        <v>16365</v>
      </c>
      <c r="D4173" s="482"/>
      <c r="E4173" s="482"/>
      <c r="F4173" s="482"/>
      <c r="G4173" s="363" t="s">
        <v>14778</v>
      </c>
      <c r="H4173" s="483">
        <v>0.17</v>
      </c>
      <c r="I4173" s="484"/>
    </row>
    <row r="4174" spans="1:9" ht="48.75" customHeight="1" x14ac:dyDescent="0.25">
      <c r="A4174" s="481" t="s">
        <v>16366</v>
      </c>
      <c r="B4174" s="481"/>
      <c r="C4174" s="482" t="s">
        <v>16367</v>
      </c>
      <c r="D4174" s="482"/>
      <c r="E4174" s="482"/>
      <c r="F4174" s="482"/>
      <c r="G4174" s="363" t="s">
        <v>14778</v>
      </c>
      <c r="H4174" s="483">
        <v>0.34</v>
      </c>
      <c r="I4174" s="484"/>
    </row>
    <row r="4175" spans="1:9" ht="48.75" customHeight="1" x14ac:dyDescent="0.25">
      <c r="A4175" s="481" t="s">
        <v>16368</v>
      </c>
      <c r="B4175" s="481"/>
      <c r="C4175" s="482" t="s">
        <v>16369</v>
      </c>
      <c r="D4175" s="482"/>
      <c r="E4175" s="482"/>
      <c r="F4175" s="482"/>
      <c r="G4175" s="363" t="s">
        <v>14778</v>
      </c>
      <c r="H4175" s="483">
        <v>1.19</v>
      </c>
      <c r="I4175" s="484"/>
    </row>
    <row r="4176" spans="1:9" ht="48.75" customHeight="1" x14ac:dyDescent="0.25">
      <c r="A4176" s="481" t="s">
        <v>16370</v>
      </c>
      <c r="B4176" s="481"/>
      <c r="C4176" s="482" t="s">
        <v>16371</v>
      </c>
      <c r="D4176" s="482"/>
      <c r="E4176" s="482"/>
      <c r="F4176" s="482"/>
      <c r="G4176" s="363" t="s">
        <v>14778</v>
      </c>
      <c r="H4176" s="483">
        <v>1</v>
      </c>
      <c r="I4176" s="484"/>
    </row>
    <row r="4177" spans="1:9" ht="48.75" customHeight="1" x14ac:dyDescent="0.25">
      <c r="A4177" s="481" t="s">
        <v>16372</v>
      </c>
      <c r="B4177" s="481"/>
      <c r="C4177" s="482" t="s">
        <v>16373</v>
      </c>
      <c r="D4177" s="482"/>
      <c r="E4177" s="482"/>
      <c r="F4177" s="482"/>
      <c r="G4177" s="363" t="s">
        <v>14778</v>
      </c>
      <c r="H4177" s="483">
        <v>0.84</v>
      </c>
      <c r="I4177" s="484"/>
    </row>
    <row r="4178" spans="1:9" ht="48.75" customHeight="1" x14ac:dyDescent="0.25">
      <c r="A4178" s="481" t="s">
        <v>16374</v>
      </c>
      <c r="B4178" s="481"/>
      <c r="C4178" s="482" t="s">
        <v>16375</v>
      </c>
      <c r="D4178" s="482"/>
      <c r="E4178" s="482"/>
      <c r="F4178" s="482"/>
      <c r="G4178" s="363" t="s">
        <v>14778</v>
      </c>
      <c r="H4178" s="483">
        <v>0.68</v>
      </c>
      <c r="I4178" s="484"/>
    </row>
    <row r="4179" spans="1:9" ht="48.75" customHeight="1" x14ac:dyDescent="0.25">
      <c r="A4179" s="481" t="s">
        <v>16376</v>
      </c>
      <c r="B4179" s="481"/>
      <c r="C4179" s="482" t="s">
        <v>16377</v>
      </c>
      <c r="D4179" s="482"/>
      <c r="E4179" s="482"/>
      <c r="F4179" s="482"/>
      <c r="G4179" s="363" t="s">
        <v>14778</v>
      </c>
      <c r="H4179" s="483">
        <v>0.51</v>
      </c>
      <c r="I4179" s="484"/>
    </row>
    <row r="4180" spans="1:9" ht="36.6" customHeight="1" x14ac:dyDescent="0.25">
      <c r="A4180" s="481" t="s">
        <v>16378</v>
      </c>
      <c r="B4180" s="481"/>
      <c r="C4180" s="482" t="s">
        <v>16379</v>
      </c>
      <c r="D4180" s="482"/>
      <c r="E4180" s="482"/>
      <c r="F4180" s="482"/>
      <c r="G4180" s="363" t="s">
        <v>14778</v>
      </c>
      <c r="H4180" s="483">
        <v>1.34</v>
      </c>
      <c r="I4180" s="484"/>
    </row>
    <row r="4181" spans="1:9" ht="48.75" customHeight="1" x14ac:dyDescent="0.25">
      <c r="A4181" s="481" t="s">
        <v>16380</v>
      </c>
      <c r="B4181" s="481"/>
      <c r="C4181" s="482" t="s">
        <v>16381</v>
      </c>
      <c r="D4181" s="482"/>
      <c r="E4181" s="482"/>
      <c r="F4181" s="482"/>
      <c r="G4181" s="363" t="s">
        <v>14778</v>
      </c>
      <c r="H4181" s="483">
        <v>0.51</v>
      </c>
      <c r="I4181" s="484"/>
    </row>
    <row r="4182" spans="1:9" ht="36.6" customHeight="1" x14ac:dyDescent="0.25">
      <c r="A4182" s="481" t="s">
        <v>16382</v>
      </c>
      <c r="B4182" s="481"/>
      <c r="C4182" s="482" t="s">
        <v>16383</v>
      </c>
      <c r="D4182" s="482"/>
      <c r="E4182" s="482"/>
      <c r="F4182" s="482"/>
      <c r="G4182" s="363" t="s">
        <v>14778</v>
      </c>
      <c r="H4182" s="483">
        <v>2.02</v>
      </c>
      <c r="I4182" s="484"/>
    </row>
    <row r="4183" spans="1:9" ht="48.75" customHeight="1" x14ac:dyDescent="0.25">
      <c r="A4183" s="481" t="s">
        <v>16384</v>
      </c>
      <c r="B4183" s="481"/>
      <c r="C4183" s="482" t="s">
        <v>16385</v>
      </c>
      <c r="D4183" s="482"/>
      <c r="E4183" s="482"/>
      <c r="F4183" s="482"/>
      <c r="G4183" s="363" t="s">
        <v>14778</v>
      </c>
      <c r="H4183" s="483">
        <v>1.75</v>
      </c>
      <c r="I4183" s="484"/>
    </row>
    <row r="4184" spans="1:9" ht="48.75" customHeight="1" x14ac:dyDescent="0.25">
      <c r="A4184" s="481" t="s">
        <v>16386</v>
      </c>
      <c r="B4184" s="481"/>
      <c r="C4184" s="482" t="s">
        <v>16387</v>
      </c>
      <c r="D4184" s="482"/>
      <c r="E4184" s="482"/>
      <c r="F4184" s="482"/>
      <c r="G4184" s="363" t="s">
        <v>14778</v>
      </c>
      <c r="H4184" s="483">
        <v>1.5</v>
      </c>
      <c r="I4184" s="484"/>
    </row>
    <row r="4185" spans="1:9" ht="48.75" customHeight="1" x14ac:dyDescent="0.25">
      <c r="A4185" s="481" t="s">
        <v>16388</v>
      </c>
      <c r="B4185" s="481"/>
      <c r="C4185" s="482" t="s">
        <v>16389</v>
      </c>
      <c r="D4185" s="482"/>
      <c r="E4185" s="482"/>
      <c r="F4185" s="482"/>
      <c r="G4185" s="363" t="s">
        <v>14778</v>
      </c>
      <c r="H4185" s="483">
        <v>1.26</v>
      </c>
      <c r="I4185" s="484"/>
    </row>
    <row r="4186" spans="1:9" ht="48.75" customHeight="1" x14ac:dyDescent="0.25">
      <c r="A4186" s="481" t="s">
        <v>16390</v>
      </c>
      <c r="B4186" s="481"/>
      <c r="C4186" s="482" t="s">
        <v>16391</v>
      </c>
      <c r="D4186" s="482"/>
      <c r="E4186" s="482"/>
      <c r="F4186" s="482"/>
      <c r="G4186" s="363" t="s">
        <v>14778</v>
      </c>
      <c r="H4186" s="483">
        <v>1</v>
      </c>
      <c r="I4186" s="484"/>
    </row>
    <row r="4187" spans="1:9" ht="48.75" customHeight="1" x14ac:dyDescent="0.25">
      <c r="A4187" s="481" t="s">
        <v>16392</v>
      </c>
      <c r="B4187" s="481"/>
      <c r="C4187" s="482" t="s">
        <v>16393</v>
      </c>
      <c r="D4187" s="482"/>
      <c r="E4187" s="482"/>
      <c r="F4187" s="482"/>
      <c r="G4187" s="363" t="s">
        <v>14778</v>
      </c>
      <c r="H4187" s="483">
        <v>0.75</v>
      </c>
      <c r="I4187" s="484"/>
    </row>
    <row r="4188" spans="1:9" ht="24.4" customHeight="1" x14ac:dyDescent="0.25">
      <c r="A4188" s="481" t="s">
        <v>16394</v>
      </c>
      <c r="B4188" s="481"/>
      <c r="C4188" s="482" t="s">
        <v>16395</v>
      </c>
      <c r="D4188" s="482"/>
      <c r="E4188" s="482"/>
      <c r="F4188" s="482"/>
      <c r="G4188" s="363" t="s">
        <v>14778</v>
      </c>
      <c r="H4188" s="483">
        <v>0.12</v>
      </c>
      <c r="I4188" s="484"/>
    </row>
    <row r="4189" spans="1:9" ht="24.4" customHeight="1" x14ac:dyDescent="0.25">
      <c r="A4189" s="481" t="s">
        <v>16396</v>
      </c>
      <c r="B4189" s="481"/>
      <c r="C4189" s="482" t="s">
        <v>16397</v>
      </c>
      <c r="D4189" s="482"/>
      <c r="E4189" s="482"/>
      <c r="F4189" s="482"/>
      <c r="G4189" s="363" t="s">
        <v>14778</v>
      </c>
      <c r="H4189" s="483">
        <v>0.48</v>
      </c>
      <c r="I4189" s="484"/>
    </row>
    <row r="4190" spans="1:9" ht="24.4" customHeight="1" x14ac:dyDescent="0.25">
      <c r="A4190" s="481" t="s">
        <v>16398</v>
      </c>
      <c r="B4190" s="481"/>
      <c r="C4190" s="482" t="s">
        <v>16399</v>
      </c>
      <c r="D4190" s="482"/>
      <c r="E4190" s="482"/>
      <c r="F4190" s="482"/>
      <c r="G4190" s="363" t="s">
        <v>14778</v>
      </c>
      <c r="H4190" s="483">
        <v>0.43</v>
      </c>
      <c r="I4190" s="484"/>
    </row>
    <row r="4191" spans="1:9" ht="24.4" customHeight="1" x14ac:dyDescent="0.25">
      <c r="A4191" s="481" t="s">
        <v>16400</v>
      </c>
      <c r="B4191" s="481"/>
      <c r="C4191" s="482" t="s">
        <v>16401</v>
      </c>
      <c r="D4191" s="482"/>
      <c r="E4191" s="482"/>
      <c r="F4191" s="482"/>
      <c r="G4191" s="363" t="s">
        <v>14778</v>
      </c>
      <c r="H4191" s="483">
        <v>0.38</v>
      </c>
      <c r="I4191" s="484"/>
    </row>
    <row r="4192" spans="1:9" ht="24.4" customHeight="1" x14ac:dyDescent="0.25">
      <c r="A4192" s="481" t="s">
        <v>16402</v>
      </c>
      <c r="B4192" s="481"/>
      <c r="C4192" s="482" t="s">
        <v>16403</v>
      </c>
      <c r="D4192" s="482"/>
      <c r="E4192" s="482"/>
      <c r="F4192" s="482"/>
      <c r="G4192" s="363" t="s">
        <v>14778</v>
      </c>
      <c r="H4192" s="483">
        <v>0.28999999999999998</v>
      </c>
      <c r="I4192" s="484"/>
    </row>
    <row r="4193" spans="1:9" ht="24.4" customHeight="1" x14ac:dyDescent="0.25">
      <c r="A4193" s="481" t="s">
        <v>16404</v>
      </c>
      <c r="B4193" s="481"/>
      <c r="C4193" s="482" t="s">
        <v>16405</v>
      </c>
      <c r="D4193" s="482"/>
      <c r="E4193" s="482"/>
      <c r="F4193" s="482"/>
      <c r="G4193" s="363" t="s">
        <v>14778</v>
      </c>
      <c r="H4193" s="483">
        <v>0.24</v>
      </c>
      <c r="I4193" s="484"/>
    </row>
    <row r="4194" spans="1:9" ht="24.4" customHeight="1" x14ac:dyDescent="0.25">
      <c r="A4194" s="481" t="s">
        <v>16406</v>
      </c>
      <c r="B4194" s="481"/>
      <c r="C4194" s="482" t="s">
        <v>16407</v>
      </c>
      <c r="D4194" s="482"/>
      <c r="E4194" s="482"/>
      <c r="F4194" s="482"/>
      <c r="G4194" s="363" t="s">
        <v>14778</v>
      </c>
      <c r="H4194" s="483">
        <v>0.19</v>
      </c>
      <c r="I4194" s="484"/>
    </row>
    <row r="4195" spans="1:9" ht="36.6" customHeight="1" x14ac:dyDescent="0.25">
      <c r="A4195" s="481" t="s">
        <v>16408</v>
      </c>
      <c r="B4195" s="481"/>
      <c r="C4195" s="482" t="s">
        <v>16409</v>
      </c>
      <c r="D4195" s="482"/>
      <c r="E4195" s="482"/>
      <c r="F4195" s="482"/>
      <c r="G4195" s="363" t="s">
        <v>14778</v>
      </c>
      <c r="H4195" s="483">
        <v>0.1</v>
      </c>
      <c r="I4195" s="484"/>
    </row>
    <row r="4196" spans="1:9" ht="36.6" customHeight="1" x14ac:dyDescent="0.25">
      <c r="A4196" s="481" t="s">
        <v>16410</v>
      </c>
      <c r="B4196" s="481"/>
      <c r="C4196" s="482" t="s">
        <v>16411</v>
      </c>
      <c r="D4196" s="482"/>
      <c r="E4196" s="482"/>
      <c r="F4196" s="482"/>
      <c r="G4196" s="363" t="s">
        <v>14778</v>
      </c>
      <c r="H4196" s="483">
        <v>0.35</v>
      </c>
      <c r="I4196" s="484"/>
    </row>
    <row r="4197" spans="1:9" ht="36.6" customHeight="1" x14ac:dyDescent="0.25">
      <c r="A4197" s="481" t="s">
        <v>16412</v>
      </c>
      <c r="B4197" s="481"/>
      <c r="C4197" s="482" t="s">
        <v>16413</v>
      </c>
      <c r="D4197" s="482"/>
      <c r="E4197" s="482"/>
      <c r="F4197" s="482"/>
      <c r="G4197" s="363" t="s">
        <v>14778</v>
      </c>
      <c r="H4197" s="483">
        <v>0.31</v>
      </c>
      <c r="I4197" s="484"/>
    </row>
    <row r="4198" spans="1:9" ht="36.6" customHeight="1" x14ac:dyDescent="0.25">
      <c r="A4198" s="481" t="s">
        <v>16414</v>
      </c>
      <c r="B4198" s="481"/>
      <c r="C4198" s="482" t="s">
        <v>16415</v>
      </c>
      <c r="D4198" s="482"/>
      <c r="E4198" s="482"/>
      <c r="F4198" s="482"/>
      <c r="G4198" s="363" t="s">
        <v>14778</v>
      </c>
      <c r="H4198" s="483">
        <v>0.24</v>
      </c>
      <c r="I4198" s="484"/>
    </row>
    <row r="4199" spans="1:9" ht="36.6" customHeight="1" x14ac:dyDescent="0.25">
      <c r="A4199" s="481" t="s">
        <v>16416</v>
      </c>
      <c r="B4199" s="481"/>
      <c r="C4199" s="482" t="s">
        <v>16417</v>
      </c>
      <c r="D4199" s="482"/>
      <c r="E4199" s="482"/>
      <c r="F4199" s="482"/>
      <c r="G4199" s="363" t="s">
        <v>14778</v>
      </c>
      <c r="H4199" s="483">
        <v>0.19</v>
      </c>
      <c r="I4199" s="484"/>
    </row>
    <row r="4200" spans="1:9" ht="36.6" customHeight="1" x14ac:dyDescent="0.25">
      <c r="A4200" s="481" t="s">
        <v>16418</v>
      </c>
      <c r="B4200" s="481"/>
      <c r="C4200" s="482" t="s">
        <v>16419</v>
      </c>
      <c r="D4200" s="482"/>
      <c r="E4200" s="482"/>
      <c r="F4200" s="482"/>
      <c r="G4200" s="363" t="s">
        <v>14778</v>
      </c>
      <c r="H4200" s="483">
        <v>0.16</v>
      </c>
      <c r="I4200" s="484"/>
    </row>
    <row r="4201" spans="1:9" ht="36.6" customHeight="1" x14ac:dyDescent="0.25">
      <c r="A4201" s="481" t="s">
        <v>16420</v>
      </c>
      <c r="B4201" s="481"/>
      <c r="C4201" s="482" t="s">
        <v>16421</v>
      </c>
      <c r="D4201" s="482"/>
      <c r="E4201" s="482"/>
      <c r="F4201" s="482"/>
      <c r="G4201" s="363" t="s">
        <v>14778</v>
      </c>
      <c r="H4201" s="483">
        <v>0.41</v>
      </c>
      <c r="I4201" s="484"/>
    </row>
    <row r="4202" spans="1:9" ht="36.6" customHeight="1" x14ac:dyDescent="0.25">
      <c r="A4202" s="481" t="s">
        <v>16422</v>
      </c>
      <c r="B4202" s="481"/>
      <c r="C4202" s="482" t="s">
        <v>16423</v>
      </c>
      <c r="D4202" s="482"/>
      <c r="E4202" s="482"/>
      <c r="F4202" s="482"/>
      <c r="G4202" s="363" t="s">
        <v>14778</v>
      </c>
      <c r="H4202" s="483">
        <v>0.15</v>
      </c>
      <c r="I4202" s="484"/>
    </row>
    <row r="4203" spans="1:9" ht="36.6" customHeight="1" x14ac:dyDescent="0.25">
      <c r="A4203" s="481" t="s">
        <v>16424</v>
      </c>
      <c r="B4203" s="481"/>
      <c r="C4203" s="482" t="s">
        <v>16425</v>
      </c>
      <c r="D4203" s="482"/>
      <c r="E4203" s="482"/>
      <c r="F4203" s="482"/>
      <c r="G4203" s="363" t="s">
        <v>14778</v>
      </c>
      <c r="H4203" s="483">
        <v>0.53</v>
      </c>
      <c r="I4203" s="484"/>
    </row>
    <row r="4204" spans="1:9" ht="36.6" customHeight="1" x14ac:dyDescent="0.25">
      <c r="A4204" s="481" t="s">
        <v>16426</v>
      </c>
      <c r="B4204" s="481"/>
      <c r="C4204" s="482" t="s">
        <v>16427</v>
      </c>
      <c r="D4204" s="482"/>
      <c r="E4204" s="482"/>
      <c r="F4204" s="482"/>
      <c r="G4204" s="363" t="s">
        <v>14778</v>
      </c>
      <c r="H4204" s="483">
        <v>0.38</v>
      </c>
      <c r="I4204" s="484"/>
    </row>
    <row r="4205" spans="1:9" ht="36.6" customHeight="1" x14ac:dyDescent="0.25">
      <c r="A4205" s="481" t="s">
        <v>16428</v>
      </c>
      <c r="B4205" s="481"/>
      <c r="C4205" s="482" t="s">
        <v>16429</v>
      </c>
      <c r="D4205" s="482"/>
      <c r="E4205" s="482"/>
      <c r="F4205" s="482"/>
      <c r="G4205" s="363" t="s">
        <v>14778</v>
      </c>
      <c r="H4205" s="483">
        <v>0.32</v>
      </c>
      <c r="I4205" s="484"/>
    </row>
    <row r="4206" spans="1:9" ht="36.6" customHeight="1" x14ac:dyDescent="0.25">
      <c r="A4206" s="481" t="s">
        <v>16430</v>
      </c>
      <c r="B4206" s="481"/>
      <c r="C4206" s="482" t="s">
        <v>16431</v>
      </c>
      <c r="D4206" s="482"/>
      <c r="E4206" s="482"/>
      <c r="F4206" s="482"/>
      <c r="G4206" s="363" t="s">
        <v>14778</v>
      </c>
      <c r="H4206" s="483">
        <v>0.23</v>
      </c>
      <c r="I4206" s="484"/>
    </row>
    <row r="4207" spans="1:9" ht="36.6" customHeight="1" x14ac:dyDescent="0.25">
      <c r="A4207" s="481" t="s">
        <v>16432</v>
      </c>
      <c r="B4207" s="481"/>
      <c r="C4207" s="482" t="s">
        <v>16433</v>
      </c>
      <c r="D4207" s="482"/>
      <c r="E4207" s="482"/>
      <c r="F4207" s="482"/>
      <c r="G4207" s="363" t="s">
        <v>14778</v>
      </c>
      <c r="H4207" s="483">
        <v>0.63</v>
      </c>
      <c r="I4207" s="484"/>
    </row>
    <row r="4208" spans="1:9" ht="36.6" customHeight="1" x14ac:dyDescent="0.25">
      <c r="A4208" s="481" t="s">
        <v>16434</v>
      </c>
      <c r="B4208" s="481"/>
      <c r="C4208" s="482" t="s">
        <v>16435</v>
      </c>
      <c r="D4208" s="482"/>
      <c r="E4208" s="482"/>
      <c r="F4208" s="482"/>
      <c r="G4208" s="363" t="s">
        <v>14778</v>
      </c>
      <c r="H4208" s="483">
        <v>0.45</v>
      </c>
      <c r="I4208" s="484"/>
    </row>
    <row r="4209" spans="1:9" ht="12.2" customHeight="1" x14ac:dyDescent="0.25">
      <c r="A4209" s="504">
        <v>39</v>
      </c>
      <c r="B4209" s="486"/>
      <c r="C4209" s="487" t="s">
        <v>16436</v>
      </c>
      <c r="D4209" s="487"/>
      <c r="E4209" s="487"/>
      <c r="F4209" s="487"/>
      <c r="G4209" s="362"/>
      <c r="H4209" s="488"/>
      <c r="I4209" s="488"/>
    </row>
    <row r="4210" spans="1:9" ht="12.2" customHeight="1" x14ac:dyDescent="0.25">
      <c r="A4210" s="481" t="s">
        <v>16437</v>
      </c>
      <c r="B4210" s="481"/>
      <c r="C4210" s="482" t="s">
        <v>16438</v>
      </c>
      <c r="D4210" s="482"/>
      <c r="E4210" s="482"/>
      <c r="F4210" s="482"/>
      <c r="G4210" s="363" t="s">
        <v>16439</v>
      </c>
      <c r="H4210" s="499">
        <v>170</v>
      </c>
      <c r="I4210" s="484"/>
    </row>
    <row r="4211" spans="1:9" ht="12.2" customHeight="1" x14ac:dyDescent="0.25">
      <c r="A4211" s="481" t="s">
        <v>16440</v>
      </c>
      <c r="B4211" s="481"/>
      <c r="C4211" s="482" t="s">
        <v>16441</v>
      </c>
      <c r="D4211" s="482"/>
      <c r="E4211" s="482"/>
      <c r="F4211" s="482"/>
      <c r="G4211" s="363" t="s">
        <v>16439</v>
      </c>
      <c r="H4211" s="499">
        <v>130</v>
      </c>
      <c r="I4211" s="484"/>
    </row>
    <row r="4212" spans="1:9" ht="12.2" customHeight="1" x14ac:dyDescent="0.25">
      <c r="A4212" s="481" t="s">
        <v>16442</v>
      </c>
      <c r="B4212" s="481"/>
      <c r="C4212" s="482" t="s">
        <v>16443</v>
      </c>
      <c r="D4212" s="482"/>
      <c r="E4212" s="482"/>
      <c r="F4212" s="482"/>
      <c r="G4212" s="363" t="s">
        <v>16439</v>
      </c>
      <c r="H4212" s="500">
        <v>50</v>
      </c>
      <c r="I4212" s="484"/>
    </row>
    <row r="4213" spans="1:9" ht="12.2" customHeight="1" x14ac:dyDescent="0.25">
      <c r="A4213" s="481" t="s">
        <v>16444</v>
      </c>
      <c r="B4213" s="481"/>
      <c r="C4213" s="482" t="s">
        <v>16445</v>
      </c>
      <c r="D4213" s="482"/>
      <c r="E4213" s="482"/>
      <c r="F4213" s="482"/>
      <c r="G4213" s="363" t="s">
        <v>16439</v>
      </c>
      <c r="H4213" s="500">
        <v>25</v>
      </c>
      <c r="I4213" s="484"/>
    </row>
    <row r="4214" spans="1:9" ht="12.2" customHeight="1" x14ac:dyDescent="0.25">
      <c r="A4214" s="505">
        <v>245</v>
      </c>
      <c r="B4214" s="486"/>
      <c r="C4214" s="487" t="s">
        <v>1577</v>
      </c>
      <c r="D4214" s="487"/>
      <c r="E4214" s="487"/>
      <c r="F4214" s="487"/>
      <c r="G4214" s="362"/>
      <c r="H4214" s="488"/>
      <c r="I4214" s="488"/>
    </row>
    <row r="4215" spans="1:9" ht="24.4" customHeight="1" x14ac:dyDescent="0.25">
      <c r="A4215" s="481" t="s">
        <v>16446</v>
      </c>
      <c r="B4215" s="481"/>
      <c r="C4215" s="482" t="s">
        <v>16447</v>
      </c>
      <c r="D4215" s="482"/>
      <c r="E4215" s="482"/>
      <c r="F4215" s="482"/>
      <c r="G4215" s="363" t="s">
        <v>14781</v>
      </c>
      <c r="H4215" s="499">
        <v>656.84</v>
      </c>
      <c r="I4215" s="484"/>
    </row>
    <row r="4216" spans="1:9" ht="36.6" customHeight="1" x14ac:dyDescent="0.25">
      <c r="A4216" s="481" t="s">
        <v>16448</v>
      </c>
      <c r="B4216" s="481"/>
      <c r="C4216" s="482" t="s">
        <v>16449</v>
      </c>
      <c r="D4216" s="482"/>
      <c r="E4216" s="482"/>
      <c r="F4216" s="482"/>
      <c r="G4216" s="363" t="s">
        <v>15262</v>
      </c>
      <c r="H4216" s="483">
        <v>2.5</v>
      </c>
      <c r="I4216" s="484"/>
    </row>
    <row r="4217" spans="1:9" ht="12.2" customHeight="1" x14ac:dyDescent="0.25">
      <c r="A4217" s="481" t="s">
        <v>16450</v>
      </c>
      <c r="B4217" s="481"/>
      <c r="C4217" s="482" t="s">
        <v>16451</v>
      </c>
      <c r="D4217" s="482"/>
      <c r="E4217" s="482"/>
      <c r="F4217" s="482"/>
      <c r="G4217" s="363" t="s">
        <v>14791</v>
      </c>
      <c r="H4217" s="500">
        <v>72.5</v>
      </c>
      <c r="I4217" s="484"/>
    </row>
    <row r="4218" spans="1:9" ht="13.35" customHeight="1" x14ac:dyDescent="0.25">
      <c r="A4218" s="514" t="s">
        <v>16452</v>
      </c>
      <c r="B4218" s="514"/>
      <c r="C4218" s="514"/>
      <c r="D4218" s="514"/>
      <c r="E4218" s="514"/>
      <c r="F4218" s="515" t="s">
        <v>16453</v>
      </c>
      <c r="G4218" s="515"/>
      <c r="H4218" s="515"/>
      <c r="I4218" s="515"/>
    </row>
    <row r="4219" spans="1:9" ht="53.65" customHeight="1" x14ac:dyDescent="0.25">
      <c r="A4219" s="512" t="s">
        <v>16454</v>
      </c>
      <c r="B4219" s="512"/>
      <c r="C4219" s="512"/>
      <c r="D4219" s="512"/>
      <c r="E4219" s="512"/>
      <c r="F4219" s="513" t="s">
        <v>16455</v>
      </c>
      <c r="G4219" s="513"/>
      <c r="H4219" s="513"/>
      <c r="I4219" s="513"/>
    </row>
    <row r="4220" spans="1:9" ht="10.9" customHeight="1" x14ac:dyDescent="0.25">
      <c r="A4220" s="490"/>
      <c r="B4220" s="490"/>
      <c r="C4220" s="490"/>
      <c r="D4220" s="490"/>
      <c r="E4220" s="490"/>
      <c r="F4220" s="490"/>
      <c r="G4220" s="490"/>
      <c r="H4220" s="490"/>
      <c r="I4220" s="490"/>
    </row>
  </sheetData>
  <mergeCells count="12570">
    <mergeCell ref="A4219:E4219"/>
    <mergeCell ref="F4219:I4219"/>
    <mergeCell ref="A4220:I4220"/>
    <mergeCell ref="A4217:B4217"/>
    <mergeCell ref="C4217:F4217"/>
    <mergeCell ref="H4217:I4217"/>
    <mergeCell ref="A4218:E4218"/>
    <mergeCell ref="F4218:I4218"/>
    <mergeCell ref="A4215:B4215"/>
    <mergeCell ref="C4215:F4215"/>
    <mergeCell ref="H4215:I4215"/>
    <mergeCell ref="A4216:B4216"/>
    <mergeCell ref="C4216:F4216"/>
    <mergeCell ref="H4216:I4216"/>
    <mergeCell ref="A4213:B4213"/>
    <mergeCell ref="C4213:F4213"/>
    <mergeCell ref="H4213:I4213"/>
    <mergeCell ref="A4214:B4214"/>
    <mergeCell ref="C4214:F4214"/>
    <mergeCell ref="H4214:I4214"/>
    <mergeCell ref="A4211:B4211"/>
    <mergeCell ref="C4211:F4211"/>
    <mergeCell ref="H4211:I4211"/>
    <mergeCell ref="A4212:B4212"/>
    <mergeCell ref="C4212:F4212"/>
    <mergeCell ref="H4212:I4212"/>
    <mergeCell ref="A4209:B4209"/>
    <mergeCell ref="C4209:F4209"/>
    <mergeCell ref="H4209:I4209"/>
    <mergeCell ref="A4210:B4210"/>
    <mergeCell ref="C4210:F4210"/>
    <mergeCell ref="H4210:I4210"/>
    <mergeCell ref="A4207:B4207"/>
    <mergeCell ref="C4207:F4207"/>
    <mergeCell ref="H4207:I4207"/>
    <mergeCell ref="A4208:B4208"/>
    <mergeCell ref="C4208:F4208"/>
    <mergeCell ref="H4208:I4208"/>
    <mergeCell ref="A4205:B4205"/>
    <mergeCell ref="C4205:F4205"/>
    <mergeCell ref="H4205:I4205"/>
    <mergeCell ref="A4206:B4206"/>
    <mergeCell ref="C4206:F4206"/>
    <mergeCell ref="H4206:I4206"/>
    <mergeCell ref="A4203:B4203"/>
    <mergeCell ref="C4203:F4203"/>
    <mergeCell ref="H4203:I4203"/>
    <mergeCell ref="A4204:B4204"/>
    <mergeCell ref="C4204:F4204"/>
    <mergeCell ref="H4204:I4204"/>
    <mergeCell ref="A4201:B4201"/>
    <mergeCell ref="C4201:F4201"/>
    <mergeCell ref="H4201:I4201"/>
    <mergeCell ref="A4202:B4202"/>
    <mergeCell ref="C4202:F4202"/>
    <mergeCell ref="H4202:I4202"/>
    <mergeCell ref="A4199:B4199"/>
    <mergeCell ref="C4199:F4199"/>
    <mergeCell ref="H4199:I4199"/>
    <mergeCell ref="A4200:B4200"/>
    <mergeCell ref="C4200:F4200"/>
    <mergeCell ref="H4200:I4200"/>
    <mergeCell ref="A4197:B4197"/>
    <mergeCell ref="C4197:F4197"/>
    <mergeCell ref="H4197:I4197"/>
    <mergeCell ref="A4198:B4198"/>
    <mergeCell ref="C4198:F4198"/>
    <mergeCell ref="H4198:I4198"/>
    <mergeCell ref="A4195:B4195"/>
    <mergeCell ref="C4195:F4195"/>
    <mergeCell ref="H4195:I4195"/>
    <mergeCell ref="A4196:B4196"/>
    <mergeCell ref="C4196:F4196"/>
    <mergeCell ref="H4196:I4196"/>
    <mergeCell ref="A4193:B4193"/>
    <mergeCell ref="C4193:F4193"/>
    <mergeCell ref="H4193:I4193"/>
    <mergeCell ref="A4194:B4194"/>
    <mergeCell ref="C4194:F4194"/>
    <mergeCell ref="H4194:I4194"/>
    <mergeCell ref="A4191:B4191"/>
    <mergeCell ref="C4191:F4191"/>
    <mergeCell ref="H4191:I4191"/>
    <mergeCell ref="A4192:B4192"/>
    <mergeCell ref="C4192:F4192"/>
    <mergeCell ref="H4192:I4192"/>
    <mergeCell ref="A4189:B4189"/>
    <mergeCell ref="C4189:F4189"/>
    <mergeCell ref="H4189:I4189"/>
    <mergeCell ref="A4190:B4190"/>
    <mergeCell ref="C4190:F4190"/>
    <mergeCell ref="H4190:I4190"/>
    <mergeCell ref="A4187:B4187"/>
    <mergeCell ref="C4187:F4187"/>
    <mergeCell ref="H4187:I4187"/>
    <mergeCell ref="A4188:B4188"/>
    <mergeCell ref="C4188:F4188"/>
    <mergeCell ref="H4188:I4188"/>
    <mergeCell ref="A4185:B4185"/>
    <mergeCell ref="C4185:F4185"/>
    <mergeCell ref="H4185:I4185"/>
    <mergeCell ref="A4186:B4186"/>
    <mergeCell ref="C4186:F4186"/>
    <mergeCell ref="H4186:I4186"/>
    <mergeCell ref="A4183:B4183"/>
    <mergeCell ref="C4183:F4183"/>
    <mergeCell ref="H4183:I4183"/>
    <mergeCell ref="A4184:B4184"/>
    <mergeCell ref="C4184:F4184"/>
    <mergeCell ref="H4184:I4184"/>
    <mergeCell ref="A4181:B4181"/>
    <mergeCell ref="C4181:F4181"/>
    <mergeCell ref="H4181:I4181"/>
    <mergeCell ref="A4182:B4182"/>
    <mergeCell ref="C4182:F4182"/>
    <mergeCell ref="H4182:I4182"/>
    <mergeCell ref="A4179:B4179"/>
    <mergeCell ref="C4179:F4179"/>
    <mergeCell ref="H4179:I4179"/>
    <mergeCell ref="A4180:B4180"/>
    <mergeCell ref="C4180:F4180"/>
    <mergeCell ref="H4180:I4180"/>
    <mergeCell ref="A4177:B4177"/>
    <mergeCell ref="C4177:F4177"/>
    <mergeCell ref="H4177:I4177"/>
    <mergeCell ref="A4178:B4178"/>
    <mergeCell ref="C4178:F4178"/>
    <mergeCell ref="H4178:I4178"/>
    <mergeCell ref="A4175:B4175"/>
    <mergeCell ref="C4175:F4175"/>
    <mergeCell ref="H4175:I4175"/>
    <mergeCell ref="A4176:B4176"/>
    <mergeCell ref="C4176:F4176"/>
    <mergeCell ref="H4176:I4176"/>
    <mergeCell ref="A4173:B4173"/>
    <mergeCell ref="C4173:F4173"/>
    <mergeCell ref="H4173:I4173"/>
    <mergeCell ref="A4174:B4174"/>
    <mergeCell ref="C4174:F4174"/>
    <mergeCell ref="H4174:I4174"/>
    <mergeCell ref="A4171:B4171"/>
    <mergeCell ref="C4171:F4171"/>
    <mergeCell ref="H4171:I4171"/>
    <mergeCell ref="A4172:B4172"/>
    <mergeCell ref="C4172:F4172"/>
    <mergeCell ref="H4172:I4172"/>
    <mergeCell ref="A4169:B4169"/>
    <mergeCell ref="C4169:F4169"/>
    <mergeCell ref="H4169:I4169"/>
    <mergeCell ref="A4170:B4170"/>
    <mergeCell ref="C4170:F4170"/>
    <mergeCell ref="H4170:I4170"/>
    <mergeCell ref="A4167:B4167"/>
    <mergeCell ref="C4167:F4167"/>
    <mergeCell ref="H4167:I4167"/>
    <mergeCell ref="A4168:B4168"/>
    <mergeCell ref="C4168:F4168"/>
    <mergeCell ref="H4168:I4168"/>
    <mergeCell ref="A4165:B4165"/>
    <mergeCell ref="C4165:F4165"/>
    <mergeCell ref="H4165:I4165"/>
    <mergeCell ref="A4166:B4166"/>
    <mergeCell ref="C4166:F4166"/>
    <mergeCell ref="H4166:I4166"/>
    <mergeCell ref="A4163:B4163"/>
    <mergeCell ref="C4163:F4163"/>
    <mergeCell ref="H4163:I4163"/>
    <mergeCell ref="A4164:B4164"/>
    <mergeCell ref="C4164:F4164"/>
    <mergeCell ref="H4164:I4164"/>
    <mergeCell ref="A4161:B4161"/>
    <mergeCell ref="C4161:F4161"/>
    <mergeCell ref="H4161:I4161"/>
    <mergeCell ref="A4162:B4162"/>
    <mergeCell ref="C4162:F4162"/>
    <mergeCell ref="H4162:I4162"/>
    <mergeCell ref="A4159:B4159"/>
    <mergeCell ref="C4159:F4159"/>
    <mergeCell ref="H4159:I4159"/>
    <mergeCell ref="A4160:B4160"/>
    <mergeCell ref="C4160:F4160"/>
    <mergeCell ref="H4160:I4160"/>
    <mergeCell ref="A4157:B4157"/>
    <mergeCell ref="C4157:F4157"/>
    <mergeCell ref="H4157:I4157"/>
    <mergeCell ref="A4158:B4158"/>
    <mergeCell ref="C4158:F4158"/>
    <mergeCell ref="H4158:I4158"/>
    <mergeCell ref="A4155:B4155"/>
    <mergeCell ref="C4155:F4155"/>
    <mergeCell ref="H4155:I4155"/>
    <mergeCell ref="A4156:B4156"/>
    <mergeCell ref="C4156:F4156"/>
    <mergeCell ref="H4156:I4156"/>
    <mergeCell ref="A4153:B4153"/>
    <mergeCell ref="C4153:F4153"/>
    <mergeCell ref="H4153:I4153"/>
    <mergeCell ref="A4154:B4154"/>
    <mergeCell ref="C4154:F4154"/>
    <mergeCell ref="H4154:I4154"/>
    <mergeCell ref="A4151:B4151"/>
    <mergeCell ref="C4151:F4151"/>
    <mergeCell ref="H4151:I4151"/>
    <mergeCell ref="A4152:B4152"/>
    <mergeCell ref="C4152:F4152"/>
    <mergeCell ref="H4152:I4152"/>
    <mergeCell ref="A4149:B4149"/>
    <mergeCell ref="C4149:F4149"/>
    <mergeCell ref="H4149:I4149"/>
    <mergeCell ref="A4150:B4150"/>
    <mergeCell ref="C4150:F4150"/>
    <mergeCell ref="H4150:I4150"/>
    <mergeCell ref="A4147:B4147"/>
    <mergeCell ref="C4147:F4147"/>
    <mergeCell ref="H4147:I4147"/>
    <mergeCell ref="A4148:B4148"/>
    <mergeCell ref="C4148:F4148"/>
    <mergeCell ref="H4148:I4148"/>
    <mergeCell ref="A4145:B4145"/>
    <mergeCell ref="C4145:F4145"/>
    <mergeCell ref="H4145:I4145"/>
    <mergeCell ref="A4146:B4146"/>
    <mergeCell ref="C4146:F4146"/>
    <mergeCell ref="H4146:I4146"/>
    <mergeCell ref="A4143:B4143"/>
    <mergeCell ref="C4143:F4143"/>
    <mergeCell ref="H4143:I4143"/>
    <mergeCell ref="A4144:B4144"/>
    <mergeCell ref="C4144:F4144"/>
    <mergeCell ref="H4144:I4144"/>
    <mergeCell ref="A4141:B4141"/>
    <mergeCell ref="C4141:F4141"/>
    <mergeCell ref="H4141:I4141"/>
    <mergeCell ref="A4142:B4142"/>
    <mergeCell ref="C4142:F4142"/>
    <mergeCell ref="H4142:I4142"/>
    <mergeCell ref="A4139:B4139"/>
    <mergeCell ref="C4139:F4139"/>
    <mergeCell ref="H4139:I4139"/>
    <mergeCell ref="A4140:B4140"/>
    <mergeCell ref="C4140:F4140"/>
    <mergeCell ref="H4140:I4140"/>
    <mergeCell ref="A4137:B4137"/>
    <mergeCell ref="C4137:F4137"/>
    <mergeCell ref="H4137:I4137"/>
    <mergeCell ref="A4138:B4138"/>
    <mergeCell ref="C4138:F4138"/>
    <mergeCell ref="H4138:I4138"/>
    <mergeCell ref="A4135:B4135"/>
    <mergeCell ref="C4135:F4135"/>
    <mergeCell ref="H4135:I4135"/>
    <mergeCell ref="A4136:B4136"/>
    <mergeCell ref="C4136:F4136"/>
    <mergeCell ref="H4136:I4136"/>
    <mergeCell ref="A4133:B4133"/>
    <mergeCell ref="C4133:F4133"/>
    <mergeCell ref="H4133:I4133"/>
    <mergeCell ref="A4134:B4134"/>
    <mergeCell ref="C4134:F4134"/>
    <mergeCell ref="H4134:I4134"/>
    <mergeCell ref="A4131:B4131"/>
    <mergeCell ref="C4131:F4131"/>
    <mergeCell ref="H4131:I4131"/>
    <mergeCell ref="A4132:B4132"/>
    <mergeCell ref="C4132:F4132"/>
    <mergeCell ref="H4132:I4132"/>
    <mergeCell ref="A4129:B4129"/>
    <mergeCell ref="C4129:F4129"/>
    <mergeCell ref="H4129:I4129"/>
    <mergeCell ref="A4130:B4130"/>
    <mergeCell ref="C4130:F4130"/>
    <mergeCell ref="H4130:I4130"/>
    <mergeCell ref="A4127:B4127"/>
    <mergeCell ref="C4127:F4127"/>
    <mergeCell ref="H4127:I4127"/>
    <mergeCell ref="A4128:B4128"/>
    <mergeCell ref="C4128:F4128"/>
    <mergeCell ref="H4128:I4128"/>
    <mergeCell ref="A4125:B4125"/>
    <mergeCell ref="C4125:F4125"/>
    <mergeCell ref="H4125:I4125"/>
    <mergeCell ref="A4126:B4126"/>
    <mergeCell ref="C4126:F4126"/>
    <mergeCell ref="H4126:I4126"/>
    <mergeCell ref="A4123:B4123"/>
    <mergeCell ref="C4123:F4123"/>
    <mergeCell ref="H4123:I4123"/>
    <mergeCell ref="A4124:B4124"/>
    <mergeCell ref="C4124:F4124"/>
    <mergeCell ref="H4124:I4124"/>
    <mergeCell ref="A4121:B4121"/>
    <mergeCell ref="C4121:F4121"/>
    <mergeCell ref="H4121:I4121"/>
    <mergeCell ref="A4122:B4122"/>
    <mergeCell ref="C4122:F4122"/>
    <mergeCell ref="H4122:I4122"/>
    <mergeCell ref="A4119:B4119"/>
    <mergeCell ref="C4119:F4119"/>
    <mergeCell ref="H4119:I4119"/>
    <mergeCell ref="A4120:B4120"/>
    <mergeCell ref="C4120:F4120"/>
    <mergeCell ref="H4120:I4120"/>
    <mergeCell ref="A4117:B4117"/>
    <mergeCell ref="C4117:F4117"/>
    <mergeCell ref="H4117:I4117"/>
    <mergeCell ref="A4118:B4118"/>
    <mergeCell ref="C4118:F4118"/>
    <mergeCell ref="H4118:I4118"/>
    <mergeCell ref="A4115:B4115"/>
    <mergeCell ref="C4115:F4115"/>
    <mergeCell ref="H4115:I4115"/>
    <mergeCell ref="A4116:B4116"/>
    <mergeCell ref="C4116:F4116"/>
    <mergeCell ref="H4116:I4116"/>
    <mergeCell ref="A4113:B4113"/>
    <mergeCell ref="C4113:F4113"/>
    <mergeCell ref="H4113:I4113"/>
    <mergeCell ref="A4114:B4114"/>
    <mergeCell ref="C4114:F4114"/>
    <mergeCell ref="H4114:I4114"/>
    <mergeCell ref="A4111:B4111"/>
    <mergeCell ref="C4111:F4111"/>
    <mergeCell ref="H4111:I4111"/>
    <mergeCell ref="A4112:B4112"/>
    <mergeCell ref="C4112:F4112"/>
    <mergeCell ref="H4112:I4112"/>
    <mergeCell ref="A4109:B4109"/>
    <mergeCell ref="C4109:F4109"/>
    <mergeCell ref="H4109:I4109"/>
    <mergeCell ref="A4110:B4110"/>
    <mergeCell ref="C4110:F4110"/>
    <mergeCell ref="H4110:I4110"/>
    <mergeCell ref="A4107:B4107"/>
    <mergeCell ref="C4107:F4107"/>
    <mergeCell ref="H4107:I4107"/>
    <mergeCell ref="A4108:B4108"/>
    <mergeCell ref="C4108:F4108"/>
    <mergeCell ref="H4108:I4108"/>
    <mergeCell ref="A4105:B4105"/>
    <mergeCell ref="C4105:F4105"/>
    <mergeCell ref="H4105:I4105"/>
    <mergeCell ref="A4106:B4106"/>
    <mergeCell ref="C4106:F4106"/>
    <mergeCell ref="H4106:I4106"/>
    <mergeCell ref="A4103:B4103"/>
    <mergeCell ref="C4103:F4103"/>
    <mergeCell ref="H4103:I4103"/>
    <mergeCell ref="A4104:B4104"/>
    <mergeCell ref="C4104:F4104"/>
    <mergeCell ref="H4104:I4104"/>
    <mergeCell ref="A4101:B4101"/>
    <mergeCell ref="C4101:F4101"/>
    <mergeCell ref="H4101:I4101"/>
    <mergeCell ref="A4102:B4102"/>
    <mergeCell ref="C4102:F4102"/>
    <mergeCell ref="H4102:I4102"/>
    <mergeCell ref="A4099:B4099"/>
    <mergeCell ref="C4099:F4099"/>
    <mergeCell ref="H4099:I4099"/>
    <mergeCell ref="A4100:B4100"/>
    <mergeCell ref="C4100:F4100"/>
    <mergeCell ref="H4100:I4100"/>
    <mergeCell ref="A4097:B4097"/>
    <mergeCell ref="C4097:F4097"/>
    <mergeCell ref="H4097:I4097"/>
    <mergeCell ref="A4098:B4098"/>
    <mergeCell ref="C4098:F4098"/>
    <mergeCell ref="H4098:I4098"/>
    <mergeCell ref="A4095:B4095"/>
    <mergeCell ref="C4095:F4095"/>
    <mergeCell ref="H4095:I4095"/>
    <mergeCell ref="A4096:B4096"/>
    <mergeCell ref="C4096:F4096"/>
    <mergeCell ref="H4096:I4096"/>
    <mergeCell ref="A4093:B4093"/>
    <mergeCell ref="C4093:F4093"/>
    <mergeCell ref="H4093:I4093"/>
    <mergeCell ref="A4094:B4094"/>
    <mergeCell ref="C4094:F4094"/>
    <mergeCell ref="H4094:I4094"/>
    <mergeCell ref="A4091:B4091"/>
    <mergeCell ref="C4091:F4091"/>
    <mergeCell ref="H4091:I4091"/>
    <mergeCell ref="A4092:B4092"/>
    <mergeCell ref="C4092:F4092"/>
    <mergeCell ref="H4092:I4092"/>
    <mergeCell ref="A4089:B4089"/>
    <mergeCell ref="C4089:F4089"/>
    <mergeCell ref="H4089:I4089"/>
    <mergeCell ref="A4090:B4090"/>
    <mergeCell ref="C4090:F4090"/>
    <mergeCell ref="H4090:I4090"/>
    <mergeCell ref="A4087:B4087"/>
    <mergeCell ref="C4087:F4087"/>
    <mergeCell ref="H4087:I4087"/>
    <mergeCell ref="A4088:B4088"/>
    <mergeCell ref="C4088:F4088"/>
    <mergeCell ref="H4088:I4088"/>
    <mergeCell ref="A4085:B4085"/>
    <mergeCell ref="C4085:F4085"/>
    <mergeCell ref="H4085:I4085"/>
    <mergeCell ref="A4086:B4086"/>
    <mergeCell ref="C4086:F4086"/>
    <mergeCell ref="H4086:I4086"/>
    <mergeCell ref="A4083:B4083"/>
    <mergeCell ref="C4083:F4083"/>
    <mergeCell ref="H4083:I4083"/>
    <mergeCell ref="A4084:B4084"/>
    <mergeCell ref="C4084:F4084"/>
    <mergeCell ref="H4084:I4084"/>
    <mergeCell ref="A4081:B4081"/>
    <mergeCell ref="C4081:F4081"/>
    <mergeCell ref="H4081:I4081"/>
    <mergeCell ref="A4082:B4082"/>
    <mergeCell ref="C4082:F4082"/>
    <mergeCell ref="H4082:I4082"/>
    <mergeCell ref="A4079:B4079"/>
    <mergeCell ref="C4079:F4079"/>
    <mergeCell ref="H4079:I4079"/>
    <mergeCell ref="A4080:B4080"/>
    <mergeCell ref="C4080:F4080"/>
    <mergeCell ref="H4080:I4080"/>
    <mergeCell ref="A4077:B4077"/>
    <mergeCell ref="C4077:F4077"/>
    <mergeCell ref="H4077:I4077"/>
    <mergeCell ref="A4078:B4078"/>
    <mergeCell ref="C4078:F4078"/>
    <mergeCell ref="H4078:I4078"/>
    <mergeCell ref="A4075:B4075"/>
    <mergeCell ref="C4075:F4075"/>
    <mergeCell ref="H4075:I4075"/>
    <mergeCell ref="A4076:B4076"/>
    <mergeCell ref="C4076:F4076"/>
    <mergeCell ref="H4076:I4076"/>
    <mergeCell ref="A4073:B4073"/>
    <mergeCell ref="C4073:F4073"/>
    <mergeCell ref="H4073:I4073"/>
    <mergeCell ref="A4074:B4074"/>
    <mergeCell ref="C4074:F4074"/>
    <mergeCell ref="H4074:I4074"/>
    <mergeCell ref="A4071:B4071"/>
    <mergeCell ref="C4071:F4071"/>
    <mergeCell ref="H4071:I4071"/>
    <mergeCell ref="A4072:B4072"/>
    <mergeCell ref="C4072:F4072"/>
    <mergeCell ref="H4072:I4072"/>
    <mergeCell ref="A4069:B4069"/>
    <mergeCell ref="C4069:F4069"/>
    <mergeCell ref="H4069:I4069"/>
    <mergeCell ref="A4070:B4070"/>
    <mergeCell ref="C4070:F4070"/>
    <mergeCell ref="H4070:I4070"/>
    <mergeCell ref="A4067:B4067"/>
    <mergeCell ref="C4067:F4067"/>
    <mergeCell ref="H4067:I4067"/>
    <mergeCell ref="A4068:B4068"/>
    <mergeCell ref="C4068:F4068"/>
    <mergeCell ref="H4068:I4068"/>
    <mergeCell ref="A4065:B4065"/>
    <mergeCell ref="C4065:F4065"/>
    <mergeCell ref="H4065:I4065"/>
    <mergeCell ref="A4066:B4066"/>
    <mergeCell ref="C4066:F4066"/>
    <mergeCell ref="H4066:I4066"/>
    <mergeCell ref="A4063:B4063"/>
    <mergeCell ref="C4063:F4063"/>
    <mergeCell ref="H4063:I4063"/>
    <mergeCell ref="A4064:B4064"/>
    <mergeCell ref="C4064:F4064"/>
    <mergeCell ref="H4064:I4064"/>
    <mergeCell ref="A4061:B4061"/>
    <mergeCell ref="C4061:F4061"/>
    <mergeCell ref="H4061:I4061"/>
    <mergeCell ref="A4062:B4062"/>
    <mergeCell ref="C4062:F4062"/>
    <mergeCell ref="H4062:I4062"/>
    <mergeCell ref="A4059:B4059"/>
    <mergeCell ref="C4059:F4059"/>
    <mergeCell ref="H4059:I4059"/>
    <mergeCell ref="A4060:B4060"/>
    <mergeCell ref="C4060:F4060"/>
    <mergeCell ref="H4060:I4060"/>
    <mergeCell ref="A4057:B4057"/>
    <mergeCell ref="C4057:F4057"/>
    <mergeCell ref="H4057:I4057"/>
    <mergeCell ref="A4058:B4058"/>
    <mergeCell ref="C4058:F4058"/>
    <mergeCell ref="H4058:I4058"/>
    <mergeCell ref="A4055:B4055"/>
    <mergeCell ref="C4055:F4055"/>
    <mergeCell ref="H4055:I4055"/>
    <mergeCell ref="A4056:B4056"/>
    <mergeCell ref="C4056:F4056"/>
    <mergeCell ref="H4056:I4056"/>
    <mergeCell ref="A4053:B4053"/>
    <mergeCell ref="C4053:F4053"/>
    <mergeCell ref="H4053:I4053"/>
    <mergeCell ref="A4054:B4054"/>
    <mergeCell ref="C4054:F4054"/>
    <mergeCell ref="H4054:I4054"/>
    <mergeCell ref="A4051:B4051"/>
    <mergeCell ref="C4051:F4051"/>
    <mergeCell ref="H4051:I4051"/>
    <mergeCell ref="A4052:B4052"/>
    <mergeCell ref="C4052:F4052"/>
    <mergeCell ref="H4052:I4052"/>
    <mergeCell ref="A4049:B4049"/>
    <mergeCell ref="C4049:F4049"/>
    <mergeCell ref="H4049:I4049"/>
    <mergeCell ref="A4050:B4050"/>
    <mergeCell ref="C4050:F4050"/>
    <mergeCell ref="H4050:I4050"/>
    <mergeCell ref="A4047:B4047"/>
    <mergeCell ref="C4047:F4047"/>
    <mergeCell ref="H4047:I4047"/>
    <mergeCell ref="A4048:B4048"/>
    <mergeCell ref="C4048:F4048"/>
    <mergeCell ref="H4048:I4048"/>
    <mergeCell ref="A4045:B4045"/>
    <mergeCell ref="C4045:F4045"/>
    <mergeCell ref="H4045:I4045"/>
    <mergeCell ref="A4046:B4046"/>
    <mergeCell ref="C4046:F4046"/>
    <mergeCell ref="H4046:I4046"/>
    <mergeCell ref="A4041:I4041"/>
    <mergeCell ref="A4042:I4042"/>
    <mergeCell ref="A4043:I4043"/>
    <mergeCell ref="A4044:B4044"/>
    <mergeCell ref="C4044:F4044"/>
    <mergeCell ref="H4044:I4044"/>
    <mergeCell ref="A4036:I4036"/>
    <mergeCell ref="A4037:I4037"/>
    <mergeCell ref="A4038:I4038"/>
    <mergeCell ref="A4039:I4039"/>
    <mergeCell ref="A4040:I4040"/>
    <mergeCell ref="A4034:B4034"/>
    <mergeCell ref="C4034:F4034"/>
    <mergeCell ref="H4034:I4034"/>
    <mergeCell ref="A4035:B4035"/>
    <mergeCell ref="C4035:F4035"/>
    <mergeCell ref="H4035:I4035"/>
    <mergeCell ref="A4032:B4032"/>
    <mergeCell ref="C4032:F4032"/>
    <mergeCell ref="H4032:I4032"/>
    <mergeCell ref="A4033:B4033"/>
    <mergeCell ref="C4033:F4033"/>
    <mergeCell ref="H4033:I4033"/>
    <mergeCell ref="A4030:B4030"/>
    <mergeCell ref="C4030:F4030"/>
    <mergeCell ref="H4030:I4030"/>
    <mergeCell ref="A4031:B4031"/>
    <mergeCell ref="C4031:F4031"/>
    <mergeCell ref="H4031:I4031"/>
    <mergeCell ref="A4028:B4028"/>
    <mergeCell ref="C4028:F4028"/>
    <mergeCell ref="H4028:I4028"/>
    <mergeCell ref="A4029:B4029"/>
    <mergeCell ref="C4029:F4029"/>
    <mergeCell ref="H4029:I4029"/>
    <mergeCell ref="A4026:B4026"/>
    <mergeCell ref="C4026:F4026"/>
    <mergeCell ref="H4026:I4026"/>
    <mergeCell ref="A4027:B4027"/>
    <mergeCell ref="C4027:F4027"/>
    <mergeCell ref="H4027:I4027"/>
    <mergeCell ref="A4024:B4024"/>
    <mergeCell ref="C4024:F4024"/>
    <mergeCell ref="H4024:I4024"/>
    <mergeCell ref="A4025:B4025"/>
    <mergeCell ref="C4025:F4025"/>
    <mergeCell ref="H4025:I4025"/>
    <mergeCell ref="A4022:B4022"/>
    <mergeCell ref="C4022:F4022"/>
    <mergeCell ref="H4022:I4022"/>
    <mergeCell ref="A4023:B4023"/>
    <mergeCell ref="C4023:F4023"/>
    <mergeCell ref="H4023:I4023"/>
    <mergeCell ref="A4020:B4020"/>
    <mergeCell ref="C4020:F4020"/>
    <mergeCell ref="H4020:I4020"/>
    <mergeCell ref="A4021:B4021"/>
    <mergeCell ref="C4021:F4021"/>
    <mergeCell ref="H4021:I4021"/>
    <mergeCell ref="A4018:B4018"/>
    <mergeCell ref="C4018:F4018"/>
    <mergeCell ref="H4018:I4018"/>
    <mergeCell ref="A4019:B4019"/>
    <mergeCell ref="C4019:F4019"/>
    <mergeCell ref="H4019:I4019"/>
    <mergeCell ref="A4016:B4016"/>
    <mergeCell ref="C4016:F4016"/>
    <mergeCell ref="H4016:I4016"/>
    <mergeCell ref="A4017:B4017"/>
    <mergeCell ref="C4017:F4017"/>
    <mergeCell ref="H4017:I4017"/>
    <mergeCell ref="A4014:B4014"/>
    <mergeCell ref="C4014:F4014"/>
    <mergeCell ref="H4014:I4014"/>
    <mergeCell ref="A4015:B4015"/>
    <mergeCell ref="C4015:F4015"/>
    <mergeCell ref="H4015:I4015"/>
    <mergeCell ref="A4012:B4012"/>
    <mergeCell ref="C4012:F4012"/>
    <mergeCell ref="H4012:I4012"/>
    <mergeCell ref="A4013:B4013"/>
    <mergeCell ref="C4013:F4013"/>
    <mergeCell ref="H4013:I4013"/>
    <mergeCell ref="A4010:B4010"/>
    <mergeCell ref="C4010:F4010"/>
    <mergeCell ref="H4010:I4010"/>
    <mergeCell ref="A4011:B4011"/>
    <mergeCell ref="C4011:F4011"/>
    <mergeCell ref="H4011:I4011"/>
    <mergeCell ref="A4008:B4008"/>
    <mergeCell ref="C4008:F4008"/>
    <mergeCell ref="H4008:I4008"/>
    <mergeCell ref="A4009:B4009"/>
    <mergeCell ref="C4009:F4009"/>
    <mergeCell ref="H4009:I4009"/>
    <mergeCell ref="A4006:B4006"/>
    <mergeCell ref="C4006:F4006"/>
    <mergeCell ref="H4006:I4006"/>
    <mergeCell ref="A4007:B4007"/>
    <mergeCell ref="C4007:F4007"/>
    <mergeCell ref="H4007:I4007"/>
    <mergeCell ref="A4004:B4004"/>
    <mergeCell ref="C4004:F4004"/>
    <mergeCell ref="H4004:I4004"/>
    <mergeCell ref="A4005:B4005"/>
    <mergeCell ref="C4005:F4005"/>
    <mergeCell ref="H4005:I4005"/>
    <mergeCell ref="A4002:B4002"/>
    <mergeCell ref="C4002:F4002"/>
    <mergeCell ref="H4002:I4002"/>
    <mergeCell ref="A4003:B4003"/>
    <mergeCell ref="C4003:F4003"/>
    <mergeCell ref="H4003:I4003"/>
    <mergeCell ref="A4000:B4000"/>
    <mergeCell ref="C4000:F4000"/>
    <mergeCell ref="H4000:I4000"/>
    <mergeCell ref="A4001:B4001"/>
    <mergeCell ref="C4001:F4001"/>
    <mergeCell ref="H4001:I4001"/>
    <mergeCell ref="A3998:B3998"/>
    <mergeCell ref="C3998:F3998"/>
    <mergeCell ref="H3998:I3998"/>
    <mergeCell ref="A3999:B3999"/>
    <mergeCell ref="C3999:F3999"/>
    <mergeCell ref="H3999:I3999"/>
    <mergeCell ref="A3996:B3996"/>
    <mergeCell ref="C3996:F3996"/>
    <mergeCell ref="H3996:I3996"/>
    <mergeCell ref="A3997:B3997"/>
    <mergeCell ref="C3997:F3997"/>
    <mergeCell ref="H3997:I3997"/>
    <mergeCell ref="A3994:B3994"/>
    <mergeCell ref="C3994:F3994"/>
    <mergeCell ref="H3994:I3994"/>
    <mergeCell ref="A3995:B3995"/>
    <mergeCell ref="C3995:F3995"/>
    <mergeCell ref="H3995:I3995"/>
    <mergeCell ref="A3992:B3992"/>
    <mergeCell ref="C3992:F3992"/>
    <mergeCell ref="H3992:I3992"/>
    <mergeCell ref="A3993:B3993"/>
    <mergeCell ref="C3993:F3993"/>
    <mergeCell ref="H3993:I3993"/>
    <mergeCell ref="A3990:B3990"/>
    <mergeCell ref="C3990:F3990"/>
    <mergeCell ref="H3990:I3990"/>
    <mergeCell ref="A3991:B3991"/>
    <mergeCell ref="C3991:F3991"/>
    <mergeCell ref="H3991:I3991"/>
    <mergeCell ref="A3988:B3988"/>
    <mergeCell ref="C3988:F3988"/>
    <mergeCell ref="H3988:I3988"/>
    <mergeCell ref="A3989:B3989"/>
    <mergeCell ref="C3989:F3989"/>
    <mergeCell ref="H3989:I3989"/>
    <mergeCell ref="A3986:B3986"/>
    <mergeCell ref="C3986:F3986"/>
    <mergeCell ref="H3986:I3986"/>
    <mergeCell ref="A3987:B3987"/>
    <mergeCell ref="C3987:F3987"/>
    <mergeCell ref="H3987:I3987"/>
    <mergeCell ref="A3984:B3984"/>
    <mergeCell ref="C3984:F3984"/>
    <mergeCell ref="H3984:I3984"/>
    <mergeCell ref="A3985:B3985"/>
    <mergeCell ref="C3985:F3985"/>
    <mergeCell ref="H3985:I3985"/>
    <mergeCell ref="A3982:B3982"/>
    <mergeCell ref="C3982:F3982"/>
    <mergeCell ref="H3982:I3982"/>
    <mergeCell ref="A3983:B3983"/>
    <mergeCell ref="C3983:F3983"/>
    <mergeCell ref="H3983:I3983"/>
    <mergeCell ref="A3980:B3980"/>
    <mergeCell ref="C3980:F3980"/>
    <mergeCell ref="H3980:I3980"/>
    <mergeCell ref="A3981:B3981"/>
    <mergeCell ref="C3981:F3981"/>
    <mergeCell ref="H3981:I3981"/>
    <mergeCell ref="A3978:B3978"/>
    <mergeCell ref="C3978:F3978"/>
    <mergeCell ref="H3978:I3978"/>
    <mergeCell ref="A3979:B3979"/>
    <mergeCell ref="C3979:F3979"/>
    <mergeCell ref="H3979:I3979"/>
    <mergeCell ref="A3976:B3976"/>
    <mergeCell ref="C3976:F3976"/>
    <mergeCell ref="H3976:I3976"/>
    <mergeCell ref="A3977:B3977"/>
    <mergeCell ref="C3977:F3977"/>
    <mergeCell ref="H3977:I3977"/>
    <mergeCell ref="A3974:B3974"/>
    <mergeCell ref="C3974:F3974"/>
    <mergeCell ref="H3974:I3974"/>
    <mergeCell ref="A3975:B3975"/>
    <mergeCell ref="C3975:F3975"/>
    <mergeCell ref="H3975:I3975"/>
    <mergeCell ref="A3972:B3972"/>
    <mergeCell ref="C3972:F3972"/>
    <mergeCell ref="H3972:I3972"/>
    <mergeCell ref="A3973:B3973"/>
    <mergeCell ref="C3973:F3973"/>
    <mergeCell ref="H3973:I3973"/>
    <mergeCell ref="A3970:B3970"/>
    <mergeCell ref="C3970:F3970"/>
    <mergeCell ref="H3970:I3970"/>
    <mergeCell ref="A3971:B3971"/>
    <mergeCell ref="C3971:F3971"/>
    <mergeCell ref="H3971:I3971"/>
    <mergeCell ref="A3968:B3968"/>
    <mergeCell ref="C3968:F3968"/>
    <mergeCell ref="H3968:I3968"/>
    <mergeCell ref="A3969:B3969"/>
    <mergeCell ref="C3969:F3969"/>
    <mergeCell ref="H3969:I3969"/>
    <mergeCell ref="A3966:B3966"/>
    <mergeCell ref="C3966:F3966"/>
    <mergeCell ref="H3966:I3966"/>
    <mergeCell ref="A3967:B3967"/>
    <mergeCell ref="C3967:F3967"/>
    <mergeCell ref="H3967:I3967"/>
    <mergeCell ref="A3964:B3964"/>
    <mergeCell ref="C3964:F3964"/>
    <mergeCell ref="H3964:I3964"/>
    <mergeCell ref="A3965:B3965"/>
    <mergeCell ref="C3965:F3965"/>
    <mergeCell ref="H3965:I3965"/>
    <mergeCell ref="A3962:B3962"/>
    <mergeCell ref="C3962:F3962"/>
    <mergeCell ref="H3962:I3962"/>
    <mergeCell ref="A3963:B3963"/>
    <mergeCell ref="C3963:F3963"/>
    <mergeCell ref="H3963:I3963"/>
    <mergeCell ref="A3960:B3960"/>
    <mergeCell ref="C3960:F3960"/>
    <mergeCell ref="H3960:I3960"/>
    <mergeCell ref="A3961:B3961"/>
    <mergeCell ref="C3961:F3961"/>
    <mergeCell ref="H3961:I3961"/>
    <mergeCell ref="A3958:B3958"/>
    <mergeCell ref="C3958:F3958"/>
    <mergeCell ref="H3958:I3958"/>
    <mergeCell ref="A3959:B3959"/>
    <mergeCell ref="C3959:F3959"/>
    <mergeCell ref="H3959:I3959"/>
    <mergeCell ref="A3956:B3956"/>
    <mergeCell ref="C3956:F3956"/>
    <mergeCell ref="H3956:I3956"/>
    <mergeCell ref="A3957:B3957"/>
    <mergeCell ref="C3957:F3957"/>
    <mergeCell ref="H3957:I3957"/>
    <mergeCell ref="A3954:B3954"/>
    <mergeCell ref="C3954:F3954"/>
    <mergeCell ref="H3954:I3954"/>
    <mergeCell ref="A3955:B3955"/>
    <mergeCell ref="C3955:F3955"/>
    <mergeCell ref="H3955:I3955"/>
    <mergeCell ref="A3952:B3952"/>
    <mergeCell ref="C3952:F3952"/>
    <mergeCell ref="H3952:I3952"/>
    <mergeCell ref="A3953:B3953"/>
    <mergeCell ref="C3953:F3953"/>
    <mergeCell ref="H3953:I3953"/>
    <mergeCell ref="A3950:B3950"/>
    <mergeCell ref="C3950:F3950"/>
    <mergeCell ref="H3950:I3950"/>
    <mergeCell ref="A3951:B3951"/>
    <mergeCell ref="C3951:F3951"/>
    <mergeCell ref="H3951:I3951"/>
    <mergeCell ref="A3948:B3948"/>
    <mergeCell ref="C3948:F3948"/>
    <mergeCell ref="H3948:I3948"/>
    <mergeCell ref="A3949:B3949"/>
    <mergeCell ref="C3949:F3949"/>
    <mergeCell ref="H3949:I3949"/>
    <mergeCell ref="A3946:B3946"/>
    <mergeCell ref="C3946:F3946"/>
    <mergeCell ref="H3946:I3946"/>
    <mergeCell ref="A3947:B3947"/>
    <mergeCell ref="C3947:F3947"/>
    <mergeCell ref="H3947:I3947"/>
    <mergeCell ref="A3944:B3944"/>
    <mergeCell ref="C3944:F3944"/>
    <mergeCell ref="H3944:I3944"/>
    <mergeCell ref="A3945:B3945"/>
    <mergeCell ref="C3945:F3945"/>
    <mergeCell ref="H3945:I3945"/>
    <mergeCell ref="A3942:B3942"/>
    <mergeCell ref="C3942:F3942"/>
    <mergeCell ref="H3942:I3942"/>
    <mergeCell ref="A3943:B3943"/>
    <mergeCell ref="C3943:F3943"/>
    <mergeCell ref="H3943:I3943"/>
    <mergeCell ref="A3940:B3940"/>
    <mergeCell ref="C3940:F3940"/>
    <mergeCell ref="H3940:I3940"/>
    <mergeCell ref="A3941:B3941"/>
    <mergeCell ref="C3941:F3941"/>
    <mergeCell ref="H3941:I3941"/>
    <mergeCell ref="A3938:B3938"/>
    <mergeCell ref="C3938:F3938"/>
    <mergeCell ref="H3938:I3938"/>
    <mergeCell ref="A3939:B3939"/>
    <mergeCell ref="C3939:F3939"/>
    <mergeCell ref="H3939:I3939"/>
    <mergeCell ref="A3936:B3936"/>
    <mergeCell ref="C3936:F3936"/>
    <mergeCell ref="H3936:I3936"/>
    <mergeCell ref="A3937:B3937"/>
    <mergeCell ref="C3937:F3937"/>
    <mergeCell ref="H3937:I3937"/>
    <mergeCell ref="A3934:B3934"/>
    <mergeCell ref="C3934:F3934"/>
    <mergeCell ref="H3934:I3934"/>
    <mergeCell ref="A3935:B3935"/>
    <mergeCell ref="C3935:F3935"/>
    <mergeCell ref="H3935:I3935"/>
    <mergeCell ref="A3932:B3932"/>
    <mergeCell ref="C3932:F3932"/>
    <mergeCell ref="H3932:I3932"/>
    <mergeCell ref="A3933:B3933"/>
    <mergeCell ref="C3933:F3933"/>
    <mergeCell ref="H3933:I3933"/>
    <mergeCell ref="A3930:B3930"/>
    <mergeCell ref="C3930:F3930"/>
    <mergeCell ref="H3930:I3930"/>
    <mergeCell ref="A3931:B3931"/>
    <mergeCell ref="C3931:F3931"/>
    <mergeCell ref="H3931:I3931"/>
    <mergeCell ref="A3928:B3928"/>
    <mergeCell ref="C3928:F3928"/>
    <mergeCell ref="H3928:I3928"/>
    <mergeCell ref="A3929:B3929"/>
    <mergeCell ref="C3929:F3929"/>
    <mergeCell ref="H3929:I3929"/>
    <mergeCell ref="A3926:B3926"/>
    <mergeCell ref="C3926:F3926"/>
    <mergeCell ref="H3926:I3926"/>
    <mergeCell ref="A3927:B3927"/>
    <mergeCell ref="C3927:F3927"/>
    <mergeCell ref="H3927:I3927"/>
    <mergeCell ref="A3924:B3924"/>
    <mergeCell ref="C3924:F3924"/>
    <mergeCell ref="H3924:I3924"/>
    <mergeCell ref="A3925:B3925"/>
    <mergeCell ref="C3925:F3925"/>
    <mergeCell ref="H3925:I3925"/>
    <mergeCell ref="A3922:B3922"/>
    <mergeCell ref="C3922:F3922"/>
    <mergeCell ref="H3922:I3922"/>
    <mergeCell ref="A3923:B3923"/>
    <mergeCell ref="C3923:F3923"/>
    <mergeCell ref="H3923:I3923"/>
    <mergeCell ref="A3920:B3920"/>
    <mergeCell ref="C3920:F3920"/>
    <mergeCell ref="H3920:I3920"/>
    <mergeCell ref="A3921:B3921"/>
    <mergeCell ref="C3921:F3921"/>
    <mergeCell ref="H3921:I3921"/>
    <mergeCell ref="A3918:B3918"/>
    <mergeCell ref="C3918:F3918"/>
    <mergeCell ref="H3918:I3918"/>
    <mergeCell ref="A3919:B3919"/>
    <mergeCell ref="C3919:F3919"/>
    <mergeCell ref="H3919:I3919"/>
    <mergeCell ref="A3916:B3916"/>
    <mergeCell ref="C3916:F3916"/>
    <mergeCell ref="H3916:I3916"/>
    <mergeCell ref="A3917:B3917"/>
    <mergeCell ref="C3917:F3917"/>
    <mergeCell ref="H3917:I3917"/>
    <mergeCell ref="A3914:B3914"/>
    <mergeCell ref="C3914:F3914"/>
    <mergeCell ref="H3914:I3914"/>
    <mergeCell ref="A3915:B3915"/>
    <mergeCell ref="C3915:F3915"/>
    <mergeCell ref="H3915:I3915"/>
    <mergeCell ref="A3912:B3912"/>
    <mergeCell ref="C3912:F3912"/>
    <mergeCell ref="H3912:I3912"/>
    <mergeCell ref="A3913:B3913"/>
    <mergeCell ref="C3913:F3913"/>
    <mergeCell ref="H3913:I3913"/>
    <mergeCell ref="A3910:B3910"/>
    <mergeCell ref="C3910:F3910"/>
    <mergeCell ref="H3910:I3910"/>
    <mergeCell ref="A3911:B3911"/>
    <mergeCell ref="C3911:F3911"/>
    <mergeCell ref="H3911:I3911"/>
    <mergeCell ref="A3908:B3908"/>
    <mergeCell ref="C3908:F3908"/>
    <mergeCell ref="H3908:I3908"/>
    <mergeCell ref="A3909:B3909"/>
    <mergeCell ref="C3909:F3909"/>
    <mergeCell ref="H3909:I3909"/>
    <mergeCell ref="A3906:B3906"/>
    <mergeCell ref="C3906:F3906"/>
    <mergeCell ref="H3906:I3906"/>
    <mergeCell ref="A3907:B3907"/>
    <mergeCell ref="C3907:F3907"/>
    <mergeCell ref="H3907:I3907"/>
    <mergeCell ref="A3904:B3904"/>
    <mergeCell ref="C3904:F3904"/>
    <mergeCell ref="H3904:I3904"/>
    <mergeCell ref="A3905:B3905"/>
    <mergeCell ref="C3905:F3905"/>
    <mergeCell ref="H3905:I3905"/>
    <mergeCell ref="A3902:B3902"/>
    <mergeCell ref="C3902:F3902"/>
    <mergeCell ref="H3902:I3902"/>
    <mergeCell ref="A3903:B3903"/>
    <mergeCell ref="C3903:F3903"/>
    <mergeCell ref="H3903:I3903"/>
    <mergeCell ref="A3900:B3900"/>
    <mergeCell ref="C3900:F3900"/>
    <mergeCell ref="H3900:I3900"/>
    <mergeCell ref="A3901:B3901"/>
    <mergeCell ref="C3901:F3901"/>
    <mergeCell ref="H3901:I3901"/>
    <mergeCell ref="A3898:B3898"/>
    <mergeCell ref="C3898:F3898"/>
    <mergeCell ref="H3898:I3898"/>
    <mergeCell ref="A3899:B3899"/>
    <mergeCell ref="C3899:F3899"/>
    <mergeCell ref="H3899:I3899"/>
    <mergeCell ref="A3896:B3896"/>
    <mergeCell ref="C3896:F3896"/>
    <mergeCell ref="H3896:I3896"/>
    <mergeCell ref="A3897:B3897"/>
    <mergeCell ref="C3897:F3897"/>
    <mergeCell ref="H3897:I3897"/>
    <mergeCell ref="A3894:B3894"/>
    <mergeCell ref="C3894:F3894"/>
    <mergeCell ref="H3894:I3894"/>
    <mergeCell ref="A3895:B3895"/>
    <mergeCell ref="C3895:F3895"/>
    <mergeCell ref="H3895:I3895"/>
    <mergeCell ref="A3892:B3892"/>
    <mergeCell ref="C3892:F3892"/>
    <mergeCell ref="H3892:I3892"/>
    <mergeCell ref="A3893:B3893"/>
    <mergeCell ref="C3893:F3893"/>
    <mergeCell ref="H3893:I3893"/>
    <mergeCell ref="A3890:B3890"/>
    <mergeCell ref="C3890:F3890"/>
    <mergeCell ref="H3890:I3890"/>
    <mergeCell ref="A3891:B3891"/>
    <mergeCell ref="C3891:F3891"/>
    <mergeCell ref="H3891:I3891"/>
    <mergeCell ref="A3888:B3888"/>
    <mergeCell ref="C3888:F3888"/>
    <mergeCell ref="H3888:I3888"/>
    <mergeCell ref="A3889:B3889"/>
    <mergeCell ref="C3889:F3889"/>
    <mergeCell ref="H3889:I3889"/>
    <mergeCell ref="A3886:B3886"/>
    <mergeCell ref="C3886:F3886"/>
    <mergeCell ref="H3886:I3886"/>
    <mergeCell ref="A3887:B3887"/>
    <mergeCell ref="C3887:F3887"/>
    <mergeCell ref="H3887:I3887"/>
    <mergeCell ref="A3884:B3884"/>
    <mergeCell ref="C3884:F3884"/>
    <mergeCell ref="H3884:I3884"/>
    <mergeCell ref="A3885:B3885"/>
    <mergeCell ref="C3885:F3885"/>
    <mergeCell ref="H3885:I3885"/>
    <mergeCell ref="A3882:B3882"/>
    <mergeCell ref="C3882:F3882"/>
    <mergeCell ref="H3882:I3882"/>
    <mergeCell ref="A3883:B3883"/>
    <mergeCell ref="C3883:F3883"/>
    <mergeCell ref="H3883:I3883"/>
    <mergeCell ref="A3880:B3880"/>
    <mergeCell ref="C3880:F3880"/>
    <mergeCell ref="H3880:I3880"/>
    <mergeCell ref="A3881:B3881"/>
    <mergeCell ref="C3881:F3881"/>
    <mergeCell ref="H3881:I3881"/>
    <mergeCell ref="A3878:B3878"/>
    <mergeCell ref="C3878:F3878"/>
    <mergeCell ref="H3878:I3878"/>
    <mergeCell ref="A3879:B3879"/>
    <mergeCell ref="C3879:F3879"/>
    <mergeCell ref="H3879:I3879"/>
    <mergeCell ref="A3876:B3876"/>
    <mergeCell ref="C3876:F3876"/>
    <mergeCell ref="H3876:I3876"/>
    <mergeCell ref="A3877:B3877"/>
    <mergeCell ref="C3877:F3877"/>
    <mergeCell ref="H3877:I3877"/>
    <mergeCell ref="A3874:B3874"/>
    <mergeCell ref="C3874:F3874"/>
    <mergeCell ref="H3874:I3874"/>
    <mergeCell ref="A3875:B3875"/>
    <mergeCell ref="C3875:F3875"/>
    <mergeCell ref="H3875:I3875"/>
    <mergeCell ref="A3872:B3872"/>
    <mergeCell ref="C3872:F3872"/>
    <mergeCell ref="H3872:I3872"/>
    <mergeCell ref="A3873:B3873"/>
    <mergeCell ref="C3873:F3873"/>
    <mergeCell ref="H3873:I3873"/>
    <mergeCell ref="A3870:B3870"/>
    <mergeCell ref="C3870:F3870"/>
    <mergeCell ref="H3870:I3870"/>
    <mergeCell ref="A3871:B3871"/>
    <mergeCell ref="C3871:F3871"/>
    <mergeCell ref="H3871:I3871"/>
    <mergeCell ref="A3868:B3868"/>
    <mergeCell ref="C3868:F3868"/>
    <mergeCell ref="H3868:I3868"/>
    <mergeCell ref="A3869:B3869"/>
    <mergeCell ref="C3869:F3869"/>
    <mergeCell ref="H3869:I3869"/>
    <mergeCell ref="A3866:B3866"/>
    <mergeCell ref="C3866:F3866"/>
    <mergeCell ref="H3866:I3866"/>
    <mergeCell ref="A3867:B3867"/>
    <mergeCell ref="C3867:F3867"/>
    <mergeCell ref="H3867:I3867"/>
    <mergeCell ref="A3864:B3864"/>
    <mergeCell ref="C3864:F3864"/>
    <mergeCell ref="H3864:I3864"/>
    <mergeCell ref="A3865:B3865"/>
    <mergeCell ref="C3865:F3865"/>
    <mergeCell ref="H3865:I3865"/>
    <mergeCell ref="A3862:B3862"/>
    <mergeCell ref="C3862:F3862"/>
    <mergeCell ref="H3862:I3862"/>
    <mergeCell ref="A3863:B3863"/>
    <mergeCell ref="C3863:F3863"/>
    <mergeCell ref="H3863:I3863"/>
    <mergeCell ref="A3860:B3860"/>
    <mergeCell ref="C3860:F3860"/>
    <mergeCell ref="H3860:I3860"/>
    <mergeCell ref="A3861:B3861"/>
    <mergeCell ref="C3861:F3861"/>
    <mergeCell ref="H3861:I3861"/>
    <mergeCell ref="A3858:B3858"/>
    <mergeCell ref="C3858:F3858"/>
    <mergeCell ref="H3858:I3858"/>
    <mergeCell ref="A3859:B3859"/>
    <mergeCell ref="C3859:F3859"/>
    <mergeCell ref="H3859:I3859"/>
    <mergeCell ref="A3856:B3856"/>
    <mergeCell ref="C3856:F3856"/>
    <mergeCell ref="H3856:I3856"/>
    <mergeCell ref="A3857:B3857"/>
    <mergeCell ref="C3857:F3857"/>
    <mergeCell ref="H3857:I3857"/>
    <mergeCell ref="A3854:B3854"/>
    <mergeCell ref="C3854:F3854"/>
    <mergeCell ref="H3854:I3854"/>
    <mergeCell ref="A3855:B3855"/>
    <mergeCell ref="C3855:F3855"/>
    <mergeCell ref="H3855:I3855"/>
    <mergeCell ref="A3852:B3852"/>
    <mergeCell ref="C3852:F3852"/>
    <mergeCell ref="H3852:I3852"/>
    <mergeCell ref="A3853:B3853"/>
    <mergeCell ref="C3853:F3853"/>
    <mergeCell ref="H3853:I3853"/>
    <mergeCell ref="A3850:B3850"/>
    <mergeCell ref="C3850:F3850"/>
    <mergeCell ref="H3850:I3850"/>
    <mergeCell ref="A3851:B3851"/>
    <mergeCell ref="C3851:F3851"/>
    <mergeCell ref="H3851:I3851"/>
    <mergeCell ref="A3848:B3848"/>
    <mergeCell ref="C3848:F3848"/>
    <mergeCell ref="H3848:I3848"/>
    <mergeCell ref="A3849:B3849"/>
    <mergeCell ref="C3849:F3849"/>
    <mergeCell ref="H3849:I3849"/>
    <mergeCell ref="A3846:B3846"/>
    <mergeCell ref="C3846:F3846"/>
    <mergeCell ref="H3846:I3846"/>
    <mergeCell ref="A3847:B3847"/>
    <mergeCell ref="C3847:F3847"/>
    <mergeCell ref="H3847:I3847"/>
    <mergeCell ref="A3844:B3844"/>
    <mergeCell ref="C3844:F3844"/>
    <mergeCell ref="H3844:I3844"/>
    <mergeCell ref="A3845:B3845"/>
    <mergeCell ref="C3845:F3845"/>
    <mergeCell ref="H3845:I3845"/>
    <mergeCell ref="A3842:B3842"/>
    <mergeCell ref="C3842:F3842"/>
    <mergeCell ref="H3842:I3842"/>
    <mergeCell ref="A3843:B3843"/>
    <mergeCell ref="C3843:F3843"/>
    <mergeCell ref="H3843:I3843"/>
    <mergeCell ref="A3840:B3840"/>
    <mergeCell ref="C3840:F3840"/>
    <mergeCell ref="H3840:I3840"/>
    <mergeCell ref="A3841:B3841"/>
    <mergeCell ref="C3841:F3841"/>
    <mergeCell ref="H3841:I3841"/>
    <mergeCell ref="A3838:B3838"/>
    <mergeCell ref="C3838:F3838"/>
    <mergeCell ref="H3838:I3838"/>
    <mergeCell ref="A3839:B3839"/>
    <mergeCell ref="C3839:F3839"/>
    <mergeCell ref="H3839:I3839"/>
    <mergeCell ref="A3836:B3836"/>
    <mergeCell ref="C3836:F3836"/>
    <mergeCell ref="H3836:I3836"/>
    <mergeCell ref="A3837:B3837"/>
    <mergeCell ref="C3837:F3837"/>
    <mergeCell ref="H3837:I3837"/>
    <mergeCell ref="A3834:B3834"/>
    <mergeCell ref="C3834:F3834"/>
    <mergeCell ref="H3834:I3834"/>
    <mergeCell ref="A3835:B3835"/>
    <mergeCell ref="C3835:F3835"/>
    <mergeCell ref="H3835:I3835"/>
    <mergeCell ref="A3832:B3832"/>
    <mergeCell ref="C3832:F3832"/>
    <mergeCell ref="H3832:I3832"/>
    <mergeCell ref="A3833:B3833"/>
    <mergeCell ref="C3833:F3833"/>
    <mergeCell ref="H3833:I3833"/>
    <mergeCell ref="A3830:B3830"/>
    <mergeCell ref="C3830:F3830"/>
    <mergeCell ref="H3830:I3830"/>
    <mergeCell ref="A3831:B3831"/>
    <mergeCell ref="C3831:F3831"/>
    <mergeCell ref="H3831:I3831"/>
    <mergeCell ref="A3828:B3828"/>
    <mergeCell ref="C3828:F3828"/>
    <mergeCell ref="H3828:I3828"/>
    <mergeCell ref="A3829:B3829"/>
    <mergeCell ref="C3829:F3829"/>
    <mergeCell ref="H3829:I3829"/>
    <mergeCell ref="A3826:B3826"/>
    <mergeCell ref="C3826:F3826"/>
    <mergeCell ref="H3826:I3826"/>
    <mergeCell ref="A3827:B3827"/>
    <mergeCell ref="C3827:F3827"/>
    <mergeCell ref="H3827:I3827"/>
    <mergeCell ref="A3824:B3824"/>
    <mergeCell ref="C3824:F3824"/>
    <mergeCell ref="H3824:I3824"/>
    <mergeCell ref="A3825:B3825"/>
    <mergeCell ref="C3825:F3825"/>
    <mergeCell ref="H3825:I3825"/>
    <mergeCell ref="A3822:B3822"/>
    <mergeCell ref="C3822:F3822"/>
    <mergeCell ref="H3822:I3822"/>
    <mergeCell ref="A3823:B3823"/>
    <mergeCell ref="C3823:F3823"/>
    <mergeCell ref="H3823:I3823"/>
    <mergeCell ref="A3820:B3820"/>
    <mergeCell ref="C3820:F3820"/>
    <mergeCell ref="H3820:I3820"/>
    <mergeCell ref="A3821:B3821"/>
    <mergeCell ref="C3821:F3821"/>
    <mergeCell ref="H3821:I3821"/>
    <mergeCell ref="A3818:B3818"/>
    <mergeCell ref="C3818:F3818"/>
    <mergeCell ref="H3818:I3818"/>
    <mergeCell ref="A3819:B3819"/>
    <mergeCell ref="C3819:F3819"/>
    <mergeCell ref="H3819:I3819"/>
    <mergeCell ref="A3816:B3816"/>
    <mergeCell ref="C3816:F3816"/>
    <mergeCell ref="H3816:I3816"/>
    <mergeCell ref="A3817:B3817"/>
    <mergeCell ref="C3817:F3817"/>
    <mergeCell ref="H3817:I3817"/>
    <mergeCell ref="A3814:B3814"/>
    <mergeCell ref="C3814:F3814"/>
    <mergeCell ref="H3814:I3814"/>
    <mergeCell ref="A3815:B3815"/>
    <mergeCell ref="C3815:F3815"/>
    <mergeCell ref="H3815:I3815"/>
    <mergeCell ref="A3812:B3812"/>
    <mergeCell ref="C3812:F3812"/>
    <mergeCell ref="H3812:I3812"/>
    <mergeCell ref="A3813:B3813"/>
    <mergeCell ref="C3813:F3813"/>
    <mergeCell ref="H3813:I3813"/>
    <mergeCell ref="A3810:B3810"/>
    <mergeCell ref="C3810:F3810"/>
    <mergeCell ref="H3810:I3810"/>
    <mergeCell ref="A3811:B3811"/>
    <mergeCell ref="C3811:F3811"/>
    <mergeCell ref="H3811:I3811"/>
    <mergeCell ref="A3808:B3808"/>
    <mergeCell ref="C3808:F3808"/>
    <mergeCell ref="H3808:I3808"/>
    <mergeCell ref="A3809:B3809"/>
    <mergeCell ref="C3809:F3809"/>
    <mergeCell ref="H3809:I3809"/>
    <mergeCell ref="A3806:B3806"/>
    <mergeCell ref="C3806:F3806"/>
    <mergeCell ref="H3806:I3806"/>
    <mergeCell ref="A3807:B3807"/>
    <mergeCell ref="C3807:F3807"/>
    <mergeCell ref="H3807:I3807"/>
    <mergeCell ref="A3804:B3804"/>
    <mergeCell ref="C3804:F3804"/>
    <mergeCell ref="H3804:I3804"/>
    <mergeCell ref="A3805:B3805"/>
    <mergeCell ref="C3805:F3805"/>
    <mergeCell ref="H3805:I3805"/>
    <mergeCell ref="A3802:B3802"/>
    <mergeCell ref="C3802:F3802"/>
    <mergeCell ref="H3802:I3802"/>
    <mergeCell ref="A3803:B3803"/>
    <mergeCell ref="C3803:F3803"/>
    <mergeCell ref="H3803:I3803"/>
    <mergeCell ref="A3800:B3800"/>
    <mergeCell ref="C3800:F3800"/>
    <mergeCell ref="H3800:I3800"/>
    <mergeCell ref="A3801:B3801"/>
    <mergeCell ref="C3801:F3801"/>
    <mergeCell ref="H3801:I3801"/>
    <mergeCell ref="A3798:B3798"/>
    <mergeCell ref="C3798:F3798"/>
    <mergeCell ref="H3798:I3798"/>
    <mergeCell ref="A3799:B3799"/>
    <mergeCell ref="C3799:F3799"/>
    <mergeCell ref="H3799:I3799"/>
    <mergeCell ref="A3796:B3796"/>
    <mergeCell ref="C3796:F3796"/>
    <mergeCell ref="H3796:I3796"/>
    <mergeCell ref="A3797:B3797"/>
    <mergeCell ref="C3797:F3797"/>
    <mergeCell ref="H3797:I3797"/>
    <mergeCell ref="A3794:B3794"/>
    <mergeCell ref="C3794:F3794"/>
    <mergeCell ref="H3794:I3794"/>
    <mergeCell ref="A3795:B3795"/>
    <mergeCell ref="C3795:F3795"/>
    <mergeCell ref="H3795:I3795"/>
    <mergeCell ref="A3792:B3792"/>
    <mergeCell ref="C3792:F3792"/>
    <mergeCell ref="H3792:I3792"/>
    <mergeCell ref="A3793:B3793"/>
    <mergeCell ref="C3793:F3793"/>
    <mergeCell ref="H3793:I3793"/>
    <mergeCell ref="A3790:B3790"/>
    <mergeCell ref="C3790:F3790"/>
    <mergeCell ref="H3790:I3790"/>
    <mergeCell ref="A3791:B3791"/>
    <mergeCell ref="C3791:F3791"/>
    <mergeCell ref="H3791:I3791"/>
    <mergeCell ref="A3788:B3788"/>
    <mergeCell ref="C3788:F3788"/>
    <mergeCell ref="H3788:I3788"/>
    <mergeCell ref="A3789:B3789"/>
    <mergeCell ref="C3789:F3789"/>
    <mergeCell ref="H3789:I3789"/>
    <mergeCell ref="A3786:B3786"/>
    <mergeCell ref="C3786:F3786"/>
    <mergeCell ref="H3786:I3786"/>
    <mergeCell ref="A3787:B3787"/>
    <mergeCell ref="C3787:F3787"/>
    <mergeCell ref="H3787:I3787"/>
    <mergeCell ref="A3784:B3784"/>
    <mergeCell ref="C3784:F3784"/>
    <mergeCell ref="H3784:I3784"/>
    <mergeCell ref="A3785:B3785"/>
    <mergeCell ref="C3785:F3785"/>
    <mergeCell ref="H3785:I3785"/>
    <mergeCell ref="A3782:B3782"/>
    <mergeCell ref="C3782:F3782"/>
    <mergeCell ref="H3782:I3782"/>
    <mergeCell ref="A3783:B3783"/>
    <mergeCell ref="C3783:F3783"/>
    <mergeCell ref="H3783:I3783"/>
    <mergeCell ref="A3780:B3780"/>
    <mergeCell ref="C3780:F3780"/>
    <mergeCell ref="H3780:I3780"/>
    <mergeCell ref="A3781:B3781"/>
    <mergeCell ref="C3781:F3781"/>
    <mergeCell ref="H3781:I3781"/>
    <mergeCell ref="A3778:B3778"/>
    <mergeCell ref="C3778:F3778"/>
    <mergeCell ref="H3778:I3778"/>
    <mergeCell ref="A3779:B3779"/>
    <mergeCell ref="C3779:F3779"/>
    <mergeCell ref="H3779:I3779"/>
    <mergeCell ref="A3776:B3776"/>
    <mergeCell ref="C3776:F3776"/>
    <mergeCell ref="H3776:I3776"/>
    <mergeCell ref="A3777:B3777"/>
    <mergeCell ref="C3777:F3777"/>
    <mergeCell ref="H3777:I3777"/>
    <mergeCell ref="A3774:B3774"/>
    <mergeCell ref="C3774:F3774"/>
    <mergeCell ref="H3774:I3774"/>
    <mergeCell ref="A3775:B3775"/>
    <mergeCell ref="C3775:F3775"/>
    <mergeCell ref="H3775:I3775"/>
    <mergeCell ref="A3772:B3772"/>
    <mergeCell ref="C3772:F3772"/>
    <mergeCell ref="H3772:I3772"/>
    <mergeCell ref="A3773:B3773"/>
    <mergeCell ref="C3773:F3773"/>
    <mergeCell ref="H3773:I3773"/>
    <mergeCell ref="A3770:B3770"/>
    <mergeCell ref="C3770:F3770"/>
    <mergeCell ref="H3770:I3770"/>
    <mergeCell ref="A3771:B3771"/>
    <mergeCell ref="C3771:F3771"/>
    <mergeCell ref="H3771:I3771"/>
    <mergeCell ref="A3768:B3768"/>
    <mergeCell ref="C3768:F3768"/>
    <mergeCell ref="H3768:I3768"/>
    <mergeCell ref="A3769:B3769"/>
    <mergeCell ref="C3769:F3769"/>
    <mergeCell ref="H3769:I3769"/>
    <mergeCell ref="A3766:B3766"/>
    <mergeCell ref="C3766:F3766"/>
    <mergeCell ref="H3766:I3766"/>
    <mergeCell ref="A3767:B3767"/>
    <mergeCell ref="C3767:F3767"/>
    <mergeCell ref="H3767:I3767"/>
    <mergeCell ref="A3764:B3764"/>
    <mergeCell ref="C3764:F3764"/>
    <mergeCell ref="H3764:I3764"/>
    <mergeCell ref="A3765:B3765"/>
    <mergeCell ref="C3765:F3765"/>
    <mergeCell ref="H3765:I3765"/>
    <mergeCell ref="A3762:B3762"/>
    <mergeCell ref="C3762:F3762"/>
    <mergeCell ref="H3762:I3762"/>
    <mergeCell ref="A3763:B3763"/>
    <mergeCell ref="C3763:F3763"/>
    <mergeCell ref="H3763:I3763"/>
    <mergeCell ref="A3760:B3760"/>
    <mergeCell ref="C3760:F3760"/>
    <mergeCell ref="H3760:I3760"/>
    <mergeCell ref="A3761:B3761"/>
    <mergeCell ref="C3761:F3761"/>
    <mergeCell ref="H3761:I3761"/>
    <mergeCell ref="A3758:B3758"/>
    <mergeCell ref="C3758:F3758"/>
    <mergeCell ref="H3758:I3758"/>
    <mergeCell ref="A3759:B3759"/>
    <mergeCell ref="C3759:F3759"/>
    <mergeCell ref="H3759:I3759"/>
    <mergeCell ref="A3756:B3756"/>
    <mergeCell ref="C3756:F3756"/>
    <mergeCell ref="H3756:I3756"/>
    <mergeCell ref="A3757:B3757"/>
    <mergeCell ref="C3757:F3757"/>
    <mergeCell ref="H3757:I3757"/>
    <mergeCell ref="A3754:B3754"/>
    <mergeCell ref="C3754:F3754"/>
    <mergeCell ref="H3754:I3754"/>
    <mergeCell ref="A3755:B3755"/>
    <mergeCell ref="C3755:F3755"/>
    <mergeCell ref="H3755:I3755"/>
    <mergeCell ref="A3752:B3752"/>
    <mergeCell ref="C3752:F3752"/>
    <mergeCell ref="H3752:I3752"/>
    <mergeCell ref="A3753:B3753"/>
    <mergeCell ref="C3753:F3753"/>
    <mergeCell ref="H3753:I3753"/>
    <mergeCell ref="A3750:B3750"/>
    <mergeCell ref="C3750:F3750"/>
    <mergeCell ref="H3750:I3750"/>
    <mergeCell ref="A3751:B3751"/>
    <mergeCell ref="C3751:F3751"/>
    <mergeCell ref="H3751:I3751"/>
    <mergeCell ref="A3748:B3748"/>
    <mergeCell ref="C3748:F3748"/>
    <mergeCell ref="H3748:I3748"/>
    <mergeCell ref="A3749:B3749"/>
    <mergeCell ref="C3749:F3749"/>
    <mergeCell ref="H3749:I3749"/>
    <mergeCell ref="A3746:B3746"/>
    <mergeCell ref="C3746:F3746"/>
    <mergeCell ref="H3746:I3746"/>
    <mergeCell ref="A3747:B3747"/>
    <mergeCell ref="C3747:F3747"/>
    <mergeCell ref="H3747:I3747"/>
    <mergeCell ref="A3744:B3744"/>
    <mergeCell ref="C3744:F3744"/>
    <mergeCell ref="H3744:I3744"/>
    <mergeCell ref="A3745:B3745"/>
    <mergeCell ref="C3745:F3745"/>
    <mergeCell ref="H3745:I3745"/>
    <mergeCell ref="A3742:B3742"/>
    <mergeCell ref="C3742:F3742"/>
    <mergeCell ref="H3742:I3742"/>
    <mergeCell ref="A3743:B3743"/>
    <mergeCell ref="C3743:F3743"/>
    <mergeCell ref="H3743:I3743"/>
    <mergeCell ref="A3740:B3740"/>
    <mergeCell ref="C3740:F3740"/>
    <mergeCell ref="H3740:I3740"/>
    <mergeCell ref="A3741:B3741"/>
    <mergeCell ref="C3741:F3741"/>
    <mergeCell ref="H3741:I3741"/>
    <mergeCell ref="A3738:B3738"/>
    <mergeCell ref="C3738:F3738"/>
    <mergeCell ref="H3738:I3738"/>
    <mergeCell ref="A3739:B3739"/>
    <mergeCell ref="C3739:F3739"/>
    <mergeCell ref="H3739:I3739"/>
    <mergeCell ref="A3736:B3736"/>
    <mergeCell ref="C3736:F3736"/>
    <mergeCell ref="H3736:I3736"/>
    <mergeCell ref="A3737:B3737"/>
    <mergeCell ref="C3737:F3737"/>
    <mergeCell ref="H3737:I3737"/>
    <mergeCell ref="A3734:B3734"/>
    <mergeCell ref="C3734:F3734"/>
    <mergeCell ref="H3734:I3734"/>
    <mergeCell ref="A3735:B3735"/>
    <mergeCell ref="C3735:F3735"/>
    <mergeCell ref="H3735:I3735"/>
    <mergeCell ref="A3732:B3732"/>
    <mergeCell ref="C3732:F3732"/>
    <mergeCell ref="H3732:I3732"/>
    <mergeCell ref="A3733:B3733"/>
    <mergeCell ref="C3733:F3733"/>
    <mergeCell ref="H3733:I3733"/>
    <mergeCell ref="A3730:B3730"/>
    <mergeCell ref="C3730:F3730"/>
    <mergeCell ref="H3730:I3730"/>
    <mergeCell ref="A3731:B3731"/>
    <mergeCell ref="C3731:F3731"/>
    <mergeCell ref="H3731:I3731"/>
    <mergeCell ref="A3728:B3728"/>
    <mergeCell ref="C3728:F3728"/>
    <mergeCell ref="H3728:I3728"/>
    <mergeCell ref="A3729:B3729"/>
    <mergeCell ref="C3729:F3729"/>
    <mergeCell ref="H3729:I3729"/>
    <mergeCell ref="A3726:B3726"/>
    <mergeCell ref="C3726:F3726"/>
    <mergeCell ref="H3726:I3726"/>
    <mergeCell ref="A3727:B3727"/>
    <mergeCell ref="C3727:F3727"/>
    <mergeCell ref="H3727:I3727"/>
    <mergeCell ref="A3724:B3724"/>
    <mergeCell ref="C3724:F3724"/>
    <mergeCell ref="H3724:I3724"/>
    <mergeCell ref="A3725:B3725"/>
    <mergeCell ref="C3725:F3725"/>
    <mergeCell ref="H3725:I3725"/>
    <mergeCell ref="A3722:B3722"/>
    <mergeCell ref="C3722:F3722"/>
    <mergeCell ref="H3722:I3722"/>
    <mergeCell ref="A3723:B3723"/>
    <mergeCell ref="C3723:F3723"/>
    <mergeCell ref="H3723:I3723"/>
    <mergeCell ref="A3720:B3720"/>
    <mergeCell ref="C3720:F3720"/>
    <mergeCell ref="H3720:I3720"/>
    <mergeCell ref="A3721:B3721"/>
    <mergeCell ref="C3721:F3721"/>
    <mergeCell ref="H3721:I3721"/>
    <mergeCell ref="A3718:B3718"/>
    <mergeCell ref="C3718:F3718"/>
    <mergeCell ref="H3718:I3718"/>
    <mergeCell ref="A3719:B3719"/>
    <mergeCell ref="C3719:F3719"/>
    <mergeCell ref="H3719:I3719"/>
    <mergeCell ref="A3716:B3716"/>
    <mergeCell ref="C3716:F3716"/>
    <mergeCell ref="H3716:I3716"/>
    <mergeCell ref="A3717:B3717"/>
    <mergeCell ref="C3717:F3717"/>
    <mergeCell ref="H3717:I3717"/>
    <mergeCell ref="A3714:B3714"/>
    <mergeCell ref="C3714:F3714"/>
    <mergeCell ref="H3714:I3714"/>
    <mergeCell ref="A3715:B3715"/>
    <mergeCell ref="C3715:F3715"/>
    <mergeCell ref="H3715:I3715"/>
    <mergeCell ref="A3712:B3712"/>
    <mergeCell ref="C3712:F3712"/>
    <mergeCell ref="H3712:I3712"/>
    <mergeCell ref="A3713:B3713"/>
    <mergeCell ref="C3713:F3713"/>
    <mergeCell ref="H3713:I3713"/>
    <mergeCell ref="A3710:B3710"/>
    <mergeCell ref="C3710:F3710"/>
    <mergeCell ref="H3710:I3710"/>
    <mergeCell ref="A3711:B3711"/>
    <mergeCell ref="C3711:F3711"/>
    <mergeCell ref="H3711:I3711"/>
    <mergeCell ref="A3708:B3708"/>
    <mergeCell ref="C3708:F3708"/>
    <mergeCell ref="H3708:I3708"/>
    <mergeCell ref="A3709:B3709"/>
    <mergeCell ref="C3709:F3709"/>
    <mergeCell ref="H3709:I3709"/>
    <mergeCell ref="A3706:B3706"/>
    <mergeCell ref="C3706:F3706"/>
    <mergeCell ref="H3706:I3706"/>
    <mergeCell ref="A3707:B3707"/>
    <mergeCell ref="C3707:F3707"/>
    <mergeCell ref="H3707:I3707"/>
    <mergeCell ref="A3704:B3704"/>
    <mergeCell ref="C3704:F3704"/>
    <mergeCell ref="H3704:I3704"/>
    <mergeCell ref="A3705:B3705"/>
    <mergeCell ref="C3705:F3705"/>
    <mergeCell ref="H3705:I3705"/>
    <mergeCell ref="A3702:B3702"/>
    <mergeCell ref="C3702:F3702"/>
    <mergeCell ref="H3702:I3702"/>
    <mergeCell ref="A3703:B3703"/>
    <mergeCell ref="C3703:F3703"/>
    <mergeCell ref="H3703:I3703"/>
    <mergeCell ref="A3700:B3700"/>
    <mergeCell ref="C3700:F3700"/>
    <mergeCell ref="H3700:I3700"/>
    <mergeCell ref="A3701:B3701"/>
    <mergeCell ref="C3701:F3701"/>
    <mergeCell ref="H3701:I3701"/>
    <mergeCell ref="A3698:B3698"/>
    <mergeCell ref="C3698:F3698"/>
    <mergeCell ref="H3698:I3698"/>
    <mergeCell ref="A3699:B3699"/>
    <mergeCell ref="C3699:F3699"/>
    <mergeCell ref="H3699:I3699"/>
    <mergeCell ref="A3696:B3696"/>
    <mergeCell ref="C3696:F3696"/>
    <mergeCell ref="H3696:I3696"/>
    <mergeCell ref="A3697:B3697"/>
    <mergeCell ref="C3697:F3697"/>
    <mergeCell ref="H3697:I3697"/>
    <mergeCell ref="A3694:B3694"/>
    <mergeCell ref="C3694:F3694"/>
    <mergeCell ref="H3694:I3694"/>
    <mergeCell ref="A3695:B3695"/>
    <mergeCell ref="C3695:F3695"/>
    <mergeCell ref="H3695:I3695"/>
    <mergeCell ref="A3692:B3692"/>
    <mergeCell ref="C3692:F3692"/>
    <mergeCell ref="H3692:I3692"/>
    <mergeCell ref="A3693:B3693"/>
    <mergeCell ref="C3693:F3693"/>
    <mergeCell ref="H3693:I3693"/>
    <mergeCell ref="A3690:B3690"/>
    <mergeCell ref="C3690:F3690"/>
    <mergeCell ref="H3690:I3690"/>
    <mergeCell ref="A3691:B3691"/>
    <mergeCell ref="C3691:F3691"/>
    <mergeCell ref="H3691:I3691"/>
    <mergeCell ref="A3688:B3688"/>
    <mergeCell ref="C3688:F3688"/>
    <mergeCell ref="H3688:I3688"/>
    <mergeCell ref="A3689:B3689"/>
    <mergeCell ref="C3689:F3689"/>
    <mergeCell ref="H3689:I3689"/>
    <mergeCell ref="A3686:B3686"/>
    <mergeCell ref="C3686:F3686"/>
    <mergeCell ref="H3686:I3686"/>
    <mergeCell ref="A3687:B3687"/>
    <mergeCell ref="C3687:F3687"/>
    <mergeCell ref="H3687:I3687"/>
    <mergeCell ref="A3684:B3684"/>
    <mergeCell ref="C3684:F3684"/>
    <mergeCell ref="H3684:I3684"/>
    <mergeCell ref="A3685:B3685"/>
    <mergeCell ref="C3685:F3685"/>
    <mergeCell ref="H3685:I3685"/>
    <mergeCell ref="A3682:B3682"/>
    <mergeCell ref="C3682:F3682"/>
    <mergeCell ref="H3682:I3682"/>
    <mergeCell ref="A3683:B3683"/>
    <mergeCell ref="C3683:F3683"/>
    <mergeCell ref="H3683:I3683"/>
    <mergeCell ref="A3680:B3680"/>
    <mergeCell ref="C3680:F3680"/>
    <mergeCell ref="H3680:I3680"/>
    <mergeCell ref="A3681:B3681"/>
    <mergeCell ref="C3681:F3681"/>
    <mergeCell ref="H3681:I3681"/>
    <mergeCell ref="A3678:B3678"/>
    <mergeCell ref="C3678:F3678"/>
    <mergeCell ref="H3678:I3678"/>
    <mergeCell ref="A3679:B3679"/>
    <mergeCell ref="C3679:F3679"/>
    <mergeCell ref="H3679:I3679"/>
    <mergeCell ref="A3676:B3676"/>
    <mergeCell ref="C3676:F3676"/>
    <mergeCell ref="H3676:I3676"/>
    <mergeCell ref="A3677:B3677"/>
    <mergeCell ref="C3677:F3677"/>
    <mergeCell ref="H3677:I3677"/>
    <mergeCell ref="A3674:B3674"/>
    <mergeCell ref="C3674:F3674"/>
    <mergeCell ref="H3674:I3674"/>
    <mergeCell ref="A3675:B3675"/>
    <mergeCell ref="C3675:F3675"/>
    <mergeCell ref="H3675:I3675"/>
    <mergeCell ref="A3672:B3672"/>
    <mergeCell ref="C3672:F3672"/>
    <mergeCell ref="H3672:I3672"/>
    <mergeCell ref="A3673:B3673"/>
    <mergeCell ref="C3673:F3673"/>
    <mergeCell ref="H3673:I3673"/>
    <mergeCell ref="A3670:B3670"/>
    <mergeCell ref="C3670:F3670"/>
    <mergeCell ref="H3670:I3670"/>
    <mergeCell ref="A3671:B3671"/>
    <mergeCell ref="C3671:F3671"/>
    <mergeCell ref="H3671:I3671"/>
    <mergeCell ref="A3668:B3668"/>
    <mergeCell ref="C3668:F3668"/>
    <mergeCell ref="H3668:I3668"/>
    <mergeCell ref="A3669:B3669"/>
    <mergeCell ref="C3669:F3669"/>
    <mergeCell ref="H3669:I3669"/>
    <mergeCell ref="A3666:B3666"/>
    <mergeCell ref="C3666:F3666"/>
    <mergeCell ref="H3666:I3666"/>
    <mergeCell ref="A3667:B3667"/>
    <mergeCell ref="C3667:F3667"/>
    <mergeCell ref="H3667:I3667"/>
    <mergeCell ref="A3664:B3664"/>
    <mergeCell ref="C3664:F3664"/>
    <mergeCell ref="H3664:I3664"/>
    <mergeCell ref="A3665:B3665"/>
    <mergeCell ref="C3665:F3665"/>
    <mergeCell ref="H3665:I3665"/>
    <mergeCell ref="A3662:B3662"/>
    <mergeCell ref="C3662:F3662"/>
    <mergeCell ref="H3662:I3662"/>
    <mergeCell ref="A3663:B3663"/>
    <mergeCell ref="C3663:F3663"/>
    <mergeCell ref="H3663:I3663"/>
    <mergeCell ref="A3660:B3660"/>
    <mergeCell ref="C3660:F3660"/>
    <mergeCell ref="H3660:I3660"/>
    <mergeCell ref="A3661:B3661"/>
    <mergeCell ref="C3661:F3661"/>
    <mergeCell ref="H3661:I3661"/>
    <mergeCell ref="A3658:B3658"/>
    <mergeCell ref="C3658:F3658"/>
    <mergeCell ref="H3658:I3658"/>
    <mergeCell ref="A3659:B3659"/>
    <mergeCell ref="C3659:F3659"/>
    <mergeCell ref="H3659:I3659"/>
    <mergeCell ref="A3656:B3656"/>
    <mergeCell ref="C3656:F3656"/>
    <mergeCell ref="H3656:I3656"/>
    <mergeCell ref="A3657:B3657"/>
    <mergeCell ref="C3657:F3657"/>
    <mergeCell ref="H3657:I3657"/>
    <mergeCell ref="A3654:B3654"/>
    <mergeCell ref="C3654:F3654"/>
    <mergeCell ref="H3654:I3654"/>
    <mergeCell ref="A3655:B3655"/>
    <mergeCell ref="C3655:F3655"/>
    <mergeCell ref="H3655:I3655"/>
    <mergeCell ref="A3652:B3652"/>
    <mergeCell ref="C3652:F3652"/>
    <mergeCell ref="H3652:I3652"/>
    <mergeCell ref="A3653:B3653"/>
    <mergeCell ref="C3653:F3653"/>
    <mergeCell ref="H3653:I3653"/>
    <mergeCell ref="A3650:B3650"/>
    <mergeCell ref="C3650:F3650"/>
    <mergeCell ref="H3650:I3650"/>
    <mergeCell ref="A3651:B3651"/>
    <mergeCell ref="C3651:F3651"/>
    <mergeCell ref="H3651:I3651"/>
    <mergeCell ref="A3648:B3648"/>
    <mergeCell ref="C3648:F3648"/>
    <mergeCell ref="H3648:I3648"/>
    <mergeCell ref="A3649:B3649"/>
    <mergeCell ref="C3649:F3649"/>
    <mergeCell ref="H3649:I3649"/>
    <mergeCell ref="A3646:B3646"/>
    <mergeCell ref="C3646:F3646"/>
    <mergeCell ref="H3646:I3646"/>
    <mergeCell ref="A3647:B3647"/>
    <mergeCell ref="C3647:F3647"/>
    <mergeCell ref="H3647:I3647"/>
    <mergeCell ref="A3644:B3644"/>
    <mergeCell ref="C3644:F3644"/>
    <mergeCell ref="H3644:I3644"/>
    <mergeCell ref="A3645:B3645"/>
    <mergeCell ref="C3645:F3645"/>
    <mergeCell ref="H3645:I3645"/>
    <mergeCell ref="A3642:B3642"/>
    <mergeCell ref="C3642:F3642"/>
    <mergeCell ref="H3642:I3642"/>
    <mergeCell ref="A3643:B3643"/>
    <mergeCell ref="C3643:F3643"/>
    <mergeCell ref="H3643:I3643"/>
    <mergeCell ref="A3640:B3640"/>
    <mergeCell ref="C3640:F3640"/>
    <mergeCell ref="H3640:I3640"/>
    <mergeCell ref="A3641:B3641"/>
    <mergeCell ref="C3641:F3641"/>
    <mergeCell ref="H3641:I3641"/>
    <mergeCell ref="A3638:B3638"/>
    <mergeCell ref="C3638:F3638"/>
    <mergeCell ref="H3638:I3638"/>
    <mergeCell ref="A3639:B3639"/>
    <mergeCell ref="C3639:F3639"/>
    <mergeCell ref="H3639:I3639"/>
    <mergeCell ref="A3636:B3636"/>
    <mergeCell ref="C3636:F3636"/>
    <mergeCell ref="H3636:I3636"/>
    <mergeCell ref="A3637:B3637"/>
    <mergeCell ref="C3637:F3637"/>
    <mergeCell ref="H3637:I3637"/>
    <mergeCell ref="A3634:B3634"/>
    <mergeCell ref="C3634:F3634"/>
    <mergeCell ref="H3634:I3634"/>
    <mergeCell ref="A3635:B3635"/>
    <mergeCell ref="C3635:F3635"/>
    <mergeCell ref="H3635:I3635"/>
    <mergeCell ref="A3632:B3632"/>
    <mergeCell ref="C3632:F3632"/>
    <mergeCell ref="H3632:I3632"/>
    <mergeCell ref="A3633:B3633"/>
    <mergeCell ref="C3633:F3633"/>
    <mergeCell ref="H3633:I3633"/>
    <mergeCell ref="A3630:B3630"/>
    <mergeCell ref="C3630:F3630"/>
    <mergeCell ref="H3630:I3630"/>
    <mergeCell ref="A3631:B3631"/>
    <mergeCell ref="C3631:F3631"/>
    <mergeCell ref="H3631:I3631"/>
    <mergeCell ref="A3628:B3628"/>
    <mergeCell ref="C3628:F3628"/>
    <mergeCell ref="H3628:I3628"/>
    <mergeCell ref="A3629:B3629"/>
    <mergeCell ref="C3629:F3629"/>
    <mergeCell ref="H3629:I3629"/>
    <mergeCell ref="A3626:B3626"/>
    <mergeCell ref="C3626:F3626"/>
    <mergeCell ref="H3626:I3626"/>
    <mergeCell ref="A3627:B3627"/>
    <mergeCell ref="C3627:F3627"/>
    <mergeCell ref="H3627:I3627"/>
    <mergeCell ref="A3624:B3624"/>
    <mergeCell ref="C3624:F3624"/>
    <mergeCell ref="H3624:I3624"/>
    <mergeCell ref="A3625:B3625"/>
    <mergeCell ref="C3625:F3625"/>
    <mergeCell ref="H3625:I3625"/>
    <mergeCell ref="A3622:B3622"/>
    <mergeCell ref="C3622:F3622"/>
    <mergeCell ref="H3622:I3622"/>
    <mergeCell ref="A3623:B3623"/>
    <mergeCell ref="C3623:F3623"/>
    <mergeCell ref="H3623:I3623"/>
    <mergeCell ref="A3620:B3620"/>
    <mergeCell ref="C3620:F3620"/>
    <mergeCell ref="H3620:I3620"/>
    <mergeCell ref="A3621:B3621"/>
    <mergeCell ref="C3621:F3621"/>
    <mergeCell ref="H3621:I3621"/>
    <mergeCell ref="A3618:B3618"/>
    <mergeCell ref="C3618:F3618"/>
    <mergeCell ref="H3618:I3618"/>
    <mergeCell ref="A3619:B3619"/>
    <mergeCell ref="C3619:F3619"/>
    <mergeCell ref="H3619:I3619"/>
    <mergeCell ref="A3616:B3616"/>
    <mergeCell ref="C3616:F3616"/>
    <mergeCell ref="H3616:I3616"/>
    <mergeCell ref="A3617:B3617"/>
    <mergeCell ref="C3617:F3617"/>
    <mergeCell ref="H3617:I3617"/>
    <mergeCell ref="A3614:B3614"/>
    <mergeCell ref="C3614:F3614"/>
    <mergeCell ref="H3614:I3614"/>
    <mergeCell ref="A3615:B3615"/>
    <mergeCell ref="C3615:F3615"/>
    <mergeCell ref="H3615:I3615"/>
    <mergeCell ref="A3612:B3612"/>
    <mergeCell ref="C3612:F3612"/>
    <mergeCell ref="H3612:I3612"/>
    <mergeCell ref="A3613:B3613"/>
    <mergeCell ref="C3613:F3613"/>
    <mergeCell ref="H3613:I3613"/>
    <mergeCell ref="A3610:B3610"/>
    <mergeCell ref="C3610:F3610"/>
    <mergeCell ref="H3610:I3610"/>
    <mergeCell ref="A3611:B3611"/>
    <mergeCell ref="C3611:F3611"/>
    <mergeCell ref="H3611:I3611"/>
    <mergeCell ref="A3608:B3608"/>
    <mergeCell ref="C3608:F3608"/>
    <mergeCell ref="H3608:I3608"/>
    <mergeCell ref="A3609:B3609"/>
    <mergeCell ref="C3609:F3609"/>
    <mergeCell ref="H3609:I3609"/>
    <mergeCell ref="A3606:B3606"/>
    <mergeCell ref="C3606:F3606"/>
    <mergeCell ref="H3606:I3606"/>
    <mergeCell ref="A3607:B3607"/>
    <mergeCell ref="C3607:F3607"/>
    <mergeCell ref="H3607:I3607"/>
    <mergeCell ref="A3604:B3604"/>
    <mergeCell ref="C3604:F3604"/>
    <mergeCell ref="H3604:I3604"/>
    <mergeCell ref="A3605:B3605"/>
    <mergeCell ref="C3605:F3605"/>
    <mergeCell ref="H3605:I3605"/>
    <mergeCell ref="A3602:B3602"/>
    <mergeCell ref="C3602:F3602"/>
    <mergeCell ref="H3602:I3602"/>
    <mergeCell ref="A3603:B3603"/>
    <mergeCell ref="C3603:F3603"/>
    <mergeCell ref="H3603:I3603"/>
    <mergeCell ref="A3600:B3600"/>
    <mergeCell ref="C3600:F3600"/>
    <mergeCell ref="H3600:I3600"/>
    <mergeCell ref="A3601:B3601"/>
    <mergeCell ref="C3601:F3601"/>
    <mergeCell ref="H3601:I3601"/>
    <mergeCell ref="A3598:B3598"/>
    <mergeCell ref="C3598:F3598"/>
    <mergeCell ref="H3598:I3598"/>
    <mergeCell ref="A3599:B3599"/>
    <mergeCell ref="C3599:F3599"/>
    <mergeCell ref="H3599:I3599"/>
    <mergeCell ref="A3596:B3596"/>
    <mergeCell ref="C3596:F3596"/>
    <mergeCell ref="H3596:I3596"/>
    <mergeCell ref="A3597:B3597"/>
    <mergeCell ref="C3597:F3597"/>
    <mergeCell ref="H3597:I3597"/>
    <mergeCell ref="A3594:B3594"/>
    <mergeCell ref="C3594:F3594"/>
    <mergeCell ref="H3594:I3594"/>
    <mergeCell ref="A3595:B3595"/>
    <mergeCell ref="C3595:F3595"/>
    <mergeCell ref="H3595:I3595"/>
    <mergeCell ref="A3592:B3592"/>
    <mergeCell ref="C3592:F3592"/>
    <mergeCell ref="H3592:I3592"/>
    <mergeCell ref="A3593:B3593"/>
    <mergeCell ref="C3593:F3593"/>
    <mergeCell ref="H3593:I3593"/>
    <mergeCell ref="A3590:B3590"/>
    <mergeCell ref="C3590:F3590"/>
    <mergeCell ref="H3590:I3590"/>
    <mergeCell ref="A3591:B3591"/>
    <mergeCell ref="C3591:F3591"/>
    <mergeCell ref="H3591:I3591"/>
    <mergeCell ref="A3588:B3588"/>
    <mergeCell ref="C3588:F3588"/>
    <mergeCell ref="H3588:I3588"/>
    <mergeCell ref="A3589:B3589"/>
    <mergeCell ref="C3589:F3589"/>
    <mergeCell ref="H3589:I3589"/>
    <mergeCell ref="A3586:B3586"/>
    <mergeCell ref="C3586:F3586"/>
    <mergeCell ref="H3586:I3586"/>
    <mergeCell ref="A3587:B3587"/>
    <mergeCell ref="C3587:F3587"/>
    <mergeCell ref="H3587:I3587"/>
    <mergeCell ref="A3584:B3584"/>
    <mergeCell ref="C3584:F3584"/>
    <mergeCell ref="H3584:I3584"/>
    <mergeCell ref="A3585:B3585"/>
    <mergeCell ref="C3585:F3585"/>
    <mergeCell ref="H3585:I3585"/>
    <mergeCell ref="A3582:B3582"/>
    <mergeCell ref="C3582:F3582"/>
    <mergeCell ref="H3582:I3582"/>
    <mergeCell ref="A3583:B3583"/>
    <mergeCell ref="C3583:F3583"/>
    <mergeCell ref="H3583:I3583"/>
    <mergeCell ref="A3580:B3580"/>
    <mergeCell ref="C3580:F3580"/>
    <mergeCell ref="H3580:I3580"/>
    <mergeCell ref="A3581:B3581"/>
    <mergeCell ref="C3581:F3581"/>
    <mergeCell ref="H3581:I3581"/>
    <mergeCell ref="A3578:B3578"/>
    <mergeCell ref="C3578:F3578"/>
    <mergeCell ref="H3578:I3578"/>
    <mergeCell ref="A3579:B3579"/>
    <mergeCell ref="C3579:F3579"/>
    <mergeCell ref="H3579:I3579"/>
    <mergeCell ref="A3576:B3576"/>
    <mergeCell ref="C3576:F3576"/>
    <mergeCell ref="H3576:I3576"/>
    <mergeCell ref="A3577:B3577"/>
    <mergeCell ref="C3577:F3577"/>
    <mergeCell ref="H3577:I3577"/>
    <mergeCell ref="A3574:B3574"/>
    <mergeCell ref="C3574:F3574"/>
    <mergeCell ref="H3574:I3574"/>
    <mergeCell ref="A3575:B3575"/>
    <mergeCell ref="C3575:F3575"/>
    <mergeCell ref="H3575:I3575"/>
    <mergeCell ref="A3572:B3572"/>
    <mergeCell ref="C3572:F3572"/>
    <mergeCell ref="H3572:I3572"/>
    <mergeCell ref="A3573:B3573"/>
    <mergeCell ref="C3573:F3573"/>
    <mergeCell ref="H3573:I3573"/>
    <mergeCell ref="A3570:B3570"/>
    <mergeCell ref="C3570:F3570"/>
    <mergeCell ref="H3570:I3570"/>
    <mergeCell ref="A3571:B3571"/>
    <mergeCell ref="C3571:F3571"/>
    <mergeCell ref="H3571:I3571"/>
    <mergeCell ref="A3568:B3568"/>
    <mergeCell ref="C3568:F3568"/>
    <mergeCell ref="H3568:I3568"/>
    <mergeCell ref="A3569:B3569"/>
    <mergeCell ref="C3569:F3569"/>
    <mergeCell ref="H3569:I3569"/>
    <mergeCell ref="A3566:B3566"/>
    <mergeCell ref="C3566:F3566"/>
    <mergeCell ref="H3566:I3566"/>
    <mergeCell ref="A3567:B3567"/>
    <mergeCell ref="C3567:F3567"/>
    <mergeCell ref="H3567:I3567"/>
    <mergeCell ref="A3564:B3564"/>
    <mergeCell ref="C3564:F3564"/>
    <mergeCell ref="H3564:I3564"/>
    <mergeCell ref="A3565:B3565"/>
    <mergeCell ref="C3565:F3565"/>
    <mergeCell ref="H3565:I3565"/>
    <mergeCell ref="A3562:B3562"/>
    <mergeCell ref="C3562:F3562"/>
    <mergeCell ref="H3562:I3562"/>
    <mergeCell ref="A3563:B3563"/>
    <mergeCell ref="C3563:F3563"/>
    <mergeCell ref="H3563:I3563"/>
    <mergeCell ref="A3560:B3560"/>
    <mergeCell ref="C3560:F3560"/>
    <mergeCell ref="H3560:I3560"/>
    <mergeCell ref="A3561:B3561"/>
    <mergeCell ref="C3561:F3561"/>
    <mergeCell ref="H3561:I3561"/>
    <mergeCell ref="A3558:B3558"/>
    <mergeCell ref="C3558:F3558"/>
    <mergeCell ref="H3558:I3558"/>
    <mergeCell ref="A3559:B3559"/>
    <mergeCell ref="C3559:F3559"/>
    <mergeCell ref="H3559:I3559"/>
    <mergeCell ref="A3556:B3556"/>
    <mergeCell ref="C3556:F3556"/>
    <mergeCell ref="H3556:I3556"/>
    <mergeCell ref="A3557:B3557"/>
    <mergeCell ref="C3557:F3557"/>
    <mergeCell ref="H3557:I3557"/>
    <mergeCell ref="A3554:B3554"/>
    <mergeCell ref="C3554:F3554"/>
    <mergeCell ref="H3554:I3554"/>
    <mergeCell ref="A3555:B3555"/>
    <mergeCell ref="C3555:F3555"/>
    <mergeCell ref="H3555:I3555"/>
    <mergeCell ref="A3552:B3552"/>
    <mergeCell ref="C3552:F3552"/>
    <mergeCell ref="H3552:I3552"/>
    <mergeCell ref="A3553:B3553"/>
    <mergeCell ref="C3553:F3553"/>
    <mergeCell ref="H3553:I3553"/>
    <mergeCell ref="A3550:B3550"/>
    <mergeCell ref="C3550:F3550"/>
    <mergeCell ref="H3550:I3550"/>
    <mergeCell ref="A3551:B3551"/>
    <mergeCell ref="C3551:F3551"/>
    <mergeCell ref="H3551:I3551"/>
    <mergeCell ref="A3548:B3548"/>
    <mergeCell ref="C3548:F3548"/>
    <mergeCell ref="H3548:I3548"/>
    <mergeCell ref="A3549:B3549"/>
    <mergeCell ref="C3549:F3549"/>
    <mergeCell ref="H3549:I3549"/>
    <mergeCell ref="A3546:B3546"/>
    <mergeCell ref="C3546:F3546"/>
    <mergeCell ref="H3546:I3546"/>
    <mergeCell ref="A3547:B3547"/>
    <mergeCell ref="C3547:F3547"/>
    <mergeCell ref="H3547:I3547"/>
    <mergeCell ref="A3544:B3544"/>
    <mergeCell ref="C3544:F3544"/>
    <mergeCell ref="H3544:I3544"/>
    <mergeCell ref="A3545:B3545"/>
    <mergeCell ref="C3545:F3545"/>
    <mergeCell ref="H3545:I3545"/>
    <mergeCell ref="A3542:B3542"/>
    <mergeCell ref="C3542:F3542"/>
    <mergeCell ref="H3542:I3542"/>
    <mergeCell ref="A3543:B3543"/>
    <mergeCell ref="C3543:F3543"/>
    <mergeCell ref="H3543:I3543"/>
    <mergeCell ref="A3540:B3540"/>
    <mergeCell ref="C3540:F3540"/>
    <mergeCell ref="H3540:I3540"/>
    <mergeCell ref="A3541:B3541"/>
    <mergeCell ref="C3541:F3541"/>
    <mergeCell ref="H3541:I3541"/>
    <mergeCell ref="A3538:B3538"/>
    <mergeCell ref="C3538:F3538"/>
    <mergeCell ref="H3538:I3538"/>
    <mergeCell ref="A3539:B3539"/>
    <mergeCell ref="C3539:F3539"/>
    <mergeCell ref="H3539:I3539"/>
    <mergeCell ref="A3536:B3536"/>
    <mergeCell ref="C3536:F3536"/>
    <mergeCell ref="H3536:I3536"/>
    <mergeCell ref="A3537:B3537"/>
    <mergeCell ref="C3537:F3537"/>
    <mergeCell ref="H3537:I3537"/>
    <mergeCell ref="A3534:B3534"/>
    <mergeCell ref="C3534:F3534"/>
    <mergeCell ref="H3534:I3534"/>
    <mergeCell ref="A3535:B3535"/>
    <mergeCell ref="C3535:F3535"/>
    <mergeCell ref="H3535:I3535"/>
    <mergeCell ref="A3532:B3532"/>
    <mergeCell ref="C3532:F3532"/>
    <mergeCell ref="H3532:I3532"/>
    <mergeCell ref="A3533:B3533"/>
    <mergeCell ref="C3533:F3533"/>
    <mergeCell ref="H3533:I3533"/>
    <mergeCell ref="A3530:B3530"/>
    <mergeCell ref="C3530:F3530"/>
    <mergeCell ref="H3530:I3530"/>
    <mergeCell ref="A3531:B3531"/>
    <mergeCell ref="C3531:F3531"/>
    <mergeCell ref="H3531:I3531"/>
    <mergeCell ref="A3528:B3528"/>
    <mergeCell ref="C3528:F3528"/>
    <mergeCell ref="H3528:I3528"/>
    <mergeCell ref="A3529:B3529"/>
    <mergeCell ref="C3529:F3529"/>
    <mergeCell ref="H3529:I3529"/>
    <mergeCell ref="A3526:B3526"/>
    <mergeCell ref="C3526:F3526"/>
    <mergeCell ref="H3526:I3526"/>
    <mergeCell ref="A3527:B3527"/>
    <mergeCell ref="C3527:F3527"/>
    <mergeCell ref="H3527:I3527"/>
    <mergeCell ref="A3524:B3524"/>
    <mergeCell ref="C3524:F3524"/>
    <mergeCell ref="H3524:I3524"/>
    <mergeCell ref="A3525:B3525"/>
    <mergeCell ref="C3525:F3525"/>
    <mergeCell ref="H3525:I3525"/>
    <mergeCell ref="A3522:B3522"/>
    <mergeCell ref="C3522:F3522"/>
    <mergeCell ref="H3522:I3522"/>
    <mergeCell ref="A3523:B3523"/>
    <mergeCell ref="C3523:F3523"/>
    <mergeCell ref="H3523:I3523"/>
    <mergeCell ref="A3520:B3520"/>
    <mergeCell ref="C3520:F3520"/>
    <mergeCell ref="H3520:I3520"/>
    <mergeCell ref="A3521:B3521"/>
    <mergeCell ref="C3521:F3521"/>
    <mergeCell ref="H3521:I3521"/>
    <mergeCell ref="A3518:B3518"/>
    <mergeCell ref="C3518:F3518"/>
    <mergeCell ref="H3518:I3518"/>
    <mergeCell ref="A3519:B3519"/>
    <mergeCell ref="C3519:F3519"/>
    <mergeCell ref="H3519:I3519"/>
    <mergeCell ref="A3516:B3516"/>
    <mergeCell ref="C3516:F3516"/>
    <mergeCell ref="H3516:I3516"/>
    <mergeCell ref="A3517:B3517"/>
    <mergeCell ref="C3517:F3517"/>
    <mergeCell ref="H3517:I3517"/>
    <mergeCell ref="A3514:B3514"/>
    <mergeCell ref="C3514:F3514"/>
    <mergeCell ref="H3514:I3514"/>
    <mergeCell ref="A3515:B3515"/>
    <mergeCell ref="C3515:F3515"/>
    <mergeCell ref="H3515:I3515"/>
    <mergeCell ref="A3512:B3512"/>
    <mergeCell ref="C3512:F3512"/>
    <mergeCell ref="H3512:I3512"/>
    <mergeCell ref="A3513:B3513"/>
    <mergeCell ref="C3513:F3513"/>
    <mergeCell ref="H3513:I3513"/>
    <mergeCell ref="A3510:B3510"/>
    <mergeCell ref="C3510:F3510"/>
    <mergeCell ref="H3510:I3510"/>
    <mergeCell ref="A3511:B3511"/>
    <mergeCell ref="C3511:F3511"/>
    <mergeCell ref="H3511:I3511"/>
    <mergeCell ref="A3508:B3508"/>
    <mergeCell ref="C3508:F3508"/>
    <mergeCell ref="H3508:I3508"/>
    <mergeCell ref="A3509:B3509"/>
    <mergeCell ref="C3509:F3509"/>
    <mergeCell ref="H3509:I3509"/>
    <mergeCell ref="A3506:B3506"/>
    <mergeCell ref="C3506:F3506"/>
    <mergeCell ref="H3506:I3506"/>
    <mergeCell ref="A3507:B3507"/>
    <mergeCell ref="C3507:F3507"/>
    <mergeCell ref="H3507:I3507"/>
    <mergeCell ref="A3504:B3504"/>
    <mergeCell ref="C3504:F3504"/>
    <mergeCell ref="H3504:I3504"/>
    <mergeCell ref="A3505:B3505"/>
    <mergeCell ref="C3505:F3505"/>
    <mergeCell ref="H3505:I3505"/>
    <mergeCell ref="A3502:B3502"/>
    <mergeCell ref="C3502:F3502"/>
    <mergeCell ref="H3502:I3502"/>
    <mergeCell ref="A3503:B3503"/>
    <mergeCell ref="C3503:F3503"/>
    <mergeCell ref="H3503:I3503"/>
    <mergeCell ref="A3500:B3500"/>
    <mergeCell ref="C3500:F3500"/>
    <mergeCell ref="H3500:I3500"/>
    <mergeCell ref="A3501:B3501"/>
    <mergeCell ref="C3501:F3501"/>
    <mergeCell ref="H3501:I3501"/>
    <mergeCell ref="A3498:B3498"/>
    <mergeCell ref="C3498:F3498"/>
    <mergeCell ref="H3498:I3498"/>
    <mergeCell ref="A3499:B3499"/>
    <mergeCell ref="C3499:F3499"/>
    <mergeCell ref="H3499:I3499"/>
    <mergeCell ref="A3496:B3496"/>
    <mergeCell ref="C3496:F3496"/>
    <mergeCell ref="H3496:I3496"/>
    <mergeCell ref="A3497:B3497"/>
    <mergeCell ref="C3497:F3497"/>
    <mergeCell ref="H3497:I3497"/>
    <mergeCell ref="A3494:B3494"/>
    <mergeCell ref="C3494:F3494"/>
    <mergeCell ref="H3494:I3494"/>
    <mergeCell ref="A3495:B3495"/>
    <mergeCell ref="C3495:F3495"/>
    <mergeCell ref="H3495:I3495"/>
    <mergeCell ref="A3492:B3492"/>
    <mergeCell ref="C3492:F3492"/>
    <mergeCell ref="H3492:I3492"/>
    <mergeCell ref="A3493:B3493"/>
    <mergeCell ref="C3493:F3493"/>
    <mergeCell ref="H3493:I3493"/>
    <mergeCell ref="A3490:B3490"/>
    <mergeCell ref="C3490:F3490"/>
    <mergeCell ref="H3490:I3490"/>
    <mergeCell ref="A3491:B3491"/>
    <mergeCell ref="C3491:F3491"/>
    <mergeCell ref="H3491:I3491"/>
    <mergeCell ref="A3488:B3488"/>
    <mergeCell ref="C3488:F3488"/>
    <mergeCell ref="H3488:I3488"/>
    <mergeCell ref="A3489:B3489"/>
    <mergeCell ref="C3489:F3489"/>
    <mergeCell ref="H3489:I3489"/>
    <mergeCell ref="A3486:B3486"/>
    <mergeCell ref="C3486:F3486"/>
    <mergeCell ref="H3486:I3486"/>
    <mergeCell ref="A3487:B3487"/>
    <mergeCell ref="C3487:F3487"/>
    <mergeCell ref="H3487:I3487"/>
    <mergeCell ref="A3484:B3484"/>
    <mergeCell ref="C3484:F3484"/>
    <mergeCell ref="H3484:I3484"/>
    <mergeCell ref="A3485:B3485"/>
    <mergeCell ref="C3485:F3485"/>
    <mergeCell ref="H3485:I3485"/>
    <mergeCell ref="A3482:B3482"/>
    <mergeCell ref="C3482:F3482"/>
    <mergeCell ref="H3482:I3482"/>
    <mergeCell ref="A3483:B3483"/>
    <mergeCell ref="C3483:F3483"/>
    <mergeCell ref="H3483:I3483"/>
    <mergeCell ref="A3480:B3480"/>
    <mergeCell ref="C3480:F3480"/>
    <mergeCell ref="H3480:I3480"/>
    <mergeCell ref="A3481:B3481"/>
    <mergeCell ref="C3481:F3481"/>
    <mergeCell ref="H3481:I3481"/>
    <mergeCell ref="A3478:B3478"/>
    <mergeCell ref="C3478:F3478"/>
    <mergeCell ref="H3478:I3478"/>
    <mergeCell ref="A3479:B3479"/>
    <mergeCell ref="C3479:F3479"/>
    <mergeCell ref="H3479:I3479"/>
    <mergeCell ref="A3476:B3476"/>
    <mergeCell ref="C3476:F3476"/>
    <mergeCell ref="H3476:I3476"/>
    <mergeCell ref="A3477:B3477"/>
    <mergeCell ref="C3477:F3477"/>
    <mergeCell ref="H3477:I3477"/>
    <mergeCell ref="A3474:B3474"/>
    <mergeCell ref="C3474:F3474"/>
    <mergeCell ref="H3474:I3474"/>
    <mergeCell ref="A3475:B3475"/>
    <mergeCell ref="C3475:F3475"/>
    <mergeCell ref="H3475:I3475"/>
    <mergeCell ref="A3472:B3472"/>
    <mergeCell ref="C3472:F3472"/>
    <mergeCell ref="H3472:I3472"/>
    <mergeCell ref="A3473:B3473"/>
    <mergeCell ref="C3473:F3473"/>
    <mergeCell ref="H3473:I3473"/>
    <mergeCell ref="A3470:B3470"/>
    <mergeCell ref="C3470:F3470"/>
    <mergeCell ref="H3470:I3470"/>
    <mergeCell ref="A3471:B3471"/>
    <mergeCell ref="C3471:F3471"/>
    <mergeCell ref="H3471:I3471"/>
    <mergeCell ref="A3468:B3468"/>
    <mergeCell ref="C3468:F3468"/>
    <mergeCell ref="H3468:I3468"/>
    <mergeCell ref="A3469:B3469"/>
    <mergeCell ref="C3469:F3469"/>
    <mergeCell ref="H3469:I3469"/>
    <mergeCell ref="A3466:B3466"/>
    <mergeCell ref="C3466:F3466"/>
    <mergeCell ref="H3466:I3466"/>
    <mergeCell ref="A3467:B3467"/>
    <mergeCell ref="C3467:F3467"/>
    <mergeCell ref="H3467:I3467"/>
    <mergeCell ref="A3464:B3464"/>
    <mergeCell ref="C3464:F3464"/>
    <mergeCell ref="H3464:I3464"/>
    <mergeCell ref="A3465:B3465"/>
    <mergeCell ref="C3465:F3465"/>
    <mergeCell ref="H3465:I3465"/>
    <mergeCell ref="A3462:B3462"/>
    <mergeCell ref="C3462:F3462"/>
    <mergeCell ref="H3462:I3462"/>
    <mergeCell ref="A3463:B3463"/>
    <mergeCell ref="C3463:F3463"/>
    <mergeCell ref="H3463:I3463"/>
    <mergeCell ref="A3460:B3460"/>
    <mergeCell ref="C3460:F3460"/>
    <mergeCell ref="H3460:I3460"/>
    <mergeCell ref="A3461:B3461"/>
    <mergeCell ref="C3461:F3461"/>
    <mergeCell ref="H3461:I3461"/>
    <mergeCell ref="A3458:B3458"/>
    <mergeCell ref="C3458:F3458"/>
    <mergeCell ref="H3458:I3458"/>
    <mergeCell ref="A3459:B3459"/>
    <mergeCell ref="C3459:F3459"/>
    <mergeCell ref="H3459:I3459"/>
    <mergeCell ref="A3456:B3456"/>
    <mergeCell ref="C3456:F3456"/>
    <mergeCell ref="H3456:I3456"/>
    <mergeCell ref="A3457:B3457"/>
    <mergeCell ref="C3457:F3457"/>
    <mergeCell ref="H3457:I3457"/>
    <mergeCell ref="A3454:B3454"/>
    <mergeCell ref="C3454:F3454"/>
    <mergeCell ref="H3454:I3454"/>
    <mergeCell ref="A3455:B3455"/>
    <mergeCell ref="C3455:F3455"/>
    <mergeCell ref="H3455:I3455"/>
    <mergeCell ref="A3452:B3452"/>
    <mergeCell ref="C3452:F3452"/>
    <mergeCell ref="H3452:I3452"/>
    <mergeCell ref="A3453:B3453"/>
    <mergeCell ref="C3453:F3453"/>
    <mergeCell ref="H3453:I3453"/>
    <mergeCell ref="A3450:B3450"/>
    <mergeCell ref="C3450:F3450"/>
    <mergeCell ref="H3450:I3450"/>
    <mergeCell ref="A3451:B3451"/>
    <mergeCell ref="C3451:F3451"/>
    <mergeCell ref="H3451:I3451"/>
    <mergeCell ref="A3448:B3448"/>
    <mergeCell ref="C3448:F3448"/>
    <mergeCell ref="H3448:I3448"/>
    <mergeCell ref="A3449:B3449"/>
    <mergeCell ref="C3449:F3449"/>
    <mergeCell ref="H3449:I3449"/>
    <mergeCell ref="A3446:B3446"/>
    <mergeCell ref="C3446:F3446"/>
    <mergeCell ref="H3446:I3446"/>
    <mergeCell ref="A3447:B3447"/>
    <mergeCell ref="C3447:F3447"/>
    <mergeCell ref="H3447:I3447"/>
    <mergeCell ref="A3444:B3444"/>
    <mergeCell ref="C3444:F3444"/>
    <mergeCell ref="H3444:I3444"/>
    <mergeCell ref="A3445:B3445"/>
    <mergeCell ref="C3445:F3445"/>
    <mergeCell ref="H3445:I3445"/>
    <mergeCell ref="A3442:B3442"/>
    <mergeCell ref="C3442:F3442"/>
    <mergeCell ref="H3442:I3442"/>
    <mergeCell ref="A3443:B3443"/>
    <mergeCell ref="C3443:F3443"/>
    <mergeCell ref="H3443:I3443"/>
    <mergeCell ref="A3440:B3440"/>
    <mergeCell ref="C3440:F3440"/>
    <mergeCell ref="H3440:I3440"/>
    <mergeCell ref="A3441:B3441"/>
    <mergeCell ref="C3441:F3441"/>
    <mergeCell ref="H3441:I3441"/>
    <mergeCell ref="A3438:B3438"/>
    <mergeCell ref="C3438:F3438"/>
    <mergeCell ref="H3438:I3438"/>
    <mergeCell ref="A3439:B3439"/>
    <mergeCell ref="C3439:F3439"/>
    <mergeCell ref="H3439:I3439"/>
    <mergeCell ref="A3436:B3436"/>
    <mergeCell ref="C3436:F3436"/>
    <mergeCell ref="H3436:I3436"/>
    <mergeCell ref="A3437:B3437"/>
    <mergeCell ref="C3437:F3437"/>
    <mergeCell ref="H3437:I3437"/>
    <mergeCell ref="A3434:B3434"/>
    <mergeCell ref="C3434:F3434"/>
    <mergeCell ref="H3434:I3434"/>
    <mergeCell ref="A3435:B3435"/>
    <mergeCell ref="C3435:F3435"/>
    <mergeCell ref="H3435:I3435"/>
    <mergeCell ref="A3432:B3432"/>
    <mergeCell ref="C3432:F3432"/>
    <mergeCell ref="H3432:I3432"/>
    <mergeCell ref="A3433:B3433"/>
    <mergeCell ref="C3433:F3433"/>
    <mergeCell ref="H3433:I3433"/>
    <mergeCell ref="A3430:B3430"/>
    <mergeCell ref="C3430:F3430"/>
    <mergeCell ref="H3430:I3430"/>
    <mergeCell ref="A3431:B3431"/>
    <mergeCell ref="C3431:F3431"/>
    <mergeCell ref="H3431:I3431"/>
    <mergeCell ref="A3428:B3428"/>
    <mergeCell ref="C3428:F3428"/>
    <mergeCell ref="H3428:I3428"/>
    <mergeCell ref="A3429:B3429"/>
    <mergeCell ref="C3429:F3429"/>
    <mergeCell ref="H3429:I3429"/>
    <mergeCell ref="A3426:B3426"/>
    <mergeCell ref="C3426:F3426"/>
    <mergeCell ref="H3426:I3426"/>
    <mergeCell ref="A3427:B3427"/>
    <mergeCell ref="C3427:F3427"/>
    <mergeCell ref="H3427:I3427"/>
    <mergeCell ref="A3424:B3424"/>
    <mergeCell ref="C3424:F3424"/>
    <mergeCell ref="H3424:I3424"/>
    <mergeCell ref="A3425:B3425"/>
    <mergeCell ref="C3425:F3425"/>
    <mergeCell ref="H3425:I3425"/>
    <mergeCell ref="A3422:B3422"/>
    <mergeCell ref="C3422:F3422"/>
    <mergeCell ref="H3422:I3422"/>
    <mergeCell ref="A3423:B3423"/>
    <mergeCell ref="C3423:F3423"/>
    <mergeCell ref="H3423:I3423"/>
    <mergeCell ref="A3420:B3420"/>
    <mergeCell ref="C3420:F3420"/>
    <mergeCell ref="H3420:I3420"/>
    <mergeCell ref="A3421:B3421"/>
    <mergeCell ref="C3421:F3421"/>
    <mergeCell ref="H3421:I3421"/>
    <mergeCell ref="A3418:B3418"/>
    <mergeCell ref="C3418:F3418"/>
    <mergeCell ref="H3418:I3418"/>
    <mergeCell ref="A3419:B3419"/>
    <mergeCell ref="C3419:F3419"/>
    <mergeCell ref="H3419:I3419"/>
    <mergeCell ref="A3416:B3416"/>
    <mergeCell ref="C3416:F3416"/>
    <mergeCell ref="H3416:I3416"/>
    <mergeCell ref="A3417:B3417"/>
    <mergeCell ref="C3417:F3417"/>
    <mergeCell ref="H3417:I3417"/>
    <mergeCell ref="A3414:B3414"/>
    <mergeCell ref="C3414:F3414"/>
    <mergeCell ref="H3414:I3414"/>
    <mergeCell ref="A3415:B3415"/>
    <mergeCell ref="C3415:F3415"/>
    <mergeCell ref="H3415:I3415"/>
    <mergeCell ref="A3412:B3412"/>
    <mergeCell ref="C3412:F3412"/>
    <mergeCell ref="H3412:I3412"/>
    <mergeCell ref="A3413:B3413"/>
    <mergeCell ref="C3413:F3413"/>
    <mergeCell ref="H3413:I3413"/>
    <mergeCell ref="A3410:B3410"/>
    <mergeCell ref="C3410:F3410"/>
    <mergeCell ref="H3410:I3410"/>
    <mergeCell ref="A3411:B3411"/>
    <mergeCell ref="C3411:F3411"/>
    <mergeCell ref="H3411:I3411"/>
    <mergeCell ref="A3408:B3408"/>
    <mergeCell ref="C3408:F3408"/>
    <mergeCell ref="H3408:I3408"/>
    <mergeCell ref="A3409:B3409"/>
    <mergeCell ref="C3409:F3409"/>
    <mergeCell ref="H3409:I3409"/>
    <mergeCell ref="A3406:B3406"/>
    <mergeCell ref="C3406:F3406"/>
    <mergeCell ref="H3406:I3406"/>
    <mergeCell ref="A3407:B3407"/>
    <mergeCell ref="C3407:F3407"/>
    <mergeCell ref="H3407:I3407"/>
    <mergeCell ref="A3404:B3404"/>
    <mergeCell ref="C3404:F3404"/>
    <mergeCell ref="H3404:I3404"/>
    <mergeCell ref="A3405:B3405"/>
    <mergeCell ref="C3405:F3405"/>
    <mergeCell ref="H3405:I3405"/>
    <mergeCell ref="A3402:B3402"/>
    <mergeCell ref="C3402:F3402"/>
    <mergeCell ref="H3402:I3402"/>
    <mergeCell ref="A3403:B3403"/>
    <mergeCell ref="C3403:F3403"/>
    <mergeCell ref="H3403:I3403"/>
    <mergeCell ref="A3400:B3400"/>
    <mergeCell ref="C3400:F3400"/>
    <mergeCell ref="H3400:I3400"/>
    <mergeCell ref="A3401:B3401"/>
    <mergeCell ref="C3401:F3401"/>
    <mergeCell ref="H3401:I3401"/>
    <mergeCell ref="A3398:B3398"/>
    <mergeCell ref="C3398:F3398"/>
    <mergeCell ref="H3398:I3398"/>
    <mergeCell ref="A3399:B3399"/>
    <mergeCell ref="C3399:F3399"/>
    <mergeCell ref="H3399:I3399"/>
    <mergeCell ref="A3396:B3396"/>
    <mergeCell ref="C3396:F3396"/>
    <mergeCell ref="H3396:I3396"/>
    <mergeCell ref="A3397:B3397"/>
    <mergeCell ref="C3397:F3397"/>
    <mergeCell ref="H3397:I3397"/>
    <mergeCell ref="A3394:B3394"/>
    <mergeCell ref="C3394:F3394"/>
    <mergeCell ref="H3394:I3394"/>
    <mergeCell ref="A3395:B3395"/>
    <mergeCell ref="C3395:F3395"/>
    <mergeCell ref="H3395:I3395"/>
    <mergeCell ref="A3392:B3392"/>
    <mergeCell ref="C3392:F3392"/>
    <mergeCell ref="H3392:I3392"/>
    <mergeCell ref="A3393:B3393"/>
    <mergeCell ref="C3393:F3393"/>
    <mergeCell ref="H3393:I3393"/>
    <mergeCell ref="A3390:B3390"/>
    <mergeCell ref="C3390:F3390"/>
    <mergeCell ref="H3390:I3390"/>
    <mergeCell ref="A3391:B3391"/>
    <mergeCell ref="C3391:F3391"/>
    <mergeCell ref="H3391:I3391"/>
    <mergeCell ref="A3388:B3388"/>
    <mergeCell ref="C3388:F3388"/>
    <mergeCell ref="H3388:I3388"/>
    <mergeCell ref="A3389:B3389"/>
    <mergeCell ref="C3389:F3389"/>
    <mergeCell ref="H3389:I3389"/>
    <mergeCell ref="A3386:B3386"/>
    <mergeCell ref="C3386:F3386"/>
    <mergeCell ref="H3386:I3386"/>
    <mergeCell ref="A3387:B3387"/>
    <mergeCell ref="C3387:F3387"/>
    <mergeCell ref="H3387:I3387"/>
    <mergeCell ref="A3384:B3384"/>
    <mergeCell ref="C3384:F3384"/>
    <mergeCell ref="H3384:I3384"/>
    <mergeCell ref="A3385:B3385"/>
    <mergeCell ref="C3385:F3385"/>
    <mergeCell ref="H3385:I3385"/>
    <mergeCell ref="A3382:B3382"/>
    <mergeCell ref="C3382:F3382"/>
    <mergeCell ref="H3382:I3382"/>
    <mergeCell ref="A3383:B3383"/>
    <mergeCell ref="C3383:F3383"/>
    <mergeCell ref="H3383:I3383"/>
    <mergeCell ref="A3380:B3380"/>
    <mergeCell ref="C3380:F3380"/>
    <mergeCell ref="H3380:I3380"/>
    <mergeCell ref="A3381:B3381"/>
    <mergeCell ref="C3381:F3381"/>
    <mergeCell ref="H3381:I3381"/>
    <mergeCell ref="A3378:B3378"/>
    <mergeCell ref="C3378:F3378"/>
    <mergeCell ref="H3378:I3378"/>
    <mergeCell ref="A3379:B3379"/>
    <mergeCell ref="C3379:F3379"/>
    <mergeCell ref="H3379:I3379"/>
    <mergeCell ref="A3376:B3376"/>
    <mergeCell ref="C3376:F3376"/>
    <mergeCell ref="H3376:I3376"/>
    <mergeCell ref="A3377:B3377"/>
    <mergeCell ref="C3377:F3377"/>
    <mergeCell ref="H3377:I3377"/>
    <mergeCell ref="A3374:B3374"/>
    <mergeCell ref="C3374:F3374"/>
    <mergeCell ref="H3374:I3374"/>
    <mergeCell ref="A3375:B3375"/>
    <mergeCell ref="C3375:F3375"/>
    <mergeCell ref="H3375:I3375"/>
    <mergeCell ref="A3372:B3372"/>
    <mergeCell ref="C3372:F3372"/>
    <mergeCell ref="H3372:I3372"/>
    <mergeCell ref="A3373:B3373"/>
    <mergeCell ref="C3373:F3373"/>
    <mergeCell ref="H3373:I3373"/>
    <mergeCell ref="A3370:B3370"/>
    <mergeCell ref="C3370:F3370"/>
    <mergeCell ref="H3370:I3370"/>
    <mergeCell ref="A3371:B3371"/>
    <mergeCell ref="C3371:F3371"/>
    <mergeCell ref="H3371:I3371"/>
    <mergeCell ref="A3368:B3368"/>
    <mergeCell ref="C3368:F3368"/>
    <mergeCell ref="H3368:I3368"/>
    <mergeCell ref="A3369:B3369"/>
    <mergeCell ref="C3369:F3369"/>
    <mergeCell ref="H3369:I3369"/>
    <mergeCell ref="A3366:B3366"/>
    <mergeCell ref="C3366:F3366"/>
    <mergeCell ref="H3366:I3366"/>
    <mergeCell ref="A3367:B3367"/>
    <mergeCell ref="C3367:F3367"/>
    <mergeCell ref="H3367:I3367"/>
    <mergeCell ref="A3364:B3364"/>
    <mergeCell ref="C3364:F3364"/>
    <mergeCell ref="H3364:I3364"/>
    <mergeCell ref="A3365:B3365"/>
    <mergeCell ref="C3365:F3365"/>
    <mergeCell ref="H3365:I3365"/>
    <mergeCell ref="A3362:B3362"/>
    <mergeCell ref="C3362:F3362"/>
    <mergeCell ref="H3362:I3362"/>
    <mergeCell ref="A3363:B3363"/>
    <mergeCell ref="C3363:F3363"/>
    <mergeCell ref="H3363:I3363"/>
    <mergeCell ref="A3360:B3360"/>
    <mergeCell ref="C3360:F3360"/>
    <mergeCell ref="H3360:I3360"/>
    <mergeCell ref="A3361:B3361"/>
    <mergeCell ref="C3361:F3361"/>
    <mergeCell ref="H3361:I3361"/>
    <mergeCell ref="A3358:B3358"/>
    <mergeCell ref="C3358:F3358"/>
    <mergeCell ref="H3358:I3358"/>
    <mergeCell ref="A3359:B3359"/>
    <mergeCell ref="C3359:F3359"/>
    <mergeCell ref="H3359:I3359"/>
    <mergeCell ref="A3356:B3356"/>
    <mergeCell ref="C3356:F3356"/>
    <mergeCell ref="H3356:I3356"/>
    <mergeCell ref="A3357:B3357"/>
    <mergeCell ref="C3357:F3357"/>
    <mergeCell ref="H3357:I3357"/>
    <mergeCell ref="A3354:B3354"/>
    <mergeCell ref="C3354:F3354"/>
    <mergeCell ref="H3354:I3354"/>
    <mergeCell ref="A3355:B3355"/>
    <mergeCell ref="C3355:F3355"/>
    <mergeCell ref="H3355:I3355"/>
    <mergeCell ref="A3352:B3352"/>
    <mergeCell ref="C3352:F3352"/>
    <mergeCell ref="H3352:I3352"/>
    <mergeCell ref="A3353:B3353"/>
    <mergeCell ref="C3353:F3353"/>
    <mergeCell ref="H3353:I3353"/>
    <mergeCell ref="A3350:B3350"/>
    <mergeCell ref="C3350:F3350"/>
    <mergeCell ref="H3350:I3350"/>
    <mergeCell ref="A3351:B3351"/>
    <mergeCell ref="C3351:F3351"/>
    <mergeCell ref="H3351:I3351"/>
    <mergeCell ref="A3348:B3348"/>
    <mergeCell ref="C3348:F3348"/>
    <mergeCell ref="H3348:I3348"/>
    <mergeCell ref="A3349:B3349"/>
    <mergeCell ref="C3349:F3349"/>
    <mergeCell ref="H3349:I3349"/>
    <mergeCell ref="A3346:B3346"/>
    <mergeCell ref="C3346:F3346"/>
    <mergeCell ref="H3346:I3346"/>
    <mergeCell ref="A3347:B3347"/>
    <mergeCell ref="C3347:F3347"/>
    <mergeCell ref="H3347:I3347"/>
    <mergeCell ref="A3344:B3344"/>
    <mergeCell ref="C3344:F3344"/>
    <mergeCell ref="H3344:I3344"/>
    <mergeCell ref="A3345:B3345"/>
    <mergeCell ref="C3345:F3345"/>
    <mergeCell ref="H3345:I3345"/>
    <mergeCell ref="A3342:B3342"/>
    <mergeCell ref="C3342:F3342"/>
    <mergeCell ref="H3342:I3342"/>
    <mergeCell ref="A3343:B3343"/>
    <mergeCell ref="C3343:F3343"/>
    <mergeCell ref="H3343:I3343"/>
    <mergeCell ref="A3340:B3340"/>
    <mergeCell ref="C3340:F3340"/>
    <mergeCell ref="H3340:I3340"/>
    <mergeCell ref="A3341:B3341"/>
    <mergeCell ref="C3341:F3341"/>
    <mergeCell ref="H3341:I3341"/>
    <mergeCell ref="A3338:B3338"/>
    <mergeCell ref="C3338:F3338"/>
    <mergeCell ref="H3338:I3338"/>
    <mergeCell ref="A3339:B3339"/>
    <mergeCell ref="C3339:F3339"/>
    <mergeCell ref="H3339:I3339"/>
    <mergeCell ref="A3336:B3336"/>
    <mergeCell ref="C3336:F3336"/>
    <mergeCell ref="H3336:I3336"/>
    <mergeCell ref="A3337:B3337"/>
    <mergeCell ref="C3337:F3337"/>
    <mergeCell ref="H3337:I3337"/>
    <mergeCell ref="A3334:B3334"/>
    <mergeCell ref="C3334:F3334"/>
    <mergeCell ref="H3334:I3334"/>
    <mergeCell ref="A3335:B3335"/>
    <mergeCell ref="C3335:F3335"/>
    <mergeCell ref="H3335:I3335"/>
    <mergeCell ref="A3332:B3332"/>
    <mergeCell ref="C3332:F3332"/>
    <mergeCell ref="H3332:I3332"/>
    <mergeCell ref="A3333:B3333"/>
    <mergeCell ref="C3333:F3333"/>
    <mergeCell ref="H3333:I3333"/>
    <mergeCell ref="A3330:B3330"/>
    <mergeCell ref="C3330:F3330"/>
    <mergeCell ref="H3330:I3330"/>
    <mergeCell ref="A3331:B3331"/>
    <mergeCell ref="C3331:F3331"/>
    <mergeCell ref="H3331:I3331"/>
    <mergeCell ref="A3328:B3328"/>
    <mergeCell ref="C3328:F3328"/>
    <mergeCell ref="H3328:I3328"/>
    <mergeCell ref="A3329:B3329"/>
    <mergeCell ref="C3329:F3329"/>
    <mergeCell ref="H3329:I3329"/>
    <mergeCell ref="A3326:B3326"/>
    <mergeCell ref="C3326:F3326"/>
    <mergeCell ref="H3326:I3326"/>
    <mergeCell ref="A3327:B3327"/>
    <mergeCell ref="C3327:F3327"/>
    <mergeCell ref="H3327:I3327"/>
    <mergeCell ref="A3324:B3324"/>
    <mergeCell ref="C3324:F3324"/>
    <mergeCell ref="H3324:I3324"/>
    <mergeCell ref="A3325:B3325"/>
    <mergeCell ref="C3325:F3325"/>
    <mergeCell ref="H3325:I3325"/>
    <mergeCell ref="A3322:B3322"/>
    <mergeCell ref="C3322:F3322"/>
    <mergeCell ref="H3322:I3322"/>
    <mergeCell ref="A3323:B3323"/>
    <mergeCell ref="C3323:F3323"/>
    <mergeCell ref="H3323:I3323"/>
    <mergeCell ref="A3320:B3320"/>
    <mergeCell ref="C3320:F3320"/>
    <mergeCell ref="H3320:I3320"/>
    <mergeCell ref="A3321:B3321"/>
    <mergeCell ref="C3321:F3321"/>
    <mergeCell ref="H3321:I3321"/>
    <mergeCell ref="A3318:B3318"/>
    <mergeCell ref="C3318:F3318"/>
    <mergeCell ref="H3318:I3318"/>
    <mergeCell ref="A3319:B3319"/>
    <mergeCell ref="C3319:F3319"/>
    <mergeCell ref="H3319:I3319"/>
    <mergeCell ref="A3316:B3316"/>
    <mergeCell ref="C3316:F3316"/>
    <mergeCell ref="H3316:I3316"/>
    <mergeCell ref="A3317:B3317"/>
    <mergeCell ref="C3317:F3317"/>
    <mergeCell ref="H3317:I3317"/>
    <mergeCell ref="A3314:B3314"/>
    <mergeCell ref="C3314:F3314"/>
    <mergeCell ref="H3314:I3314"/>
    <mergeCell ref="A3315:B3315"/>
    <mergeCell ref="C3315:F3315"/>
    <mergeCell ref="H3315:I3315"/>
    <mergeCell ref="A3312:B3312"/>
    <mergeCell ref="C3312:F3312"/>
    <mergeCell ref="H3312:I3312"/>
    <mergeCell ref="A3313:B3313"/>
    <mergeCell ref="C3313:F3313"/>
    <mergeCell ref="H3313:I3313"/>
    <mergeCell ref="A3310:B3310"/>
    <mergeCell ref="C3310:F3310"/>
    <mergeCell ref="H3310:I3310"/>
    <mergeCell ref="A3311:B3311"/>
    <mergeCell ref="C3311:F3311"/>
    <mergeCell ref="H3311:I3311"/>
    <mergeCell ref="A3308:B3308"/>
    <mergeCell ref="C3308:F3308"/>
    <mergeCell ref="H3308:I3308"/>
    <mergeCell ref="A3309:B3309"/>
    <mergeCell ref="C3309:F3309"/>
    <mergeCell ref="H3309:I3309"/>
    <mergeCell ref="A3306:B3306"/>
    <mergeCell ref="C3306:F3306"/>
    <mergeCell ref="H3306:I3306"/>
    <mergeCell ref="A3307:B3307"/>
    <mergeCell ref="C3307:F3307"/>
    <mergeCell ref="H3307:I3307"/>
    <mergeCell ref="A3304:B3304"/>
    <mergeCell ref="C3304:F3304"/>
    <mergeCell ref="H3304:I3304"/>
    <mergeCell ref="A3305:B3305"/>
    <mergeCell ref="C3305:F3305"/>
    <mergeCell ref="H3305:I3305"/>
    <mergeCell ref="A3302:B3302"/>
    <mergeCell ref="C3302:F3302"/>
    <mergeCell ref="H3302:I3302"/>
    <mergeCell ref="A3303:B3303"/>
    <mergeCell ref="C3303:F3303"/>
    <mergeCell ref="H3303:I3303"/>
    <mergeCell ref="A3300:B3300"/>
    <mergeCell ref="C3300:F3300"/>
    <mergeCell ref="H3300:I3300"/>
    <mergeCell ref="A3301:B3301"/>
    <mergeCell ref="C3301:F3301"/>
    <mergeCell ref="H3301:I3301"/>
    <mergeCell ref="A3298:B3298"/>
    <mergeCell ref="C3298:F3298"/>
    <mergeCell ref="H3298:I3298"/>
    <mergeCell ref="A3299:B3299"/>
    <mergeCell ref="C3299:F3299"/>
    <mergeCell ref="H3299:I3299"/>
    <mergeCell ref="A3296:B3296"/>
    <mergeCell ref="C3296:F3296"/>
    <mergeCell ref="H3296:I3296"/>
    <mergeCell ref="A3297:B3297"/>
    <mergeCell ref="C3297:F3297"/>
    <mergeCell ref="H3297:I3297"/>
    <mergeCell ref="A3294:B3294"/>
    <mergeCell ref="C3294:F3294"/>
    <mergeCell ref="H3294:I3294"/>
    <mergeCell ref="A3295:B3295"/>
    <mergeCell ref="C3295:F3295"/>
    <mergeCell ref="H3295:I3295"/>
    <mergeCell ref="A3292:B3292"/>
    <mergeCell ref="C3292:F3292"/>
    <mergeCell ref="H3292:I3292"/>
    <mergeCell ref="A3293:B3293"/>
    <mergeCell ref="C3293:F3293"/>
    <mergeCell ref="H3293:I3293"/>
    <mergeCell ref="A3290:B3290"/>
    <mergeCell ref="C3290:F3290"/>
    <mergeCell ref="H3290:I3290"/>
    <mergeCell ref="A3291:B3291"/>
    <mergeCell ref="C3291:F3291"/>
    <mergeCell ref="H3291:I3291"/>
    <mergeCell ref="A3288:B3288"/>
    <mergeCell ref="C3288:F3288"/>
    <mergeCell ref="H3288:I3288"/>
    <mergeCell ref="A3289:B3289"/>
    <mergeCell ref="C3289:F3289"/>
    <mergeCell ref="H3289:I3289"/>
    <mergeCell ref="A3286:B3286"/>
    <mergeCell ref="C3286:F3286"/>
    <mergeCell ref="H3286:I3286"/>
    <mergeCell ref="A3287:B3287"/>
    <mergeCell ref="C3287:F3287"/>
    <mergeCell ref="H3287:I3287"/>
    <mergeCell ref="A3284:B3284"/>
    <mergeCell ref="C3284:F3284"/>
    <mergeCell ref="H3284:I3284"/>
    <mergeCell ref="A3285:B3285"/>
    <mergeCell ref="C3285:F3285"/>
    <mergeCell ref="H3285:I3285"/>
    <mergeCell ref="A3282:B3282"/>
    <mergeCell ref="C3282:F3282"/>
    <mergeCell ref="H3282:I3282"/>
    <mergeCell ref="A3283:B3283"/>
    <mergeCell ref="C3283:F3283"/>
    <mergeCell ref="H3283:I3283"/>
    <mergeCell ref="A3280:B3280"/>
    <mergeCell ref="C3280:F3280"/>
    <mergeCell ref="H3280:I3280"/>
    <mergeCell ref="A3281:B3281"/>
    <mergeCell ref="C3281:F3281"/>
    <mergeCell ref="H3281:I3281"/>
    <mergeCell ref="A3278:B3278"/>
    <mergeCell ref="C3278:F3278"/>
    <mergeCell ref="H3278:I3278"/>
    <mergeCell ref="A3279:B3279"/>
    <mergeCell ref="C3279:F3279"/>
    <mergeCell ref="H3279:I3279"/>
    <mergeCell ref="A3276:B3276"/>
    <mergeCell ref="C3276:F3276"/>
    <mergeCell ref="H3276:I3276"/>
    <mergeCell ref="A3277:B3277"/>
    <mergeCell ref="C3277:F3277"/>
    <mergeCell ref="H3277:I3277"/>
    <mergeCell ref="A3274:B3274"/>
    <mergeCell ref="C3274:F3274"/>
    <mergeCell ref="H3274:I3274"/>
    <mergeCell ref="A3275:B3275"/>
    <mergeCell ref="C3275:F3275"/>
    <mergeCell ref="H3275:I3275"/>
    <mergeCell ref="A3272:B3272"/>
    <mergeCell ref="C3272:F3272"/>
    <mergeCell ref="H3272:I3272"/>
    <mergeCell ref="A3273:B3273"/>
    <mergeCell ref="C3273:F3273"/>
    <mergeCell ref="H3273:I3273"/>
    <mergeCell ref="A3270:B3270"/>
    <mergeCell ref="C3270:F3270"/>
    <mergeCell ref="H3270:I3270"/>
    <mergeCell ref="A3271:B3271"/>
    <mergeCell ref="C3271:F3271"/>
    <mergeCell ref="H3271:I3271"/>
    <mergeCell ref="A3268:B3268"/>
    <mergeCell ref="C3268:F3268"/>
    <mergeCell ref="H3268:I3268"/>
    <mergeCell ref="A3269:B3269"/>
    <mergeCell ref="C3269:F3269"/>
    <mergeCell ref="H3269:I3269"/>
    <mergeCell ref="A3266:B3266"/>
    <mergeCell ref="C3266:F3266"/>
    <mergeCell ref="H3266:I3266"/>
    <mergeCell ref="A3267:B3267"/>
    <mergeCell ref="C3267:F3267"/>
    <mergeCell ref="H3267:I3267"/>
    <mergeCell ref="A3264:B3264"/>
    <mergeCell ref="C3264:F3264"/>
    <mergeCell ref="H3264:I3264"/>
    <mergeCell ref="A3265:B3265"/>
    <mergeCell ref="C3265:F3265"/>
    <mergeCell ref="H3265:I3265"/>
    <mergeCell ref="A3262:B3262"/>
    <mergeCell ref="C3262:F3262"/>
    <mergeCell ref="H3262:I3262"/>
    <mergeCell ref="A3263:B3263"/>
    <mergeCell ref="C3263:F3263"/>
    <mergeCell ref="H3263:I3263"/>
    <mergeCell ref="A3260:B3260"/>
    <mergeCell ref="C3260:F3260"/>
    <mergeCell ref="H3260:I3260"/>
    <mergeCell ref="A3261:B3261"/>
    <mergeCell ref="C3261:F3261"/>
    <mergeCell ref="H3261:I3261"/>
    <mergeCell ref="A3258:B3258"/>
    <mergeCell ref="C3258:F3258"/>
    <mergeCell ref="H3258:I3258"/>
    <mergeCell ref="A3259:B3259"/>
    <mergeCell ref="C3259:F3259"/>
    <mergeCell ref="H3259:I3259"/>
    <mergeCell ref="A3256:B3256"/>
    <mergeCell ref="C3256:F3256"/>
    <mergeCell ref="H3256:I3256"/>
    <mergeCell ref="A3257:B3257"/>
    <mergeCell ref="C3257:F3257"/>
    <mergeCell ref="H3257:I3257"/>
    <mergeCell ref="A3254:B3254"/>
    <mergeCell ref="C3254:F3254"/>
    <mergeCell ref="H3254:I3254"/>
    <mergeCell ref="A3255:B3255"/>
    <mergeCell ref="C3255:F3255"/>
    <mergeCell ref="H3255:I3255"/>
    <mergeCell ref="A3252:B3252"/>
    <mergeCell ref="C3252:F3252"/>
    <mergeCell ref="H3252:I3252"/>
    <mergeCell ref="A3253:B3253"/>
    <mergeCell ref="C3253:F3253"/>
    <mergeCell ref="H3253:I3253"/>
    <mergeCell ref="A3250:B3250"/>
    <mergeCell ref="C3250:F3250"/>
    <mergeCell ref="H3250:I3250"/>
    <mergeCell ref="A3251:B3251"/>
    <mergeCell ref="C3251:F3251"/>
    <mergeCell ref="H3251:I3251"/>
    <mergeCell ref="A3248:B3248"/>
    <mergeCell ref="C3248:F3248"/>
    <mergeCell ref="H3248:I3248"/>
    <mergeCell ref="A3249:B3249"/>
    <mergeCell ref="C3249:F3249"/>
    <mergeCell ref="H3249:I3249"/>
    <mergeCell ref="A3246:B3246"/>
    <mergeCell ref="C3246:F3246"/>
    <mergeCell ref="H3246:I3246"/>
    <mergeCell ref="A3247:B3247"/>
    <mergeCell ref="C3247:F3247"/>
    <mergeCell ref="H3247:I3247"/>
    <mergeCell ref="A3244:B3244"/>
    <mergeCell ref="C3244:F3244"/>
    <mergeCell ref="H3244:I3244"/>
    <mergeCell ref="A3245:B3245"/>
    <mergeCell ref="C3245:F3245"/>
    <mergeCell ref="H3245:I3245"/>
    <mergeCell ref="A3242:B3242"/>
    <mergeCell ref="C3242:F3242"/>
    <mergeCell ref="H3242:I3242"/>
    <mergeCell ref="A3243:B3243"/>
    <mergeCell ref="C3243:F3243"/>
    <mergeCell ref="H3243:I3243"/>
    <mergeCell ref="A3240:B3240"/>
    <mergeCell ref="C3240:F3240"/>
    <mergeCell ref="H3240:I3240"/>
    <mergeCell ref="A3241:B3241"/>
    <mergeCell ref="C3241:F3241"/>
    <mergeCell ref="H3241:I3241"/>
    <mergeCell ref="A3238:B3238"/>
    <mergeCell ref="C3238:F3238"/>
    <mergeCell ref="H3238:I3238"/>
    <mergeCell ref="A3239:B3239"/>
    <mergeCell ref="C3239:F3239"/>
    <mergeCell ref="H3239:I3239"/>
    <mergeCell ref="A3236:B3236"/>
    <mergeCell ref="C3236:F3236"/>
    <mergeCell ref="H3236:I3236"/>
    <mergeCell ref="A3237:B3237"/>
    <mergeCell ref="C3237:F3237"/>
    <mergeCell ref="H3237:I3237"/>
    <mergeCell ref="A3234:B3234"/>
    <mergeCell ref="C3234:F3234"/>
    <mergeCell ref="H3234:I3234"/>
    <mergeCell ref="A3235:B3235"/>
    <mergeCell ref="C3235:F3235"/>
    <mergeCell ref="H3235:I3235"/>
    <mergeCell ref="A3232:B3232"/>
    <mergeCell ref="C3232:F3232"/>
    <mergeCell ref="H3232:I3232"/>
    <mergeCell ref="A3233:B3233"/>
    <mergeCell ref="C3233:F3233"/>
    <mergeCell ref="H3233:I3233"/>
    <mergeCell ref="A3230:B3230"/>
    <mergeCell ref="C3230:F3230"/>
    <mergeCell ref="H3230:I3230"/>
    <mergeCell ref="A3231:B3231"/>
    <mergeCell ref="C3231:F3231"/>
    <mergeCell ref="H3231:I3231"/>
    <mergeCell ref="A3228:B3228"/>
    <mergeCell ref="C3228:F3228"/>
    <mergeCell ref="H3228:I3228"/>
    <mergeCell ref="A3229:B3229"/>
    <mergeCell ref="C3229:F3229"/>
    <mergeCell ref="H3229:I3229"/>
    <mergeCell ref="A3226:B3226"/>
    <mergeCell ref="C3226:F3226"/>
    <mergeCell ref="H3226:I3226"/>
    <mergeCell ref="A3227:B3227"/>
    <mergeCell ref="C3227:F3227"/>
    <mergeCell ref="H3227:I3227"/>
    <mergeCell ref="A3224:B3224"/>
    <mergeCell ref="C3224:F3224"/>
    <mergeCell ref="H3224:I3224"/>
    <mergeCell ref="A3225:B3225"/>
    <mergeCell ref="C3225:F3225"/>
    <mergeCell ref="H3225:I3225"/>
    <mergeCell ref="A3222:B3222"/>
    <mergeCell ref="C3222:F3222"/>
    <mergeCell ref="H3222:I3222"/>
    <mergeCell ref="A3223:B3223"/>
    <mergeCell ref="C3223:F3223"/>
    <mergeCell ref="H3223:I3223"/>
    <mergeCell ref="A3220:B3220"/>
    <mergeCell ref="C3220:F3220"/>
    <mergeCell ref="H3220:I3220"/>
    <mergeCell ref="A3221:B3221"/>
    <mergeCell ref="C3221:F3221"/>
    <mergeCell ref="H3221:I3221"/>
    <mergeCell ref="A3218:B3218"/>
    <mergeCell ref="C3218:F3218"/>
    <mergeCell ref="H3218:I3218"/>
    <mergeCell ref="A3219:B3219"/>
    <mergeCell ref="C3219:F3219"/>
    <mergeCell ref="H3219:I3219"/>
    <mergeCell ref="A3216:B3216"/>
    <mergeCell ref="C3216:F3216"/>
    <mergeCell ref="H3216:I3216"/>
    <mergeCell ref="A3217:B3217"/>
    <mergeCell ref="C3217:F3217"/>
    <mergeCell ref="H3217:I3217"/>
    <mergeCell ref="A3214:B3214"/>
    <mergeCell ref="C3214:F3214"/>
    <mergeCell ref="H3214:I3214"/>
    <mergeCell ref="A3215:B3215"/>
    <mergeCell ref="C3215:F3215"/>
    <mergeCell ref="H3215:I3215"/>
    <mergeCell ref="A3212:B3212"/>
    <mergeCell ref="C3212:F3212"/>
    <mergeCell ref="H3212:I3212"/>
    <mergeCell ref="A3213:B3213"/>
    <mergeCell ref="C3213:F3213"/>
    <mergeCell ref="H3213:I3213"/>
    <mergeCell ref="A3210:B3210"/>
    <mergeCell ref="C3210:F3210"/>
    <mergeCell ref="H3210:I3210"/>
    <mergeCell ref="A3211:B3211"/>
    <mergeCell ref="C3211:F3211"/>
    <mergeCell ref="H3211:I3211"/>
    <mergeCell ref="A3208:B3208"/>
    <mergeCell ref="C3208:F3208"/>
    <mergeCell ref="H3208:I3208"/>
    <mergeCell ref="A3209:B3209"/>
    <mergeCell ref="C3209:F3209"/>
    <mergeCell ref="H3209:I3209"/>
    <mergeCell ref="A3206:B3206"/>
    <mergeCell ref="C3206:F3206"/>
    <mergeCell ref="H3206:I3206"/>
    <mergeCell ref="A3207:B3207"/>
    <mergeCell ref="C3207:F3207"/>
    <mergeCell ref="H3207:I3207"/>
    <mergeCell ref="A3204:B3204"/>
    <mergeCell ref="C3204:F3204"/>
    <mergeCell ref="H3204:I3204"/>
    <mergeCell ref="A3205:B3205"/>
    <mergeCell ref="C3205:F3205"/>
    <mergeCell ref="H3205:I3205"/>
    <mergeCell ref="A3202:B3202"/>
    <mergeCell ref="C3202:F3202"/>
    <mergeCell ref="H3202:I3202"/>
    <mergeCell ref="A3203:B3203"/>
    <mergeCell ref="C3203:F3203"/>
    <mergeCell ref="H3203:I3203"/>
    <mergeCell ref="A3200:B3200"/>
    <mergeCell ref="C3200:F3200"/>
    <mergeCell ref="H3200:I3200"/>
    <mergeCell ref="A3201:B3201"/>
    <mergeCell ref="C3201:F3201"/>
    <mergeCell ref="H3201:I3201"/>
    <mergeCell ref="A3198:B3198"/>
    <mergeCell ref="C3198:F3198"/>
    <mergeCell ref="H3198:I3198"/>
    <mergeCell ref="A3199:B3199"/>
    <mergeCell ref="C3199:F3199"/>
    <mergeCell ref="H3199:I3199"/>
    <mergeCell ref="A3196:B3196"/>
    <mergeCell ref="C3196:F3196"/>
    <mergeCell ref="H3196:I3196"/>
    <mergeCell ref="A3197:B3197"/>
    <mergeCell ref="C3197:F3197"/>
    <mergeCell ref="H3197:I3197"/>
    <mergeCell ref="A3194:B3194"/>
    <mergeCell ref="C3194:F3194"/>
    <mergeCell ref="H3194:I3194"/>
    <mergeCell ref="A3195:B3195"/>
    <mergeCell ref="C3195:F3195"/>
    <mergeCell ref="H3195:I3195"/>
    <mergeCell ref="A3192:B3192"/>
    <mergeCell ref="C3192:F3192"/>
    <mergeCell ref="H3192:I3192"/>
    <mergeCell ref="A3193:B3193"/>
    <mergeCell ref="C3193:F3193"/>
    <mergeCell ref="H3193:I3193"/>
    <mergeCell ref="A3190:B3190"/>
    <mergeCell ref="C3190:F3190"/>
    <mergeCell ref="H3190:I3190"/>
    <mergeCell ref="A3191:B3191"/>
    <mergeCell ref="C3191:F3191"/>
    <mergeCell ref="H3191:I3191"/>
    <mergeCell ref="A3188:B3188"/>
    <mergeCell ref="C3188:F3188"/>
    <mergeCell ref="H3188:I3188"/>
    <mergeCell ref="A3189:B3189"/>
    <mergeCell ref="C3189:F3189"/>
    <mergeCell ref="H3189:I3189"/>
    <mergeCell ref="A3185:I3185"/>
    <mergeCell ref="A3186:B3186"/>
    <mergeCell ref="C3186:F3186"/>
    <mergeCell ref="H3186:I3186"/>
    <mergeCell ref="A3187:B3187"/>
    <mergeCell ref="C3187:F3187"/>
    <mergeCell ref="H3187:I3187"/>
    <mergeCell ref="A3180:I3180"/>
    <mergeCell ref="A3181:I3181"/>
    <mergeCell ref="A3182:I3182"/>
    <mergeCell ref="A3183:I3183"/>
    <mergeCell ref="A3184:I3184"/>
    <mergeCell ref="A3177:B3177"/>
    <mergeCell ref="C3177:F3177"/>
    <mergeCell ref="H3177:I3177"/>
    <mergeCell ref="A3178:I3178"/>
    <mergeCell ref="A3179:I3179"/>
    <mergeCell ref="A3175:B3175"/>
    <mergeCell ref="C3175:F3175"/>
    <mergeCell ref="H3175:I3175"/>
    <mergeCell ref="A3176:B3176"/>
    <mergeCell ref="C3176:F3176"/>
    <mergeCell ref="H3176:I3176"/>
    <mergeCell ref="A3173:B3173"/>
    <mergeCell ref="C3173:F3173"/>
    <mergeCell ref="H3173:I3173"/>
    <mergeCell ref="A3174:B3174"/>
    <mergeCell ref="C3174:F3174"/>
    <mergeCell ref="H3174:I3174"/>
    <mergeCell ref="A3171:B3171"/>
    <mergeCell ref="C3171:F3171"/>
    <mergeCell ref="H3171:I3171"/>
    <mergeCell ref="A3172:B3172"/>
    <mergeCell ref="C3172:F3172"/>
    <mergeCell ref="H3172:I3172"/>
    <mergeCell ref="A3169:B3169"/>
    <mergeCell ref="C3169:F3169"/>
    <mergeCell ref="H3169:I3169"/>
    <mergeCell ref="A3170:B3170"/>
    <mergeCell ref="C3170:F3170"/>
    <mergeCell ref="H3170:I3170"/>
    <mergeCell ref="A3167:B3167"/>
    <mergeCell ref="C3167:F3167"/>
    <mergeCell ref="H3167:I3167"/>
    <mergeCell ref="A3168:B3168"/>
    <mergeCell ref="C3168:F3168"/>
    <mergeCell ref="H3168:I3168"/>
    <mergeCell ref="A3165:B3165"/>
    <mergeCell ref="C3165:F3165"/>
    <mergeCell ref="H3165:I3165"/>
    <mergeCell ref="A3166:B3166"/>
    <mergeCell ref="C3166:F3166"/>
    <mergeCell ref="H3166:I3166"/>
    <mergeCell ref="A3163:B3163"/>
    <mergeCell ref="C3163:F3163"/>
    <mergeCell ref="H3163:I3163"/>
    <mergeCell ref="A3164:B3164"/>
    <mergeCell ref="C3164:F3164"/>
    <mergeCell ref="H3164:I3164"/>
    <mergeCell ref="A3161:B3161"/>
    <mergeCell ref="C3161:F3161"/>
    <mergeCell ref="H3161:I3161"/>
    <mergeCell ref="A3162:B3162"/>
    <mergeCell ref="C3162:F3162"/>
    <mergeCell ref="H3162:I3162"/>
    <mergeCell ref="A3159:B3159"/>
    <mergeCell ref="C3159:F3159"/>
    <mergeCell ref="H3159:I3159"/>
    <mergeCell ref="A3160:B3160"/>
    <mergeCell ref="C3160:F3160"/>
    <mergeCell ref="H3160:I3160"/>
    <mergeCell ref="A3157:B3157"/>
    <mergeCell ref="C3157:F3157"/>
    <mergeCell ref="H3157:I3157"/>
    <mergeCell ref="A3158:B3158"/>
    <mergeCell ref="C3158:F3158"/>
    <mergeCell ref="H3158:I3158"/>
    <mergeCell ref="A3155:B3155"/>
    <mergeCell ref="C3155:F3155"/>
    <mergeCell ref="H3155:I3155"/>
    <mergeCell ref="A3156:B3156"/>
    <mergeCell ref="C3156:F3156"/>
    <mergeCell ref="H3156:I3156"/>
    <mergeCell ref="A3153:B3153"/>
    <mergeCell ref="C3153:F3153"/>
    <mergeCell ref="H3153:I3153"/>
    <mergeCell ref="A3154:B3154"/>
    <mergeCell ref="C3154:F3154"/>
    <mergeCell ref="H3154:I3154"/>
    <mergeCell ref="A3151:B3151"/>
    <mergeCell ref="C3151:F3151"/>
    <mergeCell ref="H3151:I3151"/>
    <mergeCell ref="A3152:B3152"/>
    <mergeCell ref="C3152:F3152"/>
    <mergeCell ref="H3152:I3152"/>
    <mergeCell ref="A3149:B3149"/>
    <mergeCell ref="C3149:F3149"/>
    <mergeCell ref="H3149:I3149"/>
    <mergeCell ref="A3150:B3150"/>
    <mergeCell ref="C3150:F3150"/>
    <mergeCell ref="H3150:I3150"/>
    <mergeCell ref="A3147:B3147"/>
    <mergeCell ref="C3147:F3147"/>
    <mergeCell ref="H3147:I3147"/>
    <mergeCell ref="A3148:B3148"/>
    <mergeCell ref="C3148:F3148"/>
    <mergeCell ref="H3148:I3148"/>
    <mergeCell ref="A3145:B3145"/>
    <mergeCell ref="C3145:F3145"/>
    <mergeCell ref="H3145:I3145"/>
    <mergeCell ref="A3146:B3146"/>
    <mergeCell ref="C3146:F3146"/>
    <mergeCell ref="H3146:I3146"/>
    <mergeCell ref="A3143:B3143"/>
    <mergeCell ref="C3143:F3143"/>
    <mergeCell ref="H3143:I3143"/>
    <mergeCell ref="A3144:B3144"/>
    <mergeCell ref="C3144:F3144"/>
    <mergeCell ref="H3144:I3144"/>
    <mergeCell ref="A3141:B3141"/>
    <mergeCell ref="C3141:F3141"/>
    <mergeCell ref="H3141:I3141"/>
    <mergeCell ref="A3142:B3142"/>
    <mergeCell ref="C3142:F3142"/>
    <mergeCell ref="H3142:I3142"/>
    <mergeCell ref="A3139:B3139"/>
    <mergeCell ref="C3139:F3139"/>
    <mergeCell ref="H3139:I3139"/>
    <mergeCell ref="A3140:B3140"/>
    <mergeCell ref="C3140:F3140"/>
    <mergeCell ref="H3140:I3140"/>
    <mergeCell ref="A3137:B3137"/>
    <mergeCell ref="C3137:F3137"/>
    <mergeCell ref="H3137:I3137"/>
    <mergeCell ref="A3138:B3138"/>
    <mergeCell ref="C3138:F3138"/>
    <mergeCell ref="H3138:I3138"/>
    <mergeCell ref="A3135:B3135"/>
    <mergeCell ref="C3135:F3135"/>
    <mergeCell ref="H3135:I3135"/>
    <mergeCell ref="A3136:B3136"/>
    <mergeCell ref="C3136:F3136"/>
    <mergeCell ref="H3136:I3136"/>
    <mergeCell ref="A3133:B3133"/>
    <mergeCell ref="C3133:F3133"/>
    <mergeCell ref="H3133:I3133"/>
    <mergeCell ref="A3134:B3134"/>
    <mergeCell ref="C3134:F3134"/>
    <mergeCell ref="H3134:I3134"/>
    <mergeCell ref="A3131:B3131"/>
    <mergeCell ref="C3131:F3131"/>
    <mergeCell ref="H3131:I3131"/>
    <mergeCell ref="A3132:B3132"/>
    <mergeCell ref="C3132:F3132"/>
    <mergeCell ref="H3132:I3132"/>
    <mergeCell ref="A3129:B3129"/>
    <mergeCell ref="C3129:F3129"/>
    <mergeCell ref="H3129:I3129"/>
    <mergeCell ref="A3130:B3130"/>
    <mergeCell ref="C3130:F3130"/>
    <mergeCell ref="H3130:I3130"/>
    <mergeCell ref="A3127:B3127"/>
    <mergeCell ref="C3127:F3127"/>
    <mergeCell ref="H3127:I3127"/>
    <mergeCell ref="A3128:B3128"/>
    <mergeCell ref="C3128:F3128"/>
    <mergeCell ref="H3128:I3128"/>
    <mergeCell ref="A3125:B3125"/>
    <mergeCell ref="C3125:F3125"/>
    <mergeCell ref="H3125:I3125"/>
    <mergeCell ref="A3126:B3126"/>
    <mergeCell ref="C3126:F3126"/>
    <mergeCell ref="H3126:I3126"/>
    <mergeCell ref="A3123:B3123"/>
    <mergeCell ref="C3123:F3123"/>
    <mergeCell ref="H3123:I3123"/>
    <mergeCell ref="A3124:B3124"/>
    <mergeCell ref="C3124:F3124"/>
    <mergeCell ref="H3124:I3124"/>
    <mergeCell ref="A3121:B3121"/>
    <mergeCell ref="C3121:F3121"/>
    <mergeCell ref="H3121:I3121"/>
    <mergeCell ref="A3122:B3122"/>
    <mergeCell ref="C3122:F3122"/>
    <mergeCell ref="H3122:I3122"/>
    <mergeCell ref="A3119:B3119"/>
    <mergeCell ref="C3119:F3119"/>
    <mergeCell ref="H3119:I3119"/>
    <mergeCell ref="A3120:B3120"/>
    <mergeCell ref="C3120:F3120"/>
    <mergeCell ref="H3120:I3120"/>
    <mergeCell ref="A3117:B3117"/>
    <mergeCell ref="C3117:F3117"/>
    <mergeCell ref="H3117:I3117"/>
    <mergeCell ref="A3118:B3118"/>
    <mergeCell ref="C3118:F3118"/>
    <mergeCell ref="H3118:I3118"/>
    <mergeCell ref="A3115:B3115"/>
    <mergeCell ref="C3115:F3115"/>
    <mergeCell ref="H3115:I3115"/>
    <mergeCell ref="A3116:B3116"/>
    <mergeCell ref="C3116:F3116"/>
    <mergeCell ref="H3116:I3116"/>
    <mergeCell ref="A3113:B3113"/>
    <mergeCell ref="C3113:F3113"/>
    <mergeCell ref="H3113:I3113"/>
    <mergeCell ref="A3114:B3114"/>
    <mergeCell ref="C3114:F3114"/>
    <mergeCell ref="H3114:I3114"/>
    <mergeCell ref="A3111:B3111"/>
    <mergeCell ref="C3111:F3111"/>
    <mergeCell ref="H3111:I3111"/>
    <mergeCell ref="A3112:B3112"/>
    <mergeCell ref="C3112:F3112"/>
    <mergeCell ref="H3112:I3112"/>
    <mergeCell ref="A3109:B3109"/>
    <mergeCell ref="C3109:F3109"/>
    <mergeCell ref="H3109:I3109"/>
    <mergeCell ref="A3110:B3110"/>
    <mergeCell ref="C3110:F3110"/>
    <mergeCell ref="H3110:I3110"/>
    <mergeCell ref="A3107:B3107"/>
    <mergeCell ref="C3107:F3107"/>
    <mergeCell ref="H3107:I3107"/>
    <mergeCell ref="A3108:B3108"/>
    <mergeCell ref="C3108:F3108"/>
    <mergeCell ref="H3108:I3108"/>
    <mergeCell ref="A3105:B3105"/>
    <mergeCell ref="C3105:F3105"/>
    <mergeCell ref="H3105:I3105"/>
    <mergeCell ref="A3106:B3106"/>
    <mergeCell ref="C3106:F3106"/>
    <mergeCell ref="H3106:I3106"/>
    <mergeCell ref="A3103:B3103"/>
    <mergeCell ref="C3103:F3103"/>
    <mergeCell ref="H3103:I3103"/>
    <mergeCell ref="A3104:B3104"/>
    <mergeCell ref="C3104:F3104"/>
    <mergeCell ref="H3104:I3104"/>
    <mergeCell ref="A3101:B3101"/>
    <mergeCell ref="C3101:F3101"/>
    <mergeCell ref="H3101:I3101"/>
    <mergeCell ref="A3102:B3102"/>
    <mergeCell ref="C3102:F3102"/>
    <mergeCell ref="H3102:I3102"/>
    <mergeCell ref="A3099:B3099"/>
    <mergeCell ref="C3099:F3099"/>
    <mergeCell ref="H3099:I3099"/>
    <mergeCell ref="A3100:B3100"/>
    <mergeCell ref="C3100:F3100"/>
    <mergeCell ref="H3100:I3100"/>
    <mergeCell ref="A3097:B3097"/>
    <mergeCell ref="C3097:F3097"/>
    <mergeCell ref="H3097:I3097"/>
    <mergeCell ref="A3098:B3098"/>
    <mergeCell ref="C3098:F3098"/>
    <mergeCell ref="H3098:I3098"/>
    <mergeCell ref="A3095:B3095"/>
    <mergeCell ref="C3095:F3095"/>
    <mergeCell ref="H3095:I3095"/>
    <mergeCell ref="A3096:B3096"/>
    <mergeCell ref="C3096:F3096"/>
    <mergeCell ref="H3096:I3096"/>
    <mergeCell ref="A3093:B3093"/>
    <mergeCell ref="C3093:F3093"/>
    <mergeCell ref="H3093:I3093"/>
    <mergeCell ref="A3094:B3094"/>
    <mergeCell ref="C3094:F3094"/>
    <mergeCell ref="H3094:I3094"/>
    <mergeCell ref="A3091:B3091"/>
    <mergeCell ref="C3091:F3091"/>
    <mergeCell ref="H3091:I3091"/>
    <mergeCell ref="A3092:B3092"/>
    <mergeCell ref="C3092:F3092"/>
    <mergeCell ref="H3092:I3092"/>
    <mergeCell ref="A3089:B3089"/>
    <mergeCell ref="C3089:F3089"/>
    <mergeCell ref="H3089:I3089"/>
    <mergeCell ref="A3090:B3090"/>
    <mergeCell ref="C3090:F3090"/>
    <mergeCell ref="H3090:I3090"/>
    <mergeCell ref="A3087:B3087"/>
    <mergeCell ref="C3087:F3087"/>
    <mergeCell ref="H3087:I3087"/>
    <mergeCell ref="A3088:B3088"/>
    <mergeCell ref="C3088:F3088"/>
    <mergeCell ref="H3088:I3088"/>
    <mergeCell ref="A3085:B3085"/>
    <mergeCell ref="C3085:F3085"/>
    <mergeCell ref="H3085:I3085"/>
    <mergeCell ref="A3086:B3086"/>
    <mergeCell ref="C3086:F3086"/>
    <mergeCell ref="H3086:I3086"/>
    <mergeCell ref="A3083:B3083"/>
    <mergeCell ref="C3083:F3083"/>
    <mergeCell ref="H3083:I3083"/>
    <mergeCell ref="A3084:B3084"/>
    <mergeCell ref="C3084:F3084"/>
    <mergeCell ref="H3084:I3084"/>
    <mergeCell ref="A3081:B3081"/>
    <mergeCell ref="C3081:F3081"/>
    <mergeCell ref="H3081:I3081"/>
    <mergeCell ref="A3082:B3082"/>
    <mergeCell ref="C3082:F3082"/>
    <mergeCell ref="H3082:I3082"/>
    <mergeCell ref="A3079:B3079"/>
    <mergeCell ref="C3079:F3079"/>
    <mergeCell ref="H3079:I3079"/>
    <mergeCell ref="A3080:B3080"/>
    <mergeCell ref="C3080:F3080"/>
    <mergeCell ref="H3080:I3080"/>
    <mergeCell ref="A3077:B3077"/>
    <mergeCell ref="C3077:F3077"/>
    <mergeCell ref="H3077:I3077"/>
    <mergeCell ref="A3078:B3078"/>
    <mergeCell ref="C3078:F3078"/>
    <mergeCell ref="H3078:I3078"/>
    <mergeCell ref="A3075:B3075"/>
    <mergeCell ref="C3075:F3075"/>
    <mergeCell ref="H3075:I3075"/>
    <mergeCell ref="A3076:B3076"/>
    <mergeCell ref="C3076:F3076"/>
    <mergeCell ref="H3076:I3076"/>
    <mergeCell ref="A3073:B3073"/>
    <mergeCell ref="C3073:F3073"/>
    <mergeCell ref="H3073:I3073"/>
    <mergeCell ref="A3074:B3074"/>
    <mergeCell ref="C3074:F3074"/>
    <mergeCell ref="H3074:I3074"/>
    <mergeCell ref="A3071:B3071"/>
    <mergeCell ref="C3071:F3071"/>
    <mergeCell ref="H3071:I3071"/>
    <mergeCell ref="A3072:B3072"/>
    <mergeCell ref="C3072:F3072"/>
    <mergeCell ref="H3072:I3072"/>
    <mergeCell ref="A3069:B3069"/>
    <mergeCell ref="C3069:F3069"/>
    <mergeCell ref="H3069:I3069"/>
    <mergeCell ref="A3070:B3070"/>
    <mergeCell ref="C3070:F3070"/>
    <mergeCell ref="H3070:I3070"/>
    <mergeCell ref="A3067:B3067"/>
    <mergeCell ref="C3067:F3067"/>
    <mergeCell ref="H3067:I3067"/>
    <mergeCell ref="A3068:B3068"/>
    <mergeCell ref="C3068:F3068"/>
    <mergeCell ref="H3068:I3068"/>
    <mergeCell ref="A3065:B3065"/>
    <mergeCell ref="C3065:F3065"/>
    <mergeCell ref="H3065:I3065"/>
    <mergeCell ref="A3066:B3066"/>
    <mergeCell ref="C3066:F3066"/>
    <mergeCell ref="H3066:I3066"/>
    <mergeCell ref="A3063:B3063"/>
    <mergeCell ref="C3063:F3063"/>
    <mergeCell ref="H3063:I3063"/>
    <mergeCell ref="A3064:B3064"/>
    <mergeCell ref="C3064:F3064"/>
    <mergeCell ref="H3064:I3064"/>
    <mergeCell ref="A3061:B3061"/>
    <mergeCell ref="C3061:F3061"/>
    <mergeCell ref="H3061:I3061"/>
    <mergeCell ref="A3062:B3062"/>
    <mergeCell ref="C3062:F3062"/>
    <mergeCell ref="H3062:I3062"/>
    <mergeCell ref="A3059:B3059"/>
    <mergeCell ref="C3059:F3059"/>
    <mergeCell ref="H3059:I3059"/>
    <mergeCell ref="A3060:B3060"/>
    <mergeCell ref="C3060:F3060"/>
    <mergeCell ref="H3060:I3060"/>
    <mergeCell ref="A3057:B3057"/>
    <mergeCell ref="C3057:F3057"/>
    <mergeCell ref="H3057:I3057"/>
    <mergeCell ref="A3058:B3058"/>
    <mergeCell ref="C3058:F3058"/>
    <mergeCell ref="H3058:I3058"/>
    <mergeCell ref="A3055:B3055"/>
    <mergeCell ref="C3055:F3055"/>
    <mergeCell ref="H3055:I3055"/>
    <mergeCell ref="A3056:B3056"/>
    <mergeCell ref="C3056:F3056"/>
    <mergeCell ref="H3056:I3056"/>
    <mergeCell ref="A3053:B3053"/>
    <mergeCell ref="C3053:F3053"/>
    <mergeCell ref="H3053:I3053"/>
    <mergeCell ref="A3054:B3054"/>
    <mergeCell ref="C3054:F3054"/>
    <mergeCell ref="H3054:I3054"/>
    <mergeCell ref="A3051:B3051"/>
    <mergeCell ref="C3051:F3051"/>
    <mergeCell ref="H3051:I3051"/>
    <mergeCell ref="A3052:B3052"/>
    <mergeCell ref="C3052:F3052"/>
    <mergeCell ref="H3052:I3052"/>
    <mergeCell ref="A3049:B3049"/>
    <mergeCell ref="C3049:F3049"/>
    <mergeCell ref="H3049:I3049"/>
    <mergeCell ref="A3050:B3050"/>
    <mergeCell ref="C3050:F3050"/>
    <mergeCell ref="H3050:I3050"/>
    <mergeCell ref="A3047:B3047"/>
    <mergeCell ref="C3047:F3047"/>
    <mergeCell ref="H3047:I3047"/>
    <mergeCell ref="A3048:B3048"/>
    <mergeCell ref="C3048:F3048"/>
    <mergeCell ref="H3048:I3048"/>
    <mergeCell ref="A3045:B3045"/>
    <mergeCell ref="C3045:F3045"/>
    <mergeCell ref="H3045:I3045"/>
    <mergeCell ref="A3046:B3046"/>
    <mergeCell ref="C3046:F3046"/>
    <mergeCell ref="H3046:I3046"/>
    <mergeCell ref="A3043:B3043"/>
    <mergeCell ref="C3043:F3043"/>
    <mergeCell ref="H3043:I3043"/>
    <mergeCell ref="A3044:B3044"/>
    <mergeCell ref="C3044:F3044"/>
    <mergeCell ref="H3044:I3044"/>
    <mergeCell ref="A3041:B3041"/>
    <mergeCell ref="C3041:F3041"/>
    <mergeCell ref="H3041:I3041"/>
    <mergeCell ref="A3042:B3042"/>
    <mergeCell ref="C3042:F3042"/>
    <mergeCell ref="H3042:I3042"/>
    <mergeCell ref="A3039:B3039"/>
    <mergeCell ref="C3039:F3039"/>
    <mergeCell ref="H3039:I3039"/>
    <mergeCell ref="A3040:B3040"/>
    <mergeCell ref="C3040:F3040"/>
    <mergeCell ref="H3040:I3040"/>
    <mergeCell ref="A3037:B3037"/>
    <mergeCell ref="C3037:F3037"/>
    <mergeCell ref="H3037:I3037"/>
    <mergeCell ref="A3038:B3038"/>
    <mergeCell ref="C3038:F3038"/>
    <mergeCell ref="H3038:I3038"/>
    <mergeCell ref="A3035:B3035"/>
    <mergeCell ref="C3035:F3035"/>
    <mergeCell ref="H3035:I3035"/>
    <mergeCell ref="A3036:B3036"/>
    <mergeCell ref="C3036:F3036"/>
    <mergeCell ref="H3036:I3036"/>
    <mergeCell ref="A3033:B3033"/>
    <mergeCell ref="C3033:F3033"/>
    <mergeCell ref="H3033:I3033"/>
    <mergeCell ref="A3034:B3034"/>
    <mergeCell ref="C3034:F3034"/>
    <mergeCell ref="H3034:I3034"/>
    <mergeCell ref="A3031:B3031"/>
    <mergeCell ref="C3031:F3031"/>
    <mergeCell ref="H3031:I3031"/>
    <mergeCell ref="A3032:B3032"/>
    <mergeCell ref="C3032:F3032"/>
    <mergeCell ref="H3032:I3032"/>
    <mergeCell ref="A3029:B3029"/>
    <mergeCell ref="C3029:F3029"/>
    <mergeCell ref="H3029:I3029"/>
    <mergeCell ref="A3030:B3030"/>
    <mergeCell ref="C3030:F3030"/>
    <mergeCell ref="H3030:I3030"/>
    <mergeCell ref="A3027:B3027"/>
    <mergeCell ref="C3027:F3027"/>
    <mergeCell ref="H3027:I3027"/>
    <mergeCell ref="A3028:B3028"/>
    <mergeCell ref="C3028:F3028"/>
    <mergeCell ref="H3028:I3028"/>
    <mergeCell ref="A3025:B3025"/>
    <mergeCell ref="C3025:F3025"/>
    <mergeCell ref="H3025:I3025"/>
    <mergeCell ref="A3026:B3026"/>
    <mergeCell ref="C3026:F3026"/>
    <mergeCell ref="H3026:I3026"/>
    <mergeCell ref="A3023:B3023"/>
    <mergeCell ref="C3023:F3023"/>
    <mergeCell ref="H3023:I3023"/>
    <mergeCell ref="A3024:B3024"/>
    <mergeCell ref="C3024:F3024"/>
    <mergeCell ref="H3024:I3024"/>
    <mergeCell ref="A3021:B3021"/>
    <mergeCell ref="C3021:F3021"/>
    <mergeCell ref="H3021:I3021"/>
    <mergeCell ref="A3022:B3022"/>
    <mergeCell ref="C3022:F3022"/>
    <mergeCell ref="H3022:I3022"/>
    <mergeCell ref="A3019:B3019"/>
    <mergeCell ref="C3019:F3019"/>
    <mergeCell ref="H3019:I3019"/>
    <mergeCell ref="A3020:B3020"/>
    <mergeCell ref="C3020:F3020"/>
    <mergeCell ref="H3020:I3020"/>
    <mergeCell ref="A3017:B3017"/>
    <mergeCell ref="C3017:F3017"/>
    <mergeCell ref="H3017:I3017"/>
    <mergeCell ref="A3018:B3018"/>
    <mergeCell ref="C3018:F3018"/>
    <mergeCell ref="H3018:I3018"/>
    <mergeCell ref="A3015:B3015"/>
    <mergeCell ref="C3015:F3015"/>
    <mergeCell ref="H3015:I3015"/>
    <mergeCell ref="A3016:B3016"/>
    <mergeCell ref="C3016:F3016"/>
    <mergeCell ref="H3016:I3016"/>
    <mergeCell ref="A3013:B3013"/>
    <mergeCell ref="C3013:F3013"/>
    <mergeCell ref="H3013:I3013"/>
    <mergeCell ref="A3014:B3014"/>
    <mergeCell ref="C3014:F3014"/>
    <mergeCell ref="H3014:I3014"/>
    <mergeCell ref="A3011:B3011"/>
    <mergeCell ref="C3011:F3011"/>
    <mergeCell ref="H3011:I3011"/>
    <mergeCell ref="A3012:B3012"/>
    <mergeCell ref="C3012:F3012"/>
    <mergeCell ref="H3012:I3012"/>
    <mergeCell ref="A3009:B3009"/>
    <mergeCell ref="C3009:F3009"/>
    <mergeCell ref="H3009:I3009"/>
    <mergeCell ref="A3010:B3010"/>
    <mergeCell ref="C3010:F3010"/>
    <mergeCell ref="H3010:I3010"/>
    <mergeCell ref="A3007:B3007"/>
    <mergeCell ref="C3007:F3007"/>
    <mergeCell ref="H3007:I3007"/>
    <mergeCell ref="A3008:B3008"/>
    <mergeCell ref="C3008:F3008"/>
    <mergeCell ref="H3008:I3008"/>
    <mergeCell ref="A3005:B3005"/>
    <mergeCell ref="C3005:F3005"/>
    <mergeCell ref="H3005:I3005"/>
    <mergeCell ref="A3006:B3006"/>
    <mergeCell ref="C3006:F3006"/>
    <mergeCell ref="H3006:I3006"/>
    <mergeCell ref="A3003:B3003"/>
    <mergeCell ref="C3003:F3003"/>
    <mergeCell ref="H3003:I3003"/>
    <mergeCell ref="A3004:B3004"/>
    <mergeCell ref="C3004:F3004"/>
    <mergeCell ref="H3004:I3004"/>
    <mergeCell ref="A3001:B3001"/>
    <mergeCell ref="C3001:F3001"/>
    <mergeCell ref="H3001:I3001"/>
    <mergeCell ref="A3002:B3002"/>
    <mergeCell ref="C3002:F3002"/>
    <mergeCell ref="H3002:I3002"/>
    <mergeCell ref="A2999:B2999"/>
    <mergeCell ref="C2999:F2999"/>
    <mergeCell ref="H2999:I2999"/>
    <mergeCell ref="A3000:B3000"/>
    <mergeCell ref="C3000:F3000"/>
    <mergeCell ref="H3000:I3000"/>
    <mergeCell ref="A2997:B2997"/>
    <mergeCell ref="C2997:F2997"/>
    <mergeCell ref="H2997:I2997"/>
    <mergeCell ref="A2998:B2998"/>
    <mergeCell ref="C2998:F2998"/>
    <mergeCell ref="H2998:I2998"/>
    <mergeCell ref="A2995:B2995"/>
    <mergeCell ref="C2995:F2995"/>
    <mergeCell ref="H2995:I2995"/>
    <mergeCell ref="A2996:B2996"/>
    <mergeCell ref="C2996:F2996"/>
    <mergeCell ref="H2996:I2996"/>
    <mergeCell ref="A2993:B2993"/>
    <mergeCell ref="C2993:F2993"/>
    <mergeCell ref="H2993:I2993"/>
    <mergeCell ref="A2994:B2994"/>
    <mergeCell ref="C2994:F2994"/>
    <mergeCell ref="H2994:I2994"/>
    <mergeCell ref="A2991:B2991"/>
    <mergeCell ref="C2991:F2991"/>
    <mergeCell ref="H2991:I2991"/>
    <mergeCell ref="A2992:B2992"/>
    <mergeCell ref="C2992:F2992"/>
    <mergeCell ref="H2992:I2992"/>
    <mergeCell ref="A2989:B2989"/>
    <mergeCell ref="C2989:F2989"/>
    <mergeCell ref="H2989:I2989"/>
    <mergeCell ref="A2990:B2990"/>
    <mergeCell ref="C2990:F2990"/>
    <mergeCell ref="H2990:I2990"/>
    <mergeCell ref="A2987:B2987"/>
    <mergeCell ref="C2987:F2987"/>
    <mergeCell ref="H2987:I2987"/>
    <mergeCell ref="A2988:B2988"/>
    <mergeCell ref="C2988:F2988"/>
    <mergeCell ref="H2988:I2988"/>
    <mergeCell ref="A2985:B2985"/>
    <mergeCell ref="C2985:F2985"/>
    <mergeCell ref="H2985:I2985"/>
    <mergeCell ref="A2986:B2986"/>
    <mergeCell ref="C2986:F2986"/>
    <mergeCell ref="H2986:I2986"/>
    <mergeCell ref="A2983:B2983"/>
    <mergeCell ref="C2983:F2983"/>
    <mergeCell ref="H2983:I2983"/>
    <mergeCell ref="A2984:B2984"/>
    <mergeCell ref="C2984:F2984"/>
    <mergeCell ref="H2984:I2984"/>
    <mergeCell ref="A2981:B2981"/>
    <mergeCell ref="C2981:F2981"/>
    <mergeCell ref="H2981:I2981"/>
    <mergeCell ref="A2982:B2982"/>
    <mergeCell ref="C2982:F2982"/>
    <mergeCell ref="H2982:I2982"/>
    <mergeCell ref="A2979:B2979"/>
    <mergeCell ref="C2979:F2979"/>
    <mergeCell ref="H2979:I2979"/>
    <mergeCell ref="A2980:B2980"/>
    <mergeCell ref="C2980:F2980"/>
    <mergeCell ref="H2980:I2980"/>
    <mergeCell ref="A2977:B2977"/>
    <mergeCell ref="C2977:F2977"/>
    <mergeCell ref="H2977:I2977"/>
    <mergeCell ref="A2978:B2978"/>
    <mergeCell ref="C2978:F2978"/>
    <mergeCell ref="H2978:I2978"/>
    <mergeCell ref="A2975:B2975"/>
    <mergeCell ref="C2975:F2975"/>
    <mergeCell ref="H2975:I2975"/>
    <mergeCell ref="A2976:B2976"/>
    <mergeCell ref="C2976:F2976"/>
    <mergeCell ref="H2976:I2976"/>
    <mergeCell ref="A2973:B2973"/>
    <mergeCell ref="C2973:F2973"/>
    <mergeCell ref="H2973:I2973"/>
    <mergeCell ref="A2974:B2974"/>
    <mergeCell ref="C2974:F2974"/>
    <mergeCell ref="H2974:I2974"/>
    <mergeCell ref="A2971:B2971"/>
    <mergeCell ref="C2971:F2971"/>
    <mergeCell ref="H2971:I2971"/>
    <mergeCell ref="A2972:B2972"/>
    <mergeCell ref="C2972:F2972"/>
    <mergeCell ref="H2972:I2972"/>
    <mergeCell ref="A2969:B2969"/>
    <mergeCell ref="C2969:F2969"/>
    <mergeCell ref="H2969:I2969"/>
    <mergeCell ref="A2970:B2970"/>
    <mergeCell ref="C2970:F2970"/>
    <mergeCell ref="H2970:I2970"/>
    <mergeCell ref="A2967:B2967"/>
    <mergeCell ref="C2967:F2967"/>
    <mergeCell ref="H2967:I2967"/>
    <mergeCell ref="A2968:B2968"/>
    <mergeCell ref="C2968:F2968"/>
    <mergeCell ref="H2968:I2968"/>
    <mergeCell ref="A2965:B2965"/>
    <mergeCell ref="C2965:F2965"/>
    <mergeCell ref="H2965:I2965"/>
    <mergeCell ref="A2966:B2966"/>
    <mergeCell ref="C2966:F2966"/>
    <mergeCell ref="H2966:I2966"/>
    <mergeCell ref="A2963:B2963"/>
    <mergeCell ref="C2963:F2963"/>
    <mergeCell ref="H2963:I2963"/>
    <mergeCell ref="A2964:B2964"/>
    <mergeCell ref="C2964:F2964"/>
    <mergeCell ref="H2964:I2964"/>
    <mergeCell ref="A2961:B2961"/>
    <mergeCell ref="C2961:F2961"/>
    <mergeCell ref="H2961:I2961"/>
    <mergeCell ref="A2962:B2962"/>
    <mergeCell ref="C2962:F2962"/>
    <mergeCell ref="H2962:I2962"/>
    <mergeCell ref="A2959:B2959"/>
    <mergeCell ref="C2959:F2959"/>
    <mergeCell ref="H2959:I2959"/>
    <mergeCell ref="A2960:B2960"/>
    <mergeCell ref="C2960:F2960"/>
    <mergeCell ref="H2960:I2960"/>
    <mergeCell ref="A2957:B2957"/>
    <mergeCell ref="C2957:F2957"/>
    <mergeCell ref="H2957:I2957"/>
    <mergeCell ref="A2958:B2958"/>
    <mergeCell ref="C2958:F2958"/>
    <mergeCell ref="H2958:I2958"/>
    <mergeCell ref="A2955:B2955"/>
    <mergeCell ref="C2955:F2955"/>
    <mergeCell ref="H2955:I2955"/>
    <mergeCell ref="A2956:B2956"/>
    <mergeCell ref="C2956:F2956"/>
    <mergeCell ref="H2956:I2956"/>
    <mergeCell ref="A2953:B2953"/>
    <mergeCell ref="C2953:F2953"/>
    <mergeCell ref="H2953:I2953"/>
    <mergeCell ref="A2954:B2954"/>
    <mergeCell ref="C2954:F2954"/>
    <mergeCell ref="H2954:I2954"/>
    <mergeCell ref="A2951:B2951"/>
    <mergeCell ref="C2951:F2951"/>
    <mergeCell ref="H2951:I2951"/>
    <mergeCell ref="A2952:B2952"/>
    <mergeCell ref="C2952:F2952"/>
    <mergeCell ref="H2952:I2952"/>
    <mergeCell ref="A2949:B2949"/>
    <mergeCell ref="C2949:F2949"/>
    <mergeCell ref="H2949:I2949"/>
    <mergeCell ref="A2950:B2950"/>
    <mergeCell ref="C2950:F2950"/>
    <mergeCell ref="H2950:I2950"/>
    <mergeCell ref="A2947:B2947"/>
    <mergeCell ref="C2947:F2947"/>
    <mergeCell ref="H2947:I2947"/>
    <mergeCell ref="A2948:B2948"/>
    <mergeCell ref="C2948:F2948"/>
    <mergeCell ref="H2948:I2948"/>
    <mergeCell ref="A2945:B2945"/>
    <mergeCell ref="C2945:F2945"/>
    <mergeCell ref="H2945:I2945"/>
    <mergeCell ref="A2946:B2946"/>
    <mergeCell ref="C2946:F2946"/>
    <mergeCell ref="H2946:I2946"/>
    <mergeCell ref="A2943:B2943"/>
    <mergeCell ref="C2943:F2943"/>
    <mergeCell ref="H2943:I2943"/>
    <mergeCell ref="A2944:B2944"/>
    <mergeCell ref="C2944:F2944"/>
    <mergeCell ref="H2944:I2944"/>
    <mergeCell ref="A2941:B2941"/>
    <mergeCell ref="C2941:F2941"/>
    <mergeCell ref="H2941:I2941"/>
    <mergeCell ref="A2942:B2942"/>
    <mergeCell ref="C2942:F2942"/>
    <mergeCell ref="H2942:I2942"/>
    <mergeCell ref="A2939:B2939"/>
    <mergeCell ref="C2939:F2939"/>
    <mergeCell ref="H2939:I2939"/>
    <mergeCell ref="A2940:B2940"/>
    <mergeCell ref="C2940:F2940"/>
    <mergeCell ref="H2940:I2940"/>
    <mergeCell ref="A2937:B2937"/>
    <mergeCell ref="C2937:F2937"/>
    <mergeCell ref="H2937:I2937"/>
    <mergeCell ref="A2938:B2938"/>
    <mergeCell ref="C2938:F2938"/>
    <mergeCell ref="H2938:I2938"/>
    <mergeCell ref="A2935:B2935"/>
    <mergeCell ref="C2935:F2935"/>
    <mergeCell ref="H2935:I2935"/>
    <mergeCell ref="A2936:B2936"/>
    <mergeCell ref="C2936:F2936"/>
    <mergeCell ref="H2936:I2936"/>
    <mergeCell ref="A2933:B2933"/>
    <mergeCell ref="C2933:F2933"/>
    <mergeCell ref="H2933:I2933"/>
    <mergeCell ref="A2934:B2934"/>
    <mergeCell ref="C2934:F2934"/>
    <mergeCell ref="H2934:I2934"/>
    <mergeCell ref="A2931:B2931"/>
    <mergeCell ref="C2931:F2931"/>
    <mergeCell ref="H2931:I2931"/>
    <mergeCell ref="A2932:B2932"/>
    <mergeCell ref="C2932:F2932"/>
    <mergeCell ref="H2932:I2932"/>
    <mergeCell ref="A2929:B2929"/>
    <mergeCell ref="C2929:F2929"/>
    <mergeCell ref="H2929:I2929"/>
    <mergeCell ref="A2930:B2930"/>
    <mergeCell ref="C2930:F2930"/>
    <mergeCell ref="H2930:I2930"/>
    <mergeCell ref="A2927:B2927"/>
    <mergeCell ref="C2927:F2927"/>
    <mergeCell ref="H2927:I2927"/>
    <mergeCell ref="A2928:B2928"/>
    <mergeCell ref="C2928:F2928"/>
    <mergeCell ref="H2928:I2928"/>
    <mergeCell ref="A2925:B2925"/>
    <mergeCell ref="C2925:F2925"/>
    <mergeCell ref="H2925:I2925"/>
    <mergeCell ref="A2926:B2926"/>
    <mergeCell ref="C2926:F2926"/>
    <mergeCell ref="H2926:I2926"/>
    <mergeCell ref="A2923:B2923"/>
    <mergeCell ref="C2923:F2923"/>
    <mergeCell ref="H2923:I2923"/>
    <mergeCell ref="A2924:B2924"/>
    <mergeCell ref="C2924:F2924"/>
    <mergeCell ref="H2924:I2924"/>
    <mergeCell ref="A2921:B2921"/>
    <mergeCell ref="C2921:F2921"/>
    <mergeCell ref="H2921:I2921"/>
    <mergeCell ref="A2922:B2922"/>
    <mergeCell ref="C2922:F2922"/>
    <mergeCell ref="H2922:I2922"/>
    <mergeCell ref="A2919:B2919"/>
    <mergeCell ref="C2919:F2919"/>
    <mergeCell ref="H2919:I2919"/>
    <mergeCell ref="A2920:B2920"/>
    <mergeCell ref="C2920:F2920"/>
    <mergeCell ref="H2920:I2920"/>
    <mergeCell ref="A2917:B2917"/>
    <mergeCell ref="C2917:F2917"/>
    <mergeCell ref="H2917:I2917"/>
    <mergeCell ref="A2918:B2918"/>
    <mergeCell ref="C2918:F2918"/>
    <mergeCell ref="H2918:I2918"/>
    <mergeCell ref="A2915:B2915"/>
    <mergeCell ref="C2915:F2915"/>
    <mergeCell ref="H2915:I2915"/>
    <mergeCell ref="A2916:B2916"/>
    <mergeCell ref="C2916:F2916"/>
    <mergeCell ref="H2916:I2916"/>
    <mergeCell ref="A2913:B2913"/>
    <mergeCell ref="C2913:F2913"/>
    <mergeCell ref="H2913:I2913"/>
    <mergeCell ref="A2914:B2914"/>
    <mergeCell ref="C2914:F2914"/>
    <mergeCell ref="H2914:I2914"/>
    <mergeCell ref="A2911:B2911"/>
    <mergeCell ref="C2911:F2911"/>
    <mergeCell ref="H2911:I2911"/>
    <mergeCell ref="A2912:B2912"/>
    <mergeCell ref="C2912:F2912"/>
    <mergeCell ref="H2912:I2912"/>
    <mergeCell ref="A2909:B2909"/>
    <mergeCell ref="C2909:F2909"/>
    <mergeCell ref="H2909:I2909"/>
    <mergeCell ref="A2910:B2910"/>
    <mergeCell ref="C2910:F2910"/>
    <mergeCell ref="H2910:I2910"/>
    <mergeCell ref="A2907:B2907"/>
    <mergeCell ref="C2907:F2907"/>
    <mergeCell ref="H2907:I2907"/>
    <mergeCell ref="A2908:B2908"/>
    <mergeCell ref="C2908:F2908"/>
    <mergeCell ref="H2908:I2908"/>
    <mergeCell ref="A2905:B2905"/>
    <mergeCell ref="C2905:F2905"/>
    <mergeCell ref="H2905:I2905"/>
    <mergeCell ref="A2906:B2906"/>
    <mergeCell ref="C2906:F2906"/>
    <mergeCell ref="H2906:I2906"/>
    <mergeCell ref="A2903:B2903"/>
    <mergeCell ref="C2903:F2903"/>
    <mergeCell ref="H2903:I2903"/>
    <mergeCell ref="A2904:B2904"/>
    <mergeCell ref="C2904:F2904"/>
    <mergeCell ref="H2904:I2904"/>
    <mergeCell ref="A2901:B2901"/>
    <mergeCell ref="C2901:F2901"/>
    <mergeCell ref="H2901:I2901"/>
    <mergeCell ref="A2902:B2902"/>
    <mergeCell ref="C2902:F2902"/>
    <mergeCell ref="H2902:I2902"/>
    <mergeCell ref="A2899:B2899"/>
    <mergeCell ref="C2899:F2899"/>
    <mergeCell ref="H2899:I2899"/>
    <mergeCell ref="A2900:B2900"/>
    <mergeCell ref="C2900:F2900"/>
    <mergeCell ref="H2900:I2900"/>
    <mergeCell ref="A2897:B2897"/>
    <mergeCell ref="C2897:F2897"/>
    <mergeCell ref="H2897:I2897"/>
    <mergeCell ref="A2898:B2898"/>
    <mergeCell ref="C2898:F2898"/>
    <mergeCell ref="H2898:I2898"/>
    <mergeCell ref="A2895:B2895"/>
    <mergeCell ref="C2895:F2895"/>
    <mergeCell ref="H2895:I2895"/>
    <mergeCell ref="A2896:B2896"/>
    <mergeCell ref="C2896:F2896"/>
    <mergeCell ref="H2896:I2896"/>
    <mergeCell ref="A2893:B2893"/>
    <mergeCell ref="C2893:F2893"/>
    <mergeCell ref="H2893:I2893"/>
    <mergeCell ref="A2894:B2894"/>
    <mergeCell ref="C2894:F2894"/>
    <mergeCell ref="H2894:I2894"/>
    <mergeCell ref="A2891:B2891"/>
    <mergeCell ref="C2891:F2891"/>
    <mergeCell ref="H2891:I2891"/>
    <mergeCell ref="A2892:B2892"/>
    <mergeCell ref="C2892:F2892"/>
    <mergeCell ref="H2892:I2892"/>
    <mergeCell ref="A2889:B2889"/>
    <mergeCell ref="C2889:F2889"/>
    <mergeCell ref="H2889:I2889"/>
    <mergeCell ref="A2890:B2890"/>
    <mergeCell ref="C2890:F2890"/>
    <mergeCell ref="H2890:I2890"/>
    <mergeCell ref="A2887:B2887"/>
    <mergeCell ref="C2887:F2887"/>
    <mergeCell ref="H2887:I2887"/>
    <mergeCell ref="A2888:B2888"/>
    <mergeCell ref="C2888:F2888"/>
    <mergeCell ref="H2888:I2888"/>
    <mergeCell ref="A2885:B2885"/>
    <mergeCell ref="C2885:F2885"/>
    <mergeCell ref="H2885:I2885"/>
    <mergeCell ref="A2886:B2886"/>
    <mergeCell ref="C2886:F2886"/>
    <mergeCell ref="H2886:I2886"/>
    <mergeCell ref="A2883:B2883"/>
    <mergeCell ref="C2883:F2883"/>
    <mergeCell ref="H2883:I2883"/>
    <mergeCell ref="A2884:B2884"/>
    <mergeCell ref="C2884:F2884"/>
    <mergeCell ref="H2884:I2884"/>
    <mergeCell ref="A2881:B2881"/>
    <mergeCell ref="C2881:F2881"/>
    <mergeCell ref="H2881:I2881"/>
    <mergeCell ref="A2882:B2882"/>
    <mergeCell ref="C2882:F2882"/>
    <mergeCell ref="H2882:I2882"/>
    <mergeCell ref="A2879:B2879"/>
    <mergeCell ref="C2879:F2879"/>
    <mergeCell ref="H2879:I2879"/>
    <mergeCell ref="A2880:B2880"/>
    <mergeCell ref="C2880:F2880"/>
    <mergeCell ref="H2880:I2880"/>
    <mergeCell ref="A2877:B2877"/>
    <mergeCell ref="C2877:F2877"/>
    <mergeCell ref="H2877:I2877"/>
    <mergeCell ref="A2878:B2878"/>
    <mergeCell ref="C2878:F2878"/>
    <mergeCell ref="H2878:I2878"/>
    <mergeCell ref="A2875:B2875"/>
    <mergeCell ref="C2875:F2875"/>
    <mergeCell ref="H2875:I2875"/>
    <mergeCell ref="A2876:B2876"/>
    <mergeCell ref="C2876:F2876"/>
    <mergeCell ref="H2876:I2876"/>
    <mergeCell ref="A2873:B2873"/>
    <mergeCell ref="C2873:F2873"/>
    <mergeCell ref="H2873:I2873"/>
    <mergeCell ref="A2874:B2874"/>
    <mergeCell ref="C2874:F2874"/>
    <mergeCell ref="H2874:I2874"/>
    <mergeCell ref="A2871:B2871"/>
    <mergeCell ref="C2871:F2871"/>
    <mergeCell ref="H2871:I2871"/>
    <mergeCell ref="A2872:B2872"/>
    <mergeCell ref="C2872:F2872"/>
    <mergeCell ref="H2872:I2872"/>
    <mergeCell ref="A2869:B2869"/>
    <mergeCell ref="C2869:F2869"/>
    <mergeCell ref="H2869:I2869"/>
    <mergeCell ref="A2870:B2870"/>
    <mergeCell ref="C2870:F2870"/>
    <mergeCell ref="H2870:I2870"/>
    <mergeCell ref="A2867:B2867"/>
    <mergeCell ref="C2867:F2867"/>
    <mergeCell ref="H2867:I2867"/>
    <mergeCell ref="A2868:B2868"/>
    <mergeCell ref="C2868:F2868"/>
    <mergeCell ref="H2868:I2868"/>
    <mergeCell ref="A2865:B2865"/>
    <mergeCell ref="C2865:F2865"/>
    <mergeCell ref="H2865:I2865"/>
    <mergeCell ref="A2866:B2866"/>
    <mergeCell ref="C2866:F2866"/>
    <mergeCell ref="H2866:I2866"/>
    <mergeCell ref="A2863:B2863"/>
    <mergeCell ref="C2863:F2863"/>
    <mergeCell ref="H2863:I2863"/>
    <mergeCell ref="A2864:B2864"/>
    <mergeCell ref="C2864:F2864"/>
    <mergeCell ref="H2864:I2864"/>
    <mergeCell ref="A2861:B2861"/>
    <mergeCell ref="C2861:F2861"/>
    <mergeCell ref="H2861:I2861"/>
    <mergeCell ref="A2862:B2862"/>
    <mergeCell ref="C2862:F2862"/>
    <mergeCell ref="H2862:I2862"/>
    <mergeCell ref="A2859:B2859"/>
    <mergeCell ref="C2859:F2859"/>
    <mergeCell ref="H2859:I2859"/>
    <mergeCell ref="A2860:B2860"/>
    <mergeCell ref="C2860:F2860"/>
    <mergeCell ref="H2860:I2860"/>
    <mergeCell ref="A2857:B2857"/>
    <mergeCell ref="C2857:F2857"/>
    <mergeCell ref="H2857:I2857"/>
    <mergeCell ref="A2858:B2858"/>
    <mergeCell ref="C2858:F2858"/>
    <mergeCell ref="H2858:I2858"/>
    <mergeCell ref="A2855:B2855"/>
    <mergeCell ref="C2855:F2855"/>
    <mergeCell ref="H2855:I2855"/>
    <mergeCell ref="A2856:B2856"/>
    <mergeCell ref="C2856:F2856"/>
    <mergeCell ref="H2856:I2856"/>
    <mergeCell ref="A2853:B2853"/>
    <mergeCell ref="C2853:F2853"/>
    <mergeCell ref="H2853:I2853"/>
    <mergeCell ref="A2854:B2854"/>
    <mergeCell ref="C2854:F2854"/>
    <mergeCell ref="H2854:I2854"/>
    <mergeCell ref="A2851:B2851"/>
    <mergeCell ref="C2851:F2851"/>
    <mergeCell ref="H2851:I2851"/>
    <mergeCell ref="A2852:B2852"/>
    <mergeCell ref="C2852:F2852"/>
    <mergeCell ref="H2852:I2852"/>
    <mergeCell ref="A2849:B2849"/>
    <mergeCell ref="C2849:F2849"/>
    <mergeCell ref="H2849:I2849"/>
    <mergeCell ref="A2850:B2850"/>
    <mergeCell ref="C2850:F2850"/>
    <mergeCell ref="H2850:I2850"/>
    <mergeCell ref="A2847:B2847"/>
    <mergeCell ref="C2847:F2847"/>
    <mergeCell ref="H2847:I2847"/>
    <mergeCell ref="A2848:B2848"/>
    <mergeCell ref="C2848:F2848"/>
    <mergeCell ref="H2848:I2848"/>
    <mergeCell ref="A2845:B2845"/>
    <mergeCell ref="C2845:F2845"/>
    <mergeCell ref="H2845:I2845"/>
    <mergeCell ref="A2846:B2846"/>
    <mergeCell ref="C2846:F2846"/>
    <mergeCell ref="H2846:I2846"/>
    <mergeCell ref="A2843:B2843"/>
    <mergeCell ref="C2843:F2843"/>
    <mergeCell ref="H2843:I2843"/>
    <mergeCell ref="A2844:B2844"/>
    <mergeCell ref="C2844:F2844"/>
    <mergeCell ref="H2844:I2844"/>
    <mergeCell ref="A2841:B2841"/>
    <mergeCell ref="C2841:F2841"/>
    <mergeCell ref="H2841:I2841"/>
    <mergeCell ref="A2842:B2842"/>
    <mergeCell ref="C2842:F2842"/>
    <mergeCell ref="H2842:I2842"/>
    <mergeCell ref="A2839:B2839"/>
    <mergeCell ref="C2839:F2839"/>
    <mergeCell ref="H2839:I2839"/>
    <mergeCell ref="A2840:B2840"/>
    <mergeCell ref="C2840:F2840"/>
    <mergeCell ref="H2840:I2840"/>
    <mergeCell ref="A2837:B2837"/>
    <mergeCell ref="C2837:F2837"/>
    <mergeCell ref="H2837:I2837"/>
    <mergeCell ref="A2838:B2838"/>
    <mergeCell ref="C2838:F2838"/>
    <mergeCell ref="H2838:I2838"/>
    <mergeCell ref="A2835:B2835"/>
    <mergeCell ref="C2835:F2835"/>
    <mergeCell ref="H2835:I2835"/>
    <mergeCell ref="A2836:B2836"/>
    <mergeCell ref="C2836:F2836"/>
    <mergeCell ref="H2836:I2836"/>
    <mergeCell ref="A2833:B2833"/>
    <mergeCell ref="C2833:F2833"/>
    <mergeCell ref="H2833:I2833"/>
    <mergeCell ref="A2834:B2834"/>
    <mergeCell ref="C2834:F2834"/>
    <mergeCell ref="H2834:I2834"/>
    <mergeCell ref="A2831:B2831"/>
    <mergeCell ref="C2831:F2831"/>
    <mergeCell ref="H2831:I2831"/>
    <mergeCell ref="A2832:B2832"/>
    <mergeCell ref="C2832:F2832"/>
    <mergeCell ref="H2832:I2832"/>
    <mergeCell ref="A2829:B2829"/>
    <mergeCell ref="C2829:F2829"/>
    <mergeCell ref="H2829:I2829"/>
    <mergeCell ref="A2830:B2830"/>
    <mergeCell ref="C2830:F2830"/>
    <mergeCell ref="H2830:I2830"/>
    <mergeCell ref="A2827:B2827"/>
    <mergeCell ref="C2827:F2827"/>
    <mergeCell ref="H2827:I2827"/>
    <mergeCell ref="A2828:B2828"/>
    <mergeCell ref="C2828:F2828"/>
    <mergeCell ref="H2828:I2828"/>
    <mergeCell ref="A2825:B2825"/>
    <mergeCell ref="C2825:F2825"/>
    <mergeCell ref="H2825:I2825"/>
    <mergeCell ref="A2826:B2826"/>
    <mergeCell ref="C2826:F2826"/>
    <mergeCell ref="H2826:I2826"/>
    <mergeCell ref="A2823:B2823"/>
    <mergeCell ref="C2823:F2823"/>
    <mergeCell ref="H2823:I2823"/>
    <mergeCell ref="A2824:B2824"/>
    <mergeCell ref="C2824:F2824"/>
    <mergeCell ref="H2824:I2824"/>
    <mergeCell ref="A2821:B2821"/>
    <mergeCell ref="C2821:F2821"/>
    <mergeCell ref="H2821:I2821"/>
    <mergeCell ref="A2822:B2822"/>
    <mergeCell ref="C2822:F2822"/>
    <mergeCell ref="H2822:I2822"/>
    <mergeCell ref="A2819:B2819"/>
    <mergeCell ref="C2819:F2819"/>
    <mergeCell ref="H2819:I2819"/>
    <mergeCell ref="A2820:B2820"/>
    <mergeCell ref="C2820:F2820"/>
    <mergeCell ref="H2820:I2820"/>
    <mergeCell ref="A2817:B2817"/>
    <mergeCell ref="C2817:F2817"/>
    <mergeCell ref="H2817:I2817"/>
    <mergeCell ref="A2818:B2818"/>
    <mergeCell ref="C2818:F2818"/>
    <mergeCell ref="H2818:I2818"/>
    <mergeCell ref="A2815:B2815"/>
    <mergeCell ref="C2815:F2815"/>
    <mergeCell ref="H2815:I2815"/>
    <mergeCell ref="A2816:B2816"/>
    <mergeCell ref="C2816:F2816"/>
    <mergeCell ref="H2816:I2816"/>
    <mergeCell ref="A2813:B2813"/>
    <mergeCell ref="C2813:F2813"/>
    <mergeCell ref="H2813:I2813"/>
    <mergeCell ref="A2814:B2814"/>
    <mergeCell ref="C2814:F2814"/>
    <mergeCell ref="H2814:I2814"/>
    <mergeCell ref="A2811:B2811"/>
    <mergeCell ref="C2811:F2811"/>
    <mergeCell ref="H2811:I2811"/>
    <mergeCell ref="A2812:B2812"/>
    <mergeCell ref="C2812:F2812"/>
    <mergeCell ref="H2812:I2812"/>
    <mergeCell ref="A2809:B2809"/>
    <mergeCell ref="C2809:F2809"/>
    <mergeCell ref="H2809:I2809"/>
    <mergeCell ref="A2810:B2810"/>
    <mergeCell ref="C2810:F2810"/>
    <mergeCell ref="H2810:I2810"/>
    <mergeCell ref="A2807:B2807"/>
    <mergeCell ref="C2807:F2807"/>
    <mergeCell ref="H2807:I2807"/>
    <mergeCell ref="A2808:B2808"/>
    <mergeCell ref="C2808:F2808"/>
    <mergeCell ref="H2808:I2808"/>
    <mergeCell ref="A2805:B2805"/>
    <mergeCell ref="C2805:F2805"/>
    <mergeCell ref="H2805:I2805"/>
    <mergeCell ref="A2806:B2806"/>
    <mergeCell ref="C2806:F2806"/>
    <mergeCell ref="H2806:I2806"/>
    <mergeCell ref="A2803:B2803"/>
    <mergeCell ref="C2803:F2803"/>
    <mergeCell ref="H2803:I2803"/>
    <mergeCell ref="A2804:B2804"/>
    <mergeCell ref="C2804:F2804"/>
    <mergeCell ref="H2804:I2804"/>
    <mergeCell ref="A2801:B2801"/>
    <mergeCell ref="C2801:F2801"/>
    <mergeCell ref="H2801:I2801"/>
    <mergeCell ref="A2802:B2802"/>
    <mergeCell ref="C2802:F2802"/>
    <mergeCell ref="H2802:I2802"/>
    <mergeCell ref="A2799:B2799"/>
    <mergeCell ref="C2799:F2799"/>
    <mergeCell ref="H2799:I2799"/>
    <mergeCell ref="A2800:B2800"/>
    <mergeCell ref="C2800:F2800"/>
    <mergeCell ref="H2800:I2800"/>
    <mergeCell ref="A2797:B2797"/>
    <mergeCell ref="C2797:F2797"/>
    <mergeCell ref="H2797:I2797"/>
    <mergeCell ref="A2798:B2798"/>
    <mergeCell ref="C2798:F2798"/>
    <mergeCell ref="H2798:I2798"/>
    <mergeCell ref="A2795:B2795"/>
    <mergeCell ref="C2795:F2795"/>
    <mergeCell ref="H2795:I2795"/>
    <mergeCell ref="A2796:B2796"/>
    <mergeCell ref="C2796:F2796"/>
    <mergeCell ref="H2796:I2796"/>
    <mergeCell ref="A2793:B2793"/>
    <mergeCell ref="C2793:F2793"/>
    <mergeCell ref="H2793:I2793"/>
    <mergeCell ref="A2794:B2794"/>
    <mergeCell ref="C2794:F2794"/>
    <mergeCell ref="H2794:I2794"/>
    <mergeCell ref="A2791:B2791"/>
    <mergeCell ref="C2791:F2791"/>
    <mergeCell ref="H2791:I2791"/>
    <mergeCell ref="A2792:B2792"/>
    <mergeCell ref="C2792:F2792"/>
    <mergeCell ref="H2792:I2792"/>
    <mergeCell ref="A2789:B2789"/>
    <mergeCell ref="C2789:F2789"/>
    <mergeCell ref="H2789:I2789"/>
    <mergeCell ref="A2790:B2790"/>
    <mergeCell ref="C2790:F2790"/>
    <mergeCell ref="H2790:I2790"/>
    <mergeCell ref="A2787:B2787"/>
    <mergeCell ref="C2787:F2787"/>
    <mergeCell ref="H2787:I2787"/>
    <mergeCell ref="A2788:B2788"/>
    <mergeCell ref="C2788:F2788"/>
    <mergeCell ref="H2788:I2788"/>
    <mergeCell ref="A2785:B2785"/>
    <mergeCell ref="C2785:F2785"/>
    <mergeCell ref="H2785:I2785"/>
    <mergeCell ref="A2786:B2786"/>
    <mergeCell ref="C2786:F2786"/>
    <mergeCell ref="H2786:I2786"/>
    <mergeCell ref="A2783:B2783"/>
    <mergeCell ref="C2783:F2783"/>
    <mergeCell ref="H2783:I2783"/>
    <mergeCell ref="A2784:B2784"/>
    <mergeCell ref="C2784:F2784"/>
    <mergeCell ref="H2784:I2784"/>
    <mergeCell ref="A2781:B2781"/>
    <mergeCell ref="C2781:F2781"/>
    <mergeCell ref="H2781:I2781"/>
    <mergeCell ref="A2782:B2782"/>
    <mergeCell ref="C2782:F2782"/>
    <mergeCell ref="H2782:I2782"/>
    <mergeCell ref="A2779:B2779"/>
    <mergeCell ref="C2779:F2779"/>
    <mergeCell ref="H2779:I2779"/>
    <mergeCell ref="A2780:B2780"/>
    <mergeCell ref="C2780:F2780"/>
    <mergeCell ref="H2780:I2780"/>
    <mergeCell ref="A2777:B2777"/>
    <mergeCell ref="C2777:F2777"/>
    <mergeCell ref="H2777:I2777"/>
    <mergeCell ref="A2778:B2778"/>
    <mergeCell ref="C2778:F2778"/>
    <mergeCell ref="H2778:I2778"/>
    <mergeCell ref="A2775:B2775"/>
    <mergeCell ref="C2775:F2775"/>
    <mergeCell ref="H2775:I2775"/>
    <mergeCell ref="A2776:B2776"/>
    <mergeCell ref="C2776:F2776"/>
    <mergeCell ref="H2776:I2776"/>
    <mergeCell ref="A2773:B2773"/>
    <mergeCell ref="C2773:F2773"/>
    <mergeCell ref="H2773:I2773"/>
    <mergeCell ref="A2774:B2774"/>
    <mergeCell ref="C2774:F2774"/>
    <mergeCell ref="H2774:I2774"/>
    <mergeCell ref="A2771:B2771"/>
    <mergeCell ref="C2771:F2771"/>
    <mergeCell ref="H2771:I2771"/>
    <mergeCell ref="A2772:B2772"/>
    <mergeCell ref="C2772:F2772"/>
    <mergeCell ref="H2772:I2772"/>
    <mergeCell ref="A2769:B2769"/>
    <mergeCell ref="C2769:F2769"/>
    <mergeCell ref="H2769:I2769"/>
    <mergeCell ref="A2770:B2770"/>
    <mergeCell ref="C2770:F2770"/>
    <mergeCell ref="H2770:I2770"/>
    <mergeCell ref="A2767:B2767"/>
    <mergeCell ref="C2767:F2767"/>
    <mergeCell ref="H2767:I2767"/>
    <mergeCell ref="A2768:B2768"/>
    <mergeCell ref="C2768:F2768"/>
    <mergeCell ref="H2768:I2768"/>
    <mergeCell ref="A2765:B2765"/>
    <mergeCell ref="C2765:F2765"/>
    <mergeCell ref="H2765:I2765"/>
    <mergeCell ref="A2766:B2766"/>
    <mergeCell ref="C2766:F2766"/>
    <mergeCell ref="H2766:I2766"/>
    <mergeCell ref="A2763:B2763"/>
    <mergeCell ref="C2763:F2763"/>
    <mergeCell ref="H2763:I2763"/>
    <mergeCell ref="A2764:B2764"/>
    <mergeCell ref="C2764:F2764"/>
    <mergeCell ref="H2764:I2764"/>
    <mergeCell ref="A2761:B2761"/>
    <mergeCell ref="C2761:F2761"/>
    <mergeCell ref="H2761:I2761"/>
    <mergeCell ref="A2762:B2762"/>
    <mergeCell ref="C2762:F2762"/>
    <mergeCell ref="H2762:I2762"/>
    <mergeCell ref="A2759:B2759"/>
    <mergeCell ref="C2759:F2759"/>
    <mergeCell ref="H2759:I2759"/>
    <mergeCell ref="A2760:B2760"/>
    <mergeCell ref="C2760:F2760"/>
    <mergeCell ref="H2760:I2760"/>
    <mergeCell ref="A2757:B2757"/>
    <mergeCell ref="C2757:F2757"/>
    <mergeCell ref="H2757:I2757"/>
    <mergeCell ref="A2758:B2758"/>
    <mergeCell ref="C2758:F2758"/>
    <mergeCell ref="H2758:I2758"/>
    <mergeCell ref="A2755:B2755"/>
    <mergeCell ref="C2755:F2755"/>
    <mergeCell ref="H2755:I2755"/>
    <mergeCell ref="A2756:B2756"/>
    <mergeCell ref="C2756:F2756"/>
    <mergeCell ref="H2756:I2756"/>
    <mergeCell ref="A2753:B2753"/>
    <mergeCell ref="C2753:F2753"/>
    <mergeCell ref="H2753:I2753"/>
    <mergeCell ref="A2754:B2754"/>
    <mergeCell ref="C2754:F2754"/>
    <mergeCell ref="H2754:I2754"/>
    <mergeCell ref="A2751:B2751"/>
    <mergeCell ref="C2751:F2751"/>
    <mergeCell ref="H2751:I2751"/>
    <mergeCell ref="A2752:B2752"/>
    <mergeCell ref="C2752:F2752"/>
    <mergeCell ref="H2752:I2752"/>
    <mergeCell ref="A2749:B2749"/>
    <mergeCell ref="C2749:F2749"/>
    <mergeCell ref="H2749:I2749"/>
    <mergeCell ref="A2750:B2750"/>
    <mergeCell ref="C2750:F2750"/>
    <mergeCell ref="H2750:I2750"/>
    <mergeCell ref="A2747:B2747"/>
    <mergeCell ref="C2747:F2747"/>
    <mergeCell ref="H2747:I2747"/>
    <mergeCell ref="A2748:B2748"/>
    <mergeCell ref="C2748:F2748"/>
    <mergeCell ref="H2748:I2748"/>
    <mergeCell ref="A2745:B2745"/>
    <mergeCell ref="C2745:F2745"/>
    <mergeCell ref="H2745:I2745"/>
    <mergeCell ref="A2746:B2746"/>
    <mergeCell ref="C2746:F2746"/>
    <mergeCell ref="H2746:I2746"/>
    <mergeCell ref="A2743:B2743"/>
    <mergeCell ref="C2743:F2743"/>
    <mergeCell ref="H2743:I2743"/>
    <mergeCell ref="A2744:B2744"/>
    <mergeCell ref="C2744:F2744"/>
    <mergeCell ref="H2744:I2744"/>
    <mergeCell ref="A2741:B2741"/>
    <mergeCell ref="C2741:F2741"/>
    <mergeCell ref="H2741:I2741"/>
    <mergeCell ref="A2742:B2742"/>
    <mergeCell ref="C2742:F2742"/>
    <mergeCell ref="H2742:I2742"/>
    <mergeCell ref="A2739:B2739"/>
    <mergeCell ref="C2739:F2739"/>
    <mergeCell ref="H2739:I2739"/>
    <mergeCell ref="A2740:B2740"/>
    <mergeCell ref="C2740:F2740"/>
    <mergeCell ref="H2740:I2740"/>
    <mergeCell ref="A2737:B2737"/>
    <mergeCell ref="C2737:F2737"/>
    <mergeCell ref="H2737:I2737"/>
    <mergeCell ref="A2738:B2738"/>
    <mergeCell ref="C2738:F2738"/>
    <mergeCell ref="H2738:I2738"/>
    <mergeCell ref="A2735:B2735"/>
    <mergeCell ref="C2735:F2735"/>
    <mergeCell ref="H2735:I2735"/>
    <mergeCell ref="A2736:B2736"/>
    <mergeCell ref="C2736:F2736"/>
    <mergeCell ref="H2736:I2736"/>
    <mergeCell ref="A2733:B2733"/>
    <mergeCell ref="C2733:F2733"/>
    <mergeCell ref="H2733:I2733"/>
    <mergeCell ref="A2734:B2734"/>
    <mergeCell ref="C2734:F2734"/>
    <mergeCell ref="H2734:I2734"/>
    <mergeCell ref="A2731:B2731"/>
    <mergeCell ref="C2731:F2731"/>
    <mergeCell ref="H2731:I2731"/>
    <mergeCell ref="A2732:B2732"/>
    <mergeCell ref="C2732:F2732"/>
    <mergeCell ref="H2732:I2732"/>
    <mergeCell ref="A2729:B2729"/>
    <mergeCell ref="C2729:F2729"/>
    <mergeCell ref="H2729:I2729"/>
    <mergeCell ref="A2730:B2730"/>
    <mergeCell ref="C2730:F2730"/>
    <mergeCell ref="H2730:I2730"/>
    <mergeCell ref="A2727:B2727"/>
    <mergeCell ref="C2727:F2727"/>
    <mergeCell ref="H2727:I2727"/>
    <mergeCell ref="A2728:B2728"/>
    <mergeCell ref="C2728:F2728"/>
    <mergeCell ref="H2728:I2728"/>
    <mergeCell ref="A2725:B2725"/>
    <mergeCell ref="C2725:F2725"/>
    <mergeCell ref="H2725:I2725"/>
    <mergeCell ref="A2726:B2726"/>
    <mergeCell ref="C2726:F2726"/>
    <mergeCell ref="H2726:I2726"/>
    <mergeCell ref="A2723:B2723"/>
    <mergeCell ref="C2723:F2723"/>
    <mergeCell ref="H2723:I2723"/>
    <mergeCell ref="A2724:B2724"/>
    <mergeCell ref="C2724:F2724"/>
    <mergeCell ref="H2724:I2724"/>
    <mergeCell ref="A2721:B2721"/>
    <mergeCell ref="C2721:F2721"/>
    <mergeCell ref="H2721:I2721"/>
    <mergeCell ref="A2722:B2722"/>
    <mergeCell ref="C2722:F2722"/>
    <mergeCell ref="H2722:I2722"/>
    <mergeCell ref="A2719:B2719"/>
    <mergeCell ref="C2719:F2719"/>
    <mergeCell ref="H2719:I2719"/>
    <mergeCell ref="A2720:B2720"/>
    <mergeCell ref="C2720:F2720"/>
    <mergeCell ref="H2720:I2720"/>
    <mergeCell ref="A2717:B2717"/>
    <mergeCell ref="C2717:F2717"/>
    <mergeCell ref="H2717:I2717"/>
    <mergeCell ref="A2718:B2718"/>
    <mergeCell ref="C2718:F2718"/>
    <mergeCell ref="H2718:I2718"/>
    <mergeCell ref="A2715:B2715"/>
    <mergeCell ref="C2715:F2715"/>
    <mergeCell ref="H2715:I2715"/>
    <mergeCell ref="A2716:B2716"/>
    <mergeCell ref="C2716:F2716"/>
    <mergeCell ref="H2716:I2716"/>
    <mergeCell ref="A2713:B2713"/>
    <mergeCell ref="C2713:F2713"/>
    <mergeCell ref="H2713:I2713"/>
    <mergeCell ref="A2714:B2714"/>
    <mergeCell ref="C2714:F2714"/>
    <mergeCell ref="H2714:I2714"/>
    <mergeCell ref="A2711:B2711"/>
    <mergeCell ref="C2711:F2711"/>
    <mergeCell ref="H2711:I2711"/>
    <mergeCell ref="A2712:B2712"/>
    <mergeCell ref="C2712:F2712"/>
    <mergeCell ref="H2712:I2712"/>
    <mergeCell ref="A2709:B2709"/>
    <mergeCell ref="C2709:F2709"/>
    <mergeCell ref="H2709:I2709"/>
    <mergeCell ref="A2710:B2710"/>
    <mergeCell ref="C2710:F2710"/>
    <mergeCell ref="H2710:I2710"/>
    <mergeCell ref="A2707:B2707"/>
    <mergeCell ref="C2707:F2707"/>
    <mergeCell ref="H2707:I2707"/>
    <mergeCell ref="A2708:B2708"/>
    <mergeCell ref="C2708:F2708"/>
    <mergeCell ref="H2708:I2708"/>
    <mergeCell ref="A2705:B2705"/>
    <mergeCell ref="C2705:F2705"/>
    <mergeCell ref="H2705:I2705"/>
    <mergeCell ref="A2706:B2706"/>
    <mergeCell ref="C2706:F2706"/>
    <mergeCell ref="H2706:I2706"/>
    <mergeCell ref="A2703:B2703"/>
    <mergeCell ref="C2703:F2703"/>
    <mergeCell ref="H2703:I2703"/>
    <mergeCell ref="A2704:B2704"/>
    <mergeCell ref="C2704:F2704"/>
    <mergeCell ref="H2704:I2704"/>
    <mergeCell ref="A2701:B2701"/>
    <mergeCell ref="C2701:F2701"/>
    <mergeCell ref="H2701:I2701"/>
    <mergeCell ref="A2702:B2702"/>
    <mergeCell ref="C2702:F2702"/>
    <mergeCell ref="H2702:I2702"/>
    <mergeCell ref="A2699:B2699"/>
    <mergeCell ref="C2699:F2699"/>
    <mergeCell ref="H2699:I2699"/>
    <mergeCell ref="A2700:B2700"/>
    <mergeCell ref="C2700:F2700"/>
    <mergeCell ref="H2700:I2700"/>
    <mergeCell ref="A2697:B2697"/>
    <mergeCell ref="C2697:F2697"/>
    <mergeCell ref="H2697:I2697"/>
    <mergeCell ref="A2698:B2698"/>
    <mergeCell ref="C2698:F2698"/>
    <mergeCell ref="H2698:I2698"/>
    <mergeCell ref="A2695:B2695"/>
    <mergeCell ref="C2695:F2695"/>
    <mergeCell ref="H2695:I2695"/>
    <mergeCell ref="A2696:B2696"/>
    <mergeCell ref="C2696:F2696"/>
    <mergeCell ref="H2696:I2696"/>
    <mergeCell ref="A2693:B2693"/>
    <mergeCell ref="C2693:F2693"/>
    <mergeCell ref="H2693:I2693"/>
    <mergeCell ref="A2694:B2694"/>
    <mergeCell ref="C2694:F2694"/>
    <mergeCell ref="H2694:I2694"/>
    <mergeCell ref="A2691:B2691"/>
    <mergeCell ref="C2691:F2691"/>
    <mergeCell ref="H2691:I2691"/>
    <mergeCell ref="A2692:B2692"/>
    <mergeCell ref="C2692:F2692"/>
    <mergeCell ref="H2692:I2692"/>
    <mergeCell ref="A2689:B2689"/>
    <mergeCell ref="C2689:F2689"/>
    <mergeCell ref="H2689:I2689"/>
    <mergeCell ref="A2690:B2690"/>
    <mergeCell ref="C2690:F2690"/>
    <mergeCell ref="H2690:I2690"/>
    <mergeCell ref="A2687:B2687"/>
    <mergeCell ref="C2687:F2687"/>
    <mergeCell ref="H2687:I2687"/>
    <mergeCell ref="A2688:B2688"/>
    <mergeCell ref="C2688:F2688"/>
    <mergeCell ref="H2688:I2688"/>
    <mergeCell ref="A2685:B2685"/>
    <mergeCell ref="C2685:F2685"/>
    <mergeCell ref="H2685:I2685"/>
    <mergeCell ref="A2686:B2686"/>
    <mergeCell ref="C2686:F2686"/>
    <mergeCell ref="H2686:I2686"/>
    <mergeCell ref="A2683:B2683"/>
    <mergeCell ref="C2683:F2683"/>
    <mergeCell ref="H2683:I2683"/>
    <mergeCell ref="A2684:B2684"/>
    <mergeCell ref="C2684:F2684"/>
    <mergeCell ref="H2684:I2684"/>
    <mergeCell ref="A2681:B2681"/>
    <mergeCell ref="C2681:F2681"/>
    <mergeCell ref="H2681:I2681"/>
    <mergeCell ref="A2682:B2682"/>
    <mergeCell ref="C2682:F2682"/>
    <mergeCell ref="H2682:I2682"/>
    <mergeCell ref="A2679:B2679"/>
    <mergeCell ref="C2679:F2679"/>
    <mergeCell ref="H2679:I2679"/>
    <mergeCell ref="A2680:B2680"/>
    <mergeCell ref="C2680:F2680"/>
    <mergeCell ref="H2680:I2680"/>
    <mergeCell ref="A2677:B2677"/>
    <mergeCell ref="C2677:F2677"/>
    <mergeCell ref="H2677:I2677"/>
    <mergeCell ref="A2678:B2678"/>
    <mergeCell ref="C2678:F2678"/>
    <mergeCell ref="H2678:I2678"/>
    <mergeCell ref="A2675:B2675"/>
    <mergeCell ref="C2675:F2675"/>
    <mergeCell ref="H2675:I2675"/>
    <mergeCell ref="A2676:B2676"/>
    <mergeCell ref="C2676:F2676"/>
    <mergeCell ref="H2676:I2676"/>
    <mergeCell ref="A2673:B2673"/>
    <mergeCell ref="C2673:F2673"/>
    <mergeCell ref="H2673:I2673"/>
    <mergeCell ref="A2674:B2674"/>
    <mergeCell ref="C2674:F2674"/>
    <mergeCell ref="H2674:I2674"/>
    <mergeCell ref="A2671:B2671"/>
    <mergeCell ref="C2671:F2671"/>
    <mergeCell ref="H2671:I2671"/>
    <mergeCell ref="A2672:B2672"/>
    <mergeCell ref="C2672:F2672"/>
    <mergeCell ref="H2672:I2672"/>
    <mergeCell ref="A2669:B2669"/>
    <mergeCell ref="C2669:F2669"/>
    <mergeCell ref="H2669:I2669"/>
    <mergeCell ref="A2670:B2670"/>
    <mergeCell ref="C2670:F2670"/>
    <mergeCell ref="H2670:I2670"/>
    <mergeCell ref="A2667:B2667"/>
    <mergeCell ref="C2667:F2667"/>
    <mergeCell ref="H2667:I2667"/>
    <mergeCell ref="A2668:B2668"/>
    <mergeCell ref="C2668:F2668"/>
    <mergeCell ref="H2668:I2668"/>
    <mergeCell ref="A2665:B2665"/>
    <mergeCell ref="C2665:F2665"/>
    <mergeCell ref="H2665:I2665"/>
    <mergeCell ref="A2666:B2666"/>
    <mergeCell ref="C2666:F2666"/>
    <mergeCell ref="H2666:I2666"/>
    <mergeCell ref="A2663:B2663"/>
    <mergeCell ref="C2663:F2663"/>
    <mergeCell ref="H2663:I2663"/>
    <mergeCell ref="A2664:B2664"/>
    <mergeCell ref="C2664:F2664"/>
    <mergeCell ref="H2664:I2664"/>
    <mergeCell ref="A2661:B2661"/>
    <mergeCell ref="C2661:F2661"/>
    <mergeCell ref="H2661:I2661"/>
    <mergeCell ref="A2662:B2662"/>
    <mergeCell ref="C2662:F2662"/>
    <mergeCell ref="H2662:I2662"/>
    <mergeCell ref="A2659:B2659"/>
    <mergeCell ref="C2659:F2659"/>
    <mergeCell ref="H2659:I2659"/>
    <mergeCell ref="A2660:B2660"/>
    <mergeCell ref="C2660:F2660"/>
    <mergeCell ref="H2660:I2660"/>
    <mergeCell ref="A2657:B2657"/>
    <mergeCell ref="C2657:F2657"/>
    <mergeCell ref="H2657:I2657"/>
    <mergeCell ref="A2658:B2658"/>
    <mergeCell ref="C2658:F2658"/>
    <mergeCell ref="H2658:I2658"/>
    <mergeCell ref="A2655:B2655"/>
    <mergeCell ref="C2655:F2655"/>
    <mergeCell ref="H2655:I2655"/>
    <mergeCell ref="A2656:B2656"/>
    <mergeCell ref="C2656:F2656"/>
    <mergeCell ref="H2656:I2656"/>
    <mergeCell ref="A2653:B2653"/>
    <mergeCell ref="C2653:F2653"/>
    <mergeCell ref="H2653:I2653"/>
    <mergeCell ref="A2654:B2654"/>
    <mergeCell ref="C2654:F2654"/>
    <mergeCell ref="H2654:I2654"/>
    <mergeCell ref="A2651:B2651"/>
    <mergeCell ref="C2651:F2651"/>
    <mergeCell ref="H2651:I2651"/>
    <mergeCell ref="A2652:B2652"/>
    <mergeCell ref="C2652:F2652"/>
    <mergeCell ref="H2652:I2652"/>
    <mergeCell ref="A2649:B2649"/>
    <mergeCell ref="C2649:F2649"/>
    <mergeCell ref="H2649:I2649"/>
    <mergeCell ref="A2650:B2650"/>
    <mergeCell ref="C2650:F2650"/>
    <mergeCell ref="H2650:I2650"/>
    <mergeCell ref="A2647:B2647"/>
    <mergeCell ref="C2647:F2647"/>
    <mergeCell ref="H2647:I2647"/>
    <mergeCell ref="A2648:B2648"/>
    <mergeCell ref="C2648:F2648"/>
    <mergeCell ref="H2648:I2648"/>
    <mergeCell ref="A2645:B2645"/>
    <mergeCell ref="C2645:F2645"/>
    <mergeCell ref="H2645:I2645"/>
    <mergeCell ref="A2646:B2646"/>
    <mergeCell ref="C2646:F2646"/>
    <mergeCell ref="H2646:I2646"/>
    <mergeCell ref="A2643:B2643"/>
    <mergeCell ref="C2643:F2643"/>
    <mergeCell ref="H2643:I2643"/>
    <mergeCell ref="A2644:B2644"/>
    <mergeCell ref="C2644:F2644"/>
    <mergeCell ref="H2644:I2644"/>
    <mergeCell ref="A2641:B2641"/>
    <mergeCell ref="C2641:F2641"/>
    <mergeCell ref="H2641:I2641"/>
    <mergeCell ref="A2642:B2642"/>
    <mergeCell ref="C2642:F2642"/>
    <mergeCell ref="H2642:I2642"/>
    <mergeCell ref="A2639:B2639"/>
    <mergeCell ref="C2639:F2639"/>
    <mergeCell ref="H2639:I2639"/>
    <mergeCell ref="A2640:B2640"/>
    <mergeCell ref="C2640:F2640"/>
    <mergeCell ref="H2640:I2640"/>
    <mergeCell ref="A2637:B2637"/>
    <mergeCell ref="C2637:F2637"/>
    <mergeCell ref="H2637:I2637"/>
    <mergeCell ref="A2638:B2638"/>
    <mergeCell ref="C2638:F2638"/>
    <mergeCell ref="H2638:I2638"/>
    <mergeCell ref="A2635:B2635"/>
    <mergeCell ref="C2635:F2635"/>
    <mergeCell ref="H2635:I2635"/>
    <mergeCell ref="A2636:B2636"/>
    <mergeCell ref="C2636:F2636"/>
    <mergeCell ref="H2636:I2636"/>
    <mergeCell ref="A2633:B2633"/>
    <mergeCell ref="C2633:F2633"/>
    <mergeCell ref="H2633:I2633"/>
    <mergeCell ref="A2634:B2634"/>
    <mergeCell ref="C2634:F2634"/>
    <mergeCell ref="H2634:I2634"/>
    <mergeCell ref="A2631:B2631"/>
    <mergeCell ref="C2631:F2631"/>
    <mergeCell ref="H2631:I2631"/>
    <mergeCell ref="A2632:B2632"/>
    <mergeCell ref="C2632:F2632"/>
    <mergeCell ref="H2632:I2632"/>
    <mergeCell ref="A2629:B2629"/>
    <mergeCell ref="C2629:F2629"/>
    <mergeCell ref="H2629:I2629"/>
    <mergeCell ref="A2630:B2630"/>
    <mergeCell ref="C2630:F2630"/>
    <mergeCell ref="H2630:I2630"/>
    <mergeCell ref="A2627:B2627"/>
    <mergeCell ref="C2627:F2627"/>
    <mergeCell ref="H2627:I2627"/>
    <mergeCell ref="A2628:B2628"/>
    <mergeCell ref="C2628:F2628"/>
    <mergeCell ref="H2628:I2628"/>
    <mergeCell ref="A2625:B2625"/>
    <mergeCell ref="C2625:F2625"/>
    <mergeCell ref="H2625:I2625"/>
    <mergeCell ref="A2626:B2626"/>
    <mergeCell ref="C2626:F2626"/>
    <mergeCell ref="H2626:I2626"/>
    <mergeCell ref="A2623:B2623"/>
    <mergeCell ref="C2623:F2623"/>
    <mergeCell ref="H2623:I2623"/>
    <mergeCell ref="A2624:B2624"/>
    <mergeCell ref="C2624:F2624"/>
    <mergeCell ref="H2624:I2624"/>
    <mergeCell ref="A2621:B2621"/>
    <mergeCell ref="C2621:F2621"/>
    <mergeCell ref="H2621:I2621"/>
    <mergeCell ref="A2622:B2622"/>
    <mergeCell ref="C2622:F2622"/>
    <mergeCell ref="H2622:I2622"/>
    <mergeCell ref="A2619:B2619"/>
    <mergeCell ref="C2619:F2619"/>
    <mergeCell ref="H2619:I2619"/>
    <mergeCell ref="A2620:B2620"/>
    <mergeCell ref="C2620:F2620"/>
    <mergeCell ref="H2620:I2620"/>
    <mergeCell ref="A2617:B2617"/>
    <mergeCell ref="C2617:F2617"/>
    <mergeCell ref="H2617:I2617"/>
    <mergeCell ref="A2618:B2618"/>
    <mergeCell ref="C2618:F2618"/>
    <mergeCell ref="H2618:I2618"/>
    <mergeCell ref="A2615:B2615"/>
    <mergeCell ref="C2615:F2615"/>
    <mergeCell ref="H2615:I2615"/>
    <mergeCell ref="A2616:B2616"/>
    <mergeCell ref="C2616:F2616"/>
    <mergeCell ref="H2616:I2616"/>
    <mergeCell ref="A2613:B2613"/>
    <mergeCell ref="C2613:F2613"/>
    <mergeCell ref="H2613:I2613"/>
    <mergeCell ref="A2614:B2614"/>
    <mergeCell ref="C2614:F2614"/>
    <mergeCell ref="H2614:I2614"/>
    <mergeCell ref="A2611:B2611"/>
    <mergeCell ref="C2611:F2611"/>
    <mergeCell ref="H2611:I2611"/>
    <mergeCell ref="A2612:B2612"/>
    <mergeCell ref="C2612:F2612"/>
    <mergeCell ref="H2612:I2612"/>
    <mergeCell ref="A2609:B2609"/>
    <mergeCell ref="C2609:F2609"/>
    <mergeCell ref="H2609:I2609"/>
    <mergeCell ref="A2610:B2610"/>
    <mergeCell ref="C2610:F2610"/>
    <mergeCell ref="H2610:I2610"/>
    <mergeCell ref="A2607:B2607"/>
    <mergeCell ref="C2607:F2607"/>
    <mergeCell ref="H2607:I2607"/>
    <mergeCell ref="A2608:B2608"/>
    <mergeCell ref="C2608:F2608"/>
    <mergeCell ref="H2608:I2608"/>
    <mergeCell ref="A2605:B2605"/>
    <mergeCell ref="C2605:F2605"/>
    <mergeCell ref="H2605:I2605"/>
    <mergeCell ref="A2606:B2606"/>
    <mergeCell ref="C2606:F2606"/>
    <mergeCell ref="H2606:I2606"/>
    <mergeCell ref="A2603:B2603"/>
    <mergeCell ref="C2603:F2603"/>
    <mergeCell ref="H2603:I2603"/>
    <mergeCell ref="A2604:B2604"/>
    <mergeCell ref="C2604:F2604"/>
    <mergeCell ref="H2604:I2604"/>
    <mergeCell ref="A2601:B2601"/>
    <mergeCell ref="C2601:F2601"/>
    <mergeCell ref="H2601:I2601"/>
    <mergeCell ref="A2602:B2602"/>
    <mergeCell ref="C2602:F2602"/>
    <mergeCell ref="H2602:I2602"/>
    <mergeCell ref="A2599:B2599"/>
    <mergeCell ref="C2599:F2599"/>
    <mergeCell ref="H2599:I2599"/>
    <mergeCell ref="A2600:B2600"/>
    <mergeCell ref="C2600:F2600"/>
    <mergeCell ref="H2600:I2600"/>
    <mergeCell ref="A2597:B2597"/>
    <mergeCell ref="C2597:F2597"/>
    <mergeCell ref="H2597:I2597"/>
    <mergeCell ref="A2598:B2598"/>
    <mergeCell ref="C2598:F2598"/>
    <mergeCell ref="H2598:I2598"/>
    <mergeCell ref="A2595:B2595"/>
    <mergeCell ref="C2595:F2595"/>
    <mergeCell ref="H2595:I2595"/>
    <mergeCell ref="A2596:B2596"/>
    <mergeCell ref="C2596:F2596"/>
    <mergeCell ref="H2596:I2596"/>
    <mergeCell ref="A2593:B2593"/>
    <mergeCell ref="C2593:F2593"/>
    <mergeCell ref="H2593:I2593"/>
    <mergeCell ref="A2594:B2594"/>
    <mergeCell ref="C2594:F2594"/>
    <mergeCell ref="H2594:I2594"/>
    <mergeCell ref="A2591:B2591"/>
    <mergeCell ref="C2591:F2591"/>
    <mergeCell ref="H2591:I2591"/>
    <mergeCell ref="A2592:B2592"/>
    <mergeCell ref="C2592:F2592"/>
    <mergeCell ref="H2592:I2592"/>
    <mergeCell ref="A2589:B2589"/>
    <mergeCell ref="C2589:F2589"/>
    <mergeCell ref="H2589:I2589"/>
    <mergeCell ref="A2590:B2590"/>
    <mergeCell ref="C2590:F2590"/>
    <mergeCell ref="H2590:I2590"/>
    <mergeCell ref="A2587:B2587"/>
    <mergeCell ref="C2587:F2587"/>
    <mergeCell ref="H2587:I2587"/>
    <mergeCell ref="A2588:B2588"/>
    <mergeCell ref="C2588:F2588"/>
    <mergeCell ref="H2588:I2588"/>
    <mergeCell ref="A2585:B2585"/>
    <mergeCell ref="C2585:F2585"/>
    <mergeCell ref="H2585:I2585"/>
    <mergeCell ref="A2586:B2586"/>
    <mergeCell ref="C2586:F2586"/>
    <mergeCell ref="H2586:I2586"/>
    <mergeCell ref="A2583:B2583"/>
    <mergeCell ref="C2583:F2583"/>
    <mergeCell ref="H2583:I2583"/>
    <mergeCell ref="A2584:B2584"/>
    <mergeCell ref="C2584:F2584"/>
    <mergeCell ref="H2584:I2584"/>
    <mergeCell ref="A2581:B2581"/>
    <mergeCell ref="C2581:F2581"/>
    <mergeCell ref="H2581:I2581"/>
    <mergeCell ref="A2582:B2582"/>
    <mergeCell ref="C2582:F2582"/>
    <mergeCell ref="H2582:I2582"/>
    <mergeCell ref="A2579:B2579"/>
    <mergeCell ref="C2579:F2579"/>
    <mergeCell ref="H2579:I2579"/>
    <mergeCell ref="A2580:B2580"/>
    <mergeCell ref="C2580:F2580"/>
    <mergeCell ref="H2580:I2580"/>
    <mergeCell ref="A2577:B2577"/>
    <mergeCell ref="C2577:F2577"/>
    <mergeCell ref="H2577:I2577"/>
    <mergeCell ref="A2578:B2578"/>
    <mergeCell ref="C2578:F2578"/>
    <mergeCell ref="H2578:I2578"/>
    <mergeCell ref="A2575:B2575"/>
    <mergeCell ref="C2575:F2575"/>
    <mergeCell ref="H2575:I2575"/>
    <mergeCell ref="A2576:B2576"/>
    <mergeCell ref="C2576:F2576"/>
    <mergeCell ref="H2576:I2576"/>
    <mergeCell ref="A2573:B2573"/>
    <mergeCell ref="C2573:F2573"/>
    <mergeCell ref="H2573:I2573"/>
    <mergeCell ref="A2574:B2574"/>
    <mergeCell ref="C2574:F2574"/>
    <mergeCell ref="H2574:I2574"/>
    <mergeCell ref="A2571:B2571"/>
    <mergeCell ref="C2571:F2571"/>
    <mergeCell ref="H2571:I2571"/>
    <mergeCell ref="A2572:B2572"/>
    <mergeCell ref="C2572:F2572"/>
    <mergeCell ref="H2572:I2572"/>
    <mergeCell ref="A2569:B2569"/>
    <mergeCell ref="C2569:F2569"/>
    <mergeCell ref="H2569:I2569"/>
    <mergeCell ref="A2570:B2570"/>
    <mergeCell ref="C2570:F2570"/>
    <mergeCell ref="H2570:I2570"/>
    <mergeCell ref="A2567:B2567"/>
    <mergeCell ref="C2567:F2567"/>
    <mergeCell ref="H2567:I2567"/>
    <mergeCell ref="A2568:B2568"/>
    <mergeCell ref="C2568:F2568"/>
    <mergeCell ref="H2568:I2568"/>
    <mergeCell ref="A2565:B2565"/>
    <mergeCell ref="C2565:F2565"/>
    <mergeCell ref="H2565:I2565"/>
    <mergeCell ref="A2566:B2566"/>
    <mergeCell ref="C2566:F2566"/>
    <mergeCell ref="H2566:I2566"/>
    <mergeCell ref="A2563:B2563"/>
    <mergeCell ref="C2563:F2563"/>
    <mergeCell ref="H2563:I2563"/>
    <mergeCell ref="A2564:B2564"/>
    <mergeCell ref="C2564:F2564"/>
    <mergeCell ref="H2564:I2564"/>
    <mergeCell ref="A2561:B2561"/>
    <mergeCell ref="C2561:F2561"/>
    <mergeCell ref="H2561:I2561"/>
    <mergeCell ref="A2562:B2562"/>
    <mergeCell ref="C2562:F2562"/>
    <mergeCell ref="H2562:I2562"/>
    <mergeCell ref="A2559:B2559"/>
    <mergeCell ref="C2559:F2559"/>
    <mergeCell ref="H2559:I2559"/>
    <mergeCell ref="A2560:B2560"/>
    <mergeCell ref="C2560:F2560"/>
    <mergeCell ref="H2560:I2560"/>
    <mergeCell ref="A2557:B2557"/>
    <mergeCell ref="C2557:F2557"/>
    <mergeCell ref="H2557:I2557"/>
    <mergeCell ref="A2558:B2558"/>
    <mergeCell ref="C2558:F2558"/>
    <mergeCell ref="H2558:I2558"/>
    <mergeCell ref="A2555:B2555"/>
    <mergeCell ref="C2555:F2555"/>
    <mergeCell ref="H2555:I2555"/>
    <mergeCell ref="A2556:B2556"/>
    <mergeCell ref="C2556:F2556"/>
    <mergeCell ref="H2556:I2556"/>
    <mergeCell ref="A2553:B2553"/>
    <mergeCell ref="C2553:F2553"/>
    <mergeCell ref="H2553:I2553"/>
    <mergeCell ref="A2554:B2554"/>
    <mergeCell ref="C2554:F2554"/>
    <mergeCell ref="H2554:I2554"/>
    <mergeCell ref="A2551:B2551"/>
    <mergeCell ref="C2551:F2551"/>
    <mergeCell ref="H2551:I2551"/>
    <mergeCell ref="A2552:B2552"/>
    <mergeCell ref="C2552:F2552"/>
    <mergeCell ref="H2552:I2552"/>
    <mergeCell ref="A2549:B2549"/>
    <mergeCell ref="C2549:F2549"/>
    <mergeCell ref="H2549:I2549"/>
    <mergeCell ref="A2550:B2550"/>
    <mergeCell ref="C2550:F2550"/>
    <mergeCell ref="H2550:I2550"/>
    <mergeCell ref="A2547:B2547"/>
    <mergeCell ref="C2547:F2547"/>
    <mergeCell ref="H2547:I2547"/>
    <mergeCell ref="A2548:B2548"/>
    <mergeCell ref="C2548:F2548"/>
    <mergeCell ref="H2548:I2548"/>
    <mergeCell ref="A2545:B2545"/>
    <mergeCell ref="C2545:F2545"/>
    <mergeCell ref="H2545:I2545"/>
    <mergeCell ref="A2546:B2546"/>
    <mergeCell ref="C2546:F2546"/>
    <mergeCell ref="H2546:I2546"/>
    <mergeCell ref="A2543:B2543"/>
    <mergeCell ref="C2543:F2543"/>
    <mergeCell ref="H2543:I2543"/>
    <mergeCell ref="A2544:B2544"/>
    <mergeCell ref="C2544:F2544"/>
    <mergeCell ref="H2544:I2544"/>
    <mergeCell ref="A2541:B2541"/>
    <mergeCell ref="C2541:F2541"/>
    <mergeCell ref="H2541:I2541"/>
    <mergeCell ref="A2542:B2542"/>
    <mergeCell ref="C2542:F2542"/>
    <mergeCell ref="H2542:I2542"/>
    <mergeCell ref="A2539:B2539"/>
    <mergeCell ref="C2539:F2539"/>
    <mergeCell ref="H2539:I2539"/>
    <mergeCell ref="A2540:B2540"/>
    <mergeCell ref="C2540:F2540"/>
    <mergeCell ref="H2540:I2540"/>
    <mergeCell ref="A2537:B2537"/>
    <mergeCell ref="C2537:F2537"/>
    <mergeCell ref="H2537:I2537"/>
    <mergeCell ref="A2538:B2538"/>
    <mergeCell ref="C2538:F2538"/>
    <mergeCell ref="H2538:I2538"/>
    <mergeCell ref="A2535:B2535"/>
    <mergeCell ref="C2535:F2535"/>
    <mergeCell ref="H2535:I2535"/>
    <mergeCell ref="A2536:B2536"/>
    <mergeCell ref="C2536:F2536"/>
    <mergeCell ref="H2536:I2536"/>
    <mergeCell ref="A2533:B2533"/>
    <mergeCell ref="C2533:F2533"/>
    <mergeCell ref="H2533:I2533"/>
    <mergeCell ref="A2534:B2534"/>
    <mergeCell ref="C2534:F2534"/>
    <mergeCell ref="H2534:I2534"/>
    <mergeCell ref="A2531:B2531"/>
    <mergeCell ref="C2531:F2531"/>
    <mergeCell ref="H2531:I2531"/>
    <mergeCell ref="A2532:B2532"/>
    <mergeCell ref="C2532:F2532"/>
    <mergeCell ref="H2532:I2532"/>
    <mergeCell ref="A2529:B2529"/>
    <mergeCell ref="C2529:F2529"/>
    <mergeCell ref="H2529:I2529"/>
    <mergeCell ref="A2530:B2530"/>
    <mergeCell ref="C2530:F2530"/>
    <mergeCell ref="H2530:I2530"/>
    <mergeCell ref="A2527:B2527"/>
    <mergeCell ref="C2527:F2527"/>
    <mergeCell ref="H2527:I2527"/>
    <mergeCell ref="A2528:B2528"/>
    <mergeCell ref="C2528:F2528"/>
    <mergeCell ref="H2528:I2528"/>
    <mergeCell ref="A2525:B2525"/>
    <mergeCell ref="C2525:F2525"/>
    <mergeCell ref="H2525:I2525"/>
    <mergeCell ref="A2526:B2526"/>
    <mergeCell ref="C2526:F2526"/>
    <mergeCell ref="H2526:I2526"/>
    <mergeCell ref="A2523:B2523"/>
    <mergeCell ref="C2523:F2523"/>
    <mergeCell ref="H2523:I2523"/>
    <mergeCell ref="A2524:B2524"/>
    <mergeCell ref="C2524:F2524"/>
    <mergeCell ref="H2524:I2524"/>
    <mergeCell ref="A2521:B2521"/>
    <mergeCell ref="C2521:F2521"/>
    <mergeCell ref="H2521:I2521"/>
    <mergeCell ref="A2522:B2522"/>
    <mergeCell ref="C2522:F2522"/>
    <mergeCell ref="H2522:I2522"/>
    <mergeCell ref="A2519:B2519"/>
    <mergeCell ref="C2519:F2519"/>
    <mergeCell ref="H2519:I2519"/>
    <mergeCell ref="A2520:B2520"/>
    <mergeCell ref="C2520:F2520"/>
    <mergeCell ref="H2520:I2520"/>
    <mergeCell ref="A2517:B2517"/>
    <mergeCell ref="C2517:F2517"/>
    <mergeCell ref="H2517:I2517"/>
    <mergeCell ref="A2518:B2518"/>
    <mergeCell ref="C2518:F2518"/>
    <mergeCell ref="H2518:I2518"/>
    <mergeCell ref="A2515:B2515"/>
    <mergeCell ref="C2515:F2515"/>
    <mergeCell ref="H2515:I2515"/>
    <mergeCell ref="A2516:B2516"/>
    <mergeCell ref="C2516:F2516"/>
    <mergeCell ref="H2516:I2516"/>
    <mergeCell ref="A2513:B2513"/>
    <mergeCell ref="C2513:F2513"/>
    <mergeCell ref="H2513:I2513"/>
    <mergeCell ref="A2514:B2514"/>
    <mergeCell ref="C2514:F2514"/>
    <mergeCell ref="H2514:I2514"/>
    <mergeCell ref="A2511:B2511"/>
    <mergeCell ref="C2511:F2511"/>
    <mergeCell ref="H2511:I2511"/>
    <mergeCell ref="A2512:B2512"/>
    <mergeCell ref="C2512:F2512"/>
    <mergeCell ref="H2512:I2512"/>
    <mergeCell ref="A2509:B2509"/>
    <mergeCell ref="C2509:F2509"/>
    <mergeCell ref="H2509:I2509"/>
    <mergeCell ref="A2510:B2510"/>
    <mergeCell ref="C2510:F2510"/>
    <mergeCell ref="H2510:I2510"/>
    <mergeCell ref="A2507:B2507"/>
    <mergeCell ref="C2507:F2507"/>
    <mergeCell ref="H2507:I2507"/>
    <mergeCell ref="A2508:B2508"/>
    <mergeCell ref="C2508:F2508"/>
    <mergeCell ref="H2508:I2508"/>
    <mergeCell ref="A2505:B2505"/>
    <mergeCell ref="C2505:F2505"/>
    <mergeCell ref="H2505:I2505"/>
    <mergeCell ref="A2506:B2506"/>
    <mergeCell ref="C2506:F2506"/>
    <mergeCell ref="H2506:I2506"/>
    <mergeCell ref="A2503:B2503"/>
    <mergeCell ref="C2503:F2503"/>
    <mergeCell ref="H2503:I2503"/>
    <mergeCell ref="A2504:B2504"/>
    <mergeCell ref="C2504:F2504"/>
    <mergeCell ref="H2504:I2504"/>
    <mergeCell ref="A2501:B2501"/>
    <mergeCell ref="C2501:F2501"/>
    <mergeCell ref="H2501:I2501"/>
    <mergeCell ref="A2502:B2502"/>
    <mergeCell ref="C2502:F2502"/>
    <mergeCell ref="H2502:I2502"/>
    <mergeCell ref="A2499:B2499"/>
    <mergeCell ref="C2499:F2499"/>
    <mergeCell ref="H2499:I2499"/>
    <mergeCell ref="A2500:B2500"/>
    <mergeCell ref="C2500:F2500"/>
    <mergeCell ref="H2500:I2500"/>
    <mergeCell ref="A2497:B2497"/>
    <mergeCell ref="C2497:F2497"/>
    <mergeCell ref="H2497:I2497"/>
    <mergeCell ref="A2498:B2498"/>
    <mergeCell ref="C2498:F2498"/>
    <mergeCell ref="H2498:I2498"/>
    <mergeCell ref="A2495:B2495"/>
    <mergeCell ref="C2495:F2495"/>
    <mergeCell ref="H2495:I2495"/>
    <mergeCell ref="A2496:B2496"/>
    <mergeCell ref="C2496:F2496"/>
    <mergeCell ref="H2496:I2496"/>
    <mergeCell ref="A2493:B2493"/>
    <mergeCell ref="C2493:F2493"/>
    <mergeCell ref="H2493:I2493"/>
    <mergeCell ref="A2494:B2494"/>
    <mergeCell ref="C2494:F2494"/>
    <mergeCell ref="H2494:I2494"/>
    <mergeCell ref="A2491:B2491"/>
    <mergeCell ref="C2491:F2491"/>
    <mergeCell ref="H2491:I2491"/>
    <mergeCell ref="A2492:B2492"/>
    <mergeCell ref="C2492:F2492"/>
    <mergeCell ref="H2492:I2492"/>
    <mergeCell ref="A2489:B2489"/>
    <mergeCell ref="C2489:F2489"/>
    <mergeCell ref="H2489:I2489"/>
    <mergeCell ref="A2490:B2490"/>
    <mergeCell ref="C2490:F2490"/>
    <mergeCell ref="H2490:I2490"/>
    <mergeCell ref="A2487:B2487"/>
    <mergeCell ref="C2487:F2487"/>
    <mergeCell ref="H2487:I2487"/>
    <mergeCell ref="A2488:B2488"/>
    <mergeCell ref="C2488:F2488"/>
    <mergeCell ref="H2488:I2488"/>
    <mergeCell ref="A2485:B2485"/>
    <mergeCell ref="C2485:F2485"/>
    <mergeCell ref="H2485:I2485"/>
    <mergeCell ref="A2486:B2486"/>
    <mergeCell ref="C2486:F2486"/>
    <mergeCell ref="H2486:I2486"/>
    <mergeCell ref="A2483:B2483"/>
    <mergeCell ref="C2483:F2483"/>
    <mergeCell ref="H2483:I2483"/>
    <mergeCell ref="A2484:B2484"/>
    <mergeCell ref="C2484:F2484"/>
    <mergeCell ref="H2484:I2484"/>
    <mergeCell ref="A2481:B2481"/>
    <mergeCell ref="C2481:F2481"/>
    <mergeCell ref="H2481:I2481"/>
    <mergeCell ref="A2482:B2482"/>
    <mergeCell ref="C2482:F2482"/>
    <mergeCell ref="H2482:I2482"/>
    <mergeCell ref="A2479:B2479"/>
    <mergeCell ref="C2479:F2479"/>
    <mergeCell ref="H2479:I2479"/>
    <mergeCell ref="A2480:B2480"/>
    <mergeCell ref="C2480:F2480"/>
    <mergeCell ref="H2480:I2480"/>
    <mergeCell ref="A2477:B2477"/>
    <mergeCell ref="C2477:F2477"/>
    <mergeCell ref="H2477:I2477"/>
    <mergeCell ref="A2478:B2478"/>
    <mergeCell ref="C2478:F2478"/>
    <mergeCell ref="H2478:I2478"/>
    <mergeCell ref="A2475:B2475"/>
    <mergeCell ref="C2475:F2475"/>
    <mergeCell ref="H2475:I2475"/>
    <mergeCell ref="A2476:B2476"/>
    <mergeCell ref="C2476:F2476"/>
    <mergeCell ref="H2476:I2476"/>
    <mergeCell ref="A2473:B2473"/>
    <mergeCell ref="C2473:F2473"/>
    <mergeCell ref="H2473:I2473"/>
    <mergeCell ref="A2474:B2474"/>
    <mergeCell ref="C2474:F2474"/>
    <mergeCell ref="H2474:I2474"/>
    <mergeCell ref="A2471:B2471"/>
    <mergeCell ref="C2471:F2471"/>
    <mergeCell ref="H2471:I2471"/>
    <mergeCell ref="A2472:B2472"/>
    <mergeCell ref="C2472:F2472"/>
    <mergeCell ref="H2472:I2472"/>
    <mergeCell ref="A2469:B2469"/>
    <mergeCell ref="C2469:F2469"/>
    <mergeCell ref="H2469:I2469"/>
    <mergeCell ref="A2470:B2470"/>
    <mergeCell ref="C2470:F2470"/>
    <mergeCell ref="H2470:I2470"/>
    <mergeCell ref="A2467:B2467"/>
    <mergeCell ref="C2467:F2467"/>
    <mergeCell ref="H2467:I2467"/>
    <mergeCell ref="A2468:B2468"/>
    <mergeCell ref="C2468:F2468"/>
    <mergeCell ref="H2468:I2468"/>
    <mergeCell ref="A2465:B2465"/>
    <mergeCell ref="C2465:F2465"/>
    <mergeCell ref="H2465:I2465"/>
    <mergeCell ref="A2466:B2466"/>
    <mergeCell ref="C2466:F2466"/>
    <mergeCell ref="H2466:I2466"/>
    <mergeCell ref="A2463:B2463"/>
    <mergeCell ref="C2463:F2463"/>
    <mergeCell ref="H2463:I2463"/>
    <mergeCell ref="A2464:B2464"/>
    <mergeCell ref="C2464:F2464"/>
    <mergeCell ref="H2464:I2464"/>
    <mergeCell ref="A2461:B2461"/>
    <mergeCell ref="C2461:F2461"/>
    <mergeCell ref="H2461:I2461"/>
    <mergeCell ref="A2462:B2462"/>
    <mergeCell ref="C2462:F2462"/>
    <mergeCell ref="H2462:I2462"/>
    <mergeCell ref="A2459:B2459"/>
    <mergeCell ref="C2459:F2459"/>
    <mergeCell ref="H2459:I2459"/>
    <mergeCell ref="A2460:B2460"/>
    <mergeCell ref="C2460:F2460"/>
    <mergeCell ref="H2460:I2460"/>
    <mergeCell ref="A2457:B2457"/>
    <mergeCell ref="C2457:F2457"/>
    <mergeCell ref="H2457:I2457"/>
    <mergeCell ref="A2458:B2458"/>
    <mergeCell ref="C2458:F2458"/>
    <mergeCell ref="H2458:I2458"/>
    <mergeCell ref="A2455:B2455"/>
    <mergeCell ref="C2455:F2455"/>
    <mergeCell ref="H2455:I2455"/>
    <mergeCell ref="A2456:B2456"/>
    <mergeCell ref="C2456:F2456"/>
    <mergeCell ref="H2456:I2456"/>
    <mergeCell ref="A2453:B2453"/>
    <mergeCell ref="C2453:F2453"/>
    <mergeCell ref="H2453:I2453"/>
    <mergeCell ref="A2454:B2454"/>
    <mergeCell ref="C2454:F2454"/>
    <mergeCell ref="H2454:I2454"/>
    <mergeCell ref="A2451:B2451"/>
    <mergeCell ref="C2451:F2451"/>
    <mergeCell ref="H2451:I2451"/>
    <mergeCell ref="A2452:B2452"/>
    <mergeCell ref="C2452:F2452"/>
    <mergeCell ref="H2452:I2452"/>
    <mergeCell ref="A2449:B2449"/>
    <mergeCell ref="C2449:F2449"/>
    <mergeCell ref="H2449:I2449"/>
    <mergeCell ref="A2450:B2450"/>
    <mergeCell ref="C2450:F2450"/>
    <mergeCell ref="H2450:I2450"/>
    <mergeCell ref="A2447:B2447"/>
    <mergeCell ref="C2447:F2447"/>
    <mergeCell ref="H2447:I2447"/>
    <mergeCell ref="A2448:B2448"/>
    <mergeCell ref="C2448:F2448"/>
    <mergeCell ref="H2448:I2448"/>
    <mergeCell ref="A2445:B2445"/>
    <mergeCell ref="C2445:F2445"/>
    <mergeCell ref="H2445:I2445"/>
    <mergeCell ref="A2446:B2446"/>
    <mergeCell ref="C2446:F2446"/>
    <mergeCell ref="H2446:I2446"/>
    <mergeCell ref="A2443:B2443"/>
    <mergeCell ref="C2443:F2443"/>
    <mergeCell ref="H2443:I2443"/>
    <mergeCell ref="A2444:B2444"/>
    <mergeCell ref="C2444:F2444"/>
    <mergeCell ref="H2444:I2444"/>
    <mergeCell ref="A2441:B2441"/>
    <mergeCell ref="C2441:F2441"/>
    <mergeCell ref="H2441:I2441"/>
    <mergeCell ref="A2442:B2442"/>
    <mergeCell ref="C2442:F2442"/>
    <mergeCell ref="H2442:I2442"/>
    <mergeCell ref="A2439:B2439"/>
    <mergeCell ref="C2439:F2439"/>
    <mergeCell ref="H2439:I2439"/>
    <mergeCell ref="A2440:B2440"/>
    <mergeCell ref="C2440:F2440"/>
    <mergeCell ref="H2440:I2440"/>
    <mergeCell ref="A2437:B2437"/>
    <mergeCell ref="C2437:F2437"/>
    <mergeCell ref="H2437:I2437"/>
    <mergeCell ref="A2438:B2438"/>
    <mergeCell ref="C2438:F2438"/>
    <mergeCell ref="H2438:I2438"/>
    <mergeCell ref="A2435:B2435"/>
    <mergeCell ref="C2435:F2435"/>
    <mergeCell ref="H2435:I2435"/>
    <mergeCell ref="A2436:B2436"/>
    <mergeCell ref="C2436:F2436"/>
    <mergeCell ref="H2436:I2436"/>
    <mergeCell ref="A2433:B2433"/>
    <mergeCell ref="C2433:F2433"/>
    <mergeCell ref="H2433:I2433"/>
    <mergeCell ref="A2434:B2434"/>
    <mergeCell ref="C2434:F2434"/>
    <mergeCell ref="H2434:I2434"/>
    <mergeCell ref="A2431:B2431"/>
    <mergeCell ref="C2431:F2431"/>
    <mergeCell ref="H2431:I2431"/>
    <mergeCell ref="A2432:B2432"/>
    <mergeCell ref="C2432:F2432"/>
    <mergeCell ref="H2432:I2432"/>
    <mergeCell ref="A2429:B2429"/>
    <mergeCell ref="C2429:F2429"/>
    <mergeCell ref="H2429:I2429"/>
    <mergeCell ref="A2430:B2430"/>
    <mergeCell ref="C2430:F2430"/>
    <mergeCell ref="H2430:I2430"/>
    <mergeCell ref="A2427:B2427"/>
    <mergeCell ref="C2427:F2427"/>
    <mergeCell ref="H2427:I2427"/>
    <mergeCell ref="A2428:B2428"/>
    <mergeCell ref="C2428:F2428"/>
    <mergeCell ref="H2428:I2428"/>
    <mergeCell ref="A2425:B2425"/>
    <mergeCell ref="C2425:F2425"/>
    <mergeCell ref="H2425:I2425"/>
    <mergeCell ref="A2426:B2426"/>
    <mergeCell ref="C2426:F2426"/>
    <mergeCell ref="H2426:I2426"/>
    <mergeCell ref="A2423:B2423"/>
    <mergeCell ref="C2423:F2423"/>
    <mergeCell ref="H2423:I2423"/>
    <mergeCell ref="A2424:B2424"/>
    <mergeCell ref="C2424:F2424"/>
    <mergeCell ref="H2424:I2424"/>
    <mergeCell ref="A2421:B2421"/>
    <mergeCell ref="C2421:F2421"/>
    <mergeCell ref="H2421:I2421"/>
    <mergeCell ref="A2422:B2422"/>
    <mergeCell ref="C2422:F2422"/>
    <mergeCell ref="H2422:I2422"/>
    <mergeCell ref="A2419:B2419"/>
    <mergeCell ref="C2419:F2419"/>
    <mergeCell ref="H2419:I2419"/>
    <mergeCell ref="A2420:B2420"/>
    <mergeCell ref="C2420:F2420"/>
    <mergeCell ref="H2420:I2420"/>
    <mergeCell ref="A2417:B2417"/>
    <mergeCell ref="C2417:F2417"/>
    <mergeCell ref="H2417:I2417"/>
    <mergeCell ref="A2418:B2418"/>
    <mergeCell ref="C2418:F2418"/>
    <mergeCell ref="H2418:I2418"/>
    <mergeCell ref="A2415:B2415"/>
    <mergeCell ref="C2415:F2415"/>
    <mergeCell ref="H2415:I2415"/>
    <mergeCell ref="A2416:B2416"/>
    <mergeCell ref="C2416:F2416"/>
    <mergeCell ref="H2416:I2416"/>
    <mergeCell ref="A2413:B2413"/>
    <mergeCell ref="C2413:F2413"/>
    <mergeCell ref="H2413:I2413"/>
    <mergeCell ref="A2414:B2414"/>
    <mergeCell ref="C2414:F2414"/>
    <mergeCell ref="H2414:I2414"/>
    <mergeCell ref="A2411:B2411"/>
    <mergeCell ref="C2411:F2411"/>
    <mergeCell ref="H2411:I2411"/>
    <mergeCell ref="A2412:B2412"/>
    <mergeCell ref="C2412:F2412"/>
    <mergeCell ref="H2412:I2412"/>
    <mergeCell ref="A2409:B2409"/>
    <mergeCell ref="C2409:F2409"/>
    <mergeCell ref="H2409:I2409"/>
    <mergeCell ref="A2410:B2410"/>
    <mergeCell ref="C2410:F2410"/>
    <mergeCell ref="H2410:I2410"/>
    <mergeCell ref="A2407:B2407"/>
    <mergeCell ref="C2407:F2407"/>
    <mergeCell ref="H2407:I2407"/>
    <mergeCell ref="A2408:B2408"/>
    <mergeCell ref="C2408:F2408"/>
    <mergeCell ref="H2408:I2408"/>
    <mergeCell ref="A2405:B2405"/>
    <mergeCell ref="C2405:F2405"/>
    <mergeCell ref="H2405:I2405"/>
    <mergeCell ref="A2406:B2406"/>
    <mergeCell ref="C2406:F2406"/>
    <mergeCell ref="H2406:I2406"/>
    <mergeCell ref="A2403:B2403"/>
    <mergeCell ref="C2403:F2403"/>
    <mergeCell ref="H2403:I2403"/>
    <mergeCell ref="A2404:B2404"/>
    <mergeCell ref="C2404:F2404"/>
    <mergeCell ref="H2404:I2404"/>
    <mergeCell ref="A2401:B2401"/>
    <mergeCell ref="C2401:F2401"/>
    <mergeCell ref="H2401:I2401"/>
    <mergeCell ref="A2402:B2402"/>
    <mergeCell ref="C2402:F2402"/>
    <mergeCell ref="H2402:I2402"/>
    <mergeCell ref="A2399:B2399"/>
    <mergeCell ref="C2399:F2399"/>
    <mergeCell ref="H2399:I2399"/>
    <mergeCell ref="A2400:B2400"/>
    <mergeCell ref="C2400:F2400"/>
    <mergeCell ref="H2400:I2400"/>
    <mergeCell ref="A2397:B2397"/>
    <mergeCell ref="C2397:F2397"/>
    <mergeCell ref="H2397:I2397"/>
    <mergeCell ref="A2398:B2398"/>
    <mergeCell ref="C2398:F2398"/>
    <mergeCell ref="H2398:I2398"/>
    <mergeCell ref="A2395:B2395"/>
    <mergeCell ref="C2395:F2395"/>
    <mergeCell ref="H2395:I2395"/>
    <mergeCell ref="A2396:B2396"/>
    <mergeCell ref="C2396:F2396"/>
    <mergeCell ref="H2396:I2396"/>
    <mergeCell ref="A2393:B2393"/>
    <mergeCell ref="C2393:F2393"/>
    <mergeCell ref="H2393:I2393"/>
    <mergeCell ref="A2394:B2394"/>
    <mergeCell ref="C2394:F2394"/>
    <mergeCell ref="H2394:I2394"/>
    <mergeCell ref="A2391:B2391"/>
    <mergeCell ref="C2391:F2391"/>
    <mergeCell ref="H2391:I2391"/>
    <mergeCell ref="A2392:B2392"/>
    <mergeCell ref="C2392:F2392"/>
    <mergeCell ref="H2392:I2392"/>
    <mergeCell ref="A2389:B2389"/>
    <mergeCell ref="C2389:F2389"/>
    <mergeCell ref="H2389:I2389"/>
    <mergeCell ref="A2390:B2390"/>
    <mergeCell ref="C2390:F2390"/>
    <mergeCell ref="H2390:I2390"/>
    <mergeCell ref="A2387:B2387"/>
    <mergeCell ref="C2387:F2387"/>
    <mergeCell ref="H2387:I2387"/>
    <mergeCell ref="A2388:B2388"/>
    <mergeCell ref="C2388:F2388"/>
    <mergeCell ref="H2388:I2388"/>
    <mergeCell ref="A2385:B2385"/>
    <mergeCell ref="C2385:F2385"/>
    <mergeCell ref="H2385:I2385"/>
    <mergeCell ref="A2386:B2386"/>
    <mergeCell ref="C2386:F2386"/>
    <mergeCell ref="H2386:I2386"/>
    <mergeCell ref="A2383:B2383"/>
    <mergeCell ref="C2383:F2383"/>
    <mergeCell ref="H2383:I2383"/>
    <mergeCell ref="A2384:B2384"/>
    <mergeCell ref="C2384:F2384"/>
    <mergeCell ref="H2384:I2384"/>
    <mergeCell ref="A2381:B2381"/>
    <mergeCell ref="C2381:F2381"/>
    <mergeCell ref="H2381:I2381"/>
    <mergeCell ref="A2382:B2382"/>
    <mergeCell ref="C2382:F2382"/>
    <mergeCell ref="H2382:I2382"/>
    <mergeCell ref="A2379:B2379"/>
    <mergeCell ref="C2379:F2379"/>
    <mergeCell ref="H2379:I2379"/>
    <mergeCell ref="A2380:B2380"/>
    <mergeCell ref="C2380:F2380"/>
    <mergeCell ref="H2380:I2380"/>
    <mergeCell ref="A2377:B2377"/>
    <mergeCell ref="C2377:F2377"/>
    <mergeCell ref="H2377:I2377"/>
    <mergeCell ref="A2378:B2378"/>
    <mergeCell ref="C2378:F2378"/>
    <mergeCell ref="H2378:I2378"/>
    <mergeCell ref="A2375:B2375"/>
    <mergeCell ref="C2375:F2375"/>
    <mergeCell ref="H2375:I2375"/>
    <mergeCell ref="A2376:B2376"/>
    <mergeCell ref="C2376:F2376"/>
    <mergeCell ref="H2376:I2376"/>
    <mergeCell ref="A2373:B2373"/>
    <mergeCell ref="C2373:F2373"/>
    <mergeCell ref="H2373:I2373"/>
    <mergeCell ref="A2374:B2374"/>
    <mergeCell ref="C2374:F2374"/>
    <mergeCell ref="H2374:I2374"/>
    <mergeCell ref="A2371:B2371"/>
    <mergeCell ref="C2371:F2371"/>
    <mergeCell ref="H2371:I2371"/>
    <mergeCell ref="A2372:B2372"/>
    <mergeCell ref="C2372:F2372"/>
    <mergeCell ref="H2372:I2372"/>
    <mergeCell ref="A2369:B2369"/>
    <mergeCell ref="C2369:F2369"/>
    <mergeCell ref="H2369:I2369"/>
    <mergeCell ref="A2370:B2370"/>
    <mergeCell ref="C2370:F2370"/>
    <mergeCell ref="H2370:I2370"/>
    <mergeCell ref="A2367:B2367"/>
    <mergeCell ref="C2367:F2367"/>
    <mergeCell ref="H2367:I2367"/>
    <mergeCell ref="A2368:B2368"/>
    <mergeCell ref="C2368:F2368"/>
    <mergeCell ref="H2368:I2368"/>
    <mergeCell ref="A2365:B2365"/>
    <mergeCell ref="C2365:F2365"/>
    <mergeCell ref="H2365:I2365"/>
    <mergeCell ref="A2366:B2366"/>
    <mergeCell ref="C2366:F2366"/>
    <mergeCell ref="H2366:I2366"/>
    <mergeCell ref="A2363:B2363"/>
    <mergeCell ref="C2363:F2363"/>
    <mergeCell ref="H2363:I2363"/>
    <mergeCell ref="A2364:B2364"/>
    <mergeCell ref="C2364:F2364"/>
    <mergeCell ref="H2364:I2364"/>
    <mergeCell ref="A2361:B2361"/>
    <mergeCell ref="C2361:F2361"/>
    <mergeCell ref="H2361:I2361"/>
    <mergeCell ref="A2362:B2362"/>
    <mergeCell ref="C2362:F2362"/>
    <mergeCell ref="H2362:I2362"/>
    <mergeCell ref="A2359:B2359"/>
    <mergeCell ref="C2359:F2359"/>
    <mergeCell ref="H2359:I2359"/>
    <mergeCell ref="A2360:B2360"/>
    <mergeCell ref="C2360:F2360"/>
    <mergeCell ref="H2360:I2360"/>
    <mergeCell ref="A2357:B2357"/>
    <mergeCell ref="C2357:F2357"/>
    <mergeCell ref="H2357:I2357"/>
    <mergeCell ref="A2358:B2358"/>
    <mergeCell ref="C2358:F2358"/>
    <mergeCell ref="H2358:I2358"/>
    <mergeCell ref="A2355:B2355"/>
    <mergeCell ref="C2355:F2355"/>
    <mergeCell ref="H2355:I2355"/>
    <mergeCell ref="A2356:B2356"/>
    <mergeCell ref="C2356:F2356"/>
    <mergeCell ref="H2356:I2356"/>
    <mergeCell ref="A2353:B2353"/>
    <mergeCell ref="C2353:F2353"/>
    <mergeCell ref="H2353:I2353"/>
    <mergeCell ref="A2354:B2354"/>
    <mergeCell ref="C2354:F2354"/>
    <mergeCell ref="H2354:I2354"/>
    <mergeCell ref="A2351:B2351"/>
    <mergeCell ref="C2351:F2351"/>
    <mergeCell ref="H2351:I2351"/>
    <mergeCell ref="A2352:B2352"/>
    <mergeCell ref="C2352:F2352"/>
    <mergeCell ref="H2352:I2352"/>
    <mergeCell ref="A2349:B2349"/>
    <mergeCell ref="C2349:F2349"/>
    <mergeCell ref="H2349:I2349"/>
    <mergeCell ref="A2350:B2350"/>
    <mergeCell ref="C2350:F2350"/>
    <mergeCell ref="H2350:I2350"/>
    <mergeCell ref="A2347:B2347"/>
    <mergeCell ref="C2347:F2347"/>
    <mergeCell ref="H2347:I2347"/>
    <mergeCell ref="A2348:B2348"/>
    <mergeCell ref="C2348:F2348"/>
    <mergeCell ref="H2348:I2348"/>
    <mergeCell ref="A2345:B2345"/>
    <mergeCell ref="C2345:F2345"/>
    <mergeCell ref="H2345:I2345"/>
    <mergeCell ref="A2346:B2346"/>
    <mergeCell ref="C2346:F2346"/>
    <mergeCell ref="H2346:I2346"/>
    <mergeCell ref="A2343:B2343"/>
    <mergeCell ref="C2343:F2343"/>
    <mergeCell ref="H2343:I2343"/>
    <mergeCell ref="A2344:B2344"/>
    <mergeCell ref="C2344:F2344"/>
    <mergeCell ref="H2344:I2344"/>
    <mergeCell ref="A2341:B2341"/>
    <mergeCell ref="C2341:F2341"/>
    <mergeCell ref="H2341:I2341"/>
    <mergeCell ref="A2342:B2342"/>
    <mergeCell ref="C2342:F2342"/>
    <mergeCell ref="H2342:I2342"/>
    <mergeCell ref="A2339:B2339"/>
    <mergeCell ref="C2339:F2339"/>
    <mergeCell ref="H2339:I2339"/>
    <mergeCell ref="A2340:B2340"/>
    <mergeCell ref="C2340:F2340"/>
    <mergeCell ref="H2340:I2340"/>
    <mergeCell ref="A2337:B2337"/>
    <mergeCell ref="C2337:F2337"/>
    <mergeCell ref="H2337:I2337"/>
    <mergeCell ref="A2338:B2338"/>
    <mergeCell ref="C2338:F2338"/>
    <mergeCell ref="H2338:I2338"/>
    <mergeCell ref="A2335:B2335"/>
    <mergeCell ref="C2335:F2335"/>
    <mergeCell ref="H2335:I2335"/>
    <mergeCell ref="A2336:B2336"/>
    <mergeCell ref="C2336:F2336"/>
    <mergeCell ref="H2336:I2336"/>
    <mergeCell ref="A2333:B2333"/>
    <mergeCell ref="C2333:F2333"/>
    <mergeCell ref="H2333:I2333"/>
    <mergeCell ref="A2334:B2334"/>
    <mergeCell ref="C2334:F2334"/>
    <mergeCell ref="H2334:I2334"/>
    <mergeCell ref="A2331:B2331"/>
    <mergeCell ref="C2331:F2331"/>
    <mergeCell ref="H2331:I2331"/>
    <mergeCell ref="A2332:B2332"/>
    <mergeCell ref="C2332:F2332"/>
    <mergeCell ref="H2332:I2332"/>
    <mergeCell ref="A2329:B2329"/>
    <mergeCell ref="C2329:F2329"/>
    <mergeCell ref="H2329:I2329"/>
    <mergeCell ref="A2330:B2330"/>
    <mergeCell ref="C2330:F2330"/>
    <mergeCell ref="H2330:I2330"/>
    <mergeCell ref="A2327:B2327"/>
    <mergeCell ref="C2327:F2327"/>
    <mergeCell ref="H2327:I2327"/>
    <mergeCell ref="A2328:B2328"/>
    <mergeCell ref="C2328:F2328"/>
    <mergeCell ref="H2328:I2328"/>
    <mergeCell ref="A2325:B2325"/>
    <mergeCell ref="C2325:F2325"/>
    <mergeCell ref="H2325:I2325"/>
    <mergeCell ref="A2326:B2326"/>
    <mergeCell ref="C2326:F2326"/>
    <mergeCell ref="H2326:I2326"/>
    <mergeCell ref="A2323:B2323"/>
    <mergeCell ref="C2323:F2323"/>
    <mergeCell ref="H2323:I2323"/>
    <mergeCell ref="A2324:B2324"/>
    <mergeCell ref="C2324:F2324"/>
    <mergeCell ref="H2324:I2324"/>
    <mergeCell ref="A2321:B2321"/>
    <mergeCell ref="C2321:F2321"/>
    <mergeCell ref="H2321:I2321"/>
    <mergeCell ref="A2322:B2322"/>
    <mergeCell ref="C2322:F2322"/>
    <mergeCell ref="H2322:I2322"/>
    <mergeCell ref="A2319:B2319"/>
    <mergeCell ref="C2319:F2319"/>
    <mergeCell ref="H2319:I2319"/>
    <mergeCell ref="A2320:B2320"/>
    <mergeCell ref="C2320:F2320"/>
    <mergeCell ref="H2320:I2320"/>
    <mergeCell ref="A2317:B2317"/>
    <mergeCell ref="C2317:F2317"/>
    <mergeCell ref="H2317:I2317"/>
    <mergeCell ref="A2318:B2318"/>
    <mergeCell ref="C2318:F2318"/>
    <mergeCell ref="H2318:I2318"/>
    <mergeCell ref="A2315:B2315"/>
    <mergeCell ref="C2315:F2315"/>
    <mergeCell ref="H2315:I2315"/>
    <mergeCell ref="A2316:B2316"/>
    <mergeCell ref="C2316:F2316"/>
    <mergeCell ref="H2316:I2316"/>
    <mergeCell ref="A2313:B2313"/>
    <mergeCell ref="C2313:F2313"/>
    <mergeCell ref="H2313:I2313"/>
    <mergeCell ref="A2314:B2314"/>
    <mergeCell ref="C2314:F2314"/>
    <mergeCell ref="H2314:I2314"/>
    <mergeCell ref="A2311:B2311"/>
    <mergeCell ref="C2311:F2311"/>
    <mergeCell ref="H2311:I2311"/>
    <mergeCell ref="A2312:B2312"/>
    <mergeCell ref="C2312:F2312"/>
    <mergeCell ref="H2312:I2312"/>
    <mergeCell ref="A2309:B2309"/>
    <mergeCell ref="C2309:F2309"/>
    <mergeCell ref="H2309:I2309"/>
    <mergeCell ref="A2310:B2310"/>
    <mergeCell ref="C2310:F2310"/>
    <mergeCell ref="H2310:I2310"/>
    <mergeCell ref="A2307:B2307"/>
    <mergeCell ref="C2307:F2307"/>
    <mergeCell ref="H2307:I2307"/>
    <mergeCell ref="A2308:B2308"/>
    <mergeCell ref="C2308:F2308"/>
    <mergeCell ref="H2308:I2308"/>
    <mergeCell ref="A2305:B2305"/>
    <mergeCell ref="C2305:F2305"/>
    <mergeCell ref="H2305:I2305"/>
    <mergeCell ref="A2306:B2306"/>
    <mergeCell ref="C2306:F2306"/>
    <mergeCell ref="H2306:I2306"/>
    <mergeCell ref="A2303:B2303"/>
    <mergeCell ref="C2303:F2303"/>
    <mergeCell ref="H2303:I2303"/>
    <mergeCell ref="A2304:B2304"/>
    <mergeCell ref="C2304:F2304"/>
    <mergeCell ref="H2304:I2304"/>
    <mergeCell ref="A2301:B2301"/>
    <mergeCell ref="C2301:F2301"/>
    <mergeCell ref="H2301:I2301"/>
    <mergeCell ref="A2302:B2302"/>
    <mergeCell ref="C2302:F2302"/>
    <mergeCell ref="H2302:I2302"/>
    <mergeCell ref="A2299:B2299"/>
    <mergeCell ref="C2299:F2299"/>
    <mergeCell ref="H2299:I2299"/>
    <mergeCell ref="A2300:B2300"/>
    <mergeCell ref="C2300:F2300"/>
    <mergeCell ref="H2300:I2300"/>
    <mergeCell ref="A2297:B2297"/>
    <mergeCell ref="C2297:F2297"/>
    <mergeCell ref="H2297:I2297"/>
    <mergeCell ref="A2298:B2298"/>
    <mergeCell ref="C2298:F2298"/>
    <mergeCell ref="H2298:I2298"/>
    <mergeCell ref="A2295:B2295"/>
    <mergeCell ref="C2295:F2295"/>
    <mergeCell ref="H2295:I2295"/>
    <mergeCell ref="A2296:B2296"/>
    <mergeCell ref="C2296:F2296"/>
    <mergeCell ref="H2296:I2296"/>
    <mergeCell ref="A2293:B2293"/>
    <mergeCell ref="C2293:F2293"/>
    <mergeCell ref="H2293:I2293"/>
    <mergeCell ref="A2294:B2294"/>
    <mergeCell ref="C2294:F2294"/>
    <mergeCell ref="H2294:I2294"/>
    <mergeCell ref="A2291:B2291"/>
    <mergeCell ref="C2291:F2291"/>
    <mergeCell ref="H2291:I2291"/>
    <mergeCell ref="A2292:B2292"/>
    <mergeCell ref="C2292:F2292"/>
    <mergeCell ref="H2292:I2292"/>
    <mergeCell ref="A2289:B2289"/>
    <mergeCell ref="C2289:F2289"/>
    <mergeCell ref="H2289:I2289"/>
    <mergeCell ref="A2290:B2290"/>
    <mergeCell ref="C2290:F2290"/>
    <mergeCell ref="H2290:I2290"/>
    <mergeCell ref="A2287:B2287"/>
    <mergeCell ref="C2287:F2287"/>
    <mergeCell ref="H2287:I2287"/>
    <mergeCell ref="A2288:B2288"/>
    <mergeCell ref="C2288:F2288"/>
    <mergeCell ref="H2288:I2288"/>
    <mergeCell ref="A2285:B2285"/>
    <mergeCell ref="C2285:F2285"/>
    <mergeCell ref="H2285:I2285"/>
    <mergeCell ref="A2286:B2286"/>
    <mergeCell ref="C2286:F2286"/>
    <mergeCell ref="H2286:I2286"/>
    <mergeCell ref="A2283:B2283"/>
    <mergeCell ref="C2283:F2283"/>
    <mergeCell ref="H2283:I2283"/>
    <mergeCell ref="A2284:B2284"/>
    <mergeCell ref="C2284:F2284"/>
    <mergeCell ref="H2284:I2284"/>
    <mergeCell ref="A2281:B2281"/>
    <mergeCell ref="C2281:F2281"/>
    <mergeCell ref="H2281:I2281"/>
    <mergeCell ref="A2282:B2282"/>
    <mergeCell ref="C2282:F2282"/>
    <mergeCell ref="H2282:I2282"/>
    <mergeCell ref="A2279:B2279"/>
    <mergeCell ref="C2279:F2279"/>
    <mergeCell ref="H2279:I2279"/>
    <mergeCell ref="A2280:B2280"/>
    <mergeCell ref="C2280:F2280"/>
    <mergeCell ref="H2280:I2280"/>
    <mergeCell ref="A2277:B2277"/>
    <mergeCell ref="C2277:F2277"/>
    <mergeCell ref="H2277:I2277"/>
    <mergeCell ref="A2278:B2278"/>
    <mergeCell ref="C2278:F2278"/>
    <mergeCell ref="H2278:I2278"/>
    <mergeCell ref="A2275:B2275"/>
    <mergeCell ref="C2275:F2275"/>
    <mergeCell ref="H2275:I2275"/>
    <mergeCell ref="A2276:B2276"/>
    <mergeCell ref="C2276:F2276"/>
    <mergeCell ref="H2276:I2276"/>
    <mergeCell ref="A2273:B2273"/>
    <mergeCell ref="C2273:F2273"/>
    <mergeCell ref="H2273:I2273"/>
    <mergeCell ref="A2274:B2274"/>
    <mergeCell ref="C2274:F2274"/>
    <mergeCell ref="H2274:I2274"/>
    <mergeCell ref="A2271:B2271"/>
    <mergeCell ref="C2271:F2271"/>
    <mergeCell ref="H2271:I2271"/>
    <mergeCell ref="A2272:B2272"/>
    <mergeCell ref="C2272:F2272"/>
    <mergeCell ref="H2272:I2272"/>
    <mergeCell ref="A2269:B2269"/>
    <mergeCell ref="C2269:F2269"/>
    <mergeCell ref="H2269:I2269"/>
    <mergeCell ref="A2270:B2270"/>
    <mergeCell ref="C2270:F2270"/>
    <mergeCell ref="H2270:I2270"/>
    <mergeCell ref="A2267:B2267"/>
    <mergeCell ref="C2267:F2267"/>
    <mergeCell ref="H2267:I2267"/>
    <mergeCell ref="A2268:B2268"/>
    <mergeCell ref="C2268:F2268"/>
    <mergeCell ref="H2268:I2268"/>
    <mergeCell ref="A2265:B2265"/>
    <mergeCell ref="C2265:F2265"/>
    <mergeCell ref="H2265:I2265"/>
    <mergeCell ref="A2266:B2266"/>
    <mergeCell ref="C2266:F2266"/>
    <mergeCell ref="H2266:I2266"/>
    <mergeCell ref="A2263:B2263"/>
    <mergeCell ref="C2263:F2263"/>
    <mergeCell ref="H2263:I2263"/>
    <mergeCell ref="A2264:B2264"/>
    <mergeCell ref="C2264:F2264"/>
    <mergeCell ref="H2264:I2264"/>
    <mergeCell ref="A2261:B2261"/>
    <mergeCell ref="C2261:F2261"/>
    <mergeCell ref="H2261:I2261"/>
    <mergeCell ref="A2262:B2262"/>
    <mergeCell ref="C2262:F2262"/>
    <mergeCell ref="H2262:I2262"/>
    <mergeCell ref="A2259:B2259"/>
    <mergeCell ref="C2259:F2259"/>
    <mergeCell ref="H2259:I2259"/>
    <mergeCell ref="A2260:B2260"/>
    <mergeCell ref="C2260:F2260"/>
    <mergeCell ref="H2260:I2260"/>
    <mergeCell ref="A2257:B2257"/>
    <mergeCell ref="C2257:F2257"/>
    <mergeCell ref="H2257:I2257"/>
    <mergeCell ref="A2258:B2258"/>
    <mergeCell ref="C2258:F2258"/>
    <mergeCell ref="H2258:I2258"/>
    <mergeCell ref="A2255:B2255"/>
    <mergeCell ref="C2255:F2255"/>
    <mergeCell ref="H2255:I2255"/>
    <mergeCell ref="A2256:B2256"/>
    <mergeCell ref="C2256:F2256"/>
    <mergeCell ref="H2256:I2256"/>
    <mergeCell ref="A2253:B2253"/>
    <mergeCell ref="C2253:F2253"/>
    <mergeCell ref="H2253:I2253"/>
    <mergeCell ref="A2254:B2254"/>
    <mergeCell ref="C2254:F2254"/>
    <mergeCell ref="H2254:I2254"/>
    <mergeCell ref="A2251:B2251"/>
    <mergeCell ref="C2251:F2251"/>
    <mergeCell ref="H2251:I2251"/>
    <mergeCell ref="A2252:B2252"/>
    <mergeCell ref="C2252:F2252"/>
    <mergeCell ref="H2252:I2252"/>
    <mergeCell ref="A2249:B2249"/>
    <mergeCell ref="C2249:F2249"/>
    <mergeCell ref="H2249:I2249"/>
    <mergeCell ref="A2250:B2250"/>
    <mergeCell ref="C2250:F2250"/>
    <mergeCell ref="H2250:I2250"/>
    <mergeCell ref="A2247:B2247"/>
    <mergeCell ref="C2247:F2247"/>
    <mergeCell ref="H2247:I2247"/>
    <mergeCell ref="A2248:B2248"/>
    <mergeCell ref="C2248:F2248"/>
    <mergeCell ref="H2248:I2248"/>
    <mergeCell ref="A2245:B2245"/>
    <mergeCell ref="C2245:F2245"/>
    <mergeCell ref="H2245:I2245"/>
    <mergeCell ref="A2246:B2246"/>
    <mergeCell ref="C2246:F2246"/>
    <mergeCell ref="H2246:I2246"/>
    <mergeCell ref="A2243:B2243"/>
    <mergeCell ref="C2243:F2243"/>
    <mergeCell ref="H2243:I2243"/>
    <mergeCell ref="A2244:B2244"/>
    <mergeCell ref="C2244:F2244"/>
    <mergeCell ref="H2244:I2244"/>
    <mergeCell ref="A2241:B2241"/>
    <mergeCell ref="C2241:F2241"/>
    <mergeCell ref="H2241:I2241"/>
    <mergeCell ref="A2242:B2242"/>
    <mergeCell ref="C2242:F2242"/>
    <mergeCell ref="H2242:I2242"/>
    <mergeCell ref="A2239:B2239"/>
    <mergeCell ref="C2239:F2239"/>
    <mergeCell ref="H2239:I2239"/>
    <mergeCell ref="A2240:B2240"/>
    <mergeCell ref="C2240:F2240"/>
    <mergeCell ref="H2240:I2240"/>
    <mergeCell ref="A2237:B2237"/>
    <mergeCell ref="C2237:F2237"/>
    <mergeCell ref="H2237:I2237"/>
    <mergeCell ref="A2238:B2238"/>
    <mergeCell ref="C2238:F2238"/>
    <mergeCell ref="H2238:I2238"/>
    <mergeCell ref="A2235:B2235"/>
    <mergeCell ref="C2235:F2235"/>
    <mergeCell ref="H2235:I2235"/>
    <mergeCell ref="A2236:B2236"/>
    <mergeCell ref="C2236:F2236"/>
    <mergeCell ref="H2236:I2236"/>
    <mergeCell ref="A2233:B2233"/>
    <mergeCell ref="C2233:F2233"/>
    <mergeCell ref="H2233:I2233"/>
    <mergeCell ref="A2234:B2234"/>
    <mergeCell ref="C2234:F2234"/>
    <mergeCell ref="H2234:I2234"/>
    <mergeCell ref="A2231:B2231"/>
    <mergeCell ref="C2231:F2231"/>
    <mergeCell ref="H2231:I2231"/>
    <mergeCell ref="A2232:B2232"/>
    <mergeCell ref="C2232:F2232"/>
    <mergeCell ref="H2232:I2232"/>
    <mergeCell ref="A2229:B2229"/>
    <mergeCell ref="C2229:F2229"/>
    <mergeCell ref="H2229:I2229"/>
    <mergeCell ref="A2230:B2230"/>
    <mergeCell ref="C2230:F2230"/>
    <mergeCell ref="H2230:I2230"/>
    <mergeCell ref="A2227:B2227"/>
    <mergeCell ref="C2227:F2227"/>
    <mergeCell ref="H2227:I2227"/>
    <mergeCell ref="A2228:B2228"/>
    <mergeCell ref="C2228:F2228"/>
    <mergeCell ref="H2228:I2228"/>
    <mergeCell ref="A2225:B2225"/>
    <mergeCell ref="C2225:F2225"/>
    <mergeCell ref="H2225:I2225"/>
    <mergeCell ref="A2226:B2226"/>
    <mergeCell ref="C2226:F2226"/>
    <mergeCell ref="H2226:I2226"/>
    <mergeCell ref="A2223:B2223"/>
    <mergeCell ref="C2223:F2223"/>
    <mergeCell ref="H2223:I2223"/>
    <mergeCell ref="A2224:B2224"/>
    <mergeCell ref="C2224:F2224"/>
    <mergeCell ref="H2224:I2224"/>
    <mergeCell ref="A2221:B2221"/>
    <mergeCell ref="C2221:F2221"/>
    <mergeCell ref="H2221:I2221"/>
    <mergeCell ref="A2222:B2222"/>
    <mergeCell ref="C2222:F2222"/>
    <mergeCell ref="H2222:I2222"/>
    <mergeCell ref="A2219:B2219"/>
    <mergeCell ref="C2219:F2219"/>
    <mergeCell ref="H2219:I2219"/>
    <mergeCell ref="A2220:B2220"/>
    <mergeCell ref="C2220:F2220"/>
    <mergeCell ref="H2220:I2220"/>
    <mergeCell ref="A2217:B2217"/>
    <mergeCell ref="C2217:F2217"/>
    <mergeCell ref="H2217:I2217"/>
    <mergeCell ref="A2218:B2218"/>
    <mergeCell ref="C2218:F2218"/>
    <mergeCell ref="H2218:I2218"/>
    <mergeCell ref="A2215:B2215"/>
    <mergeCell ref="C2215:F2215"/>
    <mergeCell ref="H2215:I2215"/>
    <mergeCell ref="A2216:B2216"/>
    <mergeCell ref="C2216:F2216"/>
    <mergeCell ref="H2216:I2216"/>
    <mergeCell ref="A2213:B2213"/>
    <mergeCell ref="C2213:F2213"/>
    <mergeCell ref="H2213:I2213"/>
    <mergeCell ref="A2214:B2214"/>
    <mergeCell ref="C2214:F2214"/>
    <mergeCell ref="H2214:I2214"/>
    <mergeCell ref="A2211:B2211"/>
    <mergeCell ref="C2211:F2211"/>
    <mergeCell ref="H2211:I2211"/>
    <mergeCell ref="A2212:B2212"/>
    <mergeCell ref="C2212:F2212"/>
    <mergeCell ref="H2212:I2212"/>
    <mergeCell ref="A2209:B2209"/>
    <mergeCell ref="C2209:F2209"/>
    <mergeCell ref="H2209:I2209"/>
    <mergeCell ref="A2210:B2210"/>
    <mergeCell ref="C2210:F2210"/>
    <mergeCell ref="H2210:I2210"/>
    <mergeCell ref="A2207:B2207"/>
    <mergeCell ref="C2207:F2207"/>
    <mergeCell ref="H2207:I2207"/>
    <mergeCell ref="A2208:B2208"/>
    <mergeCell ref="C2208:F2208"/>
    <mergeCell ref="H2208:I2208"/>
    <mergeCell ref="A2205:B2205"/>
    <mergeCell ref="C2205:F2205"/>
    <mergeCell ref="H2205:I2205"/>
    <mergeCell ref="A2206:B2206"/>
    <mergeCell ref="C2206:F2206"/>
    <mergeCell ref="H2206:I2206"/>
    <mergeCell ref="A2203:B2203"/>
    <mergeCell ref="C2203:F2203"/>
    <mergeCell ref="H2203:I2203"/>
    <mergeCell ref="A2204:B2204"/>
    <mergeCell ref="C2204:F2204"/>
    <mergeCell ref="H2204:I2204"/>
    <mergeCell ref="A2201:B2201"/>
    <mergeCell ref="C2201:F2201"/>
    <mergeCell ref="H2201:I2201"/>
    <mergeCell ref="A2202:B2202"/>
    <mergeCell ref="C2202:F2202"/>
    <mergeCell ref="H2202:I2202"/>
    <mergeCell ref="A2199:B2199"/>
    <mergeCell ref="C2199:F2199"/>
    <mergeCell ref="H2199:I2199"/>
    <mergeCell ref="A2200:B2200"/>
    <mergeCell ref="C2200:F2200"/>
    <mergeCell ref="H2200:I2200"/>
    <mergeCell ref="A2197:B2197"/>
    <mergeCell ref="C2197:F2197"/>
    <mergeCell ref="H2197:I2197"/>
    <mergeCell ref="A2198:B2198"/>
    <mergeCell ref="C2198:F2198"/>
    <mergeCell ref="H2198:I2198"/>
    <mergeCell ref="A2195:B2195"/>
    <mergeCell ref="C2195:F2195"/>
    <mergeCell ref="H2195:I2195"/>
    <mergeCell ref="A2196:B2196"/>
    <mergeCell ref="C2196:F2196"/>
    <mergeCell ref="H2196:I2196"/>
    <mergeCell ref="A2193:B2193"/>
    <mergeCell ref="C2193:F2193"/>
    <mergeCell ref="H2193:I2193"/>
    <mergeCell ref="A2194:B2194"/>
    <mergeCell ref="C2194:F2194"/>
    <mergeCell ref="H2194:I2194"/>
    <mergeCell ref="A2191:B2191"/>
    <mergeCell ref="C2191:F2191"/>
    <mergeCell ref="H2191:I2191"/>
    <mergeCell ref="A2192:B2192"/>
    <mergeCell ref="C2192:F2192"/>
    <mergeCell ref="H2192:I2192"/>
    <mergeCell ref="A2189:B2189"/>
    <mergeCell ref="C2189:F2189"/>
    <mergeCell ref="H2189:I2189"/>
    <mergeCell ref="A2190:B2190"/>
    <mergeCell ref="C2190:F2190"/>
    <mergeCell ref="H2190:I2190"/>
    <mergeCell ref="A2187:B2187"/>
    <mergeCell ref="C2187:F2187"/>
    <mergeCell ref="H2187:I2187"/>
    <mergeCell ref="A2188:B2188"/>
    <mergeCell ref="C2188:F2188"/>
    <mergeCell ref="H2188:I2188"/>
    <mergeCell ref="A2185:B2185"/>
    <mergeCell ref="C2185:F2185"/>
    <mergeCell ref="H2185:I2185"/>
    <mergeCell ref="A2186:B2186"/>
    <mergeCell ref="C2186:F2186"/>
    <mergeCell ref="H2186:I2186"/>
    <mergeCell ref="A2183:B2183"/>
    <mergeCell ref="C2183:F2183"/>
    <mergeCell ref="H2183:I2183"/>
    <mergeCell ref="A2184:B2184"/>
    <mergeCell ref="C2184:F2184"/>
    <mergeCell ref="H2184:I2184"/>
    <mergeCell ref="A2181:B2181"/>
    <mergeCell ref="C2181:F2181"/>
    <mergeCell ref="H2181:I2181"/>
    <mergeCell ref="A2182:B2182"/>
    <mergeCell ref="C2182:F2182"/>
    <mergeCell ref="H2182:I2182"/>
    <mergeCell ref="A2179:B2179"/>
    <mergeCell ref="C2179:F2179"/>
    <mergeCell ref="H2179:I2179"/>
    <mergeCell ref="A2180:B2180"/>
    <mergeCell ref="C2180:F2180"/>
    <mergeCell ref="H2180:I2180"/>
    <mergeCell ref="A2177:B2177"/>
    <mergeCell ref="C2177:F2177"/>
    <mergeCell ref="H2177:I2177"/>
    <mergeCell ref="A2178:B2178"/>
    <mergeCell ref="C2178:F2178"/>
    <mergeCell ref="H2178:I2178"/>
    <mergeCell ref="A2175:B2175"/>
    <mergeCell ref="C2175:F2175"/>
    <mergeCell ref="H2175:I2175"/>
    <mergeCell ref="A2176:B2176"/>
    <mergeCell ref="C2176:F2176"/>
    <mergeCell ref="H2176:I2176"/>
    <mergeCell ref="A2173:B2173"/>
    <mergeCell ref="C2173:F2173"/>
    <mergeCell ref="H2173:I2173"/>
    <mergeCell ref="A2174:B2174"/>
    <mergeCell ref="C2174:F2174"/>
    <mergeCell ref="H2174:I2174"/>
    <mergeCell ref="A2171:B2171"/>
    <mergeCell ref="C2171:F2171"/>
    <mergeCell ref="H2171:I2171"/>
    <mergeCell ref="A2172:B2172"/>
    <mergeCell ref="C2172:F2172"/>
    <mergeCell ref="H2172:I2172"/>
    <mergeCell ref="A2169:B2169"/>
    <mergeCell ref="C2169:F2169"/>
    <mergeCell ref="H2169:I2169"/>
    <mergeCell ref="A2170:B2170"/>
    <mergeCell ref="C2170:F2170"/>
    <mergeCell ref="H2170:I2170"/>
    <mergeCell ref="A2167:B2167"/>
    <mergeCell ref="C2167:F2167"/>
    <mergeCell ref="H2167:I2167"/>
    <mergeCell ref="A2168:B2168"/>
    <mergeCell ref="C2168:F2168"/>
    <mergeCell ref="H2168:I2168"/>
    <mergeCell ref="A2165:B2165"/>
    <mergeCell ref="C2165:F2165"/>
    <mergeCell ref="H2165:I2165"/>
    <mergeCell ref="A2166:B2166"/>
    <mergeCell ref="C2166:F2166"/>
    <mergeCell ref="H2166:I2166"/>
    <mergeCell ref="A2163:B2163"/>
    <mergeCell ref="C2163:F2163"/>
    <mergeCell ref="H2163:I2163"/>
    <mergeCell ref="A2164:B2164"/>
    <mergeCell ref="C2164:F2164"/>
    <mergeCell ref="H2164:I2164"/>
    <mergeCell ref="A2161:B2161"/>
    <mergeCell ref="C2161:F2161"/>
    <mergeCell ref="H2161:I2161"/>
    <mergeCell ref="A2162:B2162"/>
    <mergeCell ref="C2162:F2162"/>
    <mergeCell ref="H2162:I2162"/>
    <mergeCell ref="A2159:B2159"/>
    <mergeCell ref="C2159:F2159"/>
    <mergeCell ref="H2159:I2159"/>
    <mergeCell ref="A2160:B2160"/>
    <mergeCell ref="C2160:F2160"/>
    <mergeCell ref="H2160:I2160"/>
    <mergeCell ref="A2157:B2157"/>
    <mergeCell ref="C2157:F2157"/>
    <mergeCell ref="H2157:I2157"/>
    <mergeCell ref="A2158:B2158"/>
    <mergeCell ref="C2158:F2158"/>
    <mergeCell ref="H2158:I2158"/>
    <mergeCell ref="A2155:B2155"/>
    <mergeCell ref="C2155:F2155"/>
    <mergeCell ref="H2155:I2155"/>
    <mergeCell ref="A2156:B2156"/>
    <mergeCell ref="C2156:F2156"/>
    <mergeCell ref="H2156:I2156"/>
    <mergeCell ref="A2153:B2153"/>
    <mergeCell ref="C2153:F2153"/>
    <mergeCell ref="H2153:I2153"/>
    <mergeCell ref="A2154:B2154"/>
    <mergeCell ref="C2154:F2154"/>
    <mergeCell ref="H2154:I2154"/>
    <mergeCell ref="A2151:B2151"/>
    <mergeCell ref="C2151:F2151"/>
    <mergeCell ref="H2151:I2151"/>
    <mergeCell ref="A2152:B2152"/>
    <mergeCell ref="C2152:F2152"/>
    <mergeCell ref="H2152:I2152"/>
    <mergeCell ref="A2149:B2149"/>
    <mergeCell ref="C2149:F2149"/>
    <mergeCell ref="H2149:I2149"/>
    <mergeCell ref="A2150:B2150"/>
    <mergeCell ref="C2150:F2150"/>
    <mergeCell ref="H2150:I2150"/>
    <mergeCell ref="A2147:B2147"/>
    <mergeCell ref="C2147:F2147"/>
    <mergeCell ref="H2147:I2147"/>
    <mergeCell ref="A2148:B2148"/>
    <mergeCell ref="C2148:F2148"/>
    <mergeCell ref="H2148:I2148"/>
    <mergeCell ref="A2145:B2145"/>
    <mergeCell ref="C2145:F2145"/>
    <mergeCell ref="H2145:I2145"/>
    <mergeCell ref="A2146:B2146"/>
    <mergeCell ref="C2146:F2146"/>
    <mergeCell ref="H2146:I2146"/>
    <mergeCell ref="A2143:B2143"/>
    <mergeCell ref="C2143:F2143"/>
    <mergeCell ref="H2143:I2143"/>
    <mergeCell ref="A2144:B2144"/>
    <mergeCell ref="C2144:F2144"/>
    <mergeCell ref="H2144:I2144"/>
    <mergeCell ref="A2141:B2141"/>
    <mergeCell ref="C2141:F2141"/>
    <mergeCell ref="H2141:I2141"/>
    <mergeCell ref="A2142:B2142"/>
    <mergeCell ref="C2142:F2142"/>
    <mergeCell ref="H2142:I2142"/>
    <mergeCell ref="A2139:B2139"/>
    <mergeCell ref="C2139:F2139"/>
    <mergeCell ref="H2139:I2139"/>
    <mergeCell ref="A2140:B2140"/>
    <mergeCell ref="C2140:F2140"/>
    <mergeCell ref="H2140:I2140"/>
    <mergeCell ref="A2137:B2137"/>
    <mergeCell ref="C2137:F2137"/>
    <mergeCell ref="H2137:I2137"/>
    <mergeCell ref="A2138:B2138"/>
    <mergeCell ref="C2138:F2138"/>
    <mergeCell ref="H2138:I2138"/>
    <mergeCell ref="A2135:B2135"/>
    <mergeCell ref="C2135:F2135"/>
    <mergeCell ref="H2135:I2135"/>
    <mergeCell ref="A2136:B2136"/>
    <mergeCell ref="C2136:F2136"/>
    <mergeCell ref="H2136:I2136"/>
    <mergeCell ref="A2133:B2133"/>
    <mergeCell ref="C2133:F2133"/>
    <mergeCell ref="H2133:I2133"/>
    <mergeCell ref="A2134:B2134"/>
    <mergeCell ref="C2134:F2134"/>
    <mergeCell ref="H2134:I2134"/>
    <mergeCell ref="A2131:B2131"/>
    <mergeCell ref="C2131:F2131"/>
    <mergeCell ref="H2131:I2131"/>
    <mergeCell ref="A2132:B2132"/>
    <mergeCell ref="C2132:F2132"/>
    <mergeCell ref="H2132:I2132"/>
    <mergeCell ref="A2129:B2129"/>
    <mergeCell ref="C2129:F2129"/>
    <mergeCell ref="H2129:I2129"/>
    <mergeCell ref="A2130:B2130"/>
    <mergeCell ref="C2130:F2130"/>
    <mergeCell ref="H2130:I2130"/>
    <mergeCell ref="A2127:B2127"/>
    <mergeCell ref="C2127:F2127"/>
    <mergeCell ref="H2127:I2127"/>
    <mergeCell ref="A2128:B2128"/>
    <mergeCell ref="C2128:F2128"/>
    <mergeCell ref="H2128:I2128"/>
    <mergeCell ref="A2125:B2125"/>
    <mergeCell ref="C2125:F2125"/>
    <mergeCell ref="H2125:I2125"/>
    <mergeCell ref="A2126:B2126"/>
    <mergeCell ref="C2126:F2126"/>
    <mergeCell ref="H2126:I2126"/>
    <mergeCell ref="A2123:B2123"/>
    <mergeCell ref="C2123:F2123"/>
    <mergeCell ref="H2123:I2123"/>
    <mergeCell ref="A2124:B2124"/>
    <mergeCell ref="C2124:F2124"/>
    <mergeCell ref="H2124:I2124"/>
    <mergeCell ref="A2121:B2121"/>
    <mergeCell ref="C2121:F2121"/>
    <mergeCell ref="H2121:I2121"/>
    <mergeCell ref="A2122:B2122"/>
    <mergeCell ref="C2122:F2122"/>
    <mergeCell ref="H2122:I2122"/>
    <mergeCell ref="A2119:B2119"/>
    <mergeCell ref="C2119:F2119"/>
    <mergeCell ref="H2119:I2119"/>
    <mergeCell ref="A2120:B2120"/>
    <mergeCell ref="C2120:F2120"/>
    <mergeCell ref="H2120:I2120"/>
    <mergeCell ref="A2117:B2117"/>
    <mergeCell ref="C2117:F2117"/>
    <mergeCell ref="H2117:I2117"/>
    <mergeCell ref="A2118:B2118"/>
    <mergeCell ref="C2118:F2118"/>
    <mergeCell ref="H2118:I2118"/>
    <mergeCell ref="A2115:B2115"/>
    <mergeCell ref="C2115:F2115"/>
    <mergeCell ref="H2115:I2115"/>
    <mergeCell ref="A2116:B2116"/>
    <mergeCell ref="C2116:F2116"/>
    <mergeCell ref="H2116:I2116"/>
    <mergeCell ref="A2113:B2113"/>
    <mergeCell ref="C2113:F2113"/>
    <mergeCell ref="H2113:I2113"/>
    <mergeCell ref="A2114:B2114"/>
    <mergeCell ref="C2114:F2114"/>
    <mergeCell ref="H2114:I2114"/>
    <mergeCell ref="A2111:B2111"/>
    <mergeCell ref="C2111:F2111"/>
    <mergeCell ref="H2111:I2111"/>
    <mergeCell ref="A2112:B2112"/>
    <mergeCell ref="C2112:F2112"/>
    <mergeCell ref="H2112:I2112"/>
    <mergeCell ref="A2109:B2109"/>
    <mergeCell ref="C2109:F2109"/>
    <mergeCell ref="H2109:I2109"/>
    <mergeCell ref="A2110:B2110"/>
    <mergeCell ref="C2110:F2110"/>
    <mergeCell ref="H2110:I2110"/>
    <mergeCell ref="A2107:B2107"/>
    <mergeCell ref="C2107:F2107"/>
    <mergeCell ref="H2107:I2107"/>
    <mergeCell ref="A2108:B2108"/>
    <mergeCell ref="C2108:F2108"/>
    <mergeCell ref="H2108:I2108"/>
    <mergeCell ref="A2105:B2105"/>
    <mergeCell ref="C2105:F2105"/>
    <mergeCell ref="H2105:I2105"/>
    <mergeCell ref="A2106:B2106"/>
    <mergeCell ref="C2106:F2106"/>
    <mergeCell ref="H2106:I2106"/>
    <mergeCell ref="A2103:B2103"/>
    <mergeCell ref="C2103:F2103"/>
    <mergeCell ref="H2103:I2103"/>
    <mergeCell ref="A2104:B2104"/>
    <mergeCell ref="C2104:F2104"/>
    <mergeCell ref="H2104:I2104"/>
    <mergeCell ref="A2101:B2101"/>
    <mergeCell ref="C2101:F2101"/>
    <mergeCell ref="H2101:I2101"/>
    <mergeCell ref="A2102:B2102"/>
    <mergeCell ref="C2102:F2102"/>
    <mergeCell ref="H2102:I2102"/>
    <mergeCell ref="A2099:B2099"/>
    <mergeCell ref="C2099:F2099"/>
    <mergeCell ref="H2099:I2099"/>
    <mergeCell ref="A2100:B2100"/>
    <mergeCell ref="C2100:F2100"/>
    <mergeCell ref="H2100:I2100"/>
    <mergeCell ref="A2097:B2097"/>
    <mergeCell ref="C2097:F2097"/>
    <mergeCell ref="H2097:I2097"/>
    <mergeCell ref="A2098:B2098"/>
    <mergeCell ref="C2098:F2098"/>
    <mergeCell ref="H2098:I2098"/>
    <mergeCell ref="A2095:B2095"/>
    <mergeCell ref="C2095:F2095"/>
    <mergeCell ref="H2095:I2095"/>
    <mergeCell ref="A2096:B2096"/>
    <mergeCell ref="C2096:F2096"/>
    <mergeCell ref="H2096:I2096"/>
    <mergeCell ref="A2093:B2093"/>
    <mergeCell ref="C2093:F2093"/>
    <mergeCell ref="H2093:I2093"/>
    <mergeCell ref="A2094:B2094"/>
    <mergeCell ref="C2094:F2094"/>
    <mergeCell ref="H2094:I2094"/>
    <mergeCell ref="A2091:B2091"/>
    <mergeCell ref="C2091:F2091"/>
    <mergeCell ref="H2091:I2091"/>
    <mergeCell ref="A2092:B2092"/>
    <mergeCell ref="C2092:F2092"/>
    <mergeCell ref="H2092:I2092"/>
    <mergeCell ref="A2089:B2089"/>
    <mergeCell ref="C2089:F2089"/>
    <mergeCell ref="H2089:I2089"/>
    <mergeCell ref="A2090:B2090"/>
    <mergeCell ref="C2090:F2090"/>
    <mergeCell ref="H2090:I2090"/>
    <mergeCell ref="A2087:B2087"/>
    <mergeCell ref="C2087:F2087"/>
    <mergeCell ref="H2087:I2087"/>
    <mergeCell ref="A2088:B2088"/>
    <mergeCell ref="C2088:F2088"/>
    <mergeCell ref="H2088:I2088"/>
    <mergeCell ref="A2085:B2085"/>
    <mergeCell ref="C2085:F2085"/>
    <mergeCell ref="H2085:I2085"/>
    <mergeCell ref="A2086:B2086"/>
    <mergeCell ref="C2086:F2086"/>
    <mergeCell ref="H2086:I2086"/>
    <mergeCell ref="A2083:B2083"/>
    <mergeCell ref="C2083:F2083"/>
    <mergeCell ref="H2083:I2083"/>
    <mergeCell ref="A2084:B2084"/>
    <mergeCell ref="C2084:F2084"/>
    <mergeCell ref="H2084:I2084"/>
    <mergeCell ref="A2081:B2081"/>
    <mergeCell ref="C2081:F2081"/>
    <mergeCell ref="H2081:I2081"/>
    <mergeCell ref="A2082:B2082"/>
    <mergeCell ref="C2082:F2082"/>
    <mergeCell ref="H2082:I2082"/>
    <mergeCell ref="A2079:B2079"/>
    <mergeCell ref="C2079:F2079"/>
    <mergeCell ref="H2079:I2079"/>
    <mergeCell ref="A2080:B2080"/>
    <mergeCell ref="C2080:F2080"/>
    <mergeCell ref="H2080:I2080"/>
    <mergeCell ref="A2077:B2077"/>
    <mergeCell ref="C2077:F2077"/>
    <mergeCell ref="H2077:I2077"/>
    <mergeCell ref="A2078:B2078"/>
    <mergeCell ref="C2078:F2078"/>
    <mergeCell ref="H2078:I2078"/>
    <mergeCell ref="A2075:B2075"/>
    <mergeCell ref="C2075:F2075"/>
    <mergeCell ref="H2075:I2075"/>
    <mergeCell ref="A2076:B2076"/>
    <mergeCell ref="C2076:F2076"/>
    <mergeCell ref="H2076:I2076"/>
    <mergeCell ref="A2073:B2073"/>
    <mergeCell ref="C2073:F2073"/>
    <mergeCell ref="H2073:I2073"/>
    <mergeCell ref="A2074:B2074"/>
    <mergeCell ref="C2074:F2074"/>
    <mergeCell ref="H2074:I2074"/>
    <mergeCell ref="A2071:B2071"/>
    <mergeCell ref="C2071:F2071"/>
    <mergeCell ref="H2071:I2071"/>
    <mergeCell ref="A2072:B2072"/>
    <mergeCell ref="C2072:F2072"/>
    <mergeCell ref="H2072:I2072"/>
    <mergeCell ref="A2069:B2069"/>
    <mergeCell ref="C2069:F2069"/>
    <mergeCell ref="H2069:I2069"/>
    <mergeCell ref="A2070:B2070"/>
    <mergeCell ref="C2070:F2070"/>
    <mergeCell ref="H2070:I2070"/>
    <mergeCell ref="A2067:B2067"/>
    <mergeCell ref="C2067:F2067"/>
    <mergeCell ref="H2067:I2067"/>
    <mergeCell ref="A2068:B2068"/>
    <mergeCell ref="C2068:F2068"/>
    <mergeCell ref="H2068:I2068"/>
    <mergeCell ref="A2065:B2065"/>
    <mergeCell ref="C2065:F2065"/>
    <mergeCell ref="H2065:I2065"/>
    <mergeCell ref="A2066:B2066"/>
    <mergeCell ref="C2066:F2066"/>
    <mergeCell ref="H2066:I2066"/>
    <mergeCell ref="A2063:B2063"/>
    <mergeCell ref="C2063:F2063"/>
    <mergeCell ref="H2063:I2063"/>
    <mergeCell ref="A2064:B2064"/>
    <mergeCell ref="C2064:F2064"/>
    <mergeCell ref="H2064:I2064"/>
    <mergeCell ref="A2061:B2061"/>
    <mergeCell ref="C2061:F2061"/>
    <mergeCell ref="H2061:I2061"/>
    <mergeCell ref="A2062:B2062"/>
    <mergeCell ref="C2062:F2062"/>
    <mergeCell ref="H2062:I2062"/>
    <mergeCell ref="A2059:B2059"/>
    <mergeCell ref="C2059:F2059"/>
    <mergeCell ref="H2059:I2059"/>
    <mergeCell ref="A2060:B2060"/>
    <mergeCell ref="C2060:F2060"/>
    <mergeCell ref="H2060:I2060"/>
    <mergeCell ref="A2057:B2057"/>
    <mergeCell ref="C2057:F2057"/>
    <mergeCell ref="H2057:I2057"/>
    <mergeCell ref="A2058:B2058"/>
    <mergeCell ref="C2058:F2058"/>
    <mergeCell ref="H2058:I2058"/>
    <mergeCell ref="A2055:B2055"/>
    <mergeCell ref="C2055:F2055"/>
    <mergeCell ref="H2055:I2055"/>
    <mergeCell ref="A2056:B2056"/>
    <mergeCell ref="C2056:F2056"/>
    <mergeCell ref="H2056:I2056"/>
    <mergeCell ref="A2053:B2053"/>
    <mergeCell ref="C2053:F2053"/>
    <mergeCell ref="H2053:I2053"/>
    <mergeCell ref="A2054:B2054"/>
    <mergeCell ref="C2054:F2054"/>
    <mergeCell ref="H2054:I2054"/>
    <mergeCell ref="A2051:B2051"/>
    <mergeCell ref="C2051:F2051"/>
    <mergeCell ref="H2051:I2051"/>
    <mergeCell ref="A2052:B2052"/>
    <mergeCell ref="C2052:F2052"/>
    <mergeCell ref="H2052:I2052"/>
    <mergeCell ref="A2049:B2049"/>
    <mergeCell ref="C2049:F2049"/>
    <mergeCell ref="H2049:I2049"/>
    <mergeCell ref="A2050:B2050"/>
    <mergeCell ref="C2050:F2050"/>
    <mergeCell ref="H2050:I2050"/>
    <mergeCell ref="A2047:B2047"/>
    <mergeCell ref="C2047:F2047"/>
    <mergeCell ref="H2047:I2047"/>
    <mergeCell ref="A2048:B2048"/>
    <mergeCell ref="C2048:F2048"/>
    <mergeCell ref="H2048:I2048"/>
    <mergeCell ref="A2045:B2045"/>
    <mergeCell ref="C2045:F2045"/>
    <mergeCell ref="H2045:I2045"/>
    <mergeCell ref="A2046:B2046"/>
    <mergeCell ref="C2046:F2046"/>
    <mergeCell ref="H2046:I2046"/>
    <mergeCell ref="A2043:B2043"/>
    <mergeCell ref="C2043:F2043"/>
    <mergeCell ref="H2043:I2043"/>
    <mergeCell ref="A2044:B2044"/>
    <mergeCell ref="C2044:F2044"/>
    <mergeCell ref="H2044:I2044"/>
    <mergeCell ref="A2041:B2041"/>
    <mergeCell ref="C2041:F2041"/>
    <mergeCell ref="H2041:I2041"/>
    <mergeCell ref="A2042:B2042"/>
    <mergeCell ref="C2042:F2042"/>
    <mergeCell ref="H2042:I2042"/>
    <mergeCell ref="A2039:B2039"/>
    <mergeCell ref="C2039:F2039"/>
    <mergeCell ref="H2039:I2039"/>
    <mergeCell ref="A2040:B2040"/>
    <mergeCell ref="C2040:F2040"/>
    <mergeCell ref="H2040:I2040"/>
    <mergeCell ref="A2037:B2037"/>
    <mergeCell ref="C2037:F2037"/>
    <mergeCell ref="H2037:I2037"/>
    <mergeCell ref="A2038:B2038"/>
    <mergeCell ref="C2038:F2038"/>
    <mergeCell ref="H2038:I2038"/>
    <mergeCell ref="A2035:B2035"/>
    <mergeCell ref="C2035:F2035"/>
    <mergeCell ref="H2035:I2035"/>
    <mergeCell ref="A2036:B2036"/>
    <mergeCell ref="C2036:F2036"/>
    <mergeCell ref="H2036:I2036"/>
    <mergeCell ref="A2033:B2033"/>
    <mergeCell ref="C2033:F2033"/>
    <mergeCell ref="H2033:I2033"/>
    <mergeCell ref="A2034:B2034"/>
    <mergeCell ref="C2034:F2034"/>
    <mergeCell ref="H2034:I2034"/>
    <mergeCell ref="A2031:B2031"/>
    <mergeCell ref="C2031:F2031"/>
    <mergeCell ref="H2031:I2031"/>
    <mergeCell ref="A2032:B2032"/>
    <mergeCell ref="C2032:F2032"/>
    <mergeCell ref="H2032:I2032"/>
    <mergeCell ref="A2029:B2029"/>
    <mergeCell ref="C2029:F2029"/>
    <mergeCell ref="H2029:I2029"/>
    <mergeCell ref="A2030:B2030"/>
    <mergeCell ref="C2030:F2030"/>
    <mergeCell ref="H2030:I2030"/>
    <mergeCell ref="A2027:B2027"/>
    <mergeCell ref="C2027:F2027"/>
    <mergeCell ref="H2027:I2027"/>
    <mergeCell ref="A2028:B2028"/>
    <mergeCell ref="C2028:F2028"/>
    <mergeCell ref="H2028:I2028"/>
    <mergeCell ref="A2025:B2025"/>
    <mergeCell ref="C2025:F2025"/>
    <mergeCell ref="H2025:I2025"/>
    <mergeCell ref="A2026:B2026"/>
    <mergeCell ref="C2026:F2026"/>
    <mergeCell ref="H2026:I2026"/>
    <mergeCell ref="A2023:B2023"/>
    <mergeCell ref="C2023:F2023"/>
    <mergeCell ref="H2023:I2023"/>
    <mergeCell ref="A2024:B2024"/>
    <mergeCell ref="C2024:F2024"/>
    <mergeCell ref="H2024:I2024"/>
    <mergeCell ref="A2021:B2021"/>
    <mergeCell ref="C2021:F2021"/>
    <mergeCell ref="H2021:I2021"/>
    <mergeCell ref="A2022:B2022"/>
    <mergeCell ref="C2022:F2022"/>
    <mergeCell ref="H2022:I2022"/>
    <mergeCell ref="A2019:B2019"/>
    <mergeCell ref="C2019:F2019"/>
    <mergeCell ref="H2019:I2019"/>
    <mergeCell ref="A2020:B2020"/>
    <mergeCell ref="C2020:F2020"/>
    <mergeCell ref="H2020:I2020"/>
    <mergeCell ref="A2017:B2017"/>
    <mergeCell ref="C2017:F2017"/>
    <mergeCell ref="H2017:I2017"/>
    <mergeCell ref="A2018:B2018"/>
    <mergeCell ref="C2018:F2018"/>
    <mergeCell ref="H2018:I2018"/>
    <mergeCell ref="A2015:B2015"/>
    <mergeCell ref="C2015:F2015"/>
    <mergeCell ref="H2015:I2015"/>
    <mergeCell ref="A2016:B2016"/>
    <mergeCell ref="C2016:F2016"/>
    <mergeCell ref="H2016:I2016"/>
    <mergeCell ref="A2013:B2013"/>
    <mergeCell ref="C2013:F2013"/>
    <mergeCell ref="H2013:I2013"/>
    <mergeCell ref="A2014:B2014"/>
    <mergeCell ref="C2014:F2014"/>
    <mergeCell ref="H2014:I2014"/>
    <mergeCell ref="A2011:B2011"/>
    <mergeCell ref="C2011:F2011"/>
    <mergeCell ref="H2011:I2011"/>
    <mergeCell ref="A2012:B2012"/>
    <mergeCell ref="C2012:F2012"/>
    <mergeCell ref="H2012:I2012"/>
    <mergeCell ref="A2009:B2009"/>
    <mergeCell ref="C2009:F2009"/>
    <mergeCell ref="H2009:I2009"/>
    <mergeCell ref="A2010:B2010"/>
    <mergeCell ref="C2010:F2010"/>
    <mergeCell ref="H2010:I2010"/>
    <mergeCell ref="A2007:B2007"/>
    <mergeCell ref="C2007:F2007"/>
    <mergeCell ref="H2007:I2007"/>
    <mergeCell ref="A2008:B2008"/>
    <mergeCell ref="C2008:F2008"/>
    <mergeCell ref="H2008:I2008"/>
    <mergeCell ref="A2005:B2005"/>
    <mergeCell ref="C2005:F2005"/>
    <mergeCell ref="H2005:I2005"/>
    <mergeCell ref="A2006:B2006"/>
    <mergeCell ref="C2006:F2006"/>
    <mergeCell ref="H2006:I2006"/>
    <mergeCell ref="A2003:B2003"/>
    <mergeCell ref="C2003:F2003"/>
    <mergeCell ref="H2003:I2003"/>
    <mergeCell ref="A2004:B2004"/>
    <mergeCell ref="C2004:F2004"/>
    <mergeCell ref="H2004:I2004"/>
    <mergeCell ref="A2001:B2001"/>
    <mergeCell ref="C2001:F2001"/>
    <mergeCell ref="H2001:I2001"/>
    <mergeCell ref="A2002:B2002"/>
    <mergeCell ref="C2002:F2002"/>
    <mergeCell ref="H2002:I2002"/>
    <mergeCell ref="A1999:B1999"/>
    <mergeCell ref="C1999:F1999"/>
    <mergeCell ref="H1999:I1999"/>
    <mergeCell ref="A2000:B2000"/>
    <mergeCell ref="C2000:F2000"/>
    <mergeCell ref="H2000:I2000"/>
    <mergeCell ref="A1997:B1997"/>
    <mergeCell ref="C1997:F1997"/>
    <mergeCell ref="H1997:I1997"/>
    <mergeCell ref="A1998:B1998"/>
    <mergeCell ref="C1998:F1998"/>
    <mergeCell ref="H1998:I1998"/>
    <mergeCell ref="A1995:B1995"/>
    <mergeCell ref="C1995:F1995"/>
    <mergeCell ref="H1995:I1995"/>
    <mergeCell ref="A1996:B1996"/>
    <mergeCell ref="C1996:F1996"/>
    <mergeCell ref="H1996:I1996"/>
    <mergeCell ref="A1993:B1993"/>
    <mergeCell ref="C1993:F1993"/>
    <mergeCell ref="H1993:I1993"/>
    <mergeCell ref="A1994:B1994"/>
    <mergeCell ref="C1994:F1994"/>
    <mergeCell ref="H1994:I1994"/>
    <mergeCell ref="A1991:B1991"/>
    <mergeCell ref="C1991:F1991"/>
    <mergeCell ref="H1991:I1991"/>
    <mergeCell ref="A1992:B1992"/>
    <mergeCell ref="C1992:F1992"/>
    <mergeCell ref="H1992:I1992"/>
    <mergeCell ref="A1989:B1989"/>
    <mergeCell ref="C1989:F1989"/>
    <mergeCell ref="H1989:I1989"/>
    <mergeCell ref="A1990:B1990"/>
    <mergeCell ref="C1990:F1990"/>
    <mergeCell ref="H1990:I1990"/>
    <mergeCell ref="A1987:B1987"/>
    <mergeCell ref="C1987:F1987"/>
    <mergeCell ref="H1987:I1987"/>
    <mergeCell ref="A1988:B1988"/>
    <mergeCell ref="C1988:F1988"/>
    <mergeCell ref="H1988:I1988"/>
    <mergeCell ref="A1985:B1985"/>
    <mergeCell ref="C1985:F1985"/>
    <mergeCell ref="H1985:I1985"/>
    <mergeCell ref="A1986:B1986"/>
    <mergeCell ref="C1986:F1986"/>
    <mergeCell ref="H1986:I1986"/>
    <mergeCell ref="A1983:B1983"/>
    <mergeCell ref="C1983:F1983"/>
    <mergeCell ref="H1983:I1983"/>
    <mergeCell ref="A1984:B1984"/>
    <mergeCell ref="C1984:F1984"/>
    <mergeCell ref="H1984:I1984"/>
    <mergeCell ref="A1981:B1981"/>
    <mergeCell ref="C1981:F1981"/>
    <mergeCell ref="H1981:I1981"/>
    <mergeCell ref="A1982:B1982"/>
    <mergeCell ref="C1982:F1982"/>
    <mergeCell ref="H1982:I1982"/>
    <mergeCell ref="A1979:B1979"/>
    <mergeCell ref="C1979:F1979"/>
    <mergeCell ref="H1979:I1979"/>
    <mergeCell ref="A1980:B1980"/>
    <mergeCell ref="C1980:F1980"/>
    <mergeCell ref="H1980:I1980"/>
    <mergeCell ref="A1977:B1977"/>
    <mergeCell ref="C1977:F1977"/>
    <mergeCell ref="H1977:I1977"/>
    <mergeCell ref="A1978:B1978"/>
    <mergeCell ref="C1978:F1978"/>
    <mergeCell ref="H1978:I1978"/>
    <mergeCell ref="A1975:B1975"/>
    <mergeCell ref="C1975:F1975"/>
    <mergeCell ref="H1975:I1975"/>
    <mergeCell ref="A1976:B1976"/>
    <mergeCell ref="C1976:F1976"/>
    <mergeCell ref="H1976:I1976"/>
    <mergeCell ref="A1973:B1973"/>
    <mergeCell ref="C1973:F1973"/>
    <mergeCell ref="H1973:I1973"/>
    <mergeCell ref="A1974:B1974"/>
    <mergeCell ref="C1974:F1974"/>
    <mergeCell ref="H1974:I1974"/>
    <mergeCell ref="A1971:B1971"/>
    <mergeCell ref="C1971:F1971"/>
    <mergeCell ref="H1971:I1971"/>
    <mergeCell ref="A1972:B1972"/>
    <mergeCell ref="C1972:F1972"/>
    <mergeCell ref="H1972:I1972"/>
    <mergeCell ref="A1969:B1969"/>
    <mergeCell ref="C1969:F1969"/>
    <mergeCell ref="H1969:I1969"/>
    <mergeCell ref="A1970:B1970"/>
    <mergeCell ref="C1970:F1970"/>
    <mergeCell ref="H1970:I1970"/>
    <mergeCell ref="A1967:B1967"/>
    <mergeCell ref="C1967:F1967"/>
    <mergeCell ref="H1967:I1967"/>
    <mergeCell ref="A1968:B1968"/>
    <mergeCell ref="C1968:F1968"/>
    <mergeCell ref="H1968:I1968"/>
    <mergeCell ref="A1965:B1965"/>
    <mergeCell ref="C1965:F1965"/>
    <mergeCell ref="H1965:I1965"/>
    <mergeCell ref="A1966:B1966"/>
    <mergeCell ref="C1966:F1966"/>
    <mergeCell ref="H1966:I1966"/>
    <mergeCell ref="A1963:B1963"/>
    <mergeCell ref="C1963:F1963"/>
    <mergeCell ref="H1963:I1963"/>
    <mergeCell ref="A1964:B1964"/>
    <mergeCell ref="C1964:F1964"/>
    <mergeCell ref="H1964:I1964"/>
    <mergeCell ref="A1961:B1961"/>
    <mergeCell ref="C1961:F1961"/>
    <mergeCell ref="H1961:I1961"/>
    <mergeCell ref="A1962:B1962"/>
    <mergeCell ref="C1962:F1962"/>
    <mergeCell ref="H1962:I1962"/>
    <mergeCell ref="A1959:B1959"/>
    <mergeCell ref="C1959:F1959"/>
    <mergeCell ref="H1959:I1959"/>
    <mergeCell ref="A1960:B1960"/>
    <mergeCell ref="C1960:F1960"/>
    <mergeCell ref="H1960:I1960"/>
    <mergeCell ref="A1957:B1957"/>
    <mergeCell ref="C1957:F1957"/>
    <mergeCell ref="H1957:I1957"/>
    <mergeCell ref="A1958:B1958"/>
    <mergeCell ref="C1958:F1958"/>
    <mergeCell ref="H1958:I1958"/>
    <mergeCell ref="A1955:B1955"/>
    <mergeCell ref="C1955:F1955"/>
    <mergeCell ref="H1955:I1955"/>
    <mergeCell ref="A1956:B1956"/>
    <mergeCell ref="C1956:F1956"/>
    <mergeCell ref="H1956:I1956"/>
    <mergeCell ref="A1953:B1953"/>
    <mergeCell ref="C1953:F1953"/>
    <mergeCell ref="H1953:I1953"/>
    <mergeCell ref="A1954:B1954"/>
    <mergeCell ref="C1954:F1954"/>
    <mergeCell ref="H1954:I1954"/>
    <mergeCell ref="A1951:B1951"/>
    <mergeCell ref="C1951:F1951"/>
    <mergeCell ref="H1951:I1951"/>
    <mergeCell ref="A1952:B1952"/>
    <mergeCell ref="C1952:F1952"/>
    <mergeCell ref="H1952:I1952"/>
    <mergeCell ref="A1949:B1949"/>
    <mergeCell ref="C1949:F1949"/>
    <mergeCell ref="H1949:I1949"/>
    <mergeCell ref="A1950:B1950"/>
    <mergeCell ref="C1950:F1950"/>
    <mergeCell ref="H1950:I1950"/>
    <mergeCell ref="A1947:B1947"/>
    <mergeCell ref="C1947:F1947"/>
    <mergeCell ref="H1947:I1947"/>
    <mergeCell ref="A1948:B1948"/>
    <mergeCell ref="C1948:F1948"/>
    <mergeCell ref="H1948:I1948"/>
    <mergeCell ref="A1945:B1945"/>
    <mergeCell ref="C1945:F1945"/>
    <mergeCell ref="H1945:I1945"/>
    <mergeCell ref="A1946:B1946"/>
    <mergeCell ref="C1946:F1946"/>
    <mergeCell ref="H1946:I1946"/>
    <mergeCell ref="A1943:B1943"/>
    <mergeCell ref="C1943:F1943"/>
    <mergeCell ref="H1943:I1943"/>
    <mergeCell ref="A1944:B1944"/>
    <mergeCell ref="C1944:F1944"/>
    <mergeCell ref="H1944:I1944"/>
    <mergeCell ref="A1941:B1941"/>
    <mergeCell ref="C1941:F1941"/>
    <mergeCell ref="H1941:I1941"/>
    <mergeCell ref="A1942:B1942"/>
    <mergeCell ref="C1942:F1942"/>
    <mergeCell ref="H1942:I1942"/>
    <mergeCell ref="A1939:B1939"/>
    <mergeCell ref="C1939:F1939"/>
    <mergeCell ref="H1939:I1939"/>
    <mergeCell ref="A1940:B1940"/>
    <mergeCell ref="C1940:F1940"/>
    <mergeCell ref="H1940:I1940"/>
    <mergeCell ref="A1937:B1937"/>
    <mergeCell ref="C1937:F1937"/>
    <mergeCell ref="H1937:I1937"/>
    <mergeCell ref="A1938:B1938"/>
    <mergeCell ref="C1938:F1938"/>
    <mergeCell ref="H1938:I1938"/>
    <mergeCell ref="A1935:B1935"/>
    <mergeCell ref="C1935:F1935"/>
    <mergeCell ref="H1935:I1935"/>
    <mergeCell ref="A1936:B1936"/>
    <mergeCell ref="C1936:F1936"/>
    <mergeCell ref="H1936:I1936"/>
    <mergeCell ref="A1933:B1933"/>
    <mergeCell ref="C1933:F1933"/>
    <mergeCell ref="H1933:I1933"/>
    <mergeCell ref="A1934:B1934"/>
    <mergeCell ref="C1934:F1934"/>
    <mergeCell ref="H1934:I1934"/>
    <mergeCell ref="A1931:B1931"/>
    <mergeCell ref="C1931:F1931"/>
    <mergeCell ref="H1931:I1931"/>
    <mergeCell ref="A1932:B1932"/>
    <mergeCell ref="C1932:F1932"/>
    <mergeCell ref="H1932:I1932"/>
    <mergeCell ref="A1929:B1929"/>
    <mergeCell ref="C1929:F1929"/>
    <mergeCell ref="H1929:I1929"/>
    <mergeCell ref="A1930:B1930"/>
    <mergeCell ref="C1930:F1930"/>
    <mergeCell ref="H1930:I1930"/>
    <mergeCell ref="A1927:B1927"/>
    <mergeCell ref="C1927:F1927"/>
    <mergeCell ref="H1927:I1927"/>
    <mergeCell ref="A1928:B1928"/>
    <mergeCell ref="C1928:F1928"/>
    <mergeCell ref="H1928:I1928"/>
    <mergeCell ref="A1925:B1925"/>
    <mergeCell ref="C1925:F1925"/>
    <mergeCell ref="H1925:I1925"/>
    <mergeCell ref="A1926:B1926"/>
    <mergeCell ref="C1926:F1926"/>
    <mergeCell ref="H1926:I1926"/>
    <mergeCell ref="A1923:B1923"/>
    <mergeCell ref="C1923:F1923"/>
    <mergeCell ref="H1923:I1923"/>
    <mergeCell ref="A1924:B1924"/>
    <mergeCell ref="C1924:F1924"/>
    <mergeCell ref="H1924:I1924"/>
    <mergeCell ref="A1921:B1921"/>
    <mergeCell ref="C1921:F1921"/>
    <mergeCell ref="H1921:I1921"/>
    <mergeCell ref="A1922:B1922"/>
    <mergeCell ref="C1922:F1922"/>
    <mergeCell ref="H1922:I1922"/>
    <mergeCell ref="A1919:B1919"/>
    <mergeCell ref="C1919:F1919"/>
    <mergeCell ref="H1919:I1919"/>
    <mergeCell ref="A1920:B1920"/>
    <mergeCell ref="C1920:F1920"/>
    <mergeCell ref="H1920:I1920"/>
    <mergeCell ref="A1917:B1917"/>
    <mergeCell ref="C1917:F1917"/>
    <mergeCell ref="H1917:I1917"/>
    <mergeCell ref="A1918:B1918"/>
    <mergeCell ref="C1918:F1918"/>
    <mergeCell ref="H1918:I1918"/>
    <mergeCell ref="A1915:B1915"/>
    <mergeCell ref="C1915:F1915"/>
    <mergeCell ref="H1915:I1915"/>
    <mergeCell ref="A1916:B1916"/>
    <mergeCell ref="C1916:F1916"/>
    <mergeCell ref="H1916:I1916"/>
    <mergeCell ref="A1913:B1913"/>
    <mergeCell ref="C1913:F1913"/>
    <mergeCell ref="H1913:I1913"/>
    <mergeCell ref="A1914:B1914"/>
    <mergeCell ref="C1914:F1914"/>
    <mergeCell ref="H1914:I1914"/>
    <mergeCell ref="A1911:B1911"/>
    <mergeCell ref="C1911:F1911"/>
    <mergeCell ref="H1911:I1911"/>
    <mergeCell ref="A1912:B1912"/>
    <mergeCell ref="C1912:F1912"/>
    <mergeCell ref="H1912:I1912"/>
    <mergeCell ref="A1909:B1909"/>
    <mergeCell ref="C1909:F1909"/>
    <mergeCell ref="H1909:I1909"/>
    <mergeCell ref="A1910:B1910"/>
    <mergeCell ref="C1910:F1910"/>
    <mergeCell ref="H1910:I1910"/>
    <mergeCell ref="A1907:B1907"/>
    <mergeCell ref="C1907:F1907"/>
    <mergeCell ref="H1907:I1907"/>
    <mergeCell ref="A1908:B1908"/>
    <mergeCell ref="C1908:F1908"/>
    <mergeCell ref="H1908:I1908"/>
    <mergeCell ref="A1905:B1905"/>
    <mergeCell ref="C1905:F1905"/>
    <mergeCell ref="H1905:I1905"/>
    <mergeCell ref="A1906:B1906"/>
    <mergeCell ref="C1906:F1906"/>
    <mergeCell ref="H1906:I1906"/>
    <mergeCell ref="A1903:B1903"/>
    <mergeCell ref="C1903:F1903"/>
    <mergeCell ref="H1903:I1903"/>
    <mergeCell ref="A1904:B1904"/>
    <mergeCell ref="C1904:F1904"/>
    <mergeCell ref="H1904:I1904"/>
    <mergeCell ref="A1901:B1901"/>
    <mergeCell ref="C1901:F1901"/>
    <mergeCell ref="H1901:I1901"/>
    <mergeCell ref="A1902:B1902"/>
    <mergeCell ref="C1902:F1902"/>
    <mergeCell ref="H1902:I1902"/>
    <mergeCell ref="A1899:B1899"/>
    <mergeCell ref="C1899:F1899"/>
    <mergeCell ref="H1899:I1899"/>
    <mergeCell ref="A1900:B1900"/>
    <mergeCell ref="C1900:F1900"/>
    <mergeCell ref="H1900:I1900"/>
    <mergeCell ref="A1897:B1897"/>
    <mergeCell ref="C1897:F1897"/>
    <mergeCell ref="H1897:I1897"/>
    <mergeCell ref="A1898:B1898"/>
    <mergeCell ref="C1898:F1898"/>
    <mergeCell ref="H1898:I1898"/>
    <mergeCell ref="A1895:B1895"/>
    <mergeCell ref="C1895:F1895"/>
    <mergeCell ref="H1895:I1895"/>
    <mergeCell ref="A1896:B1896"/>
    <mergeCell ref="C1896:F1896"/>
    <mergeCell ref="H1896:I1896"/>
    <mergeCell ref="A1893:B1893"/>
    <mergeCell ref="C1893:F1893"/>
    <mergeCell ref="H1893:I1893"/>
    <mergeCell ref="A1894:B1894"/>
    <mergeCell ref="C1894:F1894"/>
    <mergeCell ref="H1894:I1894"/>
    <mergeCell ref="A1891:B1891"/>
    <mergeCell ref="C1891:F1891"/>
    <mergeCell ref="H1891:I1891"/>
    <mergeCell ref="A1892:B1892"/>
    <mergeCell ref="C1892:F1892"/>
    <mergeCell ref="H1892:I1892"/>
    <mergeCell ref="A1889:B1889"/>
    <mergeCell ref="C1889:F1889"/>
    <mergeCell ref="H1889:I1889"/>
    <mergeCell ref="A1890:B1890"/>
    <mergeCell ref="C1890:F1890"/>
    <mergeCell ref="H1890:I1890"/>
    <mergeCell ref="A1887:B1887"/>
    <mergeCell ref="C1887:F1887"/>
    <mergeCell ref="H1887:I1887"/>
    <mergeCell ref="A1888:B1888"/>
    <mergeCell ref="C1888:F1888"/>
    <mergeCell ref="H1888:I1888"/>
    <mergeCell ref="A1885:B1885"/>
    <mergeCell ref="C1885:F1885"/>
    <mergeCell ref="H1885:I1885"/>
    <mergeCell ref="A1886:B1886"/>
    <mergeCell ref="C1886:F1886"/>
    <mergeCell ref="H1886:I1886"/>
    <mergeCell ref="A1883:B1883"/>
    <mergeCell ref="C1883:F1883"/>
    <mergeCell ref="H1883:I1883"/>
    <mergeCell ref="A1884:B1884"/>
    <mergeCell ref="C1884:F1884"/>
    <mergeCell ref="H1884:I1884"/>
    <mergeCell ref="A1881:B1881"/>
    <mergeCell ref="C1881:F1881"/>
    <mergeCell ref="H1881:I1881"/>
    <mergeCell ref="A1882:B1882"/>
    <mergeCell ref="C1882:F1882"/>
    <mergeCell ref="H1882:I1882"/>
    <mergeCell ref="A1879:B1879"/>
    <mergeCell ref="C1879:F1879"/>
    <mergeCell ref="H1879:I1879"/>
    <mergeCell ref="A1880:B1880"/>
    <mergeCell ref="C1880:F1880"/>
    <mergeCell ref="H1880:I1880"/>
    <mergeCell ref="A1877:B1877"/>
    <mergeCell ref="C1877:F1877"/>
    <mergeCell ref="H1877:I1877"/>
    <mergeCell ref="A1878:B1878"/>
    <mergeCell ref="C1878:F1878"/>
    <mergeCell ref="H1878:I1878"/>
    <mergeCell ref="A1875:B1875"/>
    <mergeCell ref="C1875:F1875"/>
    <mergeCell ref="H1875:I1875"/>
    <mergeCell ref="A1876:B1876"/>
    <mergeCell ref="C1876:F1876"/>
    <mergeCell ref="H1876:I1876"/>
    <mergeCell ref="A1873:B1873"/>
    <mergeCell ref="C1873:F1873"/>
    <mergeCell ref="H1873:I1873"/>
    <mergeCell ref="A1874:B1874"/>
    <mergeCell ref="C1874:F1874"/>
    <mergeCell ref="H1874:I1874"/>
    <mergeCell ref="A1871:B1871"/>
    <mergeCell ref="C1871:F1871"/>
    <mergeCell ref="H1871:I1871"/>
    <mergeCell ref="A1872:B1872"/>
    <mergeCell ref="C1872:F1872"/>
    <mergeCell ref="H1872:I1872"/>
    <mergeCell ref="A1869:B1869"/>
    <mergeCell ref="C1869:F1869"/>
    <mergeCell ref="H1869:I1869"/>
    <mergeCell ref="A1870:B1870"/>
    <mergeCell ref="C1870:F1870"/>
    <mergeCell ref="H1870:I1870"/>
    <mergeCell ref="A1867:B1867"/>
    <mergeCell ref="C1867:F1867"/>
    <mergeCell ref="H1867:I1867"/>
    <mergeCell ref="A1868:B1868"/>
    <mergeCell ref="C1868:F1868"/>
    <mergeCell ref="H1868:I1868"/>
    <mergeCell ref="A1865:B1865"/>
    <mergeCell ref="C1865:F1865"/>
    <mergeCell ref="H1865:I1865"/>
    <mergeCell ref="A1866:B1866"/>
    <mergeCell ref="C1866:F1866"/>
    <mergeCell ref="H1866:I1866"/>
    <mergeCell ref="A1863:B1863"/>
    <mergeCell ref="C1863:F1863"/>
    <mergeCell ref="H1863:I1863"/>
    <mergeCell ref="A1864:B1864"/>
    <mergeCell ref="C1864:F1864"/>
    <mergeCell ref="H1864:I1864"/>
    <mergeCell ref="A1861:B1861"/>
    <mergeCell ref="C1861:F1861"/>
    <mergeCell ref="H1861:I1861"/>
    <mergeCell ref="A1862:B1862"/>
    <mergeCell ref="C1862:F1862"/>
    <mergeCell ref="H1862:I1862"/>
    <mergeCell ref="A1859:B1859"/>
    <mergeCell ref="C1859:F1859"/>
    <mergeCell ref="H1859:I1859"/>
    <mergeCell ref="A1860:B1860"/>
    <mergeCell ref="C1860:F1860"/>
    <mergeCell ref="H1860:I1860"/>
    <mergeCell ref="A1857:B1857"/>
    <mergeCell ref="C1857:F1857"/>
    <mergeCell ref="H1857:I1857"/>
    <mergeCell ref="A1858:B1858"/>
    <mergeCell ref="C1858:F1858"/>
    <mergeCell ref="H1858:I1858"/>
    <mergeCell ref="A1855:B1855"/>
    <mergeCell ref="C1855:F1855"/>
    <mergeCell ref="H1855:I1855"/>
    <mergeCell ref="A1856:B1856"/>
    <mergeCell ref="C1856:F1856"/>
    <mergeCell ref="H1856:I1856"/>
    <mergeCell ref="A1853:B1853"/>
    <mergeCell ref="C1853:F1853"/>
    <mergeCell ref="H1853:I1853"/>
    <mergeCell ref="A1854:B1854"/>
    <mergeCell ref="C1854:F1854"/>
    <mergeCell ref="H1854:I1854"/>
    <mergeCell ref="A1851:B1851"/>
    <mergeCell ref="C1851:F1851"/>
    <mergeCell ref="H1851:I1851"/>
    <mergeCell ref="A1852:B1852"/>
    <mergeCell ref="C1852:F1852"/>
    <mergeCell ref="H1852:I1852"/>
    <mergeCell ref="A1849:B1849"/>
    <mergeCell ref="C1849:F1849"/>
    <mergeCell ref="H1849:I1849"/>
    <mergeCell ref="A1850:B1850"/>
    <mergeCell ref="C1850:F1850"/>
    <mergeCell ref="H1850:I1850"/>
    <mergeCell ref="A1847:B1847"/>
    <mergeCell ref="C1847:F1847"/>
    <mergeCell ref="H1847:I1847"/>
    <mergeCell ref="A1848:B1848"/>
    <mergeCell ref="C1848:F1848"/>
    <mergeCell ref="H1848:I1848"/>
    <mergeCell ref="A1845:B1845"/>
    <mergeCell ref="C1845:F1845"/>
    <mergeCell ref="H1845:I1845"/>
    <mergeCell ref="A1846:B1846"/>
    <mergeCell ref="C1846:F1846"/>
    <mergeCell ref="H1846:I1846"/>
    <mergeCell ref="A1843:B1843"/>
    <mergeCell ref="C1843:F1843"/>
    <mergeCell ref="H1843:I1843"/>
    <mergeCell ref="A1844:B1844"/>
    <mergeCell ref="C1844:F1844"/>
    <mergeCell ref="H1844:I1844"/>
    <mergeCell ref="A1841:B1841"/>
    <mergeCell ref="C1841:F1841"/>
    <mergeCell ref="H1841:I1841"/>
    <mergeCell ref="A1842:B1842"/>
    <mergeCell ref="C1842:F1842"/>
    <mergeCell ref="H1842:I1842"/>
    <mergeCell ref="A1839:B1839"/>
    <mergeCell ref="C1839:F1839"/>
    <mergeCell ref="H1839:I1839"/>
    <mergeCell ref="A1840:B1840"/>
    <mergeCell ref="C1840:F1840"/>
    <mergeCell ref="H1840:I1840"/>
    <mergeCell ref="A1837:B1837"/>
    <mergeCell ref="C1837:F1837"/>
    <mergeCell ref="H1837:I1837"/>
    <mergeCell ref="A1838:B1838"/>
    <mergeCell ref="C1838:F1838"/>
    <mergeCell ref="H1838:I1838"/>
    <mergeCell ref="A1835:B1835"/>
    <mergeCell ref="C1835:F1835"/>
    <mergeCell ref="H1835:I1835"/>
    <mergeCell ref="A1836:B1836"/>
    <mergeCell ref="C1836:F1836"/>
    <mergeCell ref="H1836:I1836"/>
    <mergeCell ref="A1833:B1833"/>
    <mergeCell ref="C1833:F1833"/>
    <mergeCell ref="H1833:I1833"/>
    <mergeCell ref="A1834:B1834"/>
    <mergeCell ref="C1834:F1834"/>
    <mergeCell ref="H1834:I1834"/>
    <mergeCell ref="A1831:B1831"/>
    <mergeCell ref="C1831:F1831"/>
    <mergeCell ref="H1831:I1831"/>
    <mergeCell ref="A1832:B1832"/>
    <mergeCell ref="C1832:F1832"/>
    <mergeCell ref="H1832:I1832"/>
    <mergeCell ref="A1829:B1829"/>
    <mergeCell ref="C1829:F1829"/>
    <mergeCell ref="H1829:I1829"/>
    <mergeCell ref="A1830:B1830"/>
    <mergeCell ref="C1830:F1830"/>
    <mergeCell ref="H1830:I1830"/>
    <mergeCell ref="A1827:B1827"/>
    <mergeCell ref="C1827:F1827"/>
    <mergeCell ref="H1827:I1827"/>
    <mergeCell ref="A1828:B1828"/>
    <mergeCell ref="C1828:F1828"/>
    <mergeCell ref="H1828:I1828"/>
    <mergeCell ref="A1825:B1825"/>
    <mergeCell ref="C1825:F1825"/>
    <mergeCell ref="H1825:I1825"/>
    <mergeCell ref="A1826:B1826"/>
    <mergeCell ref="C1826:F1826"/>
    <mergeCell ref="H1826:I1826"/>
    <mergeCell ref="A1823:B1823"/>
    <mergeCell ref="C1823:F1823"/>
    <mergeCell ref="H1823:I1823"/>
    <mergeCell ref="A1824:B1824"/>
    <mergeCell ref="C1824:F1824"/>
    <mergeCell ref="H1824:I1824"/>
    <mergeCell ref="A1821:B1821"/>
    <mergeCell ref="C1821:F1821"/>
    <mergeCell ref="H1821:I1821"/>
    <mergeCell ref="A1822:B1822"/>
    <mergeCell ref="C1822:F1822"/>
    <mergeCell ref="H1822:I1822"/>
    <mergeCell ref="A1819:B1819"/>
    <mergeCell ref="C1819:F1819"/>
    <mergeCell ref="H1819:I1819"/>
    <mergeCell ref="A1820:B1820"/>
    <mergeCell ref="C1820:F1820"/>
    <mergeCell ref="H1820:I1820"/>
    <mergeCell ref="A1817:B1817"/>
    <mergeCell ref="C1817:F1817"/>
    <mergeCell ref="H1817:I1817"/>
    <mergeCell ref="A1818:B1818"/>
    <mergeCell ref="C1818:F1818"/>
    <mergeCell ref="H1818:I1818"/>
    <mergeCell ref="A1815:B1815"/>
    <mergeCell ref="C1815:F1815"/>
    <mergeCell ref="H1815:I1815"/>
    <mergeCell ref="A1816:B1816"/>
    <mergeCell ref="C1816:F1816"/>
    <mergeCell ref="H1816:I1816"/>
    <mergeCell ref="A1813:B1813"/>
    <mergeCell ref="C1813:F1813"/>
    <mergeCell ref="H1813:I1813"/>
    <mergeCell ref="A1814:B1814"/>
    <mergeCell ref="C1814:F1814"/>
    <mergeCell ref="H1814:I1814"/>
    <mergeCell ref="A1811:B1811"/>
    <mergeCell ref="C1811:F1811"/>
    <mergeCell ref="H1811:I1811"/>
    <mergeCell ref="A1812:B1812"/>
    <mergeCell ref="C1812:F1812"/>
    <mergeCell ref="H1812:I1812"/>
    <mergeCell ref="A1809:B1809"/>
    <mergeCell ref="C1809:F1809"/>
    <mergeCell ref="H1809:I1809"/>
    <mergeCell ref="A1810:B1810"/>
    <mergeCell ref="C1810:F1810"/>
    <mergeCell ref="H1810:I1810"/>
    <mergeCell ref="A1807:B1807"/>
    <mergeCell ref="C1807:F1807"/>
    <mergeCell ref="H1807:I1807"/>
    <mergeCell ref="A1808:B1808"/>
    <mergeCell ref="C1808:F1808"/>
    <mergeCell ref="H1808:I1808"/>
    <mergeCell ref="A1805:B1805"/>
    <mergeCell ref="C1805:F1805"/>
    <mergeCell ref="H1805:I1805"/>
    <mergeCell ref="A1806:B1806"/>
    <mergeCell ref="C1806:F1806"/>
    <mergeCell ref="H1806:I1806"/>
    <mergeCell ref="A1803:B1803"/>
    <mergeCell ref="C1803:F1803"/>
    <mergeCell ref="H1803:I1803"/>
    <mergeCell ref="A1804:B1804"/>
    <mergeCell ref="C1804:F1804"/>
    <mergeCell ref="H1804:I1804"/>
    <mergeCell ref="A1801:B1801"/>
    <mergeCell ref="C1801:F1801"/>
    <mergeCell ref="H1801:I1801"/>
    <mergeCell ref="A1802:B1802"/>
    <mergeCell ref="C1802:F1802"/>
    <mergeCell ref="H1802:I1802"/>
    <mergeCell ref="A1799:B1799"/>
    <mergeCell ref="C1799:F1799"/>
    <mergeCell ref="H1799:I1799"/>
    <mergeCell ref="A1800:B1800"/>
    <mergeCell ref="C1800:F1800"/>
    <mergeCell ref="H1800:I1800"/>
    <mergeCell ref="A1797:B1797"/>
    <mergeCell ref="C1797:F1797"/>
    <mergeCell ref="H1797:I1797"/>
    <mergeCell ref="A1798:B1798"/>
    <mergeCell ref="C1798:F1798"/>
    <mergeCell ref="H1798:I1798"/>
    <mergeCell ref="A1795:B1795"/>
    <mergeCell ref="C1795:F1795"/>
    <mergeCell ref="H1795:I1795"/>
    <mergeCell ref="A1796:B1796"/>
    <mergeCell ref="C1796:F1796"/>
    <mergeCell ref="H1796:I1796"/>
    <mergeCell ref="A1793:B1793"/>
    <mergeCell ref="C1793:F1793"/>
    <mergeCell ref="H1793:I1793"/>
    <mergeCell ref="A1794:B1794"/>
    <mergeCell ref="C1794:F1794"/>
    <mergeCell ref="H1794:I1794"/>
    <mergeCell ref="A1791:B1791"/>
    <mergeCell ref="C1791:F1791"/>
    <mergeCell ref="H1791:I1791"/>
    <mergeCell ref="A1792:B1792"/>
    <mergeCell ref="C1792:F1792"/>
    <mergeCell ref="H1792:I1792"/>
    <mergeCell ref="A1789:B1789"/>
    <mergeCell ref="C1789:F1789"/>
    <mergeCell ref="H1789:I1789"/>
    <mergeCell ref="A1790:B1790"/>
    <mergeCell ref="C1790:F1790"/>
    <mergeCell ref="H1790:I1790"/>
    <mergeCell ref="A1787:B1787"/>
    <mergeCell ref="C1787:F1787"/>
    <mergeCell ref="H1787:I1787"/>
    <mergeCell ref="A1788:B1788"/>
    <mergeCell ref="C1788:F1788"/>
    <mergeCell ref="H1788:I1788"/>
    <mergeCell ref="A1785:B1785"/>
    <mergeCell ref="C1785:F1785"/>
    <mergeCell ref="H1785:I1785"/>
    <mergeCell ref="A1786:B1786"/>
    <mergeCell ref="C1786:F1786"/>
    <mergeCell ref="H1786:I1786"/>
    <mergeCell ref="A1783:B1783"/>
    <mergeCell ref="C1783:F1783"/>
    <mergeCell ref="H1783:I1783"/>
    <mergeCell ref="A1784:B1784"/>
    <mergeCell ref="C1784:F1784"/>
    <mergeCell ref="H1784:I1784"/>
    <mergeCell ref="A1781:B1781"/>
    <mergeCell ref="C1781:F1781"/>
    <mergeCell ref="H1781:I1781"/>
    <mergeCell ref="A1782:B1782"/>
    <mergeCell ref="C1782:F1782"/>
    <mergeCell ref="H1782:I1782"/>
    <mergeCell ref="A1779:B1779"/>
    <mergeCell ref="C1779:F1779"/>
    <mergeCell ref="H1779:I1779"/>
    <mergeCell ref="A1780:B1780"/>
    <mergeCell ref="C1780:F1780"/>
    <mergeCell ref="H1780:I1780"/>
    <mergeCell ref="A1777:B1777"/>
    <mergeCell ref="C1777:F1777"/>
    <mergeCell ref="H1777:I1777"/>
    <mergeCell ref="A1778:B1778"/>
    <mergeCell ref="C1778:F1778"/>
    <mergeCell ref="H1778:I1778"/>
    <mergeCell ref="A1775:B1775"/>
    <mergeCell ref="C1775:F1775"/>
    <mergeCell ref="H1775:I1775"/>
    <mergeCell ref="A1776:B1776"/>
    <mergeCell ref="C1776:F1776"/>
    <mergeCell ref="H1776:I1776"/>
    <mergeCell ref="A1773:B1773"/>
    <mergeCell ref="C1773:F1773"/>
    <mergeCell ref="H1773:I1773"/>
    <mergeCell ref="A1774:B1774"/>
    <mergeCell ref="C1774:F1774"/>
    <mergeCell ref="H1774:I1774"/>
    <mergeCell ref="A1771:B1771"/>
    <mergeCell ref="C1771:F1771"/>
    <mergeCell ref="H1771:I1771"/>
    <mergeCell ref="A1772:B1772"/>
    <mergeCell ref="C1772:F1772"/>
    <mergeCell ref="H1772:I1772"/>
    <mergeCell ref="A1769:B1769"/>
    <mergeCell ref="C1769:F1769"/>
    <mergeCell ref="H1769:I1769"/>
    <mergeCell ref="A1770:B1770"/>
    <mergeCell ref="C1770:F1770"/>
    <mergeCell ref="H1770:I1770"/>
    <mergeCell ref="A1767:B1767"/>
    <mergeCell ref="C1767:F1767"/>
    <mergeCell ref="H1767:I1767"/>
    <mergeCell ref="A1768:B1768"/>
    <mergeCell ref="C1768:F1768"/>
    <mergeCell ref="H1768:I1768"/>
    <mergeCell ref="A1765:B1765"/>
    <mergeCell ref="C1765:F1765"/>
    <mergeCell ref="H1765:I1765"/>
    <mergeCell ref="A1766:B1766"/>
    <mergeCell ref="C1766:F1766"/>
    <mergeCell ref="H1766:I1766"/>
    <mergeCell ref="A1763:B1763"/>
    <mergeCell ref="C1763:F1763"/>
    <mergeCell ref="H1763:I1763"/>
    <mergeCell ref="A1764:B1764"/>
    <mergeCell ref="C1764:F1764"/>
    <mergeCell ref="H1764:I1764"/>
    <mergeCell ref="A1761:B1761"/>
    <mergeCell ref="C1761:F1761"/>
    <mergeCell ref="H1761:I1761"/>
    <mergeCell ref="A1762:B1762"/>
    <mergeCell ref="C1762:F1762"/>
    <mergeCell ref="H1762:I1762"/>
    <mergeCell ref="A1759:B1759"/>
    <mergeCell ref="C1759:F1759"/>
    <mergeCell ref="H1759:I1759"/>
    <mergeCell ref="A1760:B1760"/>
    <mergeCell ref="C1760:F1760"/>
    <mergeCell ref="H1760:I1760"/>
    <mergeCell ref="A1757:B1757"/>
    <mergeCell ref="C1757:F1757"/>
    <mergeCell ref="H1757:I1757"/>
    <mergeCell ref="A1758:B1758"/>
    <mergeCell ref="C1758:F1758"/>
    <mergeCell ref="H1758:I1758"/>
    <mergeCell ref="A1755:B1755"/>
    <mergeCell ref="C1755:F1755"/>
    <mergeCell ref="H1755:I1755"/>
    <mergeCell ref="A1756:B1756"/>
    <mergeCell ref="C1756:F1756"/>
    <mergeCell ref="H1756:I1756"/>
    <mergeCell ref="A1753:B1753"/>
    <mergeCell ref="C1753:F1753"/>
    <mergeCell ref="H1753:I1753"/>
    <mergeCell ref="A1754:B1754"/>
    <mergeCell ref="C1754:F1754"/>
    <mergeCell ref="H1754:I1754"/>
    <mergeCell ref="A1751:B1751"/>
    <mergeCell ref="C1751:F1751"/>
    <mergeCell ref="H1751:I1751"/>
    <mergeCell ref="A1752:B1752"/>
    <mergeCell ref="C1752:F1752"/>
    <mergeCell ref="H1752:I1752"/>
    <mergeCell ref="A1749:B1749"/>
    <mergeCell ref="C1749:F1749"/>
    <mergeCell ref="H1749:I1749"/>
    <mergeCell ref="A1750:B1750"/>
    <mergeCell ref="C1750:F1750"/>
    <mergeCell ref="H1750:I1750"/>
    <mergeCell ref="A1747:B1747"/>
    <mergeCell ref="C1747:F1747"/>
    <mergeCell ref="H1747:I1747"/>
    <mergeCell ref="A1748:B1748"/>
    <mergeCell ref="C1748:F1748"/>
    <mergeCell ref="H1748:I1748"/>
    <mergeCell ref="A1745:B1745"/>
    <mergeCell ref="C1745:F1745"/>
    <mergeCell ref="H1745:I1745"/>
    <mergeCell ref="A1746:B1746"/>
    <mergeCell ref="C1746:F1746"/>
    <mergeCell ref="H1746:I1746"/>
    <mergeCell ref="A1743:B1743"/>
    <mergeCell ref="C1743:F1743"/>
    <mergeCell ref="H1743:I1743"/>
    <mergeCell ref="A1744:B1744"/>
    <mergeCell ref="C1744:F1744"/>
    <mergeCell ref="H1744:I1744"/>
    <mergeCell ref="A1741:B1741"/>
    <mergeCell ref="C1741:F1741"/>
    <mergeCell ref="H1741:I1741"/>
    <mergeCell ref="A1742:B1742"/>
    <mergeCell ref="C1742:F1742"/>
    <mergeCell ref="H1742:I1742"/>
    <mergeCell ref="A1739:B1739"/>
    <mergeCell ref="C1739:F1739"/>
    <mergeCell ref="H1739:I1739"/>
    <mergeCell ref="A1740:B1740"/>
    <mergeCell ref="C1740:F1740"/>
    <mergeCell ref="H1740:I1740"/>
    <mergeCell ref="A1737:B1737"/>
    <mergeCell ref="C1737:F1737"/>
    <mergeCell ref="H1737:I1737"/>
    <mergeCell ref="A1738:B1738"/>
    <mergeCell ref="C1738:F1738"/>
    <mergeCell ref="H1738:I1738"/>
    <mergeCell ref="A1735:B1735"/>
    <mergeCell ref="C1735:F1735"/>
    <mergeCell ref="H1735:I1735"/>
    <mergeCell ref="A1736:B1736"/>
    <mergeCell ref="C1736:F1736"/>
    <mergeCell ref="H1736:I1736"/>
    <mergeCell ref="A1733:B1733"/>
    <mergeCell ref="C1733:F1733"/>
    <mergeCell ref="H1733:I1733"/>
    <mergeCell ref="A1734:B1734"/>
    <mergeCell ref="C1734:F1734"/>
    <mergeCell ref="H1734:I1734"/>
    <mergeCell ref="A1731:B1731"/>
    <mergeCell ref="C1731:F1731"/>
    <mergeCell ref="H1731:I1731"/>
    <mergeCell ref="A1732:B1732"/>
    <mergeCell ref="C1732:F1732"/>
    <mergeCell ref="H1732:I1732"/>
    <mergeCell ref="A1729:B1729"/>
    <mergeCell ref="C1729:F1729"/>
    <mergeCell ref="H1729:I1729"/>
    <mergeCell ref="A1730:B1730"/>
    <mergeCell ref="C1730:F1730"/>
    <mergeCell ref="H1730:I1730"/>
    <mergeCell ref="A1727:B1727"/>
    <mergeCell ref="C1727:F1727"/>
    <mergeCell ref="H1727:I1727"/>
    <mergeCell ref="A1728:B1728"/>
    <mergeCell ref="C1728:F1728"/>
    <mergeCell ref="H1728:I1728"/>
    <mergeCell ref="A1725:B1725"/>
    <mergeCell ref="C1725:F1725"/>
    <mergeCell ref="H1725:I1725"/>
    <mergeCell ref="A1726:B1726"/>
    <mergeCell ref="C1726:F1726"/>
    <mergeCell ref="H1726:I1726"/>
    <mergeCell ref="A1723:B1723"/>
    <mergeCell ref="C1723:F1723"/>
    <mergeCell ref="H1723:I1723"/>
    <mergeCell ref="A1724:B1724"/>
    <mergeCell ref="C1724:F1724"/>
    <mergeCell ref="H1724:I1724"/>
    <mergeCell ref="A1721:B1721"/>
    <mergeCell ref="C1721:F1721"/>
    <mergeCell ref="H1721:I1721"/>
    <mergeCell ref="A1722:B1722"/>
    <mergeCell ref="C1722:F1722"/>
    <mergeCell ref="H1722:I1722"/>
    <mergeCell ref="A1719:B1719"/>
    <mergeCell ref="C1719:F1719"/>
    <mergeCell ref="H1719:I1719"/>
    <mergeCell ref="A1720:B1720"/>
    <mergeCell ref="C1720:F1720"/>
    <mergeCell ref="H1720:I1720"/>
    <mergeCell ref="A1717:B1717"/>
    <mergeCell ref="C1717:F1717"/>
    <mergeCell ref="H1717:I1717"/>
    <mergeCell ref="A1718:B1718"/>
    <mergeCell ref="C1718:F1718"/>
    <mergeCell ref="H1718:I1718"/>
    <mergeCell ref="A1715:B1715"/>
    <mergeCell ref="C1715:F1715"/>
    <mergeCell ref="H1715:I1715"/>
    <mergeCell ref="A1716:B1716"/>
    <mergeCell ref="C1716:F1716"/>
    <mergeCell ref="H1716:I1716"/>
    <mergeCell ref="A1713:B1713"/>
    <mergeCell ref="C1713:F1713"/>
    <mergeCell ref="H1713:I1713"/>
    <mergeCell ref="A1714:B1714"/>
    <mergeCell ref="C1714:F1714"/>
    <mergeCell ref="H1714:I1714"/>
    <mergeCell ref="A1711:B1711"/>
    <mergeCell ref="C1711:F1711"/>
    <mergeCell ref="H1711:I1711"/>
    <mergeCell ref="A1712:B1712"/>
    <mergeCell ref="C1712:F1712"/>
    <mergeCell ref="H1712:I1712"/>
    <mergeCell ref="A1709:B1709"/>
    <mergeCell ref="C1709:F1709"/>
    <mergeCell ref="H1709:I1709"/>
    <mergeCell ref="A1710:B1710"/>
    <mergeCell ref="C1710:F1710"/>
    <mergeCell ref="H1710:I1710"/>
    <mergeCell ref="A1707:B1707"/>
    <mergeCell ref="C1707:F1707"/>
    <mergeCell ref="H1707:I1707"/>
    <mergeCell ref="A1708:B1708"/>
    <mergeCell ref="C1708:F1708"/>
    <mergeCell ref="H1708:I1708"/>
    <mergeCell ref="A1705:B1705"/>
    <mergeCell ref="C1705:F1705"/>
    <mergeCell ref="H1705:I1705"/>
    <mergeCell ref="A1706:B1706"/>
    <mergeCell ref="C1706:F1706"/>
    <mergeCell ref="H1706:I1706"/>
    <mergeCell ref="A1703:B1703"/>
    <mergeCell ref="C1703:F1703"/>
    <mergeCell ref="H1703:I1703"/>
    <mergeCell ref="A1704:B1704"/>
    <mergeCell ref="C1704:F1704"/>
    <mergeCell ref="H1704:I1704"/>
    <mergeCell ref="A1701:B1701"/>
    <mergeCell ref="C1701:F1701"/>
    <mergeCell ref="H1701:I1701"/>
    <mergeCell ref="A1702:B1702"/>
    <mergeCell ref="C1702:F1702"/>
    <mergeCell ref="H1702:I1702"/>
    <mergeCell ref="A1699:B1699"/>
    <mergeCell ref="C1699:F1699"/>
    <mergeCell ref="H1699:I1699"/>
    <mergeCell ref="A1700:B1700"/>
    <mergeCell ref="C1700:F1700"/>
    <mergeCell ref="H1700:I1700"/>
    <mergeCell ref="A1697:B1697"/>
    <mergeCell ref="C1697:F1697"/>
    <mergeCell ref="H1697:I1697"/>
    <mergeCell ref="A1698:B1698"/>
    <mergeCell ref="C1698:F1698"/>
    <mergeCell ref="H1698:I1698"/>
    <mergeCell ref="A1695:B1695"/>
    <mergeCell ref="C1695:F1695"/>
    <mergeCell ref="H1695:I1695"/>
    <mergeCell ref="A1696:B1696"/>
    <mergeCell ref="C1696:F1696"/>
    <mergeCell ref="H1696:I1696"/>
    <mergeCell ref="A1693:B1693"/>
    <mergeCell ref="C1693:F1693"/>
    <mergeCell ref="H1693:I1693"/>
    <mergeCell ref="A1694:B1694"/>
    <mergeCell ref="C1694:F1694"/>
    <mergeCell ref="H1694:I1694"/>
    <mergeCell ref="A1691:B1691"/>
    <mergeCell ref="C1691:F1691"/>
    <mergeCell ref="H1691:I1691"/>
    <mergeCell ref="A1692:B1692"/>
    <mergeCell ref="C1692:F1692"/>
    <mergeCell ref="H1692:I1692"/>
    <mergeCell ref="A1689:B1689"/>
    <mergeCell ref="C1689:F1689"/>
    <mergeCell ref="H1689:I1689"/>
    <mergeCell ref="A1690:B1690"/>
    <mergeCell ref="C1690:F1690"/>
    <mergeCell ref="H1690:I1690"/>
    <mergeCell ref="A1687:B1687"/>
    <mergeCell ref="C1687:F1687"/>
    <mergeCell ref="H1687:I1687"/>
    <mergeCell ref="A1688:B1688"/>
    <mergeCell ref="C1688:F1688"/>
    <mergeCell ref="H1688:I1688"/>
    <mergeCell ref="A1685:B1685"/>
    <mergeCell ref="C1685:F1685"/>
    <mergeCell ref="H1685:I1685"/>
    <mergeCell ref="A1686:B1686"/>
    <mergeCell ref="C1686:F1686"/>
    <mergeCell ref="H1686:I1686"/>
    <mergeCell ref="A1683:B1683"/>
    <mergeCell ref="C1683:F1683"/>
    <mergeCell ref="H1683:I1683"/>
    <mergeCell ref="A1684:B1684"/>
    <mergeCell ref="C1684:F1684"/>
    <mergeCell ref="H1684:I1684"/>
    <mergeCell ref="A1681:B1681"/>
    <mergeCell ref="C1681:F1681"/>
    <mergeCell ref="H1681:I1681"/>
    <mergeCell ref="A1682:B1682"/>
    <mergeCell ref="C1682:F1682"/>
    <mergeCell ref="H1682:I1682"/>
    <mergeCell ref="A1679:B1679"/>
    <mergeCell ref="C1679:F1679"/>
    <mergeCell ref="H1679:I1679"/>
    <mergeCell ref="A1680:B1680"/>
    <mergeCell ref="C1680:F1680"/>
    <mergeCell ref="H1680:I1680"/>
    <mergeCell ref="A1677:B1677"/>
    <mergeCell ref="C1677:F1677"/>
    <mergeCell ref="H1677:I1677"/>
    <mergeCell ref="A1678:B1678"/>
    <mergeCell ref="C1678:F1678"/>
    <mergeCell ref="H1678:I1678"/>
    <mergeCell ref="A1675:B1675"/>
    <mergeCell ref="C1675:F1675"/>
    <mergeCell ref="H1675:I1675"/>
    <mergeCell ref="A1676:B1676"/>
    <mergeCell ref="C1676:F1676"/>
    <mergeCell ref="H1676:I1676"/>
    <mergeCell ref="A1673:B1673"/>
    <mergeCell ref="C1673:F1673"/>
    <mergeCell ref="H1673:I1673"/>
    <mergeCell ref="A1674:B1674"/>
    <mergeCell ref="C1674:F1674"/>
    <mergeCell ref="H1674:I1674"/>
    <mergeCell ref="A1671:B1671"/>
    <mergeCell ref="C1671:F1671"/>
    <mergeCell ref="H1671:I1671"/>
    <mergeCell ref="A1672:B1672"/>
    <mergeCell ref="C1672:F1672"/>
    <mergeCell ref="H1672:I1672"/>
    <mergeCell ref="A1669:B1669"/>
    <mergeCell ref="C1669:F1669"/>
    <mergeCell ref="H1669:I1669"/>
    <mergeCell ref="A1670:B1670"/>
    <mergeCell ref="C1670:F1670"/>
    <mergeCell ref="H1670:I1670"/>
    <mergeCell ref="A1667:B1667"/>
    <mergeCell ref="C1667:F1667"/>
    <mergeCell ref="H1667:I1667"/>
    <mergeCell ref="A1668:B1668"/>
    <mergeCell ref="C1668:F1668"/>
    <mergeCell ref="H1668:I1668"/>
    <mergeCell ref="A1665:B1665"/>
    <mergeCell ref="C1665:F1665"/>
    <mergeCell ref="H1665:I1665"/>
    <mergeCell ref="A1666:B1666"/>
    <mergeCell ref="C1666:F1666"/>
    <mergeCell ref="H1666:I1666"/>
    <mergeCell ref="A1663:B1663"/>
    <mergeCell ref="C1663:F1663"/>
    <mergeCell ref="H1663:I1663"/>
    <mergeCell ref="A1664:B1664"/>
    <mergeCell ref="C1664:F1664"/>
    <mergeCell ref="H1664:I1664"/>
    <mergeCell ref="A1661:B1661"/>
    <mergeCell ref="C1661:F1661"/>
    <mergeCell ref="H1661:I1661"/>
    <mergeCell ref="A1662:B1662"/>
    <mergeCell ref="C1662:F1662"/>
    <mergeCell ref="H1662:I1662"/>
    <mergeCell ref="A1659:B1659"/>
    <mergeCell ref="C1659:F1659"/>
    <mergeCell ref="H1659:I1659"/>
    <mergeCell ref="A1660:B1660"/>
    <mergeCell ref="C1660:F1660"/>
    <mergeCell ref="H1660:I1660"/>
    <mergeCell ref="A1657:B1657"/>
    <mergeCell ref="C1657:F1657"/>
    <mergeCell ref="H1657:I1657"/>
    <mergeCell ref="A1658:B1658"/>
    <mergeCell ref="C1658:F1658"/>
    <mergeCell ref="H1658:I1658"/>
    <mergeCell ref="A1655:B1655"/>
    <mergeCell ref="C1655:F1655"/>
    <mergeCell ref="H1655:I1655"/>
    <mergeCell ref="A1656:B1656"/>
    <mergeCell ref="C1656:F1656"/>
    <mergeCell ref="H1656:I1656"/>
    <mergeCell ref="A1653:B1653"/>
    <mergeCell ref="C1653:F1653"/>
    <mergeCell ref="H1653:I1653"/>
    <mergeCell ref="A1654:B1654"/>
    <mergeCell ref="C1654:F1654"/>
    <mergeCell ref="H1654:I1654"/>
    <mergeCell ref="A1651:B1651"/>
    <mergeCell ref="C1651:F1651"/>
    <mergeCell ref="H1651:I1651"/>
    <mergeCell ref="A1652:B1652"/>
    <mergeCell ref="C1652:F1652"/>
    <mergeCell ref="H1652:I1652"/>
    <mergeCell ref="A1649:B1649"/>
    <mergeCell ref="C1649:F1649"/>
    <mergeCell ref="H1649:I1649"/>
    <mergeCell ref="A1650:B1650"/>
    <mergeCell ref="C1650:F1650"/>
    <mergeCell ref="H1650:I1650"/>
    <mergeCell ref="A1647:B1647"/>
    <mergeCell ref="C1647:F1647"/>
    <mergeCell ref="H1647:I1647"/>
    <mergeCell ref="A1648:B1648"/>
    <mergeCell ref="C1648:F1648"/>
    <mergeCell ref="H1648:I1648"/>
    <mergeCell ref="A1645:B1645"/>
    <mergeCell ref="C1645:F1645"/>
    <mergeCell ref="H1645:I1645"/>
    <mergeCell ref="A1646:B1646"/>
    <mergeCell ref="C1646:F1646"/>
    <mergeCell ref="H1646:I1646"/>
    <mergeCell ref="A1643:B1643"/>
    <mergeCell ref="C1643:F1643"/>
    <mergeCell ref="H1643:I1643"/>
    <mergeCell ref="A1644:B1644"/>
    <mergeCell ref="C1644:F1644"/>
    <mergeCell ref="H1644:I1644"/>
    <mergeCell ref="A1641:B1641"/>
    <mergeCell ref="C1641:F1641"/>
    <mergeCell ref="H1641:I1641"/>
    <mergeCell ref="A1642:B1642"/>
    <mergeCell ref="C1642:F1642"/>
    <mergeCell ref="H1642:I1642"/>
    <mergeCell ref="A1639:B1639"/>
    <mergeCell ref="C1639:F1639"/>
    <mergeCell ref="H1639:I1639"/>
    <mergeCell ref="A1640:B1640"/>
    <mergeCell ref="C1640:F1640"/>
    <mergeCell ref="H1640:I1640"/>
    <mergeCell ref="A1637:B1637"/>
    <mergeCell ref="C1637:F1637"/>
    <mergeCell ref="H1637:I1637"/>
    <mergeCell ref="A1638:B1638"/>
    <mergeCell ref="C1638:F1638"/>
    <mergeCell ref="H1638:I1638"/>
    <mergeCell ref="A1635:B1635"/>
    <mergeCell ref="C1635:F1635"/>
    <mergeCell ref="H1635:I1635"/>
    <mergeCell ref="A1636:B1636"/>
    <mergeCell ref="C1636:F1636"/>
    <mergeCell ref="H1636:I1636"/>
    <mergeCell ref="A1633:B1633"/>
    <mergeCell ref="C1633:F1633"/>
    <mergeCell ref="H1633:I1633"/>
    <mergeCell ref="A1634:B1634"/>
    <mergeCell ref="C1634:F1634"/>
    <mergeCell ref="H1634:I1634"/>
    <mergeCell ref="A1631:B1631"/>
    <mergeCell ref="C1631:F1631"/>
    <mergeCell ref="H1631:I1631"/>
    <mergeCell ref="A1632:B1632"/>
    <mergeCell ref="C1632:F1632"/>
    <mergeCell ref="H1632:I1632"/>
    <mergeCell ref="A1629:B1629"/>
    <mergeCell ref="C1629:F1629"/>
    <mergeCell ref="H1629:I1629"/>
    <mergeCell ref="A1630:B1630"/>
    <mergeCell ref="C1630:F1630"/>
    <mergeCell ref="H1630:I1630"/>
    <mergeCell ref="A1627:B1627"/>
    <mergeCell ref="C1627:F1627"/>
    <mergeCell ref="H1627:I1627"/>
    <mergeCell ref="A1628:B1628"/>
    <mergeCell ref="C1628:F1628"/>
    <mergeCell ref="H1628:I1628"/>
    <mergeCell ref="A1625:B1625"/>
    <mergeCell ref="C1625:F1625"/>
    <mergeCell ref="H1625:I1625"/>
    <mergeCell ref="A1626:B1626"/>
    <mergeCell ref="C1626:F1626"/>
    <mergeCell ref="H1626:I1626"/>
    <mergeCell ref="A1623:B1623"/>
    <mergeCell ref="C1623:F1623"/>
    <mergeCell ref="H1623:I1623"/>
    <mergeCell ref="A1624:B1624"/>
    <mergeCell ref="C1624:F1624"/>
    <mergeCell ref="H1624:I1624"/>
    <mergeCell ref="A1621:B1621"/>
    <mergeCell ref="C1621:F1621"/>
    <mergeCell ref="H1621:I1621"/>
    <mergeCell ref="A1622:B1622"/>
    <mergeCell ref="C1622:F1622"/>
    <mergeCell ref="H1622:I1622"/>
    <mergeCell ref="A1619:B1619"/>
    <mergeCell ref="C1619:F1619"/>
    <mergeCell ref="H1619:I1619"/>
    <mergeCell ref="A1620:B1620"/>
    <mergeCell ref="C1620:F1620"/>
    <mergeCell ref="H1620:I1620"/>
    <mergeCell ref="A1617:B1617"/>
    <mergeCell ref="C1617:F1617"/>
    <mergeCell ref="H1617:I1617"/>
    <mergeCell ref="A1618:B1618"/>
    <mergeCell ref="C1618:F1618"/>
    <mergeCell ref="H1618:I1618"/>
    <mergeCell ref="A1615:B1615"/>
    <mergeCell ref="C1615:F1615"/>
    <mergeCell ref="H1615:I1615"/>
    <mergeCell ref="A1616:B1616"/>
    <mergeCell ref="C1616:F1616"/>
    <mergeCell ref="H1616:I1616"/>
    <mergeCell ref="A1613:B1613"/>
    <mergeCell ref="C1613:F1613"/>
    <mergeCell ref="H1613:I1613"/>
    <mergeCell ref="A1614:B1614"/>
    <mergeCell ref="C1614:F1614"/>
    <mergeCell ref="H1614:I1614"/>
    <mergeCell ref="A1611:B1611"/>
    <mergeCell ref="C1611:F1611"/>
    <mergeCell ref="H1611:I1611"/>
    <mergeCell ref="A1612:B1612"/>
    <mergeCell ref="C1612:F1612"/>
    <mergeCell ref="H1612:I1612"/>
    <mergeCell ref="A1609:B1609"/>
    <mergeCell ref="C1609:F1609"/>
    <mergeCell ref="H1609:I1609"/>
    <mergeCell ref="A1610:B1610"/>
    <mergeCell ref="C1610:F1610"/>
    <mergeCell ref="H1610:I1610"/>
    <mergeCell ref="A1607:B1607"/>
    <mergeCell ref="C1607:F1607"/>
    <mergeCell ref="H1607:I1607"/>
    <mergeCell ref="A1608:B1608"/>
    <mergeCell ref="C1608:F1608"/>
    <mergeCell ref="H1608:I1608"/>
    <mergeCell ref="A1605:B1605"/>
    <mergeCell ref="C1605:F1605"/>
    <mergeCell ref="H1605:I1605"/>
    <mergeCell ref="A1606:B1606"/>
    <mergeCell ref="C1606:F1606"/>
    <mergeCell ref="H1606:I1606"/>
    <mergeCell ref="A1603:B1603"/>
    <mergeCell ref="C1603:F1603"/>
    <mergeCell ref="H1603:I1603"/>
    <mergeCell ref="A1604:B1604"/>
    <mergeCell ref="C1604:F1604"/>
    <mergeCell ref="H1604:I1604"/>
    <mergeCell ref="A1601:B1601"/>
    <mergeCell ref="C1601:F1601"/>
    <mergeCell ref="H1601:I1601"/>
    <mergeCell ref="A1602:B1602"/>
    <mergeCell ref="C1602:F1602"/>
    <mergeCell ref="H1602:I1602"/>
    <mergeCell ref="A1599:B1599"/>
    <mergeCell ref="C1599:F1599"/>
    <mergeCell ref="H1599:I1599"/>
    <mergeCell ref="A1600:B1600"/>
    <mergeCell ref="C1600:F1600"/>
    <mergeCell ref="H1600:I1600"/>
    <mergeCell ref="A1597:B1597"/>
    <mergeCell ref="C1597:F1597"/>
    <mergeCell ref="H1597:I1597"/>
    <mergeCell ref="A1598:B1598"/>
    <mergeCell ref="C1598:F1598"/>
    <mergeCell ref="H1598:I1598"/>
    <mergeCell ref="A1595:B1595"/>
    <mergeCell ref="C1595:F1595"/>
    <mergeCell ref="H1595:I1595"/>
    <mergeCell ref="A1596:B1596"/>
    <mergeCell ref="C1596:F1596"/>
    <mergeCell ref="H1596:I1596"/>
    <mergeCell ref="A1593:B1593"/>
    <mergeCell ref="C1593:F1593"/>
    <mergeCell ref="H1593:I1593"/>
    <mergeCell ref="A1594:B1594"/>
    <mergeCell ref="C1594:F1594"/>
    <mergeCell ref="H1594:I1594"/>
    <mergeCell ref="A1591:B1591"/>
    <mergeCell ref="C1591:F1591"/>
    <mergeCell ref="H1591:I1591"/>
    <mergeCell ref="A1592:B1592"/>
    <mergeCell ref="C1592:F1592"/>
    <mergeCell ref="H1592:I1592"/>
    <mergeCell ref="A1589:B1589"/>
    <mergeCell ref="C1589:F1589"/>
    <mergeCell ref="H1589:I1589"/>
    <mergeCell ref="A1590:B1590"/>
    <mergeCell ref="C1590:F1590"/>
    <mergeCell ref="H1590:I1590"/>
    <mergeCell ref="A1587:B1587"/>
    <mergeCell ref="C1587:F1587"/>
    <mergeCell ref="H1587:I1587"/>
    <mergeCell ref="A1588:B1588"/>
    <mergeCell ref="C1588:F1588"/>
    <mergeCell ref="H1588:I1588"/>
    <mergeCell ref="A1585:B1585"/>
    <mergeCell ref="C1585:F1585"/>
    <mergeCell ref="H1585:I1585"/>
    <mergeCell ref="A1586:B1586"/>
    <mergeCell ref="C1586:F1586"/>
    <mergeCell ref="H1586:I1586"/>
    <mergeCell ref="A1583:B1583"/>
    <mergeCell ref="C1583:F1583"/>
    <mergeCell ref="H1583:I1583"/>
    <mergeCell ref="A1584:B1584"/>
    <mergeCell ref="C1584:F1584"/>
    <mergeCell ref="H1584:I1584"/>
    <mergeCell ref="A1581:B1581"/>
    <mergeCell ref="C1581:F1581"/>
    <mergeCell ref="H1581:I1581"/>
    <mergeCell ref="A1582:B1582"/>
    <mergeCell ref="C1582:F1582"/>
    <mergeCell ref="H1582:I1582"/>
    <mergeCell ref="A1579:B1579"/>
    <mergeCell ref="C1579:F1579"/>
    <mergeCell ref="H1579:I1579"/>
    <mergeCell ref="A1580:B1580"/>
    <mergeCell ref="C1580:F1580"/>
    <mergeCell ref="H1580:I1580"/>
    <mergeCell ref="A1577:B1577"/>
    <mergeCell ref="C1577:F1577"/>
    <mergeCell ref="H1577:I1577"/>
    <mergeCell ref="A1578:B1578"/>
    <mergeCell ref="C1578:F1578"/>
    <mergeCell ref="H1578:I1578"/>
    <mergeCell ref="A1575:B1575"/>
    <mergeCell ref="C1575:F1575"/>
    <mergeCell ref="H1575:I1575"/>
    <mergeCell ref="A1576:B1576"/>
    <mergeCell ref="C1576:F1576"/>
    <mergeCell ref="H1576:I1576"/>
    <mergeCell ref="A1573:B1573"/>
    <mergeCell ref="C1573:F1573"/>
    <mergeCell ref="H1573:I1573"/>
    <mergeCell ref="A1574:B1574"/>
    <mergeCell ref="C1574:F1574"/>
    <mergeCell ref="H1574:I1574"/>
    <mergeCell ref="A1571:B1571"/>
    <mergeCell ref="C1571:F1571"/>
    <mergeCell ref="H1571:I1571"/>
    <mergeCell ref="A1572:B1572"/>
    <mergeCell ref="C1572:F1572"/>
    <mergeCell ref="H1572:I1572"/>
    <mergeCell ref="A1569:B1569"/>
    <mergeCell ref="C1569:F1569"/>
    <mergeCell ref="H1569:I1569"/>
    <mergeCell ref="A1570:B1570"/>
    <mergeCell ref="C1570:F1570"/>
    <mergeCell ref="H1570:I1570"/>
    <mergeCell ref="A1567:B1567"/>
    <mergeCell ref="C1567:F1567"/>
    <mergeCell ref="H1567:I1567"/>
    <mergeCell ref="A1568:B1568"/>
    <mergeCell ref="C1568:F1568"/>
    <mergeCell ref="H1568:I1568"/>
    <mergeCell ref="A1565:B1565"/>
    <mergeCell ref="C1565:F1565"/>
    <mergeCell ref="H1565:I1565"/>
    <mergeCell ref="A1566:B1566"/>
    <mergeCell ref="C1566:F1566"/>
    <mergeCell ref="H1566:I1566"/>
    <mergeCell ref="A1563:B1563"/>
    <mergeCell ref="C1563:F1563"/>
    <mergeCell ref="H1563:I1563"/>
    <mergeCell ref="A1564:B1564"/>
    <mergeCell ref="C1564:F1564"/>
    <mergeCell ref="H1564:I1564"/>
    <mergeCell ref="A1561:B1561"/>
    <mergeCell ref="C1561:F1561"/>
    <mergeCell ref="H1561:I1561"/>
    <mergeCell ref="A1562:B1562"/>
    <mergeCell ref="C1562:F1562"/>
    <mergeCell ref="H1562:I1562"/>
    <mergeCell ref="A1559:B1559"/>
    <mergeCell ref="C1559:F1559"/>
    <mergeCell ref="H1559:I1559"/>
    <mergeCell ref="A1560:B1560"/>
    <mergeCell ref="C1560:F1560"/>
    <mergeCell ref="H1560:I1560"/>
    <mergeCell ref="A1557:B1557"/>
    <mergeCell ref="C1557:F1557"/>
    <mergeCell ref="H1557:I1557"/>
    <mergeCell ref="A1558:B1558"/>
    <mergeCell ref="C1558:F1558"/>
    <mergeCell ref="H1558:I1558"/>
    <mergeCell ref="A1555:B1555"/>
    <mergeCell ref="C1555:F1555"/>
    <mergeCell ref="H1555:I1555"/>
    <mergeCell ref="A1556:B1556"/>
    <mergeCell ref="C1556:F1556"/>
    <mergeCell ref="H1556:I1556"/>
    <mergeCell ref="A1553:B1553"/>
    <mergeCell ref="C1553:F1553"/>
    <mergeCell ref="H1553:I1553"/>
    <mergeCell ref="A1554:B1554"/>
    <mergeCell ref="C1554:F1554"/>
    <mergeCell ref="H1554:I1554"/>
    <mergeCell ref="A1551:B1551"/>
    <mergeCell ref="C1551:F1551"/>
    <mergeCell ref="H1551:I1551"/>
    <mergeCell ref="A1552:B1552"/>
    <mergeCell ref="C1552:F1552"/>
    <mergeCell ref="H1552:I1552"/>
    <mergeCell ref="A1549:B1549"/>
    <mergeCell ref="C1549:F1549"/>
    <mergeCell ref="H1549:I1549"/>
    <mergeCell ref="A1550:B1550"/>
    <mergeCell ref="C1550:F1550"/>
    <mergeCell ref="H1550:I1550"/>
    <mergeCell ref="A1547:B1547"/>
    <mergeCell ref="C1547:F1547"/>
    <mergeCell ref="H1547:I1547"/>
    <mergeCell ref="A1548:B1548"/>
    <mergeCell ref="C1548:F1548"/>
    <mergeCell ref="H1548:I1548"/>
    <mergeCell ref="A1545:B1545"/>
    <mergeCell ref="C1545:F1545"/>
    <mergeCell ref="H1545:I1545"/>
    <mergeCell ref="A1546:B1546"/>
    <mergeCell ref="C1546:F1546"/>
    <mergeCell ref="H1546:I1546"/>
    <mergeCell ref="A1543:B1543"/>
    <mergeCell ref="C1543:F1543"/>
    <mergeCell ref="H1543:I1543"/>
    <mergeCell ref="A1544:B1544"/>
    <mergeCell ref="C1544:F1544"/>
    <mergeCell ref="H1544:I1544"/>
    <mergeCell ref="A1541:B1541"/>
    <mergeCell ref="C1541:F1541"/>
    <mergeCell ref="H1541:I1541"/>
    <mergeCell ref="A1542:B1542"/>
    <mergeCell ref="C1542:F1542"/>
    <mergeCell ref="H1542:I1542"/>
    <mergeCell ref="A1539:B1539"/>
    <mergeCell ref="C1539:F1539"/>
    <mergeCell ref="H1539:I1539"/>
    <mergeCell ref="A1540:B1540"/>
    <mergeCell ref="C1540:F1540"/>
    <mergeCell ref="H1540:I1540"/>
    <mergeCell ref="A1537:B1537"/>
    <mergeCell ref="C1537:F1537"/>
    <mergeCell ref="H1537:I1537"/>
    <mergeCell ref="A1538:B1538"/>
    <mergeCell ref="C1538:F1538"/>
    <mergeCell ref="H1538:I1538"/>
    <mergeCell ref="A1535:B1535"/>
    <mergeCell ref="C1535:F1535"/>
    <mergeCell ref="H1535:I1535"/>
    <mergeCell ref="A1536:B1536"/>
    <mergeCell ref="C1536:F1536"/>
    <mergeCell ref="H1536:I1536"/>
    <mergeCell ref="A1533:B1533"/>
    <mergeCell ref="C1533:F1533"/>
    <mergeCell ref="H1533:I1533"/>
    <mergeCell ref="A1534:B1534"/>
    <mergeCell ref="C1534:F1534"/>
    <mergeCell ref="H1534:I1534"/>
    <mergeCell ref="A1531:B1531"/>
    <mergeCell ref="C1531:F1531"/>
    <mergeCell ref="H1531:I1531"/>
    <mergeCell ref="A1532:B1532"/>
    <mergeCell ref="C1532:F1532"/>
    <mergeCell ref="H1532:I1532"/>
    <mergeCell ref="A1529:B1529"/>
    <mergeCell ref="C1529:F1529"/>
    <mergeCell ref="H1529:I1529"/>
    <mergeCell ref="A1530:B1530"/>
    <mergeCell ref="C1530:F1530"/>
    <mergeCell ref="H1530:I1530"/>
    <mergeCell ref="A1527:B1527"/>
    <mergeCell ref="C1527:F1527"/>
    <mergeCell ref="H1527:I1527"/>
    <mergeCell ref="A1528:B1528"/>
    <mergeCell ref="C1528:F1528"/>
    <mergeCell ref="H1528:I1528"/>
    <mergeCell ref="A1525:B1525"/>
    <mergeCell ref="C1525:F1525"/>
    <mergeCell ref="H1525:I1525"/>
    <mergeCell ref="A1526:B1526"/>
    <mergeCell ref="C1526:F1526"/>
    <mergeCell ref="H1526:I1526"/>
    <mergeCell ref="A1523:B1523"/>
    <mergeCell ref="C1523:F1523"/>
    <mergeCell ref="H1523:I1523"/>
    <mergeCell ref="A1524:B1524"/>
    <mergeCell ref="C1524:F1524"/>
    <mergeCell ref="H1524:I1524"/>
    <mergeCell ref="A1521:B1521"/>
    <mergeCell ref="C1521:F1521"/>
    <mergeCell ref="H1521:I1521"/>
    <mergeCell ref="A1522:B1522"/>
    <mergeCell ref="C1522:F1522"/>
    <mergeCell ref="H1522:I1522"/>
    <mergeCell ref="A1519:B1519"/>
    <mergeCell ref="C1519:F1519"/>
    <mergeCell ref="H1519:I1519"/>
    <mergeCell ref="A1520:B1520"/>
    <mergeCell ref="C1520:F1520"/>
    <mergeCell ref="H1520:I1520"/>
    <mergeCell ref="A1517:B1517"/>
    <mergeCell ref="C1517:F1517"/>
    <mergeCell ref="H1517:I1517"/>
    <mergeCell ref="A1518:B1518"/>
    <mergeCell ref="C1518:F1518"/>
    <mergeCell ref="H1518:I1518"/>
    <mergeCell ref="A1515:B1515"/>
    <mergeCell ref="C1515:F1515"/>
    <mergeCell ref="H1515:I1515"/>
    <mergeCell ref="A1516:B1516"/>
    <mergeCell ref="C1516:F1516"/>
    <mergeCell ref="H1516:I1516"/>
    <mergeCell ref="A1513:B1513"/>
    <mergeCell ref="C1513:F1513"/>
    <mergeCell ref="H1513:I1513"/>
    <mergeCell ref="A1514:B1514"/>
    <mergeCell ref="C1514:F1514"/>
    <mergeCell ref="H1514:I1514"/>
    <mergeCell ref="A1511:B1511"/>
    <mergeCell ref="C1511:F1511"/>
    <mergeCell ref="H1511:I1511"/>
    <mergeCell ref="A1512:B1512"/>
    <mergeCell ref="C1512:F1512"/>
    <mergeCell ref="H1512:I1512"/>
    <mergeCell ref="A1509:B1509"/>
    <mergeCell ref="C1509:F1509"/>
    <mergeCell ref="H1509:I1509"/>
    <mergeCell ref="A1510:B1510"/>
    <mergeCell ref="C1510:F1510"/>
    <mergeCell ref="H1510:I1510"/>
    <mergeCell ref="A1507:B1507"/>
    <mergeCell ref="C1507:F1507"/>
    <mergeCell ref="H1507:I1507"/>
    <mergeCell ref="A1508:B1508"/>
    <mergeCell ref="C1508:F1508"/>
    <mergeCell ref="H1508:I1508"/>
    <mergeCell ref="A1505:B1505"/>
    <mergeCell ref="C1505:F1505"/>
    <mergeCell ref="H1505:I1505"/>
    <mergeCell ref="A1506:B1506"/>
    <mergeCell ref="C1506:F1506"/>
    <mergeCell ref="H1506:I1506"/>
    <mergeCell ref="A1503:B1503"/>
    <mergeCell ref="C1503:F1503"/>
    <mergeCell ref="H1503:I1503"/>
    <mergeCell ref="A1504:B1504"/>
    <mergeCell ref="C1504:F1504"/>
    <mergeCell ref="H1504:I1504"/>
    <mergeCell ref="A1501:B1501"/>
    <mergeCell ref="C1501:F1501"/>
    <mergeCell ref="H1501:I1501"/>
    <mergeCell ref="A1502:B1502"/>
    <mergeCell ref="C1502:F1502"/>
    <mergeCell ref="H1502:I1502"/>
    <mergeCell ref="A1499:B1499"/>
    <mergeCell ref="C1499:F1499"/>
    <mergeCell ref="H1499:I1499"/>
    <mergeCell ref="A1500:B1500"/>
    <mergeCell ref="C1500:F1500"/>
    <mergeCell ref="H1500:I1500"/>
    <mergeCell ref="A1497:B1497"/>
    <mergeCell ref="C1497:F1497"/>
    <mergeCell ref="H1497:I1497"/>
    <mergeCell ref="A1498:B1498"/>
    <mergeCell ref="C1498:F1498"/>
    <mergeCell ref="H1498:I1498"/>
    <mergeCell ref="A1495:B1495"/>
    <mergeCell ref="C1495:F1495"/>
    <mergeCell ref="H1495:I1495"/>
    <mergeCell ref="A1496:B1496"/>
    <mergeCell ref="C1496:F1496"/>
    <mergeCell ref="H1496:I1496"/>
    <mergeCell ref="A1493:B1493"/>
    <mergeCell ref="C1493:F1493"/>
    <mergeCell ref="H1493:I1493"/>
    <mergeCell ref="A1494:B1494"/>
    <mergeCell ref="C1494:F1494"/>
    <mergeCell ref="H1494:I1494"/>
    <mergeCell ref="A1491:B1491"/>
    <mergeCell ref="C1491:F1491"/>
    <mergeCell ref="H1491:I1491"/>
    <mergeCell ref="A1492:B1492"/>
    <mergeCell ref="C1492:F1492"/>
    <mergeCell ref="H1492:I1492"/>
    <mergeCell ref="A1489:B1489"/>
    <mergeCell ref="C1489:F1489"/>
    <mergeCell ref="H1489:I1489"/>
    <mergeCell ref="A1490:B1490"/>
    <mergeCell ref="C1490:F1490"/>
    <mergeCell ref="H1490:I1490"/>
    <mergeCell ref="A1487:B1487"/>
    <mergeCell ref="C1487:F1487"/>
    <mergeCell ref="H1487:I1487"/>
    <mergeCell ref="A1488:B1488"/>
    <mergeCell ref="C1488:F1488"/>
    <mergeCell ref="H1488:I1488"/>
    <mergeCell ref="A1485:B1485"/>
    <mergeCell ref="C1485:F1485"/>
    <mergeCell ref="H1485:I1485"/>
    <mergeCell ref="A1486:B1486"/>
    <mergeCell ref="C1486:F1486"/>
    <mergeCell ref="H1486:I1486"/>
    <mergeCell ref="A1483:B1483"/>
    <mergeCell ref="C1483:F1483"/>
    <mergeCell ref="H1483:I1483"/>
    <mergeCell ref="A1484:B1484"/>
    <mergeCell ref="C1484:F1484"/>
    <mergeCell ref="H1484:I1484"/>
    <mergeCell ref="A1481:B1481"/>
    <mergeCell ref="C1481:F1481"/>
    <mergeCell ref="H1481:I1481"/>
    <mergeCell ref="A1482:B1482"/>
    <mergeCell ref="C1482:F1482"/>
    <mergeCell ref="H1482:I1482"/>
    <mergeCell ref="A1479:B1479"/>
    <mergeCell ref="C1479:F1479"/>
    <mergeCell ref="H1479:I1479"/>
    <mergeCell ref="A1480:B1480"/>
    <mergeCell ref="C1480:F1480"/>
    <mergeCell ref="H1480:I1480"/>
    <mergeCell ref="A1477:B1477"/>
    <mergeCell ref="C1477:F1477"/>
    <mergeCell ref="H1477:I1477"/>
    <mergeCell ref="A1478:B1478"/>
    <mergeCell ref="C1478:F1478"/>
    <mergeCell ref="H1478:I1478"/>
    <mergeCell ref="A1475:B1475"/>
    <mergeCell ref="C1475:F1475"/>
    <mergeCell ref="H1475:I1475"/>
    <mergeCell ref="A1476:B1476"/>
    <mergeCell ref="C1476:F1476"/>
    <mergeCell ref="H1476:I1476"/>
    <mergeCell ref="A1473:B1473"/>
    <mergeCell ref="C1473:F1473"/>
    <mergeCell ref="H1473:I1473"/>
    <mergeCell ref="A1474:B1474"/>
    <mergeCell ref="C1474:F1474"/>
    <mergeCell ref="H1474:I1474"/>
    <mergeCell ref="A1471:B1471"/>
    <mergeCell ref="C1471:F1471"/>
    <mergeCell ref="H1471:I1471"/>
    <mergeCell ref="A1472:B1472"/>
    <mergeCell ref="C1472:F1472"/>
    <mergeCell ref="H1472:I1472"/>
    <mergeCell ref="A1469:B1469"/>
    <mergeCell ref="C1469:F1469"/>
    <mergeCell ref="H1469:I1469"/>
    <mergeCell ref="A1470:B1470"/>
    <mergeCell ref="C1470:F1470"/>
    <mergeCell ref="H1470:I1470"/>
    <mergeCell ref="A1467:B1467"/>
    <mergeCell ref="C1467:F1467"/>
    <mergeCell ref="H1467:I1467"/>
    <mergeCell ref="A1468:B1468"/>
    <mergeCell ref="C1468:F1468"/>
    <mergeCell ref="H1468:I1468"/>
    <mergeCell ref="A1465:B1465"/>
    <mergeCell ref="C1465:F1465"/>
    <mergeCell ref="H1465:I1465"/>
    <mergeCell ref="A1466:B1466"/>
    <mergeCell ref="C1466:F1466"/>
    <mergeCell ref="H1466:I1466"/>
    <mergeCell ref="A1463:B1463"/>
    <mergeCell ref="C1463:F1463"/>
    <mergeCell ref="H1463:I1463"/>
    <mergeCell ref="A1464:B1464"/>
    <mergeCell ref="C1464:F1464"/>
    <mergeCell ref="H1464:I1464"/>
    <mergeCell ref="A1461:B1461"/>
    <mergeCell ref="C1461:F1461"/>
    <mergeCell ref="H1461:I1461"/>
    <mergeCell ref="A1462:B1462"/>
    <mergeCell ref="C1462:F1462"/>
    <mergeCell ref="H1462:I1462"/>
    <mergeCell ref="A1459:B1459"/>
    <mergeCell ref="C1459:F1459"/>
    <mergeCell ref="H1459:I1459"/>
    <mergeCell ref="A1460:B1460"/>
    <mergeCell ref="C1460:F1460"/>
    <mergeCell ref="H1460:I1460"/>
    <mergeCell ref="A1457:B1457"/>
    <mergeCell ref="C1457:F1457"/>
    <mergeCell ref="H1457:I1457"/>
    <mergeCell ref="A1458:B1458"/>
    <mergeCell ref="C1458:F1458"/>
    <mergeCell ref="H1458:I1458"/>
    <mergeCell ref="A1455:B1455"/>
    <mergeCell ref="C1455:F1455"/>
    <mergeCell ref="H1455:I1455"/>
    <mergeCell ref="A1456:B1456"/>
    <mergeCell ref="C1456:F1456"/>
    <mergeCell ref="H1456:I1456"/>
    <mergeCell ref="A1453:B1453"/>
    <mergeCell ref="C1453:F1453"/>
    <mergeCell ref="H1453:I1453"/>
    <mergeCell ref="A1454:B1454"/>
    <mergeCell ref="C1454:F1454"/>
    <mergeCell ref="H1454:I1454"/>
    <mergeCell ref="A1451:B1451"/>
    <mergeCell ref="C1451:F1451"/>
    <mergeCell ref="H1451:I1451"/>
    <mergeCell ref="A1452:B1452"/>
    <mergeCell ref="C1452:F1452"/>
    <mergeCell ref="H1452:I1452"/>
    <mergeCell ref="A1449:B1449"/>
    <mergeCell ref="C1449:F1449"/>
    <mergeCell ref="H1449:I1449"/>
    <mergeCell ref="A1450:B1450"/>
    <mergeCell ref="C1450:F1450"/>
    <mergeCell ref="H1450:I1450"/>
    <mergeCell ref="A1447:B1447"/>
    <mergeCell ref="C1447:F1447"/>
    <mergeCell ref="H1447:I1447"/>
    <mergeCell ref="A1448:B1448"/>
    <mergeCell ref="C1448:F1448"/>
    <mergeCell ref="H1448:I1448"/>
    <mergeCell ref="A1445:B1445"/>
    <mergeCell ref="C1445:F1445"/>
    <mergeCell ref="H1445:I1445"/>
    <mergeCell ref="A1446:B1446"/>
    <mergeCell ref="C1446:F1446"/>
    <mergeCell ref="H1446:I1446"/>
    <mergeCell ref="A1443:B1443"/>
    <mergeCell ref="C1443:F1443"/>
    <mergeCell ref="H1443:I1443"/>
    <mergeCell ref="A1444:B1444"/>
    <mergeCell ref="C1444:F1444"/>
    <mergeCell ref="H1444:I1444"/>
    <mergeCell ref="A1441:B1441"/>
    <mergeCell ref="C1441:F1441"/>
    <mergeCell ref="H1441:I1441"/>
    <mergeCell ref="A1442:B1442"/>
    <mergeCell ref="C1442:F1442"/>
    <mergeCell ref="H1442:I1442"/>
    <mergeCell ref="A1439:B1439"/>
    <mergeCell ref="C1439:F1439"/>
    <mergeCell ref="H1439:I1439"/>
    <mergeCell ref="A1440:B1440"/>
    <mergeCell ref="C1440:F1440"/>
    <mergeCell ref="H1440:I1440"/>
    <mergeCell ref="A1437:B1437"/>
    <mergeCell ref="C1437:F1437"/>
    <mergeCell ref="H1437:I1437"/>
    <mergeCell ref="A1438:B1438"/>
    <mergeCell ref="C1438:F1438"/>
    <mergeCell ref="H1438:I1438"/>
    <mergeCell ref="A1435:B1435"/>
    <mergeCell ref="C1435:F1435"/>
    <mergeCell ref="H1435:I1435"/>
    <mergeCell ref="A1436:B1436"/>
    <mergeCell ref="C1436:F1436"/>
    <mergeCell ref="H1436:I1436"/>
    <mergeCell ref="A1433:B1433"/>
    <mergeCell ref="C1433:F1433"/>
    <mergeCell ref="H1433:I1433"/>
    <mergeCell ref="A1434:B1434"/>
    <mergeCell ref="C1434:F1434"/>
    <mergeCell ref="H1434:I1434"/>
    <mergeCell ref="A1431:B1431"/>
    <mergeCell ref="C1431:F1431"/>
    <mergeCell ref="H1431:I1431"/>
    <mergeCell ref="A1432:B1432"/>
    <mergeCell ref="C1432:F1432"/>
    <mergeCell ref="H1432:I1432"/>
    <mergeCell ref="A1429:B1429"/>
    <mergeCell ref="C1429:F1429"/>
    <mergeCell ref="H1429:I1429"/>
    <mergeCell ref="A1430:B1430"/>
    <mergeCell ref="C1430:F1430"/>
    <mergeCell ref="H1430:I1430"/>
    <mergeCell ref="A1427:B1427"/>
    <mergeCell ref="C1427:F1427"/>
    <mergeCell ref="H1427:I1427"/>
    <mergeCell ref="A1428:B1428"/>
    <mergeCell ref="C1428:F1428"/>
    <mergeCell ref="H1428:I1428"/>
    <mergeCell ref="A1425:B1425"/>
    <mergeCell ref="C1425:F1425"/>
    <mergeCell ref="H1425:I1425"/>
    <mergeCell ref="A1426:B1426"/>
    <mergeCell ref="C1426:F1426"/>
    <mergeCell ref="H1426:I1426"/>
    <mergeCell ref="A1423:B1423"/>
    <mergeCell ref="C1423:F1423"/>
    <mergeCell ref="H1423:I1423"/>
    <mergeCell ref="A1424:B1424"/>
    <mergeCell ref="C1424:F1424"/>
    <mergeCell ref="H1424:I1424"/>
    <mergeCell ref="A1421:B1421"/>
    <mergeCell ref="C1421:F1421"/>
    <mergeCell ref="H1421:I1421"/>
    <mergeCell ref="A1422:B1422"/>
    <mergeCell ref="C1422:F1422"/>
    <mergeCell ref="H1422:I1422"/>
    <mergeCell ref="A1419:B1419"/>
    <mergeCell ref="C1419:F1419"/>
    <mergeCell ref="H1419:I1419"/>
    <mergeCell ref="A1420:B1420"/>
    <mergeCell ref="C1420:F1420"/>
    <mergeCell ref="H1420:I1420"/>
    <mergeCell ref="A1417:B1417"/>
    <mergeCell ref="C1417:F1417"/>
    <mergeCell ref="H1417:I1417"/>
    <mergeCell ref="A1418:B1418"/>
    <mergeCell ref="C1418:F1418"/>
    <mergeCell ref="H1418:I1418"/>
    <mergeCell ref="A1415:B1415"/>
    <mergeCell ref="C1415:F1415"/>
    <mergeCell ref="H1415:I1415"/>
    <mergeCell ref="A1416:B1416"/>
    <mergeCell ref="C1416:F1416"/>
    <mergeCell ref="H1416:I1416"/>
    <mergeCell ref="A1413:B1413"/>
    <mergeCell ref="C1413:F1413"/>
    <mergeCell ref="H1413:I1413"/>
    <mergeCell ref="A1414:B1414"/>
    <mergeCell ref="C1414:F1414"/>
    <mergeCell ref="H1414:I1414"/>
    <mergeCell ref="A1411:B1411"/>
    <mergeCell ref="C1411:F1411"/>
    <mergeCell ref="H1411:I1411"/>
    <mergeCell ref="A1412:B1412"/>
    <mergeCell ref="C1412:F1412"/>
    <mergeCell ref="H1412:I1412"/>
    <mergeCell ref="A1409:B1409"/>
    <mergeCell ref="C1409:F1409"/>
    <mergeCell ref="H1409:I1409"/>
    <mergeCell ref="A1410:B1410"/>
    <mergeCell ref="C1410:F1410"/>
    <mergeCell ref="H1410:I1410"/>
    <mergeCell ref="A1407:B1407"/>
    <mergeCell ref="C1407:F1407"/>
    <mergeCell ref="H1407:I1407"/>
    <mergeCell ref="A1408:B1408"/>
    <mergeCell ref="C1408:F1408"/>
    <mergeCell ref="H1408:I1408"/>
    <mergeCell ref="A1405:B1405"/>
    <mergeCell ref="C1405:F1405"/>
    <mergeCell ref="H1405:I1405"/>
    <mergeCell ref="A1406:B1406"/>
    <mergeCell ref="C1406:F1406"/>
    <mergeCell ref="H1406:I1406"/>
    <mergeCell ref="A1403:B1403"/>
    <mergeCell ref="C1403:F1403"/>
    <mergeCell ref="H1403:I1403"/>
    <mergeCell ref="A1404:B1404"/>
    <mergeCell ref="C1404:F1404"/>
    <mergeCell ref="H1404:I1404"/>
    <mergeCell ref="A1401:B1401"/>
    <mergeCell ref="C1401:F1401"/>
    <mergeCell ref="H1401:I1401"/>
    <mergeCell ref="A1402:B1402"/>
    <mergeCell ref="C1402:F1402"/>
    <mergeCell ref="H1402:I1402"/>
    <mergeCell ref="A1399:B1399"/>
    <mergeCell ref="C1399:F1399"/>
    <mergeCell ref="H1399:I1399"/>
    <mergeCell ref="A1400:B1400"/>
    <mergeCell ref="C1400:F1400"/>
    <mergeCell ref="H1400:I1400"/>
    <mergeCell ref="A1397:B1397"/>
    <mergeCell ref="C1397:F1397"/>
    <mergeCell ref="H1397:I1397"/>
    <mergeCell ref="A1398:B1398"/>
    <mergeCell ref="C1398:F1398"/>
    <mergeCell ref="H1398:I1398"/>
    <mergeCell ref="A1395:B1395"/>
    <mergeCell ref="C1395:F1395"/>
    <mergeCell ref="H1395:I1395"/>
    <mergeCell ref="A1396:B1396"/>
    <mergeCell ref="C1396:F1396"/>
    <mergeCell ref="H1396:I1396"/>
    <mergeCell ref="A1393:B1393"/>
    <mergeCell ref="C1393:F1393"/>
    <mergeCell ref="H1393:I1393"/>
    <mergeCell ref="A1394:B1394"/>
    <mergeCell ref="C1394:F1394"/>
    <mergeCell ref="H1394:I1394"/>
    <mergeCell ref="A1391:B1391"/>
    <mergeCell ref="C1391:F1391"/>
    <mergeCell ref="H1391:I1391"/>
    <mergeCell ref="A1392:B1392"/>
    <mergeCell ref="C1392:F1392"/>
    <mergeCell ref="H1392:I1392"/>
    <mergeCell ref="A1389:B1389"/>
    <mergeCell ref="C1389:F1389"/>
    <mergeCell ref="H1389:I1389"/>
    <mergeCell ref="A1390:B1390"/>
    <mergeCell ref="C1390:F1390"/>
    <mergeCell ref="H1390:I1390"/>
    <mergeCell ref="A1387:B1387"/>
    <mergeCell ref="C1387:F1387"/>
    <mergeCell ref="H1387:I1387"/>
    <mergeCell ref="A1388:B1388"/>
    <mergeCell ref="C1388:F1388"/>
    <mergeCell ref="H1388:I1388"/>
    <mergeCell ref="A1385:B1385"/>
    <mergeCell ref="C1385:F1385"/>
    <mergeCell ref="H1385:I1385"/>
    <mergeCell ref="A1386:B1386"/>
    <mergeCell ref="C1386:F1386"/>
    <mergeCell ref="H1386:I1386"/>
    <mergeCell ref="A1383:B1383"/>
    <mergeCell ref="C1383:F1383"/>
    <mergeCell ref="H1383:I1383"/>
    <mergeCell ref="A1384:B1384"/>
    <mergeCell ref="C1384:F1384"/>
    <mergeCell ref="H1384:I1384"/>
    <mergeCell ref="A1381:B1381"/>
    <mergeCell ref="C1381:F1381"/>
    <mergeCell ref="H1381:I1381"/>
    <mergeCell ref="A1382:B1382"/>
    <mergeCell ref="C1382:F1382"/>
    <mergeCell ref="H1382:I1382"/>
    <mergeCell ref="A1379:B1379"/>
    <mergeCell ref="C1379:F1379"/>
    <mergeCell ref="H1379:I1379"/>
    <mergeCell ref="A1380:B1380"/>
    <mergeCell ref="C1380:F1380"/>
    <mergeCell ref="H1380:I1380"/>
    <mergeCell ref="A1377:B1377"/>
    <mergeCell ref="C1377:F1377"/>
    <mergeCell ref="H1377:I1377"/>
    <mergeCell ref="A1378:B1378"/>
    <mergeCell ref="C1378:F1378"/>
    <mergeCell ref="H1378:I1378"/>
    <mergeCell ref="A1375:B1375"/>
    <mergeCell ref="C1375:F1375"/>
    <mergeCell ref="H1375:I1375"/>
    <mergeCell ref="A1376:B1376"/>
    <mergeCell ref="C1376:F1376"/>
    <mergeCell ref="H1376:I1376"/>
    <mergeCell ref="A1373:B1373"/>
    <mergeCell ref="C1373:F1373"/>
    <mergeCell ref="H1373:I1373"/>
    <mergeCell ref="A1374:B1374"/>
    <mergeCell ref="C1374:F1374"/>
    <mergeCell ref="H1374:I1374"/>
    <mergeCell ref="A1371:B1371"/>
    <mergeCell ref="C1371:F1371"/>
    <mergeCell ref="H1371:I1371"/>
    <mergeCell ref="A1372:B1372"/>
    <mergeCell ref="C1372:F1372"/>
    <mergeCell ref="H1372:I1372"/>
    <mergeCell ref="A1369:B1369"/>
    <mergeCell ref="C1369:F1369"/>
    <mergeCell ref="H1369:I1369"/>
    <mergeCell ref="A1370:B1370"/>
    <mergeCell ref="C1370:F1370"/>
    <mergeCell ref="H1370:I1370"/>
    <mergeCell ref="A1367:B1367"/>
    <mergeCell ref="C1367:F1367"/>
    <mergeCell ref="H1367:I1367"/>
    <mergeCell ref="A1368:B1368"/>
    <mergeCell ref="C1368:F1368"/>
    <mergeCell ref="H1368:I1368"/>
    <mergeCell ref="A1365:B1365"/>
    <mergeCell ref="C1365:F1365"/>
    <mergeCell ref="H1365:I1365"/>
    <mergeCell ref="A1366:B1366"/>
    <mergeCell ref="C1366:F1366"/>
    <mergeCell ref="H1366:I1366"/>
    <mergeCell ref="A1363:B1363"/>
    <mergeCell ref="C1363:F1363"/>
    <mergeCell ref="H1363:I1363"/>
    <mergeCell ref="A1364:B1364"/>
    <mergeCell ref="C1364:F1364"/>
    <mergeCell ref="H1364:I1364"/>
    <mergeCell ref="A1361:B1361"/>
    <mergeCell ref="C1361:F1361"/>
    <mergeCell ref="H1361:I1361"/>
    <mergeCell ref="A1362:B1362"/>
    <mergeCell ref="C1362:F1362"/>
    <mergeCell ref="H1362:I1362"/>
    <mergeCell ref="A1359:B1359"/>
    <mergeCell ref="C1359:F1359"/>
    <mergeCell ref="H1359:I1359"/>
    <mergeCell ref="A1360:B1360"/>
    <mergeCell ref="C1360:F1360"/>
    <mergeCell ref="H1360:I1360"/>
    <mergeCell ref="A1357:B1357"/>
    <mergeCell ref="C1357:F1357"/>
    <mergeCell ref="H1357:I1357"/>
    <mergeCell ref="A1358:B1358"/>
    <mergeCell ref="C1358:F1358"/>
    <mergeCell ref="H1358:I1358"/>
    <mergeCell ref="A1355:B1355"/>
    <mergeCell ref="C1355:F1355"/>
    <mergeCell ref="H1355:I1355"/>
    <mergeCell ref="A1356:B1356"/>
    <mergeCell ref="C1356:F1356"/>
    <mergeCell ref="H1356:I1356"/>
    <mergeCell ref="A1353:B1353"/>
    <mergeCell ref="C1353:F1353"/>
    <mergeCell ref="H1353:I1353"/>
    <mergeCell ref="A1354:B1354"/>
    <mergeCell ref="C1354:F1354"/>
    <mergeCell ref="H1354:I1354"/>
    <mergeCell ref="A1351:B1351"/>
    <mergeCell ref="C1351:F1351"/>
    <mergeCell ref="H1351:I1351"/>
    <mergeCell ref="A1352:B1352"/>
    <mergeCell ref="C1352:F1352"/>
    <mergeCell ref="H1352:I1352"/>
    <mergeCell ref="A1349:B1349"/>
    <mergeCell ref="C1349:F1349"/>
    <mergeCell ref="H1349:I1349"/>
    <mergeCell ref="A1350:B1350"/>
    <mergeCell ref="C1350:F1350"/>
    <mergeCell ref="H1350:I1350"/>
    <mergeCell ref="A1347:B1347"/>
    <mergeCell ref="C1347:F1347"/>
    <mergeCell ref="H1347:I1347"/>
    <mergeCell ref="A1348:B1348"/>
    <mergeCell ref="C1348:F1348"/>
    <mergeCell ref="H1348:I1348"/>
    <mergeCell ref="A1345:B1345"/>
    <mergeCell ref="C1345:F1345"/>
    <mergeCell ref="H1345:I1345"/>
    <mergeCell ref="A1346:B1346"/>
    <mergeCell ref="C1346:F1346"/>
    <mergeCell ref="H1346:I1346"/>
    <mergeCell ref="A1343:B1343"/>
    <mergeCell ref="C1343:F1343"/>
    <mergeCell ref="H1343:I1343"/>
    <mergeCell ref="A1344:B1344"/>
    <mergeCell ref="C1344:F1344"/>
    <mergeCell ref="H1344:I1344"/>
    <mergeCell ref="A1341:B1341"/>
    <mergeCell ref="C1341:F1341"/>
    <mergeCell ref="H1341:I1341"/>
    <mergeCell ref="A1342:B1342"/>
    <mergeCell ref="C1342:F1342"/>
    <mergeCell ref="H1342:I1342"/>
    <mergeCell ref="A1339:B1339"/>
    <mergeCell ref="C1339:F1339"/>
    <mergeCell ref="H1339:I1339"/>
    <mergeCell ref="A1340:B1340"/>
    <mergeCell ref="C1340:F1340"/>
    <mergeCell ref="H1340:I1340"/>
    <mergeCell ref="A1337:B1337"/>
    <mergeCell ref="C1337:F1337"/>
    <mergeCell ref="H1337:I1337"/>
    <mergeCell ref="A1338:B1338"/>
    <mergeCell ref="C1338:F1338"/>
    <mergeCell ref="H1338:I1338"/>
    <mergeCell ref="A1335:B1335"/>
    <mergeCell ref="C1335:F1335"/>
    <mergeCell ref="H1335:I1335"/>
    <mergeCell ref="A1336:B1336"/>
    <mergeCell ref="C1336:F1336"/>
    <mergeCell ref="H1336:I1336"/>
    <mergeCell ref="A1333:B1333"/>
    <mergeCell ref="C1333:F1333"/>
    <mergeCell ref="H1333:I1333"/>
    <mergeCell ref="A1334:B1334"/>
    <mergeCell ref="C1334:F1334"/>
    <mergeCell ref="H1334:I1334"/>
    <mergeCell ref="A1331:B1331"/>
    <mergeCell ref="C1331:F1331"/>
    <mergeCell ref="H1331:I1331"/>
    <mergeCell ref="A1332:B1332"/>
    <mergeCell ref="C1332:F1332"/>
    <mergeCell ref="H1332:I1332"/>
    <mergeCell ref="A1329:B1329"/>
    <mergeCell ref="C1329:F1329"/>
    <mergeCell ref="H1329:I1329"/>
    <mergeCell ref="A1330:B1330"/>
    <mergeCell ref="C1330:F1330"/>
    <mergeCell ref="H1330:I1330"/>
    <mergeCell ref="A1327:B1327"/>
    <mergeCell ref="C1327:F1327"/>
    <mergeCell ref="H1327:I1327"/>
    <mergeCell ref="A1328:B1328"/>
    <mergeCell ref="C1328:F1328"/>
    <mergeCell ref="H1328:I1328"/>
    <mergeCell ref="A1325:B1325"/>
    <mergeCell ref="C1325:F1325"/>
    <mergeCell ref="H1325:I1325"/>
    <mergeCell ref="A1326:B1326"/>
    <mergeCell ref="C1326:F1326"/>
    <mergeCell ref="H1326:I1326"/>
    <mergeCell ref="A1323:B1323"/>
    <mergeCell ref="C1323:F1323"/>
    <mergeCell ref="H1323:I1323"/>
    <mergeCell ref="A1324:B1324"/>
    <mergeCell ref="C1324:F1324"/>
    <mergeCell ref="H1324:I1324"/>
    <mergeCell ref="A1321:B1321"/>
    <mergeCell ref="C1321:F1321"/>
    <mergeCell ref="H1321:I1321"/>
    <mergeCell ref="A1322:B1322"/>
    <mergeCell ref="C1322:F1322"/>
    <mergeCell ref="H1322:I1322"/>
    <mergeCell ref="A1319:B1319"/>
    <mergeCell ref="C1319:F1319"/>
    <mergeCell ref="H1319:I1319"/>
    <mergeCell ref="A1320:B1320"/>
    <mergeCell ref="C1320:F1320"/>
    <mergeCell ref="H1320:I1320"/>
    <mergeCell ref="A1317:B1317"/>
    <mergeCell ref="C1317:F1317"/>
    <mergeCell ref="H1317:I1317"/>
    <mergeCell ref="A1318:B1318"/>
    <mergeCell ref="C1318:F1318"/>
    <mergeCell ref="H1318:I1318"/>
    <mergeCell ref="A1315:B1315"/>
    <mergeCell ref="C1315:F1315"/>
    <mergeCell ref="H1315:I1315"/>
    <mergeCell ref="A1316:B1316"/>
    <mergeCell ref="C1316:F1316"/>
    <mergeCell ref="H1316:I1316"/>
    <mergeCell ref="A1313:B1313"/>
    <mergeCell ref="C1313:F1313"/>
    <mergeCell ref="H1313:I1313"/>
    <mergeCell ref="A1314:B1314"/>
    <mergeCell ref="C1314:F1314"/>
    <mergeCell ref="H1314:I1314"/>
    <mergeCell ref="A1311:B1311"/>
    <mergeCell ref="C1311:F1311"/>
    <mergeCell ref="H1311:I1311"/>
    <mergeCell ref="A1312:B1312"/>
    <mergeCell ref="C1312:F1312"/>
    <mergeCell ref="H1312:I1312"/>
    <mergeCell ref="A1309:B1309"/>
    <mergeCell ref="C1309:F1309"/>
    <mergeCell ref="H1309:I1309"/>
    <mergeCell ref="A1310:B1310"/>
    <mergeCell ref="C1310:F1310"/>
    <mergeCell ref="H1310:I1310"/>
    <mergeCell ref="A1307:B1307"/>
    <mergeCell ref="C1307:F1307"/>
    <mergeCell ref="H1307:I1307"/>
    <mergeCell ref="A1308:B1308"/>
    <mergeCell ref="C1308:F1308"/>
    <mergeCell ref="H1308:I1308"/>
    <mergeCell ref="A1305:B1305"/>
    <mergeCell ref="C1305:F1305"/>
    <mergeCell ref="H1305:I1305"/>
    <mergeCell ref="A1306:B1306"/>
    <mergeCell ref="C1306:F1306"/>
    <mergeCell ref="H1306:I1306"/>
    <mergeCell ref="A1303:B1303"/>
    <mergeCell ref="C1303:F1303"/>
    <mergeCell ref="H1303:I1303"/>
    <mergeCell ref="A1304:B1304"/>
    <mergeCell ref="C1304:F1304"/>
    <mergeCell ref="H1304:I1304"/>
    <mergeCell ref="A1301:B1301"/>
    <mergeCell ref="C1301:F1301"/>
    <mergeCell ref="H1301:I1301"/>
    <mergeCell ref="A1302:B1302"/>
    <mergeCell ref="C1302:F1302"/>
    <mergeCell ref="H1302:I1302"/>
    <mergeCell ref="A1299:B1299"/>
    <mergeCell ref="C1299:F1299"/>
    <mergeCell ref="H1299:I1299"/>
    <mergeCell ref="A1300:B1300"/>
    <mergeCell ref="C1300:F1300"/>
    <mergeCell ref="H1300:I1300"/>
    <mergeCell ref="A1297:B1297"/>
    <mergeCell ref="C1297:F1297"/>
    <mergeCell ref="H1297:I1297"/>
    <mergeCell ref="A1298:B1298"/>
    <mergeCell ref="C1298:F1298"/>
    <mergeCell ref="H1298:I1298"/>
    <mergeCell ref="A1295:B1295"/>
    <mergeCell ref="C1295:F1295"/>
    <mergeCell ref="H1295:I1295"/>
    <mergeCell ref="A1296:B1296"/>
    <mergeCell ref="C1296:F1296"/>
    <mergeCell ref="H1296:I1296"/>
    <mergeCell ref="A1293:B1293"/>
    <mergeCell ref="C1293:F1293"/>
    <mergeCell ref="H1293:I1293"/>
    <mergeCell ref="A1294:B1294"/>
    <mergeCell ref="C1294:F1294"/>
    <mergeCell ref="H1294:I1294"/>
    <mergeCell ref="A1291:B1291"/>
    <mergeCell ref="C1291:F1291"/>
    <mergeCell ref="H1291:I1291"/>
    <mergeCell ref="A1292:B1292"/>
    <mergeCell ref="C1292:F1292"/>
    <mergeCell ref="H1292:I1292"/>
    <mergeCell ref="A1289:B1289"/>
    <mergeCell ref="C1289:F1289"/>
    <mergeCell ref="H1289:I1289"/>
    <mergeCell ref="A1290:B1290"/>
    <mergeCell ref="C1290:F1290"/>
    <mergeCell ref="H1290:I1290"/>
    <mergeCell ref="A1287:B1287"/>
    <mergeCell ref="C1287:F1287"/>
    <mergeCell ref="H1287:I1287"/>
    <mergeCell ref="A1288:B1288"/>
    <mergeCell ref="C1288:F1288"/>
    <mergeCell ref="H1288:I1288"/>
    <mergeCell ref="A1285:B1285"/>
    <mergeCell ref="C1285:F1285"/>
    <mergeCell ref="H1285:I1285"/>
    <mergeCell ref="A1286:B1286"/>
    <mergeCell ref="C1286:F1286"/>
    <mergeCell ref="H1286:I1286"/>
    <mergeCell ref="A1283:B1283"/>
    <mergeCell ref="C1283:F1283"/>
    <mergeCell ref="H1283:I1283"/>
    <mergeCell ref="A1284:B1284"/>
    <mergeCell ref="C1284:F1284"/>
    <mergeCell ref="H1284:I1284"/>
    <mergeCell ref="A1281:B1281"/>
    <mergeCell ref="C1281:F1281"/>
    <mergeCell ref="H1281:I1281"/>
    <mergeCell ref="A1282:B1282"/>
    <mergeCell ref="C1282:F1282"/>
    <mergeCell ref="H1282:I1282"/>
    <mergeCell ref="A1279:B1279"/>
    <mergeCell ref="C1279:F1279"/>
    <mergeCell ref="H1279:I1279"/>
    <mergeCell ref="A1280:B1280"/>
    <mergeCell ref="C1280:F1280"/>
    <mergeCell ref="H1280:I1280"/>
    <mergeCell ref="A1277:B1277"/>
    <mergeCell ref="C1277:F1277"/>
    <mergeCell ref="H1277:I1277"/>
    <mergeCell ref="A1278:B1278"/>
    <mergeCell ref="C1278:F1278"/>
    <mergeCell ref="H1278:I1278"/>
    <mergeCell ref="A1275:B1275"/>
    <mergeCell ref="C1275:F1275"/>
    <mergeCell ref="H1275:I1275"/>
    <mergeCell ref="A1276:B1276"/>
    <mergeCell ref="C1276:F1276"/>
    <mergeCell ref="H1276:I1276"/>
    <mergeCell ref="A1273:B1273"/>
    <mergeCell ref="C1273:F1273"/>
    <mergeCell ref="H1273:I1273"/>
    <mergeCell ref="A1274:B1274"/>
    <mergeCell ref="C1274:F1274"/>
    <mergeCell ref="H1274:I1274"/>
    <mergeCell ref="A1271:B1271"/>
    <mergeCell ref="C1271:F1271"/>
    <mergeCell ref="H1271:I1271"/>
    <mergeCell ref="A1272:B1272"/>
    <mergeCell ref="C1272:F1272"/>
    <mergeCell ref="H1272:I1272"/>
    <mergeCell ref="A1269:B1269"/>
    <mergeCell ref="C1269:F1269"/>
    <mergeCell ref="H1269:I1269"/>
    <mergeCell ref="A1270:B1270"/>
    <mergeCell ref="C1270:F1270"/>
    <mergeCell ref="H1270:I1270"/>
    <mergeCell ref="A1267:B1267"/>
    <mergeCell ref="C1267:F1267"/>
    <mergeCell ref="H1267:I1267"/>
    <mergeCell ref="A1268:B1268"/>
    <mergeCell ref="C1268:F1268"/>
    <mergeCell ref="H1268:I1268"/>
    <mergeCell ref="A1265:B1265"/>
    <mergeCell ref="C1265:F1265"/>
    <mergeCell ref="H1265:I1265"/>
    <mergeCell ref="A1266:B1266"/>
    <mergeCell ref="C1266:F1266"/>
    <mergeCell ref="H1266:I1266"/>
    <mergeCell ref="A1263:B1263"/>
    <mergeCell ref="C1263:F1263"/>
    <mergeCell ref="H1263:I1263"/>
    <mergeCell ref="A1264:B1264"/>
    <mergeCell ref="C1264:F1264"/>
    <mergeCell ref="H1264:I1264"/>
    <mergeCell ref="A1261:B1261"/>
    <mergeCell ref="C1261:F1261"/>
    <mergeCell ref="H1261:I1261"/>
    <mergeCell ref="A1262:B1262"/>
    <mergeCell ref="C1262:F1262"/>
    <mergeCell ref="H1262:I1262"/>
    <mergeCell ref="A1259:B1259"/>
    <mergeCell ref="C1259:F1259"/>
    <mergeCell ref="H1259:I1259"/>
    <mergeCell ref="A1260:B1260"/>
    <mergeCell ref="C1260:F1260"/>
    <mergeCell ref="H1260:I1260"/>
    <mergeCell ref="A1257:B1257"/>
    <mergeCell ref="C1257:F1257"/>
    <mergeCell ref="H1257:I1257"/>
    <mergeCell ref="A1258:B1258"/>
    <mergeCell ref="C1258:F1258"/>
    <mergeCell ref="H1258:I1258"/>
    <mergeCell ref="A1255:B1255"/>
    <mergeCell ref="C1255:F1255"/>
    <mergeCell ref="H1255:I1255"/>
    <mergeCell ref="A1256:B1256"/>
    <mergeCell ref="C1256:F1256"/>
    <mergeCell ref="H1256:I1256"/>
    <mergeCell ref="A1253:B1253"/>
    <mergeCell ref="C1253:F1253"/>
    <mergeCell ref="H1253:I1253"/>
    <mergeCell ref="A1254:B1254"/>
    <mergeCell ref="C1254:F1254"/>
    <mergeCell ref="H1254:I1254"/>
    <mergeCell ref="A1251:B1251"/>
    <mergeCell ref="C1251:F1251"/>
    <mergeCell ref="H1251:I1251"/>
    <mergeCell ref="A1252:B1252"/>
    <mergeCell ref="C1252:F1252"/>
    <mergeCell ref="H1252:I1252"/>
    <mergeCell ref="A1249:B1249"/>
    <mergeCell ref="C1249:F1249"/>
    <mergeCell ref="H1249:I1249"/>
    <mergeCell ref="A1250:B1250"/>
    <mergeCell ref="C1250:F1250"/>
    <mergeCell ref="H1250:I1250"/>
    <mergeCell ref="A1247:B1247"/>
    <mergeCell ref="C1247:F1247"/>
    <mergeCell ref="H1247:I1247"/>
    <mergeCell ref="A1248:B1248"/>
    <mergeCell ref="C1248:F1248"/>
    <mergeCell ref="H1248:I1248"/>
    <mergeCell ref="A1245:B1245"/>
    <mergeCell ref="C1245:F1245"/>
    <mergeCell ref="H1245:I1245"/>
    <mergeCell ref="A1246:B1246"/>
    <mergeCell ref="C1246:F1246"/>
    <mergeCell ref="H1246:I1246"/>
    <mergeCell ref="A1243:B1243"/>
    <mergeCell ref="C1243:F1243"/>
    <mergeCell ref="H1243:I1243"/>
    <mergeCell ref="A1244:B1244"/>
    <mergeCell ref="C1244:F1244"/>
    <mergeCell ref="H1244:I1244"/>
    <mergeCell ref="A1241:B1241"/>
    <mergeCell ref="C1241:F1241"/>
    <mergeCell ref="H1241:I1241"/>
    <mergeCell ref="A1242:B1242"/>
    <mergeCell ref="C1242:F1242"/>
    <mergeCell ref="H1242:I1242"/>
    <mergeCell ref="A1239:B1239"/>
    <mergeCell ref="C1239:F1239"/>
    <mergeCell ref="H1239:I1239"/>
    <mergeCell ref="A1240:B1240"/>
    <mergeCell ref="C1240:F1240"/>
    <mergeCell ref="H1240:I1240"/>
    <mergeCell ref="A1237:B1237"/>
    <mergeCell ref="C1237:F1237"/>
    <mergeCell ref="H1237:I1237"/>
    <mergeCell ref="A1238:B1238"/>
    <mergeCell ref="C1238:F1238"/>
    <mergeCell ref="H1238:I1238"/>
    <mergeCell ref="A1235:B1235"/>
    <mergeCell ref="C1235:F1235"/>
    <mergeCell ref="H1235:I1235"/>
    <mergeCell ref="A1236:B1236"/>
    <mergeCell ref="C1236:F1236"/>
    <mergeCell ref="H1236:I1236"/>
    <mergeCell ref="A1233:B1233"/>
    <mergeCell ref="C1233:F1233"/>
    <mergeCell ref="H1233:I1233"/>
    <mergeCell ref="A1234:B1234"/>
    <mergeCell ref="C1234:F1234"/>
    <mergeCell ref="H1234:I1234"/>
    <mergeCell ref="A1231:B1231"/>
    <mergeCell ref="C1231:F1231"/>
    <mergeCell ref="H1231:I1231"/>
    <mergeCell ref="A1232:B1232"/>
    <mergeCell ref="C1232:F1232"/>
    <mergeCell ref="H1232:I1232"/>
    <mergeCell ref="A1229:B1229"/>
    <mergeCell ref="C1229:F1229"/>
    <mergeCell ref="H1229:I1229"/>
    <mergeCell ref="A1230:B1230"/>
    <mergeCell ref="C1230:F1230"/>
    <mergeCell ref="H1230:I1230"/>
    <mergeCell ref="A1227:B1227"/>
    <mergeCell ref="C1227:F1227"/>
    <mergeCell ref="H1227:I1227"/>
    <mergeCell ref="A1228:B1228"/>
    <mergeCell ref="C1228:F1228"/>
    <mergeCell ref="H1228:I1228"/>
    <mergeCell ref="A1225:B1225"/>
    <mergeCell ref="C1225:F1225"/>
    <mergeCell ref="H1225:I1225"/>
    <mergeCell ref="A1226:B1226"/>
    <mergeCell ref="C1226:F1226"/>
    <mergeCell ref="H1226:I1226"/>
    <mergeCell ref="A1223:B1223"/>
    <mergeCell ref="C1223:F1223"/>
    <mergeCell ref="H1223:I1223"/>
    <mergeCell ref="A1224:B1224"/>
    <mergeCell ref="C1224:F1224"/>
    <mergeCell ref="H1224:I1224"/>
    <mergeCell ref="A1221:B1221"/>
    <mergeCell ref="C1221:F1221"/>
    <mergeCell ref="H1221:I1221"/>
    <mergeCell ref="A1222:B1222"/>
    <mergeCell ref="C1222:F1222"/>
    <mergeCell ref="H1222:I1222"/>
    <mergeCell ref="A1219:B1219"/>
    <mergeCell ref="C1219:F1219"/>
    <mergeCell ref="H1219:I1219"/>
    <mergeCell ref="A1220:B1220"/>
    <mergeCell ref="C1220:F1220"/>
    <mergeCell ref="H1220:I1220"/>
    <mergeCell ref="A1217:B1217"/>
    <mergeCell ref="C1217:F1217"/>
    <mergeCell ref="H1217:I1217"/>
    <mergeCell ref="A1218:B1218"/>
    <mergeCell ref="C1218:F1218"/>
    <mergeCell ref="H1218:I1218"/>
    <mergeCell ref="A1215:B1215"/>
    <mergeCell ref="C1215:F1215"/>
    <mergeCell ref="H1215:I1215"/>
    <mergeCell ref="A1216:B1216"/>
    <mergeCell ref="C1216:F1216"/>
    <mergeCell ref="H1216:I1216"/>
    <mergeCell ref="A1213:B1213"/>
    <mergeCell ref="C1213:F1213"/>
    <mergeCell ref="H1213:I1213"/>
    <mergeCell ref="A1214:B1214"/>
    <mergeCell ref="C1214:F1214"/>
    <mergeCell ref="H1214:I1214"/>
    <mergeCell ref="A1211:B1211"/>
    <mergeCell ref="C1211:F1211"/>
    <mergeCell ref="H1211:I1211"/>
    <mergeCell ref="A1212:B1212"/>
    <mergeCell ref="C1212:F1212"/>
    <mergeCell ref="H1212:I1212"/>
    <mergeCell ref="A1209:B1209"/>
    <mergeCell ref="C1209:F1209"/>
    <mergeCell ref="H1209:I1209"/>
    <mergeCell ref="A1210:B1210"/>
    <mergeCell ref="C1210:F1210"/>
    <mergeCell ref="H1210:I1210"/>
    <mergeCell ref="A1207:B1207"/>
    <mergeCell ref="C1207:F1207"/>
    <mergeCell ref="H1207:I1207"/>
    <mergeCell ref="A1208:B1208"/>
    <mergeCell ref="C1208:F1208"/>
    <mergeCell ref="H1208:I1208"/>
    <mergeCell ref="A1205:B1205"/>
    <mergeCell ref="C1205:F1205"/>
    <mergeCell ref="H1205:I1205"/>
    <mergeCell ref="A1206:B1206"/>
    <mergeCell ref="C1206:F1206"/>
    <mergeCell ref="H1206:I1206"/>
    <mergeCell ref="A1203:B1203"/>
    <mergeCell ref="C1203:F1203"/>
    <mergeCell ref="H1203:I1203"/>
    <mergeCell ref="A1204:B1204"/>
    <mergeCell ref="C1204:F1204"/>
    <mergeCell ref="H1204:I1204"/>
    <mergeCell ref="A1201:B1201"/>
    <mergeCell ref="C1201:F1201"/>
    <mergeCell ref="H1201:I1201"/>
    <mergeCell ref="A1202:B1202"/>
    <mergeCell ref="C1202:F1202"/>
    <mergeCell ref="H1202:I1202"/>
    <mergeCell ref="A1199:B1199"/>
    <mergeCell ref="C1199:F1199"/>
    <mergeCell ref="H1199:I1199"/>
    <mergeCell ref="A1200:B1200"/>
    <mergeCell ref="C1200:F1200"/>
    <mergeCell ref="H1200:I1200"/>
    <mergeCell ref="A1197:B1197"/>
    <mergeCell ref="C1197:F1197"/>
    <mergeCell ref="H1197:I1197"/>
    <mergeCell ref="A1198:B1198"/>
    <mergeCell ref="C1198:F1198"/>
    <mergeCell ref="H1198:I1198"/>
    <mergeCell ref="A1195:B1195"/>
    <mergeCell ref="C1195:F1195"/>
    <mergeCell ref="H1195:I1195"/>
    <mergeCell ref="A1196:B1196"/>
    <mergeCell ref="C1196:F1196"/>
    <mergeCell ref="H1196:I1196"/>
    <mergeCell ref="A1193:B1193"/>
    <mergeCell ref="C1193:F1193"/>
    <mergeCell ref="H1193:I1193"/>
    <mergeCell ref="A1194:B1194"/>
    <mergeCell ref="C1194:F1194"/>
    <mergeCell ref="H1194:I1194"/>
    <mergeCell ref="A1191:B1191"/>
    <mergeCell ref="C1191:F1191"/>
    <mergeCell ref="H1191:I1191"/>
    <mergeCell ref="A1192:B1192"/>
    <mergeCell ref="C1192:F1192"/>
    <mergeCell ref="H1192:I1192"/>
    <mergeCell ref="A1189:B1189"/>
    <mergeCell ref="C1189:F1189"/>
    <mergeCell ref="H1189:I1189"/>
    <mergeCell ref="A1190:B1190"/>
    <mergeCell ref="C1190:F1190"/>
    <mergeCell ref="H1190:I1190"/>
    <mergeCell ref="A1187:B1187"/>
    <mergeCell ref="C1187:F1187"/>
    <mergeCell ref="H1187:I1187"/>
    <mergeCell ref="A1188:B1188"/>
    <mergeCell ref="C1188:F1188"/>
    <mergeCell ref="H1188:I1188"/>
    <mergeCell ref="A1185:B1185"/>
    <mergeCell ref="C1185:F1185"/>
    <mergeCell ref="H1185:I1185"/>
    <mergeCell ref="A1186:B1186"/>
    <mergeCell ref="C1186:F1186"/>
    <mergeCell ref="H1186:I1186"/>
    <mergeCell ref="A1183:B1183"/>
    <mergeCell ref="C1183:F1183"/>
    <mergeCell ref="H1183:I1183"/>
    <mergeCell ref="A1184:B1184"/>
    <mergeCell ref="C1184:F1184"/>
    <mergeCell ref="H1184:I1184"/>
    <mergeCell ref="A1181:B1181"/>
    <mergeCell ref="C1181:F1181"/>
    <mergeCell ref="H1181:I1181"/>
    <mergeCell ref="A1182:B1182"/>
    <mergeCell ref="C1182:F1182"/>
    <mergeCell ref="H1182:I1182"/>
    <mergeCell ref="A1179:B1179"/>
    <mergeCell ref="C1179:F1179"/>
    <mergeCell ref="H1179:I1179"/>
    <mergeCell ref="A1180:B1180"/>
    <mergeCell ref="C1180:F1180"/>
    <mergeCell ref="H1180:I1180"/>
    <mergeCell ref="A1177:B1177"/>
    <mergeCell ref="C1177:F1177"/>
    <mergeCell ref="H1177:I1177"/>
    <mergeCell ref="A1178:B1178"/>
    <mergeCell ref="C1178:F1178"/>
    <mergeCell ref="H1178:I1178"/>
    <mergeCell ref="A1175:B1175"/>
    <mergeCell ref="C1175:F1175"/>
    <mergeCell ref="H1175:I1175"/>
    <mergeCell ref="A1176:B1176"/>
    <mergeCell ref="C1176:F1176"/>
    <mergeCell ref="H1176:I1176"/>
    <mergeCell ref="A1173:B1173"/>
    <mergeCell ref="C1173:F1173"/>
    <mergeCell ref="H1173:I1173"/>
    <mergeCell ref="A1174:B1174"/>
    <mergeCell ref="C1174:F1174"/>
    <mergeCell ref="H1174:I1174"/>
    <mergeCell ref="A1171:B1171"/>
    <mergeCell ref="C1171:F1171"/>
    <mergeCell ref="H1171:I1171"/>
    <mergeCell ref="A1172:B1172"/>
    <mergeCell ref="C1172:F1172"/>
    <mergeCell ref="H1172:I1172"/>
    <mergeCell ref="A1169:B1169"/>
    <mergeCell ref="C1169:F1169"/>
    <mergeCell ref="H1169:I1169"/>
    <mergeCell ref="A1170:B1170"/>
    <mergeCell ref="C1170:F1170"/>
    <mergeCell ref="H1170:I1170"/>
    <mergeCell ref="A1167:B1167"/>
    <mergeCell ref="C1167:F1167"/>
    <mergeCell ref="H1167:I1167"/>
    <mergeCell ref="A1168:B1168"/>
    <mergeCell ref="C1168:F1168"/>
    <mergeCell ref="H1168:I1168"/>
    <mergeCell ref="A1165:B1165"/>
    <mergeCell ref="C1165:F1165"/>
    <mergeCell ref="H1165:I1165"/>
    <mergeCell ref="A1166:B1166"/>
    <mergeCell ref="C1166:F1166"/>
    <mergeCell ref="H1166:I1166"/>
    <mergeCell ref="A1163:B1163"/>
    <mergeCell ref="C1163:F1163"/>
    <mergeCell ref="H1163:I1163"/>
    <mergeCell ref="A1164:B1164"/>
    <mergeCell ref="C1164:F1164"/>
    <mergeCell ref="H1164:I1164"/>
    <mergeCell ref="A1161:B1161"/>
    <mergeCell ref="C1161:F1161"/>
    <mergeCell ref="H1161:I1161"/>
    <mergeCell ref="A1162:B1162"/>
    <mergeCell ref="C1162:F1162"/>
    <mergeCell ref="H1162:I1162"/>
    <mergeCell ref="A1159:B1159"/>
    <mergeCell ref="C1159:F1159"/>
    <mergeCell ref="H1159:I1159"/>
    <mergeCell ref="A1160:B1160"/>
    <mergeCell ref="C1160:F1160"/>
    <mergeCell ref="H1160:I1160"/>
    <mergeCell ref="A1157:B1157"/>
    <mergeCell ref="C1157:F1157"/>
    <mergeCell ref="H1157:I1157"/>
    <mergeCell ref="A1158:B1158"/>
    <mergeCell ref="C1158:F1158"/>
    <mergeCell ref="H1158:I1158"/>
    <mergeCell ref="A1155:B1155"/>
    <mergeCell ref="C1155:F1155"/>
    <mergeCell ref="H1155:I1155"/>
    <mergeCell ref="A1156:B1156"/>
    <mergeCell ref="C1156:F1156"/>
    <mergeCell ref="H1156:I1156"/>
    <mergeCell ref="A1153:B1153"/>
    <mergeCell ref="C1153:F1153"/>
    <mergeCell ref="H1153:I1153"/>
    <mergeCell ref="A1154:B1154"/>
    <mergeCell ref="C1154:F1154"/>
    <mergeCell ref="H1154:I1154"/>
    <mergeCell ref="A1151:B1151"/>
    <mergeCell ref="C1151:F1151"/>
    <mergeCell ref="H1151:I1151"/>
    <mergeCell ref="A1152:B1152"/>
    <mergeCell ref="C1152:F1152"/>
    <mergeCell ref="H1152:I1152"/>
    <mergeCell ref="A1149:B1149"/>
    <mergeCell ref="C1149:F1149"/>
    <mergeCell ref="H1149:I1149"/>
    <mergeCell ref="A1150:B1150"/>
    <mergeCell ref="C1150:F1150"/>
    <mergeCell ref="H1150:I1150"/>
    <mergeCell ref="A1147:B1147"/>
    <mergeCell ref="C1147:F1147"/>
    <mergeCell ref="H1147:I1147"/>
    <mergeCell ref="A1148:B1148"/>
    <mergeCell ref="C1148:F1148"/>
    <mergeCell ref="H1148:I1148"/>
    <mergeCell ref="A1145:B1145"/>
    <mergeCell ref="C1145:F1145"/>
    <mergeCell ref="H1145:I1145"/>
    <mergeCell ref="A1146:B1146"/>
    <mergeCell ref="C1146:F1146"/>
    <mergeCell ref="H1146:I1146"/>
    <mergeCell ref="A1143:B1143"/>
    <mergeCell ref="C1143:F1143"/>
    <mergeCell ref="H1143:I1143"/>
    <mergeCell ref="A1144:B1144"/>
    <mergeCell ref="C1144:F1144"/>
    <mergeCell ref="H1144:I1144"/>
    <mergeCell ref="A1141:B1141"/>
    <mergeCell ref="C1141:F1141"/>
    <mergeCell ref="H1141:I1141"/>
    <mergeCell ref="A1142:B1142"/>
    <mergeCell ref="C1142:F1142"/>
    <mergeCell ref="H1142:I1142"/>
    <mergeCell ref="A1139:B1139"/>
    <mergeCell ref="C1139:F1139"/>
    <mergeCell ref="H1139:I1139"/>
    <mergeCell ref="A1140:B1140"/>
    <mergeCell ref="C1140:F1140"/>
    <mergeCell ref="H1140:I1140"/>
    <mergeCell ref="A1137:B1137"/>
    <mergeCell ref="C1137:F1137"/>
    <mergeCell ref="H1137:I1137"/>
    <mergeCell ref="A1138:B1138"/>
    <mergeCell ref="C1138:F1138"/>
    <mergeCell ref="H1138:I1138"/>
    <mergeCell ref="A1135:B1135"/>
    <mergeCell ref="C1135:F1135"/>
    <mergeCell ref="H1135:I1135"/>
    <mergeCell ref="A1136:B1136"/>
    <mergeCell ref="C1136:F1136"/>
    <mergeCell ref="H1136:I1136"/>
    <mergeCell ref="A1133:B1133"/>
    <mergeCell ref="C1133:F1133"/>
    <mergeCell ref="H1133:I1133"/>
    <mergeCell ref="A1134:B1134"/>
    <mergeCell ref="C1134:F1134"/>
    <mergeCell ref="H1134:I1134"/>
    <mergeCell ref="A1131:B1131"/>
    <mergeCell ref="C1131:F1131"/>
    <mergeCell ref="H1131:I1131"/>
    <mergeCell ref="A1132:B1132"/>
    <mergeCell ref="C1132:F1132"/>
    <mergeCell ref="H1132:I1132"/>
    <mergeCell ref="A1129:B1129"/>
    <mergeCell ref="C1129:F1129"/>
    <mergeCell ref="H1129:I1129"/>
    <mergeCell ref="A1130:B1130"/>
    <mergeCell ref="C1130:F1130"/>
    <mergeCell ref="H1130:I1130"/>
    <mergeCell ref="A1127:B1127"/>
    <mergeCell ref="C1127:F1127"/>
    <mergeCell ref="H1127:I1127"/>
    <mergeCell ref="A1128:B1128"/>
    <mergeCell ref="C1128:F1128"/>
    <mergeCell ref="H1128:I1128"/>
    <mergeCell ref="A1125:B1125"/>
    <mergeCell ref="C1125:F1125"/>
    <mergeCell ref="H1125:I1125"/>
    <mergeCell ref="A1126:B1126"/>
    <mergeCell ref="C1126:F1126"/>
    <mergeCell ref="H1126:I1126"/>
    <mergeCell ref="A1123:B1123"/>
    <mergeCell ref="C1123:F1123"/>
    <mergeCell ref="H1123:I1123"/>
    <mergeCell ref="A1124:B1124"/>
    <mergeCell ref="C1124:F1124"/>
    <mergeCell ref="H1124:I1124"/>
    <mergeCell ref="A1121:B1121"/>
    <mergeCell ref="C1121:F1121"/>
    <mergeCell ref="H1121:I1121"/>
    <mergeCell ref="A1122:B1122"/>
    <mergeCell ref="C1122:F1122"/>
    <mergeCell ref="H1122:I1122"/>
    <mergeCell ref="A1119:B1119"/>
    <mergeCell ref="C1119:F1119"/>
    <mergeCell ref="H1119:I1119"/>
    <mergeCell ref="A1120:B1120"/>
    <mergeCell ref="C1120:F1120"/>
    <mergeCell ref="H1120:I1120"/>
    <mergeCell ref="A1117:B1117"/>
    <mergeCell ref="C1117:F1117"/>
    <mergeCell ref="H1117:I1117"/>
    <mergeCell ref="A1118:B1118"/>
    <mergeCell ref="C1118:F1118"/>
    <mergeCell ref="H1118:I1118"/>
    <mergeCell ref="A1115:B1115"/>
    <mergeCell ref="C1115:F1115"/>
    <mergeCell ref="H1115:I1115"/>
    <mergeCell ref="A1116:B1116"/>
    <mergeCell ref="C1116:F1116"/>
    <mergeCell ref="H1116:I1116"/>
    <mergeCell ref="A1113:B1113"/>
    <mergeCell ref="C1113:F1113"/>
    <mergeCell ref="H1113:I1113"/>
    <mergeCell ref="A1114:B1114"/>
    <mergeCell ref="C1114:F1114"/>
    <mergeCell ref="H1114:I1114"/>
    <mergeCell ref="A1111:B1111"/>
    <mergeCell ref="C1111:F1111"/>
    <mergeCell ref="H1111:I1111"/>
    <mergeCell ref="A1112:B1112"/>
    <mergeCell ref="C1112:F1112"/>
    <mergeCell ref="H1112:I1112"/>
    <mergeCell ref="A1109:B1109"/>
    <mergeCell ref="C1109:F1109"/>
    <mergeCell ref="H1109:I1109"/>
    <mergeCell ref="A1110:B1110"/>
    <mergeCell ref="C1110:F1110"/>
    <mergeCell ref="H1110:I1110"/>
    <mergeCell ref="A1107:B1107"/>
    <mergeCell ref="C1107:F1107"/>
    <mergeCell ref="H1107:I1107"/>
    <mergeCell ref="A1108:B1108"/>
    <mergeCell ref="C1108:F1108"/>
    <mergeCell ref="H1108:I1108"/>
    <mergeCell ref="A1105:B1105"/>
    <mergeCell ref="C1105:F1105"/>
    <mergeCell ref="H1105:I1105"/>
    <mergeCell ref="A1106:B1106"/>
    <mergeCell ref="C1106:F1106"/>
    <mergeCell ref="H1106:I1106"/>
    <mergeCell ref="A1103:B1103"/>
    <mergeCell ref="C1103:F1103"/>
    <mergeCell ref="H1103:I1103"/>
    <mergeCell ref="A1104:B1104"/>
    <mergeCell ref="C1104:F1104"/>
    <mergeCell ref="H1104:I1104"/>
    <mergeCell ref="A1101:B1101"/>
    <mergeCell ref="C1101:F1101"/>
    <mergeCell ref="H1101:I1101"/>
    <mergeCell ref="A1102:B1102"/>
    <mergeCell ref="C1102:F1102"/>
    <mergeCell ref="H1102:I1102"/>
    <mergeCell ref="A1099:B1099"/>
    <mergeCell ref="C1099:F1099"/>
    <mergeCell ref="H1099:I1099"/>
    <mergeCell ref="A1100:B1100"/>
    <mergeCell ref="C1100:F1100"/>
    <mergeCell ref="H1100:I1100"/>
    <mergeCell ref="A1097:B1097"/>
    <mergeCell ref="C1097:F1097"/>
    <mergeCell ref="H1097:I1097"/>
    <mergeCell ref="A1098:B1098"/>
    <mergeCell ref="C1098:F1098"/>
    <mergeCell ref="H1098:I1098"/>
    <mergeCell ref="A1095:B1095"/>
    <mergeCell ref="C1095:F1095"/>
    <mergeCell ref="H1095:I1095"/>
    <mergeCell ref="A1096:B1096"/>
    <mergeCell ref="C1096:F1096"/>
    <mergeCell ref="H1096:I1096"/>
    <mergeCell ref="A1093:B1093"/>
    <mergeCell ref="C1093:F1093"/>
    <mergeCell ref="H1093:I1093"/>
    <mergeCell ref="A1094:B1094"/>
    <mergeCell ref="C1094:F1094"/>
    <mergeCell ref="H1094:I1094"/>
    <mergeCell ref="A1091:B1091"/>
    <mergeCell ref="C1091:F1091"/>
    <mergeCell ref="H1091:I1091"/>
    <mergeCell ref="A1092:B1092"/>
    <mergeCell ref="C1092:F1092"/>
    <mergeCell ref="H1092:I1092"/>
    <mergeCell ref="A1089:B1089"/>
    <mergeCell ref="C1089:F1089"/>
    <mergeCell ref="H1089:I1089"/>
    <mergeCell ref="A1090:B1090"/>
    <mergeCell ref="C1090:F1090"/>
    <mergeCell ref="H1090:I1090"/>
    <mergeCell ref="A1087:B1087"/>
    <mergeCell ref="C1087:F1087"/>
    <mergeCell ref="H1087:I1087"/>
    <mergeCell ref="A1088:B1088"/>
    <mergeCell ref="C1088:F1088"/>
    <mergeCell ref="H1088:I1088"/>
    <mergeCell ref="A1085:B1085"/>
    <mergeCell ref="C1085:F1085"/>
    <mergeCell ref="H1085:I1085"/>
    <mergeCell ref="A1086:B1086"/>
    <mergeCell ref="C1086:F1086"/>
    <mergeCell ref="H1086:I1086"/>
    <mergeCell ref="A1083:B1083"/>
    <mergeCell ref="C1083:F1083"/>
    <mergeCell ref="H1083:I1083"/>
    <mergeCell ref="A1084:B1084"/>
    <mergeCell ref="C1084:F1084"/>
    <mergeCell ref="H1084:I1084"/>
    <mergeCell ref="A1081:B1081"/>
    <mergeCell ref="C1081:F1081"/>
    <mergeCell ref="H1081:I1081"/>
    <mergeCell ref="A1082:B1082"/>
    <mergeCell ref="C1082:F1082"/>
    <mergeCell ref="H1082:I1082"/>
    <mergeCell ref="A1079:B1079"/>
    <mergeCell ref="C1079:F1079"/>
    <mergeCell ref="H1079:I1079"/>
    <mergeCell ref="A1080:B1080"/>
    <mergeCell ref="C1080:F1080"/>
    <mergeCell ref="H1080:I1080"/>
    <mergeCell ref="A1077:B1077"/>
    <mergeCell ref="C1077:F1077"/>
    <mergeCell ref="H1077:I1077"/>
    <mergeCell ref="A1078:B1078"/>
    <mergeCell ref="C1078:F1078"/>
    <mergeCell ref="H1078:I1078"/>
    <mergeCell ref="A1075:B1075"/>
    <mergeCell ref="C1075:F1075"/>
    <mergeCell ref="H1075:I1075"/>
    <mergeCell ref="A1076:B1076"/>
    <mergeCell ref="C1076:F1076"/>
    <mergeCell ref="H1076:I1076"/>
    <mergeCell ref="A1073:B1073"/>
    <mergeCell ref="C1073:F1073"/>
    <mergeCell ref="H1073:I1073"/>
    <mergeCell ref="A1074:B1074"/>
    <mergeCell ref="C1074:F1074"/>
    <mergeCell ref="H1074:I1074"/>
    <mergeCell ref="A1071:B1071"/>
    <mergeCell ref="C1071:F1071"/>
    <mergeCell ref="H1071:I1071"/>
    <mergeCell ref="A1072:B1072"/>
    <mergeCell ref="C1072:F1072"/>
    <mergeCell ref="H1072:I1072"/>
    <mergeCell ref="A1069:B1069"/>
    <mergeCell ref="C1069:F1069"/>
    <mergeCell ref="H1069:I1069"/>
    <mergeCell ref="A1070:B1070"/>
    <mergeCell ref="C1070:F1070"/>
    <mergeCell ref="H1070:I1070"/>
    <mergeCell ref="A1067:B1067"/>
    <mergeCell ref="C1067:F1067"/>
    <mergeCell ref="H1067:I1067"/>
    <mergeCell ref="A1068:B1068"/>
    <mergeCell ref="C1068:F1068"/>
    <mergeCell ref="H1068:I1068"/>
    <mergeCell ref="A1065:B1065"/>
    <mergeCell ref="C1065:F1065"/>
    <mergeCell ref="H1065:I1065"/>
    <mergeCell ref="A1066:B1066"/>
    <mergeCell ref="C1066:F1066"/>
    <mergeCell ref="H1066:I1066"/>
    <mergeCell ref="A1063:B1063"/>
    <mergeCell ref="C1063:F1063"/>
    <mergeCell ref="H1063:I1063"/>
    <mergeCell ref="A1064:B1064"/>
    <mergeCell ref="C1064:F1064"/>
    <mergeCell ref="H1064:I1064"/>
    <mergeCell ref="A1061:B1061"/>
    <mergeCell ref="C1061:F1061"/>
    <mergeCell ref="H1061:I1061"/>
    <mergeCell ref="A1062:B1062"/>
    <mergeCell ref="C1062:F1062"/>
    <mergeCell ref="H1062:I1062"/>
    <mergeCell ref="A1059:B1059"/>
    <mergeCell ref="C1059:F1059"/>
    <mergeCell ref="H1059:I1059"/>
    <mergeCell ref="A1060:B1060"/>
    <mergeCell ref="C1060:F1060"/>
    <mergeCell ref="H1060:I1060"/>
    <mergeCell ref="A1057:B1057"/>
    <mergeCell ref="C1057:F1057"/>
    <mergeCell ref="H1057:I1057"/>
    <mergeCell ref="A1058:B1058"/>
    <mergeCell ref="C1058:F1058"/>
    <mergeCell ref="H1058:I1058"/>
    <mergeCell ref="A1055:B1055"/>
    <mergeCell ref="C1055:F1055"/>
    <mergeCell ref="H1055:I1055"/>
    <mergeCell ref="A1056:B1056"/>
    <mergeCell ref="C1056:F1056"/>
    <mergeCell ref="H1056:I1056"/>
    <mergeCell ref="A1053:B1053"/>
    <mergeCell ref="C1053:F1053"/>
    <mergeCell ref="H1053:I1053"/>
    <mergeCell ref="A1054:B1054"/>
    <mergeCell ref="C1054:F1054"/>
    <mergeCell ref="H1054:I1054"/>
    <mergeCell ref="A1051:B1051"/>
    <mergeCell ref="C1051:F1051"/>
    <mergeCell ref="H1051:I1051"/>
    <mergeCell ref="A1052:B1052"/>
    <mergeCell ref="C1052:F1052"/>
    <mergeCell ref="H1052:I1052"/>
    <mergeCell ref="A1049:B1049"/>
    <mergeCell ref="C1049:F1049"/>
    <mergeCell ref="H1049:I1049"/>
    <mergeCell ref="A1050:B1050"/>
    <mergeCell ref="C1050:F1050"/>
    <mergeCell ref="H1050:I1050"/>
    <mergeCell ref="A1047:B1047"/>
    <mergeCell ref="C1047:F1047"/>
    <mergeCell ref="H1047:I1047"/>
    <mergeCell ref="A1048:B1048"/>
    <mergeCell ref="C1048:F1048"/>
    <mergeCell ref="H1048:I1048"/>
    <mergeCell ref="A1045:B1045"/>
    <mergeCell ref="C1045:F1045"/>
    <mergeCell ref="H1045:I1045"/>
    <mergeCell ref="A1046:B1046"/>
    <mergeCell ref="C1046:F1046"/>
    <mergeCell ref="H1046:I1046"/>
    <mergeCell ref="A1043:B1043"/>
    <mergeCell ref="C1043:F1043"/>
    <mergeCell ref="H1043:I1043"/>
    <mergeCell ref="A1044:B1044"/>
    <mergeCell ref="C1044:F1044"/>
    <mergeCell ref="H1044:I1044"/>
    <mergeCell ref="A1041:B1041"/>
    <mergeCell ref="C1041:F1041"/>
    <mergeCell ref="H1041:I1041"/>
    <mergeCell ref="A1042:B1042"/>
    <mergeCell ref="C1042:F1042"/>
    <mergeCell ref="H1042:I1042"/>
    <mergeCell ref="A1039:B1039"/>
    <mergeCell ref="C1039:F1039"/>
    <mergeCell ref="H1039:I1039"/>
    <mergeCell ref="A1040:B1040"/>
    <mergeCell ref="C1040:F1040"/>
    <mergeCell ref="H1040:I1040"/>
    <mergeCell ref="A1037:B1037"/>
    <mergeCell ref="C1037:F1037"/>
    <mergeCell ref="H1037:I1037"/>
    <mergeCell ref="A1038:B1038"/>
    <mergeCell ref="C1038:F1038"/>
    <mergeCell ref="H1038:I1038"/>
    <mergeCell ref="A1035:B1035"/>
    <mergeCell ref="C1035:F1035"/>
    <mergeCell ref="H1035:I1035"/>
    <mergeCell ref="A1036:B1036"/>
    <mergeCell ref="C1036:F1036"/>
    <mergeCell ref="H1036:I1036"/>
    <mergeCell ref="A1033:B1033"/>
    <mergeCell ref="C1033:F1033"/>
    <mergeCell ref="H1033:I1033"/>
    <mergeCell ref="A1034:B1034"/>
    <mergeCell ref="C1034:F1034"/>
    <mergeCell ref="H1034:I1034"/>
    <mergeCell ref="A1031:B1031"/>
    <mergeCell ref="C1031:F1031"/>
    <mergeCell ref="H1031:I1031"/>
    <mergeCell ref="A1032:B1032"/>
    <mergeCell ref="C1032:F1032"/>
    <mergeCell ref="H1032:I1032"/>
    <mergeCell ref="A1029:B1029"/>
    <mergeCell ref="C1029:F1029"/>
    <mergeCell ref="H1029:I1029"/>
    <mergeCell ref="A1030:B1030"/>
    <mergeCell ref="C1030:F1030"/>
    <mergeCell ref="H1030:I1030"/>
    <mergeCell ref="A1027:B1027"/>
    <mergeCell ref="C1027:F1027"/>
    <mergeCell ref="H1027:I1027"/>
    <mergeCell ref="A1028:B1028"/>
    <mergeCell ref="C1028:F1028"/>
    <mergeCell ref="H1028:I1028"/>
    <mergeCell ref="A1025:B1025"/>
    <mergeCell ref="C1025:F1025"/>
    <mergeCell ref="H1025:I1025"/>
    <mergeCell ref="A1026:B1026"/>
    <mergeCell ref="C1026:F1026"/>
    <mergeCell ref="H1026:I1026"/>
    <mergeCell ref="A1023:B1023"/>
    <mergeCell ref="C1023:F1023"/>
    <mergeCell ref="H1023:I1023"/>
    <mergeCell ref="A1024:B1024"/>
    <mergeCell ref="C1024:F1024"/>
    <mergeCell ref="H1024:I1024"/>
    <mergeCell ref="A1021:B1021"/>
    <mergeCell ref="C1021:F1021"/>
    <mergeCell ref="H1021:I1021"/>
    <mergeCell ref="A1022:B1022"/>
    <mergeCell ref="C1022:F1022"/>
    <mergeCell ref="H1022:I1022"/>
    <mergeCell ref="A1019:B1019"/>
    <mergeCell ref="C1019:F1019"/>
    <mergeCell ref="H1019:I1019"/>
    <mergeCell ref="A1020:B1020"/>
    <mergeCell ref="C1020:F1020"/>
    <mergeCell ref="H1020:I1020"/>
    <mergeCell ref="A1017:B1017"/>
    <mergeCell ref="C1017:F1017"/>
    <mergeCell ref="H1017:I1017"/>
    <mergeCell ref="A1018:B1018"/>
    <mergeCell ref="C1018:F1018"/>
    <mergeCell ref="H1018:I1018"/>
    <mergeCell ref="A1015:B1015"/>
    <mergeCell ref="C1015:F1015"/>
    <mergeCell ref="H1015:I1015"/>
    <mergeCell ref="A1016:B1016"/>
    <mergeCell ref="C1016:F1016"/>
    <mergeCell ref="H1016:I1016"/>
    <mergeCell ref="A1013:B1013"/>
    <mergeCell ref="C1013:F1013"/>
    <mergeCell ref="H1013:I1013"/>
    <mergeCell ref="A1014:B1014"/>
    <mergeCell ref="C1014:F1014"/>
    <mergeCell ref="H1014:I1014"/>
    <mergeCell ref="A1011:B1011"/>
    <mergeCell ref="C1011:F1011"/>
    <mergeCell ref="H1011:I1011"/>
    <mergeCell ref="A1012:B1012"/>
    <mergeCell ref="C1012:F1012"/>
    <mergeCell ref="H1012:I1012"/>
    <mergeCell ref="A1009:B1009"/>
    <mergeCell ref="C1009:F1009"/>
    <mergeCell ref="H1009:I1009"/>
    <mergeCell ref="A1010:B1010"/>
    <mergeCell ref="C1010:F1010"/>
    <mergeCell ref="H1010:I1010"/>
    <mergeCell ref="A1007:B1007"/>
    <mergeCell ref="C1007:F1007"/>
    <mergeCell ref="H1007:I1007"/>
    <mergeCell ref="A1008:B1008"/>
    <mergeCell ref="C1008:F1008"/>
    <mergeCell ref="H1008:I1008"/>
    <mergeCell ref="A1005:B1005"/>
    <mergeCell ref="C1005:F1005"/>
    <mergeCell ref="H1005:I1005"/>
    <mergeCell ref="A1006:B1006"/>
    <mergeCell ref="C1006:F1006"/>
    <mergeCell ref="H1006:I1006"/>
    <mergeCell ref="A1003:B1003"/>
    <mergeCell ref="C1003:F1003"/>
    <mergeCell ref="H1003:I1003"/>
    <mergeCell ref="A1004:B1004"/>
    <mergeCell ref="C1004:F1004"/>
    <mergeCell ref="H1004:I1004"/>
    <mergeCell ref="A1001:B1001"/>
    <mergeCell ref="C1001:F1001"/>
    <mergeCell ref="H1001:I1001"/>
    <mergeCell ref="A1002:B1002"/>
    <mergeCell ref="C1002:F1002"/>
    <mergeCell ref="H1002:I1002"/>
    <mergeCell ref="A999:B999"/>
    <mergeCell ref="C999:F999"/>
    <mergeCell ref="H999:I999"/>
    <mergeCell ref="A1000:B1000"/>
    <mergeCell ref="C1000:F1000"/>
    <mergeCell ref="H1000:I1000"/>
    <mergeCell ref="A997:B997"/>
    <mergeCell ref="C997:F997"/>
    <mergeCell ref="H997:I997"/>
    <mergeCell ref="A998:B998"/>
    <mergeCell ref="C998:F998"/>
    <mergeCell ref="H998:I998"/>
    <mergeCell ref="A995:B995"/>
    <mergeCell ref="C995:F995"/>
    <mergeCell ref="H995:I995"/>
    <mergeCell ref="A996:B996"/>
    <mergeCell ref="C996:F996"/>
    <mergeCell ref="H996:I996"/>
    <mergeCell ref="A993:B993"/>
    <mergeCell ref="C993:F993"/>
    <mergeCell ref="H993:I993"/>
    <mergeCell ref="A994:B994"/>
    <mergeCell ref="C994:F994"/>
    <mergeCell ref="H994:I994"/>
    <mergeCell ref="A991:B991"/>
    <mergeCell ref="C991:F991"/>
    <mergeCell ref="H991:I991"/>
    <mergeCell ref="A992:B992"/>
    <mergeCell ref="C992:F992"/>
    <mergeCell ref="H992:I992"/>
    <mergeCell ref="A989:B989"/>
    <mergeCell ref="C989:F989"/>
    <mergeCell ref="H989:I989"/>
    <mergeCell ref="A990:B990"/>
    <mergeCell ref="C990:F990"/>
    <mergeCell ref="H990:I990"/>
    <mergeCell ref="A987:B987"/>
    <mergeCell ref="C987:F987"/>
    <mergeCell ref="H987:I987"/>
    <mergeCell ref="A988:B988"/>
    <mergeCell ref="C988:F988"/>
    <mergeCell ref="H988:I988"/>
    <mergeCell ref="A985:B985"/>
    <mergeCell ref="C985:F985"/>
    <mergeCell ref="H985:I985"/>
    <mergeCell ref="A986:B986"/>
    <mergeCell ref="C986:F986"/>
    <mergeCell ref="H986:I986"/>
    <mergeCell ref="A983:B983"/>
    <mergeCell ref="C983:F983"/>
    <mergeCell ref="H983:I983"/>
    <mergeCell ref="A984:B984"/>
    <mergeCell ref="C984:F984"/>
    <mergeCell ref="H984:I984"/>
    <mergeCell ref="A981:B981"/>
    <mergeCell ref="C981:F981"/>
    <mergeCell ref="H981:I981"/>
    <mergeCell ref="A982:B982"/>
    <mergeCell ref="C982:F982"/>
    <mergeCell ref="H982:I982"/>
    <mergeCell ref="A979:B979"/>
    <mergeCell ref="C979:F979"/>
    <mergeCell ref="H979:I979"/>
    <mergeCell ref="A980:B980"/>
    <mergeCell ref="C980:F980"/>
    <mergeCell ref="H980:I980"/>
    <mergeCell ref="A977:B977"/>
    <mergeCell ref="C977:F977"/>
    <mergeCell ref="H977:I977"/>
    <mergeCell ref="A978:B978"/>
    <mergeCell ref="C978:F978"/>
    <mergeCell ref="H978:I978"/>
    <mergeCell ref="A975:B975"/>
    <mergeCell ref="C975:F975"/>
    <mergeCell ref="H975:I975"/>
    <mergeCell ref="A976:B976"/>
    <mergeCell ref="C976:F976"/>
    <mergeCell ref="H976:I976"/>
    <mergeCell ref="A973:B973"/>
    <mergeCell ref="C973:F973"/>
    <mergeCell ref="H973:I973"/>
    <mergeCell ref="A974:B974"/>
    <mergeCell ref="C974:F974"/>
    <mergeCell ref="H974:I974"/>
    <mergeCell ref="A971:B971"/>
    <mergeCell ref="C971:F971"/>
    <mergeCell ref="H971:I971"/>
    <mergeCell ref="A972:B972"/>
    <mergeCell ref="C972:F972"/>
    <mergeCell ref="H972:I972"/>
    <mergeCell ref="A969:B969"/>
    <mergeCell ref="C969:F969"/>
    <mergeCell ref="H969:I969"/>
    <mergeCell ref="A970:B970"/>
    <mergeCell ref="C970:F970"/>
    <mergeCell ref="H970:I970"/>
    <mergeCell ref="A967:B967"/>
    <mergeCell ref="C967:F967"/>
    <mergeCell ref="H967:I967"/>
    <mergeCell ref="A968:B968"/>
    <mergeCell ref="C968:F968"/>
    <mergeCell ref="H968:I968"/>
    <mergeCell ref="A965:B965"/>
    <mergeCell ref="C965:F965"/>
    <mergeCell ref="H965:I965"/>
    <mergeCell ref="A966:B966"/>
    <mergeCell ref="C966:F966"/>
    <mergeCell ref="H966:I966"/>
    <mergeCell ref="A963:B963"/>
    <mergeCell ref="C963:F963"/>
    <mergeCell ref="H963:I963"/>
    <mergeCell ref="A964:B964"/>
    <mergeCell ref="C964:F964"/>
    <mergeCell ref="H964:I964"/>
    <mergeCell ref="A961:B961"/>
    <mergeCell ref="C961:F961"/>
    <mergeCell ref="H961:I961"/>
    <mergeCell ref="A962:B962"/>
    <mergeCell ref="C962:F962"/>
    <mergeCell ref="H962:I962"/>
    <mergeCell ref="A959:B959"/>
    <mergeCell ref="C959:F959"/>
    <mergeCell ref="H959:I959"/>
    <mergeCell ref="A960:B960"/>
    <mergeCell ref="C960:F960"/>
    <mergeCell ref="H960:I960"/>
    <mergeCell ref="A957:B957"/>
    <mergeCell ref="C957:F957"/>
    <mergeCell ref="H957:I957"/>
    <mergeCell ref="A958:B958"/>
    <mergeCell ref="C958:F958"/>
    <mergeCell ref="H958:I958"/>
    <mergeCell ref="A955:B955"/>
    <mergeCell ref="C955:F955"/>
    <mergeCell ref="H955:I955"/>
    <mergeCell ref="A956:B956"/>
    <mergeCell ref="C956:F956"/>
    <mergeCell ref="H956:I956"/>
    <mergeCell ref="A953:B953"/>
    <mergeCell ref="C953:F953"/>
    <mergeCell ref="H953:I953"/>
    <mergeCell ref="A954:B954"/>
    <mergeCell ref="C954:F954"/>
    <mergeCell ref="H954:I954"/>
    <mergeCell ref="A951:B951"/>
    <mergeCell ref="C951:F951"/>
    <mergeCell ref="H951:I951"/>
    <mergeCell ref="A952:B952"/>
    <mergeCell ref="C952:F952"/>
    <mergeCell ref="H952:I952"/>
    <mergeCell ref="A949:B949"/>
    <mergeCell ref="C949:F949"/>
    <mergeCell ref="H949:I949"/>
    <mergeCell ref="A950:B950"/>
    <mergeCell ref="C950:F950"/>
    <mergeCell ref="H950:I950"/>
    <mergeCell ref="A947:B947"/>
    <mergeCell ref="C947:F947"/>
    <mergeCell ref="H947:I947"/>
    <mergeCell ref="A948:B948"/>
    <mergeCell ref="C948:F948"/>
    <mergeCell ref="H948:I948"/>
    <mergeCell ref="A945:B945"/>
    <mergeCell ref="C945:F945"/>
    <mergeCell ref="H945:I945"/>
    <mergeCell ref="A946:B946"/>
    <mergeCell ref="C946:F946"/>
    <mergeCell ref="H946:I946"/>
    <mergeCell ref="A943:B943"/>
    <mergeCell ref="C943:F943"/>
    <mergeCell ref="H943:I943"/>
    <mergeCell ref="A944:B944"/>
    <mergeCell ref="C944:F944"/>
    <mergeCell ref="H944:I944"/>
    <mergeCell ref="A941:B941"/>
    <mergeCell ref="C941:F941"/>
    <mergeCell ref="H941:I941"/>
    <mergeCell ref="A942:B942"/>
    <mergeCell ref="C942:F942"/>
    <mergeCell ref="H942:I942"/>
    <mergeCell ref="A939:B939"/>
    <mergeCell ref="C939:F939"/>
    <mergeCell ref="H939:I939"/>
    <mergeCell ref="A940:B940"/>
    <mergeCell ref="C940:F940"/>
    <mergeCell ref="H940:I940"/>
    <mergeCell ref="A937:B937"/>
    <mergeCell ref="C937:F937"/>
    <mergeCell ref="H937:I937"/>
    <mergeCell ref="A938:B938"/>
    <mergeCell ref="C938:F938"/>
    <mergeCell ref="H938:I938"/>
    <mergeCell ref="A935:B935"/>
    <mergeCell ref="C935:F935"/>
    <mergeCell ref="H935:I935"/>
    <mergeCell ref="A936:B936"/>
    <mergeCell ref="C936:F936"/>
    <mergeCell ref="H936:I936"/>
    <mergeCell ref="A933:B933"/>
    <mergeCell ref="C933:F933"/>
    <mergeCell ref="H933:I933"/>
    <mergeCell ref="A934:B934"/>
    <mergeCell ref="C934:F934"/>
    <mergeCell ref="H934:I934"/>
    <mergeCell ref="A931:B931"/>
    <mergeCell ref="C931:F931"/>
    <mergeCell ref="H931:I931"/>
    <mergeCell ref="A932:B932"/>
    <mergeCell ref="C932:F932"/>
    <mergeCell ref="H932:I932"/>
    <mergeCell ref="A929:B929"/>
    <mergeCell ref="C929:F929"/>
    <mergeCell ref="H929:I929"/>
    <mergeCell ref="A930:B930"/>
    <mergeCell ref="C930:F930"/>
    <mergeCell ref="H930:I930"/>
    <mergeCell ref="A927:B927"/>
    <mergeCell ref="C927:F927"/>
    <mergeCell ref="H927:I927"/>
    <mergeCell ref="A928:B928"/>
    <mergeCell ref="C928:F928"/>
    <mergeCell ref="H928:I928"/>
    <mergeCell ref="A925:B925"/>
    <mergeCell ref="C925:F925"/>
    <mergeCell ref="H925:I925"/>
    <mergeCell ref="A926:B926"/>
    <mergeCell ref="C926:F926"/>
    <mergeCell ref="H926:I926"/>
    <mergeCell ref="A923:B923"/>
    <mergeCell ref="C923:F923"/>
    <mergeCell ref="H923:I923"/>
    <mergeCell ref="A924:B924"/>
    <mergeCell ref="C924:F924"/>
    <mergeCell ref="H924:I924"/>
    <mergeCell ref="A921:B921"/>
    <mergeCell ref="C921:F921"/>
    <mergeCell ref="H921:I921"/>
    <mergeCell ref="A922:B922"/>
    <mergeCell ref="C922:F922"/>
    <mergeCell ref="H922:I922"/>
    <mergeCell ref="A919:B919"/>
    <mergeCell ref="C919:F919"/>
    <mergeCell ref="H919:I919"/>
    <mergeCell ref="A920:B920"/>
    <mergeCell ref="C920:F920"/>
    <mergeCell ref="H920:I920"/>
    <mergeCell ref="A917:B917"/>
    <mergeCell ref="C917:F917"/>
    <mergeCell ref="H917:I917"/>
    <mergeCell ref="A918:B918"/>
    <mergeCell ref="C918:F918"/>
    <mergeCell ref="H918:I918"/>
    <mergeCell ref="A915:B915"/>
    <mergeCell ref="C915:F915"/>
    <mergeCell ref="H915:I915"/>
    <mergeCell ref="A916:B916"/>
    <mergeCell ref="C916:F916"/>
    <mergeCell ref="H916:I916"/>
    <mergeCell ref="A913:B913"/>
    <mergeCell ref="C913:F913"/>
    <mergeCell ref="H913:I913"/>
    <mergeCell ref="A914:B914"/>
    <mergeCell ref="C914:F914"/>
    <mergeCell ref="H914:I914"/>
    <mergeCell ref="A911:B911"/>
    <mergeCell ref="C911:F911"/>
    <mergeCell ref="H911:I911"/>
    <mergeCell ref="A912:B912"/>
    <mergeCell ref="C912:F912"/>
    <mergeCell ref="H912:I912"/>
    <mergeCell ref="A909:B909"/>
    <mergeCell ref="C909:F909"/>
    <mergeCell ref="H909:I909"/>
    <mergeCell ref="A910:B910"/>
    <mergeCell ref="C910:F910"/>
    <mergeCell ref="H910:I910"/>
    <mergeCell ref="A907:B907"/>
    <mergeCell ref="C907:F907"/>
    <mergeCell ref="H907:I907"/>
    <mergeCell ref="A908:B908"/>
    <mergeCell ref="C908:F908"/>
    <mergeCell ref="H908:I908"/>
    <mergeCell ref="A905:B905"/>
    <mergeCell ref="C905:F905"/>
    <mergeCell ref="H905:I905"/>
    <mergeCell ref="A906:B906"/>
    <mergeCell ref="C906:F906"/>
    <mergeCell ref="H906:I906"/>
    <mergeCell ref="A903:B903"/>
    <mergeCell ref="C903:F903"/>
    <mergeCell ref="H903:I903"/>
    <mergeCell ref="A904:B904"/>
    <mergeCell ref="C904:F904"/>
    <mergeCell ref="H904:I904"/>
    <mergeCell ref="A901:B901"/>
    <mergeCell ref="C901:F901"/>
    <mergeCell ref="H901:I901"/>
    <mergeCell ref="A902:B902"/>
    <mergeCell ref="C902:F902"/>
    <mergeCell ref="H902:I902"/>
    <mergeCell ref="A899:B899"/>
    <mergeCell ref="C899:F899"/>
    <mergeCell ref="H899:I899"/>
    <mergeCell ref="A900:B900"/>
    <mergeCell ref="C900:F900"/>
    <mergeCell ref="H900:I900"/>
    <mergeCell ref="A897:B897"/>
    <mergeCell ref="C897:F897"/>
    <mergeCell ref="H897:I897"/>
    <mergeCell ref="A898:B898"/>
    <mergeCell ref="C898:F898"/>
    <mergeCell ref="H898:I898"/>
    <mergeCell ref="A895:B895"/>
    <mergeCell ref="C895:F895"/>
    <mergeCell ref="H895:I895"/>
    <mergeCell ref="A896:B896"/>
    <mergeCell ref="C896:F896"/>
    <mergeCell ref="H896:I896"/>
    <mergeCell ref="A893:B893"/>
    <mergeCell ref="C893:F893"/>
    <mergeCell ref="H893:I893"/>
    <mergeCell ref="A894:B894"/>
    <mergeCell ref="C894:F894"/>
    <mergeCell ref="H894:I894"/>
    <mergeCell ref="A891:B891"/>
    <mergeCell ref="C891:F891"/>
    <mergeCell ref="H891:I891"/>
    <mergeCell ref="A892:B892"/>
    <mergeCell ref="C892:F892"/>
    <mergeCell ref="H892:I892"/>
    <mergeCell ref="A889:B889"/>
    <mergeCell ref="C889:F889"/>
    <mergeCell ref="H889:I889"/>
    <mergeCell ref="A890:B890"/>
    <mergeCell ref="C890:F890"/>
    <mergeCell ref="H890:I890"/>
    <mergeCell ref="A887:B887"/>
    <mergeCell ref="C887:F887"/>
    <mergeCell ref="H887:I887"/>
    <mergeCell ref="A888:B888"/>
    <mergeCell ref="C888:F888"/>
    <mergeCell ref="H888:I888"/>
    <mergeCell ref="A885:B885"/>
    <mergeCell ref="C885:F885"/>
    <mergeCell ref="H885:I885"/>
    <mergeCell ref="A886:B886"/>
    <mergeCell ref="C886:F886"/>
    <mergeCell ref="H886:I886"/>
    <mergeCell ref="A883:B883"/>
    <mergeCell ref="C883:F883"/>
    <mergeCell ref="H883:I883"/>
    <mergeCell ref="A884:B884"/>
    <mergeCell ref="C884:F884"/>
    <mergeCell ref="H884:I884"/>
    <mergeCell ref="A881:B881"/>
    <mergeCell ref="C881:F881"/>
    <mergeCell ref="H881:I881"/>
    <mergeCell ref="A882:B882"/>
    <mergeCell ref="C882:F882"/>
    <mergeCell ref="H882:I882"/>
    <mergeCell ref="A879:B879"/>
    <mergeCell ref="C879:F879"/>
    <mergeCell ref="H879:I879"/>
    <mergeCell ref="A880:B880"/>
    <mergeCell ref="C880:F880"/>
    <mergeCell ref="H880:I880"/>
    <mergeCell ref="A877:B877"/>
    <mergeCell ref="C877:F877"/>
    <mergeCell ref="H877:I877"/>
    <mergeCell ref="A878:B878"/>
    <mergeCell ref="C878:F878"/>
    <mergeCell ref="H878:I878"/>
    <mergeCell ref="A875:B875"/>
    <mergeCell ref="C875:F875"/>
    <mergeCell ref="H875:I875"/>
    <mergeCell ref="A876:B876"/>
    <mergeCell ref="C876:F876"/>
    <mergeCell ref="H876:I876"/>
    <mergeCell ref="A873:B873"/>
    <mergeCell ref="C873:F873"/>
    <mergeCell ref="H873:I873"/>
    <mergeCell ref="A874:B874"/>
    <mergeCell ref="C874:F874"/>
    <mergeCell ref="H874:I874"/>
    <mergeCell ref="A871:B871"/>
    <mergeCell ref="C871:F871"/>
    <mergeCell ref="H871:I871"/>
    <mergeCell ref="A872:B872"/>
    <mergeCell ref="C872:F872"/>
    <mergeCell ref="H872:I872"/>
    <mergeCell ref="A869:B869"/>
    <mergeCell ref="C869:F869"/>
    <mergeCell ref="H869:I869"/>
    <mergeCell ref="A870:B870"/>
    <mergeCell ref="C870:F870"/>
    <mergeCell ref="H870:I870"/>
    <mergeCell ref="A867:B867"/>
    <mergeCell ref="C867:F867"/>
    <mergeCell ref="H867:I867"/>
    <mergeCell ref="A868:B868"/>
    <mergeCell ref="C868:F868"/>
    <mergeCell ref="H868:I868"/>
    <mergeCell ref="A865:B865"/>
    <mergeCell ref="C865:F865"/>
    <mergeCell ref="H865:I865"/>
    <mergeCell ref="A866:B866"/>
    <mergeCell ref="C866:F866"/>
    <mergeCell ref="H866:I866"/>
    <mergeCell ref="A863:B863"/>
    <mergeCell ref="C863:F863"/>
    <mergeCell ref="H863:I863"/>
    <mergeCell ref="A864:B864"/>
    <mergeCell ref="C864:F864"/>
    <mergeCell ref="H864:I864"/>
    <mergeCell ref="A861:B861"/>
    <mergeCell ref="C861:F861"/>
    <mergeCell ref="H861:I861"/>
    <mergeCell ref="A862:B862"/>
    <mergeCell ref="C862:F862"/>
    <mergeCell ref="H862:I862"/>
    <mergeCell ref="A859:B859"/>
    <mergeCell ref="C859:F859"/>
    <mergeCell ref="H859:I859"/>
    <mergeCell ref="A860:B860"/>
    <mergeCell ref="C860:F860"/>
    <mergeCell ref="H860:I860"/>
    <mergeCell ref="A857:B857"/>
    <mergeCell ref="C857:F857"/>
    <mergeCell ref="H857:I857"/>
    <mergeCell ref="A858:B858"/>
    <mergeCell ref="C858:F858"/>
    <mergeCell ref="H858:I858"/>
    <mergeCell ref="A855:B855"/>
    <mergeCell ref="C855:F855"/>
    <mergeCell ref="H855:I855"/>
    <mergeCell ref="A856:B856"/>
    <mergeCell ref="C856:F856"/>
    <mergeCell ref="H856:I856"/>
    <mergeCell ref="A853:B853"/>
    <mergeCell ref="C853:F853"/>
    <mergeCell ref="H853:I853"/>
    <mergeCell ref="A854:B854"/>
    <mergeCell ref="C854:F854"/>
    <mergeCell ref="H854:I854"/>
    <mergeCell ref="A851:B851"/>
    <mergeCell ref="C851:F851"/>
    <mergeCell ref="H851:I851"/>
    <mergeCell ref="A852:B852"/>
    <mergeCell ref="C852:F852"/>
    <mergeCell ref="H852:I852"/>
    <mergeCell ref="A849:B849"/>
    <mergeCell ref="C849:F849"/>
    <mergeCell ref="H849:I849"/>
    <mergeCell ref="A850:B850"/>
    <mergeCell ref="C850:F850"/>
    <mergeCell ref="H850:I850"/>
    <mergeCell ref="A847:B847"/>
    <mergeCell ref="C847:F847"/>
    <mergeCell ref="H847:I847"/>
    <mergeCell ref="A848:B848"/>
    <mergeCell ref="C848:F848"/>
    <mergeCell ref="H848:I848"/>
    <mergeCell ref="A845:B845"/>
    <mergeCell ref="C845:F845"/>
    <mergeCell ref="H845:I845"/>
    <mergeCell ref="A846:B846"/>
    <mergeCell ref="C846:F846"/>
    <mergeCell ref="H846:I846"/>
    <mergeCell ref="A843:B843"/>
    <mergeCell ref="C843:F843"/>
    <mergeCell ref="H843:I843"/>
    <mergeCell ref="A844:B844"/>
    <mergeCell ref="C844:F844"/>
    <mergeCell ref="H844:I844"/>
    <mergeCell ref="A841:B841"/>
    <mergeCell ref="C841:F841"/>
    <mergeCell ref="H841:I841"/>
    <mergeCell ref="A842:B842"/>
    <mergeCell ref="C842:F842"/>
    <mergeCell ref="H842:I842"/>
    <mergeCell ref="A839:B839"/>
    <mergeCell ref="C839:F839"/>
    <mergeCell ref="H839:I839"/>
    <mergeCell ref="A840:B840"/>
    <mergeCell ref="C840:F840"/>
    <mergeCell ref="H840:I840"/>
    <mergeCell ref="A837:B837"/>
    <mergeCell ref="C837:F837"/>
    <mergeCell ref="H837:I837"/>
    <mergeCell ref="A838:B838"/>
    <mergeCell ref="C838:F838"/>
    <mergeCell ref="H838:I838"/>
    <mergeCell ref="A835:B835"/>
    <mergeCell ref="C835:F835"/>
    <mergeCell ref="H835:I835"/>
    <mergeCell ref="A836:B836"/>
    <mergeCell ref="C836:F836"/>
    <mergeCell ref="H836:I836"/>
    <mergeCell ref="A833:B833"/>
    <mergeCell ref="C833:F833"/>
    <mergeCell ref="H833:I833"/>
    <mergeCell ref="A834:B834"/>
    <mergeCell ref="C834:F834"/>
    <mergeCell ref="H834:I834"/>
    <mergeCell ref="A831:B831"/>
    <mergeCell ref="C831:F831"/>
    <mergeCell ref="H831:I831"/>
    <mergeCell ref="A832:B832"/>
    <mergeCell ref="C832:F832"/>
    <mergeCell ref="H832:I832"/>
    <mergeCell ref="A829:B829"/>
    <mergeCell ref="C829:F829"/>
    <mergeCell ref="H829:I829"/>
    <mergeCell ref="A830:B830"/>
    <mergeCell ref="C830:F830"/>
    <mergeCell ref="H830:I830"/>
    <mergeCell ref="A827:B827"/>
    <mergeCell ref="C827:F827"/>
    <mergeCell ref="H827:I827"/>
    <mergeCell ref="A828:B828"/>
    <mergeCell ref="C828:F828"/>
    <mergeCell ref="H828:I828"/>
    <mergeCell ref="A825:B825"/>
    <mergeCell ref="C825:F825"/>
    <mergeCell ref="H825:I825"/>
    <mergeCell ref="A826:B826"/>
    <mergeCell ref="C826:F826"/>
    <mergeCell ref="H826:I826"/>
    <mergeCell ref="A823:B823"/>
    <mergeCell ref="C823:F823"/>
    <mergeCell ref="H823:I823"/>
    <mergeCell ref="A824:B824"/>
    <mergeCell ref="C824:F824"/>
    <mergeCell ref="H824:I824"/>
    <mergeCell ref="A821:B821"/>
    <mergeCell ref="C821:F821"/>
    <mergeCell ref="H821:I821"/>
    <mergeCell ref="A822:B822"/>
    <mergeCell ref="C822:F822"/>
    <mergeCell ref="H822:I822"/>
    <mergeCell ref="A819:B819"/>
    <mergeCell ref="C819:F819"/>
    <mergeCell ref="H819:I819"/>
    <mergeCell ref="A820:B820"/>
    <mergeCell ref="C820:F820"/>
    <mergeCell ref="H820:I820"/>
    <mergeCell ref="A817:B817"/>
    <mergeCell ref="C817:F817"/>
    <mergeCell ref="H817:I817"/>
    <mergeCell ref="A818:B818"/>
    <mergeCell ref="C818:F818"/>
    <mergeCell ref="H818:I818"/>
    <mergeCell ref="A815:B815"/>
    <mergeCell ref="C815:F815"/>
    <mergeCell ref="H815:I815"/>
    <mergeCell ref="A816:B816"/>
    <mergeCell ref="C816:F816"/>
    <mergeCell ref="H816:I816"/>
    <mergeCell ref="A813:B813"/>
    <mergeCell ref="C813:F813"/>
    <mergeCell ref="H813:I813"/>
    <mergeCell ref="A814:B814"/>
    <mergeCell ref="C814:F814"/>
    <mergeCell ref="H814:I814"/>
    <mergeCell ref="A811:B811"/>
    <mergeCell ref="C811:F811"/>
    <mergeCell ref="H811:I811"/>
    <mergeCell ref="A812:B812"/>
    <mergeCell ref="C812:F812"/>
    <mergeCell ref="H812:I812"/>
    <mergeCell ref="A809:B809"/>
    <mergeCell ref="C809:F809"/>
    <mergeCell ref="H809:I809"/>
    <mergeCell ref="A810:B810"/>
    <mergeCell ref="C810:F810"/>
    <mergeCell ref="H810:I810"/>
    <mergeCell ref="A807:B807"/>
    <mergeCell ref="C807:F807"/>
    <mergeCell ref="H807:I807"/>
    <mergeCell ref="A808:B808"/>
    <mergeCell ref="C808:F808"/>
    <mergeCell ref="H808:I808"/>
    <mergeCell ref="A805:B805"/>
    <mergeCell ref="C805:F805"/>
    <mergeCell ref="H805:I805"/>
    <mergeCell ref="A806:B806"/>
    <mergeCell ref="C806:F806"/>
    <mergeCell ref="H806:I806"/>
    <mergeCell ref="A803:B803"/>
    <mergeCell ref="C803:F803"/>
    <mergeCell ref="H803:I803"/>
    <mergeCell ref="A804:B804"/>
    <mergeCell ref="C804:F804"/>
    <mergeCell ref="H804:I804"/>
    <mergeCell ref="A801:B801"/>
    <mergeCell ref="C801:F801"/>
    <mergeCell ref="H801:I801"/>
    <mergeCell ref="A802:B802"/>
    <mergeCell ref="C802:F802"/>
    <mergeCell ref="H802:I802"/>
    <mergeCell ref="A799:B799"/>
    <mergeCell ref="C799:F799"/>
    <mergeCell ref="H799:I799"/>
    <mergeCell ref="A800:B800"/>
    <mergeCell ref="C800:F800"/>
    <mergeCell ref="H800:I800"/>
    <mergeCell ref="A797:B797"/>
    <mergeCell ref="C797:F797"/>
    <mergeCell ref="H797:I797"/>
    <mergeCell ref="A798:B798"/>
    <mergeCell ref="C798:F798"/>
    <mergeCell ref="H798:I798"/>
    <mergeCell ref="A795:B795"/>
    <mergeCell ref="C795:F795"/>
    <mergeCell ref="H795:I795"/>
    <mergeCell ref="A796:B796"/>
    <mergeCell ref="C796:F796"/>
    <mergeCell ref="H796:I796"/>
    <mergeCell ref="A793:B793"/>
    <mergeCell ref="C793:F793"/>
    <mergeCell ref="H793:I793"/>
    <mergeCell ref="A794:B794"/>
    <mergeCell ref="C794:F794"/>
    <mergeCell ref="H794:I794"/>
    <mergeCell ref="A791:B791"/>
    <mergeCell ref="C791:F791"/>
    <mergeCell ref="H791:I791"/>
    <mergeCell ref="A792:B792"/>
    <mergeCell ref="C792:F792"/>
    <mergeCell ref="H792:I792"/>
    <mergeCell ref="A789:B789"/>
    <mergeCell ref="C789:F789"/>
    <mergeCell ref="H789:I789"/>
    <mergeCell ref="A790:B790"/>
    <mergeCell ref="C790:F790"/>
    <mergeCell ref="H790:I790"/>
    <mergeCell ref="A787:B787"/>
    <mergeCell ref="C787:F787"/>
    <mergeCell ref="H787:I787"/>
    <mergeCell ref="A788:B788"/>
    <mergeCell ref="C788:F788"/>
    <mergeCell ref="H788:I788"/>
    <mergeCell ref="A785:B785"/>
    <mergeCell ref="C785:F785"/>
    <mergeCell ref="H785:I785"/>
    <mergeCell ref="A786:B786"/>
    <mergeCell ref="C786:F786"/>
    <mergeCell ref="H786:I786"/>
    <mergeCell ref="A783:B783"/>
    <mergeCell ref="C783:F783"/>
    <mergeCell ref="H783:I783"/>
    <mergeCell ref="A784:B784"/>
    <mergeCell ref="C784:F784"/>
    <mergeCell ref="H784:I784"/>
    <mergeCell ref="A781:B781"/>
    <mergeCell ref="C781:F781"/>
    <mergeCell ref="H781:I781"/>
    <mergeCell ref="A782:B782"/>
    <mergeCell ref="C782:F782"/>
    <mergeCell ref="H782:I782"/>
    <mergeCell ref="A779:B779"/>
    <mergeCell ref="C779:F779"/>
    <mergeCell ref="H779:I779"/>
    <mergeCell ref="A780:B780"/>
    <mergeCell ref="C780:F780"/>
    <mergeCell ref="H780:I780"/>
    <mergeCell ref="A777:B777"/>
    <mergeCell ref="C777:F777"/>
    <mergeCell ref="H777:I777"/>
    <mergeCell ref="A778:B778"/>
    <mergeCell ref="C778:F778"/>
    <mergeCell ref="H778:I778"/>
    <mergeCell ref="A775:B775"/>
    <mergeCell ref="C775:F775"/>
    <mergeCell ref="H775:I775"/>
    <mergeCell ref="A776:B776"/>
    <mergeCell ref="C776:F776"/>
    <mergeCell ref="H776:I776"/>
    <mergeCell ref="A773:B773"/>
    <mergeCell ref="C773:F773"/>
    <mergeCell ref="H773:I773"/>
    <mergeCell ref="A774:B774"/>
    <mergeCell ref="C774:F774"/>
    <mergeCell ref="H774:I774"/>
    <mergeCell ref="A771:B771"/>
    <mergeCell ref="C771:F771"/>
    <mergeCell ref="H771:I771"/>
    <mergeCell ref="A772:B772"/>
    <mergeCell ref="C772:F772"/>
    <mergeCell ref="H772:I772"/>
    <mergeCell ref="A769:B769"/>
    <mergeCell ref="C769:F769"/>
    <mergeCell ref="H769:I769"/>
    <mergeCell ref="A770:B770"/>
    <mergeCell ref="C770:F770"/>
    <mergeCell ref="H770:I770"/>
    <mergeCell ref="A767:B767"/>
    <mergeCell ref="C767:F767"/>
    <mergeCell ref="H767:I767"/>
    <mergeCell ref="A768:B768"/>
    <mergeCell ref="C768:F768"/>
    <mergeCell ref="H768:I768"/>
    <mergeCell ref="A765:B765"/>
    <mergeCell ref="C765:F765"/>
    <mergeCell ref="H765:I765"/>
    <mergeCell ref="A766:B766"/>
    <mergeCell ref="C766:F766"/>
    <mergeCell ref="H766:I766"/>
    <mergeCell ref="A763:B763"/>
    <mergeCell ref="C763:F763"/>
    <mergeCell ref="H763:I763"/>
    <mergeCell ref="A764:B764"/>
    <mergeCell ref="C764:F764"/>
    <mergeCell ref="H764:I764"/>
    <mergeCell ref="A761:B761"/>
    <mergeCell ref="C761:F761"/>
    <mergeCell ref="H761:I761"/>
    <mergeCell ref="A762:B762"/>
    <mergeCell ref="C762:F762"/>
    <mergeCell ref="H762:I762"/>
    <mergeCell ref="A759:B759"/>
    <mergeCell ref="C759:F759"/>
    <mergeCell ref="H759:I759"/>
    <mergeCell ref="A760:B760"/>
    <mergeCell ref="C760:F760"/>
    <mergeCell ref="H760:I760"/>
    <mergeCell ref="A757:B757"/>
    <mergeCell ref="C757:F757"/>
    <mergeCell ref="H757:I757"/>
    <mergeCell ref="A758:B758"/>
    <mergeCell ref="C758:F758"/>
    <mergeCell ref="H758:I758"/>
    <mergeCell ref="A755:B755"/>
    <mergeCell ref="C755:F755"/>
    <mergeCell ref="H755:I755"/>
    <mergeCell ref="A756:B756"/>
    <mergeCell ref="C756:F756"/>
    <mergeCell ref="H756:I756"/>
    <mergeCell ref="A753:B753"/>
    <mergeCell ref="C753:F753"/>
    <mergeCell ref="H753:I753"/>
    <mergeCell ref="A754:B754"/>
    <mergeCell ref="C754:F754"/>
    <mergeCell ref="H754:I754"/>
    <mergeCell ref="A751:B751"/>
    <mergeCell ref="C751:F751"/>
    <mergeCell ref="H751:I751"/>
    <mergeCell ref="A752:B752"/>
    <mergeCell ref="C752:F752"/>
    <mergeCell ref="H752:I752"/>
    <mergeCell ref="A749:B749"/>
    <mergeCell ref="C749:F749"/>
    <mergeCell ref="H749:I749"/>
    <mergeCell ref="A750:B750"/>
    <mergeCell ref="C750:F750"/>
    <mergeCell ref="H750:I750"/>
    <mergeCell ref="A747:B747"/>
    <mergeCell ref="C747:F747"/>
    <mergeCell ref="H747:I747"/>
    <mergeCell ref="A748:B748"/>
    <mergeCell ref="C748:F748"/>
    <mergeCell ref="H748:I748"/>
    <mergeCell ref="A745:B745"/>
    <mergeCell ref="C745:F745"/>
    <mergeCell ref="H745:I745"/>
    <mergeCell ref="A746:B746"/>
    <mergeCell ref="C746:F746"/>
    <mergeCell ref="H746:I746"/>
    <mergeCell ref="A743:B743"/>
    <mergeCell ref="C743:F743"/>
    <mergeCell ref="H743:I743"/>
    <mergeCell ref="A744:B744"/>
    <mergeCell ref="C744:F744"/>
    <mergeCell ref="H744:I744"/>
    <mergeCell ref="A741:B741"/>
    <mergeCell ref="C741:F741"/>
    <mergeCell ref="H741:I741"/>
    <mergeCell ref="A742:B742"/>
    <mergeCell ref="C742:F742"/>
    <mergeCell ref="H742:I742"/>
    <mergeCell ref="A739:B739"/>
    <mergeCell ref="C739:F739"/>
    <mergeCell ref="H739:I739"/>
    <mergeCell ref="A740:B740"/>
    <mergeCell ref="C740:F740"/>
    <mergeCell ref="H740:I740"/>
    <mergeCell ref="A737:B737"/>
    <mergeCell ref="C737:F737"/>
    <mergeCell ref="H737:I737"/>
    <mergeCell ref="A738:B738"/>
    <mergeCell ref="C738:F738"/>
    <mergeCell ref="H738:I738"/>
    <mergeCell ref="A735:B735"/>
    <mergeCell ref="C735:F735"/>
    <mergeCell ref="H735:I735"/>
    <mergeCell ref="A736:B736"/>
    <mergeCell ref="C736:F736"/>
    <mergeCell ref="H736:I736"/>
    <mergeCell ref="A733:B733"/>
    <mergeCell ref="C733:F733"/>
    <mergeCell ref="H733:I733"/>
    <mergeCell ref="A734:B734"/>
    <mergeCell ref="C734:F734"/>
    <mergeCell ref="H734:I734"/>
    <mergeCell ref="A731:B731"/>
    <mergeCell ref="C731:F731"/>
    <mergeCell ref="H731:I731"/>
    <mergeCell ref="A732:B732"/>
    <mergeCell ref="C732:F732"/>
    <mergeCell ref="H732:I732"/>
    <mergeCell ref="A729:B729"/>
    <mergeCell ref="C729:F729"/>
    <mergeCell ref="H729:I729"/>
    <mergeCell ref="A730:B730"/>
    <mergeCell ref="C730:F730"/>
    <mergeCell ref="H730:I730"/>
    <mergeCell ref="A727:B727"/>
    <mergeCell ref="C727:F727"/>
    <mergeCell ref="H727:I727"/>
    <mergeCell ref="A728:B728"/>
    <mergeCell ref="C728:F728"/>
    <mergeCell ref="H728:I728"/>
    <mergeCell ref="A725:B725"/>
    <mergeCell ref="C725:F725"/>
    <mergeCell ref="H725:I725"/>
    <mergeCell ref="A726:B726"/>
    <mergeCell ref="C726:F726"/>
    <mergeCell ref="H726:I726"/>
    <mergeCell ref="A723:B723"/>
    <mergeCell ref="C723:F723"/>
    <mergeCell ref="H723:I723"/>
    <mergeCell ref="A724:B724"/>
    <mergeCell ref="C724:F724"/>
    <mergeCell ref="H724:I724"/>
    <mergeCell ref="A721:B721"/>
    <mergeCell ref="C721:F721"/>
    <mergeCell ref="H721:I721"/>
    <mergeCell ref="A722:B722"/>
    <mergeCell ref="C722:F722"/>
    <mergeCell ref="H722:I722"/>
    <mergeCell ref="A719:B719"/>
    <mergeCell ref="C719:F719"/>
    <mergeCell ref="H719:I719"/>
    <mergeCell ref="A720:B720"/>
    <mergeCell ref="C720:F720"/>
    <mergeCell ref="H720:I720"/>
    <mergeCell ref="A717:B717"/>
    <mergeCell ref="C717:F717"/>
    <mergeCell ref="H717:I717"/>
    <mergeCell ref="A718:B718"/>
    <mergeCell ref="C718:F718"/>
    <mergeCell ref="H718:I718"/>
    <mergeCell ref="A715:B715"/>
    <mergeCell ref="C715:F715"/>
    <mergeCell ref="H715:I715"/>
    <mergeCell ref="A716:B716"/>
    <mergeCell ref="C716:F716"/>
    <mergeCell ref="H716:I716"/>
    <mergeCell ref="A713:B713"/>
    <mergeCell ref="C713:F713"/>
    <mergeCell ref="H713:I713"/>
    <mergeCell ref="A714:B714"/>
    <mergeCell ref="C714:F714"/>
    <mergeCell ref="H714:I714"/>
    <mergeCell ref="A711:B711"/>
    <mergeCell ref="C711:F711"/>
    <mergeCell ref="H711:I711"/>
    <mergeCell ref="A712:B712"/>
    <mergeCell ref="C712:F712"/>
    <mergeCell ref="H712:I712"/>
    <mergeCell ref="A709:B709"/>
    <mergeCell ref="C709:F709"/>
    <mergeCell ref="H709:I709"/>
    <mergeCell ref="A710:B710"/>
    <mergeCell ref="C710:F710"/>
    <mergeCell ref="H710:I710"/>
    <mergeCell ref="A707:B707"/>
    <mergeCell ref="C707:F707"/>
    <mergeCell ref="H707:I707"/>
    <mergeCell ref="A708:B708"/>
    <mergeCell ref="C708:F708"/>
    <mergeCell ref="H708:I708"/>
    <mergeCell ref="A705:B705"/>
    <mergeCell ref="C705:F705"/>
    <mergeCell ref="H705:I705"/>
    <mergeCell ref="A706:B706"/>
    <mergeCell ref="C706:F706"/>
    <mergeCell ref="H706:I706"/>
    <mergeCell ref="A703:B703"/>
    <mergeCell ref="C703:F703"/>
    <mergeCell ref="H703:I703"/>
    <mergeCell ref="A704:B704"/>
    <mergeCell ref="C704:F704"/>
    <mergeCell ref="H704:I704"/>
    <mergeCell ref="A701:B701"/>
    <mergeCell ref="C701:F701"/>
    <mergeCell ref="H701:I701"/>
    <mergeCell ref="A702:B702"/>
    <mergeCell ref="C702:F702"/>
    <mergeCell ref="H702:I702"/>
    <mergeCell ref="A699:B699"/>
    <mergeCell ref="C699:F699"/>
    <mergeCell ref="H699:I699"/>
    <mergeCell ref="A700:B700"/>
    <mergeCell ref="C700:F700"/>
    <mergeCell ref="H700:I700"/>
    <mergeCell ref="A697:B697"/>
    <mergeCell ref="C697:F697"/>
    <mergeCell ref="H697:I697"/>
    <mergeCell ref="A698:B698"/>
    <mergeCell ref="C698:F698"/>
    <mergeCell ref="H698:I698"/>
    <mergeCell ref="A695:B695"/>
    <mergeCell ref="C695:F695"/>
    <mergeCell ref="H695:I695"/>
    <mergeCell ref="A696:B696"/>
    <mergeCell ref="C696:F696"/>
    <mergeCell ref="H696:I696"/>
    <mergeCell ref="A693:B693"/>
    <mergeCell ref="C693:F693"/>
    <mergeCell ref="H693:I693"/>
    <mergeCell ref="A694:B694"/>
    <mergeCell ref="C694:F694"/>
    <mergeCell ref="H694:I694"/>
    <mergeCell ref="A691:B691"/>
    <mergeCell ref="C691:F691"/>
    <mergeCell ref="H691:I691"/>
    <mergeCell ref="A692:B692"/>
    <mergeCell ref="C692:F692"/>
    <mergeCell ref="H692:I692"/>
    <mergeCell ref="A689:B689"/>
    <mergeCell ref="C689:F689"/>
    <mergeCell ref="H689:I689"/>
    <mergeCell ref="A690:B690"/>
    <mergeCell ref="C690:F690"/>
    <mergeCell ref="H690:I690"/>
    <mergeCell ref="A687:B687"/>
    <mergeCell ref="C687:F687"/>
    <mergeCell ref="H687:I687"/>
    <mergeCell ref="A688:B688"/>
    <mergeCell ref="C688:F688"/>
    <mergeCell ref="H688:I688"/>
    <mergeCell ref="A685:B685"/>
    <mergeCell ref="C685:F685"/>
    <mergeCell ref="H685:I685"/>
    <mergeCell ref="A686:B686"/>
    <mergeCell ref="C686:F686"/>
    <mergeCell ref="H686:I686"/>
    <mergeCell ref="A683:B683"/>
    <mergeCell ref="C683:F683"/>
    <mergeCell ref="H683:I683"/>
    <mergeCell ref="A684:B684"/>
    <mergeCell ref="C684:F684"/>
    <mergeCell ref="H684:I684"/>
    <mergeCell ref="A681:B681"/>
    <mergeCell ref="C681:F681"/>
    <mergeCell ref="H681:I681"/>
    <mergeCell ref="A682:B682"/>
    <mergeCell ref="C682:F682"/>
    <mergeCell ref="H682:I682"/>
    <mergeCell ref="A679:B679"/>
    <mergeCell ref="C679:F679"/>
    <mergeCell ref="H679:I679"/>
    <mergeCell ref="A680:B680"/>
    <mergeCell ref="C680:F680"/>
    <mergeCell ref="H680:I680"/>
    <mergeCell ref="A677:B677"/>
    <mergeCell ref="C677:F677"/>
    <mergeCell ref="H677:I677"/>
    <mergeCell ref="A678:B678"/>
    <mergeCell ref="C678:F678"/>
    <mergeCell ref="H678:I678"/>
    <mergeCell ref="A675:B675"/>
    <mergeCell ref="C675:F675"/>
    <mergeCell ref="H675:I675"/>
    <mergeCell ref="A676:B676"/>
    <mergeCell ref="C676:F676"/>
    <mergeCell ref="H676:I676"/>
    <mergeCell ref="A673:B673"/>
    <mergeCell ref="C673:F673"/>
    <mergeCell ref="H673:I673"/>
    <mergeCell ref="A674:B674"/>
    <mergeCell ref="C674:F674"/>
    <mergeCell ref="H674:I674"/>
    <mergeCell ref="A671:B671"/>
    <mergeCell ref="C671:F671"/>
    <mergeCell ref="H671:I671"/>
    <mergeCell ref="A672:B672"/>
    <mergeCell ref="C672:F672"/>
    <mergeCell ref="H672:I672"/>
    <mergeCell ref="A669:B669"/>
    <mergeCell ref="C669:F669"/>
    <mergeCell ref="H669:I669"/>
    <mergeCell ref="A670:B670"/>
    <mergeCell ref="C670:F670"/>
    <mergeCell ref="H670:I670"/>
    <mergeCell ref="A667:B667"/>
    <mergeCell ref="C667:F667"/>
    <mergeCell ref="H667:I667"/>
    <mergeCell ref="A668:B668"/>
    <mergeCell ref="C668:F668"/>
    <mergeCell ref="H668:I668"/>
    <mergeCell ref="A665:B665"/>
    <mergeCell ref="C665:F665"/>
    <mergeCell ref="H665:I665"/>
    <mergeCell ref="A666:B666"/>
    <mergeCell ref="C666:F666"/>
    <mergeCell ref="H666:I666"/>
    <mergeCell ref="A663:B663"/>
    <mergeCell ref="C663:F663"/>
    <mergeCell ref="H663:I663"/>
    <mergeCell ref="A664:B664"/>
    <mergeCell ref="C664:F664"/>
    <mergeCell ref="H664:I664"/>
    <mergeCell ref="A661:B661"/>
    <mergeCell ref="C661:F661"/>
    <mergeCell ref="H661:I661"/>
    <mergeCell ref="A662:B662"/>
    <mergeCell ref="C662:F662"/>
    <mergeCell ref="H662:I662"/>
    <mergeCell ref="A659:B659"/>
    <mergeCell ref="C659:F659"/>
    <mergeCell ref="H659:I659"/>
    <mergeCell ref="A660:B660"/>
    <mergeCell ref="C660:F660"/>
    <mergeCell ref="H660:I660"/>
    <mergeCell ref="A657:B657"/>
    <mergeCell ref="C657:F657"/>
    <mergeCell ref="H657:I657"/>
    <mergeCell ref="A658:B658"/>
    <mergeCell ref="C658:F658"/>
    <mergeCell ref="H658:I658"/>
    <mergeCell ref="A655:B655"/>
    <mergeCell ref="C655:F655"/>
    <mergeCell ref="H655:I655"/>
    <mergeCell ref="A656:B656"/>
    <mergeCell ref="C656:F656"/>
    <mergeCell ref="H656:I656"/>
    <mergeCell ref="A653:B653"/>
    <mergeCell ref="C653:F653"/>
    <mergeCell ref="H653:I653"/>
    <mergeCell ref="A654:B654"/>
    <mergeCell ref="C654:F654"/>
    <mergeCell ref="H654:I654"/>
    <mergeCell ref="A651:B651"/>
    <mergeCell ref="C651:F651"/>
    <mergeCell ref="H651:I651"/>
    <mergeCell ref="A652:B652"/>
    <mergeCell ref="C652:F652"/>
    <mergeCell ref="H652:I652"/>
    <mergeCell ref="A649:B649"/>
    <mergeCell ref="C649:F649"/>
    <mergeCell ref="H649:I649"/>
    <mergeCell ref="A650:B650"/>
    <mergeCell ref="C650:F650"/>
    <mergeCell ref="H650:I650"/>
    <mergeCell ref="A647:B647"/>
    <mergeCell ref="C647:F647"/>
    <mergeCell ref="H647:I647"/>
    <mergeCell ref="A648:B648"/>
    <mergeCell ref="C648:F648"/>
    <mergeCell ref="H648:I648"/>
    <mergeCell ref="A645:B645"/>
    <mergeCell ref="C645:F645"/>
    <mergeCell ref="H645:I645"/>
    <mergeCell ref="A646:B646"/>
    <mergeCell ref="C646:F646"/>
    <mergeCell ref="H646:I646"/>
    <mergeCell ref="A643:B643"/>
    <mergeCell ref="C643:F643"/>
    <mergeCell ref="H643:I643"/>
    <mergeCell ref="A644:B644"/>
    <mergeCell ref="C644:F644"/>
    <mergeCell ref="H644:I644"/>
    <mergeCell ref="A641:B641"/>
    <mergeCell ref="C641:F641"/>
    <mergeCell ref="H641:I641"/>
    <mergeCell ref="A642:B642"/>
    <mergeCell ref="C642:F642"/>
    <mergeCell ref="H642:I642"/>
    <mergeCell ref="A639:B639"/>
    <mergeCell ref="C639:F639"/>
    <mergeCell ref="H639:I639"/>
    <mergeCell ref="A640:B640"/>
    <mergeCell ref="C640:F640"/>
    <mergeCell ref="H640:I640"/>
    <mergeCell ref="A637:B637"/>
    <mergeCell ref="C637:F637"/>
    <mergeCell ref="H637:I637"/>
    <mergeCell ref="A638:B638"/>
    <mergeCell ref="C638:F638"/>
    <mergeCell ref="H638:I638"/>
    <mergeCell ref="A635:B635"/>
    <mergeCell ref="C635:F635"/>
    <mergeCell ref="H635:I635"/>
    <mergeCell ref="A636:B636"/>
    <mergeCell ref="C636:F636"/>
    <mergeCell ref="H636:I636"/>
    <mergeCell ref="A633:B633"/>
    <mergeCell ref="C633:F633"/>
    <mergeCell ref="H633:I633"/>
    <mergeCell ref="A634:B634"/>
    <mergeCell ref="C634:F634"/>
    <mergeCell ref="H634:I634"/>
    <mergeCell ref="A631:B631"/>
    <mergeCell ref="C631:F631"/>
    <mergeCell ref="H631:I631"/>
    <mergeCell ref="A632:B632"/>
    <mergeCell ref="C632:F632"/>
    <mergeCell ref="H632:I632"/>
    <mergeCell ref="A629:B629"/>
    <mergeCell ref="C629:F629"/>
    <mergeCell ref="H629:I629"/>
    <mergeCell ref="A630:B630"/>
    <mergeCell ref="C630:F630"/>
    <mergeCell ref="H630:I630"/>
    <mergeCell ref="A627:B627"/>
    <mergeCell ref="C627:F627"/>
    <mergeCell ref="H627:I627"/>
    <mergeCell ref="A628:B628"/>
    <mergeCell ref="C628:F628"/>
    <mergeCell ref="H628:I628"/>
    <mergeCell ref="A625:B625"/>
    <mergeCell ref="C625:F625"/>
    <mergeCell ref="H625:I625"/>
    <mergeCell ref="A626:B626"/>
    <mergeCell ref="C626:F626"/>
    <mergeCell ref="H626:I626"/>
    <mergeCell ref="A623:B623"/>
    <mergeCell ref="C623:F623"/>
    <mergeCell ref="H623:I623"/>
    <mergeCell ref="A624:B624"/>
    <mergeCell ref="C624:F624"/>
    <mergeCell ref="H624:I624"/>
    <mergeCell ref="A621:B621"/>
    <mergeCell ref="C621:F621"/>
    <mergeCell ref="H621:I621"/>
    <mergeCell ref="A622:B622"/>
    <mergeCell ref="C622:F622"/>
    <mergeCell ref="H622:I622"/>
    <mergeCell ref="A619:B619"/>
    <mergeCell ref="C619:F619"/>
    <mergeCell ref="H619:I619"/>
    <mergeCell ref="A620:B620"/>
    <mergeCell ref="C620:F620"/>
    <mergeCell ref="H620:I620"/>
    <mergeCell ref="A617:B617"/>
    <mergeCell ref="C617:F617"/>
    <mergeCell ref="H617:I617"/>
    <mergeCell ref="A618:B618"/>
    <mergeCell ref="C618:F618"/>
    <mergeCell ref="H618:I618"/>
    <mergeCell ref="A615:B615"/>
    <mergeCell ref="C615:F615"/>
    <mergeCell ref="H615:I615"/>
    <mergeCell ref="A616:B616"/>
    <mergeCell ref="C616:F616"/>
    <mergeCell ref="H616:I616"/>
    <mergeCell ref="A613:B613"/>
    <mergeCell ref="C613:F613"/>
    <mergeCell ref="H613:I613"/>
    <mergeCell ref="A614:B614"/>
    <mergeCell ref="C614:F614"/>
    <mergeCell ref="H614:I614"/>
    <mergeCell ref="A611:B611"/>
    <mergeCell ref="C611:F611"/>
    <mergeCell ref="H611:I611"/>
    <mergeCell ref="A612:B612"/>
    <mergeCell ref="C612:F612"/>
    <mergeCell ref="H612:I612"/>
    <mergeCell ref="A609:B609"/>
    <mergeCell ref="C609:F609"/>
    <mergeCell ref="H609:I609"/>
    <mergeCell ref="A610:B610"/>
    <mergeCell ref="C610:F610"/>
    <mergeCell ref="H610:I610"/>
    <mergeCell ref="A607:B607"/>
    <mergeCell ref="C607:F607"/>
    <mergeCell ref="H607:I607"/>
    <mergeCell ref="A608:B608"/>
    <mergeCell ref="C608:F608"/>
    <mergeCell ref="H608:I608"/>
    <mergeCell ref="A605:B605"/>
    <mergeCell ref="C605:F605"/>
    <mergeCell ref="H605:I605"/>
    <mergeCell ref="A606:B606"/>
    <mergeCell ref="C606:F606"/>
    <mergeCell ref="H606:I606"/>
    <mergeCell ref="A603:B603"/>
    <mergeCell ref="C603:F603"/>
    <mergeCell ref="H603:I603"/>
    <mergeCell ref="A604:B604"/>
    <mergeCell ref="C604:F604"/>
    <mergeCell ref="H604:I604"/>
    <mergeCell ref="A601:B601"/>
    <mergeCell ref="C601:F601"/>
    <mergeCell ref="H601:I601"/>
    <mergeCell ref="A602:B602"/>
    <mergeCell ref="C602:F602"/>
    <mergeCell ref="H602:I602"/>
    <mergeCell ref="A599:B599"/>
    <mergeCell ref="C599:F599"/>
    <mergeCell ref="H599:I599"/>
    <mergeCell ref="A600:B600"/>
    <mergeCell ref="C600:F600"/>
    <mergeCell ref="H600:I600"/>
    <mergeCell ref="A597:B597"/>
    <mergeCell ref="C597:F597"/>
    <mergeCell ref="H597:I597"/>
    <mergeCell ref="A598:B598"/>
    <mergeCell ref="C598:F598"/>
    <mergeCell ref="H598:I598"/>
    <mergeCell ref="A595:B595"/>
    <mergeCell ref="C595:F595"/>
    <mergeCell ref="H595:I595"/>
    <mergeCell ref="A596:B596"/>
    <mergeCell ref="C596:F596"/>
    <mergeCell ref="H596:I596"/>
    <mergeCell ref="A593:B593"/>
    <mergeCell ref="C593:F593"/>
    <mergeCell ref="H593:I593"/>
    <mergeCell ref="A594:B594"/>
    <mergeCell ref="C594:F594"/>
    <mergeCell ref="H594:I594"/>
    <mergeCell ref="A591:B591"/>
    <mergeCell ref="C591:F591"/>
    <mergeCell ref="H591:I591"/>
    <mergeCell ref="A592:B592"/>
    <mergeCell ref="C592:F592"/>
    <mergeCell ref="H592:I592"/>
    <mergeCell ref="A589:B589"/>
    <mergeCell ref="C589:F589"/>
    <mergeCell ref="H589:I589"/>
    <mergeCell ref="A590:B590"/>
    <mergeCell ref="C590:F590"/>
    <mergeCell ref="H590:I590"/>
    <mergeCell ref="A587:B587"/>
    <mergeCell ref="C587:F587"/>
    <mergeCell ref="H587:I587"/>
    <mergeCell ref="A588:B588"/>
    <mergeCell ref="C588:F588"/>
    <mergeCell ref="H588:I588"/>
    <mergeCell ref="A585:B585"/>
    <mergeCell ref="C585:F585"/>
    <mergeCell ref="H585:I585"/>
    <mergeCell ref="A586:B586"/>
    <mergeCell ref="C586:F586"/>
    <mergeCell ref="H586:I586"/>
    <mergeCell ref="A583:B583"/>
    <mergeCell ref="C583:F583"/>
    <mergeCell ref="H583:I583"/>
    <mergeCell ref="A584:B584"/>
    <mergeCell ref="C584:F584"/>
    <mergeCell ref="H584:I584"/>
    <mergeCell ref="A581:B581"/>
    <mergeCell ref="C581:F581"/>
    <mergeCell ref="H581:I581"/>
    <mergeCell ref="A582:B582"/>
    <mergeCell ref="C582:F582"/>
    <mergeCell ref="H582:I582"/>
    <mergeCell ref="A579:B579"/>
    <mergeCell ref="C579:F579"/>
    <mergeCell ref="H579:I579"/>
    <mergeCell ref="A580:B580"/>
    <mergeCell ref="C580:F580"/>
    <mergeCell ref="H580:I580"/>
    <mergeCell ref="A577:B577"/>
    <mergeCell ref="C577:F577"/>
    <mergeCell ref="H577:I577"/>
    <mergeCell ref="A578:B578"/>
    <mergeCell ref="C578:F578"/>
    <mergeCell ref="H578:I578"/>
    <mergeCell ref="A575:B575"/>
    <mergeCell ref="C575:F575"/>
    <mergeCell ref="H575:I575"/>
    <mergeCell ref="A576:B576"/>
    <mergeCell ref="C576:F576"/>
    <mergeCell ref="H576:I576"/>
    <mergeCell ref="A573:B573"/>
    <mergeCell ref="C573:F573"/>
    <mergeCell ref="H573:I573"/>
    <mergeCell ref="A574:B574"/>
    <mergeCell ref="C574:F574"/>
    <mergeCell ref="H574:I574"/>
    <mergeCell ref="A571:B571"/>
    <mergeCell ref="C571:F571"/>
    <mergeCell ref="H571:I571"/>
    <mergeCell ref="A572:B572"/>
    <mergeCell ref="C572:F572"/>
    <mergeCell ref="H572:I572"/>
    <mergeCell ref="A569:B569"/>
    <mergeCell ref="C569:F569"/>
    <mergeCell ref="H569:I569"/>
    <mergeCell ref="A570:B570"/>
    <mergeCell ref="C570:F570"/>
    <mergeCell ref="H570:I570"/>
    <mergeCell ref="A567:B567"/>
    <mergeCell ref="C567:F567"/>
    <mergeCell ref="H567:I567"/>
    <mergeCell ref="A568:B568"/>
    <mergeCell ref="C568:F568"/>
    <mergeCell ref="H568:I568"/>
    <mergeCell ref="A565:B565"/>
    <mergeCell ref="C565:F565"/>
    <mergeCell ref="H565:I565"/>
    <mergeCell ref="A566:B566"/>
    <mergeCell ref="C566:F566"/>
    <mergeCell ref="H566:I566"/>
    <mergeCell ref="A563:B563"/>
    <mergeCell ref="C563:F563"/>
    <mergeCell ref="H563:I563"/>
    <mergeCell ref="A564:B564"/>
    <mergeCell ref="C564:F564"/>
    <mergeCell ref="H564:I564"/>
    <mergeCell ref="A561:B561"/>
    <mergeCell ref="C561:F561"/>
    <mergeCell ref="H561:I561"/>
    <mergeCell ref="A562:B562"/>
    <mergeCell ref="C562:F562"/>
    <mergeCell ref="H562:I562"/>
    <mergeCell ref="A559:B559"/>
    <mergeCell ref="C559:F559"/>
    <mergeCell ref="H559:I559"/>
    <mergeCell ref="A560:B560"/>
    <mergeCell ref="C560:F560"/>
    <mergeCell ref="H560:I560"/>
    <mergeCell ref="A557:B557"/>
    <mergeCell ref="C557:F557"/>
    <mergeCell ref="H557:I557"/>
    <mergeCell ref="A558:B558"/>
    <mergeCell ref="C558:F558"/>
    <mergeCell ref="H558:I558"/>
    <mergeCell ref="A555:B555"/>
    <mergeCell ref="C555:F555"/>
    <mergeCell ref="H555:I555"/>
    <mergeCell ref="A556:B556"/>
    <mergeCell ref="C556:F556"/>
    <mergeCell ref="H556:I556"/>
    <mergeCell ref="A553:B553"/>
    <mergeCell ref="C553:F553"/>
    <mergeCell ref="H553:I553"/>
    <mergeCell ref="A554:B554"/>
    <mergeCell ref="C554:F554"/>
    <mergeCell ref="H554:I554"/>
    <mergeCell ref="A551:B551"/>
    <mergeCell ref="C551:F551"/>
    <mergeCell ref="H551:I551"/>
    <mergeCell ref="A552:B552"/>
    <mergeCell ref="C552:F552"/>
    <mergeCell ref="H552:I552"/>
    <mergeCell ref="A549:B549"/>
    <mergeCell ref="C549:F549"/>
    <mergeCell ref="H549:I549"/>
    <mergeCell ref="A550:B550"/>
    <mergeCell ref="C550:F550"/>
    <mergeCell ref="H550:I550"/>
    <mergeCell ref="A547:B547"/>
    <mergeCell ref="C547:F547"/>
    <mergeCell ref="H547:I547"/>
    <mergeCell ref="A548:B548"/>
    <mergeCell ref="C548:F548"/>
    <mergeCell ref="H548:I548"/>
    <mergeCell ref="A545:B545"/>
    <mergeCell ref="C545:F545"/>
    <mergeCell ref="H545:I545"/>
    <mergeCell ref="A546:B546"/>
    <mergeCell ref="C546:F546"/>
    <mergeCell ref="H546:I546"/>
    <mergeCell ref="A543:B543"/>
    <mergeCell ref="C543:F543"/>
    <mergeCell ref="H543:I543"/>
    <mergeCell ref="A544:B544"/>
    <mergeCell ref="C544:F544"/>
    <mergeCell ref="H544:I544"/>
    <mergeCell ref="A541:B541"/>
    <mergeCell ref="C541:F541"/>
    <mergeCell ref="H541:I541"/>
    <mergeCell ref="A542:B542"/>
    <mergeCell ref="C542:F542"/>
    <mergeCell ref="H542:I542"/>
    <mergeCell ref="A539:B539"/>
    <mergeCell ref="C539:F539"/>
    <mergeCell ref="H539:I539"/>
    <mergeCell ref="A540:B540"/>
    <mergeCell ref="C540:F540"/>
    <mergeCell ref="H540:I540"/>
    <mergeCell ref="A537:B537"/>
    <mergeCell ref="C537:F537"/>
    <mergeCell ref="H537:I537"/>
    <mergeCell ref="A538:B538"/>
    <mergeCell ref="C538:F538"/>
    <mergeCell ref="H538:I538"/>
    <mergeCell ref="A535:B535"/>
    <mergeCell ref="C535:F535"/>
    <mergeCell ref="H535:I535"/>
    <mergeCell ref="A536:B536"/>
    <mergeCell ref="C536:F536"/>
    <mergeCell ref="H536:I536"/>
    <mergeCell ref="A533:B533"/>
    <mergeCell ref="C533:F533"/>
    <mergeCell ref="H533:I533"/>
    <mergeCell ref="A534:B534"/>
    <mergeCell ref="C534:F534"/>
    <mergeCell ref="H534:I534"/>
    <mergeCell ref="A531:B531"/>
    <mergeCell ref="C531:F531"/>
    <mergeCell ref="H531:I531"/>
    <mergeCell ref="A532:B532"/>
    <mergeCell ref="C532:F532"/>
    <mergeCell ref="H532:I532"/>
    <mergeCell ref="A529:B529"/>
    <mergeCell ref="C529:F529"/>
    <mergeCell ref="H529:I529"/>
    <mergeCell ref="A530:B530"/>
    <mergeCell ref="C530:F530"/>
    <mergeCell ref="H530:I530"/>
    <mergeCell ref="A527:B527"/>
    <mergeCell ref="C527:F527"/>
    <mergeCell ref="H527:I527"/>
    <mergeCell ref="A528:B528"/>
    <mergeCell ref="C528:F528"/>
    <mergeCell ref="H528:I528"/>
    <mergeCell ref="A525:B525"/>
    <mergeCell ref="C525:F525"/>
    <mergeCell ref="H525:I525"/>
    <mergeCell ref="A526:B526"/>
    <mergeCell ref="C526:F526"/>
    <mergeCell ref="H526:I526"/>
    <mergeCell ref="A523:B523"/>
    <mergeCell ref="C523:F523"/>
    <mergeCell ref="H523:I523"/>
    <mergeCell ref="A524:B524"/>
    <mergeCell ref="C524:F524"/>
    <mergeCell ref="H524:I524"/>
    <mergeCell ref="A521:B521"/>
    <mergeCell ref="C521:F521"/>
    <mergeCell ref="H521:I521"/>
    <mergeCell ref="A522:B522"/>
    <mergeCell ref="C522:F522"/>
    <mergeCell ref="H522:I522"/>
    <mergeCell ref="A519:B519"/>
    <mergeCell ref="C519:F519"/>
    <mergeCell ref="H519:I519"/>
    <mergeCell ref="A520:B520"/>
    <mergeCell ref="C520:F520"/>
    <mergeCell ref="H520:I520"/>
    <mergeCell ref="A517:B517"/>
    <mergeCell ref="C517:F517"/>
    <mergeCell ref="H517:I517"/>
    <mergeCell ref="A518:B518"/>
    <mergeCell ref="C518:F518"/>
    <mergeCell ref="H518:I518"/>
    <mergeCell ref="A515:B515"/>
    <mergeCell ref="C515:F515"/>
    <mergeCell ref="H515:I515"/>
    <mergeCell ref="A516:B516"/>
    <mergeCell ref="C516:F516"/>
    <mergeCell ref="H516:I516"/>
    <mergeCell ref="A513:B513"/>
    <mergeCell ref="C513:F513"/>
    <mergeCell ref="H513:I513"/>
    <mergeCell ref="A514:B514"/>
    <mergeCell ref="C514:F514"/>
    <mergeCell ref="H514:I514"/>
    <mergeCell ref="A511:B511"/>
    <mergeCell ref="C511:F511"/>
    <mergeCell ref="H511:I511"/>
    <mergeCell ref="A512:B512"/>
    <mergeCell ref="C512:F512"/>
    <mergeCell ref="H512:I512"/>
    <mergeCell ref="A509:B509"/>
    <mergeCell ref="C509:F509"/>
    <mergeCell ref="H509:I509"/>
    <mergeCell ref="A510:B510"/>
    <mergeCell ref="C510:F510"/>
    <mergeCell ref="H510:I510"/>
    <mergeCell ref="A507:B507"/>
    <mergeCell ref="C507:F507"/>
    <mergeCell ref="H507:I507"/>
    <mergeCell ref="A508:B508"/>
    <mergeCell ref="C508:F508"/>
    <mergeCell ref="H508:I508"/>
    <mergeCell ref="A505:B505"/>
    <mergeCell ref="C505:F505"/>
    <mergeCell ref="H505:I505"/>
    <mergeCell ref="A506:B506"/>
    <mergeCell ref="C506:F506"/>
    <mergeCell ref="H506:I506"/>
    <mergeCell ref="A503:B503"/>
    <mergeCell ref="C503:F503"/>
    <mergeCell ref="H503:I503"/>
    <mergeCell ref="A504:B504"/>
    <mergeCell ref="C504:F504"/>
    <mergeCell ref="H504:I504"/>
    <mergeCell ref="A501:B501"/>
    <mergeCell ref="C501:F501"/>
    <mergeCell ref="H501:I501"/>
    <mergeCell ref="A502:B502"/>
    <mergeCell ref="C502:F502"/>
    <mergeCell ref="H502:I502"/>
    <mergeCell ref="A499:B499"/>
    <mergeCell ref="C499:F499"/>
    <mergeCell ref="H499:I499"/>
    <mergeCell ref="A500:B500"/>
    <mergeCell ref="C500:F500"/>
    <mergeCell ref="H500:I500"/>
    <mergeCell ref="A497:B497"/>
    <mergeCell ref="C497:F497"/>
    <mergeCell ref="H497:I497"/>
    <mergeCell ref="A498:B498"/>
    <mergeCell ref="C498:F498"/>
    <mergeCell ref="H498:I498"/>
    <mergeCell ref="A495:B495"/>
    <mergeCell ref="C495:F495"/>
    <mergeCell ref="H495:I495"/>
    <mergeCell ref="A496:B496"/>
    <mergeCell ref="C496:F496"/>
    <mergeCell ref="H496:I496"/>
    <mergeCell ref="A493:B493"/>
    <mergeCell ref="C493:F493"/>
    <mergeCell ref="H493:I493"/>
    <mergeCell ref="A494:B494"/>
    <mergeCell ref="C494:F494"/>
    <mergeCell ref="H494:I494"/>
    <mergeCell ref="A491:B491"/>
    <mergeCell ref="C491:F491"/>
    <mergeCell ref="H491:I491"/>
    <mergeCell ref="A492:B492"/>
    <mergeCell ref="C492:F492"/>
    <mergeCell ref="H492:I492"/>
    <mergeCell ref="A489:B489"/>
    <mergeCell ref="C489:F489"/>
    <mergeCell ref="H489:I489"/>
    <mergeCell ref="A490:B490"/>
    <mergeCell ref="C490:F490"/>
    <mergeCell ref="H490:I490"/>
    <mergeCell ref="A487:B487"/>
    <mergeCell ref="C487:F487"/>
    <mergeCell ref="H487:I487"/>
    <mergeCell ref="A488:B488"/>
    <mergeCell ref="C488:F488"/>
    <mergeCell ref="H488:I488"/>
    <mergeCell ref="A485:B485"/>
    <mergeCell ref="C485:F485"/>
    <mergeCell ref="H485:I485"/>
    <mergeCell ref="A486:B486"/>
    <mergeCell ref="C486:F486"/>
    <mergeCell ref="H486:I486"/>
    <mergeCell ref="A483:B483"/>
    <mergeCell ref="C483:F483"/>
    <mergeCell ref="H483:I483"/>
    <mergeCell ref="A484:B484"/>
    <mergeCell ref="C484:F484"/>
    <mergeCell ref="H484:I484"/>
    <mergeCell ref="A481:B481"/>
    <mergeCell ref="C481:F481"/>
    <mergeCell ref="H481:I481"/>
    <mergeCell ref="A482:B482"/>
    <mergeCell ref="C482:F482"/>
    <mergeCell ref="H482:I482"/>
    <mergeCell ref="A479:B479"/>
    <mergeCell ref="C479:F479"/>
    <mergeCell ref="H479:I479"/>
    <mergeCell ref="A480:B480"/>
    <mergeCell ref="C480:F480"/>
    <mergeCell ref="H480:I480"/>
    <mergeCell ref="A477:B477"/>
    <mergeCell ref="C477:F477"/>
    <mergeCell ref="H477:I477"/>
    <mergeCell ref="A478:B478"/>
    <mergeCell ref="C478:F478"/>
    <mergeCell ref="H478:I478"/>
    <mergeCell ref="A475:B475"/>
    <mergeCell ref="C475:F475"/>
    <mergeCell ref="H475:I475"/>
    <mergeCell ref="A476:B476"/>
    <mergeCell ref="C476:F476"/>
    <mergeCell ref="H476:I476"/>
    <mergeCell ref="A473:B473"/>
    <mergeCell ref="C473:F473"/>
    <mergeCell ref="H473:I473"/>
    <mergeCell ref="A474:B474"/>
    <mergeCell ref="C474:F474"/>
    <mergeCell ref="H474:I474"/>
    <mergeCell ref="A471:B471"/>
    <mergeCell ref="C471:F471"/>
    <mergeCell ref="H471:I471"/>
    <mergeCell ref="A472:B472"/>
    <mergeCell ref="C472:F472"/>
    <mergeCell ref="H472:I472"/>
    <mergeCell ref="A469:B469"/>
    <mergeCell ref="C469:F469"/>
    <mergeCell ref="H469:I469"/>
    <mergeCell ref="A470:B470"/>
    <mergeCell ref="C470:F470"/>
    <mergeCell ref="H470:I470"/>
    <mergeCell ref="A467:B467"/>
    <mergeCell ref="C467:F467"/>
    <mergeCell ref="H467:I467"/>
    <mergeCell ref="A468:B468"/>
    <mergeCell ref="C468:F468"/>
    <mergeCell ref="H468:I468"/>
    <mergeCell ref="A465:B465"/>
    <mergeCell ref="C465:F465"/>
    <mergeCell ref="H465:I465"/>
    <mergeCell ref="A466:B466"/>
    <mergeCell ref="C466:F466"/>
    <mergeCell ref="H466:I466"/>
    <mergeCell ref="A463:B463"/>
    <mergeCell ref="C463:F463"/>
    <mergeCell ref="H463:I463"/>
    <mergeCell ref="A464:B464"/>
    <mergeCell ref="C464:F464"/>
    <mergeCell ref="H464:I464"/>
    <mergeCell ref="A461:B461"/>
    <mergeCell ref="C461:F461"/>
    <mergeCell ref="H461:I461"/>
    <mergeCell ref="A462:B462"/>
    <mergeCell ref="C462:F462"/>
    <mergeCell ref="H462:I462"/>
    <mergeCell ref="A459:B459"/>
    <mergeCell ref="C459:F459"/>
    <mergeCell ref="H459:I459"/>
    <mergeCell ref="A460:B460"/>
    <mergeCell ref="C460:F460"/>
    <mergeCell ref="H460:I460"/>
    <mergeCell ref="A457:B457"/>
    <mergeCell ref="C457:F457"/>
    <mergeCell ref="H457:I457"/>
    <mergeCell ref="A458:B458"/>
    <mergeCell ref="C458:F458"/>
    <mergeCell ref="H458:I458"/>
    <mergeCell ref="A455:B455"/>
    <mergeCell ref="C455:F455"/>
    <mergeCell ref="H455:I455"/>
    <mergeCell ref="A456:B456"/>
    <mergeCell ref="C456:F456"/>
    <mergeCell ref="H456:I456"/>
    <mergeCell ref="A453:B453"/>
    <mergeCell ref="C453:F453"/>
    <mergeCell ref="H453:I453"/>
    <mergeCell ref="A454:B454"/>
    <mergeCell ref="C454:F454"/>
    <mergeCell ref="H454:I454"/>
    <mergeCell ref="A451:B451"/>
    <mergeCell ref="C451:F451"/>
    <mergeCell ref="H451:I451"/>
    <mergeCell ref="A452:B452"/>
    <mergeCell ref="C452:F452"/>
    <mergeCell ref="H452:I452"/>
    <mergeCell ref="A449:B449"/>
    <mergeCell ref="C449:F449"/>
    <mergeCell ref="H449:I449"/>
    <mergeCell ref="A450:B450"/>
    <mergeCell ref="C450:F450"/>
    <mergeCell ref="H450:I450"/>
    <mergeCell ref="A447:B447"/>
    <mergeCell ref="C447:F447"/>
    <mergeCell ref="H447:I447"/>
    <mergeCell ref="A448:B448"/>
    <mergeCell ref="C448:F448"/>
    <mergeCell ref="H448:I448"/>
    <mergeCell ref="A445:B445"/>
    <mergeCell ref="C445:F445"/>
    <mergeCell ref="H445:I445"/>
    <mergeCell ref="A446:B446"/>
    <mergeCell ref="C446:F446"/>
    <mergeCell ref="H446:I446"/>
    <mergeCell ref="A443:B443"/>
    <mergeCell ref="C443:F443"/>
    <mergeCell ref="H443:I443"/>
    <mergeCell ref="A444:B444"/>
    <mergeCell ref="C444:F444"/>
    <mergeCell ref="H444:I444"/>
    <mergeCell ref="A441:B441"/>
    <mergeCell ref="C441:F441"/>
    <mergeCell ref="H441:I441"/>
    <mergeCell ref="A442:B442"/>
    <mergeCell ref="C442:F442"/>
    <mergeCell ref="H442:I442"/>
    <mergeCell ref="A439:B439"/>
    <mergeCell ref="C439:F439"/>
    <mergeCell ref="H439:I439"/>
    <mergeCell ref="A440:B440"/>
    <mergeCell ref="C440:F440"/>
    <mergeCell ref="H440:I440"/>
    <mergeCell ref="A437:B437"/>
    <mergeCell ref="C437:F437"/>
    <mergeCell ref="H437:I437"/>
    <mergeCell ref="A438:B438"/>
    <mergeCell ref="C438:F438"/>
    <mergeCell ref="H438:I438"/>
    <mergeCell ref="A435:B435"/>
    <mergeCell ref="C435:F435"/>
    <mergeCell ref="H435:I435"/>
    <mergeCell ref="A436:B436"/>
    <mergeCell ref="C436:F436"/>
    <mergeCell ref="H436:I436"/>
    <mergeCell ref="A433:B433"/>
    <mergeCell ref="C433:F433"/>
    <mergeCell ref="H433:I433"/>
    <mergeCell ref="A434:B434"/>
    <mergeCell ref="C434:F434"/>
    <mergeCell ref="H434:I434"/>
    <mergeCell ref="A431:B431"/>
    <mergeCell ref="C431:F431"/>
    <mergeCell ref="H431:I431"/>
    <mergeCell ref="A432:B432"/>
    <mergeCell ref="C432:F432"/>
    <mergeCell ref="H432:I432"/>
    <mergeCell ref="A429:B429"/>
    <mergeCell ref="C429:F429"/>
    <mergeCell ref="H429:I429"/>
    <mergeCell ref="A430:B430"/>
    <mergeCell ref="C430:F430"/>
    <mergeCell ref="H430:I430"/>
    <mergeCell ref="A427:B427"/>
    <mergeCell ref="C427:F427"/>
    <mergeCell ref="H427:I427"/>
    <mergeCell ref="A428:B428"/>
    <mergeCell ref="C428:F428"/>
    <mergeCell ref="H428:I428"/>
    <mergeCell ref="A425:B425"/>
    <mergeCell ref="C425:F425"/>
    <mergeCell ref="H425:I425"/>
    <mergeCell ref="A426:B426"/>
    <mergeCell ref="C426:F426"/>
    <mergeCell ref="H426:I426"/>
    <mergeCell ref="A423:B423"/>
    <mergeCell ref="C423:F423"/>
    <mergeCell ref="H423:I423"/>
    <mergeCell ref="A424:B424"/>
    <mergeCell ref="C424:F424"/>
    <mergeCell ref="H424:I424"/>
    <mergeCell ref="A421:B421"/>
    <mergeCell ref="C421:F421"/>
    <mergeCell ref="H421:I421"/>
    <mergeCell ref="A422:B422"/>
    <mergeCell ref="C422:F422"/>
    <mergeCell ref="H422:I422"/>
    <mergeCell ref="A419:B419"/>
    <mergeCell ref="C419:F419"/>
    <mergeCell ref="H419:I419"/>
    <mergeCell ref="A420:B420"/>
    <mergeCell ref="C420:F420"/>
    <mergeCell ref="H420:I420"/>
    <mergeCell ref="A417:B417"/>
    <mergeCell ref="C417:F417"/>
    <mergeCell ref="H417:I417"/>
    <mergeCell ref="A418:B418"/>
    <mergeCell ref="C418:F418"/>
    <mergeCell ref="H418:I418"/>
    <mergeCell ref="A415:B415"/>
    <mergeCell ref="C415:F415"/>
    <mergeCell ref="H415:I415"/>
    <mergeCell ref="A416:B416"/>
    <mergeCell ref="C416:F416"/>
    <mergeCell ref="H416:I416"/>
    <mergeCell ref="A413:B413"/>
    <mergeCell ref="C413:F413"/>
    <mergeCell ref="H413:I413"/>
    <mergeCell ref="A414:B414"/>
    <mergeCell ref="C414:F414"/>
    <mergeCell ref="H414:I414"/>
    <mergeCell ref="A411:B411"/>
    <mergeCell ref="C411:F411"/>
    <mergeCell ref="H411:I411"/>
    <mergeCell ref="A412:B412"/>
    <mergeCell ref="C412:F412"/>
    <mergeCell ref="H412:I412"/>
    <mergeCell ref="A409:B409"/>
    <mergeCell ref="C409:F409"/>
    <mergeCell ref="H409:I409"/>
    <mergeCell ref="A410:B410"/>
    <mergeCell ref="C410:F410"/>
    <mergeCell ref="H410:I410"/>
    <mergeCell ref="A407:B407"/>
    <mergeCell ref="C407:F407"/>
    <mergeCell ref="H407:I407"/>
    <mergeCell ref="A408:B408"/>
    <mergeCell ref="C408:F408"/>
    <mergeCell ref="H408:I408"/>
    <mergeCell ref="A405:B405"/>
    <mergeCell ref="C405:F405"/>
    <mergeCell ref="H405:I405"/>
    <mergeCell ref="A406:B406"/>
    <mergeCell ref="C406:F406"/>
    <mergeCell ref="H406:I406"/>
    <mergeCell ref="A403:B403"/>
    <mergeCell ref="C403:F403"/>
    <mergeCell ref="H403:I403"/>
    <mergeCell ref="A404:B404"/>
    <mergeCell ref="C404:F404"/>
    <mergeCell ref="H404:I404"/>
    <mergeCell ref="A401:B401"/>
    <mergeCell ref="C401:F401"/>
    <mergeCell ref="H401:I401"/>
    <mergeCell ref="A402:B402"/>
    <mergeCell ref="C402:F402"/>
    <mergeCell ref="H402:I402"/>
    <mergeCell ref="A399:B399"/>
    <mergeCell ref="C399:F399"/>
    <mergeCell ref="H399:I399"/>
    <mergeCell ref="A400:B400"/>
    <mergeCell ref="C400:F400"/>
    <mergeCell ref="H400:I400"/>
    <mergeCell ref="A397:B397"/>
    <mergeCell ref="C397:F397"/>
    <mergeCell ref="H397:I397"/>
    <mergeCell ref="A398:B398"/>
    <mergeCell ref="C398:F398"/>
    <mergeCell ref="H398:I398"/>
    <mergeCell ref="A395:B395"/>
    <mergeCell ref="C395:F395"/>
    <mergeCell ref="H395:I395"/>
    <mergeCell ref="A396:B396"/>
    <mergeCell ref="C396:F396"/>
    <mergeCell ref="H396:I396"/>
    <mergeCell ref="A393:B393"/>
    <mergeCell ref="C393:F393"/>
    <mergeCell ref="H393:I393"/>
    <mergeCell ref="A394:B394"/>
    <mergeCell ref="C394:F394"/>
    <mergeCell ref="H394:I394"/>
    <mergeCell ref="A391:B391"/>
    <mergeCell ref="C391:F391"/>
    <mergeCell ref="H391:I391"/>
    <mergeCell ref="A392:B392"/>
    <mergeCell ref="C392:F392"/>
    <mergeCell ref="H392:I392"/>
    <mergeCell ref="A389:B389"/>
    <mergeCell ref="C389:F389"/>
    <mergeCell ref="H389:I389"/>
    <mergeCell ref="A390:B390"/>
    <mergeCell ref="C390:F390"/>
    <mergeCell ref="H390:I390"/>
    <mergeCell ref="A387:B387"/>
    <mergeCell ref="C387:F387"/>
    <mergeCell ref="H387:I387"/>
    <mergeCell ref="A388:B388"/>
    <mergeCell ref="C388:F388"/>
    <mergeCell ref="H388:I388"/>
    <mergeCell ref="A385:B385"/>
    <mergeCell ref="C385:F385"/>
    <mergeCell ref="H385:I385"/>
    <mergeCell ref="A386:B386"/>
    <mergeCell ref="C386:F386"/>
    <mergeCell ref="H386:I386"/>
    <mergeCell ref="A383:B383"/>
    <mergeCell ref="C383:F383"/>
    <mergeCell ref="H383:I383"/>
    <mergeCell ref="A384:B384"/>
    <mergeCell ref="C384:F384"/>
    <mergeCell ref="H384:I384"/>
    <mergeCell ref="A381:B381"/>
    <mergeCell ref="C381:F381"/>
    <mergeCell ref="H381:I381"/>
    <mergeCell ref="A382:B382"/>
    <mergeCell ref="C382:F382"/>
    <mergeCell ref="H382:I382"/>
    <mergeCell ref="A379:B379"/>
    <mergeCell ref="C379:F379"/>
    <mergeCell ref="H379:I379"/>
    <mergeCell ref="A380:B380"/>
    <mergeCell ref="C380:F380"/>
    <mergeCell ref="H380:I380"/>
    <mergeCell ref="A377:B377"/>
    <mergeCell ref="C377:F377"/>
    <mergeCell ref="H377:I377"/>
    <mergeCell ref="A378:B378"/>
    <mergeCell ref="C378:F378"/>
    <mergeCell ref="H378:I378"/>
    <mergeCell ref="A375:B375"/>
    <mergeCell ref="C375:F375"/>
    <mergeCell ref="H375:I375"/>
    <mergeCell ref="A376:B376"/>
    <mergeCell ref="C376:F376"/>
    <mergeCell ref="H376:I376"/>
    <mergeCell ref="A373:B373"/>
    <mergeCell ref="C373:F373"/>
    <mergeCell ref="H373:I373"/>
    <mergeCell ref="A374:B374"/>
    <mergeCell ref="C374:F374"/>
    <mergeCell ref="H374:I374"/>
    <mergeCell ref="A371:B371"/>
    <mergeCell ref="C371:F371"/>
    <mergeCell ref="H371:I371"/>
    <mergeCell ref="A372:B372"/>
    <mergeCell ref="C372:F372"/>
    <mergeCell ref="H372:I372"/>
    <mergeCell ref="A369:B369"/>
    <mergeCell ref="C369:F369"/>
    <mergeCell ref="H369:I369"/>
    <mergeCell ref="A370:B370"/>
    <mergeCell ref="C370:F370"/>
    <mergeCell ref="H370:I370"/>
    <mergeCell ref="A367:B367"/>
    <mergeCell ref="C367:F367"/>
    <mergeCell ref="H367:I367"/>
    <mergeCell ref="A368:B368"/>
    <mergeCell ref="C368:F368"/>
    <mergeCell ref="H368:I368"/>
    <mergeCell ref="A365:B365"/>
    <mergeCell ref="C365:F365"/>
    <mergeCell ref="H365:I365"/>
    <mergeCell ref="A366:B366"/>
    <mergeCell ref="C366:F366"/>
    <mergeCell ref="H366:I366"/>
    <mergeCell ref="A363:B363"/>
    <mergeCell ref="C363:F363"/>
    <mergeCell ref="H363:I363"/>
    <mergeCell ref="A364:B364"/>
    <mergeCell ref="C364:F364"/>
    <mergeCell ref="H364:I364"/>
    <mergeCell ref="A361:B361"/>
    <mergeCell ref="C361:F361"/>
    <mergeCell ref="H361:I361"/>
    <mergeCell ref="A362:B362"/>
    <mergeCell ref="C362:F362"/>
    <mergeCell ref="H362:I362"/>
    <mergeCell ref="A359:B359"/>
    <mergeCell ref="C359:F359"/>
    <mergeCell ref="H359:I359"/>
    <mergeCell ref="A360:B360"/>
    <mergeCell ref="C360:F360"/>
    <mergeCell ref="H360:I360"/>
    <mergeCell ref="A357:B357"/>
    <mergeCell ref="C357:F357"/>
    <mergeCell ref="H357:I357"/>
    <mergeCell ref="A358:B358"/>
    <mergeCell ref="C358:F358"/>
    <mergeCell ref="H358:I358"/>
    <mergeCell ref="A355:B355"/>
    <mergeCell ref="C355:F355"/>
    <mergeCell ref="H355:I355"/>
    <mergeCell ref="A356:B356"/>
    <mergeCell ref="C356:F356"/>
    <mergeCell ref="H356:I356"/>
    <mergeCell ref="A353:B353"/>
    <mergeCell ref="C353:F353"/>
    <mergeCell ref="H353:I353"/>
    <mergeCell ref="A354:B354"/>
    <mergeCell ref="C354:F354"/>
    <mergeCell ref="H354:I354"/>
    <mergeCell ref="A351:B351"/>
    <mergeCell ref="C351:F351"/>
    <mergeCell ref="H351:I351"/>
    <mergeCell ref="A352:B352"/>
    <mergeCell ref="C352:F352"/>
    <mergeCell ref="H352:I352"/>
    <mergeCell ref="A349:B349"/>
    <mergeCell ref="C349:F349"/>
    <mergeCell ref="H349:I349"/>
    <mergeCell ref="A350:B350"/>
    <mergeCell ref="C350:F350"/>
    <mergeCell ref="H350:I350"/>
    <mergeCell ref="A347:B347"/>
    <mergeCell ref="C347:F347"/>
    <mergeCell ref="H347:I347"/>
    <mergeCell ref="A348:B348"/>
    <mergeCell ref="C348:F348"/>
    <mergeCell ref="H348:I348"/>
    <mergeCell ref="A345:B345"/>
    <mergeCell ref="C345:F345"/>
    <mergeCell ref="H345:I345"/>
    <mergeCell ref="A346:B346"/>
    <mergeCell ref="C346:F346"/>
    <mergeCell ref="H346:I346"/>
    <mergeCell ref="A343:B343"/>
    <mergeCell ref="C343:F343"/>
    <mergeCell ref="H343:I343"/>
    <mergeCell ref="A344:B344"/>
    <mergeCell ref="C344:F344"/>
    <mergeCell ref="H344:I344"/>
    <mergeCell ref="A341:B341"/>
    <mergeCell ref="C341:F341"/>
    <mergeCell ref="H341:I341"/>
    <mergeCell ref="A342:B342"/>
    <mergeCell ref="C342:F342"/>
    <mergeCell ref="H342:I342"/>
    <mergeCell ref="A339:B339"/>
    <mergeCell ref="C339:F339"/>
    <mergeCell ref="H339:I339"/>
    <mergeCell ref="A340:B340"/>
    <mergeCell ref="C340:F340"/>
    <mergeCell ref="H340:I340"/>
    <mergeCell ref="A337:B337"/>
    <mergeCell ref="C337:F337"/>
    <mergeCell ref="H337:I337"/>
    <mergeCell ref="A338:B338"/>
    <mergeCell ref="C338:F338"/>
    <mergeCell ref="H338:I338"/>
    <mergeCell ref="A335:B335"/>
    <mergeCell ref="C335:F335"/>
    <mergeCell ref="H335:I335"/>
    <mergeCell ref="A336:B336"/>
    <mergeCell ref="C336:F336"/>
    <mergeCell ref="H336:I336"/>
    <mergeCell ref="A333:B333"/>
    <mergeCell ref="C333:F333"/>
    <mergeCell ref="H333:I333"/>
    <mergeCell ref="A334:B334"/>
    <mergeCell ref="C334:F334"/>
    <mergeCell ref="H334:I334"/>
    <mergeCell ref="A331:B331"/>
    <mergeCell ref="C331:F331"/>
    <mergeCell ref="H331:I331"/>
    <mergeCell ref="A332:B332"/>
    <mergeCell ref="C332:F332"/>
    <mergeCell ref="H332:I332"/>
    <mergeCell ref="A329:B329"/>
    <mergeCell ref="C329:F329"/>
    <mergeCell ref="H329:I329"/>
    <mergeCell ref="A330:B330"/>
    <mergeCell ref="C330:F330"/>
    <mergeCell ref="H330:I330"/>
    <mergeCell ref="A327:B327"/>
    <mergeCell ref="C327:F327"/>
    <mergeCell ref="H327:I327"/>
    <mergeCell ref="A328:B328"/>
    <mergeCell ref="C328:F328"/>
    <mergeCell ref="H328:I328"/>
    <mergeCell ref="A325:B325"/>
    <mergeCell ref="C325:F325"/>
    <mergeCell ref="H325:I325"/>
    <mergeCell ref="A326:B326"/>
    <mergeCell ref="C326:F326"/>
    <mergeCell ref="H326:I326"/>
    <mergeCell ref="A323:B323"/>
    <mergeCell ref="C323:F323"/>
    <mergeCell ref="H323:I323"/>
    <mergeCell ref="A324:B324"/>
    <mergeCell ref="C324:F324"/>
    <mergeCell ref="H324:I324"/>
    <mergeCell ref="A321:B321"/>
    <mergeCell ref="C321:F321"/>
    <mergeCell ref="H321:I321"/>
    <mergeCell ref="A322:B322"/>
    <mergeCell ref="C322:F322"/>
    <mergeCell ref="H322:I322"/>
    <mergeCell ref="A319:B319"/>
    <mergeCell ref="C319:F319"/>
    <mergeCell ref="H319:I319"/>
    <mergeCell ref="A320:B320"/>
    <mergeCell ref="C320:F320"/>
    <mergeCell ref="H320:I320"/>
    <mergeCell ref="A317:B317"/>
    <mergeCell ref="C317:F317"/>
    <mergeCell ref="H317:I317"/>
    <mergeCell ref="A318:B318"/>
    <mergeCell ref="C318:F318"/>
    <mergeCell ref="H318:I318"/>
    <mergeCell ref="A315:B315"/>
    <mergeCell ref="C315:F315"/>
    <mergeCell ref="H315:I315"/>
    <mergeCell ref="A316:B316"/>
    <mergeCell ref="C316:F316"/>
    <mergeCell ref="H316:I316"/>
    <mergeCell ref="A313:B313"/>
    <mergeCell ref="C313:F313"/>
    <mergeCell ref="H313:I313"/>
    <mergeCell ref="A314:B314"/>
    <mergeCell ref="C314:F314"/>
    <mergeCell ref="H314:I314"/>
    <mergeCell ref="A311:B311"/>
    <mergeCell ref="C311:F311"/>
    <mergeCell ref="H311:I311"/>
    <mergeCell ref="A312:B312"/>
    <mergeCell ref="C312:F312"/>
    <mergeCell ref="H312:I312"/>
    <mergeCell ref="A309:B309"/>
    <mergeCell ref="C309:F309"/>
    <mergeCell ref="H309:I309"/>
    <mergeCell ref="A310:B310"/>
    <mergeCell ref="C310:F310"/>
    <mergeCell ref="H310:I310"/>
    <mergeCell ref="A307:B307"/>
    <mergeCell ref="C307:F307"/>
    <mergeCell ref="H307:I307"/>
    <mergeCell ref="A308:B308"/>
    <mergeCell ref="C308:F308"/>
    <mergeCell ref="H308:I308"/>
    <mergeCell ref="A305:B305"/>
    <mergeCell ref="C305:F305"/>
    <mergeCell ref="H305:I305"/>
    <mergeCell ref="A306:B306"/>
    <mergeCell ref="C306:F306"/>
    <mergeCell ref="H306:I306"/>
    <mergeCell ref="A303:B303"/>
    <mergeCell ref="C303:F303"/>
    <mergeCell ref="H303:I303"/>
    <mergeCell ref="A304:B304"/>
    <mergeCell ref="C304:F304"/>
    <mergeCell ref="H304:I304"/>
    <mergeCell ref="A301:B301"/>
    <mergeCell ref="C301:F301"/>
    <mergeCell ref="H301:I301"/>
    <mergeCell ref="A302:B302"/>
    <mergeCell ref="C302:F302"/>
    <mergeCell ref="H302:I302"/>
    <mergeCell ref="A299:B299"/>
    <mergeCell ref="C299:F299"/>
    <mergeCell ref="H299:I299"/>
    <mergeCell ref="A300:B300"/>
    <mergeCell ref="C300:F300"/>
    <mergeCell ref="H300:I300"/>
    <mergeCell ref="A297:B297"/>
    <mergeCell ref="C297:F297"/>
    <mergeCell ref="H297:I297"/>
    <mergeCell ref="A298:B298"/>
    <mergeCell ref="C298:F298"/>
    <mergeCell ref="H298:I298"/>
    <mergeCell ref="A295:B295"/>
    <mergeCell ref="C295:F295"/>
    <mergeCell ref="H295:I295"/>
    <mergeCell ref="A296:B296"/>
    <mergeCell ref="C296:F296"/>
    <mergeCell ref="H296:I296"/>
    <mergeCell ref="A293:B293"/>
    <mergeCell ref="C293:F293"/>
    <mergeCell ref="H293:I293"/>
    <mergeCell ref="A294:B294"/>
    <mergeCell ref="C294:F294"/>
    <mergeCell ref="H294:I294"/>
    <mergeCell ref="A291:B291"/>
    <mergeCell ref="C291:F291"/>
    <mergeCell ref="H291:I291"/>
    <mergeCell ref="A292:B292"/>
    <mergeCell ref="C292:F292"/>
    <mergeCell ref="H292:I292"/>
    <mergeCell ref="A289:B289"/>
    <mergeCell ref="C289:F289"/>
    <mergeCell ref="H289:I289"/>
    <mergeCell ref="A290:B290"/>
    <mergeCell ref="C290:F290"/>
    <mergeCell ref="H290:I290"/>
    <mergeCell ref="A287:B287"/>
    <mergeCell ref="C287:F287"/>
    <mergeCell ref="H287:I287"/>
    <mergeCell ref="A288:B288"/>
    <mergeCell ref="C288:F288"/>
    <mergeCell ref="H288:I288"/>
    <mergeCell ref="A285:B285"/>
    <mergeCell ref="C285:F285"/>
    <mergeCell ref="H285:I285"/>
    <mergeCell ref="A286:B286"/>
    <mergeCell ref="C286:F286"/>
    <mergeCell ref="H286:I286"/>
    <mergeCell ref="A283:B283"/>
    <mergeCell ref="C283:F283"/>
    <mergeCell ref="H283:I283"/>
    <mergeCell ref="A284:B284"/>
    <mergeCell ref="C284:F284"/>
    <mergeCell ref="H284:I284"/>
    <mergeCell ref="A281:B281"/>
    <mergeCell ref="C281:F281"/>
    <mergeCell ref="H281:I281"/>
    <mergeCell ref="A282:B282"/>
    <mergeCell ref="C282:F282"/>
    <mergeCell ref="H282:I282"/>
    <mergeCell ref="A279:B279"/>
    <mergeCell ref="C279:F279"/>
    <mergeCell ref="H279:I279"/>
    <mergeCell ref="A280:B280"/>
    <mergeCell ref="C280:F280"/>
    <mergeCell ref="H280:I280"/>
    <mergeCell ref="A277:B277"/>
    <mergeCell ref="C277:F277"/>
    <mergeCell ref="H277:I277"/>
    <mergeCell ref="A278:B278"/>
    <mergeCell ref="C278:F278"/>
    <mergeCell ref="H278:I278"/>
    <mergeCell ref="A275:B275"/>
    <mergeCell ref="C275:F275"/>
    <mergeCell ref="H275:I275"/>
    <mergeCell ref="A276:B276"/>
    <mergeCell ref="C276:F276"/>
    <mergeCell ref="H276:I276"/>
    <mergeCell ref="A273:B273"/>
    <mergeCell ref="C273:F273"/>
    <mergeCell ref="H273:I273"/>
    <mergeCell ref="A274:B274"/>
    <mergeCell ref="C274:F274"/>
    <mergeCell ref="H274:I274"/>
    <mergeCell ref="A271:B271"/>
    <mergeCell ref="C271:F271"/>
    <mergeCell ref="H271:I271"/>
    <mergeCell ref="A272:B272"/>
    <mergeCell ref="C272:F272"/>
    <mergeCell ref="H272:I272"/>
    <mergeCell ref="A269:B269"/>
    <mergeCell ref="C269:F269"/>
    <mergeCell ref="H269:I269"/>
    <mergeCell ref="A270:B270"/>
    <mergeCell ref="C270:F270"/>
    <mergeCell ref="H270:I270"/>
    <mergeCell ref="A267:B267"/>
    <mergeCell ref="C267:F267"/>
    <mergeCell ref="H267:I267"/>
    <mergeCell ref="A268:B268"/>
    <mergeCell ref="C268:F268"/>
    <mergeCell ref="H268:I268"/>
    <mergeCell ref="A265:B265"/>
    <mergeCell ref="C265:F265"/>
    <mergeCell ref="H265:I265"/>
    <mergeCell ref="A266:B266"/>
    <mergeCell ref="C266:F266"/>
    <mergeCell ref="H266:I266"/>
    <mergeCell ref="A263:B263"/>
    <mergeCell ref="C263:F263"/>
    <mergeCell ref="H263:I263"/>
    <mergeCell ref="A264:B264"/>
    <mergeCell ref="C264:F264"/>
    <mergeCell ref="H264:I264"/>
    <mergeCell ref="A261:B261"/>
    <mergeCell ref="C261:F261"/>
    <mergeCell ref="H261:I261"/>
    <mergeCell ref="A262:B262"/>
    <mergeCell ref="C262:F262"/>
    <mergeCell ref="H262:I262"/>
    <mergeCell ref="A259:B259"/>
    <mergeCell ref="C259:F259"/>
    <mergeCell ref="H259:I259"/>
    <mergeCell ref="A260:B260"/>
    <mergeCell ref="C260:F260"/>
    <mergeCell ref="H260:I260"/>
    <mergeCell ref="A257:B257"/>
    <mergeCell ref="C257:F257"/>
    <mergeCell ref="H257:I257"/>
    <mergeCell ref="A258:B258"/>
    <mergeCell ref="C258:F258"/>
    <mergeCell ref="H258:I258"/>
    <mergeCell ref="A255:B255"/>
    <mergeCell ref="C255:F255"/>
    <mergeCell ref="H255:I255"/>
    <mergeCell ref="A256:B256"/>
    <mergeCell ref="C256:F256"/>
    <mergeCell ref="H256:I256"/>
    <mergeCell ref="A253:B253"/>
    <mergeCell ref="C253:F253"/>
    <mergeCell ref="H253:I253"/>
    <mergeCell ref="A254:B254"/>
    <mergeCell ref="C254:F254"/>
    <mergeCell ref="H254:I254"/>
    <mergeCell ref="A251:B251"/>
    <mergeCell ref="C251:F251"/>
    <mergeCell ref="H251:I251"/>
    <mergeCell ref="A252:B252"/>
    <mergeCell ref="C252:F252"/>
    <mergeCell ref="H252:I252"/>
    <mergeCell ref="A249:B249"/>
    <mergeCell ref="C249:F249"/>
    <mergeCell ref="H249:I249"/>
    <mergeCell ref="A250:B250"/>
    <mergeCell ref="C250:F250"/>
    <mergeCell ref="H250:I250"/>
    <mergeCell ref="A247:B247"/>
    <mergeCell ref="C247:F247"/>
    <mergeCell ref="H247:I247"/>
    <mergeCell ref="A248:B248"/>
    <mergeCell ref="C248:F248"/>
    <mergeCell ref="H248:I248"/>
    <mergeCell ref="A245:B245"/>
    <mergeCell ref="C245:F245"/>
    <mergeCell ref="H245:I245"/>
    <mergeCell ref="A246:B246"/>
    <mergeCell ref="C246:F246"/>
    <mergeCell ref="H246:I246"/>
    <mergeCell ref="A243:B243"/>
    <mergeCell ref="C243:F243"/>
    <mergeCell ref="H243:I243"/>
    <mergeCell ref="A244:B244"/>
    <mergeCell ref="C244:F244"/>
    <mergeCell ref="H244:I244"/>
    <mergeCell ref="A241:B241"/>
    <mergeCell ref="C241:F241"/>
    <mergeCell ref="H241:I241"/>
    <mergeCell ref="A242:B242"/>
    <mergeCell ref="C242:F242"/>
    <mergeCell ref="H242:I242"/>
    <mergeCell ref="A239:B239"/>
    <mergeCell ref="C239:F239"/>
    <mergeCell ref="H239:I239"/>
    <mergeCell ref="A240:B240"/>
    <mergeCell ref="C240:F240"/>
    <mergeCell ref="H240:I240"/>
    <mergeCell ref="A237:B237"/>
    <mergeCell ref="C237:F237"/>
    <mergeCell ref="H237:I237"/>
    <mergeCell ref="A238:B238"/>
    <mergeCell ref="C238:F238"/>
    <mergeCell ref="H238:I238"/>
    <mergeCell ref="A235:B235"/>
    <mergeCell ref="C235:F235"/>
    <mergeCell ref="H235:I235"/>
    <mergeCell ref="A236:B236"/>
    <mergeCell ref="C236:F236"/>
    <mergeCell ref="H236:I236"/>
    <mergeCell ref="A233:B233"/>
    <mergeCell ref="C233:F233"/>
    <mergeCell ref="H233:I233"/>
    <mergeCell ref="A234:B234"/>
    <mergeCell ref="C234:F234"/>
    <mergeCell ref="H234:I234"/>
    <mergeCell ref="A231:B231"/>
    <mergeCell ref="C231:F231"/>
    <mergeCell ref="H231:I231"/>
    <mergeCell ref="A232:B232"/>
    <mergeCell ref="C232:F232"/>
    <mergeCell ref="H232:I232"/>
    <mergeCell ref="A229:B229"/>
    <mergeCell ref="C229:F229"/>
    <mergeCell ref="H229:I229"/>
    <mergeCell ref="A230:B230"/>
    <mergeCell ref="C230:F230"/>
    <mergeCell ref="H230:I230"/>
    <mergeCell ref="A227:B227"/>
    <mergeCell ref="C227:F227"/>
    <mergeCell ref="H227:I227"/>
    <mergeCell ref="A228:B228"/>
    <mergeCell ref="C228:F228"/>
    <mergeCell ref="H228:I228"/>
    <mergeCell ref="A225:B225"/>
    <mergeCell ref="C225:F225"/>
    <mergeCell ref="H225:I225"/>
    <mergeCell ref="A226:B226"/>
    <mergeCell ref="C226:F226"/>
    <mergeCell ref="H226:I226"/>
    <mergeCell ref="A223:B223"/>
    <mergeCell ref="C223:F223"/>
    <mergeCell ref="H223:I223"/>
    <mergeCell ref="A224:B224"/>
    <mergeCell ref="C224:F224"/>
    <mergeCell ref="H224:I224"/>
    <mergeCell ref="A221:B221"/>
    <mergeCell ref="C221:F221"/>
    <mergeCell ref="H221:I221"/>
    <mergeCell ref="A222:B222"/>
    <mergeCell ref="C222:F222"/>
    <mergeCell ref="H222:I222"/>
    <mergeCell ref="A219:B219"/>
    <mergeCell ref="C219:F219"/>
    <mergeCell ref="H219:I219"/>
    <mergeCell ref="A220:B220"/>
    <mergeCell ref="C220:F220"/>
    <mergeCell ref="H220:I220"/>
    <mergeCell ref="A217:B217"/>
    <mergeCell ref="C217:F217"/>
    <mergeCell ref="H217:I217"/>
    <mergeCell ref="A218:B218"/>
    <mergeCell ref="C218:F218"/>
    <mergeCell ref="H218:I218"/>
    <mergeCell ref="A215:B215"/>
    <mergeCell ref="C215:F215"/>
    <mergeCell ref="H215:I215"/>
    <mergeCell ref="A216:B216"/>
    <mergeCell ref="C216:F216"/>
    <mergeCell ref="H216:I216"/>
    <mergeCell ref="A213:B213"/>
    <mergeCell ref="C213:F213"/>
    <mergeCell ref="H213:I213"/>
    <mergeCell ref="A214:B214"/>
    <mergeCell ref="C214:F214"/>
    <mergeCell ref="H214:I214"/>
    <mergeCell ref="A211:B211"/>
    <mergeCell ref="C211:F211"/>
    <mergeCell ref="H211:I211"/>
    <mergeCell ref="A212:B212"/>
    <mergeCell ref="C212:F212"/>
    <mergeCell ref="H212:I212"/>
    <mergeCell ref="A209:B209"/>
    <mergeCell ref="C209:F209"/>
    <mergeCell ref="H209:I209"/>
    <mergeCell ref="A210:B210"/>
    <mergeCell ref="C210:F210"/>
    <mergeCell ref="H210:I210"/>
    <mergeCell ref="A207:B207"/>
    <mergeCell ref="C207:F207"/>
    <mergeCell ref="H207:I207"/>
    <mergeCell ref="A208:B208"/>
    <mergeCell ref="C208:F208"/>
    <mergeCell ref="H208:I208"/>
    <mergeCell ref="A205:B205"/>
    <mergeCell ref="C205:F205"/>
    <mergeCell ref="H205:I205"/>
    <mergeCell ref="A206:B206"/>
    <mergeCell ref="C206:F206"/>
    <mergeCell ref="H206:I206"/>
    <mergeCell ref="A203:B203"/>
    <mergeCell ref="C203:F203"/>
    <mergeCell ref="H203:I203"/>
    <mergeCell ref="A204:B204"/>
    <mergeCell ref="C204:F204"/>
    <mergeCell ref="H204:I204"/>
    <mergeCell ref="A201:B201"/>
    <mergeCell ref="C201:F201"/>
    <mergeCell ref="H201:I201"/>
    <mergeCell ref="A202:B202"/>
    <mergeCell ref="C202:F202"/>
    <mergeCell ref="H202:I202"/>
    <mergeCell ref="A199:B199"/>
    <mergeCell ref="C199:F199"/>
    <mergeCell ref="H199:I199"/>
    <mergeCell ref="A200:B200"/>
    <mergeCell ref="C200:F200"/>
    <mergeCell ref="H200:I200"/>
    <mergeCell ref="A197:B197"/>
    <mergeCell ref="C197:F197"/>
    <mergeCell ref="H197:I197"/>
    <mergeCell ref="A198:B198"/>
    <mergeCell ref="C198:F198"/>
    <mergeCell ref="H198:I198"/>
    <mergeCell ref="A195:B195"/>
    <mergeCell ref="C195:F195"/>
    <mergeCell ref="H195:I195"/>
    <mergeCell ref="A196:B196"/>
    <mergeCell ref="C196:F196"/>
    <mergeCell ref="H196:I196"/>
    <mergeCell ref="A193:B193"/>
    <mergeCell ref="C193:F193"/>
    <mergeCell ref="H193:I193"/>
    <mergeCell ref="A194:B194"/>
    <mergeCell ref="C194:F194"/>
    <mergeCell ref="H194:I194"/>
    <mergeCell ref="A191:B191"/>
    <mergeCell ref="C191:F191"/>
    <mergeCell ref="H191:I191"/>
    <mergeCell ref="A192:B192"/>
    <mergeCell ref="C192:F192"/>
    <mergeCell ref="H192:I192"/>
    <mergeCell ref="A189:B189"/>
    <mergeCell ref="C189:F189"/>
    <mergeCell ref="H189:I189"/>
    <mergeCell ref="A190:B190"/>
    <mergeCell ref="C190:F190"/>
    <mergeCell ref="H190:I190"/>
    <mergeCell ref="A187:B187"/>
    <mergeCell ref="C187:F187"/>
    <mergeCell ref="H187:I187"/>
    <mergeCell ref="A188:B188"/>
    <mergeCell ref="C188:F188"/>
    <mergeCell ref="H188:I188"/>
    <mergeCell ref="A185:B185"/>
    <mergeCell ref="C185:F185"/>
    <mergeCell ref="H185:I185"/>
    <mergeCell ref="A186:B186"/>
    <mergeCell ref="C186:F186"/>
    <mergeCell ref="H186:I186"/>
    <mergeCell ref="A183:B183"/>
    <mergeCell ref="C183:F183"/>
    <mergeCell ref="H183:I183"/>
    <mergeCell ref="A184:B184"/>
    <mergeCell ref="C184:F184"/>
    <mergeCell ref="H184:I184"/>
    <mergeCell ref="A181:B181"/>
    <mergeCell ref="C181:F181"/>
    <mergeCell ref="H181:I181"/>
    <mergeCell ref="A182:B182"/>
    <mergeCell ref="C182:F182"/>
    <mergeCell ref="H182:I182"/>
    <mergeCell ref="A179:B179"/>
    <mergeCell ref="C179:F179"/>
    <mergeCell ref="H179:I179"/>
    <mergeCell ref="A180:B180"/>
    <mergeCell ref="C180:F180"/>
    <mergeCell ref="H180:I180"/>
    <mergeCell ref="A177:B177"/>
    <mergeCell ref="C177:F177"/>
    <mergeCell ref="H177:I177"/>
    <mergeCell ref="A178:B178"/>
    <mergeCell ref="C178:F178"/>
    <mergeCell ref="H178:I178"/>
    <mergeCell ref="A175:B175"/>
    <mergeCell ref="C175:F175"/>
    <mergeCell ref="H175:I175"/>
    <mergeCell ref="A176:B176"/>
    <mergeCell ref="C176:F176"/>
    <mergeCell ref="H176:I176"/>
    <mergeCell ref="A173:B173"/>
    <mergeCell ref="C173:F173"/>
    <mergeCell ref="H173:I173"/>
    <mergeCell ref="A174:B174"/>
    <mergeCell ref="C174:F174"/>
    <mergeCell ref="H174:I174"/>
    <mergeCell ref="A171:B171"/>
    <mergeCell ref="C171:F171"/>
    <mergeCell ref="H171:I171"/>
    <mergeCell ref="A172:B172"/>
    <mergeCell ref="C172:F172"/>
    <mergeCell ref="H172:I172"/>
    <mergeCell ref="A169:B169"/>
    <mergeCell ref="C169:F169"/>
    <mergeCell ref="H169:I169"/>
    <mergeCell ref="A170:B170"/>
    <mergeCell ref="C170:F170"/>
    <mergeCell ref="H170:I170"/>
    <mergeCell ref="A167:B167"/>
    <mergeCell ref="C167:F167"/>
    <mergeCell ref="H167:I167"/>
    <mergeCell ref="A168:B168"/>
    <mergeCell ref="C168:F168"/>
    <mergeCell ref="H168:I168"/>
    <mergeCell ref="A165:B165"/>
    <mergeCell ref="C165:F165"/>
    <mergeCell ref="H165:I165"/>
    <mergeCell ref="A166:B166"/>
    <mergeCell ref="C166:F166"/>
    <mergeCell ref="H166:I166"/>
    <mergeCell ref="A163:B163"/>
    <mergeCell ref="C163:F163"/>
    <mergeCell ref="H163:I163"/>
    <mergeCell ref="A164:B164"/>
    <mergeCell ref="C164:F164"/>
    <mergeCell ref="H164:I164"/>
    <mergeCell ref="A161:B161"/>
    <mergeCell ref="C161:F161"/>
    <mergeCell ref="H161:I161"/>
    <mergeCell ref="A162:B162"/>
    <mergeCell ref="C162:F162"/>
    <mergeCell ref="H162:I162"/>
    <mergeCell ref="A159:B159"/>
    <mergeCell ref="C159:F159"/>
    <mergeCell ref="H159:I159"/>
    <mergeCell ref="A160:B160"/>
    <mergeCell ref="C160:F160"/>
    <mergeCell ref="H160:I160"/>
    <mergeCell ref="A157:B157"/>
    <mergeCell ref="C157:F157"/>
    <mergeCell ref="H157:I157"/>
    <mergeCell ref="A158:B158"/>
    <mergeCell ref="C158:F158"/>
    <mergeCell ref="H158:I158"/>
    <mergeCell ref="A155:B155"/>
    <mergeCell ref="C155:F155"/>
    <mergeCell ref="H155:I155"/>
    <mergeCell ref="A156:B156"/>
    <mergeCell ref="C156:F156"/>
    <mergeCell ref="H156:I156"/>
    <mergeCell ref="A153:B153"/>
    <mergeCell ref="C153:F153"/>
    <mergeCell ref="H153:I153"/>
    <mergeCell ref="A154:B154"/>
    <mergeCell ref="C154:F154"/>
    <mergeCell ref="H154:I154"/>
    <mergeCell ref="A151:B151"/>
    <mergeCell ref="C151:F151"/>
    <mergeCell ref="H151:I151"/>
    <mergeCell ref="A152:B152"/>
    <mergeCell ref="C152:F152"/>
    <mergeCell ref="H152:I152"/>
    <mergeCell ref="A149:B149"/>
    <mergeCell ref="C149:F149"/>
    <mergeCell ref="H149:I149"/>
    <mergeCell ref="A150:B150"/>
    <mergeCell ref="C150:F150"/>
    <mergeCell ref="H150:I150"/>
    <mergeCell ref="A147:B147"/>
    <mergeCell ref="C147:F147"/>
    <mergeCell ref="H147:I147"/>
    <mergeCell ref="A148:B148"/>
    <mergeCell ref="C148:F148"/>
    <mergeCell ref="H148:I148"/>
    <mergeCell ref="A145:B145"/>
    <mergeCell ref="C145:F145"/>
    <mergeCell ref="H145:I145"/>
    <mergeCell ref="A146:B146"/>
    <mergeCell ref="C146:F146"/>
    <mergeCell ref="H146:I146"/>
    <mergeCell ref="A143:B143"/>
    <mergeCell ref="C143:F143"/>
    <mergeCell ref="H143:I143"/>
    <mergeCell ref="A144:B144"/>
    <mergeCell ref="C144:F144"/>
    <mergeCell ref="H144:I144"/>
    <mergeCell ref="A141:B141"/>
    <mergeCell ref="C141:F141"/>
    <mergeCell ref="H141:I141"/>
    <mergeCell ref="A142:B142"/>
    <mergeCell ref="C142:F142"/>
    <mergeCell ref="H142:I142"/>
    <mergeCell ref="A139:B139"/>
    <mergeCell ref="C139:F139"/>
    <mergeCell ref="H139:I139"/>
    <mergeCell ref="A140:B140"/>
    <mergeCell ref="C140:F140"/>
    <mergeCell ref="H140:I140"/>
    <mergeCell ref="A137:B137"/>
    <mergeCell ref="C137:F137"/>
    <mergeCell ref="H137:I137"/>
    <mergeCell ref="A138:B138"/>
    <mergeCell ref="C138:F138"/>
    <mergeCell ref="H138:I138"/>
    <mergeCell ref="A135:B135"/>
    <mergeCell ref="C135:F135"/>
    <mergeCell ref="H135:I135"/>
    <mergeCell ref="A136:B136"/>
    <mergeCell ref="C136:F136"/>
    <mergeCell ref="H136:I136"/>
    <mergeCell ref="A133:B133"/>
    <mergeCell ref="C133:F133"/>
    <mergeCell ref="H133:I133"/>
    <mergeCell ref="A134:B134"/>
    <mergeCell ref="C134:F134"/>
    <mergeCell ref="H134:I134"/>
    <mergeCell ref="A131:B131"/>
    <mergeCell ref="C131:F131"/>
    <mergeCell ref="H131:I131"/>
    <mergeCell ref="A132:B132"/>
    <mergeCell ref="C132:F132"/>
    <mergeCell ref="H132:I132"/>
    <mergeCell ref="A129:B129"/>
    <mergeCell ref="C129:F129"/>
    <mergeCell ref="H129:I129"/>
    <mergeCell ref="A130:B130"/>
    <mergeCell ref="C130:F130"/>
    <mergeCell ref="H130:I130"/>
    <mergeCell ref="A127:B127"/>
    <mergeCell ref="C127:F127"/>
    <mergeCell ref="H127:I127"/>
    <mergeCell ref="A128:B128"/>
    <mergeCell ref="C128:F128"/>
    <mergeCell ref="H128:I128"/>
    <mergeCell ref="A125:B125"/>
    <mergeCell ref="C125:F125"/>
    <mergeCell ref="H125:I125"/>
    <mergeCell ref="A126:B126"/>
    <mergeCell ref="C126:F126"/>
    <mergeCell ref="H126:I126"/>
    <mergeCell ref="A123:B123"/>
    <mergeCell ref="C123:F123"/>
    <mergeCell ref="H123:I123"/>
    <mergeCell ref="A124:B124"/>
    <mergeCell ref="C124:F124"/>
    <mergeCell ref="H124:I124"/>
    <mergeCell ref="A121:B121"/>
    <mergeCell ref="C121:F121"/>
    <mergeCell ref="H121:I121"/>
    <mergeCell ref="A122:B122"/>
    <mergeCell ref="C122:F122"/>
    <mergeCell ref="H122:I122"/>
    <mergeCell ref="A119:B119"/>
    <mergeCell ref="C119:F119"/>
    <mergeCell ref="H119:I119"/>
    <mergeCell ref="A120:B120"/>
    <mergeCell ref="C120:F120"/>
    <mergeCell ref="H120:I120"/>
    <mergeCell ref="A117:B117"/>
    <mergeCell ref="C117:F117"/>
    <mergeCell ref="H117:I117"/>
    <mergeCell ref="A118:B118"/>
    <mergeCell ref="C118:F118"/>
    <mergeCell ref="H118:I118"/>
    <mergeCell ref="A115:B115"/>
    <mergeCell ref="C115:F115"/>
    <mergeCell ref="H115:I115"/>
    <mergeCell ref="A116:B116"/>
    <mergeCell ref="C116:F116"/>
    <mergeCell ref="H116:I116"/>
    <mergeCell ref="A113:B113"/>
    <mergeCell ref="C113:F113"/>
    <mergeCell ref="H113:I113"/>
    <mergeCell ref="A114:B114"/>
    <mergeCell ref="C114:F114"/>
    <mergeCell ref="H114:I114"/>
    <mergeCell ref="A111:B111"/>
    <mergeCell ref="C111:F111"/>
    <mergeCell ref="H111:I111"/>
    <mergeCell ref="A112:B112"/>
    <mergeCell ref="C112:F112"/>
    <mergeCell ref="H112:I112"/>
    <mergeCell ref="A109:B109"/>
    <mergeCell ref="C109:F109"/>
    <mergeCell ref="H109:I109"/>
    <mergeCell ref="A110:B110"/>
    <mergeCell ref="C110:F110"/>
    <mergeCell ref="H110:I110"/>
    <mergeCell ref="A107:B107"/>
    <mergeCell ref="C107:F107"/>
    <mergeCell ref="H107:I107"/>
    <mergeCell ref="A108:B108"/>
    <mergeCell ref="C108:F108"/>
    <mergeCell ref="H108:I108"/>
    <mergeCell ref="A105:B105"/>
    <mergeCell ref="C105:F105"/>
    <mergeCell ref="H105:I105"/>
    <mergeCell ref="A106:B106"/>
    <mergeCell ref="C106:F106"/>
    <mergeCell ref="H106:I106"/>
    <mergeCell ref="A103:B103"/>
    <mergeCell ref="C103:F103"/>
    <mergeCell ref="H103:I103"/>
    <mergeCell ref="A104:B104"/>
    <mergeCell ref="C104:F104"/>
    <mergeCell ref="H104:I104"/>
    <mergeCell ref="A101:B101"/>
    <mergeCell ref="C101:F101"/>
    <mergeCell ref="H101:I101"/>
    <mergeCell ref="A102:B102"/>
    <mergeCell ref="C102:F102"/>
    <mergeCell ref="H102:I102"/>
    <mergeCell ref="A99:B99"/>
    <mergeCell ref="C99:F99"/>
    <mergeCell ref="H99:I99"/>
    <mergeCell ref="A100:B100"/>
    <mergeCell ref="C100:F100"/>
    <mergeCell ref="H100:I100"/>
    <mergeCell ref="A97:B97"/>
    <mergeCell ref="C97:F97"/>
    <mergeCell ref="H97:I97"/>
    <mergeCell ref="A98:B98"/>
    <mergeCell ref="C98:F98"/>
    <mergeCell ref="H98:I98"/>
    <mergeCell ref="A95:B95"/>
    <mergeCell ref="C95:F95"/>
    <mergeCell ref="H95:I95"/>
    <mergeCell ref="A96:B96"/>
    <mergeCell ref="C96:F96"/>
    <mergeCell ref="H96:I96"/>
    <mergeCell ref="A93:B93"/>
    <mergeCell ref="C93:F93"/>
    <mergeCell ref="H93:I93"/>
    <mergeCell ref="A94:B94"/>
    <mergeCell ref="C94:F94"/>
    <mergeCell ref="H94:I94"/>
    <mergeCell ref="A91:B91"/>
    <mergeCell ref="C91:F91"/>
    <mergeCell ref="H91:I91"/>
    <mergeCell ref="A92:B92"/>
    <mergeCell ref="C92:F92"/>
    <mergeCell ref="H92:I92"/>
    <mergeCell ref="A89:B89"/>
    <mergeCell ref="C89:F89"/>
    <mergeCell ref="H89:I89"/>
    <mergeCell ref="A90:B90"/>
    <mergeCell ref="C90:F90"/>
    <mergeCell ref="H90:I90"/>
    <mergeCell ref="A87:B87"/>
    <mergeCell ref="C87:F87"/>
    <mergeCell ref="H87:I87"/>
    <mergeCell ref="A88:B88"/>
    <mergeCell ref="C88:F88"/>
    <mergeCell ref="H88:I88"/>
    <mergeCell ref="A85:B85"/>
    <mergeCell ref="C85:F85"/>
    <mergeCell ref="H85:I85"/>
    <mergeCell ref="A86:B86"/>
    <mergeCell ref="C86:F86"/>
    <mergeCell ref="H86:I86"/>
    <mergeCell ref="A83:B83"/>
    <mergeCell ref="C83:F83"/>
    <mergeCell ref="H83:I83"/>
    <mergeCell ref="A84:B84"/>
    <mergeCell ref="C84:F84"/>
    <mergeCell ref="H84:I84"/>
    <mergeCell ref="A81:B81"/>
    <mergeCell ref="C81:F81"/>
    <mergeCell ref="H81:I81"/>
    <mergeCell ref="A82:B82"/>
    <mergeCell ref="C82:F82"/>
    <mergeCell ref="H82:I82"/>
    <mergeCell ref="A79:B79"/>
    <mergeCell ref="C79:F79"/>
    <mergeCell ref="H79:I79"/>
    <mergeCell ref="A80:B80"/>
    <mergeCell ref="C80:F80"/>
    <mergeCell ref="H80:I80"/>
    <mergeCell ref="A77:B77"/>
    <mergeCell ref="C77:F77"/>
    <mergeCell ref="H77:I77"/>
    <mergeCell ref="A78:B78"/>
    <mergeCell ref="C78:F78"/>
    <mergeCell ref="H78:I78"/>
    <mergeCell ref="A75:B75"/>
    <mergeCell ref="C75:F75"/>
    <mergeCell ref="H75:I75"/>
    <mergeCell ref="A76:B76"/>
    <mergeCell ref="C76:F76"/>
    <mergeCell ref="H76:I76"/>
    <mergeCell ref="A73:B73"/>
    <mergeCell ref="C73:F73"/>
    <mergeCell ref="H73:I73"/>
    <mergeCell ref="A74:B74"/>
    <mergeCell ref="C74:F74"/>
    <mergeCell ref="H74:I74"/>
    <mergeCell ref="A71:B71"/>
    <mergeCell ref="C71:F71"/>
    <mergeCell ref="H71:I71"/>
    <mergeCell ref="A72:B72"/>
    <mergeCell ref="C72:F72"/>
    <mergeCell ref="H72:I72"/>
    <mergeCell ref="A69:B69"/>
    <mergeCell ref="C69:F69"/>
    <mergeCell ref="H69:I69"/>
    <mergeCell ref="A70:B70"/>
    <mergeCell ref="C70:F70"/>
    <mergeCell ref="H70:I70"/>
    <mergeCell ref="A67:B67"/>
    <mergeCell ref="C67:F67"/>
    <mergeCell ref="H67:I67"/>
    <mergeCell ref="A68:B68"/>
    <mergeCell ref="C68:F68"/>
    <mergeCell ref="H68:I68"/>
    <mergeCell ref="A65:B65"/>
    <mergeCell ref="C65:F65"/>
    <mergeCell ref="H65:I65"/>
    <mergeCell ref="A66:B66"/>
    <mergeCell ref="C66:F66"/>
    <mergeCell ref="H66:I66"/>
    <mergeCell ref="A63:B63"/>
    <mergeCell ref="C63:F63"/>
    <mergeCell ref="H63:I63"/>
    <mergeCell ref="A64:B64"/>
    <mergeCell ref="C64:F64"/>
    <mergeCell ref="H64:I64"/>
    <mergeCell ref="A61:B61"/>
    <mergeCell ref="C61:F61"/>
    <mergeCell ref="H61:I61"/>
    <mergeCell ref="A62:B62"/>
    <mergeCell ref="C62:F62"/>
    <mergeCell ref="H62:I62"/>
    <mergeCell ref="A59:B59"/>
    <mergeCell ref="C59:F59"/>
    <mergeCell ref="H59:I59"/>
    <mergeCell ref="A60:B60"/>
    <mergeCell ref="C60:F60"/>
    <mergeCell ref="H60:I60"/>
    <mergeCell ref="A57:B57"/>
    <mergeCell ref="C57:F57"/>
    <mergeCell ref="H57:I57"/>
    <mergeCell ref="A58:B58"/>
    <mergeCell ref="C58:F58"/>
    <mergeCell ref="H58:I58"/>
    <mergeCell ref="A55:B55"/>
    <mergeCell ref="C55:F55"/>
    <mergeCell ref="H55:I55"/>
    <mergeCell ref="A56:B56"/>
    <mergeCell ref="C56:F56"/>
    <mergeCell ref="H56:I56"/>
    <mergeCell ref="A53:B53"/>
    <mergeCell ref="C53:F53"/>
    <mergeCell ref="H53:I53"/>
    <mergeCell ref="A54:B54"/>
    <mergeCell ref="C54:F54"/>
    <mergeCell ref="H54:I54"/>
    <mergeCell ref="A51:B51"/>
    <mergeCell ref="C51:F51"/>
    <mergeCell ref="H51:I51"/>
    <mergeCell ref="A52:B52"/>
    <mergeCell ref="C52:F52"/>
    <mergeCell ref="H52:I52"/>
    <mergeCell ref="A49:B49"/>
    <mergeCell ref="C49:F49"/>
    <mergeCell ref="H49:I49"/>
    <mergeCell ref="A50:B50"/>
    <mergeCell ref="C50:F50"/>
    <mergeCell ref="H50:I50"/>
    <mergeCell ref="A47:B47"/>
    <mergeCell ref="C47:F47"/>
    <mergeCell ref="H47:I47"/>
    <mergeCell ref="A48:B48"/>
    <mergeCell ref="C48:F48"/>
    <mergeCell ref="H48:I48"/>
    <mergeCell ref="A45:B45"/>
    <mergeCell ref="C45:F45"/>
    <mergeCell ref="H45:I45"/>
    <mergeCell ref="A46:B46"/>
    <mergeCell ref="C46:F46"/>
    <mergeCell ref="H46:I46"/>
    <mergeCell ref="A43:B43"/>
    <mergeCell ref="C43:F43"/>
    <mergeCell ref="H43:I43"/>
    <mergeCell ref="A44:B44"/>
    <mergeCell ref="C44:F44"/>
    <mergeCell ref="H44:I44"/>
    <mergeCell ref="A41:B41"/>
    <mergeCell ref="C41:F41"/>
    <mergeCell ref="H41:I41"/>
    <mergeCell ref="A42:B42"/>
    <mergeCell ref="C42:F42"/>
    <mergeCell ref="H42:I42"/>
    <mergeCell ref="A39:B39"/>
    <mergeCell ref="C39:F39"/>
    <mergeCell ref="H39:I39"/>
    <mergeCell ref="A40:B40"/>
    <mergeCell ref="C40:F40"/>
    <mergeCell ref="H40:I40"/>
    <mergeCell ref="A37:B37"/>
    <mergeCell ref="C37:F37"/>
    <mergeCell ref="H37:I37"/>
    <mergeCell ref="A38:B38"/>
    <mergeCell ref="C38:F38"/>
    <mergeCell ref="H38:I38"/>
    <mergeCell ref="A35:B35"/>
    <mergeCell ref="C35:F35"/>
    <mergeCell ref="H35:I35"/>
    <mergeCell ref="A36:B36"/>
    <mergeCell ref="C36:F36"/>
    <mergeCell ref="H36:I36"/>
    <mergeCell ref="A33:B33"/>
    <mergeCell ref="C33:F33"/>
    <mergeCell ref="H33:I33"/>
    <mergeCell ref="A34:B34"/>
    <mergeCell ref="C34:F34"/>
    <mergeCell ref="H34:I34"/>
    <mergeCell ref="A31:B31"/>
    <mergeCell ref="C31:F31"/>
    <mergeCell ref="H31:I31"/>
    <mergeCell ref="A32:B32"/>
    <mergeCell ref="C32:F32"/>
    <mergeCell ref="H32:I32"/>
    <mergeCell ref="A29:B29"/>
    <mergeCell ref="C29:F29"/>
    <mergeCell ref="H29:I29"/>
    <mergeCell ref="A30:B30"/>
    <mergeCell ref="C30:F30"/>
    <mergeCell ref="H30:I30"/>
    <mergeCell ref="A25:I25"/>
    <mergeCell ref="A26:I26"/>
    <mergeCell ref="A27:I27"/>
    <mergeCell ref="A28:B28"/>
    <mergeCell ref="C28:F28"/>
    <mergeCell ref="H28:I28"/>
    <mergeCell ref="A20:I20"/>
    <mergeCell ref="A21:I21"/>
    <mergeCell ref="A22:I22"/>
    <mergeCell ref="A23:I23"/>
    <mergeCell ref="A24:I24"/>
    <mergeCell ref="A15:I15"/>
    <mergeCell ref="A16:I16"/>
    <mergeCell ref="A17:I17"/>
    <mergeCell ref="A18:I18"/>
    <mergeCell ref="A19:I19"/>
    <mergeCell ref="A1:I1"/>
    <mergeCell ref="A2:I2"/>
    <mergeCell ref="A3:I3"/>
    <mergeCell ref="A4:I4"/>
    <mergeCell ref="A5:I5"/>
    <mergeCell ref="A6:I6"/>
    <mergeCell ref="A7:I7"/>
    <mergeCell ref="A8:I8"/>
    <mergeCell ref="A9:I9"/>
    <mergeCell ref="A10:I10"/>
    <mergeCell ref="A11:I11"/>
    <mergeCell ref="A12:I12"/>
    <mergeCell ref="A13:I13"/>
    <mergeCell ref="A14:I14"/>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&amp;C&amp;"Arial,Normal"&amp;10&amp;A</oddHeader>
    <oddFooter>&amp;C&amp;"Arial,Normal"&amp;10Página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8"/>
  <dimension ref="A1:N1922"/>
  <sheetViews>
    <sheetView workbookViewId="0">
      <selection activeCell="A25" sqref="A25"/>
    </sheetView>
  </sheetViews>
  <sheetFormatPr defaultRowHeight="15" x14ac:dyDescent="0.25"/>
  <cols>
    <col min="1" max="1" width="7.7109375" customWidth="1"/>
    <col min="2" max="2" width="8.28515625" customWidth="1"/>
    <col min="3" max="3" width="6.85546875" customWidth="1"/>
    <col min="4" max="4" width="4.5703125" customWidth="1"/>
    <col min="5" max="5" width="1.7109375" customWidth="1"/>
    <col min="6" max="6" width="5.140625" customWidth="1"/>
    <col min="7" max="7" width="23.5703125" customWidth="1"/>
    <col min="8" max="8" width="11.5703125" customWidth="1"/>
    <col min="9" max="9" width="2.140625" customWidth="1"/>
    <col min="10" max="10" width="7" customWidth="1"/>
    <col min="11" max="11" width="2.7109375" customWidth="1"/>
    <col min="12" max="12" width="3.7109375" customWidth="1"/>
    <col min="13" max="13" width="5.42578125" customWidth="1"/>
    <col min="14" max="14" width="13.7109375" customWidth="1"/>
  </cols>
  <sheetData>
    <row r="1" spans="1:14" ht="16.5" customHeight="1" x14ac:dyDescent="0.25">
      <c r="E1" s="518" t="s">
        <v>6906</v>
      </c>
      <c r="F1" s="518"/>
      <c r="G1" s="518"/>
      <c r="H1" s="518"/>
      <c r="I1" s="518"/>
      <c r="J1" s="518"/>
    </row>
    <row r="2" spans="1:14" ht="1.5" customHeight="1" x14ac:dyDescent="0.25"/>
    <row r="3" spans="1:14" ht="16.5" customHeight="1" x14ac:dyDescent="0.25">
      <c r="F3" s="519" t="s">
        <v>6907</v>
      </c>
      <c r="G3" s="519"/>
      <c r="H3" s="520" t="s">
        <v>386</v>
      </c>
      <c r="I3" s="520"/>
    </row>
    <row r="4" spans="1:14" ht="1.5" customHeight="1" x14ac:dyDescent="0.25"/>
    <row r="5" spans="1:14" ht="12.75" customHeight="1" x14ac:dyDescent="0.25">
      <c r="G5" s="521" t="s">
        <v>6908</v>
      </c>
      <c r="H5" s="521"/>
    </row>
    <row r="6" spans="1:14" ht="3.75" customHeight="1" x14ac:dyDescent="0.25">
      <c r="G6" s="521"/>
      <c r="H6" s="521"/>
    </row>
    <row r="7" spans="1:14" ht="1.5" customHeight="1" x14ac:dyDescent="0.25"/>
    <row r="8" spans="1:14" ht="16.5" customHeight="1" x14ac:dyDescent="0.25">
      <c r="A8" s="334" t="s">
        <v>4</v>
      </c>
      <c r="B8" s="346" t="s">
        <v>6909</v>
      </c>
      <c r="C8" s="522" t="s">
        <v>6910</v>
      </c>
      <c r="D8" s="522"/>
      <c r="E8" s="522"/>
      <c r="F8" s="522"/>
      <c r="G8" s="522"/>
      <c r="H8" s="522"/>
      <c r="I8" s="522"/>
      <c r="J8" s="522"/>
      <c r="K8" s="522"/>
      <c r="L8" s="522"/>
      <c r="M8" s="346" t="s">
        <v>6911</v>
      </c>
      <c r="N8" s="346" t="s">
        <v>6912</v>
      </c>
    </row>
    <row r="9" spans="1:14" ht="12.75" customHeight="1" x14ac:dyDescent="0.25">
      <c r="A9" s="342" t="s">
        <v>6913</v>
      </c>
      <c r="B9" s="345" t="s">
        <v>384</v>
      </c>
      <c r="C9" s="516" t="s">
        <v>6914</v>
      </c>
      <c r="D9" s="516"/>
      <c r="E9" s="516"/>
      <c r="F9" s="516"/>
      <c r="G9" s="516"/>
      <c r="H9" s="516"/>
      <c r="I9" s="516"/>
      <c r="J9" s="516"/>
      <c r="K9" s="516"/>
      <c r="L9" s="516"/>
      <c r="M9" s="345" t="s">
        <v>511</v>
      </c>
      <c r="N9" s="343">
        <v>304.44</v>
      </c>
    </row>
    <row r="10" spans="1:14" ht="13.5" customHeight="1" x14ac:dyDescent="0.25">
      <c r="A10" s="342" t="s">
        <v>6915</v>
      </c>
      <c r="B10" s="345" t="s">
        <v>384</v>
      </c>
      <c r="C10" s="516" t="s">
        <v>6916</v>
      </c>
      <c r="D10" s="516"/>
      <c r="E10" s="516"/>
      <c r="F10" s="516"/>
      <c r="G10" s="516"/>
      <c r="H10" s="516"/>
      <c r="I10" s="516"/>
      <c r="J10" s="516"/>
      <c r="K10" s="516"/>
      <c r="L10" s="516"/>
      <c r="M10" s="345" t="s">
        <v>511</v>
      </c>
      <c r="N10" s="343">
        <v>167.09</v>
      </c>
    </row>
    <row r="11" spans="1:14" ht="12.75" customHeight="1" x14ac:dyDescent="0.25">
      <c r="A11" s="342" t="s">
        <v>6917</v>
      </c>
      <c r="B11" s="345" t="s">
        <v>384</v>
      </c>
      <c r="C11" s="516" t="s">
        <v>6918</v>
      </c>
      <c r="D11" s="516"/>
      <c r="E11" s="516"/>
      <c r="F11" s="516"/>
      <c r="G11" s="516"/>
      <c r="H11" s="516"/>
      <c r="I11" s="516"/>
      <c r="J11" s="516"/>
      <c r="K11" s="516"/>
      <c r="L11" s="516"/>
      <c r="M11" s="345" t="s">
        <v>511</v>
      </c>
      <c r="N11" s="343">
        <v>237.31</v>
      </c>
    </row>
    <row r="12" spans="1:14" ht="12.75" customHeight="1" x14ac:dyDescent="0.25">
      <c r="A12" s="342" t="s">
        <v>6919</v>
      </c>
      <c r="B12" s="345" t="s">
        <v>384</v>
      </c>
      <c r="C12" s="516" t="s">
        <v>6920</v>
      </c>
      <c r="D12" s="516"/>
      <c r="E12" s="516"/>
      <c r="F12" s="516"/>
      <c r="G12" s="516"/>
      <c r="H12" s="516"/>
      <c r="I12" s="516"/>
      <c r="J12" s="516"/>
      <c r="K12" s="516"/>
      <c r="L12" s="516"/>
      <c r="M12" s="345" t="s">
        <v>511</v>
      </c>
      <c r="N12" s="343">
        <v>132.34</v>
      </c>
    </row>
    <row r="13" spans="1:14" ht="13.5" customHeight="1" x14ac:dyDescent="0.25">
      <c r="A13" s="342" t="s">
        <v>6921</v>
      </c>
      <c r="B13" s="345" t="s">
        <v>384</v>
      </c>
      <c r="C13" s="516" t="s">
        <v>6922</v>
      </c>
      <c r="D13" s="516"/>
      <c r="E13" s="516"/>
      <c r="F13" s="516"/>
      <c r="G13" s="516"/>
      <c r="H13" s="516"/>
      <c r="I13" s="516"/>
      <c r="J13" s="516"/>
      <c r="K13" s="516"/>
      <c r="L13" s="516"/>
      <c r="M13" s="345" t="s">
        <v>511</v>
      </c>
      <c r="N13" s="343">
        <v>410.86</v>
      </c>
    </row>
    <row r="14" spans="1:14" ht="12.75" customHeight="1" x14ac:dyDescent="0.25">
      <c r="A14" s="342" t="s">
        <v>6923</v>
      </c>
      <c r="B14" s="345" t="s">
        <v>384</v>
      </c>
      <c r="C14" s="516" t="s">
        <v>6924</v>
      </c>
      <c r="D14" s="516"/>
      <c r="E14" s="516"/>
      <c r="F14" s="516"/>
      <c r="G14" s="516"/>
      <c r="H14" s="516"/>
      <c r="I14" s="516"/>
      <c r="J14" s="516"/>
      <c r="K14" s="516"/>
      <c r="L14" s="516"/>
      <c r="M14" s="345" t="s">
        <v>511</v>
      </c>
      <c r="N14" s="343">
        <v>200.78</v>
      </c>
    </row>
    <row r="15" spans="1:14" ht="12.75" customHeight="1" x14ac:dyDescent="0.25">
      <c r="A15" s="342" t="s">
        <v>6925</v>
      </c>
      <c r="B15" s="345" t="s">
        <v>384</v>
      </c>
      <c r="C15" s="516" t="s">
        <v>6926</v>
      </c>
      <c r="D15" s="516"/>
      <c r="E15" s="516"/>
      <c r="F15" s="516"/>
      <c r="G15" s="516"/>
      <c r="H15" s="516"/>
      <c r="I15" s="516"/>
      <c r="J15" s="516"/>
      <c r="K15" s="516"/>
      <c r="L15" s="516"/>
      <c r="M15" s="345" t="s">
        <v>511</v>
      </c>
      <c r="N15" s="343">
        <v>14.44</v>
      </c>
    </row>
    <row r="16" spans="1:14" ht="13.5" customHeight="1" x14ac:dyDescent="0.25">
      <c r="A16" s="342" t="s">
        <v>6927</v>
      </c>
      <c r="B16" s="345" t="s">
        <v>384</v>
      </c>
      <c r="C16" s="516" t="s">
        <v>6928</v>
      </c>
      <c r="D16" s="516"/>
      <c r="E16" s="516"/>
      <c r="F16" s="516"/>
      <c r="G16" s="516"/>
      <c r="H16" s="516"/>
      <c r="I16" s="516"/>
      <c r="J16" s="516"/>
      <c r="K16" s="516"/>
      <c r="L16" s="516"/>
      <c r="M16" s="345" t="s">
        <v>511</v>
      </c>
      <c r="N16" s="343">
        <v>10.67</v>
      </c>
    </row>
    <row r="17" spans="1:14" ht="12.75" customHeight="1" x14ac:dyDescent="0.25">
      <c r="A17" s="342" t="s">
        <v>6929</v>
      </c>
      <c r="B17" s="345" t="s">
        <v>384</v>
      </c>
      <c r="C17" s="516" t="s">
        <v>6930</v>
      </c>
      <c r="D17" s="516"/>
      <c r="E17" s="516"/>
      <c r="F17" s="516"/>
      <c r="G17" s="516"/>
      <c r="H17" s="516"/>
      <c r="I17" s="516"/>
      <c r="J17" s="516"/>
      <c r="K17" s="516"/>
      <c r="L17" s="516"/>
      <c r="M17" s="345" t="s">
        <v>511</v>
      </c>
      <c r="N17" s="343">
        <v>1012.2</v>
      </c>
    </row>
    <row r="18" spans="1:14" ht="13.5" customHeight="1" x14ac:dyDescent="0.25">
      <c r="A18" s="342" t="s">
        <v>6931</v>
      </c>
      <c r="B18" s="345" t="s">
        <v>384</v>
      </c>
      <c r="C18" s="516" t="s">
        <v>6932</v>
      </c>
      <c r="D18" s="516"/>
      <c r="E18" s="516"/>
      <c r="F18" s="516"/>
      <c r="G18" s="516"/>
      <c r="H18" s="516"/>
      <c r="I18" s="516"/>
      <c r="J18" s="516"/>
      <c r="K18" s="516"/>
      <c r="L18" s="516"/>
      <c r="M18" s="345" t="s">
        <v>511</v>
      </c>
      <c r="N18" s="343">
        <v>78.23</v>
      </c>
    </row>
    <row r="19" spans="1:14" ht="12.75" customHeight="1" x14ac:dyDescent="0.25">
      <c r="A19" s="342" t="s">
        <v>6933</v>
      </c>
      <c r="B19" s="345" t="s">
        <v>384</v>
      </c>
      <c r="C19" s="516" t="s">
        <v>6934</v>
      </c>
      <c r="D19" s="516"/>
      <c r="E19" s="516"/>
      <c r="F19" s="516"/>
      <c r="G19" s="516"/>
      <c r="H19" s="516"/>
      <c r="I19" s="516"/>
      <c r="J19" s="516"/>
      <c r="K19" s="516"/>
      <c r="L19" s="516"/>
      <c r="M19" s="345" t="s">
        <v>511</v>
      </c>
      <c r="N19" s="343">
        <v>28.74</v>
      </c>
    </row>
    <row r="20" spans="1:14" ht="12.75" customHeight="1" x14ac:dyDescent="0.25">
      <c r="A20" s="342" t="s">
        <v>6935</v>
      </c>
      <c r="B20" s="345" t="s">
        <v>384</v>
      </c>
      <c r="C20" s="516" t="s">
        <v>6936</v>
      </c>
      <c r="D20" s="516"/>
      <c r="E20" s="516"/>
      <c r="F20" s="516"/>
      <c r="G20" s="516"/>
      <c r="H20" s="516"/>
      <c r="I20" s="516"/>
      <c r="J20" s="516"/>
      <c r="K20" s="516"/>
      <c r="L20" s="516"/>
      <c r="M20" s="345" t="s">
        <v>511</v>
      </c>
      <c r="N20" s="343">
        <v>3.03</v>
      </c>
    </row>
    <row r="21" spans="1:14" ht="13.5" customHeight="1" x14ac:dyDescent="0.25">
      <c r="A21" s="342" t="s">
        <v>6937</v>
      </c>
      <c r="B21" s="345" t="s">
        <v>384</v>
      </c>
      <c r="C21" s="516" t="s">
        <v>6938</v>
      </c>
      <c r="D21" s="516"/>
      <c r="E21" s="516"/>
      <c r="F21" s="516"/>
      <c r="G21" s="516"/>
      <c r="H21" s="516"/>
      <c r="I21" s="516"/>
      <c r="J21" s="516"/>
      <c r="K21" s="516"/>
      <c r="L21" s="516"/>
      <c r="M21" s="345" t="s">
        <v>511</v>
      </c>
      <c r="N21" s="343">
        <v>0.76</v>
      </c>
    </row>
    <row r="22" spans="1:14" ht="12.75" customHeight="1" x14ac:dyDescent="0.25">
      <c r="A22" s="342" t="s">
        <v>6939</v>
      </c>
      <c r="B22" s="345" t="s">
        <v>384</v>
      </c>
      <c r="C22" s="516" t="s">
        <v>6940</v>
      </c>
      <c r="D22" s="516"/>
      <c r="E22" s="516"/>
      <c r="F22" s="516"/>
      <c r="G22" s="516"/>
      <c r="H22" s="516"/>
      <c r="I22" s="516"/>
      <c r="J22" s="516"/>
      <c r="K22" s="516"/>
      <c r="L22" s="516"/>
      <c r="M22" s="345" t="s">
        <v>511</v>
      </c>
      <c r="N22" s="343">
        <v>8.27</v>
      </c>
    </row>
    <row r="23" spans="1:14" ht="13.5" customHeight="1" x14ac:dyDescent="0.25">
      <c r="A23" s="342" t="s">
        <v>6941</v>
      </c>
      <c r="B23" s="345" t="s">
        <v>384</v>
      </c>
      <c r="C23" s="516" t="s">
        <v>6942</v>
      </c>
      <c r="D23" s="516"/>
      <c r="E23" s="516"/>
      <c r="F23" s="516"/>
      <c r="G23" s="516"/>
      <c r="H23" s="516"/>
      <c r="I23" s="516"/>
      <c r="J23" s="516"/>
      <c r="K23" s="516"/>
      <c r="L23" s="516"/>
      <c r="M23" s="345" t="s">
        <v>511</v>
      </c>
      <c r="N23" s="343">
        <v>6.15</v>
      </c>
    </row>
    <row r="24" spans="1:14" ht="12.75" customHeight="1" x14ac:dyDescent="0.25">
      <c r="A24" s="342" t="s">
        <v>6943</v>
      </c>
      <c r="B24" s="345" t="s">
        <v>384</v>
      </c>
      <c r="C24" s="516" t="s">
        <v>6944</v>
      </c>
      <c r="D24" s="516"/>
      <c r="E24" s="516"/>
      <c r="F24" s="516"/>
      <c r="G24" s="516"/>
      <c r="H24" s="516"/>
      <c r="I24" s="516"/>
      <c r="J24" s="516"/>
      <c r="K24" s="516"/>
      <c r="L24" s="516"/>
      <c r="M24" s="345" t="s">
        <v>511</v>
      </c>
      <c r="N24" s="343">
        <v>10.36</v>
      </c>
    </row>
    <row r="25" spans="1:14" ht="12.75" customHeight="1" x14ac:dyDescent="0.25">
      <c r="A25" s="342" t="s">
        <v>6945</v>
      </c>
      <c r="B25" s="345" t="s">
        <v>384</v>
      </c>
      <c r="C25" s="516" t="s">
        <v>6946</v>
      </c>
      <c r="D25" s="516"/>
      <c r="E25" s="516"/>
      <c r="F25" s="516"/>
      <c r="G25" s="516"/>
      <c r="H25" s="516"/>
      <c r="I25" s="516"/>
      <c r="J25" s="516"/>
      <c r="K25" s="516"/>
      <c r="L25" s="516"/>
      <c r="M25" s="345" t="s">
        <v>511</v>
      </c>
      <c r="N25" s="343">
        <v>6.53</v>
      </c>
    </row>
    <row r="26" spans="1:14" ht="13.5" customHeight="1" x14ac:dyDescent="0.25">
      <c r="A26" s="342" t="s">
        <v>6947</v>
      </c>
      <c r="B26" s="345" t="s">
        <v>384</v>
      </c>
      <c r="C26" s="516" t="s">
        <v>6948</v>
      </c>
      <c r="D26" s="516"/>
      <c r="E26" s="516"/>
      <c r="F26" s="516"/>
      <c r="G26" s="516"/>
      <c r="H26" s="516"/>
      <c r="I26" s="516"/>
      <c r="J26" s="516"/>
      <c r="K26" s="516"/>
      <c r="L26" s="516"/>
      <c r="M26" s="345" t="s">
        <v>511</v>
      </c>
      <c r="N26" s="343">
        <v>134.16</v>
      </c>
    </row>
    <row r="27" spans="1:14" ht="12.75" customHeight="1" x14ac:dyDescent="0.25">
      <c r="A27" s="342" t="s">
        <v>6949</v>
      </c>
      <c r="B27" s="345" t="s">
        <v>384</v>
      </c>
      <c r="C27" s="516" t="s">
        <v>6950</v>
      </c>
      <c r="D27" s="516"/>
      <c r="E27" s="516"/>
      <c r="F27" s="516"/>
      <c r="G27" s="516"/>
      <c r="H27" s="516"/>
      <c r="I27" s="516"/>
      <c r="J27" s="516"/>
      <c r="K27" s="516"/>
      <c r="L27" s="516"/>
      <c r="M27" s="345" t="s">
        <v>511</v>
      </c>
      <c r="N27" s="343">
        <v>60.73</v>
      </c>
    </row>
    <row r="28" spans="1:14" ht="12.75" customHeight="1" x14ac:dyDescent="0.25">
      <c r="A28" s="342" t="s">
        <v>6951</v>
      </c>
      <c r="B28" s="345" t="s">
        <v>384</v>
      </c>
      <c r="C28" s="516" t="s">
        <v>6948</v>
      </c>
      <c r="D28" s="516"/>
      <c r="E28" s="516"/>
      <c r="F28" s="516"/>
      <c r="G28" s="516"/>
      <c r="H28" s="516"/>
      <c r="I28" s="516"/>
      <c r="J28" s="516"/>
      <c r="K28" s="516"/>
      <c r="L28" s="516"/>
      <c r="M28" s="345" t="s">
        <v>511</v>
      </c>
      <c r="N28" s="343">
        <v>159.79</v>
      </c>
    </row>
    <row r="29" spans="1:14" ht="13.5" customHeight="1" x14ac:dyDescent="0.25">
      <c r="A29" s="342" t="s">
        <v>6952</v>
      </c>
      <c r="B29" s="345" t="s">
        <v>384</v>
      </c>
      <c r="C29" s="516" t="s">
        <v>6950</v>
      </c>
      <c r="D29" s="516"/>
      <c r="E29" s="516"/>
      <c r="F29" s="516"/>
      <c r="G29" s="516"/>
      <c r="H29" s="516"/>
      <c r="I29" s="516"/>
      <c r="J29" s="516"/>
      <c r="K29" s="516"/>
      <c r="L29" s="516"/>
      <c r="M29" s="345" t="s">
        <v>511</v>
      </c>
      <c r="N29" s="343">
        <v>70.89</v>
      </c>
    </row>
    <row r="30" spans="1:14" ht="12.75" customHeight="1" x14ac:dyDescent="0.25">
      <c r="A30" s="342" t="s">
        <v>6953</v>
      </c>
      <c r="B30" s="345" t="s">
        <v>384</v>
      </c>
      <c r="C30" s="516" t="s">
        <v>6954</v>
      </c>
      <c r="D30" s="516"/>
      <c r="E30" s="516"/>
      <c r="F30" s="516"/>
      <c r="G30" s="516"/>
      <c r="H30" s="516"/>
      <c r="I30" s="516"/>
      <c r="J30" s="516"/>
      <c r="K30" s="516"/>
      <c r="L30" s="516"/>
      <c r="M30" s="345" t="s">
        <v>511</v>
      </c>
      <c r="N30" s="343">
        <v>141.16</v>
      </c>
    </row>
    <row r="31" spans="1:14" ht="13.5" customHeight="1" x14ac:dyDescent="0.25">
      <c r="A31" s="342" t="s">
        <v>6955</v>
      </c>
      <c r="B31" s="345" t="s">
        <v>384</v>
      </c>
      <c r="C31" s="516" t="s">
        <v>6956</v>
      </c>
      <c r="D31" s="516"/>
      <c r="E31" s="516"/>
      <c r="F31" s="516"/>
      <c r="G31" s="516"/>
      <c r="H31" s="516"/>
      <c r="I31" s="516"/>
      <c r="J31" s="516"/>
      <c r="K31" s="516"/>
      <c r="L31" s="516"/>
      <c r="M31" s="345" t="s">
        <v>511</v>
      </c>
      <c r="N31" s="343">
        <v>59.7</v>
      </c>
    </row>
    <row r="32" spans="1:14" ht="12.75" customHeight="1" x14ac:dyDescent="0.25">
      <c r="A32" s="342" t="s">
        <v>6957</v>
      </c>
      <c r="B32" s="345" t="s">
        <v>384</v>
      </c>
      <c r="C32" s="516" t="s">
        <v>6958</v>
      </c>
      <c r="D32" s="516"/>
      <c r="E32" s="516"/>
      <c r="F32" s="516"/>
      <c r="G32" s="516"/>
      <c r="H32" s="516"/>
      <c r="I32" s="516"/>
      <c r="J32" s="516"/>
      <c r="K32" s="516"/>
      <c r="L32" s="516"/>
      <c r="M32" s="345" t="s">
        <v>511</v>
      </c>
      <c r="N32" s="343">
        <v>148.11000000000001</v>
      </c>
    </row>
    <row r="33" spans="1:14" ht="12.75" customHeight="1" x14ac:dyDescent="0.25">
      <c r="A33" s="342" t="s">
        <v>6959</v>
      </c>
      <c r="B33" s="345" t="s">
        <v>384</v>
      </c>
      <c r="C33" s="516" t="s">
        <v>6960</v>
      </c>
      <c r="D33" s="516"/>
      <c r="E33" s="516"/>
      <c r="F33" s="516"/>
      <c r="G33" s="516"/>
      <c r="H33" s="516"/>
      <c r="I33" s="516"/>
      <c r="J33" s="516"/>
      <c r="K33" s="516"/>
      <c r="L33" s="516"/>
      <c r="M33" s="345" t="s">
        <v>511</v>
      </c>
      <c r="N33" s="343">
        <v>63.61</v>
      </c>
    </row>
    <row r="34" spans="1:14" ht="13.5" customHeight="1" x14ac:dyDescent="0.25">
      <c r="A34" s="342" t="s">
        <v>6961</v>
      </c>
      <c r="B34" s="345" t="s">
        <v>384</v>
      </c>
      <c r="C34" s="516" t="s">
        <v>6962</v>
      </c>
      <c r="D34" s="516"/>
      <c r="E34" s="516"/>
      <c r="F34" s="516"/>
      <c r="G34" s="516"/>
      <c r="H34" s="516"/>
      <c r="I34" s="516"/>
      <c r="J34" s="516"/>
      <c r="K34" s="516"/>
      <c r="L34" s="516"/>
      <c r="M34" s="345" t="s">
        <v>511</v>
      </c>
      <c r="N34" s="343">
        <v>139.1</v>
      </c>
    </row>
    <row r="35" spans="1:14" ht="12.75" customHeight="1" x14ac:dyDescent="0.25">
      <c r="A35" s="342" t="s">
        <v>6963</v>
      </c>
      <c r="B35" s="345" t="s">
        <v>384</v>
      </c>
      <c r="C35" s="516" t="s">
        <v>6964</v>
      </c>
      <c r="D35" s="516"/>
      <c r="E35" s="516"/>
      <c r="F35" s="516"/>
      <c r="G35" s="516"/>
      <c r="H35" s="516"/>
      <c r="I35" s="516"/>
      <c r="J35" s="516"/>
      <c r="K35" s="516"/>
      <c r="L35" s="516"/>
      <c r="M35" s="345" t="s">
        <v>511</v>
      </c>
      <c r="N35" s="343">
        <v>58.54</v>
      </c>
    </row>
    <row r="36" spans="1:14" ht="13.5" customHeight="1" x14ac:dyDescent="0.25">
      <c r="A36" s="342" t="s">
        <v>6965</v>
      </c>
      <c r="B36" s="345" t="s">
        <v>384</v>
      </c>
      <c r="C36" s="516" t="s">
        <v>6966</v>
      </c>
      <c r="D36" s="516"/>
      <c r="E36" s="516"/>
      <c r="F36" s="516"/>
      <c r="G36" s="516"/>
      <c r="H36" s="516"/>
      <c r="I36" s="516"/>
      <c r="J36" s="516"/>
      <c r="K36" s="516"/>
      <c r="L36" s="516"/>
      <c r="M36" s="345" t="s">
        <v>511</v>
      </c>
      <c r="N36" s="343">
        <v>22.4</v>
      </c>
    </row>
    <row r="37" spans="1:14" ht="3" customHeight="1" x14ac:dyDescent="0.25">
      <c r="C37" s="516"/>
      <c r="D37" s="516"/>
      <c r="E37" s="516"/>
      <c r="F37" s="516"/>
      <c r="G37" s="516"/>
      <c r="H37" s="516"/>
      <c r="I37" s="516"/>
      <c r="J37" s="516"/>
      <c r="K37" s="516"/>
      <c r="L37" s="516"/>
    </row>
    <row r="38" spans="1:14" ht="12.75" customHeight="1" x14ac:dyDescent="0.25">
      <c r="A38" s="342" t="s">
        <v>6967</v>
      </c>
      <c r="B38" s="345" t="s">
        <v>384</v>
      </c>
      <c r="C38" s="516" t="s">
        <v>6968</v>
      </c>
      <c r="D38" s="516"/>
      <c r="E38" s="516"/>
      <c r="F38" s="516"/>
      <c r="G38" s="516"/>
      <c r="H38" s="516"/>
      <c r="I38" s="516"/>
      <c r="J38" s="516"/>
      <c r="K38" s="516"/>
      <c r="L38" s="516"/>
      <c r="M38" s="345" t="s">
        <v>511</v>
      </c>
      <c r="N38" s="343">
        <v>15.4</v>
      </c>
    </row>
    <row r="39" spans="1:14" ht="3.75" customHeight="1" x14ac:dyDescent="0.25">
      <c r="C39" s="516"/>
      <c r="D39" s="516"/>
      <c r="E39" s="516"/>
      <c r="F39" s="516"/>
      <c r="G39" s="516"/>
      <c r="H39" s="516"/>
      <c r="I39" s="516"/>
      <c r="J39" s="516"/>
      <c r="K39" s="516"/>
      <c r="L39" s="516"/>
    </row>
    <row r="40" spans="1:14" ht="12.75" customHeight="1" x14ac:dyDescent="0.25">
      <c r="A40" s="342" t="s">
        <v>6969</v>
      </c>
      <c r="B40" s="345" t="s">
        <v>384</v>
      </c>
      <c r="C40" s="516" t="s">
        <v>6970</v>
      </c>
      <c r="D40" s="516"/>
      <c r="E40" s="516"/>
      <c r="F40" s="516"/>
      <c r="G40" s="516"/>
      <c r="H40" s="516"/>
      <c r="I40" s="516"/>
      <c r="J40" s="516"/>
      <c r="K40" s="516"/>
      <c r="L40" s="516"/>
      <c r="M40" s="345" t="s">
        <v>511</v>
      </c>
      <c r="N40" s="343">
        <v>161.5</v>
      </c>
    </row>
    <row r="41" spans="1:14" ht="12.75" customHeight="1" x14ac:dyDescent="0.25">
      <c r="A41" s="342" t="s">
        <v>6971</v>
      </c>
      <c r="B41" s="345" t="s">
        <v>384</v>
      </c>
      <c r="C41" s="516" t="s">
        <v>6972</v>
      </c>
      <c r="D41" s="516"/>
      <c r="E41" s="516"/>
      <c r="F41" s="516"/>
      <c r="G41" s="516"/>
      <c r="H41" s="516"/>
      <c r="I41" s="516"/>
      <c r="J41" s="516"/>
      <c r="K41" s="516"/>
      <c r="L41" s="516"/>
      <c r="M41" s="345" t="s">
        <v>511</v>
      </c>
      <c r="N41" s="343">
        <v>71.14</v>
      </c>
    </row>
    <row r="42" spans="1:14" ht="13.5" customHeight="1" x14ac:dyDescent="0.25">
      <c r="A42" s="342" t="s">
        <v>6973</v>
      </c>
      <c r="B42" s="345" t="s">
        <v>384</v>
      </c>
      <c r="C42" s="516" t="s">
        <v>6974</v>
      </c>
      <c r="D42" s="516"/>
      <c r="E42" s="516"/>
      <c r="F42" s="516"/>
      <c r="G42" s="516"/>
      <c r="H42" s="516"/>
      <c r="I42" s="516"/>
      <c r="J42" s="516"/>
      <c r="K42" s="516"/>
      <c r="L42" s="516"/>
      <c r="M42" s="345" t="s">
        <v>511</v>
      </c>
      <c r="N42" s="343">
        <v>298.54000000000002</v>
      </c>
    </row>
    <row r="43" spans="1:14" ht="12.75" customHeight="1" x14ac:dyDescent="0.25">
      <c r="A43" s="342" t="s">
        <v>6975</v>
      </c>
      <c r="B43" s="345" t="s">
        <v>384</v>
      </c>
      <c r="C43" s="516" t="s">
        <v>6976</v>
      </c>
      <c r="D43" s="516"/>
      <c r="E43" s="516"/>
      <c r="F43" s="516"/>
      <c r="G43" s="516"/>
      <c r="H43" s="516"/>
      <c r="I43" s="516"/>
      <c r="J43" s="516"/>
      <c r="K43" s="516"/>
      <c r="L43" s="516"/>
      <c r="M43" s="345" t="s">
        <v>511</v>
      </c>
      <c r="N43" s="343">
        <v>79.25</v>
      </c>
    </row>
    <row r="44" spans="1:14" ht="13.5" customHeight="1" x14ac:dyDescent="0.25">
      <c r="A44" s="342" t="s">
        <v>6977</v>
      </c>
      <c r="B44" s="345" t="s">
        <v>384</v>
      </c>
      <c r="C44" s="516" t="s">
        <v>6978</v>
      </c>
      <c r="D44" s="516"/>
      <c r="E44" s="516"/>
      <c r="F44" s="516"/>
      <c r="G44" s="516"/>
      <c r="H44" s="516"/>
      <c r="I44" s="516"/>
      <c r="J44" s="516"/>
      <c r="K44" s="516"/>
      <c r="L44" s="516"/>
      <c r="M44" s="345" t="s">
        <v>511</v>
      </c>
      <c r="N44" s="343">
        <v>218</v>
      </c>
    </row>
    <row r="45" spans="1:14" ht="12.75" customHeight="1" x14ac:dyDescent="0.25">
      <c r="A45" s="342" t="s">
        <v>6979</v>
      </c>
      <c r="B45" s="345" t="s">
        <v>384</v>
      </c>
      <c r="C45" s="516" t="s">
        <v>6980</v>
      </c>
      <c r="D45" s="516"/>
      <c r="E45" s="516"/>
      <c r="F45" s="516"/>
      <c r="G45" s="516"/>
      <c r="H45" s="516"/>
      <c r="I45" s="516"/>
      <c r="J45" s="516"/>
      <c r="K45" s="516"/>
      <c r="L45" s="516"/>
      <c r="M45" s="345" t="s">
        <v>511</v>
      </c>
      <c r="N45" s="343">
        <v>84.48</v>
      </c>
    </row>
    <row r="46" spans="1:14" ht="12.75" customHeight="1" x14ac:dyDescent="0.25">
      <c r="A46" s="342" t="s">
        <v>6981</v>
      </c>
      <c r="B46" s="345" t="s">
        <v>384</v>
      </c>
      <c r="C46" s="516" t="s">
        <v>6982</v>
      </c>
      <c r="D46" s="516"/>
      <c r="E46" s="516"/>
      <c r="F46" s="516"/>
      <c r="G46" s="516"/>
      <c r="H46" s="516"/>
      <c r="I46" s="516"/>
      <c r="J46" s="516"/>
      <c r="K46" s="516"/>
      <c r="L46" s="516"/>
      <c r="M46" s="345" t="s">
        <v>511</v>
      </c>
      <c r="N46" s="343">
        <v>134.94</v>
      </c>
    </row>
    <row r="47" spans="1:14" ht="13.5" customHeight="1" x14ac:dyDescent="0.25">
      <c r="A47" s="342" t="s">
        <v>6983</v>
      </c>
      <c r="B47" s="345" t="s">
        <v>384</v>
      </c>
      <c r="C47" s="516" t="s">
        <v>6984</v>
      </c>
      <c r="D47" s="516"/>
      <c r="E47" s="516"/>
      <c r="F47" s="516"/>
      <c r="G47" s="516"/>
      <c r="H47" s="516"/>
      <c r="I47" s="516"/>
      <c r="J47" s="516"/>
      <c r="K47" s="516"/>
      <c r="L47" s="516"/>
      <c r="M47" s="345" t="s">
        <v>511</v>
      </c>
      <c r="N47" s="343">
        <v>60.68</v>
      </c>
    </row>
    <row r="48" spans="1:14" ht="12.75" customHeight="1" x14ac:dyDescent="0.25">
      <c r="A48" s="342" t="s">
        <v>6985</v>
      </c>
      <c r="B48" s="345" t="s">
        <v>384</v>
      </c>
      <c r="C48" s="516" t="s">
        <v>6986</v>
      </c>
      <c r="D48" s="516"/>
      <c r="E48" s="516"/>
      <c r="F48" s="516"/>
      <c r="G48" s="516"/>
      <c r="H48" s="516"/>
      <c r="I48" s="516"/>
      <c r="J48" s="516"/>
      <c r="K48" s="516"/>
      <c r="L48" s="516"/>
      <c r="M48" s="345" t="s">
        <v>511</v>
      </c>
      <c r="N48" s="343">
        <v>126.35</v>
      </c>
    </row>
    <row r="49" spans="1:14" ht="3.75" customHeight="1" x14ac:dyDescent="0.25">
      <c r="C49" s="516"/>
      <c r="D49" s="516"/>
      <c r="E49" s="516"/>
      <c r="F49" s="516"/>
      <c r="G49" s="516"/>
      <c r="H49" s="516"/>
      <c r="I49" s="516"/>
      <c r="J49" s="516"/>
      <c r="K49" s="516"/>
      <c r="L49" s="516"/>
    </row>
    <row r="50" spans="1:14" ht="12.75" customHeight="1" x14ac:dyDescent="0.25">
      <c r="A50" s="342" t="s">
        <v>6987</v>
      </c>
      <c r="B50" s="345" t="s">
        <v>384</v>
      </c>
      <c r="C50" s="516" t="s">
        <v>6988</v>
      </c>
      <c r="D50" s="516"/>
      <c r="E50" s="516"/>
      <c r="F50" s="516"/>
      <c r="G50" s="516"/>
      <c r="H50" s="516"/>
      <c r="I50" s="516"/>
      <c r="J50" s="516"/>
      <c r="K50" s="516"/>
      <c r="L50" s="516"/>
      <c r="M50" s="345" t="s">
        <v>511</v>
      </c>
      <c r="N50" s="343">
        <v>46.6</v>
      </c>
    </row>
    <row r="51" spans="1:14" ht="3" customHeight="1" x14ac:dyDescent="0.25">
      <c r="C51" s="516"/>
      <c r="D51" s="516"/>
      <c r="E51" s="516"/>
      <c r="F51" s="516"/>
      <c r="G51" s="516"/>
      <c r="H51" s="516"/>
      <c r="I51" s="516"/>
      <c r="J51" s="516"/>
      <c r="K51" s="516"/>
      <c r="L51" s="516"/>
    </row>
    <row r="52" spans="1:14" ht="13.5" customHeight="1" x14ac:dyDescent="0.25">
      <c r="A52" s="342" t="s">
        <v>6989</v>
      </c>
      <c r="B52" s="345" t="s">
        <v>384</v>
      </c>
      <c r="C52" s="516" t="s">
        <v>6990</v>
      </c>
      <c r="D52" s="516"/>
      <c r="E52" s="516"/>
      <c r="F52" s="516"/>
      <c r="G52" s="516"/>
      <c r="H52" s="516"/>
      <c r="I52" s="516"/>
      <c r="J52" s="516"/>
      <c r="K52" s="516"/>
      <c r="L52" s="516"/>
      <c r="M52" s="345" t="s">
        <v>511</v>
      </c>
      <c r="N52" s="343">
        <v>211.42</v>
      </c>
    </row>
    <row r="53" spans="1:14" ht="3" customHeight="1" x14ac:dyDescent="0.25">
      <c r="C53" s="516"/>
      <c r="D53" s="516"/>
      <c r="E53" s="516"/>
      <c r="F53" s="516"/>
      <c r="G53" s="516"/>
      <c r="H53" s="516"/>
      <c r="I53" s="516"/>
      <c r="J53" s="516"/>
      <c r="K53" s="516"/>
      <c r="L53" s="516"/>
    </row>
    <row r="54" spans="1:14" ht="13.5" customHeight="1" x14ac:dyDescent="0.25">
      <c r="A54" s="342" t="s">
        <v>6991</v>
      </c>
      <c r="B54" s="345" t="s">
        <v>384</v>
      </c>
      <c r="C54" s="516" t="s">
        <v>6992</v>
      </c>
      <c r="D54" s="516"/>
      <c r="E54" s="516"/>
      <c r="F54" s="516"/>
      <c r="G54" s="516"/>
      <c r="H54" s="516"/>
      <c r="I54" s="516"/>
      <c r="J54" s="516"/>
      <c r="K54" s="516"/>
      <c r="L54" s="516"/>
      <c r="M54" s="345" t="s">
        <v>511</v>
      </c>
      <c r="N54" s="343">
        <v>66.63</v>
      </c>
    </row>
    <row r="55" spans="1:14" ht="3" customHeight="1" x14ac:dyDescent="0.25">
      <c r="C55" s="516"/>
      <c r="D55" s="516"/>
      <c r="E55" s="516"/>
      <c r="F55" s="516"/>
      <c r="G55" s="516"/>
      <c r="H55" s="516"/>
      <c r="I55" s="516"/>
      <c r="J55" s="516"/>
      <c r="K55" s="516"/>
      <c r="L55" s="516"/>
    </row>
    <row r="56" spans="1:14" ht="12.75" customHeight="1" x14ac:dyDescent="0.25">
      <c r="A56" s="342" t="s">
        <v>6993</v>
      </c>
      <c r="B56" s="345" t="s">
        <v>384</v>
      </c>
      <c r="C56" s="516" t="s">
        <v>6994</v>
      </c>
      <c r="D56" s="516"/>
      <c r="E56" s="516"/>
      <c r="F56" s="516"/>
      <c r="G56" s="516"/>
      <c r="H56" s="516"/>
      <c r="I56" s="516"/>
      <c r="J56" s="516"/>
      <c r="K56" s="516"/>
      <c r="L56" s="516"/>
      <c r="M56" s="345" t="s">
        <v>511</v>
      </c>
      <c r="N56" s="343">
        <v>211.37</v>
      </c>
    </row>
    <row r="57" spans="1:14" ht="13.5" customHeight="1" x14ac:dyDescent="0.25">
      <c r="A57" s="342" t="s">
        <v>6995</v>
      </c>
      <c r="B57" s="345" t="s">
        <v>384</v>
      </c>
      <c r="C57" s="516" t="s">
        <v>6996</v>
      </c>
      <c r="D57" s="516"/>
      <c r="E57" s="516"/>
      <c r="F57" s="516"/>
      <c r="G57" s="516"/>
      <c r="H57" s="516"/>
      <c r="I57" s="516"/>
      <c r="J57" s="516"/>
      <c r="K57" s="516"/>
      <c r="L57" s="516"/>
      <c r="M57" s="345" t="s">
        <v>511</v>
      </c>
      <c r="N57" s="343">
        <v>66.599999999999994</v>
      </c>
    </row>
    <row r="58" spans="1:14" ht="12.75" customHeight="1" x14ac:dyDescent="0.25">
      <c r="A58" s="342" t="s">
        <v>6997</v>
      </c>
      <c r="B58" s="345" t="s">
        <v>384</v>
      </c>
      <c r="C58" s="516" t="s">
        <v>6998</v>
      </c>
      <c r="D58" s="516"/>
      <c r="E58" s="516"/>
      <c r="F58" s="516"/>
      <c r="G58" s="516"/>
      <c r="H58" s="516"/>
      <c r="I58" s="516"/>
      <c r="J58" s="516"/>
      <c r="K58" s="516"/>
      <c r="L58" s="516"/>
      <c r="M58" s="345" t="s">
        <v>511</v>
      </c>
      <c r="N58" s="343">
        <v>179.88</v>
      </c>
    </row>
    <row r="59" spans="1:14" ht="12.75" customHeight="1" x14ac:dyDescent="0.25">
      <c r="A59" s="342" t="s">
        <v>6999</v>
      </c>
      <c r="B59" s="345" t="s">
        <v>384</v>
      </c>
      <c r="C59" s="516" t="s">
        <v>7000</v>
      </c>
      <c r="D59" s="516"/>
      <c r="E59" s="516"/>
      <c r="F59" s="516"/>
      <c r="G59" s="516"/>
      <c r="H59" s="516"/>
      <c r="I59" s="516"/>
      <c r="J59" s="516"/>
      <c r="K59" s="516"/>
      <c r="L59" s="516"/>
      <c r="M59" s="345" t="s">
        <v>511</v>
      </c>
      <c r="N59" s="343">
        <v>68.010000000000005</v>
      </c>
    </row>
    <row r="60" spans="1:14" ht="13.5" customHeight="1" x14ac:dyDescent="0.25">
      <c r="A60" s="342" t="s">
        <v>7001</v>
      </c>
      <c r="B60" s="345" t="s">
        <v>384</v>
      </c>
      <c r="C60" s="516" t="s">
        <v>7002</v>
      </c>
      <c r="D60" s="516"/>
      <c r="E60" s="516"/>
      <c r="F60" s="516"/>
      <c r="G60" s="516"/>
      <c r="H60" s="516"/>
      <c r="I60" s="516"/>
      <c r="J60" s="516"/>
      <c r="K60" s="516"/>
      <c r="L60" s="516"/>
      <c r="M60" s="345" t="s">
        <v>511</v>
      </c>
      <c r="N60" s="343">
        <v>183.05</v>
      </c>
    </row>
    <row r="61" spans="1:14" ht="12.75" customHeight="1" x14ac:dyDescent="0.25">
      <c r="A61" s="342" t="s">
        <v>7003</v>
      </c>
      <c r="B61" s="345" t="s">
        <v>384</v>
      </c>
      <c r="C61" s="516" t="s">
        <v>7004</v>
      </c>
      <c r="D61" s="516"/>
      <c r="E61" s="516"/>
      <c r="F61" s="516"/>
      <c r="G61" s="516"/>
      <c r="H61" s="516"/>
      <c r="I61" s="516"/>
      <c r="J61" s="516"/>
      <c r="K61" s="516"/>
      <c r="L61" s="516"/>
      <c r="M61" s="345" t="s">
        <v>511</v>
      </c>
      <c r="N61" s="343">
        <v>69.989999999999995</v>
      </c>
    </row>
    <row r="62" spans="1:14" ht="13.5" customHeight="1" x14ac:dyDescent="0.25">
      <c r="A62" s="342" t="s">
        <v>7005</v>
      </c>
      <c r="B62" s="345" t="s">
        <v>384</v>
      </c>
      <c r="C62" s="516" t="s">
        <v>7006</v>
      </c>
      <c r="D62" s="516"/>
      <c r="E62" s="516"/>
      <c r="F62" s="516"/>
      <c r="G62" s="516"/>
      <c r="H62" s="516"/>
      <c r="I62" s="516"/>
      <c r="J62" s="516"/>
      <c r="K62" s="516"/>
      <c r="L62" s="516"/>
      <c r="M62" s="345" t="s">
        <v>511</v>
      </c>
      <c r="N62" s="343">
        <v>73.64</v>
      </c>
    </row>
    <row r="63" spans="1:14" ht="12.75" customHeight="1" x14ac:dyDescent="0.25">
      <c r="A63" s="342" t="s">
        <v>7007</v>
      </c>
      <c r="B63" s="345" t="s">
        <v>384</v>
      </c>
      <c r="C63" s="516" t="s">
        <v>7008</v>
      </c>
      <c r="D63" s="516"/>
      <c r="E63" s="516"/>
      <c r="F63" s="516"/>
      <c r="G63" s="516"/>
      <c r="H63" s="516"/>
      <c r="I63" s="516"/>
      <c r="J63" s="516"/>
      <c r="K63" s="516"/>
      <c r="L63" s="516"/>
      <c r="M63" s="345" t="s">
        <v>511</v>
      </c>
      <c r="N63" s="343">
        <v>45.45</v>
      </c>
    </row>
    <row r="64" spans="1:14" ht="12.75" customHeight="1" x14ac:dyDescent="0.25">
      <c r="A64" s="342" t="s">
        <v>7009</v>
      </c>
      <c r="B64" s="345" t="s">
        <v>384</v>
      </c>
      <c r="C64" s="516" t="s">
        <v>7010</v>
      </c>
      <c r="D64" s="516"/>
      <c r="E64" s="516"/>
      <c r="F64" s="516"/>
      <c r="G64" s="516"/>
      <c r="H64" s="516"/>
      <c r="I64" s="516"/>
      <c r="J64" s="516"/>
      <c r="K64" s="516"/>
      <c r="L64" s="516"/>
      <c r="M64" s="345" t="s">
        <v>511</v>
      </c>
      <c r="N64" s="343">
        <v>268.39999999999998</v>
      </c>
    </row>
    <row r="65" spans="1:14" ht="13.5" customHeight="1" x14ac:dyDescent="0.25">
      <c r="A65" s="342" t="s">
        <v>7011</v>
      </c>
      <c r="B65" s="345" t="s">
        <v>384</v>
      </c>
      <c r="C65" s="516" t="s">
        <v>7012</v>
      </c>
      <c r="D65" s="516"/>
      <c r="E65" s="516"/>
      <c r="F65" s="516"/>
      <c r="G65" s="516"/>
      <c r="H65" s="516"/>
      <c r="I65" s="516"/>
      <c r="J65" s="516"/>
      <c r="K65" s="516"/>
      <c r="L65" s="516"/>
      <c r="M65" s="345" t="s">
        <v>511</v>
      </c>
      <c r="N65" s="343">
        <v>104.45</v>
      </c>
    </row>
    <row r="66" spans="1:14" ht="12.75" customHeight="1" x14ac:dyDescent="0.25">
      <c r="A66" s="342" t="s">
        <v>7013</v>
      </c>
      <c r="B66" s="345" t="s">
        <v>384</v>
      </c>
      <c r="C66" s="516" t="s">
        <v>7014</v>
      </c>
      <c r="D66" s="516"/>
      <c r="E66" s="516"/>
      <c r="F66" s="516"/>
      <c r="G66" s="516"/>
      <c r="H66" s="516"/>
      <c r="I66" s="516"/>
      <c r="J66" s="516"/>
      <c r="K66" s="516"/>
      <c r="L66" s="516"/>
      <c r="M66" s="345" t="s">
        <v>511</v>
      </c>
      <c r="N66" s="343">
        <v>12.4</v>
      </c>
    </row>
    <row r="67" spans="1:14" ht="13.5" customHeight="1" x14ac:dyDescent="0.25">
      <c r="A67" s="342" t="s">
        <v>7015</v>
      </c>
      <c r="B67" s="345" t="s">
        <v>384</v>
      </c>
      <c r="C67" s="516" t="s">
        <v>7016</v>
      </c>
      <c r="D67" s="516"/>
      <c r="E67" s="516"/>
      <c r="F67" s="516"/>
      <c r="G67" s="516"/>
      <c r="H67" s="516"/>
      <c r="I67" s="516"/>
      <c r="J67" s="516"/>
      <c r="K67" s="516"/>
      <c r="L67" s="516"/>
      <c r="M67" s="345" t="s">
        <v>511</v>
      </c>
      <c r="N67" s="343">
        <v>3.55</v>
      </c>
    </row>
    <row r="68" spans="1:14" ht="12.75" customHeight="1" x14ac:dyDescent="0.25">
      <c r="A68" s="342" t="s">
        <v>7017</v>
      </c>
      <c r="B68" s="345" t="s">
        <v>384</v>
      </c>
      <c r="C68" s="516" t="s">
        <v>7018</v>
      </c>
      <c r="D68" s="516"/>
      <c r="E68" s="516"/>
      <c r="F68" s="516"/>
      <c r="G68" s="516"/>
      <c r="H68" s="516"/>
      <c r="I68" s="516"/>
      <c r="J68" s="516"/>
      <c r="K68" s="516"/>
      <c r="L68" s="516"/>
      <c r="M68" s="345" t="s">
        <v>511</v>
      </c>
      <c r="N68" s="343">
        <v>6.58</v>
      </c>
    </row>
    <row r="69" spans="1:14" ht="12.75" customHeight="1" x14ac:dyDescent="0.25">
      <c r="A69" s="342" t="s">
        <v>7019</v>
      </c>
      <c r="B69" s="345" t="s">
        <v>384</v>
      </c>
      <c r="C69" s="516" t="s">
        <v>7020</v>
      </c>
      <c r="D69" s="516"/>
      <c r="E69" s="516"/>
      <c r="F69" s="516"/>
      <c r="G69" s="516"/>
      <c r="H69" s="516"/>
      <c r="I69" s="516"/>
      <c r="J69" s="516"/>
      <c r="K69" s="516"/>
      <c r="L69" s="516"/>
      <c r="M69" s="345" t="s">
        <v>511</v>
      </c>
      <c r="N69" s="343">
        <v>0.89</v>
      </c>
    </row>
    <row r="70" spans="1:14" ht="13.5" customHeight="1" x14ac:dyDescent="0.25">
      <c r="A70" s="342" t="s">
        <v>7021</v>
      </c>
      <c r="B70" s="345" t="s">
        <v>384</v>
      </c>
      <c r="C70" s="516" t="s">
        <v>7022</v>
      </c>
      <c r="D70" s="516"/>
      <c r="E70" s="516"/>
      <c r="F70" s="516"/>
      <c r="G70" s="516"/>
      <c r="H70" s="516"/>
      <c r="I70" s="516"/>
      <c r="J70" s="516"/>
      <c r="K70" s="516"/>
      <c r="L70" s="516"/>
      <c r="M70" s="345" t="s">
        <v>511</v>
      </c>
      <c r="N70" s="343">
        <v>122.42</v>
      </c>
    </row>
    <row r="71" spans="1:14" ht="12.75" customHeight="1" x14ac:dyDescent="0.25">
      <c r="A71" s="342" t="s">
        <v>7023</v>
      </c>
      <c r="B71" s="345" t="s">
        <v>384</v>
      </c>
      <c r="C71" s="516" t="s">
        <v>7024</v>
      </c>
      <c r="D71" s="516"/>
      <c r="E71" s="516"/>
      <c r="F71" s="516"/>
      <c r="G71" s="516"/>
      <c r="H71" s="516"/>
      <c r="I71" s="516"/>
      <c r="J71" s="516"/>
      <c r="K71" s="516"/>
      <c r="L71" s="516"/>
      <c r="M71" s="345" t="s">
        <v>511</v>
      </c>
      <c r="N71" s="343">
        <v>32.94</v>
      </c>
    </row>
    <row r="72" spans="1:14" ht="12.75" customHeight="1" x14ac:dyDescent="0.25">
      <c r="A72" s="342" t="s">
        <v>7025</v>
      </c>
      <c r="B72" s="345" t="s">
        <v>384</v>
      </c>
      <c r="C72" s="516" t="s">
        <v>7026</v>
      </c>
      <c r="D72" s="516"/>
      <c r="E72" s="516"/>
      <c r="F72" s="516"/>
      <c r="G72" s="516"/>
      <c r="H72" s="516"/>
      <c r="I72" s="516"/>
      <c r="J72" s="516"/>
      <c r="K72" s="516"/>
      <c r="L72" s="516"/>
      <c r="M72" s="345" t="s">
        <v>511</v>
      </c>
      <c r="N72" s="343">
        <v>296.55</v>
      </c>
    </row>
    <row r="73" spans="1:14" ht="13.5" customHeight="1" x14ac:dyDescent="0.25">
      <c r="A73" s="342" t="s">
        <v>7027</v>
      </c>
      <c r="B73" s="345" t="s">
        <v>384</v>
      </c>
      <c r="C73" s="516" t="s">
        <v>7028</v>
      </c>
      <c r="D73" s="516"/>
      <c r="E73" s="516"/>
      <c r="F73" s="516"/>
      <c r="G73" s="516"/>
      <c r="H73" s="516"/>
      <c r="I73" s="516"/>
      <c r="J73" s="516"/>
      <c r="K73" s="516"/>
      <c r="L73" s="516"/>
      <c r="M73" s="345" t="s">
        <v>511</v>
      </c>
      <c r="N73" s="343">
        <v>128.97</v>
      </c>
    </row>
    <row r="74" spans="1:14" ht="12.75" customHeight="1" x14ac:dyDescent="0.25">
      <c r="A74" s="342" t="s">
        <v>7029</v>
      </c>
      <c r="B74" s="345" t="s">
        <v>384</v>
      </c>
      <c r="C74" s="516" t="s">
        <v>7030</v>
      </c>
      <c r="D74" s="516"/>
      <c r="E74" s="516"/>
      <c r="F74" s="516"/>
      <c r="G74" s="516"/>
      <c r="H74" s="516"/>
      <c r="I74" s="516"/>
      <c r="J74" s="516"/>
      <c r="K74" s="516"/>
      <c r="L74" s="516"/>
      <c r="M74" s="345" t="s">
        <v>511</v>
      </c>
      <c r="N74" s="343">
        <v>16.11</v>
      </c>
    </row>
    <row r="75" spans="1:14" ht="13.5" customHeight="1" x14ac:dyDescent="0.25">
      <c r="A75" s="342" t="s">
        <v>7031</v>
      </c>
      <c r="B75" s="345" t="s">
        <v>384</v>
      </c>
      <c r="C75" s="516" t="s">
        <v>7032</v>
      </c>
      <c r="D75" s="516"/>
      <c r="E75" s="516"/>
      <c r="F75" s="516"/>
      <c r="G75" s="516"/>
      <c r="H75" s="516"/>
      <c r="I75" s="516"/>
      <c r="J75" s="516"/>
      <c r="K75" s="516"/>
      <c r="L75" s="516"/>
      <c r="M75" s="345" t="s">
        <v>511</v>
      </c>
      <c r="N75" s="343">
        <v>16.11</v>
      </c>
    </row>
    <row r="76" spans="1:14" ht="12.75" customHeight="1" x14ac:dyDescent="0.25">
      <c r="A76" s="342" t="s">
        <v>7033</v>
      </c>
      <c r="B76" s="345" t="s">
        <v>384</v>
      </c>
      <c r="C76" s="516" t="s">
        <v>7034</v>
      </c>
      <c r="D76" s="516"/>
      <c r="E76" s="516"/>
      <c r="F76" s="516"/>
      <c r="G76" s="516"/>
      <c r="H76" s="516"/>
      <c r="I76" s="516"/>
      <c r="J76" s="516"/>
      <c r="K76" s="516"/>
      <c r="L76" s="516"/>
      <c r="M76" s="345" t="s">
        <v>511</v>
      </c>
      <c r="N76" s="343">
        <v>17.61</v>
      </c>
    </row>
    <row r="77" spans="1:14" ht="12.75" customHeight="1" x14ac:dyDescent="0.25">
      <c r="A77" s="342" t="s">
        <v>7035</v>
      </c>
      <c r="B77" s="345" t="s">
        <v>384</v>
      </c>
      <c r="C77" s="516" t="s">
        <v>7036</v>
      </c>
      <c r="D77" s="516"/>
      <c r="E77" s="516"/>
      <c r="F77" s="516"/>
      <c r="G77" s="516"/>
      <c r="H77" s="516"/>
      <c r="I77" s="516"/>
      <c r="J77" s="516"/>
      <c r="K77" s="516"/>
      <c r="L77" s="516"/>
      <c r="M77" s="345" t="s">
        <v>511</v>
      </c>
      <c r="N77" s="343">
        <v>17.16</v>
      </c>
    </row>
    <row r="78" spans="1:14" ht="13.5" customHeight="1" x14ac:dyDescent="0.25">
      <c r="A78" s="342" t="s">
        <v>7037</v>
      </c>
      <c r="B78" s="345" t="s">
        <v>384</v>
      </c>
      <c r="C78" s="516" t="s">
        <v>7038</v>
      </c>
      <c r="D78" s="516"/>
      <c r="E78" s="516"/>
      <c r="F78" s="516"/>
      <c r="G78" s="516"/>
      <c r="H78" s="516"/>
      <c r="I78" s="516"/>
      <c r="J78" s="516"/>
      <c r="K78" s="516"/>
      <c r="L78" s="516"/>
      <c r="M78" s="345" t="s">
        <v>511</v>
      </c>
      <c r="N78" s="343">
        <v>3.24</v>
      </c>
    </row>
    <row r="79" spans="1:14" ht="3" customHeight="1" x14ac:dyDescent="0.25">
      <c r="C79" s="516"/>
      <c r="D79" s="516"/>
      <c r="E79" s="516"/>
      <c r="F79" s="516"/>
      <c r="G79" s="516"/>
      <c r="H79" s="516"/>
      <c r="I79" s="516"/>
      <c r="J79" s="516"/>
      <c r="K79" s="516"/>
      <c r="L79" s="516"/>
    </row>
    <row r="80" spans="1:14" ht="13.5" customHeight="1" x14ac:dyDescent="0.25">
      <c r="A80" s="342" t="s">
        <v>7039</v>
      </c>
      <c r="B80" s="345" t="s">
        <v>384</v>
      </c>
      <c r="C80" s="516" t="s">
        <v>7040</v>
      </c>
      <c r="D80" s="516"/>
      <c r="E80" s="516"/>
      <c r="F80" s="516"/>
      <c r="G80" s="516"/>
      <c r="H80" s="516"/>
      <c r="I80" s="516"/>
      <c r="J80" s="516"/>
      <c r="K80" s="516"/>
      <c r="L80" s="516"/>
      <c r="M80" s="345" t="s">
        <v>511</v>
      </c>
      <c r="N80" s="343">
        <v>138.04</v>
      </c>
    </row>
    <row r="81" spans="1:14" ht="12.75" customHeight="1" x14ac:dyDescent="0.25">
      <c r="A81" s="342" t="s">
        <v>7041</v>
      </c>
      <c r="B81" s="345" t="s">
        <v>384</v>
      </c>
      <c r="C81" s="516" t="s">
        <v>7042</v>
      </c>
      <c r="D81" s="516"/>
      <c r="E81" s="516"/>
      <c r="F81" s="516"/>
      <c r="G81" s="516"/>
      <c r="H81" s="516"/>
      <c r="I81" s="516"/>
      <c r="J81" s="516"/>
      <c r="K81" s="516"/>
      <c r="L81" s="516"/>
      <c r="M81" s="345" t="s">
        <v>511</v>
      </c>
      <c r="N81" s="343">
        <v>61.84</v>
      </c>
    </row>
    <row r="82" spans="1:14" ht="12.75" customHeight="1" x14ac:dyDescent="0.25">
      <c r="A82" s="342" t="s">
        <v>7043</v>
      </c>
      <c r="B82" s="345" t="s">
        <v>384</v>
      </c>
      <c r="C82" s="516" t="s">
        <v>7044</v>
      </c>
      <c r="D82" s="516"/>
      <c r="E82" s="516"/>
      <c r="F82" s="516"/>
      <c r="G82" s="516"/>
      <c r="H82" s="516"/>
      <c r="I82" s="516"/>
      <c r="J82" s="516"/>
      <c r="K82" s="516"/>
      <c r="L82" s="516"/>
      <c r="M82" s="345" t="s">
        <v>511</v>
      </c>
      <c r="N82" s="343">
        <v>222.96</v>
      </c>
    </row>
    <row r="83" spans="1:14" ht="3.75" customHeight="1" x14ac:dyDescent="0.25">
      <c r="C83" s="516"/>
      <c r="D83" s="516"/>
      <c r="E83" s="516"/>
      <c r="F83" s="516"/>
      <c r="G83" s="516"/>
      <c r="H83" s="516"/>
      <c r="I83" s="516"/>
      <c r="J83" s="516"/>
      <c r="K83" s="516"/>
      <c r="L83" s="516"/>
    </row>
    <row r="84" spans="1:14" ht="12.75" customHeight="1" x14ac:dyDescent="0.25">
      <c r="A84" s="342" t="s">
        <v>7045</v>
      </c>
      <c r="B84" s="345" t="s">
        <v>384</v>
      </c>
      <c r="C84" s="516" t="s">
        <v>7046</v>
      </c>
      <c r="D84" s="516"/>
      <c r="E84" s="516"/>
      <c r="F84" s="516"/>
      <c r="G84" s="516"/>
      <c r="H84" s="516"/>
      <c r="I84" s="516"/>
      <c r="J84" s="516"/>
      <c r="K84" s="516"/>
      <c r="L84" s="516"/>
      <c r="M84" s="345" t="s">
        <v>511</v>
      </c>
      <c r="N84" s="343">
        <v>98.55</v>
      </c>
    </row>
    <row r="85" spans="1:14" ht="3" customHeight="1" x14ac:dyDescent="0.25">
      <c r="C85" s="516"/>
      <c r="D85" s="516"/>
      <c r="E85" s="516"/>
      <c r="F85" s="516"/>
      <c r="G85" s="516"/>
      <c r="H85" s="516"/>
      <c r="I85" s="516"/>
      <c r="J85" s="516"/>
      <c r="K85" s="516"/>
      <c r="L85" s="516"/>
    </row>
    <row r="86" spans="1:14" ht="13.5" customHeight="1" x14ac:dyDescent="0.25">
      <c r="A86" s="342" t="s">
        <v>7047</v>
      </c>
      <c r="B86" s="345" t="s">
        <v>384</v>
      </c>
      <c r="C86" s="516" t="s">
        <v>7048</v>
      </c>
      <c r="D86" s="516"/>
      <c r="E86" s="516"/>
      <c r="F86" s="516"/>
      <c r="G86" s="516"/>
      <c r="H86" s="516"/>
      <c r="I86" s="516"/>
      <c r="J86" s="516"/>
      <c r="K86" s="516"/>
      <c r="L86" s="516"/>
      <c r="M86" s="345" t="s">
        <v>511</v>
      </c>
      <c r="N86" s="343">
        <v>328.77</v>
      </c>
    </row>
    <row r="87" spans="1:14" ht="3" customHeight="1" x14ac:dyDescent="0.25">
      <c r="C87" s="516"/>
      <c r="D87" s="516"/>
      <c r="E87" s="516"/>
      <c r="F87" s="516"/>
      <c r="G87" s="516"/>
      <c r="H87" s="516"/>
      <c r="I87" s="516"/>
      <c r="J87" s="516"/>
      <c r="K87" s="516"/>
      <c r="L87" s="516"/>
    </row>
    <row r="88" spans="1:14" ht="13.5" customHeight="1" x14ac:dyDescent="0.25">
      <c r="A88" s="342" t="s">
        <v>7049</v>
      </c>
      <c r="B88" s="345" t="s">
        <v>384</v>
      </c>
      <c r="C88" s="516" t="s">
        <v>7050</v>
      </c>
      <c r="D88" s="516"/>
      <c r="E88" s="516"/>
      <c r="F88" s="516"/>
      <c r="G88" s="516"/>
      <c r="H88" s="516"/>
      <c r="I88" s="516"/>
      <c r="J88" s="516"/>
      <c r="K88" s="516"/>
      <c r="L88" s="516"/>
      <c r="M88" s="345" t="s">
        <v>511</v>
      </c>
      <c r="N88" s="343">
        <v>132.91</v>
      </c>
    </row>
    <row r="89" spans="1:14" ht="3" customHeight="1" x14ac:dyDescent="0.25">
      <c r="C89" s="516"/>
      <c r="D89" s="516"/>
      <c r="E89" s="516"/>
      <c r="F89" s="516"/>
      <c r="G89" s="516"/>
      <c r="H89" s="516"/>
      <c r="I89" s="516"/>
      <c r="J89" s="516"/>
      <c r="K89" s="516"/>
      <c r="L89" s="516"/>
    </row>
    <row r="90" spans="1:14" ht="12.75" customHeight="1" x14ac:dyDescent="0.25">
      <c r="A90" s="342" t="s">
        <v>7051</v>
      </c>
      <c r="B90" s="345" t="s">
        <v>384</v>
      </c>
      <c r="C90" s="516" t="s">
        <v>7052</v>
      </c>
      <c r="D90" s="516"/>
      <c r="E90" s="516"/>
      <c r="F90" s="516"/>
      <c r="G90" s="516"/>
      <c r="H90" s="516"/>
      <c r="I90" s="516"/>
      <c r="J90" s="516"/>
      <c r="K90" s="516"/>
      <c r="L90" s="516"/>
      <c r="M90" s="345" t="s">
        <v>511</v>
      </c>
      <c r="N90" s="343">
        <v>26.58</v>
      </c>
    </row>
    <row r="91" spans="1:14" ht="13.5" customHeight="1" x14ac:dyDescent="0.25">
      <c r="A91" s="342" t="s">
        <v>7053</v>
      </c>
      <c r="B91" s="345" t="s">
        <v>384</v>
      </c>
      <c r="C91" s="516" t="s">
        <v>7054</v>
      </c>
      <c r="D91" s="516"/>
      <c r="E91" s="516"/>
      <c r="F91" s="516"/>
      <c r="G91" s="516"/>
      <c r="H91" s="516"/>
      <c r="I91" s="516"/>
      <c r="J91" s="516"/>
      <c r="K91" s="516"/>
      <c r="L91" s="516"/>
      <c r="M91" s="345" t="s">
        <v>511</v>
      </c>
      <c r="N91" s="343">
        <v>23.6</v>
      </c>
    </row>
    <row r="92" spans="1:14" ht="12.75" customHeight="1" x14ac:dyDescent="0.25">
      <c r="A92" s="342" t="s">
        <v>7055</v>
      </c>
      <c r="B92" s="345" t="s">
        <v>384</v>
      </c>
      <c r="C92" s="516" t="s">
        <v>7056</v>
      </c>
      <c r="D92" s="516"/>
      <c r="E92" s="516"/>
      <c r="F92" s="516"/>
      <c r="G92" s="516"/>
      <c r="H92" s="516"/>
      <c r="I92" s="516"/>
      <c r="J92" s="516"/>
      <c r="K92" s="516"/>
      <c r="L92" s="516"/>
      <c r="M92" s="345" t="s">
        <v>511</v>
      </c>
      <c r="N92" s="343">
        <v>9.76</v>
      </c>
    </row>
    <row r="93" spans="1:14" ht="13.5" customHeight="1" x14ac:dyDescent="0.25">
      <c r="A93" s="342" t="s">
        <v>7057</v>
      </c>
      <c r="B93" s="345" t="s">
        <v>384</v>
      </c>
      <c r="C93" s="516" t="s">
        <v>7058</v>
      </c>
      <c r="D93" s="516"/>
      <c r="E93" s="516"/>
      <c r="F93" s="516"/>
      <c r="G93" s="516"/>
      <c r="H93" s="516"/>
      <c r="I93" s="516"/>
      <c r="J93" s="516"/>
      <c r="K93" s="516"/>
      <c r="L93" s="516"/>
      <c r="M93" s="345" t="s">
        <v>511</v>
      </c>
      <c r="N93" s="343">
        <v>7.32</v>
      </c>
    </row>
    <row r="94" spans="1:14" ht="12.75" customHeight="1" x14ac:dyDescent="0.25">
      <c r="A94" s="342" t="s">
        <v>7059</v>
      </c>
      <c r="B94" s="345" t="s">
        <v>384</v>
      </c>
      <c r="C94" s="516" t="s">
        <v>7060</v>
      </c>
      <c r="D94" s="516"/>
      <c r="E94" s="516"/>
      <c r="F94" s="516"/>
      <c r="G94" s="516"/>
      <c r="H94" s="516"/>
      <c r="I94" s="516"/>
      <c r="J94" s="516"/>
      <c r="K94" s="516"/>
      <c r="L94" s="516"/>
      <c r="M94" s="345" t="s">
        <v>511</v>
      </c>
      <c r="N94" s="343">
        <v>460.69</v>
      </c>
    </row>
    <row r="95" spans="1:14" ht="3" customHeight="1" x14ac:dyDescent="0.25">
      <c r="C95" s="516"/>
      <c r="D95" s="516"/>
      <c r="E95" s="516"/>
      <c r="F95" s="516"/>
      <c r="G95" s="516"/>
      <c r="H95" s="516"/>
      <c r="I95" s="516"/>
      <c r="J95" s="516"/>
      <c r="K95" s="516"/>
      <c r="L95" s="516"/>
    </row>
    <row r="96" spans="1:14" ht="13.5" customHeight="1" x14ac:dyDescent="0.25">
      <c r="A96" s="342" t="s">
        <v>7061</v>
      </c>
      <c r="B96" s="345" t="s">
        <v>384</v>
      </c>
      <c r="C96" s="516" t="s">
        <v>7062</v>
      </c>
      <c r="D96" s="516"/>
      <c r="E96" s="516"/>
      <c r="F96" s="516"/>
      <c r="G96" s="516"/>
      <c r="H96" s="516"/>
      <c r="I96" s="516"/>
      <c r="J96" s="516"/>
      <c r="K96" s="516"/>
      <c r="L96" s="516"/>
      <c r="M96" s="345" t="s">
        <v>511</v>
      </c>
      <c r="N96" s="343">
        <v>238.02</v>
      </c>
    </row>
    <row r="97" spans="1:14" ht="3" customHeight="1" x14ac:dyDescent="0.25">
      <c r="C97" s="516"/>
      <c r="D97" s="516"/>
      <c r="E97" s="516"/>
      <c r="F97" s="516"/>
      <c r="G97" s="516"/>
      <c r="H97" s="516"/>
      <c r="I97" s="516"/>
      <c r="J97" s="516"/>
      <c r="K97" s="516"/>
      <c r="L97" s="516"/>
    </row>
    <row r="98" spans="1:14" ht="13.5" customHeight="1" x14ac:dyDescent="0.25">
      <c r="A98" s="342" t="s">
        <v>7063</v>
      </c>
      <c r="B98" s="345" t="s">
        <v>384</v>
      </c>
      <c r="C98" s="516" t="s">
        <v>7064</v>
      </c>
      <c r="D98" s="516"/>
      <c r="E98" s="516"/>
      <c r="F98" s="516"/>
      <c r="G98" s="516"/>
      <c r="H98" s="516"/>
      <c r="I98" s="516"/>
      <c r="J98" s="516"/>
      <c r="K98" s="516"/>
      <c r="L98" s="516"/>
      <c r="M98" s="345" t="s">
        <v>511</v>
      </c>
      <c r="N98" s="343">
        <v>95.29</v>
      </c>
    </row>
    <row r="99" spans="1:14" ht="3" customHeight="1" x14ac:dyDescent="0.25">
      <c r="C99" s="516"/>
      <c r="D99" s="516"/>
      <c r="E99" s="516"/>
      <c r="F99" s="516"/>
      <c r="G99" s="516"/>
      <c r="H99" s="516"/>
      <c r="I99" s="516"/>
      <c r="J99" s="516"/>
      <c r="K99" s="516"/>
      <c r="L99" s="516"/>
    </row>
    <row r="100" spans="1:14" ht="12.75" customHeight="1" x14ac:dyDescent="0.25">
      <c r="A100" s="342" t="s">
        <v>7065</v>
      </c>
      <c r="B100" s="345" t="s">
        <v>384</v>
      </c>
      <c r="C100" s="516" t="s">
        <v>7066</v>
      </c>
      <c r="D100" s="516"/>
      <c r="E100" s="516"/>
      <c r="F100" s="516"/>
      <c r="G100" s="516"/>
      <c r="H100" s="516"/>
      <c r="I100" s="516"/>
      <c r="J100" s="516"/>
      <c r="K100" s="516"/>
      <c r="L100" s="516"/>
      <c r="M100" s="345" t="s">
        <v>511</v>
      </c>
      <c r="N100" s="343">
        <v>36.86</v>
      </c>
    </row>
    <row r="101" spans="1:14" ht="3.75" customHeight="1" x14ac:dyDescent="0.25">
      <c r="C101" s="516"/>
      <c r="D101" s="516"/>
      <c r="E101" s="516"/>
      <c r="F101" s="516"/>
      <c r="G101" s="516"/>
      <c r="H101" s="516"/>
      <c r="I101" s="516"/>
      <c r="J101" s="516"/>
      <c r="K101" s="516"/>
      <c r="L101" s="516"/>
    </row>
    <row r="102" spans="1:14" ht="12.75" customHeight="1" x14ac:dyDescent="0.25">
      <c r="A102" s="342" t="s">
        <v>7067</v>
      </c>
      <c r="B102" s="345" t="s">
        <v>384</v>
      </c>
      <c r="C102" s="516" t="s">
        <v>7068</v>
      </c>
      <c r="D102" s="516"/>
      <c r="E102" s="516"/>
      <c r="F102" s="516"/>
      <c r="G102" s="516"/>
      <c r="H102" s="516"/>
      <c r="I102" s="516"/>
      <c r="J102" s="516"/>
      <c r="K102" s="516"/>
      <c r="L102" s="516"/>
      <c r="M102" s="345" t="s">
        <v>511</v>
      </c>
      <c r="N102" s="343">
        <v>252.4</v>
      </c>
    </row>
    <row r="103" spans="1:14" ht="3" customHeight="1" x14ac:dyDescent="0.25">
      <c r="C103" s="516"/>
      <c r="D103" s="516"/>
      <c r="E103" s="516"/>
      <c r="F103" s="516"/>
      <c r="G103" s="516"/>
      <c r="H103" s="516"/>
      <c r="I103" s="516"/>
      <c r="J103" s="516"/>
      <c r="K103" s="516"/>
      <c r="L103" s="516"/>
    </row>
    <row r="104" spans="1:14" ht="13.5" customHeight="1" x14ac:dyDescent="0.25">
      <c r="A104" s="342" t="s">
        <v>7069</v>
      </c>
      <c r="B104" s="345" t="s">
        <v>384</v>
      </c>
      <c r="C104" s="516" t="s">
        <v>7070</v>
      </c>
      <c r="D104" s="516"/>
      <c r="E104" s="516"/>
      <c r="F104" s="516"/>
      <c r="G104" s="516"/>
      <c r="H104" s="516"/>
      <c r="I104" s="516"/>
      <c r="J104" s="516"/>
      <c r="K104" s="516"/>
      <c r="L104" s="516"/>
      <c r="M104" s="345" t="s">
        <v>511</v>
      </c>
      <c r="N104" s="343">
        <v>106.83</v>
      </c>
    </row>
    <row r="105" spans="1:14" ht="3" customHeight="1" x14ac:dyDescent="0.25">
      <c r="C105" s="516"/>
      <c r="D105" s="516"/>
      <c r="E105" s="516"/>
      <c r="F105" s="516"/>
      <c r="G105" s="516"/>
      <c r="H105" s="516"/>
      <c r="I105" s="516"/>
      <c r="J105" s="516"/>
      <c r="K105" s="516"/>
      <c r="L105" s="516"/>
    </row>
    <row r="106" spans="1:14" ht="13.5" customHeight="1" x14ac:dyDescent="0.25">
      <c r="A106" s="342" t="s">
        <v>7071</v>
      </c>
      <c r="B106" s="345" t="s">
        <v>384</v>
      </c>
      <c r="C106" s="516" t="s">
        <v>7072</v>
      </c>
      <c r="D106" s="516"/>
      <c r="E106" s="516"/>
      <c r="F106" s="516"/>
      <c r="G106" s="516"/>
      <c r="H106" s="516"/>
      <c r="I106" s="516"/>
      <c r="J106" s="516"/>
      <c r="K106" s="516"/>
      <c r="L106" s="516"/>
      <c r="M106" s="345" t="s">
        <v>511</v>
      </c>
      <c r="N106" s="343">
        <v>883.25</v>
      </c>
    </row>
    <row r="107" spans="1:14" ht="3" customHeight="1" x14ac:dyDescent="0.25">
      <c r="C107" s="516"/>
      <c r="D107" s="516"/>
      <c r="E107" s="516"/>
      <c r="F107" s="516"/>
      <c r="G107" s="516"/>
      <c r="H107" s="516"/>
      <c r="I107" s="516"/>
      <c r="J107" s="516"/>
      <c r="K107" s="516"/>
      <c r="L107" s="516"/>
    </row>
    <row r="108" spans="1:14" ht="12.75" customHeight="1" x14ac:dyDescent="0.25">
      <c r="A108" s="342" t="s">
        <v>7073</v>
      </c>
      <c r="B108" s="345" t="s">
        <v>384</v>
      </c>
      <c r="C108" s="516" t="s">
        <v>7074</v>
      </c>
      <c r="D108" s="516"/>
      <c r="E108" s="516"/>
      <c r="F108" s="516"/>
      <c r="G108" s="516"/>
      <c r="H108" s="516"/>
      <c r="I108" s="516"/>
      <c r="J108" s="516"/>
      <c r="K108" s="516"/>
      <c r="L108" s="516"/>
      <c r="M108" s="345" t="s">
        <v>511</v>
      </c>
      <c r="N108" s="343">
        <v>396.08</v>
      </c>
    </row>
    <row r="109" spans="1:14" ht="3.75" customHeight="1" x14ac:dyDescent="0.25">
      <c r="C109" s="516"/>
      <c r="D109" s="516"/>
      <c r="E109" s="516"/>
      <c r="F109" s="516"/>
      <c r="G109" s="516"/>
      <c r="H109" s="516"/>
      <c r="I109" s="516"/>
      <c r="J109" s="516"/>
      <c r="K109" s="516"/>
      <c r="L109" s="516"/>
    </row>
    <row r="110" spans="1:14" ht="12.75" customHeight="1" x14ac:dyDescent="0.25">
      <c r="A110" s="342" t="s">
        <v>7075</v>
      </c>
      <c r="B110" s="345" t="s">
        <v>384</v>
      </c>
      <c r="C110" s="516" t="s">
        <v>7076</v>
      </c>
      <c r="D110" s="516"/>
      <c r="E110" s="516"/>
      <c r="F110" s="516"/>
      <c r="G110" s="516"/>
      <c r="H110" s="516"/>
      <c r="I110" s="516"/>
      <c r="J110" s="516"/>
      <c r="K110" s="516"/>
      <c r="L110" s="516"/>
      <c r="M110" s="345" t="s">
        <v>511</v>
      </c>
      <c r="N110" s="343">
        <v>285.95</v>
      </c>
    </row>
    <row r="111" spans="1:14" ht="3.75" customHeight="1" x14ac:dyDescent="0.25">
      <c r="C111" s="516"/>
      <c r="D111" s="516"/>
      <c r="E111" s="516"/>
      <c r="F111" s="516"/>
      <c r="G111" s="516"/>
      <c r="H111" s="516"/>
      <c r="I111" s="516"/>
      <c r="J111" s="516"/>
      <c r="K111" s="516"/>
      <c r="L111" s="516"/>
    </row>
    <row r="112" spans="1:14" ht="12.75" customHeight="1" x14ac:dyDescent="0.25">
      <c r="A112" s="342" t="s">
        <v>7077</v>
      </c>
      <c r="B112" s="345" t="s">
        <v>384</v>
      </c>
      <c r="C112" s="516" t="s">
        <v>7078</v>
      </c>
      <c r="D112" s="516"/>
      <c r="E112" s="516"/>
      <c r="F112" s="516"/>
      <c r="G112" s="516"/>
      <c r="H112" s="516"/>
      <c r="I112" s="516"/>
      <c r="J112" s="516"/>
      <c r="K112" s="516"/>
      <c r="L112" s="516"/>
      <c r="M112" s="345" t="s">
        <v>511</v>
      </c>
      <c r="N112" s="343">
        <v>105.67</v>
      </c>
    </row>
    <row r="113" spans="1:14" ht="3" customHeight="1" x14ac:dyDescent="0.25">
      <c r="C113" s="516"/>
      <c r="D113" s="516"/>
      <c r="E113" s="516"/>
      <c r="F113" s="516"/>
      <c r="G113" s="516"/>
      <c r="H113" s="516"/>
      <c r="I113" s="516"/>
      <c r="J113" s="516"/>
      <c r="K113" s="516"/>
      <c r="L113" s="516"/>
    </row>
    <row r="114" spans="1:14" ht="13.5" customHeight="1" x14ac:dyDescent="0.25">
      <c r="A114" s="342" t="s">
        <v>7079</v>
      </c>
      <c r="B114" s="345" t="s">
        <v>384</v>
      </c>
      <c r="C114" s="516" t="s">
        <v>7080</v>
      </c>
      <c r="D114" s="516"/>
      <c r="E114" s="516"/>
      <c r="F114" s="516"/>
      <c r="G114" s="516"/>
      <c r="H114" s="516"/>
      <c r="I114" s="516"/>
      <c r="J114" s="516"/>
      <c r="K114" s="516"/>
      <c r="L114" s="516"/>
      <c r="M114" s="345" t="s">
        <v>511</v>
      </c>
      <c r="N114" s="343">
        <v>158.59</v>
      </c>
    </row>
    <row r="115" spans="1:14" ht="12.75" customHeight="1" x14ac:dyDescent="0.25">
      <c r="A115" s="342" t="s">
        <v>7081</v>
      </c>
      <c r="B115" s="345" t="s">
        <v>384</v>
      </c>
      <c r="C115" s="516" t="s">
        <v>7082</v>
      </c>
      <c r="D115" s="516"/>
      <c r="E115" s="516"/>
      <c r="F115" s="516"/>
      <c r="G115" s="516"/>
      <c r="H115" s="516"/>
      <c r="I115" s="516"/>
      <c r="J115" s="516"/>
      <c r="K115" s="516"/>
      <c r="L115" s="516"/>
      <c r="M115" s="345" t="s">
        <v>511</v>
      </c>
      <c r="N115" s="343">
        <v>33.74</v>
      </c>
    </row>
    <row r="116" spans="1:14" ht="13.5" customHeight="1" x14ac:dyDescent="0.25">
      <c r="A116" s="342" t="s">
        <v>7083</v>
      </c>
      <c r="B116" s="345" t="s">
        <v>384</v>
      </c>
      <c r="C116" s="516" t="s">
        <v>7084</v>
      </c>
      <c r="D116" s="516"/>
      <c r="E116" s="516"/>
      <c r="F116" s="516"/>
      <c r="G116" s="516"/>
      <c r="H116" s="516"/>
      <c r="I116" s="516"/>
      <c r="J116" s="516"/>
      <c r="K116" s="516"/>
      <c r="L116" s="516"/>
      <c r="M116" s="345" t="s">
        <v>511</v>
      </c>
      <c r="N116" s="343">
        <v>166.89</v>
      </c>
    </row>
    <row r="117" spans="1:14" ht="12.75" customHeight="1" x14ac:dyDescent="0.25">
      <c r="A117" s="342" t="s">
        <v>7085</v>
      </c>
      <c r="B117" s="345" t="s">
        <v>384</v>
      </c>
      <c r="C117" s="516" t="s">
        <v>7086</v>
      </c>
      <c r="D117" s="516"/>
      <c r="E117" s="516"/>
      <c r="F117" s="516"/>
      <c r="G117" s="516"/>
      <c r="H117" s="516"/>
      <c r="I117" s="516"/>
      <c r="J117" s="516"/>
      <c r="K117" s="516"/>
      <c r="L117" s="516"/>
      <c r="M117" s="345" t="s">
        <v>511</v>
      </c>
      <c r="N117" s="343">
        <v>94.92</v>
      </c>
    </row>
    <row r="118" spans="1:14" ht="12.75" customHeight="1" x14ac:dyDescent="0.25">
      <c r="A118" s="342" t="s">
        <v>7087</v>
      </c>
      <c r="B118" s="345" t="s">
        <v>384</v>
      </c>
      <c r="C118" s="516" t="s">
        <v>7088</v>
      </c>
      <c r="D118" s="516"/>
      <c r="E118" s="516"/>
      <c r="F118" s="516"/>
      <c r="G118" s="516"/>
      <c r="H118" s="516"/>
      <c r="I118" s="516"/>
      <c r="J118" s="516"/>
      <c r="K118" s="516"/>
      <c r="L118" s="516"/>
      <c r="M118" s="345" t="s">
        <v>511</v>
      </c>
      <c r="N118" s="343">
        <v>68.36</v>
      </c>
    </row>
    <row r="119" spans="1:14" ht="13.5" customHeight="1" x14ac:dyDescent="0.25">
      <c r="A119" s="342" t="s">
        <v>7089</v>
      </c>
      <c r="B119" s="345" t="s">
        <v>384</v>
      </c>
      <c r="C119" s="516" t="s">
        <v>7090</v>
      </c>
      <c r="D119" s="516"/>
      <c r="E119" s="516"/>
      <c r="F119" s="516"/>
      <c r="G119" s="516"/>
      <c r="H119" s="516"/>
      <c r="I119" s="516"/>
      <c r="J119" s="516"/>
      <c r="K119" s="516"/>
      <c r="L119" s="516"/>
      <c r="M119" s="345" t="s">
        <v>511</v>
      </c>
      <c r="N119" s="343">
        <v>2.19</v>
      </c>
    </row>
    <row r="120" spans="1:14" ht="12.75" customHeight="1" x14ac:dyDescent="0.25">
      <c r="A120" s="342" t="s">
        <v>7091</v>
      </c>
      <c r="B120" s="345" t="s">
        <v>384</v>
      </c>
      <c r="C120" s="516" t="s">
        <v>7092</v>
      </c>
      <c r="D120" s="516"/>
      <c r="E120" s="516"/>
      <c r="F120" s="516"/>
      <c r="G120" s="516"/>
      <c r="H120" s="516"/>
      <c r="I120" s="516"/>
      <c r="J120" s="516"/>
      <c r="K120" s="516"/>
      <c r="L120" s="516"/>
      <c r="M120" s="345" t="s">
        <v>511</v>
      </c>
      <c r="N120" s="343">
        <v>0.63</v>
      </c>
    </row>
    <row r="121" spans="1:14" ht="12.75" customHeight="1" x14ac:dyDescent="0.25">
      <c r="A121" s="342" t="s">
        <v>7093</v>
      </c>
      <c r="B121" s="345" t="s">
        <v>384</v>
      </c>
      <c r="C121" s="516" t="s">
        <v>7094</v>
      </c>
      <c r="D121" s="516"/>
      <c r="E121" s="516"/>
      <c r="F121" s="516"/>
      <c r="G121" s="516"/>
      <c r="H121" s="516"/>
      <c r="I121" s="516"/>
      <c r="J121" s="516"/>
      <c r="K121" s="516"/>
      <c r="L121" s="516"/>
      <c r="M121" s="345" t="s">
        <v>511</v>
      </c>
      <c r="N121" s="343">
        <v>42</v>
      </c>
    </row>
    <row r="122" spans="1:14" ht="13.5" customHeight="1" x14ac:dyDescent="0.25">
      <c r="A122" s="342" t="s">
        <v>7095</v>
      </c>
      <c r="B122" s="345" t="s">
        <v>384</v>
      </c>
      <c r="C122" s="516" t="s">
        <v>7096</v>
      </c>
      <c r="D122" s="516"/>
      <c r="E122" s="516"/>
      <c r="F122" s="516"/>
      <c r="G122" s="516"/>
      <c r="H122" s="516"/>
      <c r="I122" s="516"/>
      <c r="J122" s="516"/>
      <c r="K122" s="516"/>
      <c r="L122" s="516"/>
      <c r="M122" s="345" t="s">
        <v>511</v>
      </c>
      <c r="N122" s="343">
        <v>19.66</v>
      </c>
    </row>
    <row r="123" spans="1:14" ht="12.75" customHeight="1" x14ac:dyDescent="0.25">
      <c r="A123" s="342" t="s">
        <v>7097</v>
      </c>
      <c r="B123" s="345" t="s">
        <v>384</v>
      </c>
      <c r="C123" s="516" t="s">
        <v>7098</v>
      </c>
      <c r="D123" s="516"/>
      <c r="E123" s="516"/>
      <c r="F123" s="516"/>
      <c r="G123" s="516"/>
      <c r="H123" s="516"/>
      <c r="I123" s="516"/>
      <c r="J123" s="516"/>
      <c r="K123" s="516"/>
      <c r="L123" s="516"/>
      <c r="M123" s="345" t="s">
        <v>511</v>
      </c>
      <c r="N123" s="343">
        <v>6.7</v>
      </c>
    </row>
    <row r="124" spans="1:14" ht="13.5" customHeight="1" x14ac:dyDescent="0.25">
      <c r="A124" s="342" t="s">
        <v>7099</v>
      </c>
      <c r="B124" s="345" t="s">
        <v>384</v>
      </c>
      <c r="C124" s="516" t="s">
        <v>7100</v>
      </c>
      <c r="D124" s="516"/>
      <c r="E124" s="516"/>
      <c r="F124" s="516"/>
      <c r="G124" s="516"/>
      <c r="H124" s="516"/>
      <c r="I124" s="516"/>
      <c r="J124" s="516"/>
      <c r="K124" s="516"/>
      <c r="L124" s="516"/>
      <c r="M124" s="345" t="s">
        <v>511</v>
      </c>
      <c r="N124" s="343">
        <v>0.34</v>
      </c>
    </row>
    <row r="125" spans="1:14" ht="12.75" customHeight="1" x14ac:dyDescent="0.25">
      <c r="A125" s="342" t="s">
        <v>7101</v>
      </c>
      <c r="B125" s="345" t="s">
        <v>384</v>
      </c>
      <c r="C125" s="516" t="s">
        <v>7102</v>
      </c>
      <c r="D125" s="516"/>
      <c r="E125" s="516"/>
      <c r="F125" s="516"/>
      <c r="G125" s="516"/>
      <c r="H125" s="516"/>
      <c r="I125" s="516"/>
      <c r="J125" s="516"/>
      <c r="K125" s="516"/>
      <c r="L125" s="516"/>
      <c r="M125" s="345" t="s">
        <v>511</v>
      </c>
      <c r="N125" s="343">
        <v>49.62</v>
      </c>
    </row>
    <row r="126" spans="1:14" ht="12.75" customHeight="1" x14ac:dyDescent="0.25">
      <c r="A126" s="342" t="s">
        <v>7103</v>
      </c>
      <c r="B126" s="345" t="s">
        <v>384</v>
      </c>
      <c r="C126" s="516" t="s">
        <v>7104</v>
      </c>
      <c r="D126" s="516"/>
      <c r="E126" s="516"/>
      <c r="F126" s="516"/>
      <c r="G126" s="516"/>
      <c r="H126" s="516"/>
      <c r="I126" s="516"/>
      <c r="J126" s="516"/>
      <c r="K126" s="516"/>
      <c r="L126" s="516"/>
      <c r="M126" s="345" t="s">
        <v>511</v>
      </c>
      <c r="N126" s="343">
        <v>39.32</v>
      </c>
    </row>
    <row r="127" spans="1:14" ht="13.5" customHeight="1" x14ac:dyDescent="0.25">
      <c r="A127" s="342" t="s">
        <v>7105</v>
      </c>
      <c r="B127" s="345" t="s">
        <v>384</v>
      </c>
      <c r="C127" s="516" t="s">
        <v>7106</v>
      </c>
      <c r="D127" s="516"/>
      <c r="E127" s="516"/>
      <c r="F127" s="516"/>
      <c r="G127" s="516"/>
      <c r="H127" s="516"/>
      <c r="I127" s="516"/>
      <c r="J127" s="516"/>
      <c r="K127" s="516"/>
      <c r="L127" s="516"/>
      <c r="M127" s="345" t="s">
        <v>511</v>
      </c>
      <c r="N127" s="343">
        <v>25.4</v>
      </c>
    </row>
    <row r="128" spans="1:14" ht="12.75" customHeight="1" x14ac:dyDescent="0.25">
      <c r="A128" s="342" t="s">
        <v>7107</v>
      </c>
      <c r="B128" s="345" t="s">
        <v>384</v>
      </c>
      <c r="C128" s="516" t="s">
        <v>7108</v>
      </c>
      <c r="D128" s="516"/>
      <c r="E128" s="516"/>
      <c r="F128" s="516"/>
      <c r="G128" s="516"/>
      <c r="H128" s="516"/>
      <c r="I128" s="516"/>
      <c r="J128" s="516"/>
      <c r="K128" s="516"/>
      <c r="L128" s="516"/>
      <c r="M128" s="345" t="s">
        <v>511</v>
      </c>
      <c r="N128" s="343">
        <v>20.23</v>
      </c>
    </row>
    <row r="129" spans="1:14" ht="13.5" customHeight="1" x14ac:dyDescent="0.25">
      <c r="A129" s="342" t="s">
        <v>7109</v>
      </c>
      <c r="B129" s="345" t="s">
        <v>384</v>
      </c>
      <c r="C129" s="516" t="s">
        <v>7110</v>
      </c>
      <c r="D129" s="516"/>
      <c r="E129" s="516"/>
      <c r="F129" s="516"/>
      <c r="G129" s="516"/>
      <c r="H129" s="516"/>
      <c r="I129" s="516"/>
      <c r="J129" s="516"/>
      <c r="K129" s="516"/>
      <c r="L129" s="516"/>
      <c r="M129" s="345" t="s">
        <v>511</v>
      </c>
      <c r="N129" s="343">
        <v>8.7100000000000009</v>
      </c>
    </row>
    <row r="130" spans="1:14" ht="12.75" customHeight="1" x14ac:dyDescent="0.25">
      <c r="A130" s="342" t="s">
        <v>7111</v>
      </c>
      <c r="B130" s="345" t="s">
        <v>384</v>
      </c>
      <c r="C130" s="516" t="s">
        <v>7112</v>
      </c>
      <c r="D130" s="516"/>
      <c r="E130" s="516"/>
      <c r="F130" s="516"/>
      <c r="G130" s="516"/>
      <c r="H130" s="516"/>
      <c r="I130" s="516"/>
      <c r="J130" s="516"/>
      <c r="K130" s="516"/>
      <c r="L130" s="516"/>
      <c r="M130" s="345" t="s">
        <v>511</v>
      </c>
      <c r="N130" s="343">
        <v>1.58</v>
      </c>
    </row>
    <row r="131" spans="1:14" ht="12.75" customHeight="1" x14ac:dyDescent="0.25">
      <c r="A131" s="342" t="s">
        <v>7113</v>
      </c>
      <c r="B131" s="345" t="s">
        <v>384</v>
      </c>
      <c r="C131" s="516" t="s">
        <v>7114</v>
      </c>
      <c r="D131" s="516"/>
      <c r="E131" s="516"/>
      <c r="F131" s="516"/>
      <c r="G131" s="516"/>
      <c r="H131" s="516"/>
      <c r="I131" s="516"/>
      <c r="J131" s="516"/>
      <c r="K131" s="516"/>
      <c r="L131" s="516"/>
      <c r="M131" s="345" t="s">
        <v>511</v>
      </c>
      <c r="N131" s="343">
        <v>0.41</v>
      </c>
    </row>
    <row r="132" spans="1:14" ht="13.5" customHeight="1" x14ac:dyDescent="0.25">
      <c r="A132" s="342" t="s">
        <v>7115</v>
      </c>
      <c r="B132" s="345" t="s">
        <v>384</v>
      </c>
      <c r="C132" s="516" t="s">
        <v>7116</v>
      </c>
      <c r="D132" s="516"/>
      <c r="E132" s="516"/>
      <c r="F132" s="516"/>
      <c r="G132" s="516"/>
      <c r="H132" s="516"/>
      <c r="I132" s="516"/>
      <c r="J132" s="516"/>
      <c r="K132" s="516"/>
      <c r="L132" s="516"/>
      <c r="M132" s="345" t="s">
        <v>511</v>
      </c>
      <c r="N132" s="343">
        <v>0.55000000000000004</v>
      </c>
    </row>
    <row r="133" spans="1:14" ht="12.75" customHeight="1" x14ac:dyDescent="0.25">
      <c r="A133" s="342" t="s">
        <v>7117</v>
      </c>
      <c r="B133" s="345" t="s">
        <v>384</v>
      </c>
      <c r="C133" s="516" t="s">
        <v>7118</v>
      </c>
      <c r="D133" s="516"/>
      <c r="E133" s="516"/>
      <c r="F133" s="516"/>
      <c r="G133" s="516"/>
      <c r="H133" s="516"/>
      <c r="I133" s="516"/>
      <c r="J133" s="516"/>
      <c r="K133" s="516"/>
      <c r="L133" s="516"/>
      <c r="M133" s="345" t="s">
        <v>511</v>
      </c>
      <c r="N133" s="343">
        <v>1.68</v>
      </c>
    </row>
    <row r="134" spans="1:14" ht="12.75" customHeight="1" x14ac:dyDescent="0.25">
      <c r="A134" s="342" t="s">
        <v>14701</v>
      </c>
      <c r="B134" s="345" t="s">
        <v>384</v>
      </c>
      <c r="C134" s="516" t="s">
        <v>14702</v>
      </c>
      <c r="D134" s="516"/>
      <c r="E134" s="516"/>
      <c r="F134" s="516"/>
      <c r="G134" s="516"/>
      <c r="H134" s="516"/>
      <c r="I134" s="516"/>
      <c r="J134" s="516"/>
      <c r="K134" s="516"/>
      <c r="L134" s="516"/>
      <c r="M134" s="345" t="s">
        <v>511</v>
      </c>
      <c r="N134" s="343">
        <v>0.1</v>
      </c>
    </row>
    <row r="135" spans="1:14" ht="13.5" customHeight="1" x14ac:dyDescent="0.25">
      <c r="A135" s="342" t="s">
        <v>7119</v>
      </c>
      <c r="B135" s="345" t="s">
        <v>384</v>
      </c>
      <c r="C135" s="516" t="s">
        <v>7120</v>
      </c>
      <c r="D135" s="516"/>
      <c r="E135" s="516"/>
      <c r="F135" s="516"/>
      <c r="G135" s="516"/>
      <c r="H135" s="516"/>
      <c r="I135" s="516"/>
      <c r="J135" s="516"/>
      <c r="K135" s="516"/>
      <c r="L135" s="516"/>
      <c r="M135" s="345" t="s">
        <v>510</v>
      </c>
      <c r="N135" s="343">
        <v>1325281.48</v>
      </c>
    </row>
    <row r="136" spans="1:14" ht="3" customHeight="1" x14ac:dyDescent="0.25">
      <c r="C136" s="516"/>
      <c r="D136" s="516"/>
      <c r="E136" s="516"/>
      <c r="F136" s="516"/>
      <c r="G136" s="516"/>
      <c r="H136" s="516"/>
      <c r="I136" s="516"/>
      <c r="J136" s="516"/>
      <c r="K136" s="516"/>
      <c r="L136" s="516"/>
    </row>
    <row r="137" spans="1:14" ht="13.5" customHeight="1" x14ac:dyDescent="0.25">
      <c r="A137" s="342" t="s">
        <v>7121</v>
      </c>
      <c r="B137" s="345" t="s">
        <v>384</v>
      </c>
      <c r="C137" s="516" t="s">
        <v>7122</v>
      </c>
      <c r="D137" s="516"/>
      <c r="E137" s="516"/>
      <c r="F137" s="516"/>
      <c r="G137" s="516"/>
      <c r="H137" s="516"/>
      <c r="I137" s="516"/>
      <c r="J137" s="516"/>
      <c r="K137" s="516"/>
      <c r="L137" s="516"/>
      <c r="M137" s="345" t="s">
        <v>510</v>
      </c>
      <c r="N137" s="343">
        <v>728428.92</v>
      </c>
    </row>
    <row r="138" spans="1:14" ht="12.75" customHeight="1" x14ac:dyDescent="0.25">
      <c r="A138" s="342" t="s">
        <v>7123</v>
      </c>
      <c r="B138" s="345" t="s">
        <v>384</v>
      </c>
      <c r="C138" s="516" t="s">
        <v>7124</v>
      </c>
      <c r="D138" s="516"/>
      <c r="E138" s="516"/>
      <c r="F138" s="516"/>
      <c r="G138" s="516"/>
      <c r="H138" s="516"/>
      <c r="I138" s="516"/>
      <c r="J138" s="516"/>
      <c r="K138" s="516"/>
      <c r="L138" s="516"/>
      <c r="M138" s="345" t="s">
        <v>510</v>
      </c>
      <c r="N138" s="343">
        <v>295878.84000000003</v>
      </c>
    </row>
    <row r="139" spans="1:14" ht="12.75" customHeight="1" x14ac:dyDescent="0.25">
      <c r="A139" s="342" t="s">
        <v>7125</v>
      </c>
      <c r="B139" s="345" t="s">
        <v>384</v>
      </c>
      <c r="C139" s="516" t="s">
        <v>7126</v>
      </c>
      <c r="D139" s="516"/>
      <c r="E139" s="516"/>
      <c r="F139" s="516"/>
      <c r="G139" s="516"/>
      <c r="H139" s="516"/>
      <c r="I139" s="516"/>
      <c r="J139" s="516"/>
      <c r="K139" s="516"/>
      <c r="L139" s="516"/>
      <c r="M139" s="345" t="s">
        <v>510</v>
      </c>
      <c r="N139" s="343">
        <v>2066747.91</v>
      </c>
    </row>
    <row r="140" spans="1:14" ht="3.75" customHeight="1" x14ac:dyDescent="0.25">
      <c r="C140" s="516"/>
      <c r="D140" s="516"/>
      <c r="E140" s="516"/>
      <c r="F140" s="516"/>
      <c r="G140" s="516"/>
      <c r="H140" s="516"/>
      <c r="I140" s="516"/>
      <c r="J140" s="516"/>
      <c r="K140" s="516"/>
      <c r="L140" s="516"/>
    </row>
    <row r="141" spans="1:14" ht="12.75" customHeight="1" x14ac:dyDescent="0.25">
      <c r="A141" s="342" t="s">
        <v>7127</v>
      </c>
      <c r="B141" s="345" t="s">
        <v>384</v>
      </c>
      <c r="C141" s="516" t="s">
        <v>7128</v>
      </c>
      <c r="D141" s="516"/>
      <c r="E141" s="516"/>
      <c r="F141" s="516"/>
      <c r="G141" s="516"/>
      <c r="H141" s="516"/>
      <c r="I141" s="516"/>
      <c r="J141" s="516"/>
      <c r="K141" s="516"/>
      <c r="L141" s="516"/>
      <c r="M141" s="345" t="s">
        <v>510</v>
      </c>
      <c r="N141" s="343">
        <v>62763.74</v>
      </c>
    </row>
    <row r="142" spans="1:14" ht="13.5" customHeight="1" x14ac:dyDescent="0.25">
      <c r="A142" s="342" t="s">
        <v>7129</v>
      </c>
      <c r="B142" s="345" t="s">
        <v>384</v>
      </c>
      <c r="C142" s="516" t="s">
        <v>7130</v>
      </c>
      <c r="D142" s="516"/>
      <c r="E142" s="516"/>
      <c r="F142" s="516"/>
      <c r="G142" s="516"/>
      <c r="H142" s="516"/>
      <c r="I142" s="516"/>
      <c r="J142" s="516"/>
      <c r="K142" s="516"/>
      <c r="L142" s="516"/>
      <c r="M142" s="345" t="s">
        <v>510</v>
      </c>
      <c r="N142" s="343">
        <v>29710</v>
      </c>
    </row>
    <row r="143" spans="1:14" ht="12.75" customHeight="1" x14ac:dyDescent="0.25">
      <c r="A143" s="342" t="s">
        <v>7131</v>
      </c>
      <c r="B143" s="345" t="s">
        <v>384</v>
      </c>
      <c r="C143" s="516" t="s">
        <v>580</v>
      </c>
      <c r="D143" s="516"/>
      <c r="E143" s="516"/>
      <c r="F143" s="516"/>
      <c r="G143" s="516"/>
      <c r="H143" s="516"/>
      <c r="I143" s="516"/>
      <c r="J143" s="516"/>
      <c r="K143" s="516"/>
      <c r="L143" s="516"/>
      <c r="M143" s="345" t="s">
        <v>510</v>
      </c>
      <c r="N143" s="343">
        <v>4489.8999999999996</v>
      </c>
    </row>
    <row r="144" spans="1:14" ht="3" customHeight="1" x14ac:dyDescent="0.25">
      <c r="C144" s="516"/>
      <c r="D144" s="516"/>
      <c r="E144" s="516"/>
      <c r="F144" s="516"/>
      <c r="G144" s="516"/>
      <c r="H144" s="516"/>
      <c r="I144" s="516"/>
      <c r="J144" s="516"/>
      <c r="K144" s="516"/>
      <c r="L144" s="516"/>
    </row>
    <row r="145" spans="1:14" ht="13.5" customHeight="1" x14ac:dyDescent="0.25">
      <c r="A145" s="342" t="s">
        <v>7132</v>
      </c>
      <c r="B145" s="345" t="s">
        <v>384</v>
      </c>
      <c r="C145" s="516" t="s">
        <v>7133</v>
      </c>
      <c r="D145" s="516"/>
      <c r="E145" s="516"/>
      <c r="F145" s="516"/>
      <c r="G145" s="516"/>
      <c r="H145" s="516"/>
      <c r="I145" s="516"/>
      <c r="J145" s="516"/>
      <c r="K145" s="516"/>
      <c r="L145" s="516"/>
      <c r="M145" s="345" t="s">
        <v>510</v>
      </c>
      <c r="N145" s="343">
        <v>6345.74</v>
      </c>
    </row>
    <row r="146" spans="1:14" ht="12.75" customHeight="1" x14ac:dyDescent="0.25">
      <c r="A146" s="342" t="s">
        <v>7134</v>
      </c>
      <c r="B146" s="345" t="s">
        <v>384</v>
      </c>
      <c r="C146" s="516" t="s">
        <v>7135</v>
      </c>
      <c r="D146" s="516"/>
      <c r="E146" s="516"/>
      <c r="F146" s="516"/>
      <c r="G146" s="516"/>
      <c r="H146" s="516"/>
      <c r="I146" s="516"/>
      <c r="J146" s="516"/>
      <c r="K146" s="516"/>
      <c r="L146" s="516"/>
      <c r="M146" s="345" t="s">
        <v>510</v>
      </c>
      <c r="N146" s="343">
        <v>7431.15</v>
      </c>
    </row>
    <row r="147" spans="1:14" ht="12.75" customHeight="1" x14ac:dyDescent="0.25">
      <c r="A147" s="342" t="s">
        <v>7136</v>
      </c>
      <c r="B147" s="345" t="s">
        <v>384</v>
      </c>
      <c r="C147" s="516" t="s">
        <v>7137</v>
      </c>
      <c r="D147" s="516"/>
      <c r="E147" s="516"/>
      <c r="F147" s="516"/>
      <c r="G147" s="516"/>
      <c r="H147" s="516"/>
      <c r="I147" s="516"/>
      <c r="J147" s="516"/>
      <c r="K147" s="516"/>
      <c r="L147" s="516"/>
      <c r="M147" s="345" t="s">
        <v>510</v>
      </c>
      <c r="N147" s="343">
        <v>380034.86</v>
      </c>
    </row>
    <row r="148" spans="1:14" ht="3.75" customHeight="1" x14ac:dyDescent="0.25">
      <c r="C148" s="516"/>
      <c r="D148" s="516"/>
      <c r="E148" s="516"/>
      <c r="F148" s="516"/>
      <c r="G148" s="516"/>
      <c r="H148" s="516"/>
      <c r="I148" s="516"/>
      <c r="J148" s="516"/>
      <c r="K148" s="516"/>
      <c r="L148" s="516"/>
    </row>
    <row r="149" spans="1:14" ht="12.75" customHeight="1" x14ac:dyDescent="0.25">
      <c r="A149" s="342" t="s">
        <v>7138</v>
      </c>
      <c r="B149" s="345" t="s">
        <v>384</v>
      </c>
      <c r="C149" s="516" t="s">
        <v>7139</v>
      </c>
      <c r="D149" s="516"/>
      <c r="E149" s="516"/>
      <c r="F149" s="516"/>
      <c r="G149" s="516"/>
      <c r="H149" s="516"/>
      <c r="I149" s="516"/>
      <c r="J149" s="516"/>
      <c r="K149" s="516"/>
      <c r="L149" s="516"/>
      <c r="M149" s="345" t="s">
        <v>510</v>
      </c>
      <c r="N149" s="343">
        <v>492941.86</v>
      </c>
    </row>
    <row r="150" spans="1:14" ht="3.75" customHeight="1" x14ac:dyDescent="0.25">
      <c r="C150" s="516"/>
      <c r="D150" s="516"/>
      <c r="E150" s="516"/>
      <c r="F150" s="516"/>
      <c r="G150" s="516"/>
      <c r="H150" s="516"/>
      <c r="I150" s="516"/>
      <c r="J150" s="516"/>
      <c r="K150" s="516"/>
      <c r="L150" s="516"/>
    </row>
    <row r="151" spans="1:14" ht="12.75" customHeight="1" x14ac:dyDescent="0.25">
      <c r="A151" s="342" t="s">
        <v>7140</v>
      </c>
      <c r="B151" s="345" t="s">
        <v>384</v>
      </c>
      <c r="C151" s="516" t="s">
        <v>7141</v>
      </c>
      <c r="D151" s="516"/>
      <c r="E151" s="516"/>
      <c r="F151" s="516"/>
      <c r="G151" s="516"/>
      <c r="H151" s="516"/>
      <c r="I151" s="516"/>
      <c r="J151" s="516"/>
      <c r="K151" s="516"/>
      <c r="L151" s="516"/>
      <c r="M151" s="345" t="s">
        <v>510</v>
      </c>
      <c r="N151" s="343">
        <v>140000</v>
      </c>
    </row>
    <row r="152" spans="1:14" ht="3" customHeight="1" x14ac:dyDescent="0.25">
      <c r="C152" s="516"/>
      <c r="D152" s="516"/>
      <c r="E152" s="516"/>
      <c r="F152" s="516"/>
      <c r="G152" s="516"/>
      <c r="H152" s="516"/>
      <c r="I152" s="516"/>
      <c r="J152" s="516"/>
      <c r="K152" s="516"/>
      <c r="L152" s="516"/>
    </row>
    <row r="153" spans="1:14" ht="13.5" customHeight="1" x14ac:dyDescent="0.25">
      <c r="A153" s="342" t="s">
        <v>7142</v>
      </c>
      <c r="B153" s="345" t="s">
        <v>384</v>
      </c>
      <c r="C153" s="516" t="s">
        <v>7143</v>
      </c>
      <c r="D153" s="516"/>
      <c r="E153" s="516"/>
      <c r="F153" s="516"/>
      <c r="G153" s="516"/>
      <c r="H153" s="516"/>
      <c r="I153" s="516"/>
      <c r="J153" s="516"/>
      <c r="K153" s="516"/>
      <c r="L153" s="516"/>
      <c r="M153" s="345" t="s">
        <v>510</v>
      </c>
      <c r="N153" s="343">
        <v>620267.22</v>
      </c>
    </row>
    <row r="154" spans="1:14" ht="12.75" customHeight="1" x14ac:dyDescent="0.25">
      <c r="A154" s="342" t="s">
        <v>7144</v>
      </c>
      <c r="B154" s="345" t="s">
        <v>384</v>
      </c>
      <c r="C154" s="516" t="s">
        <v>7145</v>
      </c>
      <c r="D154" s="516"/>
      <c r="E154" s="516"/>
      <c r="F154" s="516"/>
      <c r="G154" s="516"/>
      <c r="H154" s="516"/>
      <c r="I154" s="516"/>
      <c r="J154" s="516"/>
      <c r="K154" s="516"/>
      <c r="L154" s="516"/>
      <c r="M154" s="345" t="s">
        <v>510</v>
      </c>
      <c r="N154" s="343">
        <v>678346.48</v>
      </c>
    </row>
    <row r="155" spans="1:14" ht="13.5" customHeight="1" x14ac:dyDescent="0.25">
      <c r="A155" s="342" t="s">
        <v>7146</v>
      </c>
      <c r="B155" s="345" t="s">
        <v>384</v>
      </c>
      <c r="C155" s="516" t="s">
        <v>7147</v>
      </c>
      <c r="D155" s="516"/>
      <c r="E155" s="516"/>
      <c r="F155" s="516"/>
      <c r="G155" s="516"/>
      <c r="H155" s="516"/>
      <c r="I155" s="516"/>
      <c r="J155" s="516"/>
      <c r="K155" s="516"/>
      <c r="L155" s="516"/>
      <c r="M155" s="345" t="s">
        <v>510</v>
      </c>
      <c r="N155" s="343">
        <v>285000</v>
      </c>
    </row>
    <row r="156" spans="1:14" ht="3" customHeight="1" x14ac:dyDescent="0.25">
      <c r="C156" s="516"/>
      <c r="D156" s="516"/>
      <c r="E156" s="516"/>
      <c r="F156" s="516"/>
      <c r="G156" s="516"/>
      <c r="H156" s="516"/>
      <c r="I156" s="516"/>
      <c r="J156" s="516"/>
      <c r="K156" s="516"/>
      <c r="L156" s="516"/>
    </row>
    <row r="157" spans="1:14" ht="12.75" customHeight="1" x14ac:dyDescent="0.25">
      <c r="A157" s="342" t="s">
        <v>7148</v>
      </c>
      <c r="B157" s="345" t="s">
        <v>384</v>
      </c>
      <c r="C157" s="516" t="s">
        <v>7149</v>
      </c>
      <c r="D157" s="516"/>
      <c r="E157" s="516"/>
      <c r="F157" s="516"/>
      <c r="G157" s="516"/>
      <c r="H157" s="516"/>
      <c r="I157" s="516"/>
      <c r="J157" s="516"/>
      <c r="K157" s="516"/>
      <c r="L157" s="516"/>
      <c r="M157" s="345" t="s">
        <v>510</v>
      </c>
      <c r="N157" s="343">
        <v>485329.58</v>
      </c>
    </row>
    <row r="158" spans="1:14" ht="3.75" customHeight="1" x14ac:dyDescent="0.25">
      <c r="C158" s="516"/>
      <c r="D158" s="516"/>
      <c r="E158" s="516"/>
      <c r="F158" s="516"/>
      <c r="G158" s="516"/>
      <c r="H158" s="516"/>
      <c r="I158" s="516"/>
      <c r="J158" s="516"/>
      <c r="K158" s="516"/>
      <c r="L158" s="516"/>
    </row>
    <row r="159" spans="1:14" ht="12.75" customHeight="1" x14ac:dyDescent="0.25">
      <c r="A159" s="342" t="s">
        <v>7150</v>
      </c>
      <c r="B159" s="345" t="s">
        <v>384</v>
      </c>
      <c r="C159" s="516" t="s">
        <v>7151</v>
      </c>
      <c r="D159" s="516"/>
      <c r="E159" s="516"/>
      <c r="F159" s="516"/>
      <c r="G159" s="516"/>
      <c r="H159" s="516"/>
      <c r="I159" s="516"/>
      <c r="J159" s="516"/>
      <c r="K159" s="516"/>
      <c r="L159" s="516"/>
      <c r="M159" s="345" t="s">
        <v>510</v>
      </c>
      <c r="N159" s="343">
        <v>485000</v>
      </c>
    </row>
    <row r="160" spans="1:14" ht="13.5" customHeight="1" x14ac:dyDescent="0.25">
      <c r="A160" s="342" t="s">
        <v>7152</v>
      </c>
      <c r="B160" s="345" t="s">
        <v>384</v>
      </c>
      <c r="C160" s="516" t="s">
        <v>7153</v>
      </c>
      <c r="D160" s="516"/>
      <c r="E160" s="516"/>
      <c r="F160" s="516"/>
      <c r="G160" s="516"/>
      <c r="H160" s="516"/>
      <c r="I160" s="516"/>
      <c r="J160" s="516"/>
      <c r="K160" s="516"/>
      <c r="L160" s="516"/>
      <c r="M160" s="345" t="s">
        <v>510</v>
      </c>
      <c r="N160" s="343">
        <v>499088.38</v>
      </c>
    </row>
    <row r="161" spans="1:14" ht="12.75" customHeight="1" x14ac:dyDescent="0.25">
      <c r="A161" s="342" t="s">
        <v>7154</v>
      </c>
      <c r="B161" s="345" t="s">
        <v>384</v>
      </c>
      <c r="C161" s="516" t="s">
        <v>7155</v>
      </c>
      <c r="D161" s="516"/>
      <c r="E161" s="516"/>
      <c r="F161" s="516"/>
      <c r="G161" s="516"/>
      <c r="H161" s="516"/>
      <c r="I161" s="516"/>
      <c r="J161" s="516"/>
      <c r="K161" s="516"/>
      <c r="L161" s="516"/>
      <c r="M161" s="345" t="s">
        <v>510</v>
      </c>
      <c r="N161" s="343">
        <v>518900.53</v>
      </c>
    </row>
    <row r="162" spans="1:14" ht="12.75" customHeight="1" x14ac:dyDescent="0.25">
      <c r="A162" s="342" t="s">
        <v>7156</v>
      </c>
      <c r="B162" s="345" t="s">
        <v>384</v>
      </c>
      <c r="C162" s="516" t="s">
        <v>7157</v>
      </c>
      <c r="D162" s="516"/>
      <c r="E162" s="516"/>
      <c r="F162" s="516"/>
      <c r="G162" s="516"/>
      <c r="H162" s="516"/>
      <c r="I162" s="516"/>
      <c r="J162" s="516"/>
      <c r="K162" s="516"/>
      <c r="L162" s="516"/>
      <c r="M162" s="345" t="s">
        <v>510</v>
      </c>
      <c r="N162" s="343">
        <v>273509.37</v>
      </c>
    </row>
    <row r="163" spans="1:14" ht="13.5" customHeight="1" x14ac:dyDescent="0.25">
      <c r="A163" s="342" t="s">
        <v>7158</v>
      </c>
      <c r="B163" s="345" t="s">
        <v>384</v>
      </c>
      <c r="C163" s="516" t="s">
        <v>7159</v>
      </c>
      <c r="D163" s="516"/>
      <c r="E163" s="516"/>
      <c r="F163" s="516"/>
      <c r="G163" s="516"/>
      <c r="H163" s="516"/>
      <c r="I163" s="516"/>
      <c r="J163" s="516"/>
      <c r="K163" s="516"/>
      <c r="L163" s="516"/>
      <c r="M163" s="345" t="s">
        <v>510</v>
      </c>
      <c r="N163" s="343">
        <v>863500.28</v>
      </c>
    </row>
    <row r="164" spans="1:14" ht="12.75" customHeight="1" x14ac:dyDescent="0.25">
      <c r="A164" s="342" t="s">
        <v>7160</v>
      </c>
      <c r="B164" s="345" t="s">
        <v>384</v>
      </c>
      <c r="C164" s="516" t="s">
        <v>7161</v>
      </c>
      <c r="D164" s="516"/>
      <c r="E164" s="516"/>
      <c r="F164" s="516"/>
      <c r="G164" s="516"/>
      <c r="H164" s="516"/>
      <c r="I164" s="516"/>
      <c r="J164" s="516"/>
      <c r="K164" s="516"/>
      <c r="L164" s="516"/>
      <c r="M164" s="345" t="s">
        <v>510</v>
      </c>
      <c r="N164" s="343">
        <v>16905.8</v>
      </c>
    </row>
    <row r="165" spans="1:14" ht="12.75" customHeight="1" x14ac:dyDescent="0.25">
      <c r="A165" s="342" t="s">
        <v>7162</v>
      </c>
      <c r="B165" s="345" t="s">
        <v>384</v>
      </c>
      <c r="C165" s="516" t="s">
        <v>7163</v>
      </c>
      <c r="D165" s="516"/>
      <c r="E165" s="516"/>
      <c r="F165" s="516"/>
      <c r="G165" s="516"/>
      <c r="H165" s="516"/>
      <c r="I165" s="516"/>
      <c r="J165" s="516"/>
      <c r="K165" s="516"/>
      <c r="L165" s="516"/>
      <c r="M165" s="345" t="s">
        <v>510</v>
      </c>
      <c r="N165" s="343">
        <v>4221.03</v>
      </c>
    </row>
    <row r="166" spans="1:14" ht="13.5" customHeight="1" x14ac:dyDescent="0.25">
      <c r="A166" s="342" t="s">
        <v>7164</v>
      </c>
      <c r="B166" s="345" t="s">
        <v>384</v>
      </c>
      <c r="C166" s="516" t="s">
        <v>7165</v>
      </c>
      <c r="D166" s="516"/>
      <c r="E166" s="516"/>
      <c r="F166" s="516"/>
      <c r="G166" s="516"/>
      <c r="H166" s="516"/>
      <c r="I166" s="516"/>
      <c r="J166" s="516"/>
      <c r="K166" s="516"/>
      <c r="L166" s="516"/>
      <c r="M166" s="345" t="s">
        <v>510</v>
      </c>
      <c r="N166" s="343">
        <v>123507.61</v>
      </c>
    </row>
    <row r="167" spans="1:14" ht="12.75" customHeight="1" x14ac:dyDescent="0.25">
      <c r="A167" s="342" t="s">
        <v>7166</v>
      </c>
      <c r="B167" s="345" t="s">
        <v>384</v>
      </c>
      <c r="C167" s="516" t="s">
        <v>7167</v>
      </c>
      <c r="D167" s="516"/>
      <c r="E167" s="516"/>
      <c r="F167" s="516"/>
      <c r="G167" s="516"/>
      <c r="H167" s="516"/>
      <c r="I167" s="516"/>
      <c r="J167" s="516"/>
      <c r="K167" s="516"/>
      <c r="L167" s="516"/>
      <c r="M167" s="345" t="s">
        <v>510</v>
      </c>
      <c r="N167" s="343">
        <v>190570</v>
      </c>
    </row>
    <row r="168" spans="1:14" ht="13.5" customHeight="1" x14ac:dyDescent="0.25">
      <c r="A168" s="342" t="s">
        <v>7168</v>
      </c>
      <c r="B168" s="345" t="s">
        <v>384</v>
      </c>
      <c r="C168" s="516" t="s">
        <v>7169</v>
      </c>
      <c r="D168" s="516"/>
      <c r="E168" s="516"/>
      <c r="F168" s="516"/>
      <c r="G168" s="516"/>
      <c r="H168" s="516"/>
      <c r="I168" s="516"/>
      <c r="J168" s="516"/>
      <c r="K168" s="516"/>
      <c r="L168" s="516"/>
      <c r="M168" s="345" t="s">
        <v>510</v>
      </c>
      <c r="N168" s="343">
        <v>5537.88</v>
      </c>
    </row>
    <row r="169" spans="1:14" ht="12.75" customHeight="1" x14ac:dyDescent="0.25">
      <c r="A169" s="342" t="s">
        <v>7170</v>
      </c>
      <c r="B169" s="345" t="s">
        <v>384</v>
      </c>
      <c r="C169" s="516" t="s">
        <v>7038</v>
      </c>
      <c r="D169" s="516"/>
      <c r="E169" s="516"/>
      <c r="F169" s="516"/>
      <c r="G169" s="516"/>
      <c r="H169" s="516"/>
      <c r="I169" s="516"/>
      <c r="J169" s="516"/>
      <c r="K169" s="516"/>
      <c r="L169" s="516"/>
      <c r="M169" s="345" t="s">
        <v>1682</v>
      </c>
      <c r="N169" s="343">
        <v>600</v>
      </c>
    </row>
    <row r="170" spans="1:14" ht="3" customHeight="1" x14ac:dyDescent="0.25">
      <c r="C170" s="516"/>
      <c r="D170" s="516"/>
      <c r="E170" s="516"/>
      <c r="F170" s="516"/>
      <c r="G170" s="516"/>
      <c r="H170" s="516"/>
      <c r="I170" s="516"/>
      <c r="J170" s="516"/>
      <c r="K170" s="516"/>
      <c r="L170" s="516"/>
    </row>
    <row r="171" spans="1:14" ht="13.5" customHeight="1" x14ac:dyDescent="0.25">
      <c r="A171" s="342" t="s">
        <v>7171</v>
      </c>
      <c r="B171" s="345" t="s">
        <v>384</v>
      </c>
      <c r="C171" s="516" t="s">
        <v>7172</v>
      </c>
      <c r="D171" s="516"/>
      <c r="E171" s="516"/>
      <c r="F171" s="516"/>
      <c r="G171" s="516"/>
      <c r="H171" s="516"/>
      <c r="I171" s="516"/>
      <c r="J171" s="516"/>
      <c r="K171" s="516"/>
      <c r="L171" s="516"/>
      <c r="M171" s="345" t="s">
        <v>510</v>
      </c>
      <c r="N171" s="343">
        <v>436982.23</v>
      </c>
    </row>
    <row r="172" spans="1:14" ht="12.75" customHeight="1" x14ac:dyDescent="0.25">
      <c r="A172" s="342" t="s">
        <v>7173</v>
      </c>
      <c r="B172" s="345" t="s">
        <v>384</v>
      </c>
      <c r="C172" s="516" t="s">
        <v>7174</v>
      </c>
      <c r="D172" s="516"/>
      <c r="E172" s="516"/>
      <c r="F172" s="516"/>
      <c r="G172" s="516"/>
      <c r="H172" s="516"/>
      <c r="I172" s="516"/>
      <c r="J172" s="516"/>
      <c r="K172" s="516"/>
      <c r="L172" s="516"/>
      <c r="M172" s="345" t="s">
        <v>510</v>
      </c>
      <c r="N172" s="343">
        <v>917294.81</v>
      </c>
    </row>
    <row r="173" spans="1:14" ht="3.75" customHeight="1" x14ac:dyDescent="0.25">
      <c r="C173" s="516"/>
      <c r="D173" s="516"/>
      <c r="E173" s="516"/>
      <c r="F173" s="516"/>
      <c r="G173" s="516"/>
      <c r="H173" s="516"/>
      <c r="I173" s="516"/>
      <c r="J173" s="516"/>
      <c r="K173" s="516"/>
      <c r="L173" s="516"/>
    </row>
    <row r="174" spans="1:14" ht="12.75" customHeight="1" x14ac:dyDescent="0.25">
      <c r="A174" s="342" t="s">
        <v>7175</v>
      </c>
      <c r="B174" s="345" t="s">
        <v>384</v>
      </c>
      <c r="C174" s="516" t="s">
        <v>7176</v>
      </c>
      <c r="D174" s="516"/>
      <c r="E174" s="516"/>
      <c r="F174" s="516"/>
      <c r="G174" s="516"/>
      <c r="H174" s="516"/>
      <c r="I174" s="516"/>
      <c r="J174" s="516"/>
      <c r="K174" s="516"/>
      <c r="L174" s="516"/>
      <c r="M174" s="345" t="s">
        <v>510</v>
      </c>
      <c r="N174" s="343">
        <v>1346757.67</v>
      </c>
    </row>
    <row r="175" spans="1:14" ht="3" customHeight="1" x14ac:dyDescent="0.25">
      <c r="C175" s="516"/>
      <c r="D175" s="516"/>
      <c r="E175" s="516"/>
      <c r="F175" s="516"/>
      <c r="G175" s="516"/>
      <c r="H175" s="516"/>
      <c r="I175" s="516"/>
      <c r="J175" s="516"/>
      <c r="K175" s="516"/>
      <c r="L175" s="516"/>
    </row>
    <row r="176" spans="1:14" ht="13.5" customHeight="1" x14ac:dyDescent="0.25">
      <c r="A176" s="342" t="s">
        <v>7177</v>
      </c>
      <c r="B176" s="345" t="s">
        <v>384</v>
      </c>
      <c r="C176" s="516" t="s">
        <v>7178</v>
      </c>
      <c r="D176" s="516"/>
      <c r="E176" s="516"/>
      <c r="F176" s="516"/>
      <c r="G176" s="516"/>
      <c r="H176" s="516"/>
      <c r="I176" s="516"/>
      <c r="J176" s="516"/>
      <c r="K176" s="516"/>
      <c r="L176" s="516"/>
      <c r="M176" s="345" t="s">
        <v>510</v>
      </c>
      <c r="N176" s="343">
        <v>40679.9</v>
      </c>
    </row>
    <row r="177" spans="1:14" ht="12.75" customHeight="1" x14ac:dyDescent="0.25">
      <c r="A177" s="342" t="s">
        <v>7179</v>
      </c>
      <c r="B177" s="345" t="s">
        <v>384</v>
      </c>
      <c r="C177" s="516" t="s">
        <v>7180</v>
      </c>
      <c r="D177" s="516"/>
      <c r="E177" s="516"/>
      <c r="F177" s="516"/>
      <c r="G177" s="516"/>
      <c r="H177" s="516"/>
      <c r="I177" s="516"/>
      <c r="J177" s="516"/>
      <c r="K177" s="516"/>
      <c r="L177" s="516"/>
      <c r="M177" s="345" t="s">
        <v>510</v>
      </c>
      <c r="N177" s="343">
        <v>1284071.96</v>
      </c>
    </row>
    <row r="178" spans="1:14" ht="3" customHeight="1" x14ac:dyDescent="0.25">
      <c r="C178" s="516"/>
      <c r="D178" s="516"/>
      <c r="E178" s="516"/>
      <c r="F178" s="516"/>
      <c r="G178" s="516"/>
      <c r="H178" s="516"/>
      <c r="I178" s="516"/>
      <c r="J178" s="516"/>
      <c r="K178" s="516"/>
      <c r="L178" s="516"/>
    </row>
    <row r="179" spans="1:14" ht="13.5" customHeight="1" x14ac:dyDescent="0.25">
      <c r="A179" s="342" t="s">
        <v>7181</v>
      </c>
      <c r="B179" s="345" t="s">
        <v>384</v>
      </c>
      <c r="C179" s="516" t="s">
        <v>7182</v>
      </c>
      <c r="D179" s="516"/>
      <c r="E179" s="516"/>
      <c r="F179" s="516"/>
      <c r="G179" s="516"/>
      <c r="H179" s="516"/>
      <c r="I179" s="516"/>
      <c r="J179" s="516"/>
      <c r="K179" s="516"/>
      <c r="L179" s="516"/>
      <c r="M179" s="345" t="s">
        <v>510</v>
      </c>
      <c r="N179" s="343">
        <v>121221.87</v>
      </c>
    </row>
    <row r="180" spans="1:14" ht="3" customHeight="1" x14ac:dyDescent="0.25">
      <c r="C180" s="516"/>
      <c r="D180" s="516"/>
      <c r="E180" s="516"/>
      <c r="F180" s="516"/>
      <c r="G180" s="516"/>
      <c r="H180" s="516"/>
      <c r="I180" s="516"/>
      <c r="J180" s="516"/>
      <c r="K180" s="516"/>
      <c r="L180" s="516"/>
    </row>
    <row r="181" spans="1:14" ht="13.5" customHeight="1" x14ac:dyDescent="0.25">
      <c r="A181" s="342" t="s">
        <v>7183</v>
      </c>
      <c r="B181" s="345" t="s">
        <v>384</v>
      </c>
      <c r="C181" s="516" t="s">
        <v>7184</v>
      </c>
      <c r="D181" s="516"/>
      <c r="E181" s="516"/>
      <c r="F181" s="516"/>
      <c r="G181" s="516"/>
      <c r="H181" s="516"/>
      <c r="I181" s="516"/>
      <c r="J181" s="516"/>
      <c r="K181" s="516"/>
      <c r="L181" s="516"/>
      <c r="M181" s="345" t="s">
        <v>510</v>
      </c>
      <c r="N181" s="343">
        <v>912213.66</v>
      </c>
    </row>
    <row r="182" spans="1:14" ht="3" customHeight="1" x14ac:dyDescent="0.25">
      <c r="C182" s="516"/>
      <c r="D182" s="516"/>
      <c r="E182" s="516"/>
      <c r="F182" s="516"/>
      <c r="G182" s="516"/>
      <c r="H182" s="516"/>
      <c r="I182" s="516"/>
      <c r="J182" s="516"/>
      <c r="K182" s="516"/>
      <c r="L182" s="516"/>
    </row>
    <row r="183" spans="1:14" ht="12.75" customHeight="1" x14ac:dyDescent="0.25">
      <c r="A183" s="342" t="s">
        <v>7185</v>
      </c>
      <c r="B183" s="345" t="s">
        <v>384</v>
      </c>
      <c r="C183" s="516" t="s">
        <v>7186</v>
      </c>
      <c r="D183" s="516"/>
      <c r="E183" s="516"/>
      <c r="F183" s="516"/>
      <c r="G183" s="516"/>
      <c r="H183" s="516"/>
      <c r="I183" s="516"/>
      <c r="J183" s="516"/>
      <c r="K183" s="516"/>
      <c r="L183" s="516"/>
      <c r="M183" s="345" t="s">
        <v>510</v>
      </c>
      <c r="N183" s="343">
        <v>1409.9</v>
      </c>
    </row>
    <row r="184" spans="1:14" ht="13.5" customHeight="1" x14ac:dyDescent="0.25">
      <c r="A184" s="342" t="s">
        <v>7187</v>
      </c>
      <c r="B184" s="345" t="s">
        <v>384</v>
      </c>
      <c r="C184" s="516" t="s">
        <v>7188</v>
      </c>
      <c r="D184" s="516"/>
      <c r="E184" s="516"/>
      <c r="F184" s="516"/>
      <c r="G184" s="516"/>
      <c r="H184" s="516"/>
      <c r="I184" s="516"/>
      <c r="J184" s="516"/>
      <c r="K184" s="516"/>
      <c r="L184" s="516"/>
      <c r="M184" s="345" t="s">
        <v>510</v>
      </c>
      <c r="N184" s="343">
        <v>910</v>
      </c>
    </row>
    <row r="185" spans="1:14" ht="12.75" customHeight="1" x14ac:dyDescent="0.25">
      <c r="A185" s="342" t="s">
        <v>7189</v>
      </c>
      <c r="B185" s="345" t="s">
        <v>384</v>
      </c>
      <c r="C185" s="516" t="s">
        <v>7190</v>
      </c>
      <c r="D185" s="516"/>
      <c r="E185" s="516"/>
      <c r="F185" s="516"/>
      <c r="G185" s="516"/>
      <c r="H185" s="516"/>
      <c r="I185" s="516"/>
      <c r="J185" s="516"/>
      <c r="K185" s="516"/>
      <c r="L185" s="516"/>
      <c r="M185" s="345" t="s">
        <v>510</v>
      </c>
      <c r="N185" s="343">
        <v>4146767.68</v>
      </c>
    </row>
    <row r="186" spans="1:14" ht="3.75" customHeight="1" x14ac:dyDescent="0.25">
      <c r="C186" s="516"/>
      <c r="D186" s="516"/>
      <c r="E186" s="516"/>
      <c r="F186" s="516"/>
      <c r="G186" s="516"/>
      <c r="H186" s="516"/>
      <c r="I186" s="516"/>
      <c r="J186" s="516"/>
      <c r="K186" s="516"/>
      <c r="L186" s="516"/>
    </row>
    <row r="187" spans="1:14" ht="12.75" customHeight="1" x14ac:dyDescent="0.25">
      <c r="A187" s="342" t="s">
        <v>7191</v>
      </c>
      <c r="B187" s="345" t="s">
        <v>384</v>
      </c>
      <c r="C187" s="516" t="s">
        <v>7192</v>
      </c>
      <c r="D187" s="516"/>
      <c r="E187" s="516"/>
      <c r="F187" s="516"/>
      <c r="G187" s="516"/>
      <c r="H187" s="516"/>
      <c r="I187" s="516"/>
      <c r="J187" s="516"/>
      <c r="K187" s="516"/>
      <c r="L187" s="516"/>
      <c r="M187" s="345" t="s">
        <v>510</v>
      </c>
      <c r="N187" s="343">
        <v>1035051.39</v>
      </c>
    </row>
    <row r="188" spans="1:14" ht="3" customHeight="1" x14ac:dyDescent="0.25">
      <c r="C188" s="516"/>
      <c r="D188" s="516"/>
      <c r="E188" s="516"/>
      <c r="F188" s="516"/>
      <c r="G188" s="516"/>
      <c r="H188" s="516"/>
      <c r="I188" s="516"/>
      <c r="J188" s="516"/>
      <c r="K188" s="516"/>
      <c r="L188" s="516"/>
    </row>
    <row r="189" spans="1:14" ht="13.5" customHeight="1" x14ac:dyDescent="0.25">
      <c r="A189" s="342" t="s">
        <v>7193</v>
      </c>
      <c r="B189" s="345" t="s">
        <v>384</v>
      </c>
      <c r="C189" s="516" t="s">
        <v>7194</v>
      </c>
      <c r="D189" s="516"/>
      <c r="E189" s="516"/>
      <c r="F189" s="516"/>
      <c r="G189" s="516"/>
      <c r="H189" s="516"/>
      <c r="I189" s="516"/>
      <c r="J189" s="516"/>
      <c r="K189" s="516"/>
      <c r="L189" s="516"/>
      <c r="M189" s="345" t="s">
        <v>510</v>
      </c>
      <c r="N189" s="343">
        <v>175986.8</v>
      </c>
    </row>
    <row r="190" spans="1:14" ht="12.75" customHeight="1" x14ac:dyDescent="0.25">
      <c r="A190" s="342" t="s">
        <v>7195</v>
      </c>
      <c r="B190" s="345" t="s">
        <v>384</v>
      </c>
      <c r="C190" s="516" t="s">
        <v>7196</v>
      </c>
      <c r="D190" s="516"/>
      <c r="E190" s="516"/>
      <c r="F190" s="516"/>
      <c r="G190" s="516"/>
      <c r="H190" s="516"/>
      <c r="I190" s="516"/>
      <c r="J190" s="516"/>
      <c r="K190" s="516"/>
      <c r="L190" s="516"/>
      <c r="M190" s="345" t="s">
        <v>510</v>
      </c>
      <c r="N190" s="343">
        <v>116611.15</v>
      </c>
    </row>
    <row r="191" spans="1:14" ht="13.5" customHeight="1" x14ac:dyDescent="0.25">
      <c r="A191" s="342" t="s">
        <v>7197</v>
      </c>
      <c r="B191" s="345" t="s">
        <v>384</v>
      </c>
      <c r="C191" s="516" t="s">
        <v>7198</v>
      </c>
      <c r="D191" s="516"/>
      <c r="E191" s="516"/>
      <c r="F191" s="516"/>
      <c r="G191" s="516"/>
      <c r="H191" s="516"/>
      <c r="I191" s="516"/>
      <c r="J191" s="516"/>
      <c r="K191" s="516"/>
      <c r="L191" s="516"/>
      <c r="M191" s="345" t="s">
        <v>510</v>
      </c>
      <c r="N191" s="343">
        <v>1057.99</v>
      </c>
    </row>
    <row r="192" spans="1:14" ht="12.75" customHeight="1" x14ac:dyDescent="0.25">
      <c r="A192" s="342" t="s">
        <v>7199</v>
      </c>
      <c r="B192" s="345" t="s">
        <v>384</v>
      </c>
      <c r="C192" s="516" t="s">
        <v>7200</v>
      </c>
      <c r="D192" s="516"/>
      <c r="E192" s="516"/>
      <c r="F192" s="516"/>
      <c r="G192" s="516"/>
      <c r="H192" s="516"/>
      <c r="I192" s="516"/>
      <c r="J192" s="516"/>
      <c r="K192" s="516"/>
      <c r="L192" s="516"/>
      <c r="M192" s="345" t="s">
        <v>510</v>
      </c>
      <c r="N192" s="343">
        <v>1568.35</v>
      </c>
    </row>
    <row r="193" spans="1:14" ht="12.75" customHeight="1" x14ac:dyDescent="0.25">
      <c r="A193" s="342" t="s">
        <v>7201</v>
      </c>
      <c r="B193" s="345" t="s">
        <v>384</v>
      </c>
      <c r="C193" s="516" t="s">
        <v>7202</v>
      </c>
      <c r="D193" s="516"/>
      <c r="E193" s="516"/>
      <c r="F193" s="516"/>
      <c r="G193" s="516"/>
      <c r="H193" s="516"/>
      <c r="I193" s="516"/>
      <c r="J193" s="516"/>
      <c r="K193" s="516"/>
      <c r="L193" s="516"/>
      <c r="M193" s="345" t="s">
        <v>561</v>
      </c>
      <c r="N193" s="343">
        <v>3222.58</v>
      </c>
    </row>
    <row r="194" spans="1:14" ht="13.5" customHeight="1" x14ac:dyDescent="0.25">
      <c r="A194" s="342" t="s">
        <v>7203</v>
      </c>
      <c r="B194" s="345" t="s">
        <v>384</v>
      </c>
      <c r="C194" s="516" t="s">
        <v>7204</v>
      </c>
      <c r="D194" s="516"/>
      <c r="E194" s="516"/>
      <c r="F194" s="516"/>
      <c r="G194" s="516"/>
      <c r="H194" s="516"/>
      <c r="I194" s="516"/>
      <c r="J194" s="516"/>
      <c r="K194" s="516"/>
      <c r="L194" s="516"/>
      <c r="M194" s="345" t="s">
        <v>561</v>
      </c>
      <c r="N194" s="343">
        <v>3709.14</v>
      </c>
    </row>
    <row r="195" spans="1:14" ht="12.75" customHeight="1" x14ac:dyDescent="0.25">
      <c r="A195" s="342" t="s">
        <v>7205</v>
      </c>
      <c r="B195" s="345" t="s">
        <v>384</v>
      </c>
      <c r="C195" s="516" t="s">
        <v>7206</v>
      </c>
      <c r="D195" s="516"/>
      <c r="E195" s="516"/>
      <c r="F195" s="516"/>
      <c r="G195" s="516"/>
      <c r="H195" s="516"/>
      <c r="I195" s="516"/>
      <c r="J195" s="516"/>
      <c r="K195" s="516"/>
      <c r="L195" s="516"/>
      <c r="M195" s="345" t="s">
        <v>561</v>
      </c>
      <c r="N195" s="343">
        <v>2421.91</v>
      </c>
    </row>
    <row r="196" spans="1:14" ht="12.75" customHeight="1" x14ac:dyDescent="0.25">
      <c r="A196" s="342" t="s">
        <v>7207</v>
      </c>
      <c r="B196" s="345" t="s">
        <v>384</v>
      </c>
      <c r="C196" s="516" t="s">
        <v>7208</v>
      </c>
      <c r="D196" s="516"/>
      <c r="E196" s="516"/>
      <c r="F196" s="516"/>
      <c r="G196" s="516"/>
      <c r="H196" s="516"/>
      <c r="I196" s="516"/>
      <c r="J196" s="516"/>
      <c r="K196" s="516"/>
      <c r="L196" s="516"/>
      <c r="M196" s="345" t="s">
        <v>510</v>
      </c>
      <c r="N196" s="343">
        <v>60.99</v>
      </c>
    </row>
    <row r="197" spans="1:14" ht="13.5" customHeight="1" x14ac:dyDescent="0.25">
      <c r="A197" s="342" t="s">
        <v>7209</v>
      </c>
      <c r="B197" s="345" t="s">
        <v>384</v>
      </c>
      <c r="C197" s="516" t="s">
        <v>7210</v>
      </c>
      <c r="D197" s="516"/>
      <c r="E197" s="516"/>
      <c r="F197" s="516"/>
      <c r="G197" s="516"/>
      <c r="H197" s="516"/>
      <c r="I197" s="516"/>
      <c r="J197" s="516"/>
      <c r="K197" s="516"/>
      <c r="L197" s="516"/>
      <c r="M197" s="345" t="s">
        <v>510</v>
      </c>
      <c r="N197" s="343">
        <v>574.28</v>
      </c>
    </row>
    <row r="198" spans="1:14" ht="12.75" customHeight="1" x14ac:dyDescent="0.25">
      <c r="A198" s="342" t="s">
        <v>7211</v>
      </c>
      <c r="B198" s="345" t="s">
        <v>384</v>
      </c>
      <c r="C198" s="516" t="s">
        <v>7212</v>
      </c>
      <c r="D198" s="516"/>
      <c r="E198" s="516"/>
      <c r="F198" s="516"/>
      <c r="G198" s="516"/>
      <c r="H198" s="516"/>
      <c r="I198" s="516"/>
      <c r="J198" s="516"/>
      <c r="K198" s="516"/>
      <c r="L198" s="516"/>
      <c r="M198" s="345" t="s">
        <v>510</v>
      </c>
      <c r="N198" s="343">
        <v>2697.76</v>
      </c>
    </row>
    <row r="199" spans="1:14" ht="13.5" customHeight="1" x14ac:dyDescent="0.25">
      <c r="A199" s="342" t="s">
        <v>7213</v>
      </c>
      <c r="B199" s="345" t="s">
        <v>384</v>
      </c>
      <c r="C199" s="516" t="s">
        <v>7214</v>
      </c>
      <c r="D199" s="516"/>
      <c r="E199" s="516"/>
      <c r="F199" s="516"/>
      <c r="G199" s="516"/>
      <c r="H199" s="516"/>
      <c r="I199" s="516"/>
      <c r="J199" s="516"/>
      <c r="K199" s="516"/>
      <c r="L199" s="516"/>
      <c r="M199" s="345" t="s">
        <v>510</v>
      </c>
      <c r="N199" s="343">
        <v>6603.98</v>
      </c>
    </row>
    <row r="200" spans="1:14" ht="12.75" customHeight="1" x14ac:dyDescent="0.25">
      <c r="A200" s="342" t="s">
        <v>7215</v>
      </c>
      <c r="B200" s="345" t="s">
        <v>384</v>
      </c>
      <c r="C200" s="516" t="s">
        <v>7216</v>
      </c>
      <c r="D200" s="516"/>
      <c r="E200" s="516"/>
      <c r="F200" s="516"/>
      <c r="G200" s="516"/>
      <c r="H200" s="516"/>
      <c r="I200" s="516"/>
      <c r="J200" s="516"/>
      <c r="K200" s="516"/>
      <c r="L200" s="516"/>
      <c r="M200" s="345" t="s">
        <v>510</v>
      </c>
      <c r="N200" s="343">
        <v>7000</v>
      </c>
    </row>
    <row r="201" spans="1:14" ht="10.5" customHeight="1" x14ac:dyDescent="0.25">
      <c r="C201" s="516"/>
      <c r="D201" s="516"/>
      <c r="E201" s="516"/>
      <c r="F201" s="516"/>
      <c r="G201" s="516"/>
      <c r="H201" s="516"/>
      <c r="I201" s="516"/>
      <c r="J201" s="516"/>
      <c r="K201" s="516"/>
      <c r="L201" s="516"/>
    </row>
    <row r="202" spans="1:14" ht="12.75" customHeight="1" x14ac:dyDescent="0.25">
      <c r="A202" s="342" t="s">
        <v>16571</v>
      </c>
      <c r="B202" s="345" t="s">
        <v>384</v>
      </c>
      <c r="C202" s="516" t="s">
        <v>16572</v>
      </c>
      <c r="D202" s="516"/>
      <c r="E202" s="516"/>
      <c r="F202" s="516"/>
      <c r="G202" s="516"/>
      <c r="H202" s="516"/>
      <c r="I202" s="516"/>
      <c r="J202" s="516"/>
      <c r="K202" s="516"/>
      <c r="L202" s="516"/>
      <c r="M202" s="345" t="s">
        <v>510</v>
      </c>
      <c r="N202" s="343">
        <v>1549.9</v>
      </c>
    </row>
    <row r="203" spans="1:14" ht="12.75" customHeight="1" x14ac:dyDescent="0.25">
      <c r="A203" s="342" t="s">
        <v>7217</v>
      </c>
      <c r="B203" s="345" t="s">
        <v>384</v>
      </c>
      <c r="C203" s="516" t="s">
        <v>7218</v>
      </c>
      <c r="D203" s="516"/>
      <c r="E203" s="516"/>
      <c r="F203" s="516"/>
      <c r="G203" s="516"/>
      <c r="H203" s="516"/>
      <c r="I203" s="516"/>
      <c r="J203" s="516"/>
      <c r="K203" s="516"/>
      <c r="L203" s="516"/>
      <c r="M203" s="345" t="s">
        <v>561</v>
      </c>
      <c r="N203" s="343">
        <v>44939.81</v>
      </c>
    </row>
    <row r="204" spans="1:14" ht="13.5" customHeight="1" x14ac:dyDescent="0.25">
      <c r="A204" s="342" t="s">
        <v>7219</v>
      </c>
      <c r="B204" s="345" t="s">
        <v>384</v>
      </c>
      <c r="C204" s="516" t="s">
        <v>7220</v>
      </c>
      <c r="D204" s="516"/>
      <c r="E204" s="516"/>
      <c r="F204" s="516"/>
      <c r="G204" s="516"/>
      <c r="H204" s="516"/>
      <c r="I204" s="516"/>
      <c r="J204" s="516"/>
      <c r="K204" s="516"/>
      <c r="L204" s="516"/>
      <c r="M204" s="345" t="s">
        <v>511</v>
      </c>
      <c r="N204" s="343">
        <v>20.059999999999999</v>
      </c>
    </row>
    <row r="205" spans="1:14" ht="12.75" customHeight="1" x14ac:dyDescent="0.25">
      <c r="A205" s="342" t="s">
        <v>7221</v>
      </c>
      <c r="B205" s="345" t="s">
        <v>384</v>
      </c>
      <c r="C205" s="516" t="s">
        <v>7222</v>
      </c>
      <c r="D205" s="516"/>
      <c r="E205" s="516"/>
      <c r="F205" s="516"/>
      <c r="G205" s="516"/>
      <c r="H205" s="516"/>
      <c r="I205" s="516"/>
      <c r="J205" s="516"/>
      <c r="K205" s="516"/>
      <c r="L205" s="516"/>
      <c r="M205" s="345" t="s">
        <v>511</v>
      </c>
      <c r="N205" s="343">
        <v>18.899999999999999</v>
      </c>
    </row>
    <row r="206" spans="1:14" ht="13.5" customHeight="1" x14ac:dyDescent="0.25">
      <c r="A206" s="342" t="s">
        <v>7223</v>
      </c>
      <c r="B206" s="345" t="s">
        <v>384</v>
      </c>
      <c r="C206" s="516" t="s">
        <v>7224</v>
      </c>
      <c r="D206" s="516"/>
      <c r="E206" s="516"/>
      <c r="F206" s="516"/>
      <c r="G206" s="516"/>
      <c r="H206" s="516"/>
      <c r="I206" s="516"/>
      <c r="J206" s="516"/>
      <c r="K206" s="516"/>
      <c r="L206" s="516"/>
      <c r="M206" s="345" t="s">
        <v>511</v>
      </c>
      <c r="N206" s="343">
        <v>16.11</v>
      </c>
    </row>
    <row r="207" spans="1:14" ht="12.75" customHeight="1" x14ac:dyDescent="0.25">
      <c r="A207" s="342" t="s">
        <v>7225</v>
      </c>
      <c r="B207" s="345" t="s">
        <v>384</v>
      </c>
      <c r="C207" s="516" t="s">
        <v>7226</v>
      </c>
      <c r="D207" s="516"/>
      <c r="E207" s="516"/>
      <c r="F207" s="516"/>
      <c r="G207" s="516"/>
      <c r="H207" s="516"/>
      <c r="I207" s="516"/>
      <c r="J207" s="516"/>
      <c r="K207" s="516"/>
      <c r="L207" s="516"/>
      <c r="M207" s="345" t="s">
        <v>511</v>
      </c>
      <c r="N207" s="343">
        <v>19.27</v>
      </c>
    </row>
    <row r="208" spans="1:14" ht="12.75" customHeight="1" x14ac:dyDescent="0.25">
      <c r="A208" s="342" t="s">
        <v>7227</v>
      </c>
      <c r="B208" s="345" t="s">
        <v>384</v>
      </c>
      <c r="C208" s="516" t="s">
        <v>7228</v>
      </c>
      <c r="D208" s="516"/>
      <c r="E208" s="516"/>
      <c r="F208" s="516"/>
      <c r="G208" s="516"/>
      <c r="H208" s="516"/>
      <c r="I208" s="516"/>
      <c r="J208" s="516"/>
      <c r="K208" s="516"/>
      <c r="L208" s="516"/>
      <c r="M208" s="345" t="s">
        <v>511</v>
      </c>
      <c r="N208" s="343">
        <v>21</v>
      </c>
    </row>
    <row r="209" spans="1:14" ht="13.5" customHeight="1" x14ac:dyDescent="0.25">
      <c r="A209" s="342" t="s">
        <v>7229</v>
      </c>
      <c r="B209" s="345" t="s">
        <v>384</v>
      </c>
      <c r="C209" s="516" t="s">
        <v>7230</v>
      </c>
      <c r="D209" s="516"/>
      <c r="E209" s="516"/>
      <c r="F209" s="516"/>
      <c r="G209" s="516"/>
      <c r="H209" s="516"/>
      <c r="I209" s="516"/>
      <c r="J209" s="516"/>
      <c r="K209" s="516"/>
      <c r="L209" s="516"/>
      <c r="M209" s="345" t="s">
        <v>511</v>
      </c>
      <c r="N209" s="343">
        <v>21.31</v>
      </c>
    </row>
    <row r="210" spans="1:14" ht="12.75" customHeight="1" x14ac:dyDescent="0.25">
      <c r="A210" s="342" t="s">
        <v>7231</v>
      </c>
      <c r="B210" s="345" t="s">
        <v>384</v>
      </c>
      <c r="C210" s="516" t="s">
        <v>7232</v>
      </c>
      <c r="D210" s="516"/>
      <c r="E210" s="516"/>
      <c r="F210" s="516"/>
      <c r="G210" s="516"/>
      <c r="H210" s="516"/>
      <c r="I210" s="516"/>
      <c r="J210" s="516"/>
      <c r="K210" s="516"/>
      <c r="L210" s="516"/>
      <c r="M210" s="345" t="s">
        <v>511</v>
      </c>
      <c r="N210" s="343">
        <v>23.43</v>
      </c>
    </row>
    <row r="211" spans="1:14" ht="12.75" customHeight="1" x14ac:dyDescent="0.25">
      <c r="A211" s="342" t="s">
        <v>7233</v>
      </c>
      <c r="B211" s="345" t="s">
        <v>384</v>
      </c>
      <c r="C211" s="516" t="s">
        <v>7234</v>
      </c>
      <c r="D211" s="516"/>
      <c r="E211" s="516"/>
      <c r="F211" s="516"/>
      <c r="G211" s="516"/>
      <c r="H211" s="516"/>
      <c r="I211" s="516"/>
      <c r="J211" s="516"/>
      <c r="K211" s="516"/>
      <c r="L211" s="516"/>
      <c r="M211" s="345" t="s">
        <v>511</v>
      </c>
      <c r="N211" s="343">
        <v>20.59</v>
      </c>
    </row>
    <row r="212" spans="1:14" ht="13.5" customHeight="1" x14ac:dyDescent="0.25">
      <c r="A212" s="342" t="s">
        <v>7235</v>
      </c>
      <c r="B212" s="345" t="s">
        <v>384</v>
      </c>
      <c r="C212" s="516" t="s">
        <v>689</v>
      </c>
      <c r="D212" s="516"/>
      <c r="E212" s="516"/>
      <c r="F212" s="516"/>
      <c r="G212" s="516"/>
      <c r="H212" s="516"/>
      <c r="I212" s="516"/>
      <c r="J212" s="516"/>
      <c r="K212" s="516"/>
      <c r="L212" s="516"/>
      <c r="M212" s="345" t="s">
        <v>511</v>
      </c>
      <c r="N212" s="343">
        <v>19.73</v>
      </c>
    </row>
    <row r="213" spans="1:14" ht="12.75" customHeight="1" x14ac:dyDescent="0.25">
      <c r="A213" s="342" t="s">
        <v>7236</v>
      </c>
      <c r="B213" s="345" t="s">
        <v>384</v>
      </c>
      <c r="C213" s="516" t="s">
        <v>7237</v>
      </c>
      <c r="D213" s="516"/>
      <c r="E213" s="516"/>
      <c r="F213" s="516"/>
      <c r="G213" s="516"/>
      <c r="H213" s="516"/>
      <c r="I213" s="516"/>
      <c r="J213" s="516"/>
      <c r="K213" s="516"/>
      <c r="L213" s="516"/>
      <c r="M213" s="345" t="s">
        <v>511</v>
      </c>
      <c r="N213" s="343">
        <v>19.66</v>
      </c>
    </row>
    <row r="214" spans="1:14" ht="13.5" customHeight="1" x14ac:dyDescent="0.25">
      <c r="A214" s="342" t="s">
        <v>7238</v>
      </c>
      <c r="B214" s="345" t="s">
        <v>384</v>
      </c>
      <c r="C214" s="516" t="s">
        <v>690</v>
      </c>
      <c r="D214" s="516"/>
      <c r="E214" s="516"/>
      <c r="F214" s="516"/>
      <c r="G214" s="516"/>
      <c r="H214" s="516"/>
      <c r="I214" s="516"/>
      <c r="J214" s="516"/>
      <c r="K214" s="516"/>
      <c r="L214" s="516"/>
      <c r="M214" s="345" t="s">
        <v>511</v>
      </c>
      <c r="N214" s="343">
        <v>23.59</v>
      </c>
    </row>
    <row r="215" spans="1:14" ht="12.75" customHeight="1" x14ac:dyDescent="0.25">
      <c r="A215" s="342" t="s">
        <v>7239</v>
      </c>
      <c r="B215" s="345" t="s">
        <v>384</v>
      </c>
      <c r="C215" s="516" t="s">
        <v>691</v>
      </c>
      <c r="D215" s="516"/>
      <c r="E215" s="516"/>
      <c r="F215" s="516"/>
      <c r="G215" s="516"/>
      <c r="H215" s="516"/>
      <c r="I215" s="516"/>
      <c r="J215" s="516"/>
      <c r="K215" s="516"/>
      <c r="L215" s="516"/>
      <c r="M215" s="345" t="s">
        <v>511</v>
      </c>
      <c r="N215" s="343">
        <v>24.73</v>
      </c>
    </row>
    <row r="216" spans="1:14" ht="12.75" customHeight="1" x14ac:dyDescent="0.25">
      <c r="A216" s="342" t="s">
        <v>7240</v>
      </c>
      <c r="B216" s="345" t="s">
        <v>384</v>
      </c>
      <c r="C216" s="516" t="s">
        <v>7241</v>
      </c>
      <c r="D216" s="516"/>
      <c r="E216" s="516"/>
      <c r="F216" s="516"/>
      <c r="G216" s="516"/>
      <c r="H216" s="516"/>
      <c r="I216" s="516"/>
      <c r="J216" s="516"/>
      <c r="K216" s="516"/>
      <c r="L216" s="516"/>
      <c r="M216" s="345" t="s">
        <v>511</v>
      </c>
      <c r="N216" s="343">
        <v>25.17</v>
      </c>
    </row>
    <row r="217" spans="1:14" ht="13.5" customHeight="1" x14ac:dyDescent="0.25">
      <c r="A217" s="342" t="s">
        <v>7242</v>
      </c>
      <c r="B217" s="345" t="s">
        <v>384</v>
      </c>
      <c r="C217" s="516" t="s">
        <v>7243</v>
      </c>
      <c r="D217" s="516"/>
      <c r="E217" s="516"/>
      <c r="F217" s="516"/>
      <c r="G217" s="516"/>
      <c r="H217" s="516"/>
      <c r="I217" s="516"/>
      <c r="J217" s="516"/>
      <c r="K217" s="516"/>
      <c r="L217" s="516"/>
      <c r="M217" s="345" t="s">
        <v>511</v>
      </c>
      <c r="N217" s="343">
        <v>22.51</v>
      </c>
    </row>
    <row r="218" spans="1:14" ht="12.75" customHeight="1" x14ac:dyDescent="0.25">
      <c r="A218" s="342" t="s">
        <v>7244</v>
      </c>
      <c r="B218" s="345" t="s">
        <v>384</v>
      </c>
      <c r="C218" s="516" t="s">
        <v>7245</v>
      </c>
      <c r="D218" s="516"/>
      <c r="E218" s="516"/>
      <c r="F218" s="516"/>
      <c r="G218" s="516"/>
      <c r="H218" s="516"/>
      <c r="I218" s="516"/>
      <c r="J218" s="516"/>
      <c r="K218" s="516"/>
      <c r="L218" s="516"/>
      <c r="M218" s="345" t="s">
        <v>511</v>
      </c>
      <c r="N218" s="343">
        <v>23.37</v>
      </c>
    </row>
    <row r="219" spans="1:14" ht="13.5" customHeight="1" x14ac:dyDescent="0.25">
      <c r="A219" s="342" t="s">
        <v>7246</v>
      </c>
      <c r="B219" s="345" t="s">
        <v>384</v>
      </c>
      <c r="C219" s="516" t="s">
        <v>692</v>
      </c>
      <c r="D219" s="516"/>
      <c r="E219" s="516"/>
      <c r="F219" s="516"/>
      <c r="G219" s="516"/>
      <c r="H219" s="516"/>
      <c r="I219" s="516"/>
      <c r="J219" s="516"/>
      <c r="K219" s="516"/>
      <c r="L219" s="516"/>
      <c r="M219" s="345" t="s">
        <v>511</v>
      </c>
      <c r="N219" s="343">
        <v>18.100000000000001</v>
      </c>
    </row>
    <row r="220" spans="1:14" ht="12.75" customHeight="1" x14ac:dyDescent="0.25">
      <c r="A220" s="342" t="s">
        <v>7247</v>
      </c>
      <c r="B220" s="345" t="s">
        <v>384</v>
      </c>
      <c r="C220" s="516" t="s">
        <v>7248</v>
      </c>
      <c r="D220" s="516"/>
      <c r="E220" s="516"/>
      <c r="F220" s="516"/>
      <c r="G220" s="516"/>
      <c r="H220" s="516"/>
      <c r="I220" s="516"/>
      <c r="J220" s="516"/>
      <c r="K220" s="516"/>
      <c r="L220" s="516"/>
      <c r="M220" s="345" t="s">
        <v>511</v>
      </c>
      <c r="N220" s="343">
        <v>22.87</v>
      </c>
    </row>
    <row r="221" spans="1:14" ht="12.75" customHeight="1" x14ac:dyDescent="0.25">
      <c r="A221" s="342" t="s">
        <v>7249</v>
      </c>
      <c r="B221" s="345" t="s">
        <v>384</v>
      </c>
      <c r="C221" s="516" t="s">
        <v>7250</v>
      </c>
      <c r="D221" s="516"/>
      <c r="E221" s="516"/>
      <c r="F221" s="516"/>
      <c r="G221" s="516"/>
      <c r="H221" s="516"/>
      <c r="I221" s="516"/>
      <c r="J221" s="516"/>
      <c r="K221" s="516"/>
      <c r="L221" s="516"/>
      <c r="M221" s="345" t="s">
        <v>511</v>
      </c>
      <c r="N221" s="343">
        <v>21.28</v>
      </c>
    </row>
    <row r="222" spans="1:14" ht="13.5" customHeight="1" x14ac:dyDescent="0.25">
      <c r="A222" s="342" t="s">
        <v>7251</v>
      </c>
      <c r="B222" s="345" t="s">
        <v>384</v>
      </c>
      <c r="C222" s="516" t="s">
        <v>7252</v>
      </c>
      <c r="D222" s="516"/>
      <c r="E222" s="516"/>
      <c r="F222" s="516"/>
      <c r="G222" s="516"/>
      <c r="H222" s="516"/>
      <c r="I222" s="516"/>
      <c r="J222" s="516"/>
      <c r="K222" s="516"/>
      <c r="L222" s="516"/>
      <c r="M222" s="345" t="s">
        <v>511</v>
      </c>
      <c r="N222" s="343">
        <v>15.79</v>
      </c>
    </row>
    <row r="223" spans="1:14" ht="12.75" customHeight="1" x14ac:dyDescent="0.25">
      <c r="A223" s="342" t="s">
        <v>7253</v>
      </c>
      <c r="B223" s="345" t="s">
        <v>384</v>
      </c>
      <c r="C223" s="516" t="s">
        <v>7254</v>
      </c>
      <c r="D223" s="516"/>
      <c r="E223" s="516"/>
      <c r="F223" s="516"/>
      <c r="G223" s="516"/>
      <c r="H223" s="516"/>
      <c r="I223" s="516"/>
      <c r="J223" s="516"/>
      <c r="K223" s="516"/>
      <c r="L223" s="516"/>
      <c r="M223" s="345" t="s">
        <v>511</v>
      </c>
      <c r="N223" s="343">
        <v>33.18</v>
      </c>
    </row>
    <row r="224" spans="1:14" ht="12.75" customHeight="1" x14ac:dyDescent="0.25">
      <c r="A224" s="342" t="s">
        <v>7255</v>
      </c>
      <c r="B224" s="345" t="s">
        <v>384</v>
      </c>
      <c r="C224" s="516" t="s">
        <v>573</v>
      </c>
      <c r="D224" s="516"/>
      <c r="E224" s="516"/>
      <c r="F224" s="516"/>
      <c r="G224" s="516"/>
      <c r="H224" s="516"/>
      <c r="I224" s="516"/>
      <c r="J224" s="516"/>
      <c r="K224" s="516"/>
      <c r="L224" s="516"/>
      <c r="M224" s="345" t="s">
        <v>511</v>
      </c>
      <c r="N224" s="343">
        <v>21.18</v>
      </c>
    </row>
    <row r="225" spans="1:14" ht="13.5" customHeight="1" x14ac:dyDescent="0.25">
      <c r="A225" s="342" t="s">
        <v>7256</v>
      </c>
      <c r="B225" s="345" t="s">
        <v>384</v>
      </c>
      <c r="C225" s="516" t="s">
        <v>7257</v>
      </c>
      <c r="D225" s="516"/>
      <c r="E225" s="516"/>
      <c r="F225" s="516"/>
      <c r="G225" s="516"/>
      <c r="H225" s="516"/>
      <c r="I225" s="516"/>
      <c r="J225" s="516"/>
      <c r="K225" s="516"/>
      <c r="L225" s="516"/>
      <c r="M225" s="345" t="s">
        <v>511</v>
      </c>
      <c r="N225" s="343">
        <v>18.95</v>
      </c>
    </row>
    <row r="226" spans="1:14" ht="12.75" customHeight="1" x14ac:dyDescent="0.25">
      <c r="A226" s="342" t="s">
        <v>7258</v>
      </c>
      <c r="B226" s="345" t="s">
        <v>384</v>
      </c>
      <c r="C226" s="516" t="s">
        <v>7259</v>
      </c>
      <c r="D226" s="516"/>
      <c r="E226" s="516"/>
      <c r="F226" s="516"/>
      <c r="G226" s="516"/>
      <c r="H226" s="516"/>
      <c r="I226" s="516"/>
      <c r="J226" s="516"/>
      <c r="K226" s="516"/>
      <c r="L226" s="516"/>
      <c r="M226" s="345" t="s">
        <v>511</v>
      </c>
      <c r="N226" s="343">
        <v>15.79</v>
      </c>
    </row>
    <row r="227" spans="1:14" ht="13.5" customHeight="1" x14ac:dyDescent="0.25">
      <c r="A227" s="342" t="s">
        <v>7260</v>
      </c>
      <c r="B227" s="345" t="s">
        <v>384</v>
      </c>
      <c r="C227" s="516" t="s">
        <v>7261</v>
      </c>
      <c r="D227" s="516"/>
      <c r="E227" s="516"/>
      <c r="F227" s="516"/>
      <c r="G227" s="516"/>
      <c r="H227" s="516"/>
      <c r="I227" s="516"/>
      <c r="J227" s="516"/>
      <c r="K227" s="516"/>
      <c r="L227" s="516"/>
      <c r="M227" s="345" t="s">
        <v>511</v>
      </c>
      <c r="N227" s="343">
        <v>15.33</v>
      </c>
    </row>
    <row r="228" spans="1:14" ht="12.75" customHeight="1" x14ac:dyDescent="0.25">
      <c r="A228" s="342" t="s">
        <v>7262</v>
      </c>
      <c r="B228" s="345" t="s">
        <v>384</v>
      </c>
      <c r="C228" s="516" t="s">
        <v>7263</v>
      </c>
      <c r="D228" s="516"/>
      <c r="E228" s="516"/>
      <c r="F228" s="516"/>
      <c r="G228" s="516"/>
      <c r="H228" s="516"/>
      <c r="I228" s="516"/>
      <c r="J228" s="516"/>
      <c r="K228" s="516"/>
      <c r="L228" s="516"/>
      <c r="M228" s="345" t="s">
        <v>511</v>
      </c>
      <c r="N228" s="343">
        <v>39.07</v>
      </c>
    </row>
    <row r="229" spans="1:14" ht="12.75" customHeight="1" x14ac:dyDescent="0.25">
      <c r="A229" s="342" t="s">
        <v>7264</v>
      </c>
      <c r="B229" s="345" t="s">
        <v>384</v>
      </c>
      <c r="C229" s="516" t="s">
        <v>7265</v>
      </c>
      <c r="D229" s="516"/>
      <c r="E229" s="516"/>
      <c r="F229" s="516"/>
      <c r="G229" s="516"/>
      <c r="H229" s="516"/>
      <c r="I229" s="516"/>
      <c r="J229" s="516"/>
      <c r="K229" s="516"/>
      <c r="L229" s="516"/>
      <c r="M229" s="345" t="s">
        <v>511</v>
      </c>
      <c r="N229" s="343">
        <v>23.98</v>
      </c>
    </row>
    <row r="230" spans="1:14" ht="13.5" customHeight="1" x14ac:dyDescent="0.25">
      <c r="A230" s="342" t="s">
        <v>7266</v>
      </c>
      <c r="B230" s="345" t="s">
        <v>384</v>
      </c>
      <c r="C230" s="516" t="s">
        <v>577</v>
      </c>
      <c r="D230" s="516"/>
      <c r="E230" s="516"/>
      <c r="F230" s="516"/>
      <c r="G230" s="516"/>
      <c r="H230" s="516"/>
      <c r="I230" s="516"/>
      <c r="J230" s="516"/>
      <c r="K230" s="516"/>
      <c r="L230" s="516"/>
      <c r="M230" s="345" t="s">
        <v>511</v>
      </c>
      <c r="N230" s="343">
        <v>22.52</v>
      </c>
    </row>
    <row r="231" spans="1:14" ht="12.75" customHeight="1" x14ac:dyDescent="0.25">
      <c r="A231" s="342" t="s">
        <v>7267</v>
      </c>
      <c r="B231" s="345" t="s">
        <v>384</v>
      </c>
      <c r="C231" s="516" t="s">
        <v>7268</v>
      </c>
      <c r="D231" s="516"/>
      <c r="E231" s="516"/>
      <c r="F231" s="516"/>
      <c r="G231" s="516"/>
      <c r="H231" s="516"/>
      <c r="I231" s="516"/>
      <c r="J231" s="516"/>
      <c r="K231" s="516"/>
      <c r="L231" s="516"/>
      <c r="M231" s="345" t="s">
        <v>511</v>
      </c>
      <c r="N231" s="343">
        <v>22.51</v>
      </c>
    </row>
    <row r="232" spans="1:14" ht="13.5" customHeight="1" x14ac:dyDescent="0.25">
      <c r="A232" s="342" t="s">
        <v>7269</v>
      </c>
      <c r="B232" s="345" t="s">
        <v>384</v>
      </c>
      <c r="C232" s="516" t="s">
        <v>627</v>
      </c>
      <c r="D232" s="516"/>
      <c r="E232" s="516"/>
      <c r="F232" s="516"/>
      <c r="G232" s="516"/>
      <c r="H232" s="516"/>
      <c r="I232" s="516"/>
      <c r="J232" s="516"/>
      <c r="K232" s="516"/>
      <c r="L232" s="516"/>
      <c r="M232" s="345" t="s">
        <v>511</v>
      </c>
      <c r="N232" s="343">
        <v>15.4</v>
      </c>
    </row>
    <row r="233" spans="1:14" ht="12.75" customHeight="1" x14ac:dyDescent="0.25">
      <c r="A233" s="342" t="s">
        <v>7270</v>
      </c>
      <c r="B233" s="345" t="s">
        <v>384</v>
      </c>
      <c r="C233" s="516" t="s">
        <v>7271</v>
      </c>
      <c r="D233" s="516"/>
      <c r="E233" s="516"/>
      <c r="F233" s="516"/>
      <c r="G233" s="516"/>
      <c r="H233" s="516"/>
      <c r="I233" s="516"/>
      <c r="J233" s="516"/>
      <c r="K233" s="516"/>
      <c r="L233" s="516"/>
      <c r="M233" s="345" t="s">
        <v>511</v>
      </c>
      <c r="N233" s="343">
        <v>22.52</v>
      </c>
    </row>
    <row r="234" spans="1:14" ht="12.75" customHeight="1" x14ac:dyDescent="0.25">
      <c r="A234" s="342" t="s">
        <v>7272</v>
      </c>
      <c r="B234" s="345" t="s">
        <v>384</v>
      </c>
      <c r="C234" s="516" t="s">
        <v>7273</v>
      </c>
      <c r="D234" s="516"/>
      <c r="E234" s="516"/>
      <c r="F234" s="516"/>
      <c r="G234" s="516"/>
      <c r="H234" s="516"/>
      <c r="I234" s="516"/>
      <c r="J234" s="516"/>
      <c r="K234" s="516"/>
      <c r="L234" s="516"/>
      <c r="M234" s="345" t="s">
        <v>511</v>
      </c>
      <c r="N234" s="343">
        <v>19.809999999999999</v>
      </c>
    </row>
    <row r="235" spans="1:14" ht="13.5" customHeight="1" x14ac:dyDescent="0.25">
      <c r="A235" s="342" t="s">
        <v>7274</v>
      </c>
      <c r="B235" s="345" t="s">
        <v>384</v>
      </c>
      <c r="C235" s="516" t="s">
        <v>637</v>
      </c>
      <c r="D235" s="516"/>
      <c r="E235" s="516"/>
      <c r="F235" s="516"/>
      <c r="G235" s="516"/>
      <c r="H235" s="516"/>
      <c r="I235" s="516"/>
      <c r="J235" s="516"/>
      <c r="K235" s="516"/>
      <c r="L235" s="516"/>
      <c r="M235" s="345" t="s">
        <v>511</v>
      </c>
      <c r="N235" s="343">
        <v>22.52</v>
      </c>
    </row>
    <row r="236" spans="1:14" ht="12.75" customHeight="1" x14ac:dyDescent="0.25">
      <c r="A236" s="342" t="s">
        <v>7275</v>
      </c>
      <c r="B236" s="345" t="s">
        <v>384</v>
      </c>
      <c r="C236" s="516" t="s">
        <v>7276</v>
      </c>
      <c r="D236" s="516"/>
      <c r="E236" s="516"/>
      <c r="F236" s="516"/>
      <c r="G236" s="516"/>
      <c r="H236" s="516"/>
      <c r="I236" s="516"/>
      <c r="J236" s="516"/>
      <c r="K236" s="516"/>
      <c r="L236" s="516"/>
      <c r="M236" s="345" t="s">
        <v>511</v>
      </c>
      <c r="N236" s="343">
        <v>16.059999999999999</v>
      </c>
    </row>
    <row r="237" spans="1:14" ht="12.75" customHeight="1" x14ac:dyDescent="0.25">
      <c r="A237" s="342" t="s">
        <v>7277</v>
      </c>
      <c r="B237" s="345" t="s">
        <v>384</v>
      </c>
      <c r="C237" s="516" t="s">
        <v>685</v>
      </c>
      <c r="D237" s="516"/>
      <c r="E237" s="516"/>
      <c r="F237" s="516"/>
      <c r="G237" s="516"/>
      <c r="H237" s="516"/>
      <c r="I237" s="516"/>
      <c r="J237" s="516"/>
      <c r="K237" s="516"/>
      <c r="L237" s="516"/>
      <c r="M237" s="345" t="s">
        <v>511</v>
      </c>
      <c r="N237" s="343">
        <v>22.45</v>
      </c>
    </row>
    <row r="238" spans="1:14" ht="13.5" customHeight="1" x14ac:dyDescent="0.25">
      <c r="A238" s="342" t="s">
        <v>7278</v>
      </c>
      <c r="B238" s="345" t="s">
        <v>384</v>
      </c>
      <c r="C238" s="516" t="s">
        <v>7279</v>
      </c>
      <c r="D238" s="516"/>
      <c r="E238" s="516"/>
      <c r="F238" s="516"/>
      <c r="G238" s="516"/>
      <c r="H238" s="516"/>
      <c r="I238" s="516"/>
      <c r="J238" s="516"/>
      <c r="K238" s="516"/>
      <c r="L238" s="516"/>
      <c r="M238" s="345" t="s">
        <v>511</v>
      </c>
      <c r="N238" s="343">
        <v>19.14</v>
      </c>
    </row>
    <row r="239" spans="1:14" ht="12.75" customHeight="1" x14ac:dyDescent="0.25">
      <c r="A239" s="342" t="s">
        <v>7280</v>
      </c>
      <c r="B239" s="345" t="s">
        <v>384</v>
      </c>
      <c r="C239" s="516" t="s">
        <v>701</v>
      </c>
      <c r="D239" s="516"/>
      <c r="E239" s="516"/>
      <c r="F239" s="516"/>
      <c r="G239" s="516"/>
      <c r="H239" s="516"/>
      <c r="I239" s="516"/>
      <c r="J239" s="516"/>
      <c r="K239" s="516"/>
      <c r="L239" s="516"/>
      <c r="M239" s="345" t="s">
        <v>511</v>
      </c>
      <c r="N239" s="343">
        <v>22.52</v>
      </c>
    </row>
    <row r="240" spans="1:14" ht="13.5" customHeight="1" x14ac:dyDescent="0.25">
      <c r="A240" s="342" t="s">
        <v>7281</v>
      </c>
      <c r="B240" s="345" t="s">
        <v>384</v>
      </c>
      <c r="C240" s="516" t="s">
        <v>7282</v>
      </c>
      <c r="D240" s="516"/>
      <c r="E240" s="516"/>
      <c r="F240" s="516"/>
      <c r="G240" s="516"/>
      <c r="H240" s="516"/>
      <c r="I240" s="516"/>
      <c r="J240" s="516"/>
      <c r="K240" s="516"/>
      <c r="L240" s="516"/>
      <c r="M240" s="345" t="s">
        <v>511</v>
      </c>
      <c r="N240" s="343">
        <v>22.52</v>
      </c>
    </row>
    <row r="241" spans="1:14" ht="12.75" customHeight="1" x14ac:dyDescent="0.25">
      <c r="A241" s="342" t="s">
        <v>7283</v>
      </c>
      <c r="B241" s="345" t="s">
        <v>384</v>
      </c>
      <c r="C241" s="516" t="s">
        <v>702</v>
      </c>
      <c r="D241" s="516"/>
      <c r="E241" s="516"/>
      <c r="F241" s="516"/>
      <c r="G241" s="516"/>
      <c r="H241" s="516"/>
      <c r="I241" s="516"/>
      <c r="J241" s="516"/>
      <c r="K241" s="516"/>
      <c r="L241" s="516"/>
      <c r="M241" s="345" t="s">
        <v>511</v>
      </c>
      <c r="N241" s="343">
        <v>22.52</v>
      </c>
    </row>
    <row r="242" spans="1:14" ht="12.75" customHeight="1" x14ac:dyDescent="0.25">
      <c r="A242" s="342" t="s">
        <v>7284</v>
      </c>
      <c r="B242" s="345" t="s">
        <v>384</v>
      </c>
      <c r="C242" s="516" t="s">
        <v>7285</v>
      </c>
      <c r="D242" s="516"/>
      <c r="E242" s="516"/>
      <c r="F242" s="516"/>
      <c r="G242" s="516"/>
      <c r="H242" s="516"/>
      <c r="I242" s="516"/>
      <c r="J242" s="516"/>
      <c r="K242" s="516"/>
      <c r="L242" s="516"/>
      <c r="M242" s="345" t="s">
        <v>511</v>
      </c>
      <c r="N242" s="343">
        <v>16.21</v>
      </c>
    </row>
    <row r="243" spans="1:14" ht="13.5" customHeight="1" x14ac:dyDescent="0.25">
      <c r="A243" s="342" t="s">
        <v>7286</v>
      </c>
      <c r="B243" s="345" t="s">
        <v>384</v>
      </c>
      <c r="C243" s="516" t="s">
        <v>686</v>
      </c>
      <c r="D243" s="516"/>
      <c r="E243" s="516"/>
      <c r="F243" s="516"/>
      <c r="G243" s="516"/>
      <c r="H243" s="516"/>
      <c r="I243" s="516"/>
      <c r="J243" s="516"/>
      <c r="K243" s="516"/>
      <c r="L243" s="516"/>
      <c r="M243" s="345" t="s">
        <v>511</v>
      </c>
      <c r="N243" s="343">
        <v>46.34</v>
      </c>
    </row>
    <row r="244" spans="1:14" ht="12.75" customHeight="1" x14ac:dyDescent="0.25">
      <c r="A244" s="342" t="s">
        <v>7287</v>
      </c>
      <c r="B244" s="345" t="s">
        <v>384</v>
      </c>
      <c r="C244" s="516" t="s">
        <v>708</v>
      </c>
      <c r="D244" s="516"/>
      <c r="E244" s="516"/>
      <c r="F244" s="516"/>
      <c r="G244" s="516"/>
      <c r="H244" s="516"/>
      <c r="I244" s="516"/>
      <c r="J244" s="516"/>
      <c r="K244" s="516"/>
      <c r="L244" s="516"/>
      <c r="M244" s="345" t="s">
        <v>511</v>
      </c>
      <c r="N244" s="343">
        <v>18.809999999999999</v>
      </c>
    </row>
    <row r="245" spans="1:14" ht="13.5" customHeight="1" x14ac:dyDescent="0.25">
      <c r="A245" s="342" t="s">
        <v>7288</v>
      </c>
      <c r="B245" s="345" t="s">
        <v>384</v>
      </c>
      <c r="C245" s="516" t="s">
        <v>7289</v>
      </c>
      <c r="D245" s="516"/>
      <c r="E245" s="516"/>
      <c r="F245" s="516"/>
      <c r="G245" s="516"/>
      <c r="H245" s="516"/>
      <c r="I245" s="516"/>
      <c r="J245" s="516"/>
      <c r="K245" s="516"/>
      <c r="L245" s="516"/>
      <c r="M245" s="345" t="s">
        <v>511</v>
      </c>
      <c r="N245" s="343">
        <v>15.79</v>
      </c>
    </row>
    <row r="246" spans="1:14" ht="12.75" customHeight="1" x14ac:dyDescent="0.25">
      <c r="A246" s="342" t="s">
        <v>7290</v>
      </c>
      <c r="B246" s="345" t="s">
        <v>384</v>
      </c>
      <c r="C246" s="516" t="s">
        <v>709</v>
      </c>
      <c r="D246" s="516"/>
      <c r="E246" s="516"/>
      <c r="F246" s="516"/>
      <c r="G246" s="516"/>
      <c r="H246" s="516"/>
      <c r="I246" s="516"/>
      <c r="J246" s="516"/>
      <c r="K246" s="516"/>
      <c r="L246" s="516"/>
      <c r="M246" s="345" t="s">
        <v>511</v>
      </c>
      <c r="N246" s="343">
        <v>21.1</v>
      </c>
    </row>
    <row r="247" spans="1:14" ht="12.75" customHeight="1" x14ac:dyDescent="0.25">
      <c r="A247" s="342" t="s">
        <v>7291</v>
      </c>
      <c r="B247" s="345" t="s">
        <v>384</v>
      </c>
      <c r="C247" s="516" t="s">
        <v>7292</v>
      </c>
      <c r="D247" s="516"/>
      <c r="E247" s="516"/>
      <c r="F247" s="516"/>
      <c r="G247" s="516"/>
      <c r="H247" s="516"/>
      <c r="I247" s="516"/>
      <c r="J247" s="516"/>
      <c r="K247" s="516"/>
      <c r="L247" s="516"/>
      <c r="M247" s="345" t="s">
        <v>511</v>
      </c>
      <c r="N247" s="343">
        <v>33.1</v>
      </c>
    </row>
    <row r="248" spans="1:14" ht="13.5" customHeight="1" x14ac:dyDescent="0.25">
      <c r="A248" s="342" t="s">
        <v>7293</v>
      </c>
      <c r="B248" s="345" t="s">
        <v>384</v>
      </c>
      <c r="C248" s="516" t="s">
        <v>7294</v>
      </c>
      <c r="D248" s="516"/>
      <c r="E248" s="516"/>
      <c r="F248" s="516"/>
      <c r="G248" s="516"/>
      <c r="H248" s="516"/>
      <c r="I248" s="516"/>
      <c r="J248" s="516"/>
      <c r="K248" s="516"/>
      <c r="L248" s="516"/>
      <c r="M248" s="345" t="s">
        <v>511</v>
      </c>
      <c r="N248" s="343">
        <v>19.809999999999999</v>
      </c>
    </row>
    <row r="249" spans="1:14" ht="12.75" customHeight="1" x14ac:dyDescent="0.25">
      <c r="A249" s="342" t="s">
        <v>7295</v>
      </c>
      <c r="B249" s="345" t="s">
        <v>384</v>
      </c>
      <c r="C249" s="516" t="s">
        <v>7296</v>
      </c>
      <c r="D249" s="516"/>
      <c r="E249" s="516"/>
      <c r="F249" s="516"/>
      <c r="G249" s="516"/>
      <c r="H249" s="516"/>
      <c r="I249" s="516"/>
      <c r="J249" s="516"/>
      <c r="K249" s="516"/>
      <c r="L249" s="516"/>
      <c r="M249" s="345" t="s">
        <v>511</v>
      </c>
      <c r="N249" s="343">
        <v>36.380000000000003</v>
      </c>
    </row>
    <row r="250" spans="1:14" ht="12.75" customHeight="1" x14ac:dyDescent="0.25">
      <c r="A250" s="342" t="s">
        <v>7297</v>
      </c>
      <c r="B250" s="345" t="s">
        <v>384</v>
      </c>
      <c r="C250" s="516" t="s">
        <v>733</v>
      </c>
      <c r="D250" s="516"/>
      <c r="E250" s="516"/>
      <c r="F250" s="516"/>
      <c r="G250" s="516"/>
      <c r="H250" s="516"/>
      <c r="I250" s="516"/>
      <c r="J250" s="516"/>
      <c r="K250" s="516"/>
      <c r="L250" s="516"/>
      <c r="M250" s="345" t="s">
        <v>511</v>
      </c>
      <c r="N250" s="343">
        <v>16.2</v>
      </c>
    </row>
    <row r="251" spans="1:14" ht="13.5" customHeight="1" x14ac:dyDescent="0.25">
      <c r="A251" s="342" t="s">
        <v>7298</v>
      </c>
      <c r="B251" s="345" t="s">
        <v>384</v>
      </c>
      <c r="C251" s="516" t="s">
        <v>7299</v>
      </c>
      <c r="D251" s="516"/>
      <c r="E251" s="516"/>
      <c r="F251" s="516"/>
      <c r="G251" s="516"/>
      <c r="H251" s="516"/>
      <c r="I251" s="516"/>
      <c r="J251" s="516"/>
      <c r="K251" s="516"/>
      <c r="L251" s="516"/>
      <c r="M251" s="345" t="s">
        <v>511</v>
      </c>
      <c r="N251" s="343">
        <v>20.11</v>
      </c>
    </row>
    <row r="252" spans="1:14" ht="12.75" customHeight="1" x14ac:dyDescent="0.25">
      <c r="A252" s="342" t="s">
        <v>7300</v>
      </c>
      <c r="B252" s="345" t="s">
        <v>384</v>
      </c>
      <c r="C252" s="516" t="s">
        <v>7301</v>
      </c>
      <c r="D252" s="516"/>
      <c r="E252" s="516"/>
      <c r="F252" s="516"/>
      <c r="G252" s="516"/>
      <c r="H252" s="516"/>
      <c r="I252" s="516"/>
      <c r="J252" s="516"/>
      <c r="K252" s="516"/>
      <c r="L252" s="516"/>
      <c r="M252" s="345" t="s">
        <v>511</v>
      </c>
      <c r="N252" s="343">
        <v>31.88</v>
      </c>
    </row>
    <row r="253" spans="1:14" ht="13.5" customHeight="1" x14ac:dyDescent="0.25">
      <c r="A253" s="342" t="s">
        <v>7302</v>
      </c>
      <c r="B253" s="345" t="s">
        <v>384</v>
      </c>
      <c r="C253" s="516" t="s">
        <v>7303</v>
      </c>
      <c r="D253" s="516"/>
      <c r="E253" s="516"/>
      <c r="F253" s="516"/>
      <c r="G253" s="516"/>
      <c r="H253" s="516"/>
      <c r="I253" s="516"/>
      <c r="J253" s="516"/>
      <c r="K253" s="516"/>
      <c r="L253" s="516"/>
      <c r="M253" s="345" t="s">
        <v>511</v>
      </c>
      <c r="N253" s="343">
        <v>27.97</v>
      </c>
    </row>
    <row r="254" spans="1:14" ht="12.75" customHeight="1" x14ac:dyDescent="0.25">
      <c r="A254" s="342" t="s">
        <v>7304</v>
      </c>
      <c r="B254" s="345" t="s">
        <v>384</v>
      </c>
      <c r="C254" s="516" t="s">
        <v>7305</v>
      </c>
      <c r="D254" s="516"/>
      <c r="E254" s="516"/>
      <c r="F254" s="516"/>
      <c r="G254" s="516"/>
      <c r="H254" s="516"/>
      <c r="I254" s="516"/>
      <c r="J254" s="516"/>
      <c r="K254" s="516"/>
      <c r="L254" s="516"/>
      <c r="M254" s="345" t="s">
        <v>511</v>
      </c>
      <c r="N254" s="343">
        <v>25.11</v>
      </c>
    </row>
    <row r="255" spans="1:14" ht="12.75" customHeight="1" x14ac:dyDescent="0.25">
      <c r="A255" s="342" t="s">
        <v>7306</v>
      </c>
      <c r="B255" s="345" t="s">
        <v>384</v>
      </c>
      <c r="C255" s="516" t="s">
        <v>7307</v>
      </c>
      <c r="D255" s="516"/>
      <c r="E255" s="516"/>
      <c r="F255" s="516"/>
      <c r="G255" s="516"/>
      <c r="H255" s="516"/>
      <c r="I255" s="516"/>
      <c r="J255" s="516"/>
      <c r="K255" s="516"/>
      <c r="L255" s="516"/>
      <c r="M255" s="345" t="s">
        <v>511</v>
      </c>
      <c r="N255" s="343">
        <v>22.25</v>
      </c>
    </row>
    <row r="256" spans="1:14" ht="13.5" customHeight="1" x14ac:dyDescent="0.25">
      <c r="A256" s="342" t="s">
        <v>7308</v>
      </c>
      <c r="B256" s="345" t="s">
        <v>384</v>
      </c>
      <c r="C256" s="516" t="s">
        <v>7309</v>
      </c>
      <c r="D256" s="516"/>
      <c r="E256" s="516"/>
      <c r="F256" s="516"/>
      <c r="G256" s="516"/>
      <c r="H256" s="516"/>
      <c r="I256" s="516"/>
      <c r="J256" s="516"/>
      <c r="K256" s="516"/>
      <c r="L256" s="516"/>
      <c r="M256" s="345" t="s">
        <v>561</v>
      </c>
      <c r="N256" s="343">
        <v>17846.150000000001</v>
      </c>
    </row>
    <row r="257" spans="1:14" ht="12.75" customHeight="1" x14ac:dyDescent="0.25">
      <c r="A257" s="342" t="s">
        <v>7310</v>
      </c>
      <c r="B257" s="345" t="s">
        <v>384</v>
      </c>
      <c r="C257" s="516" t="s">
        <v>7311</v>
      </c>
      <c r="D257" s="516"/>
      <c r="E257" s="516"/>
      <c r="F257" s="516"/>
      <c r="G257" s="516"/>
      <c r="H257" s="516"/>
      <c r="I257" s="516"/>
      <c r="J257" s="516"/>
      <c r="K257" s="516"/>
      <c r="L257" s="516"/>
      <c r="M257" s="345" t="s">
        <v>561</v>
      </c>
      <c r="N257" s="343">
        <v>23200</v>
      </c>
    </row>
    <row r="258" spans="1:14" ht="13.5" customHeight="1" x14ac:dyDescent="0.25">
      <c r="A258" s="342" t="s">
        <v>7312</v>
      </c>
      <c r="B258" s="345" t="s">
        <v>384</v>
      </c>
      <c r="C258" s="516" t="s">
        <v>7313</v>
      </c>
      <c r="D258" s="516"/>
      <c r="E258" s="516"/>
      <c r="F258" s="516"/>
      <c r="G258" s="516"/>
      <c r="H258" s="516"/>
      <c r="I258" s="516"/>
      <c r="J258" s="516"/>
      <c r="K258" s="516"/>
      <c r="L258" s="516"/>
      <c r="M258" s="345" t="s">
        <v>561</v>
      </c>
      <c r="N258" s="343">
        <v>20523.080000000002</v>
      </c>
    </row>
    <row r="259" spans="1:14" ht="12.75" customHeight="1" x14ac:dyDescent="0.25">
      <c r="A259" s="342" t="s">
        <v>7314</v>
      </c>
      <c r="B259" s="345" t="s">
        <v>384</v>
      </c>
      <c r="C259" s="516" t="s">
        <v>7315</v>
      </c>
      <c r="D259" s="516"/>
      <c r="E259" s="516"/>
      <c r="F259" s="516"/>
      <c r="G259" s="516"/>
      <c r="H259" s="516"/>
      <c r="I259" s="516"/>
      <c r="J259" s="516"/>
      <c r="K259" s="516"/>
      <c r="L259" s="516"/>
      <c r="M259" s="345" t="s">
        <v>561</v>
      </c>
      <c r="N259" s="343">
        <v>12576.19</v>
      </c>
    </row>
    <row r="260" spans="1:14" ht="12.75" customHeight="1" x14ac:dyDescent="0.25">
      <c r="A260" s="342" t="s">
        <v>7316</v>
      </c>
      <c r="B260" s="345" t="s">
        <v>384</v>
      </c>
      <c r="C260" s="516" t="s">
        <v>7317</v>
      </c>
      <c r="D260" s="516"/>
      <c r="E260" s="516"/>
      <c r="F260" s="516"/>
      <c r="G260" s="516"/>
      <c r="H260" s="516"/>
      <c r="I260" s="516"/>
      <c r="J260" s="516"/>
      <c r="K260" s="516"/>
      <c r="L260" s="516"/>
      <c r="M260" s="345" t="s">
        <v>561</v>
      </c>
      <c r="N260" s="343">
        <v>9432.14</v>
      </c>
    </row>
    <row r="261" spans="1:14" ht="13.5" customHeight="1" x14ac:dyDescent="0.25">
      <c r="A261" s="342" t="s">
        <v>7318</v>
      </c>
      <c r="B261" s="345" t="s">
        <v>384</v>
      </c>
      <c r="C261" s="516" t="s">
        <v>7319</v>
      </c>
      <c r="D261" s="516"/>
      <c r="E261" s="516"/>
      <c r="F261" s="516"/>
      <c r="G261" s="516"/>
      <c r="H261" s="516"/>
      <c r="I261" s="516"/>
      <c r="J261" s="516"/>
      <c r="K261" s="516"/>
      <c r="L261" s="516"/>
      <c r="M261" s="345" t="s">
        <v>561</v>
      </c>
      <c r="N261" s="343">
        <v>11397.17</v>
      </c>
    </row>
    <row r="262" spans="1:14" ht="12.75" customHeight="1" x14ac:dyDescent="0.25">
      <c r="A262" s="342" t="s">
        <v>7320</v>
      </c>
      <c r="B262" s="345" t="s">
        <v>384</v>
      </c>
      <c r="C262" s="516" t="s">
        <v>7321</v>
      </c>
      <c r="D262" s="516"/>
      <c r="E262" s="516"/>
      <c r="F262" s="516"/>
      <c r="G262" s="516"/>
      <c r="H262" s="516"/>
      <c r="I262" s="516"/>
      <c r="J262" s="516"/>
      <c r="K262" s="516"/>
      <c r="L262" s="516"/>
      <c r="M262" s="345" t="s">
        <v>561</v>
      </c>
      <c r="N262" s="343">
        <v>13384.62</v>
      </c>
    </row>
    <row r="263" spans="1:14" ht="12.75" customHeight="1" x14ac:dyDescent="0.25">
      <c r="A263" s="342" t="s">
        <v>7322</v>
      </c>
      <c r="B263" s="345" t="s">
        <v>384</v>
      </c>
      <c r="C263" s="516" t="s">
        <v>7323</v>
      </c>
      <c r="D263" s="516"/>
      <c r="E263" s="516"/>
      <c r="F263" s="516"/>
      <c r="G263" s="516"/>
      <c r="H263" s="516"/>
      <c r="I263" s="516"/>
      <c r="J263" s="516"/>
      <c r="K263" s="516"/>
      <c r="L263" s="516"/>
      <c r="M263" s="345" t="s">
        <v>561</v>
      </c>
      <c r="N263" s="343">
        <v>16173.08</v>
      </c>
    </row>
    <row r="264" spans="1:14" ht="13.5" customHeight="1" x14ac:dyDescent="0.25">
      <c r="A264" s="342" t="s">
        <v>7324</v>
      </c>
      <c r="B264" s="345" t="s">
        <v>384</v>
      </c>
      <c r="C264" s="516" t="s">
        <v>7325</v>
      </c>
      <c r="D264" s="516"/>
      <c r="E264" s="516"/>
      <c r="F264" s="516"/>
      <c r="G264" s="516"/>
      <c r="H264" s="516"/>
      <c r="I264" s="516"/>
      <c r="J264" s="516"/>
      <c r="K264" s="516"/>
      <c r="L264" s="516"/>
      <c r="M264" s="345" t="s">
        <v>561</v>
      </c>
      <c r="N264" s="343">
        <v>15392.31</v>
      </c>
    </row>
    <row r="265" spans="1:14" ht="12.75" customHeight="1" x14ac:dyDescent="0.25">
      <c r="A265" s="342" t="s">
        <v>7326</v>
      </c>
      <c r="B265" s="345" t="s">
        <v>384</v>
      </c>
      <c r="C265" s="516" t="s">
        <v>7327</v>
      </c>
      <c r="D265" s="516"/>
      <c r="E265" s="516"/>
      <c r="F265" s="516"/>
      <c r="G265" s="516"/>
      <c r="H265" s="516"/>
      <c r="I265" s="516"/>
      <c r="J265" s="516"/>
      <c r="K265" s="516"/>
      <c r="L265" s="516"/>
      <c r="M265" s="345" t="s">
        <v>561</v>
      </c>
      <c r="N265" s="343">
        <v>18599.04</v>
      </c>
    </row>
    <row r="266" spans="1:14" ht="13.5" customHeight="1" x14ac:dyDescent="0.25">
      <c r="A266" s="342" t="s">
        <v>7328</v>
      </c>
      <c r="B266" s="345" t="s">
        <v>384</v>
      </c>
      <c r="C266" s="516" t="s">
        <v>7329</v>
      </c>
      <c r="D266" s="516"/>
      <c r="E266" s="516"/>
      <c r="F266" s="516"/>
      <c r="G266" s="516"/>
      <c r="H266" s="516"/>
      <c r="I266" s="516"/>
      <c r="J266" s="516"/>
      <c r="K266" s="516"/>
      <c r="L266" s="516"/>
      <c r="M266" s="345" t="s">
        <v>561</v>
      </c>
      <c r="N266" s="343">
        <v>17400</v>
      </c>
    </row>
    <row r="267" spans="1:14" ht="12.75" customHeight="1" x14ac:dyDescent="0.25">
      <c r="A267" s="342" t="s">
        <v>7330</v>
      </c>
      <c r="B267" s="345" t="s">
        <v>384</v>
      </c>
      <c r="C267" s="516" t="s">
        <v>7331</v>
      </c>
      <c r="D267" s="516"/>
      <c r="E267" s="516"/>
      <c r="F267" s="516"/>
      <c r="G267" s="516"/>
      <c r="H267" s="516"/>
      <c r="I267" s="516"/>
      <c r="J267" s="516"/>
      <c r="K267" s="516"/>
      <c r="L267" s="516"/>
      <c r="M267" s="345" t="s">
        <v>561</v>
      </c>
      <c r="N267" s="343">
        <v>21025</v>
      </c>
    </row>
    <row r="268" spans="1:14" ht="12.75" customHeight="1" x14ac:dyDescent="0.25">
      <c r="A268" s="342" t="s">
        <v>7332</v>
      </c>
      <c r="B268" s="345" t="s">
        <v>384</v>
      </c>
      <c r="C268" s="516" t="s">
        <v>7333</v>
      </c>
      <c r="D268" s="516"/>
      <c r="E268" s="516"/>
      <c r="F268" s="516"/>
      <c r="G268" s="516"/>
      <c r="H268" s="516"/>
      <c r="I268" s="516"/>
      <c r="J268" s="516"/>
      <c r="K268" s="516"/>
      <c r="L268" s="516"/>
      <c r="M268" s="345" t="s">
        <v>511</v>
      </c>
      <c r="N268" s="343">
        <v>163.19</v>
      </c>
    </row>
    <row r="269" spans="1:14" ht="13.5" customHeight="1" x14ac:dyDescent="0.25">
      <c r="A269" s="342" t="s">
        <v>7334</v>
      </c>
      <c r="B269" s="345" t="s">
        <v>384</v>
      </c>
      <c r="C269" s="516" t="s">
        <v>7335</v>
      </c>
      <c r="D269" s="516"/>
      <c r="E269" s="516"/>
      <c r="F269" s="516"/>
      <c r="G269" s="516"/>
      <c r="H269" s="516"/>
      <c r="I269" s="516"/>
      <c r="J269" s="516"/>
      <c r="K269" s="516"/>
      <c r="L269" s="516"/>
      <c r="M269" s="345" t="s">
        <v>511</v>
      </c>
      <c r="N269" s="343">
        <v>149.22999999999999</v>
      </c>
    </row>
    <row r="270" spans="1:14" ht="12.75" customHeight="1" x14ac:dyDescent="0.25">
      <c r="A270" s="342" t="s">
        <v>7336</v>
      </c>
      <c r="B270" s="345" t="s">
        <v>384</v>
      </c>
      <c r="C270" s="516" t="s">
        <v>7337</v>
      </c>
      <c r="D270" s="516"/>
      <c r="E270" s="516"/>
      <c r="F270" s="516"/>
      <c r="G270" s="516"/>
      <c r="H270" s="516"/>
      <c r="I270" s="516"/>
      <c r="J270" s="516"/>
      <c r="K270" s="516"/>
      <c r="L270" s="516"/>
      <c r="M270" s="345" t="s">
        <v>511</v>
      </c>
      <c r="N270" s="343">
        <v>135.26</v>
      </c>
    </row>
    <row r="271" spans="1:14" ht="13.5" customHeight="1" x14ac:dyDescent="0.25">
      <c r="A271" s="342" t="s">
        <v>7338</v>
      </c>
      <c r="B271" s="345" t="s">
        <v>384</v>
      </c>
      <c r="C271" s="516" t="s">
        <v>7339</v>
      </c>
      <c r="D271" s="516"/>
      <c r="E271" s="516"/>
      <c r="F271" s="516"/>
      <c r="G271" s="516"/>
      <c r="H271" s="516"/>
      <c r="I271" s="516"/>
      <c r="J271" s="516"/>
      <c r="K271" s="516"/>
      <c r="L271" s="516"/>
      <c r="M271" s="345" t="s">
        <v>511</v>
      </c>
      <c r="N271" s="343">
        <v>121.3</v>
      </c>
    </row>
    <row r="272" spans="1:14" ht="12.75" customHeight="1" x14ac:dyDescent="0.25">
      <c r="A272" s="342" t="s">
        <v>7340</v>
      </c>
      <c r="B272" s="345" t="s">
        <v>384</v>
      </c>
      <c r="C272" s="516" t="s">
        <v>7341</v>
      </c>
      <c r="D272" s="516"/>
      <c r="E272" s="516"/>
      <c r="F272" s="516"/>
      <c r="G272" s="516"/>
      <c r="H272" s="516"/>
      <c r="I272" s="516"/>
      <c r="J272" s="516"/>
      <c r="K272" s="516"/>
      <c r="L272" s="516"/>
      <c r="M272" s="345" t="s">
        <v>511</v>
      </c>
      <c r="N272" s="343">
        <v>107.34</v>
      </c>
    </row>
    <row r="273" spans="1:14" ht="12.75" customHeight="1" x14ac:dyDescent="0.25">
      <c r="A273" s="342" t="s">
        <v>7342</v>
      </c>
      <c r="B273" s="345" t="s">
        <v>384</v>
      </c>
      <c r="C273" s="516" t="s">
        <v>7343</v>
      </c>
      <c r="D273" s="516"/>
      <c r="E273" s="516"/>
      <c r="F273" s="516"/>
      <c r="G273" s="516"/>
      <c r="H273" s="516"/>
      <c r="I273" s="516"/>
      <c r="J273" s="516"/>
      <c r="K273" s="516"/>
      <c r="L273" s="516"/>
      <c r="M273" s="345" t="s">
        <v>511</v>
      </c>
      <c r="N273" s="343">
        <v>93.37</v>
      </c>
    </row>
    <row r="274" spans="1:14" ht="13.5" customHeight="1" x14ac:dyDescent="0.25">
      <c r="A274" s="342" t="s">
        <v>7344</v>
      </c>
      <c r="B274" s="345" t="s">
        <v>384</v>
      </c>
      <c r="C274" s="516" t="s">
        <v>7345</v>
      </c>
      <c r="D274" s="516"/>
      <c r="E274" s="516"/>
      <c r="F274" s="516"/>
      <c r="G274" s="516"/>
      <c r="H274" s="516"/>
      <c r="I274" s="516"/>
      <c r="J274" s="516"/>
      <c r="K274" s="516"/>
      <c r="L274" s="516"/>
      <c r="M274" s="345" t="s">
        <v>511</v>
      </c>
      <c r="N274" s="343">
        <v>68.61</v>
      </c>
    </row>
    <row r="275" spans="1:14" ht="12.75" customHeight="1" x14ac:dyDescent="0.25">
      <c r="A275" s="342" t="s">
        <v>7346</v>
      </c>
      <c r="B275" s="345" t="s">
        <v>384</v>
      </c>
      <c r="C275" s="516" t="s">
        <v>7347</v>
      </c>
      <c r="D275" s="516"/>
      <c r="E275" s="516"/>
      <c r="F275" s="516"/>
      <c r="G275" s="516"/>
      <c r="H275" s="516"/>
      <c r="I275" s="516"/>
      <c r="J275" s="516"/>
      <c r="K275" s="516"/>
      <c r="L275" s="516"/>
      <c r="M275" s="345" t="s">
        <v>511</v>
      </c>
      <c r="N275" s="343">
        <v>163.19</v>
      </c>
    </row>
    <row r="276" spans="1:14" ht="13.5" customHeight="1" x14ac:dyDescent="0.25">
      <c r="A276" s="342" t="s">
        <v>7348</v>
      </c>
      <c r="B276" s="345" t="s">
        <v>384</v>
      </c>
      <c r="C276" s="516" t="s">
        <v>7349</v>
      </c>
      <c r="D276" s="516"/>
      <c r="E276" s="516"/>
      <c r="F276" s="516"/>
      <c r="G276" s="516"/>
      <c r="H276" s="516"/>
      <c r="I276" s="516"/>
      <c r="J276" s="516"/>
      <c r="K276" s="516"/>
      <c r="L276" s="516"/>
      <c r="M276" s="345" t="s">
        <v>511</v>
      </c>
      <c r="N276" s="343">
        <v>149.22999999999999</v>
      </c>
    </row>
    <row r="277" spans="1:14" ht="12.75" customHeight="1" x14ac:dyDescent="0.25">
      <c r="A277" s="342" t="s">
        <v>7350</v>
      </c>
      <c r="B277" s="345" t="s">
        <v>384</v>
      </c>
      <c r="C277" s="516" t="s">
        <v>7351</v>
      </c>
      <c r="D277" s="516"/>
      <c r="E277" s="516"/>
      <c r="F277" s="516"/>
      <c r="G277" s="516"/>
      <c r="H277" s="516"/>
      <c r="I277" s="516"/>
      <c r="J277" s="516"/>
      <c r="K277" s="516"/>
      <c r="L277" s="516"/>
      <c r="M277" s="345" t="s">
        <v>511</v>
      </c>
      <c r="N277" s="343">
        <v>135.26</v>
      </c>
    </row>
    <row r="278" spans="1:14" ht="12.75" customHeight="1" x14ac:dyDescent="0.25">
      <c r="A278" s="342" t="s">
        <v>7352</v>
      </c>
      <c r="B278" s="345" t="s">
        <v>384</v>
      </c>
      <c r="C278" s="516" t="s">
        <v>7353</v>
      </c>
      <c r="D278" s="516"/>
      <c r="E278" s="516"/>
      <c r="F278" s="516"/>
      <c r="G278" s="516"/>
      <c r="H278" s="516"/>
      <c r="I278" s="516"/>
      <c r="J278" s="516"/>
      <c r="K278" s="516"/>
      <c r="L278" s="516"/>
      <c r="M278" s="345" t="s">
        <v>511</v>
      </c>
      <c r="N278" s="343">
        <v>121.3</v>
      </c>
    </row>
    <row r="279" spans="1:14" ht="13.5" customHeight="1" x14ac:dyDescent="0.25">
      <c r="A279" s="342" t="s">
        <v>7354</v>
      </c>
      <c r="B279" s="345" t="s">
        <v>384</v>
      </c>
      <c r="C279" s="516" t="s">
        <v>7355</v>
      </c>
      <c r="D279" s="516"/>
      <c r="E279" s="516"/>
      <c r="F279" s="516"/>
      <c r="G279" s="516"/>
      <c r="H279" s="516"/>
      <c r="I279" s="516"/>
      <c r="J279" s="516"/>
      <c r="K279" s="516"/>
      <c r="L279" s="516"/>
      <c r="M279" s="345" t="s">
        <v>511</v>
      </c>
      <c r="N279" s="343">
        <v>107.34</v>
      </c>
    </row>
    <row r="280" spans="1:14" ht="12.75" customHeight="1" x14ac:dyDescent="0.25">
      <c r="A280" s="342" t="s">
        <v>7356</v>
      </c>
      <c r="B280" s="345" t="s">
        <v>384</v>
      </c>
      <c r="C280" s="516" t="s">
        <v>7357</v>
      </c>
      <c r="D280" s="516"/>
      <c r="E280" s="516"/>
      <c r="F280" s="516"/>
      <c r="G280" s="516"/>
      <c r="H280" s="516"/>
      <c r="I280" s="516"/>
      <c r="J280" s="516"/>
      <c r="K280" s="516"/>
      <c r="L280" s="516"/>
      <c r="M280" s="345" t="s">
        <v>511</v>
      </c>
      <c r="N280" s="343">
        <v>93.37</v>
      </c>
    </row>
    <row r="281" spans="1:14" ht="12.75" customHeight="1" x14ac:dyDescent="0.25">
      <c r="A281" s="342" t="s">
        <v>7358</v>
      </c>
      <c r="B281" s="345" t="s">
        <v>384</v>
      </c>
      <c r="C281" s="516" t="s">
        <v>7359</v>
      </c>
      <c r="D281" s="516"/>
      <c r="E281" s="516"/>
      <c r="F281" s="516"/>
      <c r="G281" s="516"/>
      <c r="H281" s="516"/>
      <c r="I281" s="516"/>
      <c r="J281" s="516"/>
      <c r="K281" s="516"/>
      <c r="L281" s="516"/>
      <c r="M281" s="345" t="s">
        <v>511</v>
      </c>
      <c r="N281" s="343">
        <v>68.61</v>
      </c>
    </row>
    <row r="282" spans="1:14" ht="13.5" customHeight="1" x14ac:dyDescent="0.25">
      <c r="A282" s="342" t="s">
        <v>16573</v>
      </c>
      <c r="B282" s="344"/>
      <c r="C282" s="516" t="s">
        <v>16574</v>
      </c>
      <c r="D282" s="516"/>
      <c r="E282" s="516"/>
      <c r="F282" s="516"/>
      <c r="G282" s="516"/>
      <c r="H282" s="516"/>
      <c r="I282" s="516"/>
      <c r="J282" s="516"/>
      <c r="K282" s="516"/>
      <c r="L282" s="516"/>
      <c r="M282" s="345" t="s">
        <v>511</v>
      </c>
      <c r="N282" s="343">
        <v>52.11</v>
      </c>
    </row>
    <row r="283" spans="1:14" ht="12.75" customHeight="1" x14ac:dyDescent="0.25">
      <c r="A283" s="342" t="s">
        <v>16575</v>
      </c>
      <c r="B283" s="344"/>
      <c r="C283" s="516" t="s">
        <v>16576</v>
      </c>
      <c r="D283" s="516"/>
      <c r="E283" s="516"/>
      <c r="F283" s="516"/>
      <c r="G283" s="516"/>
      <c r="H283" s="516"/>
      <c r="I283" s="516"/>
      <c r="J283" s="516"/>
      <c r="K283" s="516"/>
      <c r="L283" s="516"/>
      <c r="M283" s="345" t="s">
        <v>511</v>
      </c>
      <c r="N283" s="343">
        <v>79.290000000000006</v>
      </c>
    </row>
    <row r="284" spans="1:14" ht="13.5" customHeight="1" x14ac:dyDescent="0.25">
      <c r="A284" s="342" t="s">
        <v>16577</v>
      </c>
      <c r="B284" s="345" t="s">
        <v>384</v>
      </c>
      <c r="C284" s="516" t="s">
        <v>16578</v>
      </c>
      <c r="D284" s="516"/>
      <c r="E284" s="516"/>
      <c r="F284" s="516"/>
      <c r="G284" s="516"/>
      <c r="H284" s="516"/>
      <c r="I284" s="516"/>
      <c r="J284" s="516"/>
      <c r="K284" s="516"/>
      <c r="L284" s="516"/>
      <c r="M284" s="345" t="s">
        <v>511</v>
      </c>
      <c r="N284" s="343">
        <v>9.11</v>
      </c>
    </row>
    <row r="285" spans="1:14" ht="12.75" customHeight="1" x14ac:dyDescent="0.25">
      <c r="A285" s="342" t="s">
        <v>7360</v>
      </c>
      <c r="B285" s="345" t="s">
        <v>384</v>
      </c>
      <c r="C285" s="516" t="s">
        <v>7361</v>
      </c>
      <c r="D285" s="516"/>
      <c r="E285" s="516"/>
      <c r="F285" s="516"/>
      <c r="G285" s="516"/>
      <c r="H285" s="516"/>
      <c r="I285" s="516"/>
      <c r="J285" s="516"/>
      <c r="K285" s="516"/>
      <c r="L285" s="516"/>
      <c r="M285" s="345" t="s">
        <v>511</v>
      </c>
      <c r="N285" s="343">
        <v>23.88</v>
      </c>
    </row>
    <row r="286" spans="1:14" ht="12.75" customHeight="1" x14ac:dyDescent="0.25">
      <c r="A286" s="342" t="s">
        <v>7362</v>
      </c>
      <c r="B286" s="345" t="s">
        <v>384</v>
      </c>
      <c r="C286" s="516" t="s">
        <v>7363</v>
      </c>
      <c r="D286" s="516"/>
      <c r="E286" s="516"/>
      <c r="F286" s="516"/>
      <c r="G286" s="516"/>
      <c r="H286" s="516"/>
      <c r="I286" s="516"/>
      <c r="J286" s="516"/>
      <c r="K286" s="516"/>
      <c r="L286" s="516"/>
      <c r="M286" s="345" t="s">
        <v>511</v>
      </c>
      <c r="N286" s="343">
        <v>18.239999999999998</v>
      </c>
    </row>
    <row r="287" spans="1:14" ht="13.5" customHeight="1" x14ac:dyDescent="0.25">
      <c r="A287" s="342" t="s">
        <v>7364</v>
      </c>
      <c r="B287" s="345" t="s">
        <v>384</v>
      </c>
      <c r="C287" s="516" t="s">
        <v>7365</v>
      </c>
      <c r="D287" s="516"/>
      <c r="E287" s="516"/>
      <c r="F287" s="516"/>
      <c r="G287" s="516"/>
      <c r="H287" s="516"/>
      <c r="I287" s="516"/>
      <c r="J287" s="516"/>
      <c r="K287" s="516"/>
      <c r="L287" s="516"/>
      <c r="M287" s="345" t="s">
        <v>511</v>
      </c>
      <c r="N287" s="343">
        <v>31.75</v>
      </c>
    </row>
    <row r="288" spans="1:14" ht="12.75" customHeight="1" x14ac:dyDescent="0.25">
      <c r="A288" s="342" t="s">
        <v>7366</v>
      </c>
      <c r="B288" s="345" t="s">
        <v>384</v>
      </c>
      <c r="C288" s="516" t="s">
        <v>7367</v>
      </c>
      <c r="D288" s="516"/>
      <c r="E288" s="516"/>
      <c r="F288" s="516"/>
      <c r="G288" s="516"/>
      <c r="H288" s="516"/>
      <c r="I288" s="516"/>
      <c r="J288" s="516"/>
      <c r="K288" s="516"/>
      <c r="L288" s="516"/>
      <c r="M288" s="345" t="s">
        <v>511</v>
      </c>
      <c r="N288" s="343">
        <v>28.46</v>
      </c>
    </row>
    <row r="289" spans="1:14" ht="13.5" customHeight="1" x14ac:dyDescent="0.25">
      <c r="A289" s="342" t="s">
        <v>7368</v>
      </c>
      <c r="B289" s="345" t="s">
        <v>384</v>
      </c>
      <c r="C289" s="516" t="s">
        <v>7369</v>
      </c>
      <c r="D289" s="516"/>
      <c r="E289" s="516"/>
      <c r="F289" s="516"/>
      <c r="G289" s="516"/>
      <c r="H289" s="516"/>
      <c r="I289" s="516"/>
      <c r="J289" s="516"/>
      <c r="K289" s="516"/>
      <c r="L289" s="516"/>
      <c r="M289" s="345" t="s">
        <v>511</v>
      </c>
      <c r="N289" s="343">
        <v>25.51</v>
      </c>
    </row>
    <row r="290" spans="1:14" ht="12.75" customHeight="1" x14ac:dyDescent="0.25">
      <c r="A290" s="342" t="s">
        <v>7370</v>
      </c>
      <c r="B290" s="345" t="s">
        <v>384</v>
      </c>
      <c r="C290" s="516" t="s">
        <v>7371</v>
      </c>
      <c r="D290" s="516"/>
      <c r="E290" s="516"/>
      <c r="F290" s="516"/>
      <c r="G290" s="516"/>
      <c r="H290" s="516"/>
      <c r="I290" s="516"/>
      <c r="J290" s="516"/>
      <c r="K290" s="516"/>
      <c r="L290" s="516"/>
      <c r="M290" s="345" t="s">
        <v>511</v>
      </c>
      <c r="N290" s="343">
        <v>31.75</v>
      </c>
    </row>
    <row r="291" spans="1:14" ht="12.75" customHeight="1" x14ac:dyDescent="0.25">
      <c r="A291" s="342" t="s">
        <v>7372</v>
      </c>
      <c r="B291" s="345" t="s">
        <v>384</v>
      </c>
      <c r="C291" s="516" t="s">
        <v>7373</v>
      </c>
      <c r="D291" s="516"/>
      <c r="E291" s="516"/>
      <c r="F291" s="516"/>
      <c r="G291" s="516"/>
      <c r="H291" s="516"/>
      <c r="I291" s="516"/>
      <c r="J291" s="516"/>
      <c r="K291" s="516"/>
      <c r="L291" s="516"/>
      <c r="M291" s="345" t="s">
        <v>511</v>
      </c>
      <c r="N291" s="343">
        <v>31.75</v>
      </c>
    </row>
    <row r="292" spans="1:14" ht="13.5" customHeight="1" x14ac:dyDescent="0.25">
      <c r="A292" s="342" t="s">
        <v>7374</v>
      </c>
      <c r="B292" s="345" t="s">
        <v>384</v>
      </c>
      <c r="C292" s="516" t="s">
        <v>7375</v>
      </c>
      <c r="D292" s="516"/>
      <c r="E292" s="516"/>
      <c r="F292" s="516"/>
      <c r="G292" s="516"/>
      <c r="H292" s="516"/>
      <c r="I292" s="516"/>
      <c r="J292" s="516"/>
      <c r="K292" s="516"/>
      <c r="L292" s="516"/>
      <c r="M292" s="345" t="s">
        <v>511</v>
      </c>
      <c r="N292" s="343">
        <v>28.46</v>
      </c>
    </row>
    <row r="293" spans="1:14" ht="12.75" customHeight="1" x14ac:dyDescent="0.25">
      <c r="A293" s="342" t="s">
        <v>7376</v>
      </c>
      <c r="B293" s="345" t="s">
        <v>384</v>
      </c>
      <c r="C293" s="516" t="s">
        <v>7377</v>
      </c>
      <c r="D293" s="516"/>
      <c r="E293" s="516"/>
      <c r="F293" s="516"/>
      <c r="G293" s="516"/>
      <c r="H293" s="516"/>
      <c r="I293" s="516"/>
      <c r="J293" s="516"/>
      <c r="K293" s="516"/>
      <c r="L293" s="516"/>
      <c r="M293" s="345" t="s">
        <v>511</v>
      </c>
      <c r="N293" s="343">
        <v>25.51</v>
      </c>
    </row>
    <row r="294" spans="1:14" ht="12.75" customHeight="1" x14ac:dyDescent="0.25">
      <c r="A294" s="342" t="s">
        <v>7378</v>
      </c>
      <c r="B294" s="345" t="s">
        <v>384</v>
      </c>
      <c r="C294" s="516" t="s">
        <v>7379</v>
      </c>
      <c r="D294" s="516"/>
      <c r="E294" s="516"/>
      <c r="F294" s="516"/>
      <c r="G294" s="516"/>
      <c r="H294" s="516"/>
      <c r="I294" s="516"/>
      <c r="J294" s="516"/>
      <c r="K294" s="516"/>
      <c r="L294" s="516"/>
      <c r="M294" s="345" t="s">
        <v>511</v>
      </c>
      <c r="N294" s="343">
        <v>28.46</v>
      </c>
    </row>
    <row r="295" spans="1:14" ht="13.5" customHeight="1" x14ac:dyDescent="0.25">
      <c r="A295" s="342" t="s">
        <v>7380</v>
      </c>
      <c r="B295" s="345" t="s">
        <v>384</v>
      </c>
      <c r="C295" s="516" t="s">
        <v>7381</v>
      </c>
      <c r="D295" s="516"/>
      <c r="E295" s="516"/>
      <c r="F295" s="516"/>
      <c r="G295" s="516"/>
      <c r="H295" s="516"/>
      <c r="I295" s="516"/>
      <c r="J295" s="516"/>
      <c r="K295" s="516"/>
      <c r="L295" s="516"/>
      <c r="M295" s="345" t="s">
        <v>511</v>
      </c>
      <c r="N295" s="343">
        <v>25.51</v>
      </c>
    </row>
    <row r="296" spans="1:14" ht="12.75" customHeight="1" x14ac:dyDescent="0.25">
      <c r="A296" s="342" t="s">
        <v>7382</v>
      </c>
      <c r="B296" s="345" t="s">
        <v>384</v>
      </c>
      <c r="C296" s="516" t="s">
        <v>7383</v>
      </c>
      <c r="D296" s="516"/>
      <c r="E296" s="516"/>
      <c r="F296" s="516"/>
      <c r="G296" s="516"/>
      <c r="H296" s="516"/>
      <c r="I296" s="516"/>
      <c r="J296" s="516"/>
      <c r="K296" s="516"/>
      <c r="L296" s="516"/>
      <c r="M296" s="345" t="s">
        <v>511</v>
      </c>
      <c r="N296" s="343">
        <v>18.079999999999998</v>
      </c>
    </row>
    <row r="297" spans="1:14" ht="13.5" customHeight="1" x14ac:dyDescent="0.25">
      <c r="A297" s="342" t="s">
        <v>7384</v>
      </c>
      <c r="B297" s="345" t="s">
        <v>384</v>
      </c>
      <c r="C297" s="516" t="s">
        <v>7385</v>
      </c>
      <c r="D297" s="516"/>
      <c r="E297" s="516"/>
      <c r="F297" s="516"/>
      <c r="G297" s="516"/>
      <c r="H297" s="516"/>
      <c r="I297" s="516"/>
      <c r="J297" s="516"/>
      <c r="K297" s="516"/>
      <c r="L297" s="516"/>
      <c r="M297" s="345" t="s">
        <v>511</v>
      </c>
      <c r="N297" s="343">
        <v>22.09</v>
      </c>
    </row>
    <row r="298" spans="1:14" ht="12.75" customHeight="1" x14ac:dyDescent="0.25">
      <c r="A298" s="342" t="s">
        <v>7386</v>
      </c>
      <c r="B298" s="345" t="s">
        <v>384</v>
      </c>
      <c r="C298" s="516" t="s">
        <v>7387</v>
      </c>
      <c r="D298" s="516"/>
      <c r="E298" s="516"/>
      <c r="F298" s="516"/>
      <c r="G298" s="516"/>
      <c r="H298" s="516"/>
      <c r="I298" s="516"/>
      <c r="J298" s="516"/>
      <c r="K298" s="516"/>
      <c r="L298" s="516"/>
      <c r="M298" s="345" t="s">
        <v>511</v>
      </c>
      <c r="N298" s="343">
        <v>20.079999999999998</v>
      </c>
    </row>
    <row r="299" spans="1:14" ht="12.75" customHeight="1" x14ac:dyDescent="0.25">
      <c r="A299" s="342" t="s">
        <v>7388</v>
      </c>
      <c r="B299" s="345" t="s">
        <v>384</v>
      </c>
      <c r="C299" s="516" t="s">
        <v>7389</v>
      </c>
      <c r="D299" s="516"/>
      <c r="E299" s="516"/>
      <c r="F299" s="516"/>
      <c r="G299" s="516"/>
      <c r="H299" s="516"/>
      <c r="I299" s="516"/>
      <c r="J299" s="516"/>
      <c r="K299" s="516"/>
      <c r="L299" s="516"/>
      <c r="M299" s="345" t="s">
        <v>511</v>
      </c>
      <c r="N299" s="343">
        <v>18.079999999999998</v>
      </c>
    </row>
    <row r="300" spans="1:14" ht="13.5" customHeight="1" x14ac:dyDescent="0.25">
      <c r="A300" s="342" t="s">
        <v>7390</v>
      </c>
      <c r="B300" s="345" t="s">
        <v>384</v>
      </c>
      <c r="C300" s="516" t="s">
        <v>7391</v>
      </c>
      <c r="D300" s="516"/>
      <c r="E300" s="516"/>
      <c r="F300" s="516"/>
      <c r="G300" s="516"/>
      <c r="H300" s="516"/>
      <c r="I300" s="516"/>
      <c r="J300" s="516"/>
      <c r="K300" s="516"/>
      <c r="L300" s="516"/>
      <c r="M300" s="345" t="s">
        <v>511</v>
      </c>
      <c r="N300" s="343">
        <v>25.48</v>
      </c>
    </row>
    <row r="301" spans="1:14" ht="12.75" customHeight="1" x14ac:dyDescent="0.25">
      <c r="A301" s="342" t="s">
        <v>7392</v>
      </c>
      <c r="B301" s="345" t="s">
        <v>384</v>
      </c>
      <c r="C301" s="516" t="s">
        <v>7393</v>
      </c>
      <c r="D301" s="516"/>
      <c r="E301" s="516"/>
      <c r="F301" s="516"/>
      <c r="G301" s="516"/>
      <c r="H301" s="516"/>
      <c r="I301" s="516"/>
      <c r="J301" s="516"/>
      <c r="K301" s="516"/>
      <c r="L301" s="516"/>
      <c r="M301" s="345" t="s">
        <v>511</v>
      </c>
      <c r="N301" s="343">
        <v>135.66</v>
      </c>
    </row>
    <row r="302" spans="1:14" ht="13.5" customHeight="1" x14ac:dyDescent="0.25">
      <c r="A302" s="342" t="s">
        <v>7394</v>
      </c>
      <c r="B302" s="345" t="s">
        <v>384</v>
      </c>
      <c r="C302" s="516" t="s">
        <v>7395</v>
      </c>
      <c r="D302" s="516"/>
      <c r="E302" s="516"/>
      <c r="F302" s="516"/>
      <c r="G302" s="516"/>
      <c r="H302" s="516"/>
      <c r="I302" s="516"/>
      <c r="J302" s="516"/>
      <c r="K302" s="516"/>
      <c r="L302" s="516"/>
      <c r="M302" s="345" t="s">
        <v>511</v>
      </c>
      <c r="N302" s="343">
        <v>122.97</v>
      </c>
    </row>
    <row r="303" spans="1:14" ht="12.75" customHeight="1" x14ac:dyDescent="0.25">
      <c r="A303" s="342" t="s">
        <v>7396</v>
      </c>
      <c r="B303" s="345" t="s">
        <v>384</v>
      </c>
      <c r="C303" s="516" t="s">
        <v>7397</v>
      </c>
      <c r="D303" s="516"/>
      <c r="E303" s="516"/>
      <c r="F303" s="516"/>
      <c r="G303" s="516"/>
      <c r="H303" s="516"/>
      <c r="I303" s="516"/>
      <c r="J303" s="516"/>
      <c r="K303" s="516"/>
      <c r="L303" s="516"/>
      <c r="M303" s="345" t="s">
        <v>511</v>
      </c>
      <c r="N303" s="343">
        <v>110.27</v>
      </c>
    </row>
    <row r="304" spans="1:14" ht="12.75" customHeight="1" x14ac:dyDescent="0.25">
      <c r="A304" s="342" t="s">
        <v>7398</v>
      </c>
      <c r="B304" s="345" t="s">
        <v>384</v>
      </c>
      <c r="C304" s="516" t="s">
        <v>7399</v>
      </c>
      <c r="D304" s="516"/>
      <c r="E304" s="516"/>
      <c r="F304" s="516"/>
      <c r="G304" s="516"/>
      <c r="H304" s="516"/>
      <c r="I304" s="516"/>
      <c r="J304" s="516"/>
      <c r="K304" s="516"/>
      <c r="L304" s="516"/>
      <c r="M304" s="345" t="s">
        <v>511</v>
      </c>
      <c r="N304" s="343">
        <v>97.58</v>
      </c>
    </row>
    <row r="305" spans="1:14" ht="13.5" customHeight="1" x14ac:dyDescent="0.25">
      <c r="A305" s="342" t="s">
        <v>7400</v>
      </c>
      <c r="B305" s="345" t="s">
        <v>384</v>
      </c>
      <c r="C305" s="516" t="s">
        <v>7401</v>
      </c>
      <c r="D305" s="516"/>
      <c r="E305" s="516"/>
      <c r="F305" s="516"/>
      <c r="G305" s="516"/>
      <c r="H305" s="516"/>
      <c r="I305" s="516"/>
      <c r="J305" s="516"/>
      <c r="K305" s="516"/>
      <c r="L305" s="516"/>
      <c r="M305" s="345" t="s">
        <v>511</v>
      </c>
      <c r="N305" s="343">
        <v>84.89</v>
      </c>
    </row>
    <row r="306" spans="1:14" ht="12.75" customHeight="1" x14ac:dyDescent="0.25">
      <c r="A306" s="342" t="s">
        <v>7402</v>
      </c>
      <c r="B306" s="345" t="s">
        <v>384</v>
      </c>
      <c r="C306" s="516" t="s">
        <v>7403</v>
      </c>
      <c r="D306" s="516"/>
      <c r="E306" s="516"/>
      <c r="F306" s="516"/>
      <c r="G306" s="516"/>
      <c r="H306" s="516"/>
      <c r="I306" s="516"/>
      <c r="J306" s="516"/>
      <c r="K306" s="516"/>
      <c r="L306" s="516"/>
      <c r="M306" s="345" t="s">
        <v>511</v>
      </c>
      <c r="N306" s="343">
        <v>62.38</v>
      </c>
    </row>
    <row r="307" spans="1:14" ht="12.75" customHeight="1" x14ac:dyDescent="0.25">
      <c r="A307" s="342" t="s">
        <v>7404</v>
      </c>
      <c r="B307" s="345" t="s">
        <v>384</v>
      </c>
      <c r="C307" s="516" t="s">
        <v>7405</v>
      </c>
      <c r="D307" s="516"/>
      <c r="E307" s="516"/>
      <c r="F307" s="516"/>
      <c r="G307" s="516"/>
      <c r="H307" s="516"/>
      <c r="I307" s="516"/>
      <c r="J307" s="516"/>
      <c r="K307" s="516"/>
      <c r="L307" s="516"/>
      <c r="M307" s="345" t="s">
        <v>511</v>
      </c>
      <c r="N307" s="343">
        <v>135.66</v>
      </c>
    </row>
    <row r="308" spans="1:14" ht="13.5" customHeight="1" x14ac:dyDescent="0.25">
      <c r="A308" s="342" t="s">
        <v>7406</v>
      </c>
      <c r="B308" s="345" t="s">
        <v>384</v>
      </c>
      <c r="C308" s="516" t="s">
        <v>7407</v>
      </c>
      <c r="D308" s="516"/>
      <c r="E308" s="516"/>
      <c r="F308" s="516"/>
      <c r="G308" s="516"/>
      <c r="H308" s="516"/>
      <c r="I308" s="516"/>
      <c r="J308" s="516"/>
      <c r="K308" s="516"/>
      <c r="L308" s="516"/>
      <c r="M308" s="345" t="s">
        <v>511</v>
      </c>
      <c r="N308" s="343">
        <v>122.97</v>
      </c>
    </row>
    <row r="309" spans="1:14" ht="12.75" customHeight="1" x14ac:dyDescent="0.25">
      <c r="A309" s="342" t="s">
        <v>7408</v>
      </c>
      <c r="B309" s="345" t="s">
        <v>384</v>
      </c>
      <c r="C309" s="516" t="s">
        <v>7409</v>
      </c>
      <c r="D309" s="516"/>
      <c r="E309" s="516"/>
      <c r="F309" s="516"/>
      <c r="G309" s="516"/>
      <c r="H309" s="516"/>
      <c r="I309" s="516"/>
      <c r="J309" s="516"/>
      <c r="K309" s="516"/>
      <c r="L309" s="516"/>
      <c r="M309" s="345" t="s">
        <v>511</v>
      </c>
      <c r="N309" s="343">
        <v>110.27</v>
      </c>
    </row>
    <row r="310" spans="1:14" ht="13.5" customHeight="1" x14ac:dyDescent="0.25">
      <c r="A310" s="342" t="s">
        <v>7410</v>
      </c>
      <c r="B310" s="345" t="s">
        <v>384</v>
      </c>
      <c r="C310" s="516" t="s">
        <v>7411</v>
      </c>
      <c r="D310" s="516"/>
      <c r="E310" s="516"/>
      <c r="F310" s="516"/>
      <c r="G310" s="516"/>
      <c r="H310" s="516"/>
      <c r="I310" s="516"/>
      <c r="J310" s="516"/>
      <c r="K310" s="516"/>
      <c r="L310" s="516"/>
      <c r="M310" s="345" t="s">
        <v>511</v>
      </c>
      <c r="N310" s="343">
        <v>97.58</v>
      </c>
    </row>
    <row r="311" spans="1:14" ht="12.75" customHeight="1" x14ac:dyDescent="0.25">
      <c r="A311" s="342" t="s">
        <v>7412</v>
      </c>
      <c r="B311" s="345" t="s">
        <v>384</v>
      </c>
      <c r="C311" s="516" t="s">
        <v>7413</v>
      </c>
      <c r="D311" s="516"/>
      <c r="E311" s="516"/>
      <c r="F311" s="516"/>
      <c r="G311" s="516"/>
      <c r="H311" s="516"/>
      <c r="I311" s="516"/>
      <c r="J311" s="516"/>
      <c r="K311" s="516"/>
      <c r="L311" s="516"/>
      <c r="M311" s="345" t="s">
        <v>511</v>
      </c>
      <c r="N311" s="343">
        <v>84.89</v>
      </c>
    </row>
    <row r="312" spans="1:14" ht="12.75" customHeight="1" x14ac:dyDescent="0.25">
      <c r="A312" s="342" t="s">
        <v>7414</v>
      </c>
      <c r="B312" s="345" t="s">
        <v>384</v>
      </c>
      <c r="C312" s="516" t="s">
        <v>7415</v>
      </c>
      <c r="D312" s="516"/>
      <c r="E312" s="516"/>
      <c r="F312" s="516"/>
      <c r="G312" s="516"/>
      <c r="H312" s="516"/>
      <c r="I312" s="516"/>
      <c r="J312" s="516"/>
      <c r="K312" s="516"/>
      <c r="L312" s="516"/>
      <c r="M312" s="345" t="s">
        <v>511</v>
      </c>
      <c r="N312" s="343">
        <v>62.38</v>
      </c>
    </row>
    <row r="313" spans="1:14" ht="13.5" customHeight="1" x14ac:dyDescent="0.25">
      <c r="A313" s="342" t="s">
        <v>7416</v>
      </c>
      <c r="B313" s="345" t="s">
        <v>384</v>
      </c>
      <c r="C313" s="516" t="s">
        <v>7417</v>
      </c>
      <c r="D313" s="516"/>
      <c r="E313" s="516"/>
      <c r="F313" s="516"/>
      <c r="G313" s="516"/>
      <c r="H313" s="516"/>
      <c r="I313" s="516"/>
      <c r="J313" s="516"/>
      <c r="K313" s="516"/>
      <c r="L313" s="516"/>
      <c r="M313" s="345" t="s">
        <v>511</v>
      </c>
      <c r="N313" s="343">
        <v>21.71</v>
      </c>
    </row>
    <row r="314" spans="1:14" ht="12.75" customHeight="1" x14ac:dyDescent="0.25">
      <c r="A314" s="342" t="s">
        <v>7418</v>
      </c>
      <c r="B314" s="345" t="s">
        <v>384</v>
      </c>
      <c r="C314" s="516" t="s">
        <v>7419</v>
      </c>
      <c r="D314" s="516"/>
      <c r="E314" s="516"/>
      <c r="F314" s="516"/>
      <c r="G314" s="516"/>
      <c r="H314" s="516"/>
      <c r="I314" s="516"/>
      <c r="J314" s="516"/>
      <c r="K314" s="516"/>
      <c r="L314" s="516"/>
      <c r="M314" s="345" t="s">
        <v>511</v>
      </c>
      <c r="N314" s="343">
        <v>16.579999999999998</v>
      </c>
    </row>
    <row r="315" spans="1:14" ht="13.5" customHeight="1" x14ac:dyDescent="0.25">
      <c r="A315" s="342" t="s">
        <v>7420</v>
      </c>
      <c r="B315" s="345" t="s">
        <v>384</v>
      </c>
      <c r="C315" s="516" t="s">
        <v>7421</v>
      </c>
      <c r="D315" s="516"/>
      <c r="E315" s="516"/>
      <c r="F315" s="516"/>
      <c r="G315" s="516"/>
      <c r="H315" s="516"/>
      <c r="I315" s="516"/>
      <c r="J315" s="516"/>
      <c r="K315" s="516"/>
      <c r="L315" s="516"/>
      <c r="M315" s="345" t="s">
        <v>511</v>
      </c>
      <c r="N315" s="343">
        <v>28.86</v>
      </c>
    </row>
    <row r="316" spans="1:14" ht="12.75" customHeight="1" x14ac:dyDescent="0.25">
      <c r="A316" s="342" t="s">
        <v>7422</v>
      </c>
      <c r="B316" s="345" t="s">
        <v>384</v>
      </c>
      <c r="C316" s="516" t="s">
        <v>7423</v>
      </c>
      <c r="D316" s="516"/>
      <c r="E316" s="516"/>
      <c r="F316" s="516"/>
      <c r="G316" s="516"/>
      <c r="H316" s="516"/>
      <c r="I316" s="516"/>
      <c r="J316" s="516"/>
      <c r="K316" s="516"/>
      <c r="L316" s="516"/>
      <c r="M316" s="345" t="s">
        <v>511</v>
      </c>
      <c r="N316" s="343">
        <v>25.87</v>
      </c>
    </row>
    <row r="317" spans="1:14" ht="12.75" customHeight="1" x14ac:dyDescent="0.25">
      <c r="A317" s="342" t="s">
        <v>7424</v>
      </c>
      <c r="B317" s="345" t="s">
        <v>384</v>
      </c>
      <c r="C317" s="516" t="s">
        <v>7425</v>
      </c>
      <c r="D317" s="516"/>
      <c r="E317" s="516"/>
      <c r="F317" s="516"/>
      <c r="G317" s="516"/>
      <c r="H317" s="516"/>
      <c r="I317" s="516"/>
      <c r="J317" s="516"/>
      <c r="K317" s="516"/>
      <c r="L317" s="516"/>
      <c r="M317" s="345" t="s">
        <v>511</v>
      </c>
      <c r="N317" s="343">
        <v>23.19</v>
      </c>
    </row>
    <row r="318" spans="1:14" ht="13.5" customHeight="1" x14ac:dyDescent="0.25">
      <c r="A318" s="342" t="s">
        <v>7426</v>
      </c>
      <c r="B318" s="345" t="s">
        <v>384</v>
      </c>
      <c r="C318" s="516" t="s">
        <v>7427</v>
      </c>
      <c r="D318" s="516"/>
      <c r="E318" s="516"/>
      <c r="F318" s="516"/>
      <c r="G318" s="516"/>
      <c r="H318" s="516"/>
      <c r="I318" s="516"/>
      <c r="J318" s="516"/>
      <c r="K318" s="516"/>
      <c r="L318" s="516"/>
      <c r="M318" s="345" t="s">
        <v>511</v>
      </c>
      <c r="N318" s="343">
        <v>25.87</v>
      </c>
    </row>
    <row r="319" spans="1:14" ht="12.75" customHeight="1" x14ac:dyDescent="0.25">
      <c r="A319" s="342" t="s">
        <v>7428</v>
      </c>
      <c r="B319" s="345" t="s">
        <v>384</v>
      </c>
      <c r="C319" s="516" t="s">
        <v>7429</v>
      </c>
      <c r="D319" s="516"/>
      <c r="E319" s="516"/>
      <c r="F319" s="516"/>
      <c r="G319" s="516"/>
      <c r="H319" s="516"/>
      <c r="I319" s="516"/>
      <c r="J319" s="516"/>
      <c r="K319" s="516"/>
      <c r="L319" s="516"/>
      <c r="M319" s="345" t="s">
        <v>511</v>
      </c>
      <c r="N319" s="343">
        <v>23.19</v>
      </c>
    </row>
    <row r="320" spans="1:14" ht="12.75" customHeight="1" x14ac:dyDescent="0.25">
      <c r="A320" s="342" t="s">
        <v>7430</v>
      </c>
      <c r="B320" s="345" t="s">
        <v>384</v>
      </c>
      <c r="C320" s="516" t="s">
        <v>7431</v>
      </c>
      <c r="D320" s="516"/>
      <c r="E320" s="516"/>
      <c r="F320" s="516"/>
      <c r="G320" s="516"/>
      <c r="H320" s="516"/>
      <c r="I320" s="516"/>
      <c r="J320" s="516"/>
      <c r="K320" s="516"/>
      <c r="L320" s="516"/>
      <c r="M320" s="345" t="s">
        <v>511</v>
      </c>
      <c r="N320" s="343">
        <v>16.43</v>
      </c>
    </row>
    <row r="321" spans="1:14" ht="13.5" customHeight="1" x14ac:dyDescent="0.25">
      <c r="A321" s="342" t="s">
        <v>7432</v>
      </c>
      <c r="B321" s="345" t="s">
        <v>384</v>
      </c>
      <c r="C321" s="516" t="s">
        <v>7433</v>
      </c>
      <c r="D321" s="516"/>
      <c r="E321" s="516"/>
      <c r="F321" s="516"/>
      <c r="G321" s="516"/>
      <c r="H321" s="516"/>
      <c r="I321" s="516"/>
      <c r="J321" s="516"/>
      <c r="K321" s="516"/>
      <c r="L321" s="516"/>
      <c r="M321" s="345" t="s">
        <v>511</v>
      </c>
      <c r="N321" s="343">
        <v>32.35</v>
      </c>
    </row>
    <row r="322" spans="1:14" ht="12.75" customHeight="1" x14ac:dyDescent="0.25">
      <c r="A322" s="342" t="s">
        <v>7434</v>
      </c>
      <c r="B322" s="345" t="s">
        <v>384</v>
      </c>
      <c r="C322" s="516" t="s">
        <v>7435</v>
      </c>
      <c r="D322" s="516"/>
      <c r="E322" s="516"/>
      <c r="F322" s="516"/>
      <c r="G322" s="516"/>
      <c r="H322" s="516"/>
      <c r="I322" s="516"/>
      <c r="J322" s="516"/>
      <c r="K322" s="516"/>
      <c r="L322" s="516"/>
      <c r="M322" s="345" t="s">
        <v>511</v>
      </c>
      <c r="N322" s="343">
        <v>29.11</v>
      </c>
    </row>
    <row r="323" spans="1:14" ht="13.5" customHeight="1" x14ac:dyDescent="0.25">
      <c r="A323" s="342" t="s">
        <v>7436</v>
      </c>
      <c r="B323" s="345" t="s">
        <v>384</v>
      </c>
      <c r="C323" s="516" t="s">
        <v>7437</v>
      </c>
      <c r="D323" s="516"/>
      <c r="E323" s="516"/>
      <c r="F323" s="516"/>
      <c r="G323" s="516"/>
      <c r="H323" s="516"/>
      <c r="I323" s="516"/>
      <c r="J323" s="516"/>
      <c r="K323" s="516"/>
      <c r="L323" s="516"/>
      <c r="M323" s="345" t="s">
        <v>511</v>
      </c>
      <c r="N323" s="343">
        <v>25.87</v>
      </c>
    </row>
    <row r="324" spans="1:14" ht="12.75" customHeight="1" x14ac:dyDescent="0.25">
      <c r="A324" s="342" t="s">
        <v>7438</v>
      </c>
      <c r="B324" s="345" t="s">
        <v>384</v>
      </c>
      <c r="C324" s="516" t="s">
        <v>7439</v>
      </c>
      <c r="D324" s="516"/>
      <c r="E324" s="516"/>
      <c r="F324" s="516"/>
      <c r="G324" s="516"/>
      <c r="H324" s="516"/>
      <c r="I324" s="516"/>
      <c r="J324" s="516"/>
      <c r="K324" s="516"/>
      <c r="L324" s="516"/>
      <c r="M324" s="345" t="s">
        <v>511</v>
      </c>
      <c r="N324" s="343">
        <v>21.3</v>
      </c>
    </row>
    <row r="325" spans="1:14" ht="12.75" customHeight="1" x14ac:dyDescent="0.25">
      <c r="A325" s="342" t="s">
        <v>7440</v>
      </c>
      <c r="B325" s="345" t="s">
        <v>384</v>
      </c>
      <c r="C325" s="516" t="s">
        <v>7441</v>
      </c>
      <c r="D325" s="516"/>
      <c r="E325" s="516"/>
      <c r="F325" s="516"/>
      <c r="G325" s="516"/>
      <c r="H325" s="516"/>
      <c r="I325" s="516"/>
      <c r="J325" s="516"/>
      <c r="K325" s="516"/>
      <c r="L325" s="516"/>
      <c r="M325" s="345" t="s">
        <v>511</v>
      </c>
      <c r="N325" s="343">
        <v>16.43</v>
      </c>
    </row>
    <row r="326" spans="1:14" ht="13.5" customHeight="1" x14ac:dyDescent="0.25">
      <c r="A326" s="342" t="s">
        <v>7442</v>
      </c>
      <c r="B326" s="345" t="s">
        <v>384</v>
      </c>
      <c r="C326" s="516" t="s">
        <v>7443</v>
      </c>
      <c r="D326" s="516"/>
      <c r="E326" s="516"/>
      <c r="F326" s="516"/>
      <c r="G326" s="516"/>
      <c r="H326" s="516"/>
      <c r="I326" s="516"/>
      <c r="J326" s="516"/>
      <c r="K326" s="516"/>
      <c r="L326" s="516"/>
      <c r="M326" s="345" t="s">
        <v>511</v>
      </c>
      <c r="N326" s="343">
        <v>14.35</v>
      </c>
    </row>
    <row r="327" spans="1:14" ht="12.75" customHeight="1" x14ac:dyDescent="0.25">
      <c r="A327" s="342" t="s">
        <v>7444</v>
      </c>
      <c r="B327" s="345" t="s">
        <v>384</v>
      </c>
      <c r="C327" s="516" t="s">
        <v>7445</v>
      </c>
      <c r="D327" s="516"/>
      <c r="E327" s="516"/>
      <c r="F327" s="516"/>
      <c r="G327" s="516"/>
      <c r="H327" s="516"/>
      <c r="I327" s="516"/>
      <c r="J327" s="516"/>
      <c r="K327" s="516"/>
      <c r="L327" s="516"/>
      <c r="M327" s="345" t="s">
        <v>511</v>
      </c>
      <c r="N327" s="343">
        <v>28.86</v>
      </c>
    </row>
    <row r="328" spans="1:14" ht="13.5" customHeight="1" x14ac:dyDescent="0.25">
      <c r="A328" s="342" t="s">
        <v>7446</v>
      </c>
      <c r="B328" s="345" t="s">
        <v>384</v>
      </c>
      <c r="C328" s="516" t="s">
        <v>7447</v>
      </c>
      <c r="D328" s="516"/>
      <c r="E328" s="516"/>
      <c r="F328" s="516"/>
      <c r="G328" s="516"/>
      <c r="H328" s="516"/>
      <c r="I328" s="516"/>
      <c r="J328" s="516"/>
      <c r="K328" s="516"/>
      <c r="L328" s="516"/>
      <c r="M328" s="345" t="s">
        <v>511</v>
      </c>
      <c r="N328" s="343">
        <v>23.19</v>
      </c>
    </row>
    <row r="329" spans="1:14" ht="12.75" customHeight="1" x14ac:dyDescent="0.25">
      <c r="A329" s="342" t="s">
        <v>7448</v>
      </c>
      <c r="B329" s="345" t="s">
        <v>384</v>
      </c>
      <c r="C329" s="516" t="s">
        <v>7449</v>
      </c>
      <c r="D329" s="516"/>
      <c r="E329" s="516"/>
      <c r="F329" s="516"/>
      <c r="G329" s="516"/>
      <c r="H329" s="516"/>
      <c r="I329" s="516"/>
      <c r="J329" s="516"/>
      <c r="K329" s="516"/>
      <c r="L329" s="516"/>
      <c r="M329" s="345" t="s">
        <v>511</v>
      </c>
      <c r="N329" s="343">
        <v>16.43</v>
      </c>
    </row>
    <row r="330" spans="1:14" ht="12.75" customHeight="1" x14ac:dyDescent="0.25">
      <c r="A330" s="342" t="s">
        <v>7450</v>
      </c>
      <c r="B330" s="345" t="s">
        <v>384</v>
      </c>
      <c r="C330" s="516" t="s">
        <v>7451</v>
      </c>
      <c r="D330" s="516"/>
      <c r="E330" s="516"/>
      <c r="F330" s="516"/>
      <c r="G330" s="516"/>
      <c r="H330" s="516"/>
      <c r="I330" s="516"/>
      <c r="J330" s="516"/>
      <c r="K330" s="516"/>
      <c r="L330" s="516"/>
      <c r="M330" s="345" t="s">
        <v>511</v>
      </c>
      <c r="N330" s="343">
        <v>20.059999999999999</v>
      </c>
    </row>
    <row r="331" spans="1:14" ht="13.5" customHeight="1" x14ac:dyDescent="0.25">
      <c r="A331" s="342" t="s">
        <v>7452</v>
      </c>
      <c r="B331" s="345" t="s">
        <v>384</v>
      </c>
      <c r="C331" s="516" t="s">
        <v>7453</v>
      </c>
      <c r="D331" s="516"/>
      <c r="E331" s="516"/>
      <c r="F331" s="516"/>
      <c r="G331" s="516"/>
      <c r="H331" s="516"/>
      <c r="I331" s="516"/>
      <c r="J331" s="516"/>
      <c r="K331" s="516"/>
      <c r="L331" s="516"/>
      <c r="M331" s="345" t="s">
        <v>511</v>
      </c>
      <c r="N331" s="343">
        <v>14.35</v>
      </c>
    </row>
    <row r="332" spans="1:14" ht="12.75" customHeight="1" x14ac:dyDescent="0.25">
      <c r="A332" s="342" t="s">
        <v>7454</v>
      </c>
      <c r="B332" s="345" t="s">
        <v>384</v>
      </c>
      <c r="C332" s="516" t="s">
        <v>7455</v>
      </c>
      <c r="D332" s="516"/>
      <c r="E332" s="516"/>
      <c r="F332" s="516"/>
      <c r="G332" s="516"/>
      <c r="H332" s="516"/>
      <c r="I332" s="516"/>
      <c r="J332" s="516"/>
      <c r="K332" s="516"/>
      <c r="L332" s="516"/>
      <c r="M332" s="345" t="s">
        <v>511</v>
      </c>
      <c r="N332" s="343">
        <v>14.35</v>
      </c>
    </row>
    <row r="333" spans="1:14" ht="13.5" customHeight="1" x14ac:dyDescent="0.25">
      <c r="A333" s="342" t="s">
        <v>7456</v>
      </c>
      <c r="B333" s="345" t="s">
        <v>384</v>
      </c>
      <c r="C333" s="516" t="s">
        <v>7457</v>
      </c>
      <c r="D333" s="516"/>
      <c r="E333" s="516"/>
      <c r="F333" s="516"/>
      <c r="G333" s="516"/>
      <c r="H333" s="516"/>
      <c r="I333" s="516"/>
      <c r="J333" s="516"/>
      <c r="K333" s="516"/>
      <c r="L333" s="516"/>
      <c r="M333" s="345" t="s">
        <v>216</v>
      </c>
      <c r="N333" s="343">
        <v>9.4700000000000006</v>
      </c>
    </row>
    <row r="334" spans="1:14" ht="12.75" customHeight="1" x14ac:dyDescent="0.25">
      <c r="A334" s="342" t="s">
        <v>7458</v>
      </c>
      <c r="B334" s="345" t="s">
        <v>384</v>
      </c>
      <c r="C334" s="516" t="s">
        <v>571</v>
      </c>
      <c r="D334" s="516"/>
      <c r="E334" s="516"/>
      <c r="F334" s="516"/>
      <c r="G334" s="516"/>
      <c r="H334" s="516"/>
      <c r="I334" s="516"/>
      <c r="J334" s="516"/>
      <c r="K334" s="516"/>
      <c r="L334" s="516"/>
      <c r="M334" s="345" t="s">
        <v>216</v>
      </c>
      <c r="N334" s="343">
        <v>7.72</v>
      </c>
    </row>
    <row r="335" spans="1:14" ht="12.75" customHeight="1" x14ac:dyDescent="0.25">
      <c r="A335" s="342" t="s">
        <v>7459</v>
      </c>
      <c r="B335" s="345" t="s">
        <v>384</v>
      </c>
      <c r="C335" s="516" t="s">
        <v>572</v>
      </c>
      <c r="D335" s="516"/>
      <c r="E335" s="516"/>
      <c r="F335" s="516"/>
      <c r="G335" s="516"/>
      <c r="H335" s="516"/>
      <c r="I335" s="516"/>
      <c r="J335" s="516"/>
      <c r="K335" s="516"/>
      <c r="L335" s="516"/>
      <c r="M335" s="345" t="s">
        <v>216</v>
      </c>
      <c r="N335" s="343">
        <v>7.71</v>
      </c>
    </row>
    <row r="336" spans="1:14" ht="13.5" customHeight="1" x14ac:dyDescent="0.25">
      <c r="A336" s="342" t="s">
        <v>7460</v>
      </c>
      <c r="B336" s="345" t="s">
        <v>384</v>
      </c>
      <c r="C336" s="516" t="s">
        <v>569</v>
      </c>
      <c r="D336" s="516"/>
      <c r="E336" s="516"/>
      <c r="F336" s="516"/>
      <c r="G336" s="516"/>
      <c r="H336" s="516"/>
      <c r="I336" s="516"/>
      <c r="J336" s="516"/>
      <c r="K336" s="516"/>
      <c r="L336" s="516"/>
      <c r="M336" s="345" t="s">
        <v>216</v>
      </c>
      <c r="N336" s="343">
        <v>7.37</v>
      </c>
    </row>
    <row r="337" spans="1:14" ht="12.75" customHeight="1" x14ac:dyDescent="0.25">
      <c r="A337" s="342" t="s">
        <v>7461</v>
      </c>
      <c r="B337" s="345" t="s">
        <v>384</v>
      </c>
      <c r="C337" s="516" t="s">
        <v>7462</v>
      </c>
      <c r="D337" s="516"/>
      <c r="E337" s="516"/>
      <c r="F337" s="516"/>
      <c r="G337" s="516"/>
      <c r="H337" s="516"/>
      <c r="I337" s="516"/>
      <c r="J337" s="516"/>
      <c r="K337" s="516"/>
      <c r="L337" s="516"/>
      <c r="M337" s="345" t="s">
        <v>216</v>
      </c>
      <c r="N337" s="343">
        <v>7.01</v>
      </c>
    </row>
    <row r="338" spans="1:14" ht="12.75" customHeight="1" x14ac:dyDescent="0.25">
      <c r="A338" s="342" t="s">
        <v>7463</v>
      </c>
      <c r="B338" s="345" t="s">
        <v>384</v>
      </c>
      <c r="C338" s="516" t="s">
        <v>7464</v>
      </c>
      <c r="D338" s="516"/>
      <c r="E338" s="516"/>
      <c r="F338" s="516"/>
      <c r="G338" s="516"/>
      <c r="H338" s="516"/>
      <c r="I338" s="516"/>
      <c r="J338" s="516"/>
      <c r="K338" s="516"/>
      <c r="L338" s="516"/>
      <c r="M338" s="345" t="s">
        <v>216</v>
      </c>
      <c r="N338" s="343">
        <v>7.01</v>
      </c>
    </row>
    <row r="339" spans="1:14" ht="13.5" customHeight="1" x14ac:dyDescent="0.25">
      <c r="A339" s="342" t="s">
        <v>7465</v>
      </c>
      <c r="B339" s="345" t="s">
        <v>384</v>
      </c>
      <c r="C339" s="516" t="s">
        <v>7466</v>
      </c>
      <c r="D339" s="516"/>
      <c r="E339" s="516"/>
      <c r="F339" s="516"/>
      <c r="G339" s="516"/>
      <c r="H339" s="516"/>
      <c r="I339" s="516"/>
      <c r="J339" s="516"/>
      <c r="K339" s="516"/>
      <c r="L339" s="516"/>
      <c r="M339" s="345" t="s">
        <v>216</v>
      </c>
      <c r="N339" s="343">
        <v>7.01</v>
      </c>
    </row>
    <row r="340" spans="1:14" ht="12.75" customHeight="1" x14ac:dyDescent="0.25">
      <c r="A340" s="342" t="s">
        <v>7467</v>
      </c>
      <c r="B340" s="345" t="s">
        <v>384</v>
      </c>
      <c r="C340" s="516" t="s">
        <v>7468</v>
      </c>
      <c r="D340" s="516"/>
      <c r="E340" s="516"/>
      <c r="F340" s="516"/>
      <c r="G340" s="516"/>
      <c r="H340" s="516"/>
      <c r="I340" s="516"/>
      <c r="J340" s="516"/>
      <c r="K340" s="516"/>
      <c r="L340" s="516"/>
      <c r="M340" s="345" t="s">
        <v>216</v>
      </c>
      <c r="N340" s="343">
        <v>7.01</v>
      </c>
    </row>
    <row r="341" spans="1:14" ht="13.5" customHeight="1" x14ac:dyDescent="0.25">
      <c r="A341" s="342" t="s">
        <v>7469</v>
      </c>
      <c r="B341" s="345" t="s">
        <v>384</v>
      </c>
      <c r="C341" s="516" t="s">
        <v>570</v>
      </c>
      <c r="D341" s="516"/>
      <c r="E341" s="516"/>
      <c r="F341" s="516"/>
      <c r="G341" s="516"/>
      <c r="H341" s="516"/>
      <c r="I341" s="516"/>
      <c r="J341" s="516"/>
      <c r="K341" s="516"/>
      <c r="L341" s="516"/>
      <c r="M341" s="345" t="s">
        <v>216</v>
      </c>
      <c r="N341" s="343">
        <v>9</v>
      </c>
    </row>
    <row r="342" spans="1:14" ht="12.75" customHeight="1" x14ac:dyDescent="0.25">
      <c r="A342" s="342" t="s">
        <v>7470</v>
      </c>
      <c r="B342" s="345" t="s">
        <v>384</v>
      </c>
      <c r="C342" s="516" t="s">
        <v>7471</v>
      </c>
      <c r="D342" s="516"/>
      <c r="E342" s="516"/>
      <c r="F342" s="516"/>
      <c r="G342" s="516"/>
      <c r="H342" s="516"/>
      <c r="I342" s="516"/>
      <c r="J342" s="516"/>
      <c r="K342" s="516"/>
      <c r="L342" s="516"/>
      <c r="M342" s="345" t="s">
        <v>216</v>
      </c>
      <c r="N342" s="343">
        <v>8.93</v>
      </c>
    </row>
    <row r="343" spans="1:14" ht="12.75" customHeight="1" x14ac:dyDescent="0.25">
      <c r="A343" s="342" t="s">
        <v>7472</v>
      </c>
      <c r="B343" s="345" t="s">
        <v>384</v>
      </c>
      <c r="C343" s="516" t="s">
        <v>7473</v>
      </c>
      <c r="D343" s="516"/>
      <c r="E343" s="516"/>
      <c r="F343" s="516"/>
      <c r="G343" s="516"/>
      <c r="H343" s="516"/>
      <c r="I343" s="516"/>
      <c r="J343" s="516"/>
      <c r="K343" s="516"/>
      <c r="L343" s="516"/>
      <c r="M343" s="345" t="s">
        <v>216</v>
      </c>
      <c r="N343" s="343">
        <v>8.93</v>
      </c>
    </row>
    <row r="344" spans="1:14" ht="13.5" customHeight="1" x14ac:dyDescent="0.25">
      <c r="A344" s="342" t="s">
        <v>7474</v>
      </c>
      <c r="B344" s="345" t="s">
        <v>384</v>
      </c>
      <c r="C344" s="516" t="s">
        <v>7475</v>
      </c>
      <c r="D344" s="516"/>
      <c r="E344" s="516"/>
      <c r="F344" s="516"/>
      <c r="G344" s="516"/>
      <c r="H344" s="516"/>
      <c r="I344" s="516"/>
      <c r="J344" s="516"/>
      <c r="K344" s="516"/>
      <c r="L344" s="516"/>
      <c r="M344" s="345" t="s">
        <v>216</v>
      </c>
      <c r="N344" s="343">
        <v>9.81</v>
      </c>
    </row>
    <row r="345" spans="1:14" ht="12.75" customHeight="1" x14ac:dyDescent="0.25">
      <c r="A345" s="342" t="s">
        <v>7476</v>
      </c>
      <c r="B345" s="345" t="s">
        <v>384</v>
      </c>
      <c r="C345" s="516" t="s">
        <v>7477</v>
      </c>
      <c r="D345" s="516"/>
      <c r="E345" s="516"/>
      <c r="F345" s="516"/>
      <c r="G345" s="516"/>
      <c r="H345" s="516"/>
      <c r="I345" s="516"/>
      <c r="J345" s="516"/>
      <c r="K345" s="516"/>
      <c r="L345" s="516"/>
      <c r="M345" s="345" t="s">
        <v>216</v>
      </c>
      <c r="N345" s="343">
        <v>8.3699999999999992</v>
      </c>
    </row>
    <row r="346" spans="1:14" ht="13.5" customHeight="1" x14ac:dyDescent="0.25">
      <c r="A346" s="342" t="s">
        <v>7478</v>
      </c>
      <c r="B346" s="345" t="s">
        <v>384</v>
      </c>
      <c r="C346" s="516" t="s">
        <v>7479</v>
      </c>
      <c r="D346" s="516"/>
      <c r="E346" s="516"/>
      <c r="F346" s="516"/>
      <c r="G346" s="516"/>
      <c r="H346" s="516"/>
      <c r="I346" s="516"/>
      <c r="J346" s="516"/>
      <c r="K346" s="516"/>
      <c r="L346" s="516"/>
      <c r="M346" s="345" t="s">
        <v>216</v>
      </c>
      <c r="N346" s="343">
        <v>8.36</v>
      </c>
    </row>
    <row r="347" spans="1:14" ht="12.75" customHeight="1" x14ac:dyDescent="0.25">
      <c r="A347" s="342" t="s">
        <v>7480</v>
      </c>
      <c r="B347" s="345" t="s">
        <v>384</v>
      </c>
      <c r="C347" s="516" t="s">
        <v>7481</v>
      </c>
      <c r="D347" s="516"/>
      <c r="E347" s="516"/>
      <c r="F347" s="516"/>
      <c r="G347" s="516"/>
      <c r="H347" s="516"/>
      <c r="I347" s="516"/>
      <c r="J347" s="516"/>
      <c r="K347" s="516"/>
      <c r="L347" s="516"/>
      <c r="M347" s="345" t="s">
        <v>216</v>
      </c>
      <c r="N347" s="343">
        <v>8.02</v>
      </c>
    </row>
    <row r="348" spans="1:14" ht="12.75" customHeight="1" x14ac:dyDescent="0.25">
      <c r="A348" s="342" t="s">
        <v>7482</v>
      </c>
      <c r="B348" s="345" t="s">
        <v>384</v>
      </c>
      <c r="C348" s="516" t="s">
        <v>7483</v>
      </c>
      <c r="D348" s="516"/>
      <c r="E348" s="516"/>
      <c r="F348" s="516"/>
      <c r="G348" s="516"/>
      <c r="H348" s="516"/>
      <c r="I348" s="516"/>
      <c r="J348" s="516"/>
      <c r="K348" s="516"/>
      <c r="L348" s="516"/>
      <c r="M348" s="345" t="s">
        <v>216</v>
      </c>
      <c r="N348" s="343">
        <v>7.66</v>
      </c>
    </row>
    <row r="349" spans="1:14" ht="13.5" customHeight="1" x14ac:dyDescent="0.25">
      <c r="A349" s="342" t="s">
        <v>7484</v>
      </c>
      <c r="B349" s="345" t="s">
        <v>384</v>
      </c>
      <c r="C349" s="516" t="s">
        <v>7485</v>
      </c>
      <c r="D349" s="516"/>
      <c r="E349" s="516"/>
      <c r="F349" s="516"/>
      <c r="G349" s="516"/>
      <c r="H349" s="516"/>
      <c r="I349" s="516"/>
      <c r="J349" s="516"/>
      <c r="K349" s="516"/>
      <c r="L349" s="516"/>
      <c r="M349" s="345" t="s">
        <v>216</v>
      </c>
      <c r="N349" s="343">
        <v>7.66</v>
      </c>
    </row>
    <row r="350" spans="1:14" ht="12.75" customHeight="1" x14ac:dyDescent="0.25">
      <c r="A350" s="342" t="s">
        <v>7486</v>
      </c>
      <c r="B350" s="345" t="s">
        <v>384</v>
      </c>
      <c r="C350" s="516" t="s">
        <v>7487</v>
      </c>
      <c r="D350" s="516"/>
      <c r="E350" s="516"/>
      <c r="F350" s="516"/>
      <c r="G350" s="516"/>
      <c r="H350" s="516"/>
      <c r="I350" s="516"/>
      <c r="J350" s="516"/>
      <c r="K350" s="516"/>
      <c r="L350" s="516"/>
      <c r="M350" s="345" t="s">
        <v>216</v>
      </c>
      <c r="N350" s="343">
        <v>7.66</v>
      </c>
    </row>
    <row r="351" spans="1:14" ht="12.75" customHeight="1" x14ac:dyDescent="0.25">
      <c r="A351" s="342" t="s">
        <v>7488</v>
      </c>
      <c r="B351" s="345" t="s">
        <v>384</v>
      </c>
      <c r="C351" s="516" t="s">
        <v>7489</v>
      </c>
      <c r="D351" s="516"/>
      <c r="E351" s="516"/>
      <c r="F351" s="516"/>
      <c r="G351" s="516"/>
      <c r="H351" s="516"/>
      <c r="I351" s="516"/>
      <c r="J351" s="516"/>
      <c r="K351" s="516"/>
      <c r="L351" s="516"/>
      <c r="M351" s="345" t="s">
        <v>216</v>
      </c>
      <c r="N351" s="343">
        <v>7.66</v>
      </c>
    </row>
    <row r="352" spans="1:14" ht="13.5" customHeight="1" x14ac:dyDescent="0.25">
      <c r="A352" s="342" t="s">
        <v>7490</v>
      </c>
      <c r="B352" s="345" t="s">
        <v>384</v>
      </c>
      <c r="C352" s="516" t="s">
        <v>7491</v>
      </c>
      <c r="D352" s="516"/>
      <c r="E352" s="516"/>
      <c r="F352" s="516"/>
      <c r="G352" s="516"/>
      <c r="H352" s="516"/>
      <c r="I352" s="516"/>
      <c r="J352" s="516"/>
      <c r="K352" s="516"/>
      <c r="L352" s="516"/>
      <c r="M352" s="345" t="s">
        <v>216</v>
      </c>
      <c r="N352" s="343">
        <v>9.8000000000000007</v>
      </c>
    </row>
    <row r="353" spans="1:14" ht="12.75" customHeight="1" x14ac:dyDescent="0.25">
      <c r="A353" s="342" t="s">
        <v>7492</v>
      </c>
      <c r="B353" s="345" t="s">
        <v>384</v>
      </c>
      <c r="C353" s="516" t="s">
        <v>7493</v>
      </c>
      <c r="D353" s="516"/>
      <c r="E353" s="516"/>
      <c r="F353" s="516"/>
      <c r="G353" s="516"/>
      <c r="H353" s="516"/>
      <c r="I353" s="516"/>
      <c r="J353" s="516"/>
      <c r="K353" s="516"/>
      <c r="L353" s="516"/>
      <c r="M353" s="345" t="s">
        <v>216</v>
      </c>
      <c r="N353" s="343">
        <v>9.58</v>
      </c>
    </row>
    <row r="354" spans="1:14" ht="13.5" customHeight="1" x14ac:dyDescent="0.25">
      <c r="A354" s="342" t="s">
        <v>7494</v>
      </c>
      <c r="B354" s="345" t="s">
        <v>384</v>
      </c>
      <c r="C354" s="516" t="s">
        <v>7495</v>
      </c>
      <c r="D354" s="516"/>
      <c r="E354" s="516"/>
      <c r="F354" s="516"/>
      <c r="G354" s="516"/>
      <c r="H354" s="516"/>
      <c r="I354" s="516"/>
      <c r="J354" s="516"/>
      <c r="K354" s="516"/>
      <c r="L354" s="516"/>
      <c r="M354" s="345" t="s">
        <v>216</v>
      </c>
      <c r="N354" s="343">
        <v>9.58</v>
      </c>
    </row>
    <row r="355" spans="1:14" ht="12.75" customHeight="1" x14ac:dyDescent="0.25">
      <c r="A355" s="342" t="s">
        <v>7496</v>
      </c>
      <c r="B355" s="345" t="s">
        <v>384</v>
      </c>
      <c r="C355" s="516" t="s">
        <v>7497</v>
      </c>
      <c r="D355" s="516"/>
      <c r="E355" s="516"/>
      <c r="F355" s="516"/>
      <c r="G355" s="516"/>
      <c r="H355" s="516"/>
      <c r="I355" s="516"/>
      <c r="J355" s="516"/>
      <c r="K355" s="516"/>
      <c r="L355" s="516"/>
      <c r="M355" s="345" t="s">
        <v>216</v>
      </c>
      <c r="N355" s="343">
        <v>10.87</v>
      </c>
    </row>
    <row r="356" spans="1:14" ht="12.75" customHeight="1" x14ac:dyDescent="0.25">
      <c r="A356" s="342" t="s">
        <v>7498</v>
      </c>
      <c r="B356" s="345" t="s">
        <v>384</v>
      </c>
      <c r="C356" s="516" t="s">
        <v>7499</v>
      </c>
      <c r="D356" s="516"/>
      <c r="E356" s="516"/>
      <c r="F356" s="516"/>
      <c r="G356" s="516"/>
      <c r="H356" s="516"/>
      <c r="I356" s="516"/>
      <c r="J356" s="516"/>
      <c r="K356" s="516"/>
      <c r="L356" s="516"/>
      <c r="M356" s="345" t="s">
        <v>510</v>
      </c>
      <c r="N356" s="343">
        <v>0.28999999999999998</v>
      </c>
    </row>
    <row r="357" spans="1:14" ht="3.75" customHeight="1" x14ac:dyDescent="0.25">
      <c r="C357" s="516"/>
      <c r="D357" s="516"/>
      <c r="E357" s="516"/>
      <c r="F357" s="516"/>
      <c r="G357" s="516"/>
      <c r="H357" s="516"/>
      <c r="I357" s="516"/>
      <c r="J357" s="516"/>
      <c r="K357" s="516"/>
      <c r="L357" s="516"/>
    </row>
    <row r="358" spans="1:14" ht="12.75" customHeight="1" x14ac:dyDescent="0.25">
      <c r="A358" s="342" t="s">
        <v>7500</v>
      </c>
      <c r="B358" s="345" t="s">
        <v>384</v>
      </c>
      <c r="C358" s="516" t="s">
        <v>7501</v>
      </c>
      <c r="D358" s="516"/>
      <c r="E358" s="516"/>
      <c r="F358" s="516"/>
      <c r="G358" s="516"/>
      <c r="H358" s="516"/>
      <c r="I358" s="516"/>
      <c r="J358" s="516"/>
      <c r="K358" s="516"/>
      <c r="L358" s="516"/>
      <c r="M358" s="345" t="s">
        <v>510</v>
      </c>
      <c r="N358" s="343">
        <v>60.08</v>
      </c>
    </row>
    <row r="359" spans="1:14" ht="13.5" customHeight="1" x14ac:dyDescent="0.25">
      <c r="A359" s="342" t="s">
        <v>7502</v>
      </c>
      <c r="B359" s="345" t="s">
        <v>384</v>
      </c>
      <c r="C359" s="516" t="s">
        <v>7503</v>
      </c>
      <c r="D359" s="516"/>
      <c r="E359" s="516"/>
      <c r="F359" s="516"/>
      <c r="G359" s="516"/>
      <c r="H359" s="516"/>
      <c r="I359" s="516"/>
      <c r="J359" s="516"/>
      <c r="K359" s="516"/>
      <c r="L359" s="516"/>
      <c r="M359" s="345" t="s">
        <v>510</v>
      </c>
      <c r="N359" s="343">
        <v>96.46</v>
      </c>
    </row>
    <row r="360" spans="1:14" ht="12.75" customHeight="1" x14ac:dyDescent="0.25">
      <c r="A360" s="342" t="s">
        <v>7504</v>
      </c>
      <c r="B360" s="345" t="s">
        <v>384</v>
      </c>
      <c r="C360" s="516" t="s">
        <v>7505</v>
      </c>
      <c r="D360" s="516"/>
      <c r="E360" s="516"/>
      <c r="F360" s="516"/>
      <c r="G360" s="516"/>
      <c r="H360" s="516"/>
      <c r="I360" s="516"/>
      <c r="J360" s="516"/>
      <c r="K360" s="516"/>
      <c r="L360" s="516"/>
      <c r="M360" s="345" t="s">
        <v>510</v>
      </c>
      <c r="N360" s="343">
        <v>103.46</v>
      </c>
    </row>
    <row r="361" spans="1:14" ht="12.75" customHeight="1" x14ac:dyDescent="0.25">
      <c r="A361" s="342" t="s">
        <v>7506</v>
      </c>
      <c r="B361" s="345" t="s">
        <v>384</v>
      </c>
      <c r="C361" s="516" t="s">
        <v>7507</v>
      </c>
      <c r="D361" s="516"/>
      <c r="E361" s="516"/>
      <c r="F361" s="516"/>
      <c r="G361" s="516"/>
      <c r="H361" s="516"/>
      <c r="I361" s="516"/>
      <c r="J361" s="516"/>
      <c r="K361" s="516"/>
      <c r="L361" s="516"/>
      <c r="M361" s="345" t="s">
        <v>510</v>
      </c>
      <c r="N361" s="343">
        <v>180</v>
      </c>
    </row>
    <row r="362" spans="1:14" ht="13.5" customHeight="1" x14ac:dyDescent="0.25">
      <c r="A362" s="342" t="s">
        <v>7508</v>
      </c>
      <c r="B362" s="345" t="s">
        <v>384</v>
      </c>
      <c r="C362" s="516" t="s">
        <v>7509</v>
      </c>
      <c r="D362" s="516"/>
      <c r="E362" s="516"/>
      <c r="F362" s="516"/>
      <c r="G362" s="516"/>
      <c r="H362" s="516"/>
      <c r="I362" s="516"/>
      <c r="J362" s="516"/>
      <c r="K362" s="516"/>
      <c r="L362" s="516"/>
      <c r="M362" s="345" t="s">
        <v>510</v>
      </c>
      <c r="N362" s="343">
        <v>90.98</v>
      </c>
    </row>
    <row r="363" spans="1:14" ht="12.75" customHeight="1" x14ac:dyDescent="0.25">
      <c r="A363" s="342" t="s">
        <v>7510</v>
      </c>
      <c r="B363" s="345" t="s">
        <v>384</v>
      </c>
      <c r="C363" s="516" t="s">
        <v>7511</v>
      </c>
      <c r="D363" s="516"/>
      <c r="E363" s="516"/>
      <c r="F363" s="516"/>
      <c r="G363" s="516"/>
      <c r="H363" s="516"/>
      <c r="I363" s="516"/>
      <c r="J363" s="516"/>
      <c r="K363" s="516"/>
      <c r="L363" s="516"/>
      <c r="M363" s="345" t="s">
        <v>510</v>
      </c>
      <c r="N363" s="343">
        <v>150.4</v>
      </c>
    </row>
    <row r="364" spans="1:14" ht="12.75" customHeight="1" x14ac:dyDescent="0.25">
      <c r="A364" s="342" t="s">
        <v>7512</v>
      </c>
      <c r="B364" s="345" t="s">
        <v>384</v>
      </c>
      <c r="C364" s="516" t="s">
        <v>7513</v>
      </c>
      <c r="D364" s="516"/>
      <c r="E364" s="516"/>
      <c r="F364" s="516"/>
      <c r="G364" s="516"/>
      <c r="H364" s="516"/>
      <c r="I364" s="516"/>
      <c r="J364" s="516"/>
      <c r="K364" s="516"/>
      <c r="L364" s="516"/>
      <c r="M364" s="345" t="s">
        <v>216</v>
      </c>
      <c r="N364" s="343">
        <v>9.59</v>
      </c>
    </row>
    <row r="365" spans="1:14" ht="13.5" customHeight="1" x14ac:dyDescent="0.25">
      <c r="A365" s="342" t="s">
        <v>7514</v>
      </c>
      <c r="B365" s="345" t="s">
        <v>384</v>
      </c>
      <c r="C365" s="516" t="s">
        <v>7515</v>
      </c>
      <c r="D365" s="516"/>
      <c r="E365" s="516"/>
      <c r="F365" s="516"/>
      <c r="G365" s="516"/>
      <c r="H365" s="516"/>
      <c r="I365" s="516"/>
      <c r="J365" s="516"/>
      <c r="K365" s="516"/>
      <c r="L365" s="516"/>
      <c r="M365" s="345" t="s">
        <v>216</v>
      </c>
      <c r="N365" s="343">
        <v>9.65</v>
      </c>
    </row>
    <row r="366" spans="1:14" ht="12.75" customHeight="1" x14ac:dyDescent="0.25">
      <c r="A366" s="342" t="s">
        <v>7516</v>
      </c>
      <c r="B366" s="345" t="s">
        <v>384</v>
      </c>
      <c r="C366" s="516" t="s">
        <v>7517</v>
      </c>
      <c r="D366" s="516"/>
      <c r="E366" s="516"/>
      <c r="F366" s="516"/>
      <c r="G366" s="516"/>
      <c r="H366" s="516"/>
      <c r="I366" s="516"/>
      <c r="J366" s="516"/>
      <c r="K366" s="516"/>
      <c r="L366" s="516"/>
      <c r="M366" s="345" t="s">
        <v>216</v>
      </c>
      <c r="N366" s="343">
        <v>11.13</v>
      </c>
    </row>
    <row r="367" spans="1:14" ht="13.5" customHeight="1" x14ac:dyDescent="0.25">
      <c r="A367" s="342" t="s">
        <v>7518</v>
      </c>
      <c r="B367" s="345" t="s">
        <v>384</v>
      </c>
      <c r="C367" s="516" t="s">
        <v>7519</v>
      </c>
      <c r="D367" s="516"/>
      <c r="E367" s="516"/>
      <c r="F367" s="516"/>
      <c r="G367" s="516"/>
      <c r="H367" s="516"/>
      <c r="I367" s="516"/>
      <c r="J367" s="516"/>
      <c r="K367" s="516"/>
      <c r="L367" s="516"/>
      <c r="M367" s="345" t="s">
        <v>216</v>
      </c>
      <c r="N367" s="343">
        <v>9.6</v>
      </c>
    </row>
    <row r="368" spans="1:14" ht="12.75" customHeight="1" x14ac:dyDescent="0.25">
      <c r="A368" s="342" t="s">
        <v>7520</v>
      </c>
      <c r="B368" s="345" t="s">
        <v>384</v>
      </c>
      <c r="C368" s="516" t="s">
        <v>7521</v>
      </c>
      <c r="D368" s="516"/>
      <c r="E368" s="516"/>
      <c r="F368" s="516"/>
      <c r="G368" s="516"/>
      <c r="H368" s="516"/>
      <c r="I368" s="516"/>
      <c r="J368" s="516"/>
      <c r="K368" s="516"/>
      <c r="L368" s="516"/>
      <c r="M368" s="345" t="s">
        <v>216</v>
      </c>
      <c r="N368" s="343">
        <v>9.09</v>
      </c>
    </row>
    <row r="369" spans="1:14" ht="12.75" customHeight="1" x14ac:dyDescent="0.25">
      <c r="A369" s="342" t="s">
        <v>7522</v>
      </c>
      <c r="B369" s="345" t="s">
        <v>384</v>
      </c>
      <c r="C369" s="516" t="s">
        <v>7523</v>
      </c>
      <c r="D369" s="516"/>
      <c r="E369" s="516"/>
      <c r="F369" s="516"/>
      <c r="G369" s="516"/>
      <c r="H369" s="516"/>
      <c r="I369" s="516"/>
      <c r="J369" s="516"/>
      <c r="K369" s="516"/>
      <c r="L369" s="516"/>
      <c r="M369" s="345" t="s">
        <v>216</v>
      </c>
      <c r="N369" s="343">
        <v>10.51</v>
      </c>
    </row>
    <row r="370" spans="1:14" ht="13.5" customHeight="1" x14ac:dyDescent="0.25">
      <c r="A370" s="342" t="s">
        <v>7524</v>
      </c>
      <c r="B370" s="345" t="s">
        <v>384</v>
      </c>
      <c r="C370" s="516" t="s">
        <v>7525</v>
      </c>
      <c r="D370" s="516"/>
      <c r="E370" s="516"/>
      <c r="F370" s="516"/>
      <c r="G370" s="516"/>
      <c r="H370" s="516"/>
      <c r="I370" s="516"/>
      <c r="J370" s="516"/>
      <c r="K370" s="516"/>
      <c r="L370" s="516"/>
      <c r="M370" s="345" t="s">
        <v>216</v>
      </c>
      <c r="N370" s="343">
        <v>11.45</v>
      </c>
    </row>
    <row r="371" spans="1:14" ht="12.75" customHeight="1" x14ac:dyDescent="0.25">
      <c r="A371" s="342" t="s">
        <v>16579</v>
      </c>
      <c r="B371" s="344"/>
      <c r="C371" s="516" t="s">
        <v>16580</v>
      </c>
      <c r="D371" s="516"/>
      <c r="E371" s="516"/>
      <c r="F371" s="516"/>
      <c r="G371" s="516"/>
      <c r="H371" s="516"/>
      <c r="I371" s="516"/>
      <c r="J371" s="516"/>
      <c r="K371" s="516"/>
      <c r="L371" s="516"/>
      <c r="M371" s="345" t="s">
        <v>216</v>
      </c>
      <c r="N371" s="343">
        <v>9.89</v>
      </c>
    </row>
    <row r="372" spans="1:14" ht="13.5" customHeight="1" x14ac:dyDescent="0.25">
      <c r="A372" s="342" t="s">
        <v>7526</v>
      </c>
      <c r="B372" s="345" t="s">
        <v>384</v>
      </c>
      <c r="C372" s="516" t="s">
        <v>7527</v>
      </c>
      <c r="D372" s="516"/>
      <c r="E372" s="516"/>
      <c r="F372" s="516"/>
      <c r="G372" s="516"/>
      <c r="H372" s="516"/>
      <c r="I372" s="516"/>
      <c r="J372" s="516"/>
      <c r="K372" s="516"/>
      <c r="L372" s="516"/>
      <c r="M372" s="345" t="s">
        <v>216</v>
      </c>
      <c r="N372" s="343">
        <v>8.94</v>
      </c>
    </row>
    <row r="373" spans="1:14" ht="12.75" customHeight="1" x14ac:dyDescent="0.25">
      <c r="A373" s="342" t="s">
        <v>16581</v>
      </c>
      <c r="B373" s="344"/>
      <c r="C373" s="516" t="s">
        <v>16582</v>
      </c>
      <c r="D373" s="516"/>
      <c r="E373" s="516"/>
      <c r="F373" s="516"/>
      <c r="G373" s="516"/>
      <c r="H373" s="516"/>
      <c r="I373" s="516"/>
      <c r="J373" s="516"/>
      <c r="K373" s="516"/>
      <c r="L373" s="516"/>
      <c r="M373" s="345" t="s">
        <v>216</v>
      </c>
      <c r="N373" s="343">
        <v>8.9</v>
      </c>
    </row>
    <row r="374" spans="1:14" ht="12.75" customHeight="1" x14ac:dyDescent="0.25">
      <c r="A374" s="342" t="s">
        <v>7528</v>
      </c>
      <c r="B374" s="345" t="s">
        <v>384</v>
      </c>
      <c r="C374" s="516" t="s">
        <v>7529</v>
      </c>
      <c r="D374" s="516"/>
      <c r="E374" s="516"/>
      <c r="F374" s="516"/>
      <c r="G374" s="516"/>
      <c r="H374" s="516"/>
      <c r="I374" s="516"/>
      <c r="J374" s="516"/>
      <c r="K374" s="516"/>
      <c r="L374" s="516"/>
      <c r="M374" s="345" t="s">
        <v>216</v>
      </c>
      <c r="N374" s="343">
        <v>9.99</v>
      </c>
    </row>
    <row r="375" spans="1:14" ht="13.5" customHeight="1" x14ac:dyDescent="0.25">
      <c r="A375" s="342" t="s">
        <v>7530</v>
      </c>
      <c r="B375" s="345" t="s">
        <v>384</v>
      </c>
      <c r="C375" s="516" t="s">
        <v>7531</v>
      </c>
      <c r="D375" s="516"/>
      <c r="E375" s="516"/>
      <c r="F375" s="516"/>
      <c r="G375" s="516"/>
      <c r="H375" s="516"/>
      <c r="I375" s="516"/>
      <c r="J375" s="516"/>
      <c r="K375" s="516"/>
      <c r="L375" s="516"/>
      <c r="M375" s="345" t="s">
        <v>216</v>
      </c>
      <c r="N375" s="343">
        <v>9.6</v>
      </c>
    </row>
    <row r="376" spans="1:14" ht="12.75" customHeight="1" x14ac:dyDescent="0.25">
      <c r="A376" s="342" t="s">
        <v>7532</v>
      </c>
      <c r="B376" s="345" t="s">
        <v>384</v>
      </c>
      <c r="C376" s="516" t="s">
        <v>7533</v>
      </c>
      <c r="D376" s="516"/>
      <c r="E376" s="516"/>
      <c r="F376" s="516"/>
      <c r="G376" s="516"/>
      <c r="H376" s="516"/>
      <c r="I376" s="516"/>
      <c r="J376" s="516"/>
      <c r="K376" s="516"/>
      <c r="L376" s="516"/>
      <c r="M376" s="345" t="s">
        <v>216</v>
      </c>
      <c r="N376" s="343">
        <v>9.6999999999999993</v>
      </c>
    </row>
    <row r="377" spans="1:14" ht="12.75" customHeight="1" x14ac:dyDescent="0.25">
      <c r="A377" s="342" t="s">
        <v>7534</v>
      </c>
      <c r="B377" s="345" t="s">
        <v>384</v>
      </c>
      <c r="C377" s="516" t="s">
        <v>7535</v>
      </c>
      <c r="D377" s="516"/>
      <c r="E377" s="516"/>
      <c r="F377" s="516"/>
      <c r="G377" s="516"/>
      <c r="H377" s="516"/>
      <c r="I377" s="516"/>
      <c r="J377" s="516"/>
      <c r="K377" s="516"/>
      <c r="L377" s="516"/>
      <c r="M377" s="345" t="s">
        <v>216</v>
      </c>
      <c r="N377" s="343">
        <v>11.87</v>
      </c>
    </row>
    <row r="378" spans="1:14" ht="13.5" customHeight="1" x14ac:dyDescent="0.25">
      <c r="A378" s="342" t="s">
        <v>7536</v>
      </c>
      <c r="B378" s="345" t="s">
        <v>384</v>
      </c>
      <c r="C378" s="516" t="s">
        <v>7537</v>
      </c>
      <c r="D378" s="516"/>
      <c r="E378" s="516"/>
      <c r="F378" s="516"/>
      <c r="G378" s="516"/>
      <c r="H378" s="516"/>
      <c r="I378" s="516"/>
      <c r="J378" s="516"/>
      <c r="K378" s="516"/>
      <c r="L378" s="516"/>
      <c r="M378" s="345" t="s">
        <v>216</v>
      </c>
      <c r="N378" s="343">
        <v>10.52</v>
      </c>
    </row>
    <row r="379" spans="1:14" ht="12.75" customHeight="1" x14ac:dyDescent="0.25">
      <c r="A379" s="342" t="s">
        <v>16583</v>
      </c>
      <c r="B379" s="344"/>
      <c r="C379" s="516" t="s">
        <v>16584</v>
      </c>
      <c r="D379" s="516"/>
      <c r="E379" s="516"/>
      <c r="F379" s="516"/>
      <c r="G379" s="516"/>
      <c r="H379" s="516"/>
      <c r="I379" s="516"/>
      <c r="J379" s="516"/>
      <c r="K379" s="516"/>
      <c r="L379" s="516"/>
      <c r="M379" s="345" t="s">
        <v>510</v>
      </c>
      <c r="N379" s="343">
        <v>748.6</v>
      </c>
    </row>
    <row r="380" spans="1:14" ht="13.5" customHeight="1" x14ac:dyDescent="0.25">
      <c r="A380" s="342" t="s">
        <v>16585</v>
      </c>
      <c r="B380" s="344"/>
      <c r="C380" s="516" t="s">
        <v>16586</v>
      </c>
      <c r="D380" s="516"/>
      <c r="E380" s="516"/>
      <c r="F380" s="516"/>
      <c r="G380" s="516"/>
      <c r="H380" s="516"/>
      <c r="I380" s="516"/>
      <c r="J380" s="516"/>
      <c r="K380" s="516"/>
      <c r="L380" s="516"/>
      <c r="M380" s="345" t="s">
        <v>510</v>
      </c>
      <c r="N380" s="343">
        <v>425.81</v>
      </c>
    </row>
    <row r="381" spans="1:14" ht="12.75" customHeight="1" x14ac:dyDescent="0.25">
      <c r="A381" s="342" t="s">
        <v>7538</v>
      </c>
      <c r="B381" s="345" t="s">
        <v>384</v>
      </c>
      <c r="C381" s="516" t="s">
        <v>14715</v>
      </c>
      <c r="D381" s="516"/>
      <c r="E381" s="516"/>
      <c r="F381" s="516"/>
      <c r="G381" s="516"/>
      <c r="H381" s="516"/>
      <c r="I381" s="516"/>
      <c r="J381" s="516"/>
      <c r="K381" s="516"/>
      <c r="L381" s="516"/>
      <c r="M381" s="345" t="s">
        <v>510</v>
      </c>
      <c r="N381" s="343">
        <v>622.26</v>
      </c>
    </row>
    <row r="382" spans="1:14" ht="12.75" customHeight="1" x14ac:dyDescent="0.25">
      <c r="A382" s="342" t="s">
        <v>7539</v>
      </c>
      <c r="B382" s="345" t="s">
        <v>384</v>
      </c>
      <c r="C382" s="516" t="s">
        <v>14716</v>
      </c>
      <c r="D382" s="516"/>
      <c r="E382" s="516"/>
      <c r="F382" s="516"/>
      <c r="G382" s="516"/>
      <c r="H382" s="516"/>
      <c r="I382" s="516"/>
      <c r="J382" s="516"/>
      <c r="K382" s="516"/>
      <c r="L382" s="516"/>
      <c r="M382" s="345" t="s">
        <v>510</v>
      </c>
      <c r="N382" s="343">
        <v>665.49</v>
      </c>
    </row>
    <row r="383" spans="1:14" ht="13.5" customHeight="1" x14ac:dyDescent="0.25">
      <c r="A383" s="342" t="s">
        <v>16587</v>
      </c>
      <c r="B383" s="344"/>
      <c r="C383" s="516" t="s">
        <v>16588</v>
      </c>
      <c r="D383" s="516"/>
      <c r="E383" s="516"/>
      <c r="F383" s="516"/>
      <c r="G383" s="516"/>
      <c r="H383" s="516"/>
      <c r="I383" s="516"/>
      <c r="J383" s="516"/>
      <c r="K383" s="516"/>
      <c r="L383" s="516"/>
      <c r="M383" s="345" t="s">
        <v>510</v>
      </c>
      <c r="N383" s="343">
        <v>925.12</v>
      </c>
    </row>
    <row r="384" spans="1:14" ht="12.75" customHeight="1" x14ac:dyDescent="0.25">
      <c r="A384" s="342" t="s">
        <v>16589</v>
      </c>
      <c r="B384" s="344"/>
      <c r="C384" s="516" t="s">
        <v>16590</v>
      </c>
      <c r="D384" s="516"/>
      <c r="E384" s="516"/>
      <c r="F384" s="516"/>
      <c r="G384" s="516"/>
      <c r="H384" s="516"/>
      <c r="I384" s="516"/>
      <c r="J384" s="516"/>
      <c r="K384" s="516"/>
      <c r="L384" s="516"/>
      <c r="M384" s="345" t="s">
        <v>510</v>
      </c>
      <c r="N384" s="343">
        <v>982.94</v>
      </c>
    </row>
    <row r="385" spans="1:14" ht="13.5" customHeight="1" x14ac:dyDescent="0.25">
      <c r="A385" s="342" t="s">
        <v>7540</v>
      </c>
      <c r="B385" s="345" t="s">
        <v>384</v>
      </c>
      <c r="C385" s="516" t="s">
        <v>14717</v>
      </c>
      <c r="D385" s="516"/>
      <c r="E385" s="516"/>
      <c r="F385" s="516"/>
      <c r="G385" s="516"/>
      <c r="H385" s="516"/>
      <c r="I385" s="516"/>
      <c r="J385" s="516"/>
      <c r="K385" s="516"/>
      <c r="L385" s="516"/>
      <c r="M385" s="345" t="s">
        <v>510</v>
      </c>
      <c r="N385" s="343">
        <v>1029.2</v>
      </c>
    </row>
    <row r="386" spans="1:14" ht="12.75" customHeight="1" x14ac:dyDescent="0.25">
      <c r="A386" s="342" t="s">
        <v>7541</v>
      </c>
      <c r="B386" s="345" t="s">
        <v>384</v>
      </c>
      <c r="C386" s="516" t="s">
        <v>14718</v>
      </c>
      <c r="D386" s="516"/>
      <c r="E386" s="516"/>
      <c r="F386" s="516"/>
      <c r="G386" s="516"/>
      <c r="H386" s="516"/>
      <c r="I386" s="516"/>
      <c r="J386" s="516"/>
      <c r="K386" s="516"/>
      <c r="L386" s="516"/>
      <c r="M386" s="345" t="s">
        <v>510</v>
      </c>
      <c r="N386" s="343">
        <v>308.89999999999998</v>
      </c>
    </row>
    <row r="387" spans="1:14" ht="12.75" customHeight="1" x14ac:dyDescent="0.25">
      <c r="A387" s="342" t="s">
        <v>7542</v>
      </c>
      <c r="B387" s="345" t="s">
        <v>384</v>
      </c>
      <c r="C387" s="516" t="s">
        <v>7543</v>
      </c>
      <c r="D387" s="516"/>
      <c r="E387" s="516"/>
      <c r="F387" s="516"/>
      <c r="G387" s="516"/>
      <c r="H387" s="516"/>
      <c r="I387" s="516"/>
      <c r="J387" s="516"/>
      <c r="K387" s="516"/>
      <c r="L387" s="516"/>
      <c r="M387" s="345" t="s">
        <v>9</v>
      </c>
      <c r="N387" s="343">
        <v>10.199999999999999</v>
      </c>
    </row>
    <row r="388" spans="1:14" ht="13.5" customHeight="1" x14ac:dyDescent="0.25">
      <c r="A388" s="342" t="s">
        <v>7544</v>
      </c>
      <c r="B388" s="345" t="s">
        <v>384</v>
      </c>
      <c r="C388" s="516" t="s">
        <v>7545</v>
      </c>
      <c r="D388" s="516"/>
      <c r="E388" s="516"/>
      <c r="F388" s="516"/>
      <c r="G388" s="516"/>
      <c r="H388" s="516"/>
      <c r="I388" s="516"/>
      <c r="J388" s="516"/>
      <c r="K388" s="516"/>
      <c r="L388" s="516"/>
      <c r="M388" s="345" t="s">
        <v>9</v>
      </c>
      <c r="N388" s="343">
        <v>7.5</v>
      </c>
    </row>
    <row r="389" spans="1:14" ht="12.75" customHeight="1" x14ac:dyDescent="0.25">
      <c r="A389" s="342" t="s">
        <v>7546</v>
      </c>
      <c r="B389" s="345" t="s">
        <v>384</v>
      </c>
      <c r="C389" s="516" t="s">
        <v>7547</v>
      </c>
      <c r="D389" s="516"/>
      <c r="E389" s="516"/>
      <c r="F389" s="516"/>
      <c r="G389" s="516"/>
      <c r="H389" s="516"/>
      <c r="I389" s="516"/>
      <c r="J389" s="516"/>
      <c r="K389" s="516"/>
      <c r="L389" s="516"/>
      <c r="M389" s="345" t="s">
        <v>9</v>
      </c>
      <c r="N389" s="343">
        <v>17.420000000000002</v>
      </c>
    </row>
    <row r="390" spans="1:14" ht="13.5" customHeight="1" x14ac:dyDescent="0.25">
      <c r="A390" s="342" t="s">
        <v>7548</v>
      </c>
      <c r="B390" s="345" t="s">
        <v>384</v>
      </c>
      <c r="C390" s="516" t="s">
        <v>7549</v>
      </c>
      <c r="D390" s="516"/>
      <c r="E390" s="516"/>
      <c r="F390" s="516"/>
      <c r="G390" s="516"/>
      <c r="H390" s="516"/>
      <c r="I390" s="516"/>
      <c r="J390" s="516"/>
      <c r="K390" s="516"/>
      <c r="L390" s="516"/>
      <c r="M390" s="345" t="s">
        <v>9</v>
      </c>
      <c r="N390" s="343">
        <v>35.15</v>
      </c>
    </row>
    <row r="391" spans="1:14" ht="12.75" customHeight="1" x14ac:dyDescent="0.25">
      <c r="A391" s="342" t="s">
        <v>7550</v>
      </c>
      <c r="B391" s="345" t="s">
        <v>384</v>
      </c>
      <c r="C391" s="516" t="s">
        <v>7551</v>
      </c>
      <c r="D391" s="516"/>
      <c r="E391" s="516"/>
      <c r="F391" s="516"/>
      <c r="G391" s="516"/>
      <c r="H391" s="516"/>
      <c r="I391" s="516"/>
      <c r="J391" s="516"/>
      <c r="K391" s="516"/>
      <c r="L391" s="516"/>
      <c r="M391" s="345" t="s">
        <v>9</v>
      </c>
      <c r="N391" s="343">
        <v>36</v>
      </c>
    </row>
    <row r="392" spans="1:14" ht="12.75" customHeight="1" x14ac:dyDescent="0.25">
      <c r="A392" s="342" t="s">
        <v>7552</v>
      </c>
      <c r="B392" s="345" t="s">
        <v>384</v>
      </c>
      <c r="C392" s="516" t="s">
        <v>7553</v>
      </c>
      <c r="D392" s="516"/>
      <c r="E392" s="516"/>
      <c r="F392" s="516"/>
      <c r="G392" s="516"/>
      <c r="H392" s="516"/>
      <c r="I392" s="516"/>
      <c r="J392" s="516"/>
      <c r="K392" s="516"/>
      <c r="L392" s="516"/>
      <c r="M392" s="345" t="s">
        <v>216</v>
      </c>
      <c r="N392" s="343">
        <v>11</v>
      </c>
    </row>
    <row r="393" spans="1:14" ht="3.75" customHeight="1" x14ac:dyDescent="0.25">
      <c r="C393" s="516"/>
      <c r="D393" s="516"/>
      <c r="E393" s="516"/>
      <c r="F393" s="516"/>
      <c r="G393" s="516"/>
      <c r="H393" s="516"/>
      <c r="I393" s="516"/>
      <c r="J393" s="516"/>
      <c r="K393" s="516"/>
      <c r="L393" s="516"/>
    </row>
    <row r="394" spans="1:14" ht="12.75" customHeight="1" x14ac:dyDescent="0.25">
      <c r="A394" s="342" t="s">
        <v>7554</v>
      </c>
      <c r="B394" s="345" t="s">
        <v>384</v>
      </c>
      <c r="C394" s="516" t="s">
        <v>7555</v>
      </c>
      <c r="D394" s="516"/>
      <c r="E394" s="516"/>
      <c r="F394" s="516"/>
      <c r="G394" s="516"/>
      <c r="H394" s="516"/>
      <c r="I394" s="516"/>
      <c r="J394" s="516"/>
      <c r="K394" s="516"/>
      <c r="L394" s="516"/>
      <c r="M394" s="345" t="s">
        <v>216</v>
      </c>
      <c r="N394" s="343">
        <v>12.1</v>
      </c>
    </row>
    <row r="395" spans="1:14" ht="3" customHeight="1" x14ac:dyDescent="0.25">
      <c r="C395" s="516"/>
      <c r="D395" s="516"/>
      <c r="E395" s="516"/>
      <c r="F395" s="516"/>
      <c r="G395" s="516"/>
      <c r="H395" s="516"/>
      <c r="I395" s="516"/>
      <c r="J395" s="516"/>
      <c r="K395" s="516"/>
      <c r="L395" s="516"/>
    </row>
    <row r="396" spans="1:14" ht="13.5" customHeight="1" x14ac:dyDescent="0.25">
      <c r="A396" s="342" t="s">
        <v>7556</v>
      </c>
      <c r="B396" s="345" t="s">
        <v>384</v>
      </c>
      <c r="C396" s="516" t="s">
        <v>7557</v>
      </c>
      <c r="D396" s="516"/>
      <c r="E396" s="516"/>
      <c r="F396" s="516"/>
      <c r="G396" s="516"/>
      <c r="H396" s="516"/>
      <c r="I396" s="516"/>
      <c r="J396" s="516"/>
      <c r="K396" s="516"/>
      <c r="L396" s="516"/>
      <c r="M396" s="345" t="s">
        <v>216</v>
      </c>
      <c r="N396" s="343">
        <v>10.95</v>
      </c>
    </row>
    <row r="397" spans="1:14" ht="3" customHeight="1" x14ac:dyDescent="0.25">
      <c r="C397" s="516"/>
      <c r="D397" s="516"/>
      <c r="E397" s="516"/>
      <c r="F397" s="516"/>
      <c r="G397" s="516"/>
      <c r="H397" s="516"/>
      <c r="I397" s="516"/>
      <c r="J397" s="516"/>
      <c r="K397" s="516"/>
      <c r="L397" s="516"/>
    </row>
    <row r="398" spans="1:14" ht="13.5" customHeight="1" x14ac:dyDescent="0.25">
      <c r="A398" s="342" t="s">
        <v>7558</v>
      </c>
      <c r="B398" s="345" t="s">
        <v>384</v>
      </c>
      <c r="C398" s="516" t="s">
        <v>7559</v>
      </c>
      <c r="D398" s="516"/>
      <c r="E398" s="516"/>
      <c r="F398" s="516"/>
      <c r="G398" s="516"/>
      <c r="H398" s="516"/>
      <c r="I398" s="516"/>
      <c r="J398" s="516"/>
      <c r="K398" s="516"/>
      <c r="L398" s="516"/>
      <c r="M398" s="345" t="s">
        <v>216</v>
      </c>
      <c r="N398" s="343">
        <v>11</v>
      </c>
    </row>
    <row r="399" spans="1:14" ht="3" customHeight="1" x14ac:dyDescent="0.25">
      <c r="C399" s="516"/>
      <c r="D399" s="516"/>
      <c r="E399" s="516"/>
      <c r="F399" s="516"/>
      <c r="G399" s="516"/>
      <c r="H399" s="516"/>
      <c r="I399" s="516"/>
      <c r="J399" s="516"/>
      <c r="K399" s="516"/>
      <c r="L399" s="516"/>
    </row>
    <row r="400" spans="1:14" ht="12.75" customHeight="1" x14ac:dyDescent="0.25">
      <c r="A400" s="342" t="s">
        <v>7560</v>
      </c>
      <c r="B400" s="345" t="s">
        <v>384</v>
      </c>
      <c r="C400" s="516" t="s">
        <v>7561</v>
      </c>
      <c r="D400" s="516"/>
      <c r="E400" s="516"/>
      <c r="F400" s="516"/>
      <c r="G400" s="516"/>
      <c r="H400" s="516"/>
      <c r="I400" s="516"/>
      <c r="J400" s="516"/>
      <c r="K400" s="516"/>
      <c r="L400" s="516"/>
      <c r="M400" s="345" t="s">
        <v>216</v>
      </c>
      <c r="N400" s="343">
        <v>15.5</v>
      </c>
    </row>
    <row r="401" spans="1:14" ht="3.75" customHeight="1" x14ac:dyDescent="0.25">
      <c r="C401" s="516"/>
      <c r="D401" s="516"/>
      <c r="E401" s="516"/>
      <c r="F401" s="516"/>
      <c r="G401" s="516"/>
      <c r="H401" s="516"/>
      <c r="I401" s="516"/>
      <c r="J401" s="516"/>
      <c r="K401" s="516"/>
      <c r="L401" s="516"/>
    </row>
    <row r="402" spans="1:14" ht="12.75" customHeight="1" x14ac:dyDescent="0.25">
      <c r="A402" s="342" t="s">
        <v>7562</v>
      </c>
      <c r="B402" s="345" t="s">
        <v>384</v>
      </c>
      <c r="C402" s="516" t="s">
        <v>7563</v>
      </c>
      <c r="D402" s="516"/>
      <c r="E402" s="516"/>
      <c r="F402" s="516"/>
      <c r="G402" s="516"/>
      <c r="H402" s="516"/>
      <c r="I402" s="516"/>
      <c r="J402" s="516"/>
      <c r="K402" s="516"/>
      <c r="L402" s="516"/>
      <c r="M402" s="345" t="s">
        <v>216</v>
      </c>
      <c r="N402" s="343">
        <v>10.95</v>
      </c>
    </row>
    <row r="403" spans="1:14" ht="3.75" customHeight="1" x14ac:dyDescent="0.25">
      <c r="C403" s="516"/>
      <c r="D403" s="516"/>
      <c r="E403" s="516"/>
      <c r="F403" s="516"/>
      <c r="G403" s="516"/>
      <c r="H403" s="516"/>
      <c r="I403" s="516"/>
      <c r="J403" s="516"/>
      <c r="K403" s="516"/>
      <c r="L403" s="516"/>
    </row>
    <row r="404" spans="1:14" ht="12.75" customHeight="1" x14ac:dyDescent="0.25">
      <c r="A404" s="342" t="s">
        <v>7564</v>
      </c>
      <c r="B404" s="345" t="s">
        <v>384</v>
      </c>
      <c r="C404" s="516" t="s">
        <v>7565</v>
      </c>
      <c r="D404" s="516"/>
      <c r="E404" s="516"/>
      <c r="F404" s="516"/>
      <c r="G404" s="516"/>
      <c r="H404" s="516"/>
      <c r="I404" s="516"/>
      <c r="J404" s="516"/>
      <c r="K404" s="516"/>
      <c r="L404" s="516"/>
      <c r="M404" s="345" t="s">
        <v>216</v>
      </c>
      <c r="N404" s="343">
        <v>11</v>
      </c>
    </row>
    <row r="405" spans="1:14" ht="3" customHeight="1" x14ac:dyDescent="0.25">
      <c r="C405" s="516"/>
      <c r="D405" s="516"/>
      <c r="E405" s="516"/>
      <c r="F405" s="516"/>
      <c r="G405" s="516"/>
      <c r="H405" s="516"/>
      <c r="I405" s="516"/>
      <c r="J405" s="516"/>
      <c r="K405" s="516"/>
      <c r="L405" s="516"/>
    </row>
    <row r="406" spans="1:14" ht="13.5" customHeight="1" x14ac:dyDescent="0.25">
      <c r="A406" s="342" t="s">
        <v>7566</v>
      </c>
      <c r="B406" s="345" t="s">
        <v>384</v>
      </c>
      <c r="C406" s="516" t="s">
        <v>7567</v>
      </c>
      <c r="D406" s="516"/>
      <c r="E406" s="516"/>
      <c r="F406" s="516"/>
      <c r="G406" s="516"/>
      <c r="H406" s="516"/>
      <c r="I406" s="516"/>
      <c r="J406" s="516"/>
      <c r="K406" s="516"/>
      <c r="L406" s="516"/>
      <c r="M406" s="345" t="s">
        <v>216</v>
      </c>
      <c r="N406" s="343">
        <v>11</v>
      </c>
    </row>
    <row r="407" spans="1:14" ht="3" customHeight="1" x14ac:dyDescent="0.25">
      <c r="C407" s="516"/>
      <c r="D407" s="516"/>
      <c r="E407" s="516"/>
      <c r="F407" s="516"/>
      <c r="G407" s="516"/>
      <c r="H407" s="516"/>
      <c r="I407" s="516"/>
      <c r="J407" s="516"/>
      <c r="K407" s="516"/>
      <c r="L407" s="516"/>
    </row>
    <row r="408" spans="1:14" ht="12.75" customHeight="1" x14ac:dyDescent="0.25">
      <c r="A408" s="342" t="s">
        <v>7568</v>
      </c>
      <c r="B408" s="345" t="s">
        <v>384</v>
      </c>
      <c r="C408" s="516" t="s">
        <v>7569</v>
      </c>
      <c r="D408" s="516"/>
      <c r="E408" s="516"/>
      <c r="F408" s="516"/>
      <c r="G408" s="516"/>
      <c r="H408" s="516"/>
      <c r="I408" s="516"/>
      <c r="J408" s="516"/>
      <c r="K408" s="516"/>
      <c r="L408" s="516"/>
      <c r="M408" s="345" t="s">
        <v>216</v>
      </c>
      <c r="N408" s="343">
        <v>9.56</v>
      </c>
    </row>
    <row r="409" spans="1:14" ht="3.75" customHeight="1" x14ac:dyDescent="0.25">
      <c r="C409" s="516"/>
      <c r="D409" s="516"/>
      <c r="E409" s="516"/>
      <c r="F409" s="516"/>
      <c r="G409" s="516"/>
      <c r="H409" s="516"/>
      <c r="I409" s="516"/>
      <c r="J409" s="516"/>
      <c r="K409" s="516"/>
      <c r="L409" s="516"/>
    </row>
    <row r="410" spans="1:14" ht="12.75" customHeight="1" x14ac:dyDescent="0.25">
      <c r="A410" s="342" t="s">
        <v>7570</v>
      </c>
      <c r="B410" s="345" t="s">
        <v>384</v>
      </c>
      <c r="C410" s="516" t="s">
        <v>7571</v>
      </c>
      <c r="D410" s="516"/>
      <c r="E410" s="516"/>
      <c r="F410" s="516"/>
      <c r="G410" s="516"/>
      <c r="H410" s="516"/>
      <c r="I410" s="516"/>
      <c r="J410" s="516"/>
      <c r="K410" s="516"/>
      <c r="L410" s="516"/>
      <c r="M410" s="345" t="s">
        <v>216</v>
      </c>
      <c r="N410" s="343">
        <v>11</v>
      </c>
    </row>
    <row r="411" spans="1:14" ht="3.75" customHeight="1" x14ac:dyDescent="0.25">
      <c r="C411" s="516"/>
      <c r="D411" s="516"/>
      <c r="E411" s="516"/>
      <c r="F411" s="516"/>
      <c r="G411" s="516"/>
      <c r="H411" s="516"/>
      <c r="I411" s="516"/>
      <c r="J411" s="516"/>
      <c r="K411" s="516"/>
      <c r="L411" s="516"/>
    </row>
    <row r="412" spans="1:14" ht="12.75" customHeight="1" x14ac:dyDescent="0.25">
      <c r="A412" s="342" t="s">
        <v>7572</v>
      </c>
      <c r="B412" s="345" t="s">
        <v>384</v>
      </c>
      <c r="C412" s="516" t="s">
        <v>7573</v>
      </c>
      <c r="D412" s="516"/>
      <c r="E412" s="516"/>
      <c r="F412" s="516"/>
      <c r="G412" s="516"/>
      <c r="H412" s="516"/>
      <c r="I412" s="516"/>
      <c r="J412" s="516"/>
      <c r="K412" s="516"/>
      <c r="L412" s="516"/>
      <c r="M412" s="345" t="s">
        <v>216</v>
      </c>
      <c r="N412" s="343">
        <v>11</v>
      </c>
    </row>
    <row r="413" spans="1:14" ht="3" customHeight="1" x14ac:dyDescent="0.25">
      <c r="C413" s="516"/>
      <c r="D413" s="516"/>
      <c r="E413" s="516"/>
      <c r="F413" s="516"/>
      <c r="G413" s="516"/>
      <c r="H413" s="516"/>
      <c r="I413" s="516"/>
      <c r="J413" s="516"/>
      <c r="K413" s="516"/>
      <c r="L413" s="516"/>
    </row>
    <row r="414" spans="1:14" ht="13.5" customHeight="1" x14ac:dyDescent="0.25">
      <c r="A414" s="342" t="s">
        <v>7574</v>
      </c>
      <c r="B414" s="345" t="s">
        <v>384</v>
      </c>
      <c r="C414" s="516" t="s">
        <v>7575</v>
      </c>
      <c r="D414" s="516"/>
      <c r="E414" s="516"/>
      <c r="F414" s="516"/>
      <c r="G414" s="516"/>
      <c r="H414" s="516"/>
      <c r="I414" s="516"/>
      <c r="J414" s="516"/>
      <c r="K414" s="516"/>
      <c r="L414" s="516"/>
      <c r="M414" s="345" t="s">
        <v>216</v>
      </c>
      <c r="N414" s="343">
        <v>9.5500000000000007</v>
      </c>
    </row>
    <row r="415" spans="1:14" ht="3" customHeight="1" x14ac:dyDescent="0.25">
      <c r="C415" s="516"/>
      <c r="D415" s="516"/>
      <c r="E415" s="516"/>
      <c r="F415" s="516"/>
      <c r="G415" s="516"/>
      <c r="H415" s="516"/>
      <c r="I415" s="516"/>
      <c r="J415" s="516"/>
      <c r="K415" s="516"/>
      <c r="L415" s="516"/>
    </row>
    <row r="416" spans="1:14" ht="13.5" customHeight="1" x14ac:dyDescent="0.25">
      <c r="A416" s="342" t="s">
        <v>7576</v>
      </c>
      <c r="B416" s="345" t="s">
        <v>384</v>
      </c>
      <c r="C416" s="516" t="s">
        <v>7577</v>
      </c>
      <c r="D416" s="516"/>
      <c r="E416" s="516"/>
      <c r="F416" s="516"/>
      <c r="G416" s="516"/>
      <c r="H416" s="516"/>
      <c r="I416" s="516"/>
      <c r="J416" s="516"/>
      <c r="K416" s="516"/>
      <c r="L416" s="516"/>
      <c r="M416" s="345" t="s">
        <v>216</v>
      </c>
      <c r="N416" s="343">
        <v>10.52</v>
      </c>
    </row>
    <row r="417" spans="1:14" ht="3" customHeight="1" x14ac:dyDescent="0.25">
      <c r="C417" s="516"/>
      <c r="D417" s="516"/>
      <c r="E417" s="516"/>
      <c r="F417" s="516"/>
      <c r="G417" s="516"/>
      <c r="H417" s="516"/>
      <c r="I417" s="516"/>
      <c r="J417" s="516"/>
      <c r="K417" s="516"/>
      <c r="L417" s="516"/>
    </row>
    <row r="418" spans="1:14" ht="12.75" customHeight="1" x14ac:dyDescent="0.25">
      <c r="A418" s="342" t="s">
        <v>7578</v>
      </c>
      <c r="B418" s="345" t="s">
        <v>384</v>
      </c>
      <c r="C418" s="516" t="s">
        <v>7579</v>
      </c>
      <c r="D418" s="516"/>
      <c r="E418" s="516"/>
      <c r="F418" s="516"/>
      <c r="G418" s="516"/>
      <c r="H418" s="516"/>
      <c r="I418" s="516"/>
      <c r="J418" s="516"/>
      <c r="K418" s="516"/>
      <c r="L418" s="516"/>
      <c r="M418" s="345" t="s">
        <v>216</v>
      </c>
      <c r="N418" s="343">
        <v>9.56</v>
      </c>
    </row>
    <row r="419" spans="1:14" ht="3.75" customHeight="1" x14ac:dyDescent="0.25">
      <c r="C419" s="516"/>
      <c r="D419" s="516"/>
      <c r="E419" s="516"/>
      <c r="F419" s="516"/>
      <c r="G419" s="516"/>
      <c r="H419" s="516"/>
      <c r="I419" s="516"/>
      <c r="J419" s="516"/>
      <c r="K419" s="516"/>
      <c r="L419" s="516"/>
    </row>
    <row r="420" spans="1:14" ht="12.75" customHeight="1" x14ac:dyDescent="0.25">
      <c r="A420" s="342" t="s">
        <v>7580</v>
      </c>
      <c r="B420" s="345" t="s">
        <v>384</v>
      </c>
      <c r="C420" s="516" t="s">
        <v>7581</v>
      </c>
      <c r="D420" s="516"/>
      <c r="E420" s="516"/>
      <c r="F420" s="516"/>
      <c r="G420" s="516"/>
      <c r="H420" s="516"/>
      <c r="I420" s="516"/>
      <c r="J420" s="516"/>
      <c r="K420" s="516"/>
      <c r="L420" s="516"/>
      <c r="M420" s="345" t="s">
        <v>216</v>
      </c>
      <c r="N420" s="343">
        <v>16.899999999999999</v>
      </c>
    </row>
    <row r="421" spans="1:14" ht="13.5" customHeight="1" x14ac:dyDescent="0.25">
      <c r="A421" s="342" t="s">
        <v>7582</v>
      </c>
      <c r="B421" s="345" t="s">
        <v>384</v>
      </c>
      <c r="C421" s="516" t="s">
        <v>7583</v>
      </c>
      <c r="D421" s="516"/>
      <c r="E421" s="516"/>
      <c r="F421" s="516"/>
      <c r="G421" s="516"/>
      <c r="H421" s="516"/>
      <c r="I421" s="516"/>
      <c r="J421" s="516"/>
      <c r="K421" s="516"/>
      <c r="L421" s="516"/>
      <c r="M421" s="345" t="s">
        <v>216</v>
      </c>
      <c r="N421" s="343">
        <v>17.5</v>
      </c>
    </row>
    <row r="422" spans="1:14" ht="12.75" customHeight="1" x14ac:dyDescent="0.25">
      <c r="A422" s="342" t="s">
        <v>7584</v>
      </c>
      <c r="B422" s="345" t="s">
        <v>384</v>
      </c>
      <c r="C422" s="516" t="s">
        <v>7585</v>
      </c>
      <c r="D422" s="516"/>
      <c r="E422" s="516"/>
      <c r="F422" s="516"/>
      <c r="G422" s="516"/>
      <c r="H422" s="516"/>
      <c r="I422" s="516"/>
      <c r="J422" s="516"/>
      <c r="K422" s="516"/>
      <c r="L422" s="516"/>
      <c r="M422" s="345" t="s">
        <v>216</v>
      </c>
      <c r="N422" s="343">
        <v>17.899999999999999</v>
      </c>
    </row>
    <row r="423" spans="1:14" ht="12.75" customHeight="1" x14ac:dyDescent="0.25">
      <c r="A423" s="342" t="s">
        <v>7586</v>
      </c>
      <c r="B423" s="345" t="s">
        <v>384</v>
      </c>
      <c r="C423" s="516" t="s">
        <v>7587</v>
      </c>
      <c r="D423" s="516"/>
      <c r="E423" s="516"/>
      <c r="F423" s="516"/>
      <c r="G423" s="516"/>
      <c r="H423" s="516"/>
      <c r="I423" s="516"/>
      <c r="J423" s="516"/>
      <c r="K423" s="516"/>
      <c r="L423" s="516"/>
      <c r="M423" s="345" t="s">
        <v>216</v>
      </c>
      <c r="N423" s="343">
        <v>18.899999999999999</v>
      </c>
    </row>
    <row r="424" spans="1:14" ht="13.5" customHeight="1" x14ac:dyDescent="0.25">
      <c r="A424" s="342" t="s">
        <v>7588</v>
      </c>
      <c r="B424" s="345" t="s">
        <v>384</v>
      </c>
      <c r="C424" s="516" t="s">
        <v>574</v>
      </c>
      <c r="D424" s="516"/>
      <c r="E424" s="516"/>
      <c r="F424" s="516"/>
      <c r="G424" s="516"/>
      <c r="H424" s="516"/>
      <c r="I424" s="516"/>
      <c r="J424" s="516"/>
      <c r="K424" s="516"/>
      <c r="L424" s="516"/>
      <c r="M424" s="345" t="s">
        <v>8</v>
      </c>
      <c r="N424" s="343">
        <v>0.84</v>
      </c>
    </row>
    <row r="425" spans="1:14" ht="12.75" customHeight="1" x14ac:dyDescent="0.25">
      <c r="A425" s="342" t="s">
        <v>7589</v>
      </c>
      <c r="B425" s="345" t="s">
        <v>384</v>
      </c>
      <c r="C425" s="516" t="s">
        <v>7590</v>
      </c>
      <c r="D425" s="516"/>
      <c r="E425" s="516"/>
      <c r="F425" s="516"/>
      <c r="G425" s="516"/>
      <c r="H425" s="516"/>
      <c r="I425" s="516"/>
      <c r="J425" s="516"/>
      <c r="K425" s="516"/>
      <c r="L425" s="516"/>
      <c r="M425" s="345" t="s">
        <v>216</v>
      </c>
      <c r="N425" s="343">
        <v>14.38</v>
      </c>
    </row>
    <row r="426" spans="1:14" ht="12.75" customHeight="1" x14ac:dyDescent="0.25">
      <c r="A426" s="342" t="s">
        <v>7591</v>
      </c>
      <c r="B426" s="345" t="s">
        <v>384</v>
      </c>
      <c r="C426" s="516" t="s">
        <v>7592</v>
      </c>
      <c r="D426" s="516"/>
      <c r="E426" s="516"/>
      <c r="F426" s="516"/>
      <c r="G426" s="516"/>
      <c r="H426" s="516"/>
      <c r="I426" s="516"/>
      <c r="J426" s="516"/>
      <c r="K426" s="516"/>
      <c r="L426" s="516"/>
      <c r="M426" s="345" t="s">
        <v>216</v>
      </c>
      <c r="N426" s="343">
        <v>19.079999999999998</v>
      </c>
    </row>
    <row r="427" spans="1:14" ht="13.5" customHeight="1" x14ac:dyDescent="0.25">
      <c r="A427" s="342" t="s">
        <v>7593</v>
      </c>
      <c r="B427" s="345" t="s">
        <v>384</v>
      </c>
      <c r="C427" s="516" t="s">
        <v>575</v>
      </c>
      <c r="D427" s="516"/>
      <c r="E427" s="516"/>
      <c r="F427" s="516"/>
      <c r="G427" s="516"/>
      <c r="H427" s="516"/>
      <c r="I427" s="516"/>
      <c r="J427" s="516"/>
      <c r="K427" s="516"/>
      <c r="L427" s="516"/>
      <c r="M427" s="345" t="s">
        <v>8</v>
      </c>
      <c r="N427" s="343">
        <v>0.86</v>
      </c>
    </row>
    <row r="428" spans="1:14" ht="12.75" customHeight="1" x14ac:dyDescent="0.25">
      <c r="A428" s="342" t="s">
        <v>16591</v>
      </c>
      <c r="B428" s="344"/>
      <c r="C428" s="516" t="s">
        <v>16592</v>
      </c>
      <c r="D428" s="516"/>
      <c r="E428" s="516"/>
      <c r="F428" s="516"/>
      <c r="G428" s="516"/>
      <c r="H428" s="516"/>
      <c r="I428" s="516"/>
      <c r="J428" s="516"/>
      <c r="K428" s="516"/>
      <c r="L428" s="516"/>
      <c r="M428" s="345" t="s">
        <v>216</v>
      </c>
      <c r="N428" s="343">
        <v>16.190000000000001</v>
      </c>
    </row>
    <row r="429" spans="1:14" ht="13.5" customHeight="1" x14ac:dyDescent="0.25">
      <c r="A429" s="342" t="s">
        <v>16593</v>
      </c>
      <c r="B429" s="344"/>
      <c r="C429" s="516" t="s">
        <v>16594</v>
      </c>
      <c r="D429" s="516"/>
      <c r="E429" s="516"/>
      <c r="F429" s="516"/>
      <c r="G429" s="516"/>
      <c r="H429" s="516"/>
      <c r="I429" s="516"/>
      <c r="J429" s="516"/>
      <c r="K429" s="516"/>
      <c r="L429" s="516"/>
      <c r="M429" s="345" t="s">
        <v>216</v>
      </c>
      <c r="N429" s="343">
        <v>19.23</v>
      </c>
    </row>
    <row r="430" spans="1:14" ht="12.75" customHeight="1" x14ac:dyDescent="0.25">
      <c r="A430" s="342" t="s">
        <v>16595</v>
      </c>
      <c r="B430" s="344"/>
      <c r="C430" s="516" t="s">
        <v>16596</v>
      </c>
      <c r="D430" s="516"/>
      <c r="E430" s="516"/>
      <c r="F430" s="516"/>
      <c r="G430" s="516"/>
      <c r="H430" s="516"/>
      <c r="I430" s="516"/>
      <c r="J430" s="516"/>
      <c r="K430" s="516"/>
      <c r="L430" s="516"/>
      <c r="M430" s="345" t="s">
        <v>8</v>
      </c>
      <c r="N430" s="343">
        <v>19.23</v>
      </c>
    </row>
    <row r="431" spans="1:14" ht="12.75" customHeight="1" x14ac:dyDescent="0.25">
      <c r="A431" s="342" t="s">
        <v>16597</v>
      </c>
      <c r="B431" s="344"/>
      <c r="C431" s="516" t="s">
        <v>16598</v>
      </c>
      <c r="D431" s="516"/>
      <c r="E431" s="516"/>
      <c r="F431" s="516"/>
      <c r="G431" s="516"/>
      <c r="H431" s="516"/>
      <c r="I431" s="516"/>
      <c r="J431" s="516"/>
      <c r="K431" s="516"/>
      <c r="L431" s="516"/>
      <c r="M431" s="345" t="s">
        <v>8</v>
      </c>
      <c r="N431" s="343">
        <v>25</v>
      </c>
    </row>
    <row r="432" spans="1:14" ht="13.5" customHeight="1" x14ac:dyDescent="0.25">
      <c r="A432" s="342" t="s">
        <v>16599</v>
      </c>
      <c r="B432" s="344"/>
      <c r="C432" s="516" t="s">
        <v>16600</v>
      </c>
      <c r="D432" s="516"/>
      <c r="E432" s="516"/>
      <c r="F432" s="516"/>
      <c r="G432" s="516"/>
      <c r="H432" s="516"/>
      <c r="I432" s="516"/>
      <c r="J432" s="516"/>
      <c r="K432" s="516"/>
      <c r="L432" s="516"/>
      <c r="M432" s="345" t="s">
        <v>8</v>
      </c>
      <c r="N432" s="343">
        <v>14.66</v>
      </c>
    </row>
    <row r="433" spans="1:14" ht="12.75" customHeight="1" x14ac:dyDescent="0.25">
      <c r="A433" s="342" t="s">
        <v>16601</v>
      </c>
      <c r="B433" s="344"/>
      <c r="C433" s="516" t="s">
        <v>16602</v>
      </c>
      <c r="D433" s="516"/>
      <c r="E433" s="516"/>
      <c r="F433" s="516"/>
      <c r="G433" s="516"/>
      <c r="H433" s="516"/>
      <c r="I433" s="516"/>
      <c r="J433" s="516"/>
      <c r="K433" s="516"/>
      <c r="L433" s="516"/>
      <c r="M433" s="345" t="s">
        <v>8</v>
      </c>
      <c r="N433" s="343">
        <v>17.73</v>
      </c>
    </row>
    <row r="434" spans="1:14" ht="13.5" customHeight="1" x14ac:dyDescent="0.25">
      <c r="A434" s="342" t="s">
        <v>7594</v>
      </c>
      <c r="B434" s="345" t="s">
        <v>384</v>
      </c>
      <c r="C434" s="516" t="s">
        <v>717</v>
      </c>
      <c r="D434" s="516"/>
      <c r="E434" s="516"/>
      <c r="F434" s="516"/>
      <c r="G434" s="516"/>
      <c r="H434" s="516"/>
      <c r="I434" s="516"/>
      <c r="J434" s="516"/>
      <c r="K434" s="516"/>
      <c r="L434" s="516"/>
      <c r="M434" s="345" t="s">
        <v>8</v>
      </c>
      <c r="N434" s="343">
        <v>2.2000000000000002</v>
      </c>
    </row>
    <row r="435" spans="1:14" ht="12.75" customHeight="1" x14ac:dyDescent="0.25">
      <c r="A435" s="342" t="s">
        <v>7595</v>
      </c>
      <c r="B435" s="345" t="s">
        <v>384</v>
      </c>
      <c r="C435" s="516" t="s">
        <v>16603</v>
      </c>
      <c r="D435" s="516"/>
      <c r="E435" s="516"/>
      <c r="F435" s="516"/>
      <c r="G435" s="516"/>
      <c r="H435" s="516"/>
      <c r="I435" s="516"/>
      <c r="J435" s="516"/>
      <c r="K435" s="516"/>
      <c r="L435" s="516"/>
      <c r="M435" s="345" t="s">
        <v>7596</v>
      </c>
      <c r="N435" s="343">
        <v>103.41</v>
      </c>
    </row>
    <row r="436" spans="1:14" ht="12.75" customHeight="1" x14ac:dyDescent="0.25">
      <c r="A436" s="342" t="s">
        <v>7597</v>
      </c>
      <c r="B436" s="345" t="s">
        <v>384</v>
      </c>
      <c r="C436" s="516" t="s">
        <v>7598</v>
      </c>
      <c r="D436" s="516"/>
      <c r="E436" s="516"/>
      <c r="F436" s="516"/>
      <c r="G436" s="516"/>
      <c r="H436" s="516"/>
      <c r="I436" s="516"/>
      <c r="J436" s="516"/>
      <c r="K436" s="516"/>
      <c r="L436" s="516"/>
      <c r="M436" s="345" t="s">
        <v>8</v>
      </c>
      <c r="N436" s="343">
        <v>39.6</v>
      </c>
    </row>
    <row r="437" spans="1:14" ht="13.5" customHeight="1" x14ac:dyDescent="0.25">
      <c r="A437" s="342" t="s">
        <v>7599</v>
      </c>
      <c r="B437" s="345" t="s">
        <v>384</v>
      </c>
      <c r="C437" s="516" t="s">
        <v>7600</v>
      </c>
      <c r="D437" s="516"/>
      <c r="E437" s="516"/>
      <c r="F437" s="516"/>
      <c r="G437" s="516"/>
      <c r="H437" s="516"/>
      <c r="I437" s="516"/>
      <c r="J437" s="516"/>
      <c r="K437" s="516"/>
      <c r="L437" s="516"/>
      <c r="M437" s="345" t="s">
        <v>8</v>
      </c>
      <c r="N437" s="343">
        <v>62</v>
      </c>
    </row>
    <row r="438" spans="1:14" ht="12.75" customHeight="1" x14ac:dyDescent="0.25">
      <c r="A438" s="342" t="s">
        <v>7601</v>
      </c>
      <c r="B438" s="345" t="s">
        <v>384</v>
      </c>
      <c r="C438" s="516" t="s">
        <v>7602</v>
      </c>
      <c r="D438" s="516"/>
      <c r="E438" s="516"/>
      <c r="F438" s="516"/>
      <c r="G438" s="516"/>
      <c r="H438" s="516"/>
      <c r="I438" s="516"/>
      <c r="J438" s="516"/>
      <c r="K438" s="516"/>
      <c r="L438" s="516"/>
      <c r="M438" s="345" t="s">
        <v>9</v>
      </c>
      <c r="N438" s="343">
        <v>4</v>
      </c>
    </row>
    <row r="439" spans="1:14" ht="12.75" customHeight="1" x14ac:dyDescent="0.25">
      <c r="A439" s="342" t="s">
        <v>7603</v>
      </c>
      <c r="B439" s="345" t="s">
        <v>384</v>
      </c>
      <c r="C439" s="516" t="s">
        <v>7604</v>
      </c>
      <c r="D439" s="516"/>
      <c r="E439" s="516"/>
      <c r="F439" s="516"/>
      <c r="G439" s="516"/>
      <c r="H439" s="516"/>
      <c r="I439" s="516"/>
      <c r="J439" s="516"/>
      <c r="K439" s="516"/>
      <c r="L439" s="516"/>
      <c r="M439" s="345" t="s">
        <v>9</v>
      </c>
      <c r="N439" s="343">
        <v>3.92</v>
      </c>
    </row>
    <row r="440" spans="1:14" ht="13.5" customHeight="1" x14ac:dyDescent="0.25">
      <c r="A440" s="342" t="s">
        <v>7605</v>
      </c>
      <c r="B440" s="345" t="s">
        <v>384</v>
      </c>
      <c r="C440" s="516" t="s">
        <v>7606</v>
      </c>
      <c r="D440" s="516"/>
      <c r="E440" s="516"/>
      <c r="F440" s="516"/>
      <c r="G440" s="516"/>
      <c r="H440" s="516"/>
      <c r="I440" s="516"/>
      <c r="J440" s="516"/>
      <c r="K440" s="516"/>
      <c r="L440" s="516"/>
      <c r="M440" s="345" t="s">
        <v>9</v>
      </c>
      <c r="N440" s="343">
        <v>4.46</v>
      </c>
    </row>
    <row r="441" spans="1:14" ht="12.75" customHeight="1" x14ac:dyDescent="0.25">
      <c r="A441" s="342" t="s">
        <v>7607</v>
      </c>
      <c r="B441" s="345" t="s">
        <v>384</v>
      </c>
      <c r="C441" s="516" t="s">
        <v>7608</v>
      </c>
      <c r="D441" s="516"/>
      <c r="E441" s="516"/>
      <c r="F441" s="516"/>
      <c r="G441" s="516"/>
      <c r="H441" s="516"/>
      <c r="I441" s="516"/>
      <c r="J441" s="516"/>
      <c r="K441" s="516"/>
      <c r="L441" s="516"/>
      <c r="M441" s="345" t="s">
        <v>216</v>
      </c>
      <c r="N441" s="343">
        <v>0.68</v>
      </c>
    </row>
    <row r="442" spans="1:14" ht="13.5" customHeight="1" x14ac:dyDescent="0.25">
      <c r="A442" s="342" t="s">
        <v>7609</v>
      </c>
      <c r="B442" s="345" t="s">
        <v>384</v>
      </c>
      <c r="C442" s="516" t="s">
        <v>7610</v>
      </c>
      <c r="D442" s="516"/>
      <c r="E442" s="516"/>
      <c r="F442" s="516"/>
      <c r="G442" s="516"/>
      <c r="H442" s="516"/>
      <c r="I442" s="516"/>
      <c r="J442" s="516"/>
      <c r="K442" s="516"/>
      <c r="L442" s="516"/>
      <c r="M442" s="345" t="s">
        <v>216</v>
      </c>
      <c r="N442" s="343">
        <v>3.8</v>
      </c>
    </row>
    <row r="443" spans="1:14" ht="12.75" customHeight="1" x14ac:dyDescent="0.25">
      <c r="A443" s="342" t="s">
        <v>7611</v>
      </c>
      <c r="B443" s="345" t="s">
        <v>384</v>
      </c>
      <c r="C443" s="516" t="s">
        <v>576</v>
      </c>
      <c r="D443" s="516"/>
      <c r="E443" s="516"/>
      <c r="F443" s="516"/>
      <c r="G443" s="516"/>
      <c r="H443" s="516"/>
      <c r="I443" s="516"/>
      <c r="J443" s="516"/>
      <c r="K443" s="516"/>
      <c r="L443" s="516"/>
      <c r="M443" s="345" t="s">
        <v>216</v>
      </c>
      <c r="N443" s="343">
        <v>0.6</v>
      </c>
    </row>
    <row r="444" spans="1:14" ht="12.75" customHeight="1" x14ac:dyDescent="0.25">
      <c r="A444" s="342" t="s">
        <v>7612</v>
      </c>
      <c r="B444" s="345" t="s">
        <v>384</v>
      </c>
      <c r="C444" s="516" t="s">
        <v>7613</v>
      </c>
      <c r="D444" s="516"/>
      <c r="E444" s="516"/>
      <c r="F444" s="516"/>
      <c r="G444" s="516"/>
      <c r="H444" s="516"/>
      <c r="I444" s="516"/>
      <c r="J444" s="516"/>
      <c r="K444" s="516"/>
      <c r="L444" s="516"/>
      <c r="M444" s="345" t="s">
        <v>216</v>
      </c>
      <c r="N444" s="343">
        <v>1</v>
      </c>
    </row>
    <row r="445" spans="1:14" ht="13.5" customHeight="1" x14ac:dyDescent="0.25">
      <c r="A445" s="342" t="s">
        <v>7614</v>
      </c>
      <c r="B445" s="345" t="s">
        <v>384</v>
      </c>
      <c r="C445" s="516" t="s">
        <v>7615</v>
      </c>
      <c r="D445" s="516"/>
      <c r="E445" s="516"/>
      <c r="F445" s="516"/>
      <c r="G445" s="516"/>
      <c r="H445" s="516"/>
      <c r="I445" s="516"/>
      <c r="J445" s="516"/>
      <c r="K445" s="516"/>
      <c r="L445" s="516"/>
      <c r="M445" s="345" t="s">
        <v>216</v>
      </c>
      <c r="N445" s="343">
        <v>5.6</v>
      </c>
    </row>
    <row r="446" spans="1:14" ht="12.75" customHeight="1" x14ac:dyDescent="0.25">
      <c r="A446" s="342" t="s">
        <v>7616</v>
      </c>
      <c r="B446" s="345" t="s">
        <v>384</v>
      </c>
      <c r="C446" s="516" t="s">
        <v>7617</v>
      </c>
      <c r="D446" s="516"/>
      <c r="E446" s="516"/>
      <c r="F446" s="516"/>
      <c r="G446" s="516"/>
      <c r="H446" s="516"/>
      <c r="I446" s="516"/>
      <c r="J446" s="516"/>
      <c r="K446" s="516"/>
      <c r="L446" s="516"/>
      <c r="M446" s="345" t="s">
        <v>216</v>
      </c>
      <c r="N446" s="343">
        <v>0.9</v>
      </c>
    </row>
    <row r="447" spans="1:14" ht="13.5" customHeight="1" x14ac:dyDescent="0.25">
      <c r="A447" s="342" t="s">
        <v>7618</v>
      </c>
      <c r="B447" s="345" t="s">
        <v>384</v>
      </c>
      <c r="C447" s="516" t="s">
        <v>626</v>
      </c>
      <c r="D447" s="516"/>
      <c r="E447" s="516"/>
      <c r="F447" s="516"/>
      <c r="G447" s="516"/>
      <c r="H447" s="516"/>
      <c r="I447" s="516"/>
      <c r="J447" s="516"/>
      <c r="K447" s="516"/>
      <c r="L447" s="516"/>
      <c r="M447" s="345" t="s">
        <v>216</v>
      </c>
      <c r="N447" s="343">
        <v>0.75</v>
      </c>
    </row>
    <row r="448" spans="1:14" ht="12.75" customHeight="1" x14ac:dyDescent="0.25">
      <c r="A448" s="342" t="s">
        <v>7619</v>
      </c>
      <c r="B448" s="345" t="s">
        <v>384</v>
      </c>
      <c r="C448" s="516" t="s">
        <v>7620</v>
      </c>
      <c r="D448" s="516"/>
      <c r="E448" s="516"/>
      <c r="F448" s="516"/>
      <c r="G448" s="516"/>
      <c r="H448" s="516"/>
      <c r="I448" s="516"/>
      <c r="J448" s="516"/>
      <c r="K448" s="516"/>
      <c r="L448" s="516"/>
      <c r="M448" s="345" t="s">
        <v>7621</v>
      </c>
      <c r="N448" s="343">
        <v>1.26</v>
      </c>
    </row>
    <row r="449" spans="1:14" ht="12.75" customHeight="1" x14ac:dyDescent="0.25">
      <c r="A449" s="342" t="s">
        <v>7622</v>
      </c>
      <c r="B449" s="345" t="s">
        <v>384</v>
      </c>
      <c r="C449" s="516" t="s">
        <v>7623</v>
      </c>
      <c r="D449" s="516"/>
      <c r="E449" s="516"/>
      <c r="F449" s="516"/>
      <c r="G449" s="516"/>
      <c r="H449" s="516"/>
      <c r="I449" s="516"/>
      <c r="J449" s="516"/>
      <c r="K449" s="516"/>
      <c r="L449" s="516"/>
      <c r="M449" s="345" t="s">
        <v>216</v>
      </c>
      <c r="N449" s="343">
        <v>1.93</v>
      </c>
    </row>
    <row r="450" spans="1:14" ht="13.5" customHeight="1" x14ac:dyDescent="0.25">
      <c r="A450" s="342" t="s">
        <v>7624</v>
      </c>
      <c r="B450" s="345" t="s">
        <v>384</v>
      </c>
      <c r="C450" s="516" t="s">
        <v>7625</v>
      </c>
      <c r="D450" s="516"/>
      <c r="E450" s="516"/>
      <c r="F450" s="516"/>
      <c r="G450" s="516"/>
      <c r="H450" s="516"/>
      <c r="I450" s="516"/>
      <c r="J450" s="516"/>
      <c r="K450" s="516"/>
      <c r="L450" s="516"/>
      <c r="M450" s="345" t="s">
        <v>216</v>
      </c>
      <c r="N450" s="343">
        <v>1.1000000000000001</v>
      </c>
    </row>
    <row r="451" spans="1:14" ht="12.75" customHeight="1" x14ac:dyDescent="0.25">
      <c r="A451" s="342" t="s">
        <v>7626</v>
      </c>
      <c r="B451" s="345" t="s">
        <v>384</v>
      </c>
      <c r="C451" s="516" t="s">
        <v>7627</v>
      </c>
      <c r="D451" s="516"/>
      <c r="E451" s="516"/>
      <c r="F451" s="516"/>
      <c r="G451" s="516"/>
      <c r="H451" s="516"/>
      <c r="I451" s="516"/>
      <c r="J451" s="516"/>
      <c r="K451" s="516"/>
      <c r="L451" s="516"/>
      <c r="M451" s="345" t="s">
        <v>216</v>
      </c>
      <c r="N451" s="343">
        <v>15.41</v>
      </c>
    </row>
    <row r="452" spans="1:14" ht="12.75" customHeight="1" x14ac:dyDescent="0.25">
      <c r="A452" s="342" t="s">
        <v>7628</v>
      </c>
      <c r="B452" s="345" t="s">
        <v>384</v>
      </c>
      <c r="C452" s="516" t="s">
        <v>7629</v>
      </c>
      <c r="D452" s="516"/>
      <c r="E452" s="516"/>
      <c r="F452" s="516"/>
      <c r="G452" s="516"/>
      <c r="H452" s="516"/>
      <c r="I452" s="516"/>
      <c r="J452" s="516"/>
      <c r="K452" s="516"/>
      <c r="L452" s="516"/>
      <c r="M452" s="345" t="s">
        <v>10</v>
      </c>
      <c r="N452" s="343">
        <v>13.61</v>
      </c>
    </row>
    <row r="453" spans="1:14" ht="13.5" customHeight="1" x14ac:dyDescent="0.25">
      <c r="A453" s="342" t="s">
        <v>7630</v>
      </c>
      <c r="B453" s="345" t="s">
        <v>384</v>
      </c>
      <c r="C453" s="516" t="s">
        <v>7631</v>
      </c>
      <c r="D453" s="516"/>
      <c r="E453" s="516"/>
      <c r="F453" s="516"/>
      <c r="G453" s="516"/>
      <c r="H453" s="516"/>
      <c r="I453" s="516"/>
      <c r="J453" s="516"/>
      <c r="K453" s="516"/>
      <c r="L453" s="516"/>
      <c r="M453" s="345" t="s">
        <v>10</v>
      </c>
      <c r="N453" s="343">
        <v>160.75</v>
      </c>
    </row>
    <row r="454" spans="1:14" ht="12.75" customHeight="1" x14ac:dyDescent="0.25">
      <c r="A454" s="342" t="s">
        <v>7632</v>
      </c>
      <c r="B454" s="345" t="s">
        <v>384</v>
      </c>
      <c r="C454" s="516" t="s">
        <v>7633</v>
      </c>
      <c r="D454" s="516"/>
      <c r="E454" s="516"/>
      <c r="F454" s="516"/>
      <c r="G454" s="516"/>
      <c r="H454" s="516"/>
      <c r="I454" s="516"/>
      <c r="J454" s="516"/>
      <c r="K454" s="516"/>
      <c r="L454" s="516"/>
      <c r="M454" s="345" t="s">
        <v>10</v>
      </c>
      <c r="N454" s="343">
        <v>160.07</v>
      </c>
    </row>
    <row r="455" spans="1:14" ht="13.5" customHeight="1" x14ac:dyDescent="0.25">
      <c r="A455" s="342" t="s">
        <v>7634</v>
      </c>
      <c r="B455" s="345" t="s">
        <v>384</v>
      </c>
      <c r="C455" s="516" t="s">
        <v>7635</v>
      </c>
      <c r="D455" s="516"/>
      <c r="E455" s="516"/>
      <c r="F455" s="516"/>
      <c r="G455" s="516"/>
      <c r="H455" s="516"/>
      <c r="I455" s="516"/>
      <c r="J455" s="516"/>
      <c r="K455" s="516"/>
      <c r="L455" s="516"/>
      <c r="M455" s="345" t="s">
        <v>10</v>
      </c>
      <c r="N455" s="343">
        <v>150.80000000000001</v>
      </c>
    </row>
    <row r="456" spans="1:14" ht="12.75" customHeight="1" x14ac:dyDescent="0.25">
      <c r="A456" s="342" t="s">
        <v>7636</v>
      </c>
      <c r="B456" s="345" t="s">
        <v>384</v>
      </c>
      <c r="C456" s="516" t="s">
        <v>7637</v>
      </c>
      <c r="D456" s="516"/>
      <c r="E456" s="516"/>
      <c r="F456" s="516"/>
      <c r="G456" s="516"/>
      <c r="H456" s="516"/>
      <c r="I456" s="516"/>
      <c r="J456" s="516"/>
      <c r="K456" s="516"/>
      <c r="L456" s="516"/>
      <c r="M456" s="345" t="s">
        <v>10</v>
      </c>
      <c r="N456" s="343">
        <v>160.57</v>
      </c>
    </row>
    <row r="457" spans="1:14" ht="12.75" customHeight="1" x14ac:dyDescent="0.25">
      <c r="A457" s="342" t="s">
        <v>7638</v>
      </c>
      <c r="B457" s="345" t="s">
        <v>384</v>
      </c>
      <c r="C457" s="516" t="s">
        <v>7639</v>
      </c>
      <c r="D457" s="516"/>
      <c r="E457" s="516"/>
      <c r="F457" s="516"/>
      <c r="G457" s="516"/>
      <c r="H457" s="516"/>
      <c r="I457" s="516"/>
      <c r="J457" s="516"/>
      <c r="K457" s="516"/>
      <c r="L457" s="516"/>
      <c r="M457" s="345" t="s">
        <v>10</v>
      </c>
      <c r="N457" s="343">
        <v>111.27</v>
      </c>
    </row>
    <row r="458" spans="1:14" ht="13.5" customHeight="1" x14ac:dyDescent="0.25">
      <c r="A458" s="342" t="s">
        <v>7640</v>
      </c>
      <c r="B458" s="345" t="s">
        <v>384</v>
      </c>
      <c r="C458" s="516" t="s">
        <v>7641</v>
      </c>
      <c r="D458" s="516"/>
      <c r="E458" s="516"/>
      <c r="F458" s="516"/>
      <c r="G458" s="516"/>
      <c r="H458" s="516"/>
      <c r="I458" s="516"/>
      <c r="J458" s="516"/>
      <c r="K458" s="516"/>
      <c r="L458" s="516"/>
      <c r="M458" s="345" t="s">
        <v>10</v>
      </c>
      <c r="N458" s="343">
        <v>111.27</v>
      </c>
    </row>
    <row r="459" spans="1:14" ht="12.75" customHeight="1" x14ac:dyDescent="0.25">
      <c r="A459" s="342" t="s">
        <v>7642</v>
      </c>
      <c r="B459" s="345" t="s">
        <v>384</v>
      </c>
      <c r="C459" s="516" t="s">
        <v>7643</v>
      </c>
      <c r="D459" s="516"/>
      <c r="E459" s="516"/>
      <c r="F459" s="516"/>
      <c r="G459" s="516"/>
      <c r="H459" s="516"/>
      <c r="I459" s="516"/>
      <c r="J459" s="516"/>
      <c r="K459" s="516"/>
      <c r="L459" s="516"/>
      <c r="M459" s="345" t="s">
        <v>10</v>
      </c>
      <c r="N459" s="343">
        <v>167.61</v>
      </c>
    </row>
    <row r="460" spans="1:14" ht="13.5" customHeight="1" x14ac:dyDescent="0.25">
      <c r="A460" s="342" t="s">
        <v>7644</v>
      </c>
      <c r="B460" s="345" t="s">
        <v>384</v>
      </c>
      <c r="C460" s="516" t="s">
        <v>7645</v>
      </c>
      <c r="D460" s="516"/>
      <c r="E460" s="516"/>
      <c r="F460" s="516"/>
      <c r="G460" s="516"/>
      <c r="H460" s="516"/>
      <c r="I460" s="516"/>
      <c r="J460" s="516"/>
      <c r="K460" s="516"/>
      <c r="L460" s="516"/>
      <c r="M460" s="345" t="s">
        <v>10</v>
      </c>
      <c r="N460" s="343">
        <v>148.08000000000001</v>
      </c>
    </row>
    <row r="461" spans="1:14" ht="12.75" customHeight="1" x14ac:dyDescent="0.25">
      <c r="A461" s="342" t="s">
        <v>7646</v>
      </c>
      <c r="B461" s="345" t="s">
        <v>384</v>
      </c>
      <c r="C461" s="516" t="s">
        <v>7647</v>
      </c>
      <c r="D461" s="516"/>
      <c r="E461" s="516"/>
      <c r="F461" s="516"/>
      <c r="G461" s="516"/>
      <c r="H461" s="516"/>
      <c r="I461" s="516"/>
      <c r="J461" s="516"/>
      <c r="K461" s="516"/>
      <c r="L461" s="516"/>
      <c r="M461" s="345" t="s">
        <v>10</v>
      </c>
      <c r="N461" s="343">
        <v>115.2</v>
      </c>
    </row>
    <row r="462" spans="1:14" ht="12.75" customHeight="1" x14ac:dyDescent="0.25">
      <c r="A462" s="342" t="s">
        <v>7648</v>
      </c>
      <c r="B462" s="345" t="s">
        <v>384</v>
      </c>
      <c r="C462" s="516" t="s">
        <v>7649</v>
      </c>
      <c r="D462" s="516"/>
      <c r="E462" s="516"/>
      <c r="F462" s="516"/>
      <c r="G462" s="516"/>
      <c r="H462" s="516"/>
      <c r="I462" s="516"/>
      <c r="J462" s="516"/>
      <c r="K462" s="516"/>
      <c r="L462" s="516"/>
      <c r="M462" s="345" t="s">
        <v>10</v>
      </c>
      <c r="N462" s="343">
        <v>160.57</v>
      </c>
    </row>
    <row r="463" spans="1:14" ht="13.5" customHeight="1" x14ac:dyDescent="0.25">
      <c r="A463" s="342" t="s">
        <v>7650</v>
      </c>
      <c r="B463" s="345" t="s">
        <v>384</v>
      </c>
      <c r="C463" s="516" t="s">
        <v>7651</v>
      </c>
      <c r="D463" s="516"/>
      <c r="E463" s="516"/>
      <c r="F463" s="516"/>
      <c r="G463" s="516"/>
      <c r="H463" s="516"/>
      <c r="I463" s="516"/>
      <c r="J463" s="516"/>
      <c r="K463" s="516"/>
      <c r="L463" s="516"/>
      <c r="M463" s="345" t="s">
        <v>381</v>
      </c>
      <c r="N463" s="343">
        <v>83.5</v>
      </c>
    </row>
    <row r="464" spans="1:14" ht="12.75" customHeight="1" x14ac:dyDescent="0.25">
      <c r="A464" s="342" t="s">
        <v>7652</v>
      </c>
      <c r="B464" s="345" t="s">
        <v>384</v>
      </c>
      <c r="C464" s="516" t="s">
        <v>7653</v>
      </c>
      <c r="D464" s="516"/>
      <c r="E464" s="516"/>
      <c r="F464" s="516"/>
      <c r="G464" s="516"/>
      <c r="H464" s="516"/>
      <c r="I464" s="516"/>
      <c r="J464" s="516"/>
      <c r="K464" s="516"/>
      <c r="L464" s="516"/>
      <c r="M464" s="345" t="s">
        <v>381</v>
      </c>
      <c r="N464" s="343">
        <v>83.5</v>
      </c>
    </row>
    <row r="465" spans="1:14" ht="13.5" customHeight="1" x14ac:dyDescent="0.25">
      <c r="A465" s="342" t="s">
        <v>7654</v>
      </c>
      <c r="B465" s="345" t="s">
        <v>384</v>
      </c>
      <c r="C465" s="516" t="s">
        <v>7655</v>
      </c>
      <c r="D465" s="516"/>
      <c r="E465" s="516"/>
      <c r="F465" s="516"/>
      <c r="G465" s="516"/>
      <c r="H465" s="516"/>
      <c r="I465" s="516"/>
      <c r="J465" s="516"/>
      <c r="K465" s="516"/>
      <c r="L465" s="516"/>
      <c r="M465" s="345" t="s">
        <v>10</v>
      </c>
      <c r="N465" s="343">
        <v>85</v>
      </c>
    </row>
    <row r="466" spans="1:14" ht="12.75" customHeight="1" x14ac:dyDescent="0.25">
      <c r="A466" s="342" t="s">
        <v>7656</v>
      </c>
      <c r="B466" s="345" t="s">
        <v>384</v>
      </c>
      <c r="C466" s="516" t="s">
        <v>7657</v>
      </c>
      <c r="D466" s="516"/>
      <c r="E466" s="516"/>
      <c r="F466" s="516"/>
      <c r="G466" s="516"/>
      <c r="H466" s="516"/>
      <c r="I466" s="516"/>
      <c r="J466" s="516"/>
      <c r="K466" s="516"/>
      <c r="L466" s="516"/>
      <c r="M466" s="345" t="s">
        <v>10</v>
      </c>
      <c r="N466" s="343">
        <v>159.16</v>
      </c>
    </row>
    <row r="467" spans="1:14" ht="12.75" customHeight="1" x14ac:dyDescent="0.25">
      <c r="A467" s="342" t="s">
        <v>7658</v>
      </c>
      <c r="B467" s="345" t="s">
        <v>384</v>
      </c>
      <c r="C467" s="516" t="s">
        <v>7659</v>
      </c>
      <c r="D467" s="516"/>
      <c r="E467" s="516"/>
      <c r="F467" s="516"/>
      <c r="G467" s="516"/>
      <c r="H467" s="516"/>
      <c r="I467" s="516"/>
      <c r="J467" s="516"/>
      <c r="K467" s="516"/>
      <c r="L467" s="516"/>
      <c r="M467" s="345" t="s">
        <v>10</v>
      </c>
      <c r="N467" s="343">
        <v>171.41</v>
      </c>
    </row>
    <row r="468" spans="1:14" ht="13.5" customHeight="1" x14ac:dyDescent="0.25">
      <c r="A468" s="342" t="s">
        <v>7660</v>
      </c>
      <c r="B468" s="345" t="s">
        <v>384</v>
      </c>
      <c r="C468" s="516" t="s">
        <v>7661</v>
      </c>
      <c r="D468" s="516"/>
      <c r="E468" s="516"/>
      <c r="F468" s="516"/>
      <c r="G468" s="516"/>
      <c r="H468" s="516"/>
      <c r="I468" s="516"/>
      <c r="J468" s="516"/>
      <c r="K468" s="516"/>
      <c r="L468" s="516"/>
      <c r="M468" s="345" t="s">
        <v>510</v>
      </c>
      <c r="N468" s="343">
        <v>262.41000000000003</v>
      </c>
    </row>
    <row r="469" spans="1:14" ht="12.75" customHeight="1" x14ac:dyDescent="0.25">
      <c r="A469" s="342" t="s">
        <v>7662</v>
      </c>
      <c r="B469" s="345" t="s">
        <v>384</v>
      </c>
      <c r="C469" s="516" t="s">
        <v>7663</v>
      </c>
      <c r="D469" s="516"/>
      <c r="E469" s="516"/>
      <c r="F469" s="516"/>
      <c r="G469" s="516"/>
      <c r="H469" s="516"/>
      <c r="I469" s="516"/>
      <c r="J469" s="516"/>
      <c r="K469" s="516"/>
      <c r="L469" s="516"/>
      <c r="M469" s="345" t="s">
        <v>510</v>
      </c>
      <c r="N469" s="343">
        <v>114.9</v>
      </c>
    </row>
    <row r="470" spans="1:14" ht="3" customHeight="1" x14ac:dyDescent="0.25">
      <c r="C470" s="516"/>
      <c r="D470" s="516"/>
      <c r="E470" s="516"/>
      <c r="F470" s="516"/>
      <c r="G470" s="516"/>
      <c r="H470" s="516"/>
      <c r="I470" s="516"/>
      <c r="J470" s="516"/>
      <c r="K470" s="516"/>
      <c r="L470" s="516"/>
    </row>
    <row r="471" spans="1:14" ht="13.5" customHeight="1" x14ac:dyDescent="0.25">
      <c r="A471" s="342" t="s">
        <v>7664</v>
      </c>
      <c r="B471" s="345" t="s">
        <v>384</v>
      </c>
      <c r="C471" s="516" t="s">
        <v>7665</v>
      </c>
      <c r="D471" s="516"/>
      <c r="E471" s="516"/>
      <c r="F471" s="516"/>
      <c r="G471" s="516"/>
      <c r="H471" s="516"/>
      <c r="I471" s="516"/>
      <c r="J471" s="516"/>
      <c r="K471" s="516"/>
      <c r="L471" s="516"/>
      <c r="M471" s="345" t="s">
        <v>510</v>
      </c>
      <c r="N471" s="343">
        <v>149.9</v>
      </c>
    </row>
    <row r="472" spans="1:14" ht="3" customHeight="1" x14ac:dyDescent="0.25">
      <c r="C472" s="516"/>
      <c r="D472" s="516"/>
      <c r="E472" s="516"/>
      <c r="F472" s="516"/>
      <c r="G472" s="516"/>
      <c r="H472" s="516"/>
      <c r="I472" s="516"/>
      <c r="J472" s="516"/>
      <c r="K472" s="516"/>
      <c r="L472" s="516"/>
    </row>
    <row r="473" spans="1:14" ht="13.5" customHeight="1" x14ac:dyDescent="0.25">
      <c r="A473" s="342" t="s">
        <v>7666</v>
      </c>
      <c r="B473" s="345" t="s">
        <v>384</v>
      </c>
      <c r="C473" s="516" t="s">
        <v>7667</v>
      </c>
      <c r="D473" s="516"/>
      <c r="E473" s="516"/>
      <c r="F473" s="516"/>
      <c r="G473" s="516"/>
      <c r="H473" s="516"/>
      <c r="I473" s="516"/>
      <c r="J473" s="516"/>
      <c r="K473" s="516"/>
      <c r="L473" s="516"/>
      <c r="M473" s="345" t="s">
        <v>510</v>
      </c>
      <c r="N473" s="343">
        <v>149.9</v>
      </c>
    </row>
    <row r="474" spans="1:14" ht="3" customHeight="1" x14ac:dyDescent="0.25">
      <c r="C474" s="516"/>
      <c r="D474" s="516"/>
      <c r="E474" s="516"/>
      <c r="F474" s="516"/>
      <c r="G474" s="516"/>
      <c r="H474" s="516"/>
      <c r="I474" s="516"/>
      <c r="J474" s="516"/>
      <c r="K474" s="516"/>
      <c r="L474" s="516"/>
    </row>
    <row r="475" spans="1:14" ht="12.75" customHeight="1" x14ac:dyDescent="0.25">
      <c r="A475" s="342" t="s">
        <v>7668</v>
      </c>
      <c r="B475" s="345" t="s">
        <v>384</v>
      </c>
      <c r="C475" s="516" t="s">
        <v>7669</v>
      </c>
      <c r="D475" s="516"/>
      <c r="E475" s="516"/>
      <c r="F475" s="516"/>
      <c r="G475" s="516"/>
      <c r="H475" s="516"/>
      <c r="I475" s="516"/>
      <c r="J475" s="516"/>
      <c r="K475" s="516"/>
      <c r="L475" s="516"/>
      <c r="M475" s="345" t="s">
        <v>510</v>
      </c>
      <c r="N475" s="343">
        <v>159</v>
      </c>
    </row>
    <row r="476" spans="1:14" ht="3.75" customHeight="1" x14ac:dyDescent="0.25">
      <c r="C476" s="516"/>
      <c r="D476" s="516"/>
      <c r="E476" s="516"/>
      <c r="F476" s="516"/>
      <c r="G476" s="516"/>
      <c r="H476" s="516"/>
      <c r="I476" s="516"/>
      <c r="J476" s="516"/>
      <c r="K476" s="516"/>
      <c r="L476" s="516"/>
    </row>
    <row r="477" spans="1:14" ht="12.75" customHeight="1" x14ac:dyDescent="0.25">
      <c r="A477" s="342" t="s">
        <v>7670</v>
      </c>
      <c r="B477" s="345" t="s">
        <v>384</v>
      </c>
      <c r="C477" s="516" t="s">
        <v>7671</v>
      </c>
      <c r="D477" s="516"/>
      <c r="E477" s="516"/>
      <c r="F477" s="516"/>
      <c r="G477" s="516"/>
      <c r="H477" s="516"/>
      <c r="I477" s="516"/>
      <c r="J477" s="516"/>
      <c r="K477" s="516"/>
      <c r="L477" s="516"/>
      <c r="M477" s="345" t="s">
        <v>510</v>
      </c>
      <c r="N477" s="343">
        <v>130</v>
      </c>
    </row>
    <row r="478" spans="1:14" ht="13.5" customHeight="1" x14ac:dyDescent="0.25">
      <c r="A478" s="342" t="s">
        <v>7672</v>
      </c>
      <c r="B478" s="345" t="s">
        <v>384</v>
      </c>
      <c r="C478" s="516" t="s">
        <v>7673</v>
      </c>
      <c r="D478" s="516"/>
      <c r="E478" s="516"/>
      <c r="F478" s="516"/>
      <c r="G478" s="516"/>
      <c r="H478" s="516"/>
      <c r="I478" s="516"/>
      <c r="J478" s="516"/>
      <c r="K478" s="516"/>
      <c r="L478" s="516"/>
      <c r="M478" s="345" t="s">
        <v>510</v>
      </c>
      <c r="N478" s="343">
        <v>130</v>
      </c>
    </row>
    <row r="479" spans="1:14" ht="12.75" customHeight="1" x14ac:dyDescent="0.25">
      <c r="A479" s="342" t="s">
        <v>7674</v>
      </c>
      <c r="B479" s="345" t="s">
        <v>384</v>
      </c>
      <c r="C479" s="516" t="s">
        <v>7675</v>
      </c>
      <c r="D479" s="516"/>
      <c r="E479" s="516"/>
      <c r="F479" s="516"/>
      <c r="G479" s="516"/>
      <c r="H479" s="516"/>
      <c r="I479" s="516"/>
      <c r="J479" s="516"/>
      <c r="K479" s="516"/>
      <c r="L479" s="516"/>
      <c r="M479" s="345" t="s">
        <v>8</v>
      </c>
      <c r="N479" s="343">
        <v>7.27</v>
      </c>
    </row>
    <row r="480" spans="1:14" ht="12.75" customHeight="1" x14ac:dyDescent="0.25">
      <c r="A480" s="342" t="s">
        <v>7676</v>
      </c>
      <c r="B480" s="345" t="s">
        <v>384</v>
      </c>
      <c r="C480" s="516" t="s">
        <v>7677</v>
      </c>
      <c r="D480" s="516"/>
      <c r="E480" s="516"/>
      <c r="F480" s="516"/>
      <c r="G480" s="516"/>
      <c r="H480" s="516"/>
      <c r="I480" s="516"/>
      <c r="J480" s="516"/>
      <c r="K480" s="516"/>
      <c r="L480" s="516"/>
      <c r="M480" s="345" t="s">
        <v>9</v>
      </c>
      <c r="N480" s="343">
        <v>85</v>
      </c>
    </row>
    <row r="481" spans="1:14" ht="3.75" customHeight="1" x14ac:dyDescent="0.25">
      <c r="C481" s="516"/>
      <c r="D481" s="516"/>
      <c r="E481" s="516"/>
      <c r="F481" s="516"/>
      <c r="G481" s="516"/>
      <c r="H481" s="516"/>
      <c r="I481" s="516"/>
      <c r="J481" s="516"/>
      <c r="K481" s="516"/>
      <c r="L481" s="516"/>
    </row>
    <row r="482" spans="1:14" ht="12.75" customHeight="1" x14ac:dyDescent="0.25">
      <c r="A482" s="342" t="s">
        <v>7678</v>
      </c>
      <c r="B482" s="345" t="s">
        <v>384</v>
      </c>
      <c r="C482" s="516" t="s">
        <v>7679</v>
      </c>
      <c r="D482" s="516"/>
      <c r="E482" s="516"/>
      <c r="F482" s="516"/>
      <c r="G482" s="516"/>
      <c r="H482" s="516"/>
      <c r="I482" s="516"/>
      <c r="J482" s="516"/>
      <c r="K482" s="516"/>
      <c r="L482" s="516"/>
      <c r="M482" s="345" t="s">
        <v>510</v>
      </c>
      <c r="N482" s="343">
        <v>101</v>
      </c>
    </row>
    <row r="483" spans="1:14" ht="3" customHeight="1" x14ac:dyDescent="0.25">
      <c r="C483" s="516"/>
      <c r="D483" s="516"/>
      <c r="E483" s="516"/>
      <c r="F483" s="516"/>
      <c r="G483" s="516"/>
      <c r="H483" s="516"/>
      <c r="I483" s="516"/>
      <c r="J483" s="516"/>
      <c r="K483" s="516"/>
      <c r="L483" s="516"/>
    </row>
    <row r="484" spans="1:14" ht="13.5" customHeight="1" x14ac:dyDescent="0.25">
      <c r="A484" s="342" t="s">
        <v>7680</v>
      </c>
      <c r="B484" s="345" t="s">
        <v>384</v>
      </c>
      <c r="C484" s="516" t="s">
        <v>7681</v>
      </c>
      <c r="D484" s="516"/>
      <c r="E484" s="516"/>
      <c r="F484" s="516"/>
      <c r="G484" s="516"/>
      <c r="H484" s="516"/>
      <c r="I484" s="516"/>
      <c r="J484" s="516"/>
      <c r="K484" s="516"/>
      <c r="L484" s="516"/>
      <c r="M484" s="345" t="s">
        <v>510</v>
      </c>
      <c r="N484" s="343">
        <v>179.93</v>
      </c>
    </row>
    <row r="485" spans="1:14" ht="3" customHeight="1" x14ac:dyDescent="0.25">
      <c r="C485" s="516"/>
      <c r="D485" s="516"/>
      <c r="E485" s="516"/>
      <c r="F485" s="516"/>
      <c r="G485" s="516"/>
      <c r="H485" s="516"/>
      <c r="I485" s="516"/>
      <c r="J485" s="516"/>
      <c r="K485" s="516"/>
      <c r="L485" s="516"/>
    </row>
    <row r="486" spans="1:14" ht="13.5" customHeight="1" x14ac:dyDescent="0.25">
      <c r="A486" s="342" t="s">
        <v>7682</v>
      </c>
      <c r="B486" s="345" t="s">
        <v>384</v>
      </c>
      <c r="C486" s="516" t="s">
        <v>7683</v>
      </c>
      <c r="D486" s="516"/>
      <c r="E486" s="516"/>
      <c r="F486" s="516"/>
      <c r="G486" s="516"/>
      <c r="H486" s="516"/>
      <c r="I486" s="516"/>
      <c r="J486" s="516"/>
      <c r="K486" s="516"/>
      <c r="L486" s="516"/>
      <c r="M486" s="345" t="s">
        <v>510</v>
      </c>
      <c r="N486" s="343">
        <v>160.19999999999999</v>
      </c>
    </row>
    <row r="487" spans="1:14" ht="3" customHeight="1" x14ac:dyDescent="0.25">
      <c r="C487" s="516"/>
      <c r="D487" s="516"/>
      <c r="E487" s="516"/>
      <c r="F487" s="516"/>
      <c r="G487" s="516"/>
      <c r="H487" s="516"/>
      <c r="I487" s="516"/>
      <c r="J487" s="516"/>
      <c r="K487" s="516"/>
      <c r="L487" s="516"/>
    </row>
    <row r="488" spans="1:14" ht="12.75" customHeight="1" x14ac:dyDescent="0.25">
      <c r="A488" s="342" t="s">
        <v>7684</v>
      </c>
      <c r="B488" s="345" t="s">
        <v>384</v>
      </c>
      <c r="C488" s="516" t="s">
        <v>7685</v>
      </c>
      <c r="D488" s="516"/>
      <c r="E488" s="516"/>
      <c r="F488" s="516"/>
      <c r="G488" s="516"/>
      <c r="H488" s="516"/>
      <c r="I488" s="516"/>
      <c r="J488" s="516"/>
      <c r="K488" s="516"/>
      <c r="L488" s="516"/>
      <c r="M488" s="345" t="s">
        <v>510</v>
      </c>
      <c r="N488" s="343">
        <v>189.41</v>
      </c>
    </row>
    <row r="489" spans="1:14" ht="3.75" customHeight="1" x14ac:dyDescent="0.25">
      <c r="C489" s="516"/>
      <c r="D489" s="516"/>
      <c r="E489" s="516"/>
      <c r="F489" s="516"/>
      <c r="G489" s="516"/>
      <c r="H489" s="516"/>
      <c r="I489" s="516"/>
      <c r="J489" s="516"/>
      <c r="K489" s="516"/>
      <c r="L489" s="516"/>
    </row>
    <row r="490" spans="1:14" ht="12.75" customHeight="1" x14ac:dyDescent="0.25">
      <c r="A490" s="342" t="s">
        <v>7686</v>
      </c>
      <c r="B490" s="345" t="s">
        <v>384</v>
      </c>
      <c r="C490" s="516" t="s">
        <v>7687</v>
      </c>
      <c r="D490" s="516"/>
      <c r="E490" s="516"/>
      <c r="F490" s="516"/>
      <c r="G490" s="516"/>
      <c r="H490" s="516"/>
      <c r="I490" s="516"/>
      <c r="J490" s="516"/>
      <c r="K490" s="516"/>
      <c r="L490" s="516"/>
      <c r="M490" s="345" t="s">
        <v>510</v>
      </c>
      <c r="N490" s="343">
        <v>190.89</v>
      </c>
    </row>
    <row r="491" spans="1:14" ht="3.75" customHeight="1" x14ac:dyDescent="0.25">
      <c r="C491" s="516"/>
      <c r="D491" s="516"/>
      <c r="E491" s="516"/>
      <c r="F491" s="516"/>
      <c r="G491" s="516"/>
      <c r="H491" s="516"/>
      <c r="I491" s="516"/>
      <c r="J491" s="516"/>
      <c r="K491" s="516"/>
      <c r="L491" s="516"/>
    </row>
    <row r="492" spans="1:14" ht="12.75" customHeight="1" x14ac:dyDescent="0.25">
      <c r="A492" s="342" t="s">
        <v>7688</v>
      </c>
      <c r="B492" s="345" t="s">
        <v>384</v>
      </c>
      <c r="C492" s="516" t="s">
        <v>7689</v>
      </c>
      <c r="D492" s="516"/>
      <c r="E492" s="516"/>
      <c r="F492" s="516"/>
      <c r="G492" s="516"/>
      <c r="H492" s="516"/>
      <c r="I492" s="516"/>
      <c r="J492" s="516"/>
      <c r="K492" s="516"/>
      <c r="L492" s="516"/>
      <c r="M492" s="345" t="s">
        <v>510</v>
      </c>
      <c r="N492" s="343">
        <v>180.01</v>
      </c>
    </row>
    <row r="493" spans="1:14" ht="3" customHeight="1" x14ac:dyDescent="0.25">
      <c r="C493" s="516"/>
      <c r="D493" s="516"/>
      <c r="E493" s="516"/>
      <c r="F493" s="516"/>
      <c r="G493" s="516"/>
      <c r="H493" s="516"/>
      <c r="I493" s="516"/>
      <c r="J493" s="516"/>
      <c r="K493" s="516"/>
      <c r="L493" s="516"/>
    </row>
    <row r="494" spans="1:14" ht="13.5" customHeight="1" x14ac:dyDescent="0.25">
      <c r="A494" s="342" t="s">
        <v>7690</v>
      </c>
      <c r="B494" s="345" t="s">
        <v>384</v>
      </c>
      <c r="C494" s="516" t="s">
        <v>7691</v>
      </c>
      <c r="D494" s="516"/>
      <c r="E494" s="516"/>
      <c r="F494" s="516"/>
      <c r="G494" s="516"/>
      <c r="H494" s="516"/>
      <c r="I494" s="516"/>
      <c r="J494" s="516"/>
      <c r="K494" s="516"/>
      <c r="L494" s="516"/>
      <c r="M494" s="345" t="s">
        <v>510</v>
      </c>
      <c r="N494" s="343">
        <v>198.9</v>
      </c>
    </row>
    <row r="495" spans="1:14" ht="3" customHeight="1" x14ac:dyDescent="0.25">
      <c r="C495" s="516"/>
      <c r="D495" s="516"/>
      <c r="E495" s="516"/>
      <c r="F495" s="516"/>
      <c r="G495" s="516"/>
      <c r="H495" s="516"/>
      <c r="I495" s="516"/>
      <c r="J495" s="516"/>
      <c r="K495" s="516"/>
      <c r="L495" s="516"/>
    </row>
    <row r="496" spans="1:14" ht="13.5" customHeight="1" x14ac:dyDescent="0.25">
      <c r="A496" s="342" t="s">
        <v>7692</v>
      </c>
      <c r="B496" s="345" t="s">
        <v>384</v>
      </c>
      <c r="C496" s="516" t="s">
        <v>7693</v>
      </c>
      <c r="D496" s="516"/>
      <c r="E496" s="516"/>
      <c r="F496" s="516"/>
      <c r="G496" s="516"/>
      <c r="H496" s="516"/>
      <c r="I496" s="516"/>
      <c r="J496" s="516"/>
      <c r="K496" s="516"/>
      <c r="L496" s="516"/>
      <c r="M496" s="345" t="s">
        <v>510</v>
      </c>
      <c r="N496" s="343">
        <v>51.58</v>
      </c>
    </row>
    <row r="497" spans="1:14" ht="12.75" customHeight="1" x14ac:dyDescent="0.25">
      <c r="A497" s="342" t="s">
        <v>7694</v>
      </c>
      <c r="B497" s="345" t="s">
        <v>384</v>
      </c>
      <c r="C497" s="516" t="s">
        <v>7695</v>
      </c>
      <c r="D497" s="516"/>
      <c r="E497" s="516"/>
      <c r="F497" s="516"/>
      <c r="G497" s="516"/>
      <c r="H497" s="516"/>
      <c r="I497" s="516"/>
      <c r="J497" s="516"/>
      <c r="K497" s="516"/>
      <c r="L497" s="516"/>
      <c r="M497" s="345" t="s">
        <v>510</v>
      </c>
      <c r="N497" s="343">
        <v>81.680000000000007</v>
      </c>
    </row>
    <row r="498" spans="1:14" ht="12.75" customHeight="1" x14ac:dyDescent="0.25">
      <c r="A498" s="342" t="s">
        <v>7696</v>
      </c>
      <c r="B498" s="345" t="s">
        <v>384</v>
      </c>
      <c r="C498" s="516" t="s">
        <v>7697</v>
      </c>
      <c r="D498" s="516"/>
      <c r="E498" s="516"/>
      <c r="F498" s="516"/>
      <c r="G498" s="516"/>
      <c r="H498" s="516"/>
      <c r="I498" s="516"/>
      <c r="J498" s="516"/>
      <c r="K498" s="516"/>
      <c r="L498" s="516"/>
      <c r="M498" s="345" t="s">
        <v>510</v>
      </c>
      <c r="N498" s="343">
        <v>62.31</v>
      </c>
    </row>
    <row r="499" spans="1:14" ht="13.5" customHeight="1" x14ac:dyDescent="0.25">
      <c r="A499" s="342" t="s">
        <v>7698</v>
      </c>
      <c r="B499" s="345" t="s">
        <v>384</v>
      </c>
      <c r="C499" s="516" t="s">
        <v>7699</v>
      </c>
      <c r="D499" s="516"/>
      <c r="E499" s="516"/>
      <c r="F499" s="516"/>
      <c r="G499" s="516"/>
      <c r="H499" s="516"/>
      <c r="I499" s="516"/>
      <c r="J499" s="516"/>
      <c r="K499" s="516"/>
      <c r="L499" s="516"/>
      <c r="M499" s="345" t="s">
        <v>510</v>
      </c>
      <c r="N499" s="343">
        <v>6.12</v>
      </c>
    </row>
    <row r="500" spans="1:14" ht="3" customHeight="1" x14ac:dyDescent="0.25">
      <c r="C500" s="516"/>
      <c r="D500" s="516"/>
      <c r="E500" s="516"/>
      <c r="F500" s="516"/>
      <c r="G500" s="516"/>
      <c r="H500" s="516"/>
      <c r="I500" s="516"/>
      <c r="J500" s="516"/>
      <c r="K500" s="516"/>
      <c r="L500" s="516"/>
    </row>
    <row r="501" spans="1:14" ht="12.75" customHeight="1" x14ac:dyDescent="0.25">
      <c r="A501" s="342" t="s">
        <v>7700</v>
      </c>
      <c r="B501" s="345" t="s">
        <v>384</v>
      </c>
      <c r="C501" s="516" t="s">
        <v>7701</v>
      </c>
      <c r="D501" s="516"/>
      <c r="E501" s="516"/>
      <c r="F501" s="516"/>
      <c r="G501" s="516"/>
      <c r="H501" s="516"/>
      <c r="I501" s="516"/>
      <c r="J501" s="516"/>
      <c r="K501" s="516"/>
      <c r="L501" s="516"/>
      <c r="M501" s="345" t="s">
        <v>510</v>
      </c>
      <c r="N501" s="343">
        <v>9.17</v>
      </c>
    </row>
    <row r="502" spans="1:14" ht="3.75" customHeight="1" x14ac:dyDescent="0.25">
      <c r="C502" s="516"/>
      <c r="D502" s="516"/>
      <c r="E502" s="516"/>
      <c r="F502" s="516"/>
      <c r="G502" s="516"/>
      <c r="H502" s="516"/>
      <c r="I502" s="516"/>
      <c r="J502" s="516"/>
      <c r="K502" s="516"/>
      <c r="L502" s="516"/>
    </row>
    <row r="503" spans="1:14" ht="12.75" customHeight="1" x14ac:dyDescent="0.25">
      <c r="A503" s="342" t="s">
        <v>7702</v>
      </c>
      <c r="B503" s="345" t="s">
        <v>384</v>
      </c>
      <c r="C503" s="516" t="s">
        <v>7703</v>
      </c>
      <c r="D503" s="516"/>
      <c r="E503" s="516"/>
      <c r="F503" s="516"/>
      <c r="G503" s="516"/>
      <c r="H503" s="516"/>
      <c r="I503" s="516"/>
      <c r="J503" s="516"/>
      <c r="K503" s="516"/>
      <c r="L503" s="516"/>
      <c r="M503" s="345" t="s">
        <v>510</v>
      </c>
      <c r="N503" s="343">
        <v>8.77</v>
      </c>
    </row>
    <row r="504" spans="1:14" ht="3.75" customHeight="1" x14ac:dyDescent="0.25">
      <c r="C504" s="516"/>
      <c r="D504" s="516"/>
      <c r="E504" s="516"/>
      <c r="F504" s="516"/>
      <c r="G504" s="516"/>
      <c r="H504" s="516"/>
      <c r="I504" s="516"/>
      <c r="J504" s="516"/>
      <c r="K504" s="516"/>
      <c r="L504" s="516"/>
    </row>
    <row r="505" spans="1:14" ht="12.75" customHeight="1" x14ac:dyDescent="0.25">
      <c r="A505" s="342" t="s">
        <v>7704</v>
      </c>
      <c r="B505" s="345" t="s">
        <v>384</v>
      </c>
      <c r="C505" s="516" t="s">
        <v>7705</v>
      </c>
      <c r="D505" s="516"/>
      <c r="E505" s="516"/>
      <c r="F505" s="516"/>
      <c r="G505" s="516"/>
      <c r="H505" s="516"/>
      <c r="I505" s="516"/>
      <c r="J505" s="516"/>
      <c r="K505" s="516"/>
      <c r="L505" s="516"/>
      <c r="M505" s="345" t="s">
        <v>510</v>
      </c>
      <c r="N505" s="343">
        <v>8.48</v>
      </c>
    </row>
    <row r="506" spans="1:14" ht="3" customHeight="1" x14ac:dyDescent="0.25">
      <c r="C506" s="516"/>
      <c r="D506" s="516"/>
      <c r="E506" s="516"/>
      <c r="F506" s="516"/>
      <c r="G506" s="516"/>
      <c r="H506" s="516"/>
      <c r="I506" s="516"/>
      <c r="J506" s="516"/>
      <c r="K506" s="516"/>
      <c r="L506" s="516"/>
    </row>
    <row r="507" spans="1:14" ht="13.5" customHeight="1" x14ac:dyDescent="0.25">
      <c r="A507" s="342" t="s">
        <v>7706</v>
      </c>
      <c r="B507" s="345" t="s">
        <v>384</v>
      </c>
      <c r="C507" s="516" t="s">
        <v>7707</v>
      </c>
      <c r="D507" s="516"/>
      <c r="E507" s="516"/>
      <c r="F507" s="516"/>
      <c r="G507" s="516"/>
      <c r="H507" s="516"/>
      <c r="I507" s="516"/>
      <c r="J507" s="516"/>
      <c r="K507" s="516"/>
      <c r="L507" s="516"/>
      <c r="M507" s="345" t="s">
        <v>510</v>
      </c>
      <c r="N507" s="343">
        <v>3.23</v>
      </c>
    </row>
    <row r="508" spans="1:14" ht="12.75" customHeight="1" x14ac:dyDescent="0.25">
      <c r="A508" s="342" t="s">
        <v>7708</v>
      </c>
      <c r="B508" s="345" t="s">
        <v>384</v>
      </c>
      <c r="C508" s="516" t="s">
        <v>7709</v>
      </c>
      <c r="D508" s="516"/>
      <c r="E508" s="516"/>
      <c r="F508" s="516"/>
      <c r="G508" s="516"/>
      <c r="H508" s="516"/>
      <c r="I508" s="516"/>
      <c r="J508" s="516"/>
      <c r="K508" s="516"/>
      <c r="L508" s="516"/>
      <c r="M508" s="345" t="s">
        <v>510</v>
      </c>
      <c r="N508" s="343">
        <v>9.3699999999999992</v>
      </c>
    </row>
    <row r="509" spans="1:14" ht="13.5" customHeight="1" x14ac:dyDescent="0.25">
      <c r="A509" s="342" t="s">
        <v>7710</v>
      </c>
      <c r="B509" s="345" t="s">
        <v>384</v>
      </c>
      <c r="C509" s="516" t="s">
        <v>7711</v>
      </c>
      <c r="D509" s="516"/>
      <c r="E509" s="516"/>
      <c r="F509" s="516"/>
      <c r="G509" s="516"/>
      <c r="H509" s="516"/>
      <c r="I509" s="516"/>
      <c r="J509" s="516"/>
      <c r="K509" s="516"/>
      <c r="L509" s="516"/>
      <c r="M509" s="345" t="s">
        <v>510</v>
      </c>
      <c r="N509" s="343">
        <v>15.9</v>
      </c>
    </row>
    <row r="510" spans="1:14" ht="12.75" customHeight="1" x14ac:dyDescent="0.25">
      <c r="A510" s="342" t="s">
        <v>7712</v>
      </c>
      <c r="B510" s="345" t="s">
        <v>384</v>
      </c>
      <c r="C510" s="516" t="s">
        <v>7713</v>
      </c>
      <c r="D510" s="516"/>
      <c r="E510" s="516"/>
      <c r="F510" s="516"/>
      <c r="G510" s="516"/>
      <c r="H510" s="516"/>
      <c r="I510" s="516"/>
      <c r="J510" s="516"/>
      <c r="K510" s="516"/>
      <c r="L510" s="516"/>
      <c r="M510" s="345" t="s">
        <v>510</v>
      </c>
      <c r="N510" s="343">
        <v>24.99</v>
      </c>
    </row>
    <row r="511" spans="1:14" ht="3" customHeight="1" x14ac:dyDescent="0.25">
      <c r="C511" s="516"/>
      <c r="D511" s="516"/>
      <c r="E511" s="516"/>
      <c r="F511" s="516"/>
      <c r="G511" s="516"/>
      <c r="H511" s="516"/>
      <c r="I511" s="516"/>
      <c r="J511" s="516"/>
      <c r="K511" s="516"/>
      <c r="L511" s="516"/>
    </row>
    <row r="512" spans="1:14" ht="13.5" customHeight="1" x14ac:dyDescent="0.25">
      <c r="A512" s="342" t="s">
        <v>7714</v>
      </c>
      <c r="B512" s="345" t="s">
        <v>384</v>
      </c>
      <c r="C512" s="516" t="s">
        <v>7715</v>
      </c>
      <c r="D512" s="516"/>
      <c r="E512" s="516"/>
      <c r="F512" s="516"/>
      <c r="G512" s="516"/>
      <c r="H512" s="516"/>
      <c r="I512" s="516"/>
      <c r="J512" s="516"/>
      <c r="K512" s="516"/>
      <c r="L512" s="516"/>
      <c r="M512" s="345" t="s">
        <v>510</v>
      </c>
      <c r="N512" s="343">
        <v>13.32</v>
      </c>
    </row>
    <row r="513" spans="1:14" ht="3" customHeight="1" x14ac:dyDescent="0.25">
      <c r="C513" s="516"/>
      <c r="D513" s="516"/>
      <c r="E513" s="516"/>
      <c r="F513" s="516"/>
      <c r="G513" s="516"/>
      <c r="H513" s="516"/>
      <c r="I513" s="516"/>
      <c r="J513" s="516"/>
      <c r="K513" s="516"/>
      <c r="L513" s="516"/>
    </row>
    <row r="514" spans="1:14" ht="12.75" customHeight="1" x14ac:dyDescent="0.25">
      <c r="A514" s="342" t="s">
        <v>7716</v>
      </c>
      <c r="B514" s="345" t="s">
        <v>384</v>
      </c>
      <c r="C514" s="516" t="s">
        <v>7717</v>
      </c>
      <c r="D514" s="516"/>
      <c r="E514" s="516"/>
      <c r="F514" s="516"/>
      <c r="G514" s="516"/>
      <c r="H514" s="516"/>
      <c r="I514" s="516"/>
      <c r="J514" s="516"/>
      <c r="K514" s="516"/>
      <c r="L514" s="516"/>
      <c r="M514" s="345" t="s">
        <v>510</v>
      </c>
      <c r="N514" s="343">
        <v>31.43</v>
      </c>
    </row>
    <row r="515" spans="1:14" ht="3.75" customHeight="1" x14ac:dyDescent="0.25">
      <c r="C515" s="516"/>
      <c r="D515" s="516"/>
      <c r="E515" s="516"/>
      <c r="F515" s="516"/>
      <c r="G515" s="516"/>
      <c r="H515" s="516"/>
      <c r="I515" s="516"/>
      <c r="J515" s="516"/>
      <c r="K515" s="516"/>
      <c r="L515" s="516"/>
    </row>
    <row r="516" spans="1:14" ht="12.75" customHeight="1" x14ac:dyDescent="0.25">
      <c r="A516" s="342" t="s">
        <v>7718</v>
      </c>
      <c r="B516" s="345" t="s">
        <v>384</v>
      </c>
      <c r="C516" s="516" t="s">
        <v>7719</v>
      </c>
      <c r="D516" s="516"/>
      <c r="E516" s="516"/>
      <c r="F516" s="516"/>
      <c r="G516" s="516"/>
      <c r="H516" s="516"/>
      <c r="I516" s="516"/>
      <c r="J516" s="516"/>
      <c r="K516" s="516"/>
      <c r="L516" s="516"/>
      <c r="M516" s="345" t="s">
        <v>510</v>
      </c>
      <c r="N516" s="343">
        <v>44.3</v>
      </c>
    </row>
    <row r="517" spans="1:14" ht="3.75" customHeight="1" x14ac:dyDescent="0.25">
      <c r="C517" s="516"/>
      <c r="D517" s="516"/>
      <c r="E517" s="516"/>
      <c r="F517" s="516"/>
      <c r="G517" s="516"/>
      <c r="H517" s="516"/>
      <c r="I517" s="516"/>
      <c r="J517" s="516"/>
      <c r="K517" s="516"/>
      <c r="L517" s="516"/>
    </row>
    <row r="518" spans="1:14" ht="12.75" customHeight="1" x14ac:dyDescent="0.25">
      <c r="A518" s="342" t="s">
        <v>7720</v>
      </c>
      <c r="B518" s="345" t="s">
        <v>384</v>
      </c>
      <c r="C518" s="516" t="s">
        <v>7721</v>
      </c>
      <c r="D518" s="516"/>
      <c r="E518" s="516"/>
      <c r="F518" s="516"/>
      <c r="G518" s="516"/>
      <c r="H518" s="516"/>
      <c r="I518" s="516"/>
      <c r="J518" s="516"/>
      <c r="K518" s="516"/>
      <c r="L518" s="516"/>
      <c r="M518" s="345" t="s">
        <v>510</v>
      </c>
      <c r="N518" s="343">
        <v>14.55</v>
      </c>
    </row>
    <row r="519" spans="1:14" ht="12.75" customHeight="1" x14ac:dyDescent="0.25">
      <c r="A519" s="342" t="s">
        <v>7722</v>
      </c>
      <c r="B519" s="345" t="s">
        <v>384</v>
      </c>
      <c r="C519" s="516" t="s">
        <v>7723</v>
      </c>
      <c r="D519" s="516"/>
      <c r="E519" s="516"/>
      <c r="F519" s="516"/>
      <c r="G519" s="516"/>
      <c r="H519" s="516"/>
      <c r="I519" s="516"/>
      <c r="J519" s="516"/>
      <c r="K519" s="516"/>
      <c r="L519" s="516"/>
      <c r="M519" s="345" t="s">
        <v>510</v>
      </c>
      <c r="N519" s="343">
        <v>8.15</v>
      </c>
    </row>
    <row r="520" spans="1:14" ht="13.5" customHeight="1" x14ac:dyDescent="0.25">
      <c r="A520" s="342" t="s">
        <v>7724</v>
      </c>
      <c r="B520" s="345" t="s">
        <v>384</v>
      </c>
      <c r="C520" s="516" t="s">
        <v>7725</v>
      </c>
      <c r="D520" s="516"/>
      <c r="E520" s="516"/>
      <c r="F520" s="516"/>
      <c r="G520" s="516"/>
      <c r="H520" s="516"/>
      <c r="I520" s="516"/>
      <c r="J520" s="516"/>
      <c r="K520" s="516"/>
      <c r="L520" s="516"/>
      <c r="M520" s="345" t="s">
        <v>510</v>
      </c>
      <c r="N520" s="343">
        <v>13.08</v>
      </c>
    </row>
    <row r="521" spans="1:14" ht="3" customHeight="1" x14ac:dyDescent="0.25">
      <c r="C521" s="516"/>
      <c r="D521" s="516"/>
      <c r="E521" s="516"/>
      <c r="F521" s="516"/>
      <c r="G521" s="516"/>
      <c r="H521" s="516"/>
      <c r="I521" s="516"/>
      <c r="J521" s="516"/>
      <c r="K521" s="516"/>
      <c r="L521" s="516"/>
    </row>
    <row r="522" spans="1:14" ht="13.5" customHeight="1" x14ac:dyDescent="0.25">
      <c r="A522" s="342" t="s">
        <v>7726</v>
      </c>
      <c r="B522" s="345" t="s">
        <v>384</v>
      </c>
      <c r="C522" s="516" t="s">
        <v>7727</v>
      </c>
      <c r="D522" s="516"/>
      <c r="E522" s="516"/>
      <c r="F522" s="516"/>
      <c r="G522" s="516"/>
      <c r="H522" s="516"/>
      <c r="I522" s="516"/>
      <c r="J522" s="516"/>
      <c r="K522" s="516"/>
      <c r="L522" s="516"/>
      <c r="M522" s="345" t="s">
        <v>510</v>
      </c>
      <c r="N522" s="343">
        <v>80.489999999999995</v>
      </c>
    </row>
    <row r="523" spans="1:14" ht="12.75" customHeight="1" x14ac:dyDescent="0.25">
      <c r="A523" s="342" t="s">
        <v>7728</v>
      </c>
      <c r="B523" s="345" t="s">
        <v>384</v>
      </c>
      <c r="C523" s="516" t="s">
        <v>7729</v>
      </c>
      <c r="D523" s="516"/>
      <c r="E523" s="516"/>
      <c r="F523" s="516"/>
      <c r="G523" s="516"/>
      <c r="H523" s="516"/>
      <c r="I523" s="516"/>
      <c r="J523" s="516"/>
      <c r="K523" s="516"/>
      <c r="L523" s="516"/>
      <c r="M523" s="345" t="s">
        <v>510</v>
      </c>
      <c r="N523" s="343">
        <v>12.39</v>
      </c>
    </row>
    <row r="524" spans="1:14" ht="12.75" customHeight="1" x14ac:dyDescent="0.25">
      <c r="A524" s="342" t="s">
        <v>7730</v>
      </c>
      <c r="B524" s="345" t="s">
        <v>384</v>
      </c>
      <c r="C524" s="516" t="s">
        <v>7731</v>
      </c>
      <c r="D524" s="516"/>
      <c r="E524" s="516"/>
      <c r="F524" s="516"/>
      <c r="G524" s="516"/>
      <c r="H524" s="516"/>
      <c r="I524" s="516"/>
      <c r="J524" s="516"/>
      <c r="K524" s="516"/>
      <c r="L524" s="516"/>
      <c r="M524" s="345" t="s">
        <v>510</v>
      </c>
      <c r="N524" s="343">
        <v>60.61</v>
      </c>
    </row>
    <row r="525" spans="1:14" ht="3.75" customHeight="1" x14ac:dyDescent="0.25">
      <c r="C525" s="516"/>
      <c r="D525" s="516"/>
      <c r="E525" s="516"/>
      <c r="F525" s="516"/>
      <c r="G525" s="516"/>
      <c r="H525" s="516"/>
      <c r="I525" s="516"/>
      <c r="J525" s="516"/>
      <c r="K525" s="516"/>
      <c r="L525" s="516"/>
    </row>
    <row r="526" spans="1:14" ht="12.75" customHeight="1" x14ac:dyDescent="0.25">
      <c r="A526" s="342" t="s">
        <v>7732</v>
      </c>
      <c r="B526" s="345" t="s">
        <v>384</v>
      </c>
      <c r="C526" s="516" t="s">
        <v>7733</v>
      </c>
      <c r="D526" s="516"/>
      <c r="E526" s="516"/>
      <c r="F526" s="516"/>
      <c r="G526" s="516"/>
      <c r="H526" s="516"/>
      <c r="I526" s="516"/>
      <c r="J526" s="516"/>
      <c r="K526" s="516"/>
      <c r="L526" s="516"/>
      <c r="M526" s="345" t="s">
        <v>510</v>
      </c>
      <c r="N526" s="343">
        <v>76.11</v>
      </c>
    </row>
    <row r="527" spans="1:14" ht="13.5" customHeight="1" x14ac:dyDescent="0.25">
      <c r="A527" s="342" t="s">
        <v>7734</v>
      </c>
      <c r="B527" s="345" t="s">
        <v>384</v>
      </c>
      <c r="C527" s="516" t="s">
        <v>7735</v>
      </c>
      <c r="D527" s="516"/>
      <c r="E527" s="516"/>
      <c r="F527" s="516"/>
      <c r="G527" s="516"/>
      <c r="H527" s="516"/>
      <c r="I527" s="516"/>
      <c r="J527" s="516"/>
      <c r="K527" s="516"/>
      <c r="L527" s="516"/>
      <c r="M527" s="345" t="s">
        <v>510</v>
      </c>
      <c r="N527" s="343">
        <v>77.27</v>
      </c>
    </row>
    <row r="528" spans="1:14" ht="12.75" customHeight="1" x14ac:dyDescent="0.25">
      <c r="A528" s="342" t="s">
        <v>7736</v>
      </c>
      <c r="B528" s="345" t="s">
        <v>384</v>
      </c>
      <c r="C528" s="516" t="s">
        <v>7737</v>
      </c>
      <c r="D528" s="516"/>
      <c r="E528" s="516"/>
      <c r="F528" s="516"/>
      <c r="G528" s="516"/>
      <c r="H528" s="516"/>
      <c r="I528" s="516"/>
      <c r="J528" s="516"/>
      <c r="K528" s="516"/>
      <c r="L528" s="516"/>
      <c r="M528" s="345" t="s">
        <v>8</v>
      </c>
      <c r="N528" s="343">
        <v>10.77</v>
      </c>
    </row>
    <row r="529" spans="1:14" ht="12.75" customHeight="1" x14ac:dyDescent="0.25">
      <c r="A529" s="342" t="s">
        <v>7738</v>
      </c>
      <c r="B529" s="345" t="s">
        <v>384</v>
      </c>
      <c r="C529" s="516" t="s">
        <v>679</v>
      </c>
      <c r="D529" s="516"/>
      <c r="E529" s="516"/>
      <c r="F529" s="516"/>
      <c r="G529" s="516"/>
      <c r="H529" s="516"/>
      <c r="I529" s="516"/>
      <c r="J529" s="516"/>
      <c r="K529" s="516"/>
      <c r="L529" s="516"/>
      <c r="M529" s="345" t="s">
        <v>7739</v>
      </c>
      <c r="N529" s="343">
        <v>11</v>
      </c>
    </row>
    <row r="530" spans="1:14" ht="3.75" customHeight="1" x14ac:dyDescent="0.25">
      <c r="C530" s="516"/>
      <c r="D530" s="516"/>
      <c r="E530" s="516"/>
      <c r="F530" s="516"/>
      <c r="G530" s="516"/>
      <c r="H530" s="516"/>
      <c r="I530" s="516"/>
      <c r="J530" s="516"/>
      <c r="K530" s="516"/>
      <c r="L530" s="516"/>
    </row>
    <row r="531" spans="1:14" ht="12.75" customHeight="1" x14ac:dyDescent="0.25">
      <c r="A531" s="342" t="s">
        <v>7740</v>
      </c>
      <c r="B531" s="345" t="s">
        <v>384</v>
      </c>
      <c r="C531" s="516" t="s">
        <v>7741</v>
      </c>
      <c r="D531" s="516"/>
      <c r="E531" s="516"/>
      <c r="F531" s="516"/>
      <c r="G531" s="516"/>
      <c r="H531" s="516"/>
      <c r="I531" s="516"/>
      <c r="J531" s="516"/>
      <c r="K531" s="516"/>
      <c r="L531" s="516"/>
      <c r="M531" s="345" t="s">
        <v>7739</v>
      </c>
      <c r="N531" s="343">
        <v>11</v>
      </c>
    </row>
    <row r="532" spans="1:14" ht="12.75" customHeight="1" x14ac:dyDescent="0.25">
      <c r="A532" s="342" t="s">
        <v>7742</v>
      </c>
      <c r="B532" s="345" t="s">
        <v>384</v>
      </c>
      <c r="C532" s="516" t="s">
        <v>629</v>
      </c>
      <c r="D532" s="516"/>
      <c r="E532" s="516"/>
      <c r="F532" s="516"/>
      <c r="G532" s="516"/>
      <c r="H532" s="516"/>
      <c r="I532" s="516"/>
      <c r="J532" s="516"/>
      <c r="K532" s="516"/>
      <c r="L532" s="516"/>
      <c r="M532" s="345" t="s">
        <v>216</v>
      </c>
      <c r="N532" s="343">
        <v>11.63</v>
      </c>
    </row>
    <row r="533" spans="1:14" ht="13.5" customHeight="1" x14ac:dyDescent="0.25">
      <c r="A533" s="342" t="s">
        <v>7743</v>
      </c>
      <c r="B533" s="345" t="s">
        <v>384</v>
      </c>
      <c r="C533" s="516" t="s">
        <v>680</v>
      </c>
      <c r="D533" s="516"/>
      <c r="E533" s="516"/>
      <c r="F533" s="516"/>
      <c r="G533" s="516"/>
      <c r="H533" s="516"/>
      <c r="I533" s="516"/>
      <c r="J533" s="516"/>
      <c r="K533" s="516"/>
      <c r="L533" s="516"/>
      <c r="M533" s="345" t="s">
        <v>7744</v>
      </c>
      <c r="N533" s="343">
        <v>20</v>
      </c>
    </row>
    <row r="534" spans="1:14" ht="3" customHeight="1" x14ac:dyDescent="0.25">
      <c r="C534" s="516"/>
      <c r="D534" s="516"/>
      <c r="E534" s="516"/>
      <c r="F534" s="516"/>
      <c r="G534" s="516"/>
      <c r="H534" s="516"/>
      <c r="I534" s="516"/>
      <c r="J534" s="516"/>
      <c r="K534" s="516"/>
      <c r="L534" s="516"/>
    </row>
    <row r="535" spans="1:14" ht="13.5" customHeight="1" x14ac:dyDescent="0.25">
      <c r="A535" s="342" t="s">
        <v>7745</v>
      </c>
      <c r="B535" s="345" t="s">
        <v>384</v>
      </c>
      <c r="C535" s="516" t="s">
        <v>630</v>
      </c>
      <c r="D535" s="516"/>
      <c r="E535" s="516"/>
      <c r="F535" s="516"/>
      <c r="G535" s="516"/>
      <c r="H535" s="516"/>
      <c r="I535" s="516"/>
      <c r="J535" s="516"/>
      <c r="K535" s="516"/>
      <c r="L535" s="516"/>
      <c r="M535" s="345" t="s">
        <v>216</v>
      </c>
      <c r="N535" s="343">
        <v>12.41</v>
      </c>
    </row>
    <row r="536" spans="1:14" ht="12.75" customHeight="1" x14ac:dyDescent="0.25">
      <c r="A536" s="342" t="s">
        <v>7746</v>
      </c>
      <c r="B536" s="345" t="s">
        <v>384</v>
      </c>
      <c r="C536" s="516" t="s">
        <v>7747</v>
      </c>
      <c r="D536" s="516"/>
      <c r="E536" s="516"/>
      <c r="F536" s="516"/>
      <c r="G536" s="516"/>
      <c r="H536" s="516"/>
      <c r="I536" s="516"/>
      <c r="J536" s="516"/>
      <c r="K536" s="516"/>
      <c r="L536" s="516"/>
      <c r="M536" s="345" t="s">
        <v>216</v>
      </c>
      <c r="N536" s="343">
        <v>16.71</v>
      </c>
    </row>
    <row r="537" spans="1:14" ht="12.75" customHeight="1" x14ac:dyDescent="0.25">
      <c r="A537" s="342" t="s">
        <v>7748</v>
      </c>
      <c r="B537" s="345" t="s">
        <v>384</v>
      </c>
      <c r="C537" s="516" t="s">
        <v>7749</v>
      </c>
      <c r="D537" s="516"/>
      <c r="E537" s="516"/>
      <c r="F537" s="516"/>
      <c r="G537" s="516"/>
      <c r="H537" s="516"/>
      <c r="I537" s="516"/>
      <c r="J537" s="516"/>
      <c r="K537" s="516"/>
      <c r="L537" s="516"/>
      <c r="M537" s="345" t="s">
        <v>216</v>
      </c>
      <c r="N537" s="343">
        <v>13</v>
      </c>
    </row>
    <row r="538" spans="1:14" ht="13.5" customHeight="1" x14ac:dyDescent="0.25">
      <c r="A538" s="342" t="s">
        <v>7750</v>
      </c>
      <c r="B538" s="345" t="s">
        <v>384</v>
      </c>
      <c r="C538" s="516" t="s">
        <v>7751</v>
      </c>
      <c r="D538" s="516"/>
      <c r="E538" s="516"/>
      <c r="F538" s="516"/>
      <c r="G538" s="516"/>
      <c r="H538" s="516"/>
      <c r="I538" s="516"/>
      <c r="J538" s="516"/>
      <c r="K538" s="516"/>
      <c r="L538" s="516"/>
      <c r="M538" s="345" t="s">
        <v>216</v>
      </c>
      <c r="N538" s="343">
        <v>22.43</v>
      </c>
    </row>
    <row r="539" spans="1:14" ht="12.75" customHeight="1" x14ac:dyDescent="0.25">
      <c r="A539" s="342" t="s">
        <v>7752</v>
      </c>
      <c r="B539" s="345" t="s">
        <v>384</v>
      </c>
      <c r="C539" s="516" t="s">
        <v>7753</v>
      </c>
      <c r="D539" s="516"/>
      <c r="E539" s="516"/>
      <c r="F539" s="516"/>
      <c r="G539" s="516"/>
      <c r="H539" s="516"/>
      <c r="I539" s="516"/>
      <c r="J539" s="516"/>
      <c r="K539" s="516"/>
      <c r="L539" s="516"/>
      <c r="M539" s="345" t="s">
        <v>510</v>
      </c>
      <c r="N539" s="343">
        <v>3</v>
      </c>
    </row>
    <row r="540" spans="1:14" ht="13.5" customHeight="1" x14ac:dyDescent="0.25">
      <c r="A540" s="342" t="s">
        <v>7754</v>
      </c>
      <c r="B540" s="345" t="s">
        <v>384</v>
      </c>
      <c r="C540" s="516" t="s">
        <v>7755</v>
      </c>
      <c r="D540" s="516"/>
      <c r="E540" s="516"/>
      <c r="F540" s="516"/>
      <c r="G540" s="516"/>
      <c r="H540" s="516"/>
      <c r="I540" s="516"/>
      <c r="J540" s="516"/>
      <c r="K540" s="516"/>
      <c r="L540" s="516"/>
      <c r="M540" s="345" t="s">
        <v>510</v>
      </c>
      <c r="N540" s="343">
        <v>3</v>
      </c>
    </row>
    <row r="541" spans="1:14" ht="12.75" customHeight="1" x14ac:dyDescent="0.25">
      <c r="A541" s="342" t="s">
        <v>7756</v>
      </c>
      <c r="B541" s="345" t="s">
        <v>384</v>
      </c>
      <c r="C541" s="516" t="s">
        <v>7757</v>
      </c>
      <c r="D541" s="516"/>
      <c r="E541" s="516"/>
      <c r="F541" s="516"/>
      <c r="G541" s="516"/>
      <c r="H541" s="516"/>
      <c r="I541" s="516"/>
      <c r="J541" s="516"/>
      <c r="K541" s="516"/>
      <c r="L541" s="516"/>
      <c r="M541" s="345" t="s">
        <v>510</v>
      </c>
      <c r="N541" s="343">
        <v>3</v>
      </c>
    </row>
    <row r="542" spans="1:14" ht="12.75" customHeight="1" x14ac:dyDescent="0.25">
      <c r="A542" s="342" t="s">
        <v>7758</v>
      </c>
      <c r="B542" s="345" t="s">
        <v>384</v>
      </c>
      <c r="C542" s="516" t="s">
        <v>718</v>
      </c>
      <c r="D542" s="516"/>
      <c r="E542" s="516"/>
      <c r="F542" s="516"/>
      <c r="G542" s="516"/>
      <c r="H542" s="516"/>
      <c r="I542" s="516"/>
      <c r="J542" s="516"/>
      <c r="K542" s="516"/>
      <c r="L542" s="516"/>
      <c r="M542" s="345" t="s">
        <v>9</v>
      </c>
      <c r="N542" s="343">
        <v>18.61</v>
      </c>
    </row>
    <row r="543" spans="1:14" ht="13.5" customHeight="1" x14ac:dyDescent="0.25">
      <c r="A543" s="342" t="s">
        <v>7759</v>
      </c>
      <c r="B543" s="345" t="s">
        <v>384</v>
      </c>
      <c r="C543" s="516" t="s">
        <v>719</v>
      </c>
      <c r="D543" s="516"/>
      <c r="E543" s="516"/>
      <c r="F543" s="516"/>
      <c r="G543" s="516"/>
      <c r="H543" s="516"/>
      <c r="I543" s="516"/>
      <c r="J543" s="516"/>
      <c r="K543" s="516"/>
      <c r="L543" s="516"/>
      <c r="M543" s="345" t="s">
        <v>9</v>
      </c>
      <c r="N543" s="343">
        <v>20.309999999999999</v>
      </c>
    </row>
    <row r="544" spans="1:14" ht="12.75" customHeight="1" x14ac:dyDescent="0.25">
      <c r="A544" s="342" t="s">
        <v>7760</v>
      </c>
      <c r="B544" s="345" t="s">
        <v>384</v>
      </c>
      <c r="C544" s="516" t="s">
        <v>7761</v>
      </c>
      <c r="D544" s="516"/>
      <c r="E544" s="516"/>
      <c r="F544" s="516"/>
      <c r="G544" s="516"/>
      <c r="H544" s="516"/>
      <c r="I544" s="516"/>
      <c r="J544" s="516"/>
      <c r="K544" s="516"/>
      <c r="L544" s="516"/>
      <c r="M544" s="345" t="s">
        <v>9</v>
      </c>
      <c r="N544" s="343">
        <v>40.98</v>
      </c>
    </row>
    <row r="545" spans="1:14" ht="12.75" customHeight="1" x14ac:dyDescent="0.25">
      <c r="A545" s="342" t="s">
        <v>7762</v>
      </c>
      <c r="B545" s="345" t="s">
        <v>384</v>
      </c>
      <c r="C545" s="516" t="s">
        <v>720</v>
      </c>
      <c r="D545" s="516"/>
      <c r="E545" s="516"/>
      <c r="F545" s="516"/>
      <c r="G545" s="516"/>
      <c r="H545" s="516"/>
      <c r="I545" s="516"/>
      <c r="J545" s="516"/>
      <c r="K545" s="516"/>
      <c r="L545" s="516"/>
      <c r="M545" s="345" t="s">
        <v>9</v>
      </c>
      <c r="N545" s="343">
        <v>37.44</v>
      </c>
    </row>
    <row r="546" spans="1:14" ht="13.5" customHeight="1" x14ac:dyDescent="0.25">
      <c r="A546" s="342" t="s">
        <v>7763</v>
      </c>
      <c r="B546" s="345" t="s">
        <v>384</v>
      </c>
      <c r="C546" s="516" t="s">
        <v>7764</v>
      </c>
      <c r="D546" s="516"/>
      <c r="E546" s="516"/>
      <c r="F546" s="516"/>
      <c r="G546" s="516"/>
      <c r="H546" s="516"/>
      <c r="I546" s="516"/>
      <c r="J546" s="516"/>
      <c r="K546" s="516"/>
      <c r="L546" s="516"/>
      <c r="M546" s="345" t="s">
        <v>9</v>
      </c>
      <c r="N546" s="343">
        <v>27.93</v>
      </c>
    </row>
    <row r="547" spans="1:14" ht="12.75" customHeight="1" x14ac:dyDescent="0.25">
      <c r="A547" s="342" t="s">
        <v>7765</v>
      </c>
      <c r="B547" s="345" t="s">
        <v>384</v>
      </c>
      <c r="C547" s="516" t="s">
        <v>7766</v>
      </c>
      <c r="D547" s="516"/>
      <c r="E547" s="516"/>
      <c r="F547" s="516"/>
      <c r="G547" s="516"/>
      <c r="H547" s="516"/>
      <c r="I547" s="516"/>
      <c r="J547" s="516"/>
      <c r="K547" s="516"/>
      <c r="L547" s="516"/>
      <c r="M547" s="345" t="s">
        <v>9</v>
      </c>
      <c r="N547" s="343">
        <v>56.68</v>
      </c>
    </row>
    <row r="548" spans="1:14" ht="13.5" customHeight="1" x14ac:dyDescent="0.25">
      <c r="A548" s="342" t="s">
        <v>7767</v>
      </c>
      <c r="B548" s="345" t="s">
        <v>384</v>
      </c>
      <c r="C548" s="516" t="s">
        <v>7768</v>
      </c>
      <c r="D548" s="516"/>
      <c r="E548" s="516"/>
      <c r="F548" s="516"/>
      <c r="G548" s="516"/>
      <c r="H548" s="516"/>
      <c r="I548" s="516"/>
      <c r="J548" s="516"/>
      <c r="K548" s="516"/>
      <c r="L548" s="516"/>
      <c r="M548" s="345" t="s">
        <v>9</v>
      </c>
      <c r="N548" s="343">
        <v>58.67</v>
      </c>
    </row>
    <row r="549" spans="1:14" ht="12.75" customHeight="1" x14ac:dyDescent="0.25">
      <c r="A549" s="342" t="s">
        <v>7769</v>
      </c>
      <c r="B549" s="345" t="s">
        <v>384</v>
      </c>
      <c r="C549" s="516" t="s">
        <v>7770</v>
      </c>
      <c r="D549" s="516"/>
      <c r="E549" s="516"/>
      <c r="F549" s="516"/>
      <c r="G549" s="516"/>
      <c r="H549" s="516"/>
      <c r="I549" s="516"/>
      <c r="J549" s="516"/>
      <c r="K549" s="516"/>
      <c r="L549" s="516"/>
      <c r="M549" s="345" t="s">
        <v>9</v>
      </c>
      <c r="N549" s="343">
        <v>69.849999999999994</v>
      </c>
    </row>
    <row r="550" spans="1:14" ht="12.75" customHeight="1" x14ac:dyDescent="0.25">
      <c r="A550" s="342" t="s">
        <v>7771</v>
      </c>
      <c r="B550" s="345" t="s">
        <v>384</v>
      </c>
      <c r="C550" s="516" t="s">
        <v>634</v>
      </c>
      <c r="D550" s="516"/>
      <c r="E550" s="516"/>
      <c r="F550" s="516"/>
      <c r="G550" s="516"/>
      <c r="H550" s="516"/>
      <c r="I550" s="516"/>
      <c r="J550" s="516"/>
      <c r="K550" s="516"/>
      <c r="L550" s="516"/>
      <c r="M550" s="345" t="s">
        <v>510</v>
      </c>
      <c r="N550" s="343">
        <v>2.4900000000000002</v>
      </c>
    </row>
    <row r="551" spans="1:14" ht="13.5" customHeight="1" x14ac:dyDescent="0.25">
      <c r="A551" s="342" t="s">
        <v>7772</v>
      </c>
      <c r="B551" s="345" t="s">
        <v>384</v>
      </c>
      <c r="C551" s="516" t="s">
        <v>635</v>
      </c>
      <c r="D551" s="516"/>
      <c r="E551" s="516"/>
      <c r="F551" s="516"/>
      <c r="G551" s="516"/>
      <c r="H551" s="516"/>
      <c r="I551" s="516"/>
      <c r="J551" s="516"/>
      <c r="K551" s="516"/>
      <c r="L551" s="516"/>
      <c r="M551" s="345" t="s">
        <v>510</v>
      </c>
      <c r="N551" s="343">
        <v>58.9</v>
      </c>
    </row>
    <row r="552" spans="1:14" ht="3" customHeight="1" x14ac:dyDescent="0.25">
      <c r="C552" s="516"/>
      <c r="D552" s="516"/>
      <c r="E552" s="516"/>
      <c r="F552" s="516"/>
      <c r="G552" s="516"/>
      <c r="H552" s="516"/>
      <c r="I552" s="516"/>
      <c r="J552" s="516"/>
      <c r="K552" s="516"/>
      <c r="L552" s="516"/>
    </row>
    <row r="553" spans="1:14" ht="13.5" customHeight="1" x14ac:dyDescent="0.25">
      <c r="A553" s="342" t="s">
        <v>7773</v>
      </c>
      <c r="B553" s="345" t="s">
        <v>384</v>
      </c>
      <c r="C553" s="516" t="s">
        <v>7774</v>
      </c>
      <c r="D553" s="516"/>
      <c r="E553" s="516"/>
      <c r="F553" s="516"/>
      <c r="G553" s="516"/>
      <c r="H553" s="516"/>
      <c r="I553" s="516"/>
      <c r="J553" s="516"/>
      <c r="K553" s="516"/>
      <c r="L553" s="516"/>
      <c r="M553" s="345" t="s">
        <v>510</v>
      </c>
      <c r="N553" s="343">
        <v>101.1</v>
      </c>
    </row>
    <row r="554" spans="1:14" ht="12.75" customHeight="1" x14ac:dyDescent="0.25">
      <c r="A554" s="342" t="s">
        <v>7775</v>
      </c>
      <c r="B554" s="345" t="s">
        <v>384</v>
      </c>
      <c r="C554" s="516" t="s">
        <v>7776</v>
      </c>
      <c r="D554" s="516"/>
      <c r="E554" s="516"/>
      <c r="F554" s="516"/>
      <c r="G554" s="516"/>
      <c r="H554" s="516"/>
      <c r="I554" s="516"/>
      <c r="J554" s="516"/>
      <c r="K554" s="516"/>
      <c r="L554" s="516"/>
      <c r="M554" s="345" t="s">
        <v>510</v>
      </c>
      <c r="N554" s="343">
        <v>44.88</v>
      </c>
    </row>
    <row r="555" spans="1:14" ht="12.75" customHeight="1" x14ac:dyDescent="0.25">
      <c r="A555" s="342" t="s">
        <v>7777</v>
      </c>
      <c r="B555" s="345" t="s">
        <v>384</v>
      </c>
      <c r="C555" s="516" t="s">
        <v>7778</v>
      </c>
      <c r="D555" s="516"/>
      <c r="E555" s="516"/>
      <c r="F555" s="516"/>
      <c r="G555" s="516"/>
      <c r="H555" s="516"/>
      <c r="I555" s="516"/>
      <c r="J555" s="516"/>
      <c r="K555" s="516"/>
      <c r="L555" s="516"/>
      <c r="M555" s="345" t="s">
        <v>1602</v>
      </c>
      <c r="N555" s="343">
        <v>2.19</v>
      </c>
    </row>
    <row r="556" spans="1:14" ht="13.5" customHeight="1" x14ac:dyDescent="0.25">
      <c r="A556" s="342" t="s">
        <v>7779</v>
      </c>
      <c r="B556" s="345" t="s">
        <v>384</v>
      </c>
      <c r="C556" s="516" t="s">
        <v>7780</v>
      </c>
      <c r="D556" s="516"/>
      <c r="E556" s="516"/>
      <c r="F556" s="516"/>
      <c r="G556" s="516"/>
      <c r="H556" s="516"/>
      <c r="I556" s="516"/>
      <c r="J556" s="516"/>
      <c r="K556" s="516"/>
      <c r="L556" s="516"/>
      <c r="M556" s="345" t="s">
        <v>1602</v>
      </c>
      <c r="N556" s="343">
        <v>5.2</v>
      </c>
    </row>
    <row r="557" spans="1:14" ht="12.75" customHeight="1" x14ac:dyDescent="0.25">
      <c r="A557" s="342" t="s">
        <v>7781</v>
      </c>
      <c r="B557" s="345" t="s">
        <v>384</v>
      </c>
      <c r="C557" s="516" t="s">
        <v>7782</v>
      </c>
      <c r="D557" s="516"/>
      <c r="E557" s="516"/>
      <c r="F557" s="516"/>
      <c r="G557" s="516"/>
      <c r="H557" s="516"/>
      <c r="I557" s="516"/>
      <c r="J557" s="516"/>
      <c r="K557" s="516"/>
      <c r="L557" s="516"/>
      <c r="M557" s="345" t="s">
        <v>510</v>
      </c>
      <c r="N557" s="343">
        <v>0.51</v>
      </c>
    </row>
    <row r="558" spans="1:14" ht="13.5" customHeight="1" x14ac:dyDescent="0.25">
      <c r="A558" s="342" t="s">
        <v>7783</v>
      </c>
      <c r="B558" s="345" t="s">
        <v>384</v>
      </c>
      <c r="C558" s="516" t="s">
        <v>695</v>
      </c>
      <c r="D558" s="516"/>
      <c r="E558" s="516"/>
      <c r="F558" s="516"/>
      <c r="G558" s="516"/>
      <c r="H558" s="516"/>
      <c r="I558" s="516"/>
      <c r="J558" s="516"/>
      <c r="K558" s="516"/>
      <c r="L558" s="516"/>
      <c r="M558" s="345" t="s">
        <v>510</v>
      </c>
      <c r="N558" s="343">
        <v>1.31</v>
      </c>
    </row>
    <row r="559" spans="1:14" ht="12.75" customHeight="1" x14ac:dyDescent="0.25">
      <c r="A559" s="342" t="s">
        <v>7784</v>
      </c>
      <c r="B559" s="345" t="s">
        <v>384</v>
      </c>
      <c r="C559" s="516" t="s">
        <v>694</v>
      </c>
      <c r="D559" s="516"/>
      <c r="E559" s="516"/>
      <c r="F559" s="516"/>
      <c r="G559" s="516"/>
      <c r="H559" s="516"/>
      <c r="I559" s="516"/>
      <c r="J559" s="516"/>
      <c r="K559" s="516"/>
      <c r="L559" s="516"/>
      <c r="M559" s="345" t="s">
        <v>510</v>
      </c>
      <c r="N559" s="343">
        <v>1.67</v>
      </c>
    </row>
    <row r="560" spans="1:14" ht="12.75" customHeight="1" x14ac:dyDescent="0.25">
      <c r="A560" s="342" t="s">
        <v>7785</v>
      </c>
      <c r="B560" s="345" t="s">
        <v>384</v>
      </c>
      <c r="C560" s="516" t="s">
        <v>7786</v>
      </c>
      <c r="D560" s="516"/>
      <c r="E560" s="516"/>
      <c r="F560" s="516"/>
      <c r="G560" s="516"/>
      <c r="H560" s="516"/>
      <c r="I560" s="516"/>
      <c r="J560" s="516"/>
      <c r="K560" s="516"/>
      <c r="L560" s="516"/>
      <c r="M560" s="345" t="s">
        <v>510</v>
      </c>
      <c r="N560" s="343">
        <v>0.34</v>
      </c>
    </row>
    <row r="561" spans="1:14" ht="13.5" customHeight="1" x14ac:dyDescent="0.25">
      <c r="A561" s="342" t="s">
        <v>7787</v>
      </c>
      <c r="B561" s="345" t="s">
        <v>384</v>
      </c>
      <c r="C561" s="516" t="s">
        <v>7788</v>
      </c>
      <c r="D561" s="516"/>
      <c r="E561" s="516"/>
      <c r="F561" s="516"/>
      <c r="G561" s="516"/>
      <c r="H561" s="516"/>
      <c r="I561" s="516"/>
      <c r="J561" s="516"/>
      <c r="K561" s="516"/>
      <c r="L561" s="516"/>
      <c r="M561" s="345" t="s">
        <v>216</v>
      </c>
      <c r="N561" s="343">
        <v>15.88</v>
      </c>
    </row>
    <row r="562" spans="1:14" ht="12.75" customHeight="1" x14ac:dyDescent="0.25">
      <c r="A562" s="342" t="s">
        <v>7789</v>
      </c>
      <c r="B562" s="345" t="s">
        <v>384</v>
      </c>
      <c r="C562" s="516" t="s">
        <v>7790</v>
      </c>
      <c r="D562" s="516"/>
      <c r="E562" s="516"/>
      <c r="F562" s="516"/>
      <c r="G562" s="516"/>
      <c r="H562" s="516"/>
      <c r="I562" s="516"/>
      <c r="J562" s="516"/>
      <c r="K562" s="516"/>
      <c r="L562" s="516"/>
      <c r="M562" s="345" t="s">
        <v>9</v>
      </c>
      <c r="N562" s="343">
        <v>48</v>
      </c>
    </row>
    <row r="563" spans="1:14" ht="12.75" customHeight="1" x14ac:dyDescent="0.25">
      <c r="A563" s="342" t="s">
        <v>7791</v>
      </c>
      <c r="B563" s="345" t="s">
        <v>384</v>
      </c>
      <c r="C563" s="516" t="s">
        <v>7792</v>
      </c>
      <c r="D563" s="516"/>
      <c r="E563" s="516"/>
      <c r="F563" s="516"/>
      <c r="G563" s="516"/>
      <c r="H563" s="516"/>
      <c r="I563" s="516"/>
      <c r="J563" s="516"/>
      <c r="K563" s="516"/>
      <c r="L563" s="516"/>
      <c r="M563" s="345" t="s">
        <v>9</v>
      </c>
      <c r="N563" s="343">
        <v>50</v>
      </c>
    </row>
    <row r="564" spans="1:14" ht="13.5" customHeight="1" x14ac:dyDescent="0.25">
      <c r="A564" s="342" t="s">
        <v>7793</v>
      </c>
      <c r="B564" s="345" t="s">
        <v>384</v>
      </c>
      <c r="C564" s="516" t="s">
        <v>7794</v>
      </c>
      <c r="D564" s="516"/>
      <c r="E564" s="516"/>
      <c r="F564" s="516"/>
      <c r="G564" s="516"/>
      <c r="H564" s="516"/>
      <c r="I564" s="516"/>
      <c r="J564" s="516"/>
      <c r="K564" s="516"/>
      <c r="L564" s="516"/>
      <c r="M564" s="345" t="s">
        <v>8</v>
      </c>
      <c r="N564" s="343">
        <v>135.9</v>
      </c>
    </row>
    <row r="565" spans="1:14" ht="12.75" customHeight="1" x14ac:dyDescent="0.25">
      <c r="A565" s="342" t="s">
        <v>7795</v>
      </c>
      <c r="B565" s="345" t="s">
        <v>384</v>
      </c>
      <c r="C565" s="516" t="s">
        <v>7796</v>
      </c>
      <c r="D565" s="516"/>
      <c r="E565" s="516"/>
      <c r="F565" s="516"/>
      <c r="G565" s="516"/>
      <c r="H565" s="516"/>
      <c r="I565" s="516"/>
      <c r="J565" s="516"/>
      <c r="K565" s="516"/>
      <c r="L565" s="516"/>
      <c r="M565" s="345" t="s">
        <v>8</v>
      </c>
      <c r="N565" s="343">
        <v>110.5</v>
      </c>
    </row>
    <row r="566" spans="1:14" ht="13.5" customHeight="1" x14ac:dyDescent="0.25">
      <c r="A566" s="342" t="s">
        <v>7797</v>
      </c>
      <c r="B566" s="345" t="s">
        <v>384</v>
      </c>
      <c r="C566" s="516" t="s">
        <v>7798</v>
      </c>
      <c r="D566" s="516"/>
      <c r="E566" s="516"/>
      <c r="F566" s="516"/>
      <c r="G566" s="516"/>
      <c r="H566" s="516"/>
      <c r="I566" s="516"/>
      <c r="J566" s="516"/>
      <c r="K566" s="516"/>
      <c r="L566" s="516"/>
      <c r="M566" s="345" t="s">
        <v>8</v>
      </c>
      <c r="N566" s="343">
        <v>85.7</v>
      </c>
    </row>
    <row r="567" spans="1:14" ht="12.75" customHeight="1" x14ac:dyDescent="0.25">
      <c r="A567" s="342" t="s">
        <v>7799</v>
      </c>
      <c r="B567" s="345" t="s">
        <v>384</v>
      </c>
      <c r="C567" s="516" t="s">
        <v>7800</v>
      </c>
      <c r="D567" s="516"/>
      <c r="E567" s="516"/>
      <c r="F567" s="516"/>
      <c r="G567" s="516"/>
      <c r="H567" s="516"/>
      <c r="I567" s="516"/>
      <c r="J567" s="516"/>
      <c r="K567" s="516"/>
      <c r="L567" s="516"/>
      <c r="M567" s="345" t="s">
        <v>216</v>
      </c>
      <c r="N567" s="343">
        <v>121.06</v>
      </c>
    </row>
    <row r="568" spans="1:14" ht="12.75" customHeight="1" x14ac:dyDescent="0.25">
      <c r="A568" s="342" t="s">
        <v>7801</v>
      </c>
      <c r="B568" s="345" t="s">
        <v>384</v>
      </c>
      <c r="C568" s="516" t="s">
        <v>7802</v>
      </c>
      <c r="D568" s="516"/>
      <c r="E568" s="516"/>
      <c r="F568" s="516"/>
      <c r="G568" s="516"/>
      <c r="H568" s="516"/>
      <c r="I568" s="516"/>
      <c r="J568" s="516"/>
      <c r="K568" s="516"/>
      <c r="L568" s="516"/>
      <c r="M568" s="345" t="s">
        <v>216</v>
      </c>
      <c r="N568" s="343">
        <v>169</v>
      </c>
    </row>
    <row r="569" spans="1:14" ht="13.5" customHeight="1" x14ac:dyDescent="0.25">
      <c r="A569" s="342" t="s">
        <v>7803</v>
      </c>
      <c r="B569" s="345" t="s">
        <v>384</v>
      </c>
      <c r="C569" s="516" t="s">
        <v>650</v>
      </c>
      <c r="D569" s="516"/>
      <c r="E569" s="516"/>
      <c r="F569" s="516"/>
      <c r="G569" s="516"/>
      <c r="H569" s="516"/>
      <c r="I569" s="516"/>
      <c r="J569" s="516"/>
      <c r="K569" s="516"/>
      <c r="L569" s="516"/>
      <c r="M569" s="345" t="s">
        <v>59</v>
      </c>
      <c r="N569" s="343">
        <v>3.59</v>
      </c>
    </row>
    <row r="570" spans="1:14" ht="12.75" customHeight="1" x14ac:dyDescent="0.25">
      <c r="A570" s="342" t="s">
        <v>7804</v>
      </c>
      <c r="B570" s="345" t="s">
        <v>384</v>
      </c>
      <c r="C570" s="516" t="s">
        <v>658</v>
      </c>
      <c r="D570" s="516"/>
      <c r="E570" s="516"/>
      <c r="F570" s="516"/>
      <c r="G570" s="516"/>
      <c r="H570" s="516"/>
      <c r="I570" s="516"/>
      <c r="J570" s="516"/>
      <c r="K570" s="516"/>
      <c r="L570" s="516"/>
      <c r="M570" s="345" t="s">
        <v>59</v>
      </c>
      <c r="N570" s="343">
        <v>4.62</v>
      </c>
    </row>
    <row r="571" spans="1:14" ht="13.5" customHeight="1" x14ac:dyDescent="0.25">
      <c r="A571" s="342" t="s">
        <v>7805</v>
      </c>
      <c r="B571" s="345" t="s">
        <v>384</v>
      </c>
      <c r="C571" s="516" t="s">
        <v>688</v>
      </c>
      <c r="D571" s="516"/>
      <c r="E571" s="516"/>
      <c r="F571" s="516"/>
      <c r="G571" s="516"/>
      <c r="H571" s="516"/>
      <c r="I571" s="516"/>
      <c r="J571" s="516"/>
      <c r="K571" s="516"/>
      <c r="L571" s="516"/>
      <c r="M571" s="345" t="s">
        <v>59</v>
      </c>
      <c r="N571" s="343">
        <v>5.95</v>
      </c>
    </row>
    <row r="572" spans="1:14" ht="12.75" customHeight="1" x14ac:dyDescent="0.25">
      <c r="A572" s="342" t="s">
        <v>7806</v>
      </c>
      <c r="B572" s="345" t="s">
        <v>384</v>
      </c>
      <c r="C572" s="516" t="s">
        <v>7807</v>
      </c>
      <c r="D572" s="516"/>
      <c r="E572" s="516"/>
      <c r="F572" s="516"/>
      <c r="G572" s="516"/>
      <c r="H572" s="516"/>
      <c r="I572" s="516"/>
      <c r="J572" s="516"/>
      <c r="K572" s="516"/>
      <c r="L572" s="516"/>
      <c r="M572" s="345" t="s">
        <v>59</v>
      </c>
      <c r="N572" s="343">
        <v>4.05</v>
      </c>
    </row>
    <row r="573" spans="1:14" ht="12.75" customHeight="1" x14ac:dyDescent="0.25">
      <c r="A573" s="342" t="s">
        <v>7808</v>
      </c>
      <c r="B573" s="345" t="s">
        <v>384</v>
      </c>
      <c r="C573" s="516" t="s">
        <v>7809</v>
      </c>
      <c r="D573" s="516"/>
      <c r="E573" s="516"/>
      <c r="F573" s="516"/>
      <c r="G573" s="516"/>
      <c r="H573" s="516"/>
      <c r="I573" s="516"/>
      <c r="J573" s="516"/>
      <c r="K573" s="516"/>
      <c r="L573" s="516"/>
      <c r="M573" s="345" t="s">
        <v>381</v>
      </c>
      <c r="N573" s="343">
        <v>4245.46</v>
      </c>
    </row>
    <row r="574" spans="1:14" ht="13.5" customHeight="1" x14ac:dyDescent="0.25">
      <c r="A574" s="342" t="s">
        <v>7810</v>
      </c>
      <c r="B574" s="345" t="s">
        <v>384</v>
      </c>
      <c r="C574" s="516" t="s">
        <v>7811</v>
      </c>
      <c r="D574" s="516"/>
      <c r="E574" s="516"/>
      <c r="F574" s="516"/>
      <c r="G574" s="516"/>
      <c r="H574" s="516"/>
      <c r="I574" s="516"/>
      <c r="J574" s="516"/>
      <c r="K574" s="516"/>
      <c r="L574" s="516"/>
      <c r="M574" s="345" t="s">
        <v>381</v>
      </c>
      <c r="N574" s="343">
        <v>3267.56</v>
      </c>
    </row>
    <row r="575" spans="1:14" ht="3" customHeight="1" x14ac:dyDescent="0.25">
      <c r="C575" s="516"/>
      <c r="D575" s="516"/>
      <c r="E575" s="516"/>
      <c r="F575" s="516"/>
      <c r="G575" s="516"/>
      <c r="H575" s="516"/>
      <c r="I575" s="516"/>
      <c r="J575" s="516"/>
      <c r="K575" s="516"/>
      <c r="L575" s="516"/>
    </row>
    <row r="576" spans="1:14" ht="12.75" customHeight="1" x14ac:dyDescent="0.25">
      <c r="A576" s="342" t="s">
        <v>7812</v>
      </c>
      <c r="B576" s="345" t="s">
        <v>384</v>
      </c>
      <c r="C576" s="516" t="s">
        <v>7813</v>
      </c>
      <c r="D576" s="516"/>
      <c r="E576" s="516"/>
      <c r="F576" s="516"/>
      <c r="G576" s="516"/>
      <c r="H576" s="516"/>
      <c r="I576" s="516"/>
      <c r="J576" s="516"/>
      <c r="K576" s="516"/>
      <c r="L576" s="516"/>
      <c r="M576" s="345" t="s">
        <v>381</v>
      </c>
      <c r="N576" s="343">
        <v>3191.81</v>
      </c>
    </row>
    <row r="577" spans="1:14" ht="3.75" customHeight="1" x14ac:dyDescent="0.25">
      <c r="C577" s="516"/>
      <c r="D577" s="516"/>
      <c r="E577" s="516"/>
      <c r="F577" s="516"/>
      <c r="G577" s="516"/>
      <c r="H577" s="516"/>
      <c r="I577" s="516"/>
      <c r="J577" s="516"/>
      <c r="K577" s="516"/>
      <c r="L577" s="516"/>
    </row>
    <row r="578" spans="1:14" ht="12.75" customHeight="1" x14ac:dyDescent="0.25">
      <c r="A578" s="342" t="s">
        <v>7814</v>
      </c>
      <c r="B578" s="345" t="s">
        <v>384</v>
      </c>
      <c r="C578" s="516" t="s">
        <v>7815</v>
      </c>
      <c r="D578" s="516"/>
      <c r="E578" s="516"/>
      <c r="F578" s="516"/>
      <c r="G578" s="516"/>
      <c r="H578" s="516"/>
      <c r="I578" s="516"/>
      <c r="J578" s="516"/>
      <c r="K578" s="516"/>
      <c r="L578" s="516"/>
      <c r="M578" s="345" t="s">
        <v>7816</v>
      </c>
      <c r="N578" s="343">
        <v>950</v>
      </c>
    </row>
    <row r="579" spans="1:14" ht="13.5" customHeight="1" x14ac:dyDescent="0.25">
      <c r="A579" s="342" t="s">
        <v>7817</v>
      </c>
      <c r="B579" s="345" t="s">
        <v>384</v>
      </c>
      <c r="C579" s="516" t="s">
        <v>7818</v>
      </c>
      <c r="D579" s="516"/>
      <c r="E579" s="516"/>
      <c r="F579" s="516"/>
      <c r="G579" s="516"/>
      <c r="H579" s="516"/>
      <c r="I579" s="516"/>
      <c r="J579" s="516"/>
      <c r="K579" s="516"/>
      <c r="L579" s="516"/>
      <c r="M579" s="345" t="s">
        <v>7816</v>
      </c>
      <c r="N579" s="343">
        <v>1700</v>
      </c>
    </row>
    <row r="580" spans="1:14" ht="12.75" customHeight="1" x14ac:dyDescent="0.25">
      <c r="A580" s="342" t="s">
        <v>7819</v>
      </c>
      <c r="B580" s="345" t="s">
        <v>384</v>
      </c>
      <c r="C580" s="516" t="s">
        <v>7820</v>
      </c>
      <c r="D580" s="516"/>
      <c r="E580" s="516"/>
      <c r="F580" s="516"/>
      <c r="G580" s="516"/>
      <c r="H580" s="516"/>
      <c r="I580" s="516"/>
      <c r="J580" s="516"/>
      <c r="K580" s="516"/>
      <c r="L580" s="516"/>
      <c r="M580" s="345" t="s">
        <v>9</v>
      </c>
      <c r="N580" s="343">
        <v>85</v>
      </c>
    </row>
    <row r="581" spans="1:14" ht="12.75" customHeight="1" x14ac:dyDescent="0.25">
      <c r="A581" s="342" t="s">
        <v>7821</v>
      </c>
      <c r="B581" s="345" t="s">
        <v>384</v>
      </c>
      <c r="C581" s="516" t="s">
        <v>7822</v>
      </c>
      <c r="D581" s="516"/>
      <c r="E581" s="516"/>
      <c r="F581" s="516"/>
      <c r="G581" s="516"/>
      <c r="H581" s="516"/>
      <c r="I581" s="516"/>
      <c r="J581" s="516"/>
      <c r="K581" s="516"/>
      <c r="L581" s="516"/>
      <c r="M581" s="345" t="s">
        <v>9</v>
      </c>
      <c r="N581" s="343">
        <v>20.95</v>
      </c>
    </row>
    <row r="582" spans="1:14" ht="13.5" customHeight="1" x14ac:dyDescent="0.25">
      <c r="A582" s="342" t="s">
        <v>7823</v>
      </c>
      <c r="B582" s="345" t="s">
        <v>384</v>
      </c>
      <c r="C582" s="516" t="s">
        <v>7824</v>
      </c>
      <c r="D582" s="516"/>
      <c r="E582" s="516"/>
      <c r="F582" s="516"/>
      <c r="G582" s="516"/>
      <c r="H582" s="516"/>
      <c r="I582" s="516"/>
      <c r="J582" s="516"/>
      <c r="K582" s="516"/>
      <c r="L582" s="516"/>
      <c r="M582" s="345" t="s">
        <v>10</v>
      </c>
      <c r="N582" s="343">
        <v>8500</v>
      </c>
    </row>
    <row r="583" spans="1:14" ht="12.75" customHeight="1" x14ac:dyDescent="0.25">
      <c r="A583" s="342" t="s">
        <v>7825</v>
      </c>
      <c r="B583" s="345" t="s">
        <v>384</v>
      </c>
      <c r="C583" s="516" t="s">
        <v>7826</v>
      </c>
      <c r="D583" s="516"/>
      <c r="E583" s="516"/>
      <c r="F583" s="516"/>
      <c r="G583" s="516"/>
      <c r="H583" s="516"/>
      <c r="I583" s="516"/>
      <c r="J583" s="516"/>
      <c r="K583" s="516"/>
      <c r="L583" s="516"/>
      <c r="M583" s="345" t="s">
        <v>8</v>
      </c>
      <c r="N583" s="343">
        <v>49</v>
      </c>
    </row>
    <row r="584" spans="1:14" ht="13.5" customHeight="1" x14ac:dyDescent="0.25">
      <c r="A584" s="342" t="s">
        <v>7827</v>
      </c>
      <c r="B584" s="345" t="s">
        <v>384</v>
      </c>
      <c r="C584" s="516" t="s">
        <v>7828</v>
      </c>
      <c r="D584" s="516"/>
      <c r="E584" s="516"/>
      <c r="F584" s="516"/>
      <c r="G584" s="516"/>
      <c r="H584" s="516"/>
      <c r="I584" s="516"/>
      <c r="J584" s="516"/>
      <c r="K584" s="516"/>
      <c r="L584" s="516"/>
      <c r="M584" s="345" t="s">
        <v>8</v>
      </c>
      <c r="N584" s="343">
        <v>38</v>
      </c>
    </row>
    <row r="585" spans="1:14" ht="12.75" customHeight="1" x14ac:dyDescent="0.25">
      <c r="A585" s="342" t="s">
        <v>7829</v>
      </c>
      <c r="B585" s="345" t="s">
        <v>384</v>
      </c>
      <c r="C585" s="516" t="s">
        <v>7830</v>
      </c>
      <c r="D585" s="516"/>
      <c r="E585" s="516"/>
      <c r="F585" s="516"/>
      <c r="G585" s="516"/>
      <c r="H585" s="516"/>
      <c r="I585" s="516"/>
      <c r="J585" s="516"/>
      <c r="K585" s="516"/>
      <c r="L585" s="516"/>
      <c r="M585" s="345" t="s">
        <v>8</v>
      </c>
      <c r="N585" s="343">
        <v>25</v>
      </c>
    </row>
    <row r="586" spans="1:14" ht="12.75" customHeight="1" x14ac:dyDescent="0.25">
      <c r="A586" s="342" t="s">
        <v>7831</v>
      </c>
      <c r="B586" s="345" t="s">
        <v>384</v>
      </c>
      <c r="C586" s="516" t="s">
        <v>7832</v>
      </c>
      <c r="D586" s="516"/>
      <c r="E586" s="516"/>
      <c r="F586" s="516"/>
      <c r="G586" s="516"/>
      <c r="H586" s="516"/>
      <c r="I586" s="516"/>
      <c r="J586" s="516"/>
      <c r="K586" s="516"/>
      <c r="L586" s="516"/>
      <c r="M586" s="345" t="s">
        <v>8</v>
      </c>
      <c r="N586" s="343">
        <v>17</v>
      </c>
    </row>
    <row r="587" spans="1:14" ht="13.5" customHeight="1" x14ac:dyDescent="0.25">
      <c r="A587" s="342" t="s">
        <v>7833</v>
      </c>
      <c r="B587" s="345" t="s">
        <v>384</v>
      </c>
      <c r="C587" s="516" t="s">
        <v>7834</v>
      </c>
      <c r="D587" s="516"/>
      <c r="E587" s="516"/>
      <c r="F587" s="516"/>
      <c r="G587" s="516"/>
      <c r="H587" s="516"/>
      <c r="I587" s="516"/>
      <c r="J587" s="516"/>
      <c r="K587" s="516"/>
      <c r="L587" s="516"/>
      <c r="M587" s="345" t="s">
        <v>8</v>
      </c>
      <c r="N587" s="343">
        <v>7.5</v>
      </c>
    </row>
    <row r="588" spans="1:14" ht="12.75" customHeight="1" x14ac:dyDescent="0.25">
      <c r="A588" s="342" t="s">
        <v>7835</v>
      </c>
      <c r="B588" s="345" t="s">
        <v>384</v>
      </c>
      <c r="C588" s="516" t="s">
        <v>7836</v>
      </c>
      <c r="D588" s="516"/>
      <c r="E588" s="516"/>
      <c r="F588" s="516"/>
      <c r="G588" s="516"/>
      <c r="H588" s="516"/>
      <c r="I588" s="516"/>
      <c r="J588" s="516"/>
      <c r="K588" s="516"/>
      <c r="L588" s="516"/>
      <c r="M588" s="345" t="s">
        <v>8</v>
      </c>
      <c r="N588" s="343">
        <v>2.78</v>
      </c>
    </row>
    <row r="589" spans="1:14" ht="12.75" customHeight="1" x14ac:dyDescent="0.25">
      <c r="A589" s="342" t="s">
        <v>7837</v>
      </c>
      <c r="B589" s="345" t="s">
        <v>384</v>
      </c>
      <c r="C589" s="516" t="s">
        <v>7838</v>
      </c>
      <c r="D589" s="516"/>
      <c r="E589" s="516"/>
      <c r="F589" s="516"/>
      <c r="G589" s="516"/>
      <c r="H589" s="516"/>
      <c r="I589" s="516"/>
      <c r="J589" s="516"/>
      <c r="K589" s="516"/>
      <c r="L589" s="516"/>
      <c r="M589" s="345" t="s">
        <v>9</v>
      </c>
      <c r="N589" s="343">
        <v>31.4</v>
      </c>
    </row>
    <row r="590" spans="1:14" ht="13.5" customHeight="1" x14ac:dyDescent="0.25">
      <c r="A590" s="342" t="s">
        <v>7839</v>
      </c>
      <c r="B590" s="345" t="s">
        <v>384</v>
      </c>
      <c r="C590" s="516" t="s">
        <v>7840</v>
      </c>
      <c r="D590" s="516"/>
      <c r="E590" s="516"/>
      <c r="F590" s="516"/>
      <c r="G590" s="516"/>
      <c r="H590" s="516"/>
      <c r="I590" s="516"/>
      <c r="J590" s="516"/>
      <c r="K590" s="516"/>
      <c r="L590" s="516"/>
      <c r="M590" s="345" t="s">
        <v>9</v>
      </c>
      <c r="N590" s="343">
        <v>40.92</v>
      </c>
    </row>
    <row r="591" spans="1:14" ht="12.75" customHeight="1" x14ac:dyDescent="0.25">
      <c r="A591" s="342" t="s">
        <v>7841</v>
      </c>
      <c r="B591" s="345" t="s">
        <v>384</v>
      </c>
      <c r="C591" s="516" t="s">
        <v>7842</v>
      </c>
      <c r="D591" s="516"/>
      <c r="E591" s="516"/>
      <c r="F591" s="516"/>
      <c r="G591" s="516"/>
      <c r="H591" s="516"/>
      <c r="I591" s="516"/>
      <c r="J591" s="516"/>
      <c r="K591" s="516"/>
      <c r="L591" s="516"/>
      <c r="M591" s="345" t="s">
        <v>9</v>
      </c>
      <c r="N591" s="343">
        <v>53.59</v>
      </c>
    </row>
    <row r="592" spans="1:14" ht="13.5" customHeight="1" x14ac:dyDescent="0.25">
      <c r="A592" s="342" t="s">
        <v>7843</v>
      </c>
      <c r="B592" s="345" t="s">
        <v>384</v>
      </c>
      <c r="C592" s="516" t="s">
        <v>7844</v>
      </c>
      <c r="D592" s="516"/>
      <c r="E592" s="516"/>
      <c r="F592" s="516"/>
      <c r="G592" s="516"/>
      <c r="H592" s="516"/>
      <c r="I592" s="516"/>
      <c r="J592" s="516"/>
      <c r="K592" s="516"/>
      <c r="L592" s="516"/>
      <c r="M592" s="345" t="s">
        <v>9</v>
      </c>
      <c r="N592" s="343">
        <v>48.15</v>
      </c>
    </row>
    <row r="593" spans="1:14" ht="12.75" customHeight="1" x14ac:dyDescent="0.25">
      <c r="A593" s="342" t="s">
        <v>7845</v>
      </c>
      <c r="B593" s="345" t="s">
        <v>384</v>
      </c>
      <c r="C593" s="516" t="s">
        <v>7846</v>
      </c>
      <c r="D593" s="516"/>
      <c r="E593" s="516"/>
      <c r="F593" s="516"/>
      <c r="G593" s="516"/>
      <c r="H593" s="516"/>
      <c r="I593" s="516"/>
      <c r="J593" s="516"/>
      <c r="K593" s="516"/>
      <c r="L593" s="516"/>
      <c r="M593" s="345" t="s">
        <v>9</v>
      </c>
      <c r="N593" s="343">
        <v>76.400000000000006</v>
      </c>
    </row>
    <row r="594" spans="1:14" ht="12.75" customHeight="1" x14ac:dyDescent="0.25">
      <c r="A594" s="342" t="s">
        <v>7847</v>
      </c>
      <c r="B594" s="345" t="s">
        <v>384</v>
      </c>
      <c r="C594" s="516" t="s">
        <v>7848</v>
      </c>
      <c r="D594" s="516"/>
      <c r="E594" s="516"/>
      <c r="F594" s="516"/>
      <c r="G594" s="516"/>
      <c r="H594" s="516"/>
      <c r="I594" s="516"/>
      <c r="J594" s="516"/>
      <c r="K594" s="516"/>
      <c r="L594" s="516"/>
      <c r="M594" s="345" t="s">
        <v>8</v>
      </c>
      <c r="N594" s="343">
        <v>13.33</v>
      </c>
    </row>
    <row r="595" spans="1:14" ht="13.5" customHeight="1" x14ac:dyDescent="0.25">
      <c r="A595" s="342" t="s">
        <v>7849</v>
      </c>
      <c r="B595" s="345" t="s">
        <v>384</v>
      </c>
      <c r="C595" s="516" t="s">
        <v>7850</v>
      </c>
      <c r="D595" s="516"/>
      <c r="E595" s="516"/>
      <c r="F595" s="516"/>
      <c r="G595" s="516"/>
      <c r="H595" s="516"/>
      <c r="I595" s="516"/>
      <c r="J595" s="516"/>
      <c r="K595" s="516"/>
      <c r="L595" s="516"/>
      <c r="M595" s="345" t="s">
        <v>8</v>
      </c>
      <c r="N595" s="343">
        <v>24.33</v>
      </c>
    </row>
    <row r="596" spans="1:14" ht="12.75" customHeight="1" x14ac:dyDescent="0.25">
      <c r="A596" s="342" t="s">
        <v>7851</v>
      </c>
      <c r="B596" s="345" t="s">
        <v>384</v>
      </c>
      <c r="C596" s="516" t="s">
        <v>7852</v>
      </c>
      <c r="D596" s="516"/>
      <c r="E596" s="516"/>
      <c r="F596" s="516"/>
      <c r="G596" s="516"/>
      <c r="H596" s="516"/>
      <c r="I596" s="516"/>
      <c r="J596" s="516"/>
      <c r="K596" s="516"/>
      <c r="L596" s="516"/>
      <c r="M596" s="345" t="s">
        <v>9</v>
      </c>
      <c r="N596" s="343">
        <v>132</v>
      </c>
    </row>
    <row r="597" spans="1:14" ht="13.5" customHeight="1" x14ac:dyDescent="0.25">
      <c r="A597" s="342" t="s">
        <v>7853</v>
      </c>
      <c r="B597" s="345" t="s">
        <v>384</v>
      </c>
      <c r="C597" s="516" t="s">
        <v>657</v>
      </c>
      <c r="D597" s="516"/>
      <c r="E597" s="516"/>
      <c r="F597" s="516"/>
      <c r="G597" s="516"/>
      <c r="H597" s="516"/>
      <c r="I597" s="516"/>
      <c r="J597" s="516"/>
      <c r="K597" s="516"/>
      <c r="L597" s="516"/>
      <c r="M597" s="345" t="s">
        <v>9</v>
      </c>
      <c r="N597" s="343">
        <v>36.799999999999997</v>
      </c>
    </row>
    <row r="598" spans="1:14" ht="3" customHeight="1" x14ac:dyDescent="0.25">
      <c r="C598" s="516"/>
      <c r="D598" s="516"/>
      <c r="E598" s="516"/>
      <c r="F598" s="516"/>
      <c r="G598" s="516"/>
      <c r="H598" s="516"/>
      <c r="I598" s="516"/>
      <c r="J598" s="516"/>
      <c r="K598" s="516"/>
      <c r="L598" s="516"/>
    </row>
    <row r="599" spans="1:14" ht="12.75" customHeight="1" x14ac:dyDescent="0.25">
      <c r="A599" s="342" t="s">
        <v>7854</v>
      </c>
      <c r="B599" s="345" t="s">
        <v>384</v>
      </c>
      <c r="C599" s="516" t="s">
        <v>7855</v>
      </c>
      <c r="D599" s="516"/>
      <c r="E599" s="516"/>
      <c r="F599" s="516"/>
      <c r="G599" s="516"/>
      <c r="H599" s="516"/>
      <c r="I599" s="516"/>
      <c r="J599" s="516"/>
      <c r="K599" s="516"/>
      <c r="L599" s="516"/>
      <c r="M599" s="345" t="s">
        <v>510</v>
      </c>
      <c r="N599" s="343">
        <v>197.2</v>
      </c>
    </row>
    <row r="600" spans="1:14" ht="13.5" customHeight="1" x14ac:dyDescent="0.25">
      <c r="A600" s="342" t="s">
        <v>7856</v>
      </c>
      <c r="B600" s="345" t="s">
        <v>384</v>
      </c>
      <c r="C600" s="516" t="s">
        <v>7857</v>
      </c>
      <c r="D600" s="516"/>
      <c r="E600" s="516"/>
      <c r="F600" s="516"/>
      <c r="G600" s="516"/>
      <c r="H600" s="516"/>
      <c r="I600" s="516"/>
      <c r="J600" s="516"/>
      <c r="K600" s="516"/>
      <c r="L600" s="516"/>
      <c r="M600" s="345" t="s">
        <v>8</v>
      </c>
      <c r="N600" s="343">
        <v>3.3</v>
      </c>
    </row>
    <row r="601" spans="1:14" ht="12.75" customHeight="1" x14ac:dyDescent="0.25">
      <c r="A601" s="342" t="s">
        <v>7858</v>
      </c>
      <c r="B601" s="345" t="s">
        <v>384</v>
      </c>
      <c r="C601" s="516" t="s">
        <v>7859</v>
      </c>
      <c r="D601" s="516"/>
      <c r="E601" s="516"/>
      <c r="F601" s="516"/>
      <c r="G601" s="516"/>
      <c r="H601" s="516"/>
      <c r="I601" s="516"/>
      <c r="J601" s="516"/>
      <c r="K601" s="516"/>
      <c r="L601" s="516"/>
      <c r="M601" s="345" t="s">
        <v>8</v>
      </c>
      <c r="N601" s="343">
        <v>3.45</v>
      </c>
    </row>
    <row r="602" spans="1:14" ht="12.75" customHeight="1" x14ac:dyDescent="0.25">
      <c r="A602" s="342" t="s">
        <v>7860</v>
      </c>
      <c r="B602" s="345" t="s">
        <v>384</v>
      </c>
      <c r="C602" s="516" t="s">
        <v>7861</v>
      </c>
      <c r="D602" s="516"/>
      <c r="E602" s="516"/>
      <c r="F602" s="516"/>
      <c r="G602" s="516"/>
      <c r="H602" s="516"/>
      <c r="I602" s="516"/>
      <c r="J602" s="516"/>
      <c r="K602" s="516"/>
      <c r="L602" s="516"/>
      <c r="M602" s="345" t="s">
        <v>8</v>
      </c>
      <c r="N602" s="343">
        <v>7.5</v>
      </c>
    </row>
    <row r="603" spans="1:14" ht="13.5" customHeight="1" x14ac:dyDescent="0.25">
      <c r="A603" s="342" t="s">
        <v>7862</v>
      </c>
      <c r="B603" s="345" t="s">
        <v>384</v>
      </c>
      <c r="C603" s="516" t="s">
        <v>7863</v>
      </c>
      <c r="D603" s="516"/>
      <c r="E603" s="516"/>
      <c r="F603" s="516"/>
      <c r="G603" s="516"/>
      <c r="H603" s="516"/>
      <c r="I603" s="516"/>
      <c r="J603" s="516"/>
      <c r="K603" s="516"/>
      <c r="L603" s="516"/>
      <c r="M603" s="345" t="s">
        <v>8</v>
      </c>
      <c r="N603" s="343">
        <v>11.96</v>
      </c>
    </row>
    <row r="604" spans="1:14" ht="12.75" customHeight="1" x14ac:dyDescent="0.25">
      <c r="A604" s="342" t="s">
        <v>7864</v>
      </c>
      <c r="B604" s="345" t="s">
        <v>384</v>
      </c>
      <c r="C604" s="516" t="s">
        <v>7865</v>
      </c>
      <c r="D604" s="516"/>
      <c r="E604" s="516"/>
      <c r="F604" s="516"/>
      <c r="G604" s="516"/>
      <c r="H604" s="516"/>
      <c r="I604" s="516"/>
      <c r="J604" s="516"/>
      <c r="K604" s="516"/>
      <c r="L604" s="516"/>
      <c r="M604" s="345" t="s">
        <v>8</v>
      </c>
      <c r="N604" s="343">
        <v>12.15</v>
      </c>
    </row>
    <row r="605" spans="1:14" ht="13.5" customHeight="1" x14ac:dyDescent="0.25">
      <c r="A605" s="342" t="s">
        <v>7866</v>
      </c>
      <c r="B605" s="345" t="s">
        <v>384</v>
      </c>
      <c r="C605" s="516" t="s">
        <v>7867</v>
      </c>
      <c r="D605" s="516"/>
      <c r="E605" s="516"/>
      <c r="F605" s="516"/>
      <c r="G605" s="516"/>
      <c r="H605" s="516"/>
      <c r="I605" s="516"/>
      <c r="J605" s="516"/>
      <c r="K605" s="516"/>
      <c r="L605" s="516"/>
      <c r="M605" s="345" t="s">
        <v>8</v>
      </c>
      <c r="N605" s="343">
        <v>20</v>
      </c>
    </row>
    <row r="606" spans="1:14" ht="12.75" customHeight="1" x14ac:dyDescent="0.25">
      <c r="A606" s="342" t="s">
        <v>7868</v>
      </c>
      <c r="B606" s="345" t="s">
        <v>384</v>
      </c>
      <c r="C606" s="516" t="s">
        <v>7869</v>
      </c>
      <c r="D606" s="516"/>
      <c r="E606" s="516"/>
      <c r="F606" s="516"/>
      <c r="G606" s="516"/>
      <c r="H606" s="516"/>
      <c r="I606" s="516"/>
      <c r="J606" s="516"/>
      <c r="K606" s="516"/>
      <c r="L606" s="516"/>
      <c r="M606" s="345" t="s">
        <v>8</v>
      </c>
      <c r="N606" s="343">
        <v>40</v>
      </c>
    </row>
    <row r="607" spans="1:14" ht="12.75" customHeight="1" x14ac:dyDescent="0.25">
      <c r="A607" s="342" t="s">
        <v>7870</v>
      </c>
      <c r="B607" s="345" t="s">
        <v>384</v>
      </c>
      <c r="C607" s="516" t="s">
        <v>7871</v>
      </c>
      <c r="D607" s="516"/>
      <c r="E607" s="516"/>
      <c r="F607" s="516"/>
      <c r="G607" s="516"/>
      <c r="H607" s="516"/>
      <c r="I607" s="516"/>
      <c r="J607" s="516"/>
      <c r="K607" s="516"/>
      <c r="L607" s="516"/>
      <c r="M607" s="345" t="s">
        <v>8</v>
      </c>
      <c r="N607" s="343">
        <v>55</v>
      </c>
    </row>
    <row r="608" spans="1:14" ht="13.5" customHeight="1" x14ac:dyDescent="0.25">
      <c r="A608" s="342" t="s">
        <v>7872</v>
      </c>
      <c r="B608" s="345" t="s">
        <v>384</v>
      </c>
      <c r="C608" s="516" t="s">
        <v>7873</v>
      </c>
      <c r="D608" s="516"/>
      <c r="E608" s="516"/>
      <c r="F608" s="516"/>
      <c r="G608" s="516"/>
      <c r="H608" s="516"/>
      <c r="I608" s="516"/>
      <c r="J608" s="516"/>
      <c r="K608" s="516"/>
      <c r="L608" s="516"/>
      <c r="M608" s="345" t="s">
        <v>8</v>
      </c>
      <c r="N608" s="343">
        <v>88.33</v>
      </c>
    </row>
    <row r="609" spans="1:14" ht="12.75" customHeight="1" x14ac:dyDescent="0.25">
      <c r="A609" s="342" t="s">
        <v>7874</v>
      </c>
      <c r="B609" s="345" t="s">
        <v>384</v>
      </c>
      <c r="C609" s="516" t="s">
        <v>7875</v>
      </c>
      <c r="D609" s="516"/>
      <c r="E609" s="516"/>
      <c r="F609" s="516"/>
      <c r="G609" s="516"/>
      <c r="H609" s="516"/>
      <c r="I609" s="516"/>
      <c r="J609" s="516"/>
      <c r="K609" s="516"/>
      <c r="L609" s="516"/>
      <c r="M609" s="345" t="s">
        <v>8</v>
      </c>
      <c r="N609" s="343">
        <v>18.43</v>
      </c>
    </row>
    <row r="610" spans="1:14" ht="13.5" customHeight="1" x14ac:dyDescent="0.25">
      <c r="A610" s="342" t="s">
        <v>7876</v>
      </c>
      <c r="B610" s="345" t="s">
        <v>384</v>
      </c>
      <c r="C610" s="516" t="s">
        <v>7877</v>
      </c>
      <c r="D610" s="516"/>
      <c r="E610" s="516"/>
      <c r="F610" s="516"/>
      <c r="G610" s="516"/>
      <c r="H610" s="516"/>
      <c r="I610" s="516"/>
      <c r="J610" s="516"/>
      <c r="K610" s="516"/>
      <c r="L610" s="516"/>
      <c r="M610" s="345" t="s">
        <v>8</v>
      </c>
      <c r="N610" s="343">
        <v>24.38</v>
      </c>
    </row>
    <row r="611" spans="1:14" ht="12.75" customHeight="1" x14ac:dyDescent="0.25">
      <c r="A611" s="342" t="s">
        <v>7878</v>
      </c>
      <c r="B611" s="345" t="s">
        <v>384</v>
      </c>
      <c r="C611" s="516" t="s">
        <v>7879</v>
      </c>
      <c r="D611" s="516"/>
      <c r="E611" s="516"/>
      <c r="F611" s="516"/>
      <c r="G611" s="516"/>
      <c r="H611" s="516"/>
      <c r="I611" s="516"/>
      <c r="J611" s="516"/>
      <c r="K611" s="516"/>
      <c r="L611" s="516"/>
      <c r="M611" s="345" t="s">
        <v>8</v>
      </c>
      <c r="N611" s="343">
        <v>36.1</v>
      </c>
    </row>
    <row r="612" spans="1:14" ht="12.75" customHeight="1" x14ac:dyDescent="0.25">
      <c r="A612" s="342" t="s">
        <v>7880</v>
      </c>
      <c r="B612" s="345" t="s">
        <v>384</v>
      </c>
      <c r="C612" s="516" t="s">
        <v>7881</v>
      </c>
      <c r="D612" s="516"/>
      <c r="E612" s="516"/>
      <c r="F612" s="516"/>
      <c r="G612" s="516"/>
      <c r="H612" s="516"/>
      <c r="I612" s="516"/>
      <c r="J612" s="516"/>
      <c r="K612" s="516"/>
      <c r="L612" s="516"/>
      <c r="M612" s="345" t="s">
        <v>8</v>
      </c>
      <c r="N612" s="343">
        <v>46.64</v>
      </c>
    </row>
    <row r="613" spans="1:14" ht="13.5" customHeight="1" x14ac:dyDescent="0.25">
      <c r="A613" s="342" t="s">
        <v>7882</v>
      </c>
      <c r="B613" s="345" t="s">
        <v>384</v>
      </c>
      <c r="C613" s="516" t="s">
        <v>7883</v>
      </c>
      <c r="D613" s="516"/>
      <c r="E613" s="516"/>
      <c r="F613" s="516"/>
      <c r="G613" s="516"/>
      <c r="H613" s="516"/>
      <c r="I613" s="516"/>
      <c r="J613" s="516"/>
      <c r="K613" s="516"/>
      <c r="L613" s="516"/>
      <c r="M613" s="345" t="s">
        <v>8</v>
      </c>
      <c r="N613" s="343">
        <v>49.57</v>
      </c>
    </row>
    <row r="614" spans="1:14" ht="12.75" customHeight="1" x14ac:dyDescent="0.25">
      <c r="A614" s="342" t="s">
        <v>7884</v>
      </c>
      <c r="B614" s="345" t="s">
        <v>384</v>
      </c>
      <c r="C614" s="516" t="s">
        <v>7885</v>
      </c>
      <c r="D614" s="516"/>
      <c r="E614" s="516"/>
      <c r="F614" s="516"/>
      <c r="G614" s="516"/>
      <c r="H614" s="516"/>
      <c r="I614" s="516"/>
      <c r="J614" s="516"/>
      <c r="K614" s="516"/>
      <c r="L614" s="516"/>
      <c r="M614" s="345" t="s">
        <v>8</v>
      </c>
      <c r="N614" s="343">
        <v>76.099999999999994</v>
      </c>
    </row>
    <row r="615" spans="1:14" ht="13.5" customHeight="1" x14ac:dyDescent="0.25">
      <c r="A615" s="342" t="s">
        <v>7886</v>
      </c>
      <c r="B615" s="345" t="s">
        <v>384</v>
      </c>
      <c r="C615" s="516" t="s">
        <v>7887</v>
      </c>
      <c r="D615" s="516"/>
      <c r="E615" s="516"/>
      <c r="F615" s="516"/>
      <c r="G615" s="516"/>
      <c r="H615" s="516"/>
      <c r="I615" s="516"/>
      <c r="J615" s="516"/>
      <c r="K615" s="516"/>
      <c r="L615" s="516"/>
      <c r="M615" s="345" t="s">
        <v>8</v>
      </c>
      <c r="N615" s="343">
        <v>89.32</v>
      </c>
    </row>
    <row r="616" spans="1:14" ht="12.75" customHeight="1" x14ac:dyDescent="0.25">
      <c r="A616" s="342" t="s">
        <v>7888</v>
      </c>
      <c r="B616" s="345" t="s">
        <v>384</v>
      </c>
      <c r="C616" s="516" t="s">
        <v>7889</v>
      </c>
      <c r="D616" s="516"/>
      <c r="E616" s="516"/>
      <c r="F616" s="516"/>
      <c r="G616" s="516"/>
      <c r="H616" s="516"/>
      <c r="I616" s="516"/>
      <c r="J616" s="516"/>
      <c r="K616" s="516"/>
      <c r="L616" s="516"/>
      <c r="M616" s="345" t="s">
        <v>8</v>
      </c>
      <c r="N616" s="343">
        <v>120.65</v>
      </c>
    </row>
    <row r="617" spans="1:14" ht="12.75" customHeight="1" x14ac:dyDescent="0.25">
      <c r="A617" s="342" t="s">
        <v>7890</v>
      </c>
      <c r="B617" s="345" t="s">
        <v>384</v>
      </c>
      <c r="C617" s="516" t="s">
        <v>7891</v>
      </c>
      <c r="D617" s="516"/>
      <c r="E617" s="516"/>
      <c r="F617" s="516"/>
      <c r="G617" s="516"/>
      <c r="H617" s="516"/>
      <c r="I617" s="516"/>
      <c r="J617" s="516"/>
      <c r="K617" s="516"/>
      <c r="L617" s="516"/>
      <c r="M617" s="345" t="s">
        <v>8</v>
      </c>
      <c r="N617" s="343">
        <v>175.04</v>
      </c>
    </row>
    <row r="618" spans="1:14" ht="13.5" customHeight="1" x14ac:dyDescent="0.25">
      <c r="A618" s="342" t="s">
        <v>7892</v>
      </c>
      <c r="B618" s="345" t="s">
        <v>384</v>
      </c>
      <c r="C618" s="516" t="s">
        <v>7893</v>
      </c>
      <c r="D618" s="516"/>
      <c r="E618" s="516"/>
      <c r="F618" s="516"/>
      <c r="G618" s="516"/>
      <c r="H618" s="516"/>
      <c r="I618" s="516"/>
      <c r="J618" s="516"/>
      <c r="K618" s="516"/>
      <c r="L618" s="516"/>
      <c r="M618" s="345" t="s">
        <v>8</v>
      </c>
      <c r="N618" s="343">
        <v>54.02</v>
      </c>
    </row>
    <row r="619" spans="1:14" ht="12.75" customHeight="1" x14ac:dyDescent="0.25">
      <c r="A619" s="342" t="s">
        <v>7894</v>
      </c>
      <c r="B619" s="345" t="s">
        <v>384</v>
      </c>
      <c r="C619" s="516" t="s">
        <v>7895</v>
      </c>
      <c r="D619" s="516"/>
      <c r="E619" s="516"/>
      <c r="F619" s="516"/>
      <c r="G619" s="516"/>
      <c r="H619" s="516"/>
      <c r="I619" s="516"/>
      <c r="J619" s="516"/>
      <c r="K619" s="516"/>
      <c r="L619" s="516"/>
      <c r="M619" s="345" t="s">
        <v>8</v>
      </c>
      <c r="N619" s="343">
        <v>38.36</v>
      </c>
    </row>
    <row r="620" spans="1:14" ht="12.75" customHeight="1" x14ac:dyDescent="0.25">
      <c r="A620" s="342" t="s">
        <v>7896</v>
      </c>
      <c r="B620" s="345" t="s">
        <v>384</v>
      </c>
      <c r="C620" s="516" t="s">
        <v>7897</v>
      </c>
      <c r="D620" s="516"/>
      <c r="E620" s="516"/>
      <c r="F620" s="516"/>
      <c r="G620" s="516"/>
      <c r="H620" s="516"/>
      <c r="I620" s="516"/>
      <c r="J620" s="516"/>
      <c r="K620" s="516"/>
      <c r="L620" s="516"/>
      <c r="M620" s="345" t="s">
        <v>8</v>
      </c>
      <c r="N620" s="343">
        <v>24</v>
      </c>
    </row>
    <row r="621" spans="1:14" ht="13.5" customHeight="1" x14ac:dyDescent="0.25">
      <c r="A621" s="342" t="s">
        <v>7898</v>
      </c>
      <c r="B621" s="345" t="s">
        <v>384</v>
      </c>
      <c r="C621" s="516" t="s">
        <v>7899</v>
      </c>
      <c r="D621" s="516"/>
      <c r="E621" s="516"/>
      <c r="F621" s="516"/>
      <c r="G621" s="516"/>
      <c r="H621" s="516"/>
      <c r="I621" s="516"/>
      <c r="J621" s="516"/>
      <c r="K621" s="516"/>
      <c r="L621" s="516"/>
      <c r="M621" s="345" t="s">
        <v>8</v>
      </c>
      <c r="N621" s="343">
        <v>36</v>
      </c>
    </row>
    <row r="622" spans="1:14" ht="12.75" customHeight="1" x14ac:dyDescent="0.25">
      <c r="A622" s="342" t="s">
        <v>7900</v>
      </c>
      <c r="B622" s="345" t="s">
        <v>384</v>
      </c>
      <c r="C622" s="516" t="s">
        <v>7901</v>
      </c>
      <c r="D622" s="516"/>
      <c r="E622" s="516"/>
      <c r="F622" s="516"/>
      <c r="G622" s="516"/>
      <c r="H622" s="516"/>
      <c r="I622" s="516"/>
      <c r="J622" s="516"/>
      <c r="K622" s="516"/>
      <c r="L622" s="516"/>
      <c r="M622" s="345" t="s">
        <v>8</v>
      </c>
      <c r="N622" s="343">
        <v>48.59</v>
      </c>
    </row>
    <row r="623" spans="1:14" ht="13.5" customHeight="1" x14ac:dyDescent="0.25">
      <c r="A623" s="342" t="s">
        <v>7902</v>
      </c>
      <c r="B623" s="345" t="s">
        <v>384</v>
      </c>
      <c r="C623" s="516" t="s">
        <v>7903</v>
      </c>
      <c r="D623" s="516"/>
      <c r="E623" s="516"/>
      <c r="F623" s="516"/>
      <c r="G623" s="516"/>
      <c r="H623" s="516"/>
      <c r="I623" s="516"/>
      <c r="J623" s="516"/>
      <c r="K623" s="516"/>
      <c r="L623" s="516"/>
      <c r="M623" s="345" t="s">
        <v>510</v>
      </c>
      <c r="N623" s="343">
        <v>290.13</v>
      </c>
    </row>
    <row r="624" spans="1:14" ht="12.75" customHeight="1" x14ac:dyDescent="0.25">
      <c r="A624" s="342" t="s">
        <v>7904</v>
      </c>
      <c r="B624" s="345" t="s">
        <v>384</v>
      </c>
      <c r="C624" s="516" t="s">
        <v>7905</v>
      </c>
      <c r="D624" s="516"/>
      <c r="E624" s="516"/>
      <c r="F624" s="516"/>
      <c r="G624" s="516"/>
      <c r="H624" s="516"/>
      <c r="I624" s="516"/>
      <c r="J624" s="516"/>
      <c r="K624" s="516"/>
      <c r="L624" s="516"/>
      <c r="M624" s="345" t="s">
        <v>510</v>
      </c>
      <c r="N624" s="343">
        <v>13.23</v>
      </c>
    </row>
    <row r="625" spans="1:14" ht="12.75" customHeight="1" x14ac:dyDescent="0.25">
      <c r="A625" s="342" t="s">
        <v>7906</v>
      </c>
      <c r="B625" s="345" t="s">
        <v>384</v>
      </c>
      <c r="C625" s="516" t="s">
        <v>7907</v>
      </c>
      <c r="D625" s="516"/>
      <c r="E625" s="516"/>
      <c r="F625" s="516"/>
      <c r="G625" s="516"/>
      <c r="H625" s="516"/>
      <c r="I625" s="516"/>
      <c r="J625" s="516"/>
      <c r="K625" s="516"/>
      <c r="L625" s="516"/>
      <c r="M625" s="345" t="s">
        <v>510</v>
      </c>
      <c r="N625" s="343">
        <v>13.9</v>
      </c>
    </row>
    <row r="626" spans="1:14" ht="13.5" customHeight="1" x14ac:dyDescent="0.25">
      <c r="A626" s="342" t="s">
        <v>7908</v>
      </c>
      <c r="B626" s="345" t="s">
        <v>384</v>
      </c>
      <c r="C626" s="516" t="s">
        <v>7909</v>
      </c>
      <c r="D626" s="516"/>
      <c r="E626" s="516"/>
      <c r="F626" s="516"/>
      <c r="G626" s="516"/>
      <c r="H626" s="516"/>
      <c r="I626" s="516"/>
      <c r="J626" s="516"/>
      <c r="K626" s="516"/>
      <c r="L626" s="516"/>
      <c r="M626" s="345" t="s">
        <v>510</v>
      </c>
      <c r="N626" s="343">
        <v>17.899999999999999</v>
      </c>
    </row>
    <row r="627" spans="1:14" ht="12.75" customHeight="1" x14ac:dyDescent="0.25">
      <c r="A627" s="342" t="s">
        <v>7910</v>
      </c>
      <c r="B627" s="345" t="s">
        <v>384</v>
      </c>
      <c r="C627" s="516" t="s">
        <v>7911</v>
      </c>
      <c r="D627" s="516"/>
      <c r="E627" s="516"/>
      <c r="F627" s="516"/>
      <c r="G627" s="516"/>
      <c r="H627" s="516"/>
      <c r="I627" s="516"/>
      <c r="J627" s="516"/>
      <c r="K627" s="516"/>
      <c r="L627" s="516"/>
      <c r="M627" s="345" t="s">
        <v>510</v>
      </c>
      <c r="N627" s="343">
        <v>30.17</v>
      </c>
    </row>
    <row r="628" spans="1:14" ht="13.5" customHeight="1" x14ac:dyDescent="0.25">
      <c r="A628" s="342" t="s">
        <v>7912</v>
      </c>
      <c r="B628" s="345" t="s">
        <v>384</v>
      </c>
      <c r="C628" s="516" t="s">
        <v>7913</v>
      </c>
      <c r="D628" s="516"/>
      <c r="E628" s="516"/>
      <c r="F628" s="516"/>
      <c r="G628" s="516"/>
      <c r="H628" s="516"/>
      <c r="I628" s="516"/>
      <c r="J628" s="516"/>
      <c r="K628" s="516"/>
      <c r="L628" s="516"/>
      <c r="M628" s="345" t="s">
        <v>510</v>
      </c>
      <c r="N628" s="343">
        <v>29.9</v>
      </c>
    </row>
    <row r="629" spans="1:14" ht="12.75" customHeight="1" x14ac:dyDescent="0.25">
      <c r="A629" s="342" t="s">
        <v>7914</v>
      </c>
      <c r="B629" s="345" t="s">
        <v>384</v>
      </c>
      <c r="C629" s="516" t="s">
        <v>7915</v>
      </c>
      <c r="D629" s="516"/>
      <c r="E629" s="516"/>
      <c r="F629" s="516"/>
      <c r="G629" s="516"/>
      <c r="H629" s="516"/>
      <c r="I629" s="516"/>
      <c r="J629" s="516"/>
      <c r="K629" s="516"/>
      <c r="L629" s="516"/>
      <c r="M629" s="345" t="s">
        <v>510</v>
      </c>
      <c r="N629" s="343">
        <v>49.82</v>
      </c>
    </row>
    <row r="630" spans="1:14" ht="12.75" customHeight="1" x14ac:dyDescent="0.25">
      <c r="A630" s="342" t="s">
        <v>7916</v>
      </c>
      <c r="B630" s="345" t="s">
        <v>384</v>
      </c>
      <c r="C630" s="516" t="s">
        <v>7917</v>
      </c>
      <c r="D630" s="516"/>
      <c r="E630" s="516"/>
      <c r="F630" s="516"/>
      <c r="G630" s="516"/>
      <c r="H630" s="516"/>
      <c r="I630" s="516"/>
      <c r="J630" s="516"/>
      <c r="K630" s="516"/>
      <c r="L630" s="516"/>
      <c r="M630" s="345" t="s">
        <v>510</v>
      </c>
      <c r="N630" s="343">
        <v>14.41</v>
      </c>
    </row>
    <row r="631" spans="1:14" ht="13.5" customHeight="1" x14ac:dyDescent="0.25">
      <c r="A631" s="342" t="s">
        <v>7918</v>
      </c>
      <c r="B631" s="345" t="s">
        <v>384</v>
      </c>
      <c r="C631" s="516" t="s">
        <v>7919</v>
      </c>
      <c r="D631" s="516"/>
      <c r="E631" s="516"/>
      <c r="F631" s="516"/>
      <c r="G631" s="516"/>
      <c r="H631" s="516"/>
      <c r="I631" s="516"/>
      <c r="J631" s="516"/>
      <c r="K631" s="516"/>
      <c r="L631" s="516"/>
      <c r="M631" s="345" t="s">
        <v>8</v>
      </c>
      <c r="N631" s="343">
        <v>17.420000000000002</v>
      </c>
    </row>
    <row r="632" spans="1:14" ht="12.75" customHeight="1" x14ac:dyDescent="0.25">
      <c r="A632" s="342" t="s">
        <v>7920</v>
      </c>
      <c r="B632" s="345" t="s">
        <v>384</v>
      </c>
      <c r="C632" s="516" t="s">
        <v>7921</v>
      </c>
      <c r="D632" s="516"/>
      <c r="E632" s="516"/>
      <c r="F632" s="516"/>
      <c r="G632" s="516"/>
      <c r="H632" s="516"/>
      <c r="I632" s="516"/>
      <c r="J632" s="516"/>
      <c r="K632" s="516"/>
      <c r="L632" s="516"/>
      <c r="M632" s="345" t="s">
        <v>8</v>
      </c>
      <c r="N632" s="343">
        <v>24.02</v>
      </c>
    </row>
    <row r="633" spans="1:14" ht="12.75" customHeight="1" x14ac:dyDescent="0.25">
      <c r="A633" s="342" t="s">
        <v>7922</v>
      </c>
      <c r="B633" s="345" t="s">
        <v>384</v>
      </c>
      <c r="C633" s="516" t="s">
        <v>7923</v>
      </c>
      <c r="D633" s="516"/>
      <c r="E633" s="516"/>
      <c r="F633" s="516"/>
      <c r="G633" s="516"/>
      <c r="H633" s="516"/>
      <c r="I633" s="516"/>
      <c r="J633" s="516"/>
      <c r="K633" s="516"/>
      <c r="L633" s="516"/>
      <c r="M633" s="345" t="s">
        <v>8</v>
      </c>
      <c r="N633" s="343">
        <v>37.26</v>
      </c>
    </row>
    <row r="634" spans="1:14" ht="13.5" customHeight="1" x14ac:dyDescent="0.25">
      <c r="A634" s="342" t="s">
        <v>7924</v>
      </c>
      <c r="B634" s="345" t="s">
        <v>384</v>
      </c>
      <c r="C634" s="516" t="s">
        <v>7925</v>
      </c>
      <c r="D634" s="516"/>
      <c r="E634" s="516"/>
      <c r="F634" s="516"/>
      <c r="G634" s="516"/>
      <c r="H634" s="516"/>
      <c r="I634" s="516"/>
      <c r="J634" s="516"/>
      <c r="K634" s="516"/>
      <c r="L634" s="516"/>
      <c r="M634" s="345" t="s">
        <v>8</v>
      </c>
      <c r="N634" s="343">
        <v>67.06</v>
      </c>
    </row>
    <row r="635" spans="1:14" ht="12.75" customHeight="1" x14ac:dyDescent="0.25">
      <c r="A635" s="342" t="s">
        <v>7926</v>
      </c>
      <c r="B635" s="345" t="s">
        <v>384</v>
      </c>
      <c r="C635" s="516" t="s">
        <v>7927</v>
      </c>
      <c r="D635" s="516"/>
      <c r="E635" s="516"/>
      <c r="F635" s="516"/>
      <c r="G635" s="516"/>
      <c r="H635" s="516"/>
      <c r="I635" s="516"/>
      <c r="J635" s="516"/>
      <c r="K635" s="516"/>
      <c r="L635" s="516"/>
      <c r="M635" s="345" t="s">
        <v>8</v>
      </c>
      <c r="N635" s="343">
        <v>87.84</v>
      </c>
    </row>
    <row r="636" spans="1:14" ht="13.5" customHeight="1" x14ac:dyDescent="0.25">
      <c r="A636" s="342" t="s">
        <v>7928</v>
      </c>
      <c r="B636" s="345" t="s">
        <v>384</v>
      </c>
      <c r="C636" s="516" t="s">
        <v>7929</v>
      </c>
      <c r="D636" s="516"/>
      <c r="E636" s="516"/>
      <c r="F636" s="516"/>
      <c r="G636" s="516"/>
      <c r="H636" s="516"/>
      <c r="I636" s="516"/>
      <c r="J636" s="516"/>
      <c r="K636" s="516"/>
      <c r="L636" s="516"/>
      <c r="M636" s="345" t="s">
        <v>8</v>
      </c>
      <c r="N636" s="343">
        <v>26.57</v>
      </c>
    </row>
    <row r="637" spans="1:14" ht="12.75" customHeight="1" x14ac:dyDescent="0.25">
      <c r="A637" s="342" t="s">
        <v>7930</v>
      </c>
      <c r="B637" s="345" t="s">
        <v>384</v>
      </c>
      <c r="C637" s="516" t="s">
        <v>7931</v>
      </c>
      <c r="D637" s="516"/>
      <c r="E637" s="516"/>
      <c r="F637" s="516"/>
      <c r="G637" s="516"/>
      <c r="H637" s="516"/>
      <c r="I637" s="516"/>
      <c r="J637" s="516"/>
      <c r="K637" s="516"/>
      <c r="L637" s="516"/>
      <c r="M637" s="345" t="s">
        <v>8</v>
      </c>
      <c r="N637" s="343">
        <v>42.6</v>
      </c>
    </row>
    <row r="638" spans="1:14" ht="12.75" customHeight="1" x14ac:dyDescent="0.25">
      <c r="A638" s="342" t="s">
        <v>7932</v>
      </c>
      <c r="B638" s="345" t="s">
        <v>384</v>
      </c>
      <c r="C638" s="516" t="s">
        <v>7933</v>
      </c>
      <c r="D638" s="516"/>
      <c r="E638" s="516"/>
      <c r="F638" s="516"/>
      <c r="G638" s="516"/>
      <c r="H638" s="516"/>
      <c r="I638" s="516"/>
      <c r="J638" s="516"/>
      <c r="K638" s="516"/>
      <c r="L638" s="516"/>
      <c r="M638" s="345" t="s">
        <v>8</v>
      </c>
      <c r="N638" s="343">
        <v>53.83</v>
      </c>
    </row>
    <row r="639" spans="1:14" ht="13.5" customHeight="1" x14ac:dyDescent="0.25">
      <c r="A639" s="342" t="s">
        <v>7934</v>
      </c>
      <c r="B639" s="345" t="s">
        <v>384</v>
      </c>
      <c r="C639" s="516" t="s">
        <v>7935</v>
      </c>
      <c r="D639" s="516"/>
      <c r="E639" s="516"/>
      <c r="F639" s="516"/>
      <c r="G639" s="516"/>
      <c r="H639" s="516"/>
      <c r="I639" s="516"/>
      <c r="J639" s="516"/>
      <c r="K639" s="516"/>
      <c r="L639" s="516"/>
      <c r="M639" s="345" t="s">
        <v>8</v>
      </c>
      <c r="N639" s="343">
        <v>14.49</v>
      </c>
    </row>
    <row r="640" spans="1:14" ht="12.75" customHeight="1" x14ac:dyDescent="0.25">
      <c r="A640" s="342" t="s">
        <v>7936</v>
      </c>
      <c r="B640" s="345" t="s">
        <v>384</v>
      </c>
      <c r="C640" s="516" t="s">
        <v>7937</v>
      </c>
      <c r="D640" s="516"/>
      <c r="E640" s="516"/>
      <c r="F640" s="516"/>
      <c r="G640" s="516"/>
      <c r="H640" s="516"/>
      <c r="I640" s="516"/>
      <c r="J640" s="516"/>
      <c r="K640" s="516"/>
      <c r="L640" s="516"/>
      <c r="M640" s="345" t="s">
        <v>8</v>
      </c>
      <c r="N640" s="343">
        <v>27.08</v>
      </c>
    </row>
    <row r="641" spans="1:14" ht="13.5" customHeight="1" x14ac:dyDescent="0.25">
      <c r="A641" s="342" t="s">
        <v>7938</v>
      </c>
      <c r="B641" s="345" t="s">
        <v>384</v>
      </c>
      <c r="C641" s="516" t="s">
        <v>7939</v>
      </c>
      <c r="D641" s="516"/>
      <c r="E641" s="516"/>
      <c r="F641" s="516"/>
      <c r="G641" s="516"/>
      <c r="H641" s="516"/>
      <c r="I641" s="516"/>
      <c r="J641" s="516"/>
      <c r="K641" s="516"/>
      <c r="L641" s="516"/>
      <c r="M641" s="345" t="s">
        <v>8</v>
      </c>
      <c r="N641" s="343">
        <v>224.25</v>
      </c>
    </row>
    <row r="642" spans="1:14" ht="3" customHeight="1" x14ac:dyDescent="0.25">
      <c r="C642" s="516"/>
      <c r="D642" s="516"/>
      <c r="E642" s="516"/>
      <c r="F642" s="516"/>
      <c r="G642" s="516"/>
      <c r="H642" s="516"/>
      <c r="I642" s="516"/>
      <c r="J642" s="516"/>
      <c r="K642" s="516"/>
      <c r="L642" s="516"/>
    </row>
    <row r="643" spans="1:14" ht="12.75" customHeight="1" x14ac:dyDescent="0.25">
      <c r="A643" s="342" t="s">
        <v>7940</v>
      </c>
      <c r="B643" s="345" t="s">
        <v>384</v>
      </c>
      <c r="C643" s="516" t="s">
        <v>7941</v>
      </c>
      <c r="D643" s="516"/>
      <c r="E643" s="516"/>
      <c r="F643" s="516"/>
      <c r="G643" s="516"/>
      <c r="H643" s="516"/>
      <c r="I643" s="516"/>
      <c r="J643" s="516"/>
      <c r="K643" s="516"/>
      <c r="L643" s="516"/>
      <c r="M643" s="345" t="s">
        <v>8</v>
      </c>
      <c r="N643" s="343">
        <v>803.32</v>
      </c>
    </row>
    <row r="644" spans="1:14" ht="3.75" customHeight="1" x14ac:dyDescent="0.25">
      <c r="C644" s="516"/>
      <c r="D644" s="516"/>
      <c r="E644" s="516"/>
      <c r="F644" s="516"/>
      <c r="G644" s="516"/>
      <c r="H644" s="516"/>
      <c r="I644" s="516"/>
      <c r="J644" s="516"/>
      <c r="K644" s="516"/>
      <c r="L644" s="516"/>
    </row>
    <row r="645" spans="1:14" ht="12.75" customHeight="1" x14ac:dyDescent="0.25">
      <c r="A645" s="342" t="s">
        <v>7942</v>
      </c>
      <c r="B645" s="345" t="s">
        <v>384</v>
      </c>
      <c r="C645" s="516" t="s">
        <v>7943</v>
      </c>
      <c r="D645" s="516"/>
      <c r="E645" s="516"/>
      <c r="F645" s="516"/>
      <c r="G645" s="516"/>
      <c r="H645" s="516"/>
      <c r="I645" s="516"/>
      <c r="J645" s="516"/>
      <c r="K645" s="516"/>
      <c r="L645" s="516"/>
      <c r="M645" s="345" t="s">
        <v>8</v>
      </c>
      <c r="N645" s="343">
        <v>2781.87</v>
      </c>
    </row>
    <row r="646" spans="1:14" ht="3" customHeight="1" x14ac:dyDescent="0.25">
      <c r="C646" s="516"/>
      <c r="D646" s="516"/>
      <c r="E646" s="516"/>
      <c r="F646" s="516"/>
      <c r="G646" s="516"/>
      <c r="H646" s="516"/>
      <c r="I646" s="516"/>
      <c r="J646" s="516"/>
      <c r="K646" s="516"/>
      <c r="L646" s="516"/>
    </row>
    <row r="647" spans="1:14" ht="13.5" customHeight="1" x14ac:dyDescent="0.25">
      <c r="A647" s="342" t="s">
        <v>7944</v>
      </c>
      <c r="B647" s="345" t="s">
        <v>384</v>
      </c>
      <c r="C647" s="516" t="s">
        <v>7945</v>
      </c>
      <c r="D647" s="516"/>
      <c r="E647" s="516"/>
      <c r="F647" s="516"/>
      <c r="G647" s="516"/>
      <c r="H647" s="516"/>
      <c r="I647" s="516"/>
      <c r="J647" s="516"/>
      <c r="K647" s="516"/>
      <c r="L647" s="516"/>
      <c r="M647" s="345" t="s">
        <v>8</v>
      </c>
      <c r="N647" s="343">
        <v>363.45</v>
      </c>
    </row>
    <row r="648" spans="1:14" ht="3" customHeight="1" x14ac:dyDescent="0.25">
      <c r="C648" s="516"/>
      <c r="D648" s="516"/>
      <c r="E648" s="516"/>
      <c r="F648" s="516"/>
      <c r="G648" s="516"/>
      <c r="H648" s="516"/>
      <c r="I648" s="516"/>
      <c r="J648" s="516"/>
      <c r="K648" s="516"/>
      <c r="L648" s="516"/>
    </row>
    <row r="649" spans="1:14" ht="13.5" customHeight="1" x14ac:dyDescent="0.25">
      <c r="A649" s="342" t="s">
        <v>7946</v>
      </c>
      <c r="B649" s="345" t="s">
        <v>384</v>
      </c>
      <c r="C649" s="516" t="s">
        <v>7947</v>
      </c>
      <c r="D649" s="516"/>
      <c r="E649" s="516"/>
      <c r="F649" s="516"/>
      <c r="G649" s="516"/>
      <c r="H649" s="516"/>
      <c r="I649" s="516"/>
      <c r="J649" s="516"/>
      <c r="K649" s="516"/>
      <c r="L649" s="516"/>
      <c r="M649" s="345" t="s">
        <v>8</v>
      </c>
      <c r="N649" s="343">
        <v>1306.6300000000001</v>
      </c>
    </row>
    <row r="650" spans="1:14" ht="3" customHeight="1" x14ac:dyDescent="0.25">
      <c r="C650" s="516"/>
      <c r="D650" s="516"/>
      <c r="E650" s="516"/>
      <c r="F650" s="516"/>
      <c r="G650" s="516"/>
      <c r="H650" s="516"/>
      <c r="I650" s="516"/>
      <c r="J650" s="516"/>
      <c r="K650" s="516"/>
      <c r="L650" s="516"/>
    </row>
    <row r="651" spans="1:14" ht="12.75" customHeight="1" x14ac:dyDescent="0.25">
      <c r="A651" s="342" t="s">
        <v>7948</v>
      </c>
      <c r="B651" s="345" t="s">
        <v>384</v>
      </c>
      <c r="C651" s="516" t="s">
        <v>7949</v>
      </c>
      <c r="D651" s="516"/>
      <c r="E651" s="516"/>
      <c r="F651" s="516"/>
      <c r="G651" s="516"/>
      <c r="H651" s="516"/>
      <c r="I651" s="516"/>
      <c r="J651" s="516"/>
      <c r="K651" s="516"/>
      <c r="L651" s="516"/>
      <c r="M651" s="345" t="s">
        <v>510</v>
      </c>
      <c r="N651" s="343">
        <v>63.06</v>
      </c>
    </row>
    <row r="652" spans="1:14" ht="13.5" customHeight="1" x14ac:dyDescent="0.25">
      <c r="A652" s="342" t="s">
        <v>7950</v>
      </c>
      <c r="B652" s="345" t="s">
        <v>384</v>
      </c>
      <c r="C652" s="516" t="s">
        <v>7951</v>
      </c>
      <c r="D652" s="516"/>
      <c r="E652" s="516"/>
      <c r="F652" s="516"/>
      <c r="G652" s="516"/>
      <c r="H652" s="516"/>
      <c r="I652" s="516"/>
      <c r="J652" s="516"/>
      <c r="K652" s="516"/>
      <c r="L652" s="516"/>
      <c r="M652" s="345" t="s">
        <v>510</v>
      </c>
      <c r="N652" s="343">
        <v>80.88</v>
      </c>
    </row>
    <row r="653" spans="1:14" ht="12.75" customHeight="1" x14ac:dyDescent="0.25">
      <c r="A653" s="342" t="s">
        <v>7952</v>
      </c>
      <c r="B653" s="345" t="s">
        <v>384</v>
      </c>
      <c r="C653" s="516" t="s">
        <v>7953</v>
      </c>
      <c r="D653" s="516"/>
      <c r="E653" s="516"/>
      <c r="F653" s="516"/>
      <c r="G653" s="516"/>
      <c r="H653" s="516"/>
      <c r="I653" s="516"/>
      <c r="J653" s="516"/>
      <c r="K653" s="516"/>
      <c r="L653" s="516"/>
      <c r="M653" s="345" t="s">
        <v>510</v>
      </c>
      <c r="N653" s="343">
        <v>101.31</v>
      </c>
    </row>
    <row r="654" spans="1:14" ht="13.5" customHeight="1" x14ac:dyDescent="0.25">
      <c r="A654" s="342" t="s">
        <v>7954</v>
      </c>
      <c r="B654" s="345" t="s">
        <v>384</v>
      </c>
      <c r="C654" s="516" t="s">
        <v>7955</v>
      </c>
      <c r="D654" s="516"/>
      <c r="E654" s="516"/>
      <c r="F654" s="516"/>
      <c r="G654" s="516"/>
      <c r="H654" s="516"/>
      <c r="I654" s="516"/>
      <c r="J654" s="516"/>
      <c r="K654" s="516"/>
      <c r="L654" s="516"/>
      <c r="M654" s="345" t="s">
        <v>510</v>
      </c>
      <c r="N654" s="343">
        <v>234.29</v>
      </c>
    </row>
    <row r="655" spans="1:14" ht="12.75" customHeight="1" x14ac:dyDescent="0.25">
      <c r="A655" s="342" t="s">
        <v>7956</v>
      </c>
      <c r="B655" s="345" t="s">
        <v>384</v>
      </c>
      <c r="C655" s="516" t="s">
        <v>7957</v>
      </c>
      <c r="D655" s="516"/>
      <c r="E655" s="516"/>
      <c r="F655" s="516"/>
      <c r="G655" s="516"/>
      <c r="H655" s="516"/>
      <c r="I655" s="516"/>
      <c r="J655" s="516"/>
      <c r="K655" s="516"/>
      <c r="L655" s="516"/>
      <c r="M655" s="345" t="s">
        <v>510</v>
      </c>
      <c r="N655" s="343">
        <v>514.91</v>
      </c>
    </row>
    <row r="656" spans="1:14" ht="12.75" customHeight="1" x14ac:dyDescent="0.25">
      <c r="A656" s="342" t="s">
        <v>7958</v>
      </c>
      <c r="B656" s="345" t="s">
        <v>384</v>
      </c>
      <c r="C656" s="516" t="s">
        <v>7959</v>
      </c>
      <c r="D656" s="516"/>
      <c r="E656" s="516"/>
      <c r="F656" s="516"/>
      <c r="G656" s="516"/>
      <c r="H656" s="516"/>
      <c r="I656" s="516"/>
      <c r="J656" s="516"/>
      <c r="K656" s="516"/>
      <c r="L656" s="516"/>
      <c r="M656" s="345" t="s">
        <v>510</v>
      </c>
      <c r="N656" s="343">
        <v>740.49</v>
      </c>
    </row>
    <row r="657" spans="1:14" ht="13.5" customHeight="1" x14ac:dyDescent="0.25">
      <c r="A657" s="342" t="s">
        <v>7960</v>
      </c>
      <c r="B657" s="345" t="s">
        <v>384</v>
      </c>
      <c r="C657" s="516" t="s">
        <v>7961</v>
      </c>
      <c r="D657" s="516"/>
      <c r="E657" s="516"/>
      <c r="F657" s="516"/>
      <c r="G657" s="516"/>
      <c r="H657" s="516"/>
      <c r="I657" s="516"/>
      <c r="J657" s="516"/>
      <c r="K657" s="516"/>
      <c r="L657" s="516"/>
      <c r="M657" s="345" t="s">
        <v>510</v>
      </c>
      <c r="N657" s="343">
        <v>34.14</v>
      </c>
    </row>
    <row r="658" spans="1:14" ht="12.75" customHeight="1" x14ac:dyDescent="0.25">
      <c r="A658" s="342" t="s">
        <v>7962</v>
      </c>
      <c r="B658" s="345" t="s">
        <v>384</v>
      </c>
      <c r="C658" s="516" t="s">
        <v>7963</v>
      </c>
      <c r="D658" s="516"/>
      <c r="E658" s="516"/>
      <c r="F658" s="516"/>
      <c r="G658" s="516"/>
      <c r="H658" s="516"/>
      <c r="I658" s="516"/>
      <c r="J658" s="516"/>
      <c r="K658" s="516"/>
      <c r="L658" s="516"/>
      <c r="M658" s="345" t="s">
        <v>510</v>
      </c>
      <c r="N658" s="343">
        <v>135</v>
      </c>
    </row>
    <row r="659" spans="1:14" ht="13.5" customHeight="1" x14ac:dyDescent="0.25">
      <c r="A659" s="342" t="s">
        <v>7964</v>
      </c>
      <c r="B659" s="345" t="s">
        <v>384</v>
      </c>
      <c r="C659" s="516" t="s">
        <v>7965</v>
      </c>
      <c r="D659" s="516"/>
      <c r="E659" s="516"/>
      <c r="F659" s="516"/>
      <c r="G659" s="516"/>
      <c r="H659" s="516"/>
      <c r="I659" s="516"/>
      <c r="J659" s="516"/>
      <c r="K659" s="516"/>
      <c r="L659" s="516"/>
      <c r="M659" s="345" t="s">
        <v>510</v>
      </c>
      <c r="N659" s="343">
        <v>201.2</v>
      </c>
    </row>
    <row r="660" spans="1:14" ht="12.75" customHeight="1" x14ac:dyDescent="0.25">
      <c r="A660" s="342" t="s">
        <v>7966</v>
      </c>
      <c r="B660" s="345" t="s">
        <v>384</v>
      </c>
      <c r="C660" s="516" t="s">
        <v>7967</v>
      </c>
      <c r="D660" s="516"/>
      <c r="E660" s="516"/>
      <c r="F660" s="516"/>
      <c r="G660" s="516"/>
      <c r="H660" s="516"/>
      <c r="I660" s="516"/>
      <c r="J660" s="516"/>
      <c r="K660" s="516"/>
      <c r="L660" s="516"/>
      <c r="M660" s="345" t="s">
        <v>510</v>
      </c>
      <c r="N660" s="343">
        <v>373</v>
      </c>
    </row>
    <row r="661" spans="1:14" ht="12.75" customHeight="1" x14ac:dyDescent="0.25">
      <c r="A661" s="342" t="s">
        <v>7968</v>
      </c>
      <c r="B661" s="345" t="s">
        <v>384</v>
      </c>
      <c r="C661" s="516" t="s">
        <v>7969</v>
      </c>
      <c r="D661" s="516"/>
      <c r="E661" s="516"/>
      <c r="F661" s="516"/>
      <c r="G661" s="516"/>
      <c r="H661" s="516"/>
      <c r="I661" s="516"/>
      <c r="J661" s="516"/>
      <c r="K661" s="516"/>
      <c r="L661" s="516"/>
      <c r="M661" s="345" t="s">
        <v>510</v>
      </c>
      <c r="N661" s="343">
        <v>51.74</v>
      </c>
    </row>
    <row r="662" spans="1:14" ht="13.5" customHeight="1" x14ac:dyDescent="0.25">
      <c r="A662" s="342" t="s">
        <v>7970</v>
      </c>
      <c r="B662" s="345" t="s">
        <v>384</v>
      </c>
      <c r="C662" s="516" t="s">
        <v>7971</v>
      </c>
      <c r="D662" s="516"/>
      <c r="E662" s="516"/>
      <c r="F662" s="516"/>
      <c r="G662" s="516"/>
      <c r="H662" s="516"/>
      <c r="I662" s="516"/>
      <c r="J662" s="516"/>
      <c r="K662" s="516"/>
      <c r="L662" s="516"/>
      <c r="M662" s="345" t="s">
        <v>510</v>
      </c>
      <c r="N662" s="343">
        <v>88.72</v>
      </c>
    </row>
    <row r="663" spans="1:14" ht="12.75" customHeight="1" x14ac:dyDescent="0.25">
      <c r="A663" s="342" t="s">
        <v>7972</v>
      </c>
      <c r="B663" s="345" t="s">
        <v>384</v>
      </c>
      <c r="C663" s="516" t="s">
        <v>7973</v>
      </c>
      <c r="D663" s="516"/>
      <c r="E663" s="516"/>
      <c r="F663" s="516"/>
      <c r="G663" s="516"/>
      <c r="H663" s="516"/>
      <c r="I663" s="516"/>
      <c r="J663" s="516"/>
      <c r="K663" s="516"/>
      <c r="L663" s="516"/>
      <c r="M663" s="345" t="s">
        <v>510</v>
      </c>
      <c r="N663" s="343">
        <v>91.96</v>
      </c>
    </row>
    <row r="664" spans="1:14" ht="12.75" customHeight="1" x14ac:dyDescent="0.25">
      <c r="A664" s="342" t="s">
        <v>7974</v>
      </c>
      <c r="B664" s="345" t="s">
        <v>384</v>
      </c>
      <c r="C664" s="516" t="s">
        <v>7975</v>
      </c>
      <c r="D664" s="516"/>
      <c r="E664" s="516"/>
      <c r="F664" s="516"/>
      <c r="G664" s="516"/>
      <c r="H664" s="516"/>
      <c r="I664" s="516"/>
      <c r="J664" s="516"/>
      <c r="K664" s="516"/>
      <c r="L664" s="516"/>
      <c r="M664" s="345" t="s">
        <v>510</v>
      </c>
      <c r="N664" s="343">
        <v>94.98</v>
      </c>
    </row>
    <row r="665" spans="1:14" ht="13.5" customHeight="1" x14ac:dyDescent="0.25">
      <c r="A665" s="342" t="s">
        <v>7976</v>
      </c>
      <c r="B665" s="345" t="s">
        <v>384</v>
      </c>
      <c r="C665" s="516" t="s">
        <v>7977</v>
      </c>
      <c r="D665" s="516"/>
      <c r="E665" s="516"/>
      <c r="F665" s="516"/>
      <c r="G665" s="516"/>
      <c r="H665" s="516"/>
      <c r="I665" s="516"/>
      <c r="J665" s="516"/>
      <c r="K665" s="516"/>
      <c r="L665" s="516"/>
      <c r="M665" s="345" t="s">
        <v>510</v>
      </c>
      <c r="N665" s="343">
        <v>238.26</v>
      </c>
    </row>
    <row r="666" spans="1:14" ht="12.75" customHeight="1" x14ac:dyDescent="0.25">
      <c r="A666" s="342" t="s">
        <v>7978</v>
      </c>
      <c r="B666" s="345" t="s">
        <v>384</v>
      </c>
      <c r="C666" s="516" t="s">
        <v>7979</v>
      </c>
      <c r="D666" s="516"/>
      <c r="E666" s="516"/>
      <c r="F666" s="516"/>
      <c r="G666" s="516"/>
      <c r="H666" s="516"/>
      <c r="I666" s="516"/>
      <c r="J666" s="516"/>
      <c r="K666" s="516"/>
      <c r="L666" s="516"/>
      <c r="M666" s="345" t="s">
        <v>510</v>
      </c>
      <c r="N666" s="343">
        <v>534.6</v>
      </c>
    </row>
    <row r="667" spans="1:14" ht="13.5" customHeight="1" x14ac:dyDescent="0.25">
      <c r="A667" s="342" t="s">
        <v>7980</v>
      </c>
      <c r="B667" s="345" t="s">
        <v>384</v>
      </c>
      <c r="C667" s="516" t="s">
        <v>7981</v>
      </c>
      <c r="D667" s="516"/>
      <c r="E667" s="516"/>
      <c r="F667" s="516"/>
      <c r="G667" s="516"/>
      <c r="H667" s="516"/>
      <c r="I667" s="516"/>
      <c r="J667" s="516"/>
      <c r="K667" s="516"/>
      <c r="L667" s="516"/>
      <c r="M667" s="345" t="s">
        <v>510</v>
      </c>
      <c r="N667" s="343">
        <v>633.24</v>
      </c>
    </row>
    <row r="668" spans="1:14" ht="12.75" customHeight="1" x14ac:dyDescent="0.25">
      <c r="A668" s="342" t="s">
        <v>7982</v>
      </c>
      <c r="B668" s="345" t="s">
        <v>384</v>
      </c>
      <c r="C668" s="516" t="s">
        <v>7983</v>
      </c>
      <c r="D668" s="516"/>
      <c r="E668" s="516"/>
      <c r="F668" s="516"/>
      <c r="G668" s="516"/>
      <c r="H668" s="516"/>
      <c r="I668" s="516"/>
      <c r="J668" s="516"/>
      <c r="K668" s="516"/>
      <c r="L668" s="516"/>
      <c r="M668" s="345" t="s">
        <v>510</v>
      </c>
      <c r="N668" s="343">
        <v>831.78</v>
      </c>
    </row>
    <row r="669" spans="1:14" ht="12.75" customHeight="1" x14ac:dyDescent="0.25">
      <c r="A669" s="342" t="s">
        <v>7984</v>
      </c>
      <c r="B669" s="345" t="s">
        <v>384</v>
      </c>
      <c r="C669" s="516" t="s">
        <v>7985</v>
      </c>
      <c r="D669" s="516"/>
      <c r="E669" s="516"/>
      <c r="F669" s="516"/>
      <c r="G669" s="516"/>
      <c r="H669" s="516"/>
      <c r="I669" s="516"/>
      <c r="J669" s="516"/>
      <c r="K669" s="516"/>
      <c r="L669" s="516"/>
      <c r="M669" s="345" t="s">
        <v>510</v>
      </c>
      <c r="N669" s="343">
        <v>1825.8</v>
      </c>
    </row>
    <row r="670" spans="1:14" ht="13.5" customHeight="1" x14ac:dyDescent="0.25">
      <c r="A670" s="342" t="s">
        <v>7986</v>
      </c>
      <c r="B670" s="345" t="s">
        <v>384</v>
      </c>
      <c r="C670" s="516" t="s">
        <v>7987</v>
      </c>
      <c r="D670" s="516"/>
      <c r="E670" s="516"/>
      <c r="F670" s="516"/>
      <c r="G670" s="516"/>
      <c r="H670" s="516"/>
      <c r="I670" s="516"/>
      <c r="J670" s="516"/>
      <c r="K670" s="516"/>
      <c r="L670" s="516"/>
      <c r="M670" s="345" t="s">
        <v>510</v>
      </c>
      <c r="N670" s="343">
        <v>0.83</v>
      </c>
    </row>
    <row r="671" spans="1:14" ht="12.75" customHeight="1" x14ac:dyDescent="0.25">
      <c r="A671" s="342" t="s">
        <v>7988</v>
      </c>
      <c r="B671" s="345" t="s">
        <v>384</v>
      </c>
      <c r="C671" s="516" t="s">
        <v>7989</v>
      </c>
      <c r="D671" s="516"/>
      <c r="E671" s="516"/>
      <c r="F671" s="516"/>
      <c r="G671" s="516"/>
      <c r="H671" s="516"/>
      <c r="I671" s="516"/>
      <c r="J671" s="516"/>
      <c r="K671" s="516"/>
      <c r="L671" s="516"/>
      <c r="M671" s="345" t="s">
        <v>510</v>
      </c>
      <c r="N671" s="343">
        <v>0.86</v>
      </c>
    </row>
    <row r="672" spans="1:14" ht="13.5" customHeight="1" x14ac:dyDescent="0.25">
      <c r="A672" s="342" t="s">
        <v>7990</v>
      </c>
      <c r="B672" s="345" t="s">
        <v>384</v>
      </c>
      <c r="C672" s="516" t="s">
        <v>7991</v>
      </c>
      <c r="D672" s="516"/>
      <c r="E672" s="516"/>
      <c r="F672" s="516"/>
      <c r="G672" s="516"/>
      <c r="H672" s="516"/>
      <c r="I672" s="516"/>
      <c r="J672" s="516"/>
      <c r="K672" s="516"/>
      <c r="L672" s="516"/>
      <c r="M672" s="345" t="s">
        <v>510</v>
      </c>
      <c r="N672" s="343">
        <v>1.4</v>
      </c>
    </row>
    <row r="673" spans="1:14" ht="12.75" customHeight="1" x14ac:dyDescent="0.25">
      <c r="A673" s="342" t="s">
        <v>7992</v>
      </c>
      <c r="B673" s="345" t="s">
        <v>384</v>
      </c>
      <c r="C673" s="516" t="s">
        <v>7993</v>
      </c>
      <c r="D673" s="516"/>
      <c r="E673" s="516"/>
      <c r="F673" s="516"/>
      <c r="G673" s="516"/>
      <c r="H673" s="516"/>
      <c r="I673" s="516"/>
      <c r="J673" s="516"/>
      <c r="K673" s="516"/>
      <c r="L673" s="516"/>
      <c r="M673" s="345" t="s">
        <v>510</v>
      </c>
      <c r="N673" s="343">
        <v>4.5</v>
      </c>
    </row>
    <row r="674" spans="1:14" ht="12.75" customHeight="1" x14ac:dyDescent="0.25">
      <c r="A674" s="342" t="s">
        <v>7994</v>
      </c>
      <c r="B674" s="345" t="s">
        <v>384</v>
      </c>
      <c r="C674" s="516" t="s">
        <v>7995</v>
      </c>
      <c r="D674" s="516"/>
      <c r="E674" s="516"/>
      <c r="F674" s="516"/>
      <c r="G674" s="516"/>
      <c r="H674" s="516"/>
      <c r="I674" s="516"/>
      <c r="J674" s="516"/>
      <c r="K674" s="516"/>
      <c r="L674" s="516"/>
      <c r="M674" s="345" t="s">
        <v>510</v>
      </c>
      <c r="N674" s="343">
        <v>9.5</v>
      </c>
    </row>
    <row r="675" spans="1:14" ht="13.5" customHeight="1" x14ac:dyDescent="0.25">
      <c r="A675" s="342" t="s">
        <v>7996</v>
      </c>
      <c r="B675" s="345" t="s">
        <v>384</v>
      </c>
      <c r="C675" s="516" t="s">
        <v>7997</v>
      </c>
      <c r="D675" s="516"/>
      <c r="E675" s="516"/>
      <c r="F675" s="516"/>
      <c r="G675" s="516"/>
      <c r="H675" s="516"/>
      <c r="I675" s="516"/>
      <c r="J675" s="516"/>
      <c r="K675" s="516"/>
      <c r="L675" s="516"/>
      <c r="M675" s="345" t="s">
        <v>510</v>
      </c>
      <c r="N675" s="343">
        <v>14.69</v>
      </c>
    </row>
    <row r="676" spans="1:14" ht="12.75" customHeight="1" x14ac:dyDescent="0.25">
      <c r="A676" s="342" t="s">
        <v>7998</v>
      </c>
      <c r="B676" s="345" t="s">
        <v>384</v>
      </c>
      <c r="C676" s="516" t="s">
        <v>7999</v>
      </c>
      <c r="D676" s="516"/>
      <c r="E676" s="516"/>
      <c r="F676" s="516"/>
      <c r="G676" s="516"/>
      <c r="H676" s="516"/>
      <c r="I676" s="516"/>
      <c r="J676" s="516"/>
      <c r="K676" s="516"/>
      <c r="L676" s="516"/>
      <c r="M676" s="345" t="s">
        <v>510</v>
      </c>
      <c r="N676" s="343">
        <v>203</v>
      </c>
    </row>
    <row r="677" spans="1:14" ht="12.75" customHeight="1" x14ac:dyDescent="0.25">
      <c r="A677" s="342" t="s">
        <v>8000</v>
      </c>
      <c r="B677" s="345" t="s">
        <v>384</v>
      </c>
      <c r="C677" s="516" t="s">
        <v>8001</v>
      </c>
      <c r="D677" s="516"/>
      <c r="E677" s="516"/>
      <c r="F677" s="516"/>
      <c r="G677" s="516"/>
      <c r="H677" s="516"/>
      <c r="I677" s="516"/>
      <c r="J677" s="516"/>
      <c r="K677" s="516"/>
      <c r="L677" s="516"/>
      <c r="M677" s="345" t="s">
        <v>510</v>
      </c>
      <c r="N677" s="343">
        <v>222</v>
      </c>
    </row>
    <row r="678" spans="1:14" ht="13.5" customHeight="1" x14ac:dyDescent="0.25">
      <c r="A678" s="342" t="s">
        <v>8002</v>
      </c>
      <c r="B678" s="345" t="s">
        <v>384</v>
      </c>
      <c r="C678" s="516" t="s">
        <v>8003</v>
      </c>
      <c r="D678" s="516"/>
      <c r="E678" s="516"/>
      <c r="F678" s="516"/>
      <c r="G678" s="516"/>
      <c r="H678" s="516"/>
      <c r="I678" s="516"/>
      <c r="J678" s="516"/>
      <c r="K678" s="516"/>
      <c r="L678" s="516"/>
      <c r="M678" s="345" t="s">
        <v>510</v>
      </c>
      <c r="N678" s="343">
        <v>360.99</v>
      </c>
    </row>
    <row r="679" spans="1:14" ht="12.75" customHeight="1" x14ac:dyDescent="0.25">
      <c r="A679" s="342" t="s">
        <v>8004</v>
      </c>
      <c r="B679" s="345" t="s">
        <v>384</v>
      </c>
      <c r="C679" s="516" t="s">
        <v>8005</v>
      </c>
      <c r="D679" s="516"/>
      <c r="E679" s="516"/>
      <c r="F679" s="516"/>
      <c r="G679" s="516"/>
      <c r="H679" s="516"/>
      <c r="I679" s="516"/>
      <c r="J679" s="516"/>
      <c r="K679" s="516"/>
      <c r="L679" s="516"/>
      <c r="M679" s="345" t="s">
        <v>510</v>
      </c>
      <c r="N679" s="343">
        <v>3315.4</v>
      </c>
    </row>
    <row r="680" spans="1:14" ht="13.5" customHeight="1" x14ac:dyDescent="0.25">
      <c r="A680" s="342" t="s">
        <v>8006</v>
      </c>
      <c r="B680" s="345" t="s">
        <v>384</v>
      </c>
      <c r="C680" s="516" t="s">
        <v>8007</v>
      </c>
      <c r="D680" s="516"/>
      <c r="E680" s="516"/>
      <c r="F680" s="516"/>
      <c r="G680" s="516"/>
      <c r="H680" s="516"/>
      <c r="I680" s="516"/>
      <c r="J680" s="516"/>
      <c r="K680" s="516"/>
      <c r="L680" s="516"/>
      <c r="M680" s="345" t="s">
        <v>510</v>
      </c>
      <c r="N680" s="343">
        <v>19.989999999999998</v>
      </c>
    </row>
    <row r="681" spans="1:14" ht="12.75" customHeight="1" x14ac:dyDescent="0.25">
      <c r="A681" s="342" t="s">
        <v>8008</v>
      </c>
      <c r="B681" s="345" t="s">
        <v>384</v>
      </c>
      <c r="C681" s="516" t="s">
        <v>8009</v>
      </c>
      <c r="D681" s="516"/>
      <c r="E681" s="516"/>
      <c r="F681" s="516"/>
      <c r="G681" s="516"/>
      <c r="H681" s="516"/>
      <c r="I681" s="516"/>
      <c r="J681" s="516"/>
      <c r="K681" s="516"/>
      <c r="L681" s="516"/>
      <c r="M681" s="345" t="s">
        <v>510</v>
      </c>
      <c r="N681" s="343">
        <v>14.8</v>
      </c>
    </row>
    <row r="682" spans="1:14" ht="12.75" customHeight="1" x14ac:dyDescent="0.25">
      <c r="A682" s="342" t="s">
        <v>8010</v>
      </c>
      <c r="B682" s="345" t="s">
        <v>384</v>
      </c>
      <c r="C682" s="516" t="s">
        <v>8011</v>
      </c>
      <c r="D682" s="516"/>
      <c r="E682" s="516"/>
      <c r="F682" s="516"/>
      <c r="G682" s="516"/>
      <c r="H682" s="516"/>
      <c r="I682" s="516"/>
      <c r="J682" s="516"/>
      <c r="K682" s="516"/>
      <c r="L682" s="516"/>
      <c r="M682" s="345" t="s">
        <v>510</v>
      </c>
      <c r="N682" s="343">
        <v>189.9</v>
      </c>
    </row>
    <row r="683" spans="1:14" ht="13.5" customHeight="1" x14ac:dyDescent="0.25">
      <c r="A683" s="342" t="s">
        <v>8012</v>
      </c>
      <c r="B683" s="345" t="s">
        <v>384</v>
      </c>
      <c r="C683" s="516" t="s">
        <v>8013</v>
      </c>
      <c r="D683" s="516"/>
      <c r="E683" s="516"/>
      <c r="F683" s="516"/>
      <c r="G683" s="516"/>
      <c r="H683" s="516"/>
      <c r="I683" s="516"/>
      <c r="J683" s="516"/>
      <c r="K683" s="516"/>
      <c r="L683" s="516"/>
      <c r="M683" s="345" t="s">
        <v>510</v>
      </c>
      <c r="N683" s="343">
        <v>58.9</v>
      </c>
    </row>
    <row r="684" spans="1:14" ht="12.75" customHeight="1" x14ac:dyDescent="0.25">
      <c r="A684" s="342" t="s">
        <v>8014</v>
      </c>
      <c r="B684" s="345" t="s">
        <v>384</v>
      </c>
      <c r="C684" s="516" t="s">
        <v>8015</v>
      </c>
      <c r="D684" s="516"/>
      <c r="E684" s="516"/>
      <c r="F684" s="516"/>
      <c r="G684" s="516"/>
      <c r="H684" s="516"/>
      <c r="I684" s="516"/>
      <c r="J684" s="516"/>
      <c r="K684" s="516"/>
      <c r="L684" s="516"/>
      <c r="M684" s="345" t="s">
        <v>510</v>
      </c>
      <c r="N684" s="343">
        <v>189.9</v>
      </c>
    </row>
    <row r="685" spans="1:14" ht="13.5" customHeight="1" x14ac:dyDescent="0.25">
      <c r="A685" s="342" t="s">
        <v>8016</v>
      </c>
      <c r="B685" s="345" t="s">
        <v>384</v>
      </c>
      <c r="C685" s="516" t="s">
        <v>8017</v>
      </c>
      <c r="D685" s="516"/>
      <c r="E685" s="516"/>
      <c r="F685" s="516"/>
      <c r="G685" s="516"/>
      <c r="H685" s="516"/>
      <c r="I685" s="516"/>
      <c r="J685" s="516"/>
      <c r="K685" s="516"/>
      <c r="L685" s="516"/>
      <c r="M685" s="345" t="s">
        <v>510</v>
      </c>
      <c r="N685" s="343">
        <v>79.900000000000006</v>
      </c>
    </row>
    <row r="686" spans="1:14" ht="12.75" customHeight="1" x14ac:dyDescent="0.25">
      <c r="A686" s="342" t="s">
        <v>8018</v>
      </c>
      <c r="B686" s="345" t="s">
        <v>384</v>
      </c>
      <c r="C686" s="516" t="s">
        <v>8019</v>
      </c>
      <c r="D686" s="516"/>
      <c r="E686" s="516"/>
      <c r="F686" s="516"/>
      <c r="G686" s="516"/>
      <c r="H686" s="516"/>
      <c r="I686" s="516"/>
      <c r="J686" s="516"/>
      <c r="K686" s="516"/>
      <c r="L686" s="516"/>
      <c r="M686" s="345" t="s">
        <v>510</v>
      </c>
      <c r="N686" s="343">
        <v>34.9</v>
      </c>
    </row>
    <row r="687" spans="1:14" ht="12.75" customHeight="1" x14ac:dyDescent="0.25">
      <c r="A687" s="342" t="s">
        <v>8020</v>
      </c>
      <c r="B687" s="345" t="s">
        <v>384</v>
      </c>
      <c r="C687" s="516" t="s">
        <v>8021</v>
      </c>
      <c r="D687" s="516"/>
      <c r="E687" s="516"/>
      <c r="F687" s="516"/>
      <c r="G687" s="516"/>
      <c r="H687" s="516"/>
      <c r="I687" s="516"/>
      <c r="J687" s="516"/>
      <c r="K687" s="516"/>
      <c r="L687" s="516"/>
      <c r="M687" s="345" t="s">
        <v>510</v>
      </c>
      <c r="N687" s="343">
        <v>4</v>
      </c>
    </row>
    <row r="688" spans="1:14" ht="13.5" customHeight="1" x14ac:dyDescent="0.25">
      <c r="A688" s="342" t="s">
        <v>8022</v>
      </c>
      <c r="B688" s="345" t="s">
        <v>384</v>
      </c>
      <c r="C688" s="516" t="s">
        <v>8023</v>
      </c>
      <c r="D688" s="516"/>
      <c r="E688" s="516"/>
      <c r="F688" s="516"/>
      <c r="G688" s="516"/>
      <c r="H688" s="516"/>
      <c r="I688" s="516"/>
      <c r="J688" s="516"/>
      <c r="K688" s="516"/>
      <c r="L688" s="516"/>
      <c r="M688" s="345" t="s">
        <v>510</v>
      </c>
      <c r="N688" s="343">
        <v>42.9</v>
      </c>
    </row>
    <row r="689" spans="1:14" ht="12.75" customHeight="1" x14ac:dyDescent="0.25">
      <c r="A689" s="342" t="s">
        <v>8024</v>
      </c>
      <c r="B689" s="345" t="s">
        <v>384</v>
      </c>
      <c r="C689" s="516" t="s">
        <v>8025</v>
      </c>
      <c r="D689" s="516"/>
      <c r="E689" s="516"/>
      <c r="F689" s="516"/>
      <c r="G689" s="516"/>
      <c r="H689" s="516"/>
      <c r="I689" s="516"/>
      <c r="J689" s="516"/>
      <c r="K689" s="516"/>
      <c r="L689" s="516"/>
      <c r="M689" s="345" t="s">
        <v>510</v>
      </c>
      <c r="N689" s="343">
        <v>8.2200000000000006</v>
      </c>
    </row>
    <row r="690" spans="1:14" ht="12.75" customHeight="1" x14ac:dyDescent="0.25">
      <c r="A690" s="342" t="s">
        <v>8026</v>
      </c>
      <c r="B690" s="345" t="s">
        <v>384</v>
      </c>
      <c r="C690" s="516" t="s">
        <v>8027</v>
      </c>
      <c r="D690" s="516"/>
      <c r="E690" s="516"/>
      <c r="F690" s="516"/>
      <c r="G690" s="516"/>
      <c r="H690" s="516"/>
      <c r="I690" s="516"/>
      <c r="J690" s="516"/>
      <c r="K690" s="516"/>
      <c r="L690" s="516"/>
      <c r="M690" s="345" t="s">
        <v>510</v>
      </c>
      <c r="N690" s="343">
        <v>15.99</v>
      </c>
    </row>
    <row r="691" spans="1:14" ht="13.5" customHeight="1" x14ac:dyDescent="0.25">
      <c r="A691" s="342" t="s">
        <v>8028</v>
      </c>
      <c r="B691" s="345" t="s">
        <v>384</v>
      </c>
      <c r="C691" s="516" t="s">
        <v>8029</v>
      </c>
      <c r="D691" s="516"/>
      <c r="E691" s="516"/>
      <c r="F691" s="516"/>
      <c r="G691" s="516"/>
      <c r="H691" s="516"/>
      <c r="I691" s="516"/>
      <c r="J691" s="516"/>
      <c r="K691" s="516"/>
      <c r="L691" s="516"/>
      <c r="M691" s="345" t="s">
        <v>510</v>
      </c>
      <c r="N691" s="343">
        <v>52.99</v>
      </c>
    </row>
    <row r="692" spans="1:14" ht="12.75" customHeight="1" x14ac:dyDescent="0.25">
      <c r="A692" s="342" t="s">
        <v>8030</v>
      </c>
      <c r="B692" s="345" t="s">
        <v>384</v>
      </c>
      <c r="C692" s="516" t="s">
        <v>8031</v>
      </c>
      <c r="D692" s="516"/>
      <c r="E692" s="516"/>
      <c r="F692" s="516"/>
      <c r="G692" s="516"/>
      <c r="H692" s="516"/>
      <c r="I692" s="516"/>
      <c r="J692" s="516"/>
      <c r="K692" s="516"/>
      <c r="L692" s="516"/>
      <c r="M692" s="345" t="s">
        <v>510</v>
      </c>
      <c r="N692" s="343">
        <v>26.2</v>
      </c>
    </row>
    <row r="693" spans="1:14" ht="13.5" customHeight="1" x14ac:dyDescent="0.25">
      <c r="A693" s="342" t="s">
        <v>8032</v>
      </c>
      <c r="B693" s="345" t="s">
        <v>384</v>
      </c>
      <c r="C693" s="516" t="s">
        <v>8033</v>
      </c>
      <c r="D693" s="516"/>
      <c r="E693" s="516"/>
      <c r="F693" s="516"/>
      <c r="G693" s="516"/>
      <c r="H693" s="516"/>
      <c r="I693" s="516"/>
      <c r="J693" s="516"/>
      <c r="K693" s="516"/>
      <c r="L693" s="516"/>
      <c r="M693" s="345" t="s">
        <v>510</v>
      </c>
      <c r="N693" s="343">
        <v>4.21</v>
      </c>
    </row>
    <row r="694" spans="1:14" ht="12.75" customHeight="1" x14ac:dyDescent="0.25">
      <c r="A694" s="342" t="s">
        <v>8034</v>
      </c>
      <c r="B694" s="345" t="s">
        <v>384</v>
      </c>
      <c r="C694" s="516" t="s">
        <v>8035</v>
      </c>
      <c r="D694" s="516"/>
      <c r="E694" s="516"/>
      <c r="F694" s="516"/>
      <c r="G694" s="516"/>
      <c r="H694" s="516"/>
      <c r="I694" s="516"/>
      <c r="J694" s="516"/>
      <c r="K694" s="516"/>
      <c r="L694" s="516"/>
      <c r="M694" s="345" t="s">
        <v>510</v>
      </c>
      <c r="N694" s="343">
        <v>17.36</v>
      </c>
    </row>
    <row r="695" spans="1:14" ht="12.75" customHeight="1" x14ac:dyDescent="0.25">
      <c r="A695" s="342" t="s">
        <v>8036</v>
      </c>
      <c r="B695" s="345" t="s">
        <v>384</v>
      </c>
      <c r="C695" s="516" t="s">
        <v>8037</v>
      </c>
      <c r="D695" s="516"/>
      <c r="E695" s="516"/>
      <c r="F695" s="516"/>
      <c r="G695" s="516"/>
      <c r="H695" s="516"/>
      <c r="I695" s="516"/>
      <c r="J695" s="516"/>
      <c r="K695" s="516"/>
      <c r="L695" s="516"/>
      <c r="M695" s="345" t="s">
        <v>510</v>
      </c>
      <c r="N695" s="343">
        <v>11.79</v>
      </c>
    </row>
    <row r="696" spans="1:14" ht="13.5" customHeight="1" x14ac:dyDescent="0.25">
      <c r="A696" s="342" t="s">
        <v>8038</v>
      </c>
      <c r="B696" s="345" t="s">
        <v>384</v>
      </c>
      <c r="C696" s="516" t="s">
        <v>8039</v>
      </c>
      <c r="D696" s="516"/>
      <c r="E696" s="516"/>
      <c r="F696" s="516"/>
      <c r="G696" s="516"/>
      <c r="H696" s="516"/>
      <c r="I696" s="516"/>
      <c r="J696" s="516"/>
      <c r="K696" s="516"/>
      <c r="L696" s="516"/>
      <c r="M696" s="345" t="s">
        <v>510</v>
      </c>
      <c r="N696" s="343">
        <v>21.9</v>
      </c>
    </row>
    <row r="697" spans="1:14" ht="12.75" customHeight="1" x14ac:dyDescent="0.25">
      <c r="A697" s="342" t="s">
        <v>8040</v>
      </c>
      <c r="B697" s="345" t="s">
        <v>384</v>
      </c>
      <c r="C697" s="516" t="s">
        <v>8041</v>
      </c>
      <c r="D697" s="516"/>
      <c r="E697" s="516"/>
      <c r="F697" s="516"/>
      <c r="G697" s="516"/>
      <c r="H697" s="516"/>
      <c r="I697" s="516"/>
      <c r="J697" s="516"/>
      <c r="K697" s="516"/>
      <c r="L697" s="516"/>
      <c r="M697" s="345" t="s">
        <v>510</v>
      </c>
      <c r="N697" s="343">
        <v>30.52</v>
      </c>
    </row>
    <row r="698" spans="1:14" ht="13.5" customHeight="1" x14ac:dyDescent="0.25">
      <c r="A698" s="342" t="s">
        <v>8042</v>
      </c>
      <c r="B698" s="345" t="s">
        <v>384</v>
      </c>
      <c r="C698" s="516" t="s">
        <v>8043</v>
      </c>
      <c r="D698" s="516"/>
      <c r="E698" s="516"/>
      <c r="F698" s="516"/>
      <c r="G698" s="516"/>
      <c r="H698" s="516"/>
      <c r="I698" s="516"/>
      <c r="J698" s="516"/>
      <c r="K698" s="516"/>
      <c r="L698" s="516"/>
      <c r="M698" s="345" t="s">
        <v>510</v>
      </c>
      <c r="N698" s="343">
        <v>30.52</v>
      </c>
    </row>
    <row r="699" spans="1:14" ht="12.75" customHeight="1" x14ac:dyDescent="0.25">
      <c r="A699" s="342" t="s">
        <v>8044</v>
      </c>
      <c r="B699" s="345" t="s">
        <v>384</v>
      </c>
      <c r="C699" s="516" t="s">
        <v>8045</v>
      </c>
      <c r="D699" s="516"/>
      <c r="E699" s="516"/>
      <c r="F699" s="516"/>
      <c r="G699" s="516"/>
      <c r="H699" s="516"/>
      <c r="I699" s="516"/>
      <c r="J699" s="516"/>
      <c r="K699" s="516"/>
      <c r="L699" s="516"/>
      <c r="M699" s="345" t="s">
        <v>510</v>
      </c>
      <c r="N699" s="343">
        <v>50.53</v>
      </c>
    </row>
    <row r="700" spans="1:14" ht="12.75" customHeight="1" x14ac:dyDescent="0.25">
      <c r="A700" s="342" t="s">
        <v>8046</v>
      </c>
      <c r="B700" s="345" t="s">
        <v>384</v>
      </c>
      <c r="C700" s="516" t="s">
        <v>8047</v>
      </c>
      <c r="D700" s="516"/>
      <c r="E700" s="516"/>
      <c r="F700" s="516"/>
      <c r="G700" s="516"/>
      <c r="H700" s="516"/>
      <c r="I700" s="516"/>
      <c r="J700" s="516"/>
      <c r="K700" s="516"/>
      <c r="L700" s="516"/>
      <c r="M700" s="345" t="s">
        <v>510</v>
      </c>
      <c r="N700" s="343">
        <v>56.45</v>
      </c>
    </row>
    <row r="701" spans="1:14" ht="13.5" customHeight="1" x14ac:dyDescent="0.25">
      <c r="A701" s="342" t="s">
        <v>8048</v>
      </c>
      <c r="B701" s="345" t="s">
        <v>384</v>
      </c>
      <c r="C701" s="516" t="s">
        <v>8049</v>
      </c>
      <c r="D701" s="516"/>
      <c r="E701" s="516"/>
      <c r="F701" s="516"/>
      <c r="G701" s="516"/>
      <c r="H701" s="516"/>
      <c r="I701" s="516"/>
      <c r="J701" s="516"/>
      <c r="K701" s="516"/>
      <c r="L701" s="516"/>
      <c r="M701" s="345" t="s">
        <v>510</v>
      </c>
      <c r="N701" s="343">
        <v>30.91</v>
      </c>
    </row>
    <row r="702" spans="1:14" ht="12.75" customHeight="1" x14ac:dyDescent="0.25">
      <c r="A702" s="342" t="s">
        <v>8050</v>
      </c>
      <c r="B702" s="345" t="s">
        <v>384</v>
      </c>
      <c r="C702" s="516" t="s">
        <v>8051</v>
      </c>
      <c r="D702" s="516"/>
      <c r="E702" s="516"/>
      <c r="F702" s="516"/>
      <c r="G702" s="516"/>
      <c r="H702" s="516"/>
      <c r="I702" s="516"/>
      <c r="J702" s="516"/>
      <c r="K702" s="516"/>
      <c r="L702" s="516"/>
      <c r="M702" s="345" t="s">
        <v>510</v>
      </c>
      <c r="N702" s="343">
        <v>13.4</v>
      </c>
    </row>
    <row r="703" spans="1:14" ht="12.75" customHeight="1" x14ac:dyDescent="0.25">
      <c r="A703" s="342" t="s">
        <v>8052</v>
      </c>
      <c r="B703" s="345" t="s">
        <v>384</v>
      </c>
      <c r="C703" s="516" t="s">
        <v>8053</v>
      </c>
      <c r="D703" s="516"/>
      <c r="E703" s="516"/>
      <c r="F703" s="516"/>
      <c r="G703" s="516"/>
      <c r="H703" s="516"/>
      <c r="I703" s="516"/>
      <c r="J703" s="516"/>
      <c r="K703" s="516"/>
      <c r="L703" s="516"/>
      <c r="M703" s="345" t="s">
        <v>510</v>
      </c>
      <c r="N703" s="343">
        <v>16.899999999999999</v>
      </c>
    </row>
    <row r="704" spans="1:14" ht="13.5" customHeight="1" x14ac:dyDescent="0.25">
      <c r="A704" s="342" t="s">
        <v>8054</v>
      </c>
      <c r="B704" s="345" t="s">
        <v>384</v>
      </c>
      <c r="C704" s="516" t="s">
        <v>8055</v>
      </c>
      <c r="D704" s="516"/>
      <c r="E704" s="516"/>
      <c r="F704" s="516"/>
      <c r="G704" s="516"/>
      <c r="H704" s="516"/>
      <c r="I704" s="516"/>
      <c r="J704" s="516"/>
      <c r="K704" s="516"/>
      <c r="L704" s="516"/>
      <c r="M704" s="345" t="s">
        <v>510</v>
      </c>
      <c r="N704" s="343">
        <v>23</v>
      </c>
    </row>
    <row r="705" spans="1:14" ht="12.75" customHeight="1" x14ac:dyDescent="0.25">
      <c r="A705" s="342" t="s">
        <v>8056</v>
      </c>
      <c r="B705" s="345" t="s">
        <v>384</v>
      </c>
      <c r="C705" s="516" t="s">
        <v>8057</v>
      </c>
      <c r="D705" s="516"/>
      <c r="E705" s="516"/>
      <c r="F705" s="516"/>
      <c r="G705" s="516"/>
      <c r="H705" s="516"/>
      <c r="I705" s="516"/>
      <c r="J705" s="516"/>
      <c r="K705" s="516"/>
      <c r="L705" s="516"/>
      <c r="M705" s="345" t="s">
        <v>510</v>
      </c>
      <c r="N705" s="343">
        <v>69.239999999999995</v>
      </c>
    </row>
    <row r="706" spans="1:14" ht="13.5" customHeight="1" x14ac:dyDescent="0.25">
      <c r="A706" s="342" t="s">
        <v>8058</v>
      </c>
      <c r="B706" s="345" t="s">
        <v>384</v>
      </c>
      <c r="C706" s="516" t="s">
        <v>8059</v>
      </c>
      <c r="D706" s="516"/>
      <c r="E706" s="516"/>
      <c r="F706" s="516"/>
      <c r="G706" s="516"/>
      <c r="H706" s="516"/>
      <c r="I706" s="516"/>
      <c r="J706" s="516"/>
      <c r="K706" s="516"/>
      <c r="L706" s="516"/>
      <c r="M706" s="345" t="s">
        <v>510</v>
      </c>
      <c r="N706" s="343">
        <v>90.79</v>
      </c>
    </row>
    <row r="707" spans="1:14" ht="12.75" customHeight="1" x14ac:dyDescent="0.25">
      <c r="A707" s="342" t="s">
        <v>8060</v>
      </c>
      <c r="B707" s="345" t="s">
        <v>384</v>
      </c>
      <c r="C707" s="516" t="s">
        <v>8061</v>
      </c>
      <c r="D707" s="516"/>
      <c r="E707" s="516"/>
      <c r="F707" s="516"/>
      <c r="G707" s="516"/>
      <c r="H707" s="516"/>
      <c r="I707" s="516"/>
      <c r="J707" s="516"/>
      <c r="K707" s="516"/>
      <c r="L707" s="516"/>
      <c r="M707" s="345" t="s">
        <v>510</v>
      </c>
      <c r="N707" s="343">
        <v>149.9</v>
      </c>
    </row>
    <row r="708" spans="1:14" ht="12.75" customHeight="1" x14ac:dyDescent="0.25">
      <c r="A708" s="342" t="s">
        <v>8062</v>
      </c>
      <c r="B708" s="345" t="s">
        <v>384</v>
      </c>
      <c r="C708" s="516" t="s">
        <v>8063</v>
      </c>
      <c r="D708" s="516"/>
      <c r="E708" s="516"/>
      <c r="F708" s="516"/>
      <c r="G708" s="516"/>
      <c r="H708" s="516"/>
      <c r="I708" s="516"/>
      <c r="J708" s="516"/>
      <c r="K708" s="516"/>
      <c r="L708" s="516"/>
      <c r="M708" s="345" t="s">
        <v>510</v>
      </c>
      <c r="N708" s="343">
        <v>266.68</v>
      </c>
    </row>
    <row r="709" spans="1:14" ht="13.5" customHeight="1" x14ac:dyDescent="0.25">
      <c r="A709" s="342" t="s">
        <v>8064</v>
      </c>
      <c r="B709" s="345" t="s">
        <v>384</v>
      </c>
      <c r="C709" s="516" t="s">
        <v>8065</v>
      </c>
      <c r="D709" s="516"/>
      <c r="E709" s="516"/>
      <c r="F709" s="516"/>
      <c r="G709" s="516"/>
      <c r="H709" s="516"/>
      <c r="I709" s="516"/>
      <c r="J709" s="516"/>
      <c r="K709" s="516"/>
      <c r="L709" s="516"/>
      <c r="M709" s="345" t="s">
        <v>510</v>
      </c>
      <c r="N709" s="343">
        <v>432.99</v>
      </c>
    </row>
    <row r="710" spans="1:14" ht="12.75" customHeight="1" x14ac:dyDescent="0.25">
      <c r="A710" s="342" t="s">
        <v>8066</v>
      </c>
      <c r="B710" s="345" t="s">
        <v>384</v>
      </c>
      <c r="C710" s="516" t="s">
        <v>8067</v>
      </c>
      <c r="D710" s="516"/>
      <c r="E710" s="516"/>
      <c r="F710" s="516"/>
      <c r="G710" s="516"/>
      <c r="H710" s="516"/>
      <c r="I710" s="516"/>
      <c r="J710" s="516"/>
      <c r="K710" s="516"/>
      <c r="L710" s="516"/>
      <c r="M710" s="345" t="s">
        <v>510</v>
      </c>
      <c r="N710" s="343">
        <v>669.25</v>
      </c>
    </row>
    <row r="711" spans="1:14" ht="13.5" customHeight="1" x14ac:dyDescent="0.25">
      <c r="A711" s="342" t="s">
        <v>8068</v>
      </c>
      <c r="B711" s="345" t="s">
        <v>384</v>
      </c>
      <c r="C711" s="516" t="s">
        <v>8069</v>
      </c>
      <c r="D711" s="516"/>
      <c r="E711" s="516"/>
      <c r="F711" s="516"/>
      <c r="G711" s="516"/>
      <c r="H711" s="516"/>
      <c r="I711" s="516"/>
      <c r="J711" s="516"/>
      <c r="K711" s="516"/>
      <c r="L711" s="516"/>
      <c r="M711" s="345" t="s">
        <v>510</v>
      </c>
      <c r="N711" s="343">
        <v>62.5</v>
      </c>
    </row>
    <row r="712" spans="1:14" ht="12.75" customHeight="1" x14ac:dyDescent="0.25">
      <c r="A712" s="342" t="s">
        <v>8070</v>
      </c>
      <c r="B712" s="345" t="s">
        <v>384</v>
      </c>
      <c r="C712" s="516" t="s">
        <v>8071</v>
      </c>
      <c r="D712" s="516"/>
      <c r="E712" s="516"/>
      <c r="F712" s="516"/>
      <c r="G712" s="516"/>
      <c r="H712" s="516"/>
      <c r="I712" s="516"/>
      <c r="J712" s="516"/>
      <c r="K712" s="516"/>
      <c r="L712" s="516"/>
      <c r="M712" s="345" t="s">
        <v>510</v>
      </c>
      <c r="N712" s="343">
        <v>69.2</v>
      </c>
    </row>
    <row r="713" spans="1:14" ht="12.75" customHeight="1" x14ac:dyDescent="0.25">
      <c r="A713" s="342" t="s">
        <v>8072</v>
      </c>
      <c r="B713" s="345" t="s">
        <v>384</v>
      </c>
      <c r="C713" s="516" t="s">
        <v>8073</v>
      </c>
      <c r="D713" s="516"/>
      <c r="E713" s="516"/>
      <c r="F713" s="516"/>
      <c r="G713" s="516"/>
      <c r="H713" s="516"/>
      <c r="I713" s="516"/>
      <c r="J713" s="516"/>
      <c r="K713" s="516"/>
      <c r="L713" s="516"/>
      <c r="M713" s="345" t="s">
        <v>510</v>
      </c>
      <c r="N713" s="343">
        <v>81.96</v>
      </c>
    </row>
    <row r="714" spans="1:14" ht="13.5" customHeight="1" x14ac:dyDescent="0.25">
      <c r="A714" s="342" t="s">
        <v>8074</v>
      </c>
      <c r="B714" s="345" t="s">
        <v>384</v>
      </c>
      <c r="C714" s="516" t="s">
        <v>8075</v>
      </c>
      <c r="D714" s="516"/>
      <c r="E714" s="516"/>
      <c r="F714" s="516"/>
      <c r="G714" s="516"/>
      <c r="H714" s="516"/>
      <c r="I714" s="516"/>
      <c r="J714" s="516"/>
      <c r="K714" s="516"/>
      <c r="L714" s="516"/>
      <c r="M714" s="345" t="s">
        <v>510</v>
      </c>
      <c r="N714" s="343">
        <v>129.80000000000001</v>
      </c>
    </row>
    <row r="715" spans="1:14" ht="12.75" customHeight="1" x14ac:dyDescent="0.25">
      <c r="A715" s="342" t="s">
        <v>8076</v>
      </c>
      <c r="B715" s="345" t="s">
        <v>384</v>
      </c>
      <c r="C715" s="516" t="s">
        <v>8077</v>
      </c>
      <c r="D715" s="516"/>
      <c r="E715" s="516"/>
      <c r="F715" s="516"/>
      <c r="G715" s="516"/>
      <c r="H715" s="516"/>
      <c r="I715" s="516"/>
      <c r="J715" s="516"/>
      <c r="K715" s="516"/>
      <c r="L715" s="516"/>
      <c r="M715" s="345" t="s">
        <v>510</v>
      </c>
      <c r="N715" s="343">
        <v>32.51</v>
      </c>
    </row>
    <row r="716" spans="1:14" ht="13.5" customHeight="1" x14ac:dyDescent="0.25">
      <c r="A716" s="342" t="s">
        <v>8078</v>
      </c>
      <c r="B716" s="345" t="s">
        <v>384</v>
      </c>
      <c r="C716" s="516" t="s">
        <v>8079</v>
      </c>
      <c r="D716" s="516"/>
      <c r="E716" s="516"/>
      <c r="F716" s="516"/>
      <c r="G716" s="516"/>
      <c r="H716" s="516"/>
      <c r="I716" s="516"/>
      <c r="J716" s="516"/>
      <c r="K716" s="516"/>
      <c r="L716" s="516"/>
      <c r="M716" s="345" t="s">
        <v>510</v>
      </c>
      <c r="N716" s="343">
        <v>93.44</v>
      </c>
    </row>
    <row r="717" spans="1:14" ht="12.75" customHeight="1" x14ac:dyDescent="0.25">
      <c r="A717" s="342" t="s">
        <v>8080</v>
      </c>
      <c r="B717" s="345" t="s">
        <v>384</v>
      </c>
      <c r="C717" s="516" t="s">
        <v>8081</v>
      </c>
      <c r="D717" s="516"/>
      <c r="E717" s="516"/>
      <c r="F717" s="516"/>
      <c r="G717" s="516"/>
      <c r="H717" s="516"/>
      <c r="I717" s="516"/>
      <c r="J717" s="516"/>
      <c r="K717" s="516"/>
      <c r="L717" s="516"/>
      <c r="M717" s="345" t="s">
        <v>510</v>
      </c>
      <c r="N717" s="343">
        <v>162.99</v>
      </c>
    </row>
    <row r="718" spans="1:14" ht="12.75" customHeight="1" x14ac:dyDescent="0.25">
      <c r="A718" s="342" t="s">
        <v>8082</v>
      </c>
      <c r="B718" s="345" t="s">
        <v>384</v>
      </c>
      <c r="C718" s="516" t="s">
        <v>8083</v>
      </c>
      <c r="D718" s="516"/>
      <c r="E718" s="516"/>
      <c r="F718" s="516"/>
      <c r="G718" s="516"/>
      <c r="H718" s="516"/>
      <c r="I718" s="516"/>
      <c r="J718" s="516"/>
      <c r="K718" s="516"/>
      <c r="L718" s="516"/>
      <c r="M718" s="345" t="s">
        <v>510</v>
      </c>
      <c r="N718" s="343">
        <v>171.26</v>
      </c>
    </row>
    <row r="719" spans="1:14" ht="13.5" customHeight="1" x14ac:dyDescent="0.25">
      <c r="A719" s="342" t="s">
        <v>8084</v>
      </c>
      <c r="B719" s="345" t="s">
        <v>384</v>
      </c>
      <c r="C719" s="516" t="s">
        <v>8085</v>
      </c>
      <c r="D719" s="516"/>
      <c r="E719" s="516"/>
      <c r="F719" s="516"/>
      <c r="G719" s="516"/>
      <c r="H719" s="516"/>
      <c r="I719" s="516"/>
      <c r="J719" s="516"/>
      <c r="K719" s="516"/>
      <c r="L719" s="516"/>
      <c r="M719" s="345" t="s">
        <v>510</v>
      </c>
      <c r="N719" s="343">
        <v>149.9</v>
      </c>
    </row>
    <row r="720" spans="1:14" ht="12.75" customHeight="1" x14ac:dyDescent="0.25">
      <c r="A720" s="342" t="s">
        <v>8086</v>
      </c>
      <c r="B720" s="345" t="s">
        <v>384</v>
      </c>
      <c r="C720" s="516" t="s">
        <v>8087</v>
      </c>
      <c r="D720" s="516"/>
      <c r="E720" s="516"/>
      <c r="F720" s="516"/>
      <c r="G720" s="516"/>
      <c r="H720" s="516"/>
      <c r="I720" s="516"/>
      <c r="J720" s="516"/>
      <c r="K720" s="516"/>
      <c r="L720" s="516"/>
      <c r="M720" s="345" t="s">
        <v>510</v>
      </c>
      <c r="N720" s="343">
        <v>174.9</v>
      </c>
    </row>
    <row r="721" spans="1:14" ht="12.75" customHeight="1" x14ac:dyDescent="0.25">
      <c r="A721" s="342" t="s">
        <v>8088</v>
      </c>
      <c r="B721" s="345" t="s">
        <v>384</v>
      </c>
      <c r="C721" s="516" t="s">
        <v>8089</v>
      </c>
      <c r="D721" s="516"/>
      <c r="E721" s="516"/>
      <c r="F721" s="516"/>
      <c r="G721" s="516"/>
      <c r="H721" s="516"/>
      <c r="I721" s="516"/>
      <c r="J721" s="516"/>
      <c r="K721" s="516"/>
      <c r="L721" s="516"/>
      <c r="M721" s="345" t="s">
        <v>510</v>
      </c>
      <c r="N721" s="343">
        <v>378.32</v>
      </c>
    </row>
    <row r="722" spans="1:14" ht="13.5" customHeight="1" x14ac:dyDescent="0.25">
      <c r="A722" s="342" t="s">
        <v>8090</v>
      </c>
      <c r="B722" s="345" t="s">
        <v>384</v>
      </c>
      <c r="C722" s="516" t="s">
        <v>8091</v>
      </c>
      <c r="D722" s="516"/>
      <c r="E722" s="516"/>
      <c r="F722" s="516"/>
      <c r="G722" s="516"/>
      <c r="H722" s="516"/>
      <c r="I722" s="516"/>
      <c r="J722" s="516"/>
      <c r="K722" s="516"/>
      <c r="L722" s="516"/>
      <c r="M722" s="345" t="s">
        <v>510</v>
      </c>
      <c r="N722" s="343">
        <v>342.33</v>
      </c>
    </row>
    <row r="723" spans="1:14" ht="12.75" customHeight="1" x14ac:dyDescent="0.25">
      <c r="A723" s="342" t="s">
        <v>8092</v>
      </c>
      <c r="B723" s="345" t="s">
        <v>384</v>
      </c>
      <c r="C723" s="516" t="s">
        <v>8093</v>
      </c>
      <c r="D723" s="516"/>
      <c r="E723" s="516"/>
      <c r="F723" s="516"/>
      <c r="G723" s="516"/>
      <c r="H723" s="516"/>
      <c r="I723" s="516"/>
      <c r="J723" s="516"/>
      <c r="K723" s="516"/>
      <c r="L723" s="516"/>
      <c r="M723" s="345" t="s">
        <v>510</v>
      </c>
      <c r="N723" s="343">
        <v>322.69</v>
      </c>
    </row>
    <row r="724" spans="1:14" ht="13.5" customHeight="1" x14ac:dyDescent="0.25">
      <c r="A724" s="342" t="s">
        <v>8094</v>
      </c>
      <c r="B724" s="345" t="s">
        <v>384</v>
      </c>
      <c r="C724" s="516" t="s">
        <v>8095</v>
      </c>
      <c r="D724" s="516"/>
      <c r="E724" s="516"/>
      <c r="F724" s="516"/>
      <c r="G724" s="516"/>
      <c r="H724" s="516"/>
      <c r="I724" s="516"/>
      <c r="J724" s="516"/>
      <c r="K724" s="516"/>
      <c r="L724" s="516"/>
      <c r="M724" s="345" t="s">
        <v>510</v>
      </c>
      <c r="N724" s="343">
        <v>89.19</v>
      </c>
    </row>
    <row r="725" spans="1:14" ht="12.75" customHeight="1" x14ac:dyDescent="0.25">
      <c r="A725" s="342" t="s">
        <v>8096</v>
      </c>
      <c r="B725" s="345" t="s">
        <v>384</v>
      </c>
      <c r="C725" s="516" t="s">
        <v>8097</v>
      </c>
      <c r="D725" s="516"/>
      <c r="E725" s="516"/>
      <c r="F725" s="516"/>
      <c r="G725" s="516"/>
      <c r="H725" s="516"/>
      <c r="I725" s="516"/>
      <c r="J725" s="516"/>
      <c r="K725" s="516"/>
      <c r="L725" s="516"/>
      <c r="M725" s="345" t="s">
        <v>510</v>
      </c>
      <c r="N725" s="343">
        <v>47.27</v>
      </c>
    </row>
    <row r="726" spans="1:14" ht="12.75" customHeight="1" x14ac:dyDescent="0.25">
      <c r="A726" s="342" t="s">
        <v>8098</v>
      </c>
      <c r="B726" s="345" t="s">
        <v>384</v>
      </c>
      <c r="C726" s="516" t="s">
        <v>8099</v>
      </c>
      <c r="D726" s="516"/>
      <c r="E726" s="516"/>
      <c r="F726" s="516"/>
      <c r="G726" s="516"/>
      <c r="H726" s="516"/>
      <c r="I726" s="516"/>
      <c r="J726" s="516"/>
      <c r="K726" s="516"/>
      <c r="L726" s="516"/>
      <c r="M726" s="345" t="s">
        <v>510</v>
      </c>
      <c r="N726" s="343">
        <v>329.9</v>
      </c>
    </row>
    <row r="727" spans="1:14" ht="13.5" customHeight="1" x14ac:dyDescent="0.25">
      <c r="A727" s="342" t="s">
        <v>8100</v>
      </c>
      <c r="B727" s="345" t="s">
        <v>384</v>
      </c>
      <c r="C727" s="516" t="s">
        <v>8101</v>
      </c>
      <c r="D727" s="516"/>
      <c r="E727" s="516"/>
      <c r="F727" s="516"/>
      <c r="G727" s="516"/>
      <c r="H727" s="516"/>
      <c r="I727" s="516"/>
      <c r="J727" s="516"/>
      <c r="K727" s="516"/>
      <c r="L727" s="516"/>
      <c r="M727" s="345" t="s">
        <v>510</v>
      </c>
      <c r="N727" s="343">
        <v>259.89999999999998</v>
      </c>
    </row>
    <row r="728" spans="1:14" ht="12.75" customHeight="1" x14ac:dyDescent="0.25">
      <c r="A728" s="342" t="s">
        <v>8102</v>
      </c>
      <c r="B728" s="345" t="s">
        <v>384</v>
      </c>
      <c r="C728" s="516" t="s">
        <v>8103</v>
      </c>
      <c r="D728" s="516"/>
      <c r="E728" s="516"/>
      <c r="F728" s="516"/>
      <c r="G728" s="516"/>
      <c r="H728" s="516"/>
      <c r="I728" s="516"/>
      <c r="J728" s="516"/>
      <c r="K728" s="516"/>
      <c r="L728" s="516"/>
      <c r="M728" s="345" t="s">
        <v>510</v>
      </c>
      <c r="N728" s="343">
        <v>344.9</v>
      </c>
    </row>
    <row r="729" spans="1:14" ht="13.5" customHeight="1" x14ac:dyDescent="0.25">
      <c r="A729" s="342" t="s">
        <v>8104</v>
      </c>
      <c r="B729" s="345" t="s">
        <v>384</v>
      </c>
      <c r="C729" s="516" t="s">
        <v>8105</v>
      </c>
      <c r="D729" s="516"/>
      <c r="E729" s="516"/>
      <c r="F729" s="516"/>
      <c r="G729" s="516"/>
      <c r="H729" s="516"/>
      <c r="I729" s="516"/>
      <c r="J729" s="516"/>
      <c r="K729" s="516"/>
      <c r="L729" s="516"/>
      <c r="M729" s="345" t="s">
        <v>510</v>
      </c>
      <c r="N729" s="343">
        <v>219.43</v>
      </c>
    </row>
    <row r="730" spans="1:14" ht="12.75" customHeight="1" x14ac:dyDescent="0.25">
      <c r="A730" s="342" t="s">
        <v>8106</v>
      </c>
      <c r="B730" s="345" t="s">
        <v>384</v>
      </c>
      <c r="C730" s="516" t="s">
        <v>8107</v>
      </c>
      <c r="D730" s="516"/>
      <c r="E730" s="516"/>
      <c r="F730" s="516"/>
      <c r="G730" s="516"/>
      <c r="H730" s="516"/>
      <c r="I730" s="516"/>
      <c r="J730" s="516"/>
      <c r="K730" s="516"/>
      <c r="L730" s="516"/>
      <c r="M730" s="345" t="s">
        <v>510</v>
      </c>
      <c r="N730" s="343">
        <v>99.49</v>
      </c>
    </row>
    <row r="731" spans="1:14" ht="12.75" customHeight="1" x14ac:dyDescent="0.25">
      <c r="A731" s="342" t="s">
        <v>8108</v>
      </c>
      <c r="B731" s="345" t="s">
        <v>384</v>
      </c>
      <c r="C731" s="516" t="s">
        <v>8109</v>
      </c>
      <c r="D731" s="516"/>
      <c r="E731" s="516"/>
      <c r="F731" s="516"/>
      <c r="G731" s="516"/>
      <c r="H731" s="516"/>
      <c r="I731" s="516"/>
      <c r="J731" s="516"/>
      <c r="K731" s="516"/>
      <c r="L731" s="516"/>
      <c r="M731" s="345" t="s">
        <v>510</v>
      </c>
      <c r="N731" s="343">
        <v>71.400000000000006</v>
      </c>
    </row>
    <row r="732" spans="1:14" ht="13.5" customHeight="1" x14ac:dyDescent="0.25">
      <c r="A732" s="342" t="s">
        <v>8110</v>
      </c>
      <c r="B732" s="345" t="s">
        <v>384</v>
      </c>
      <c r="C732" s="516" t="s">
        <v>8111</v>
      </c>
      <c r="D732" s="516"/>
      <c r="E732" s="516"/>
      <c r="F732" s="516"/>
      <c r="G732" s="516"/>
      <c r="H732" s="516"/>
      <c r="I732" s="516"/>
      <c r="J732" s="516"/>
      <c r="K732" s="516"/>
      <c r="L732" s="516"/>
      <c r="M732" s="345" t="s">
        <v>510</v>
      </c>
      <c r="N732" s="343">
        <v>185.9</v>
      </c>
    </row>
    <row r="733" spans="1:14" ht="12.75" customHeight="1" x14ac:dyDescent="0.25">
      <c r="A733" s="342" t="s">
        <v>8112</v>
      </c>
      <c r="B733" s="345" t="s">
        <v>384</v>
      </c>
      <c r="C733" s="516" t="s">
        <v>8113</v>
      </c>
      <c r="D733" s="516"/>
      <c r="E733" s="516"/>
      <c r="F733" s="516"/>
      <c r="G733" s="516"/>
      <c r="H733" s="516"/>
      <c r="I733" s="516"/>
      <c r="J733" s="516"/>
      <c r="K733" s="516"/>
      <c r="L733" s="516"/>
      <c r="M733" s="345" t="s">
        <v>510</v>
      </c>
      <c r="N733" s="343">
        <v>792.7</v>
      </c>
    </row>
    <row r="734" spans="1:14" ht="12.75" customHeight="1" x14ac:dyDescent="0.25">
      <c r="A734" s="342" t="s">
        <v>8114</v>
      </c>
      <c r="B734" s="345" t="s">
        <v>384</v>
      </c>
      <c r="C734" s="516" t="s">
        <v>8115</v>
      </c>
      <c r="D734" s="516"/>
      <c r="E734" s="516"/>
      <c r="F734" s="516"/>
      <c r="G734" s="516"/>
      <c r="H734" s="516"/>
      <c r="I734" s="516"/>
      <c r="J734" s="516"/>
      <c r="K734" s="516"/>
      <c r="L734" s="516"/>
      <c r="M734" s="345" t="s">
        <v>510</v>
      </c>
      <c r="N734" s="343">
        <v>110.93</v>
      </c>
    </row>
    <row r="735" spans="1:14" ht="13.5" customHeight="1" x14ac:dyDescent="0.25">
      <c r="A735" s="342" t="s">
        <v>8116</v>
      </c>
      <c r="B735" s="345" t="s">
        <v>384</v>
      </c>
      <c r="C735" s="516" t="s">
        <v>8117</v>
      </c>
      <c r="D735" s="516"/>
      <c r="E735" s="516"/>
      <c r="F735" s="516"/>
      <c r="G735" s="516"/>
      <c r="H735" s="516"/>
      <c r="I735" s="516"/>
      <c r="J735" s="516"/>
      <c r="K735" s="516"/>
      <c r="L735" s="516"/>
      <c r="M735" s="345" t="s">
        <v>510</v>
      </c>
      <c r="N735" s="343">
        <v>111.27</v>
      </c>
    </row>
    <row r="736" spans="1:14" ht="12.75" customHeight="1" x14ac:dyDescent="0.25">
      <c r="A736" s="342" t="s">
        <v>8118</v>
      </c>
      <c r="B736" s="345" t="s">
        <v>384</v>
      </c>
      <c r="C736" s="516" t="s">
        <v>8119</v>
      </c>
      <c r="D736" s="516"/>
      <c r="E736" s="516"/>
      <c r="F736" s="516"/>
      <c r="G736" s="516"/>
      <c r="H736" s="516"/>
      <c r="I736" s="516"/>
      <c r="J736" s="516"/>
      <c r="K736" s="516"/>
      <c r="L736" s="516"/>
      <c r="M736" s="345" t="s">
        <v>510</v>
      </c>
      <c r="N736" s="343">
        <v>296.81</v>
      </c>
    </row>
    <row r="737" spans="1:14" ht="13.5" customHeight="1" x14ac:dyDescent="0.25">
      <c r="A737" s="342" t="s">
        <v>8120</v>
      </c>
      <c r="B737" s="345" t="s">
        <v>384</v>
      </c>
      <c r="C737" s="516" t="s">
        <v>8121</v>
      </c>
      <c r="D737" s="516"/>
      <c r="E737" s="516"/>
      <c r="F737" s="516"/>
      <c r="G737" s="516"/>
      <c r="H737" s="516"/>
      <c r="I737" s="516"/>
      <c r="J737" s="516"/>
      <c r="K737" s="516"/>
      <c r="L737" s="516"/>
      <c r="M737" s="345" t="s">
        <v>510</v>
      </c>
      <c r="N737" s="343">
        <v>72.900000000000006</v>
      </c>
    </row>
    <row r="738" spans="1:14" ht="12.75" customHeight="1" x14ac:dyDescent="0.25">
      <c r="A738" s="342" t="s">
        <v>8122</v>
      </c>
      <c r="B738" s="345" t="s">
        <v>384</v>
      </c>
      <c r="C738" s="516" t="s">
        <v>8123</v>
      </c>
      <c r="D738" s="516"/>
      <c r="E738" s="516"/>
      <c r="F738" s="516"/>
      <c r="G738" s="516"/>
      <c r="H738" s="516"/>
      <c r="I738" s="516"/>
      <c r="J738" s="516"/>
      <c r="K738" s="516"/>
      <c r="L738" s="516"/>
      <c r="M738" s="345" t="s">
        <v>510</v>
      </c>
      <c r="N738" s="343">
        <v>75.900000000000006</v>
      </c>
    </row>
    <row r="739" spans="1:14" ht="12.75" customHeight="1" x14ac:dyDescent="0.25">
      <c r="A739" s="342" t="s">
        <v>8124</v>
      </c>
      <c r="B739" s="345" t="s">
        <v>384</v>
      </c>
      <c r="C739" s="516" t="s">
        <v>8125</v>
      </c>
      <c r="D739" s="516"/>
      <c r="E739" s="516"/>
      <c r="F739" s="516"/>
      <c r="G739" s="516"/>
      <c r="H739" s="516"/>
      <c r="I739" s="516"/>
      <c r="J739" s="516"/>
      <c r="K739" s="516"/>
      <c r="L739" s="516"/>
      <c r="M739" s="345" t="s">
        <v>510</v>
      </c>
      <c r="N739" s="343">
        <v>95.9</v>
      </c>
    </row>
    <row r="740" spans="1:14" ht="13.5" customHeight="1" x14ac:dyDescent="0.25">
      <c r="A740" s="342" t="s">
        <v>8126</v>
      </c>
      <c r="B740" s="345" t="s">
        <v>384</v>
      </c>
      <c r="C740" s="516" t="s">
        <v>8127</v>
      </c>
      <c r="D740" s="516"/>
      <c r="E740" s="516"/>
      <c r="F740" s="516"/>
      <c r="G740" s="516"/>
      <c r="H740" s="516"/>
      <c r="I740" s="516"/>
      <c r="J740" s="516"/>
      <c r="K740" s="516"/>
      <c r="L740" s="516"/>
      <c r="M740" s="345" t="s">
        <v>510</v>
      </c>
      <c r="N740" s="343">
        <v>36.200000000000003</v>
      </c>
    </row>
    <row r="741" spans="1:14" ht="12.75" customHeight="1" x14ac:dyDescent="0.25">
      <c r="A741" s="342" t="s">
        <v>8128</v>
      </c>
      <c r="B741" s="345" t="s">
        <v>384</v>
      </c>
      <c r="C741" s="516" t="s">
        <v>8129</v>
      </c>
      <c r="D741" s="516"/>
      <c r="E741" s="516"/>
      <c r="F741" s="516"/>
      <c r="G741" s="516"/>
      <c r="H741" s="516"/>
      <c r="I741" s="516"/>
      <c r="J741" s="516"/>
      <c r="K741" s="516"/>
      <c r="L741" s="516"/>
      <c r="M741" s="345" t="s">
        <v>510</v>
      </c>
      <c r="N741" s="343">
        <v>46.99</v>
      </c>
    </row>
    <row r="742" spans="1:14" ht="13.5" customHeight="1" x14ac:dyDescent="0.25">
      <c r="A742" s="342" t="s">
        <v>8130</v>
      </c>
      <c r="B742" s="345" t="s">
        <v>384</v>
      </c>
      <c r="C742" s="516" t="s">
        <v>8131</v>
      </c>
      <c r="D742" s="516"/>
      <c r="E742" s="516"/>
      <c r="F742" s="516"/>
      <c r="G742" s="516"/>
      <c r="H742" s="516"/>
      <c r="I742" s="516"/>
      <c r="J742" s="516"/>
      <c r="K742" s="516"/>
      <c r="L742" s="516"/>
      <c r="M742" s="345" t="s">
        <v>510</v>
      </c>
      <c r="N742" s="343">
        <v>37.9</v>
      </c>
    </row>
    <row r="743" spans="1:14" ht="12.75" customHeight="1" x14ac:dyDescent="0.25">
      <c r="A743" s="342" t="s">
        <v>8132</v>
      </c>
      <c r="B743" s="345" t="s">
        <v>384</v>
      </c>
      <c r="C743" s="516" t="s">
        <v>8133</v>
      </c>
      <c r="D743" s="516"/>
      <c r="E743" s="516"/>
      <c r="F743" s="516"/>
      <c r="G743" s="516"/>
      <c r="H743" s="516"/>
      <c r="I743" s="516"/>
      <c r="J743" s="516"/>
      <c r="K743" s="516"/>
      <c r="L743" s="516"/>
      <c r="M743" s="345" t="s">
        <v>510</v>
      </c>
      <c r="N743" s="343">
        <v>46.17</v>
      </c>
    </row>
    <row r="744" spans="1:14" ht="12.75" customHeight="1" x14ac:dyDescent="0.25">
      <c r="A744" s="342" t="s">
        <v>8134</v>
      </c>
      <c r="B744" s="345" t="s">
        <v>384</v>
      </c>
      <c r="C744" s="516" t="s">
        <v>8135</v>
      </c>
      <c r="D744" s="516"/>
      <c r="E744" s="516"/>
      <c r="F744" s="516"/>
      <c r="G744" s="516"/>
      <c r="H744" s="516"/>
      <c r="I744" s="516"/>
      <c r="J744" s="516"/>
      <c r="K744" s="516"/>
      <c r="L744" s="516"/>
      <c r="M744" s="345" t="s">
        <v>510</v>
      </c>
      <c r="N744" s="343">
        <v>35.29</v>
      </c>
    </row>
    <row r="745" spans="1:14" ht="13.5" customHeight="1" x14ac:dyDescent="0.25">
      <c r="A745" s="342" t="s">
        <v>8136</v>
      </c>
      <c r="B745" s="345" t="s">
        <v>384</v>
      </c>
      <c r="C745" s="516" t="s">
        <v>8137</v>
      </c>
      <c r="D745" s="516"/>
      <c r="E745" s="516"/>
      <c r="F745" s="516"/>
      <c r="G745" s="516"/>
      <c r="H745" s="516"/>
      <c r="I745" s="516"/>
      <c r="J745" s="516"/>
      <c r="K745" s="516"/>
      <c r="L745" s="516"/>
      <c r="M745" s="345" t="s">
        <v>510</v>
      </c>
      <c r="N745" s="343">
        <v>36.9</v>
      </c>
    </row>
    <row r="746" spans="1:14" ht="12.75" customHeight="1" x14ac:dyDescent="0.25">
      <c r="A746" s="342" t="s">
        <v>8138</v>
      </c>
      <c r="B746" s="345" t="s">
        <v>384</v>
      </c>
      <c r="C746" s="516" t="s">
        <v>8139</v>
      </c>
      <c r="D746" s="516"/>
      <c r="E746" s="516"/>
      <c r="F746" s="516"/>
      <c r="G746" s="516"/>
      <c r="H746" s="516"/>
      <c r="I746" s="516"/>
      <c r="J746" s="516"/>
      <c r="K746" s="516"/>
      <c r="L746" s="516"/>
      <c r="M746" s="345" t="s">
        <v>510</v>
      </c>
      <c r="N746" s="343">
        <v>59.9</v>
      </c>
    </row>
    <row r="747" spans="1:14" ht="12.75" customHeight="1" x14ac:dyDescent="0.25">
      <c r="A747" s="342" t="s">
        <v>8140</v>
      </c>
      <c r="B747" s="345" t="s">
        <v>384</v>
      </c>
      <c r="C747" s="516" t="s">
        <v>8141</v>
      </c>
      <c r="D747" s="516"/>
      <c r="E747" s="516"/>
      <c r="F747" s="516"/>
      <c r="G747" s="516"/>
      <c r="H747" s="516"/>
      <c r="I747" s="516"/>
      <c r="J747" s="516"/>
      <c r="K747" s="516"/>
      <c r="L747" s="516"/>
      <c r="M747" s="345" t="s">
        <v>510</v>
      </c>
      <c r="N747" s="343">
        <v>127.99</v>
      </c>
    </row>
    <row r="748" spans="1:14" ht="13.5" customHeight="1" x14ac:dyDescent="0.25">
      <c r="A748" s="342" t="s">
        <v>8142</v>
      </c>
      <c r="B748" s="345" t="s">
        <v>384</v>
      </c>
      <c r="C748" s="516" t="s">
        <v>8143</v>
      </c>
      <c r="D748" s="516"/>
      <c r="E748" s="516"/>
      <c r="F748" s="516"/>
      <c r="G748" s="516"/>
      <c r="H748" s="516"/>
      <c r="I748" s="516"/>
      <c r="J748" s="516"/>
      <c r="K748" s="516"/>
      <c r="L748" s="516"/>
      <c r="M748" s="345" t="s">
        <v>510</v>
      </c>
      <c r="N748" s="343">
        <v>247.8</v>
      </c>
    </row>
    <row r="749" spans="1:14" ht="12.75" customHeight="1" x14ac:dyDescent="0.25">
      <c r="A749" s="342" t="s">
        <v>8144</v>
      </c>
      <c r="B749" s="345" t="s">
        <v>384</v>
      </c>
      <c r="C749" s="516" t="s">
        <v>8145</v>
      </c>
      <c r="D749" s="516"/>
      <c r="E749" s="516"/>
      <c r="F749" s="516"/>
      <c r="G749" s="516"/>
      <c r="H749" s="516"/>
      <c r="I749" s="516"/>
      <c r="J749" s="516"/>
      <c r="K749" s="516"/>
      <c r="L749" s="516"/>
      <c r="M749" s="345" t="s">
        <v>510</v>
      </c>
      <c r="N749" s="343">
        <v>40.630000000000003</v>
      </c>
    </row>
    <row r="750" spans="1:14" ht="13.5" customHeight="1" x14ac:dyDescent="0.25">
      <c r="A750" s="342" t="s">
        <v>8146</v>
      </c>
      <c r="B750" s="345" t="s">
        <v>384</v>
      </c>
      <c r="C750" s="516" t="s">
        <v>8147</v>
      </c>
      <c r="D750" s="516"/>
      <c r="E750" s="516"/>
      <c r="F750" s="516"/>
      <c r="G750" s="516"/>
      <c r="H750" s="516"/>
      <c r="I750" s="516"/>
      <c r="J750" s="516"/>
      <c r="K750" s="516"/>
      <c r="L750" s="516"/>
      <c r="M750" s="345" t="s">
        <v>510</v>
      </c>
      <c r="N750" s="343">
        <v>15.68</v>
      </c>
    </row>
    <row r="751" spans="1:14" ht="12.75" customHeight="1" x14ac:dyDescent="0.25">
      <c r="A751" s="342" t="s">
        <v>8148</v>
      </c>
      <c r="B751" s="345" t="s">
        <v>384</v>
      </c>
      <c r="C751" s="516" t="s">
        <v>8149</v>
      </c>
      <c r="D751" s="516"/>
      <c r="E751" s="516"/>
      <c r="F751" s="516"/>
      <c r="G751" s="516"/>
      <c r="H751" s="516"/>
      <c r="I751" s="516"/>
      <c r="J751" s="516"/>
      <c r="K751" s="516"/>
      <c r="L751" s="516"/>
      <c r="M751" s="345" t="s">
        <v>510</v>
      </c>
      <c r="N751" s="343">
        <v>40.9</v>
      </c>
    </row>
    <row r="752" spans="1:14" ht="12.75" customHeight="1" x14ac:dyDescent="0.25">
      <c r="A752" s="342" t="s">
        <v>8150</v>
      </c>
      <c r="B752" s="345" t="s">
        <v>384</v>
      </c>
      <c r="C752" s="516" t="s">
        <v>8151</v>
      </c>
      <c r="D752" s="516"/>
      <c r="E752" s="516"/>
      <c r="F752" s="516"/>
      <c r="G752" s="516"/>
      <c r="H752" s="516"/>
      <c r="I752" s="516"/>
      <c r="J752" s="516"/>
      <c r="K752" s="516"/>
      <c r="L752" s="516"/>
      <c r="M752" s="345" t="s">
        <v>510</v>
      </c>
      <c r="N752" s="343">
        <v>34.9</v>
      </c>
    </row>
    <row r="753" spans="1:14" ht="13.5" customHeight="1" x14ac:dyDescent="0.25">
      <c r="A753" s="342" t="s">
        <v>8152</v>
      </c>
      <c r="B753" s="345" t="s">
        <v>384</v>
      </c>
      <c r="C753" s="516" t="s">
        <v>8153</v>
      </c>
      <c r="D753" s="516"/>
      <c r="E753" s="516"/>
      <c r="F753" s="516"/>
      <c r="G753" s="516"/>
      <c r="H753" s="516"/>
      <c r="I753" s="516"/>
      <c r="J753" s="516"/>
      <c r="K753" s="516"/>
      <c r="L753" s="516"/>
      <c r="M753" s="345" t="s">
        <v>510</v>
      </c>
      <c r="N753" s="343">
        <v>239.9</v>
      </c>
    </row>
    <row r="754" spans="1:14" ht="12.75" customHeight="1" x14ac:dyDescent="0.25">
      <c r="A754" s="342" t="s">
        <v>8154</v>
      </c>
      <c r="B754" s="345" t="s">
        <v>384</v>
      </c>
      <c r="C754" s="516" t="s">
        <v>8155</v>
      </c>
      <c r="D754" s="516"/>
      <c r="E754" s="516"/>
      <c r="F754" s="516"/>
      <c r="G754" s="516"/>
      <c r="H754" s="516"/>
      <c r="I754" s="516"/>
      <c r="J754" s="516"/>
      <c r="K754" s="516"/>
      <c r="L754" s="516"/>
      <c r="M754" s="345" t="s">
        <v>510</v>
      </c>
      <c r="N754" s="343">
        <v>36.72</v>
      </c>
    </row>
    <row r="755" spans="1:14" ht="13.5" customHeight="1" x14ac:dyDescent="0.25">
      <c r="A755" s="342" t="s">
        <v>8156</v>
      </c>
      <c r="B755" s="345" t="s">
        <v>384</v>
      </c>
      <c r="C755" s="516" t="s">
        <v>8157</v>
      </c>
      <c r="D755" s="516"/>
      <c r="E755" s="516"/>
      <c r="F755" s="516"/>
      <c r="G755" s="516"/>
      <c r="H755" s="516"/>
      <c r="I755" s="516"/>
      <c r="J755" s="516"/>
      <c r="K755" s="516"/>
      <c r="L755" s="516"/>
      <c r="M755" s="345" t="s">
        <v>510</v>
      </c>
      <c r="N755" s="343">
        <v>52.3</v>
      </c>
    </row>
    <row r="756" spans="1:14" ht="12.75" customHeight="1" x14ac:dyDescent="0.25">
      <c r="A756" s="342" t="s">
        <v>8158</v>
      </c>
      <c r="B756" s="345" t="s">
        <v>384</v>
      </c>
      <c r="C756" s="516" t="s">
        <v>8159</v>
      </c>
      <c r="D756" s="516"/>
      <c r="E756" s="516"/>
      <c r="F756" s="516"/>
      <c r="G756" s="516"/>
      <c r="H756" s="516"/>
      <c r="I756" s="516"/>
      <c r="J756" s="516"/>
      <c r="K756" s="516"/>
      <c r="L756" s="516"/>
      <c r="M756" s="345" t="s">
        <v>510</v>
      </c>
      <c r="N756" s="343">
        <v>70.44</v>
      </c>
    </row>
    <row r="757" spans="1:14" ht="12.75" customHeight="1" x14ac:dyDescent="0.25">
      <c r="A757" s="342" t="s">
        <v>8160</v>
      </c>
      <c r="B757" s="345" t="s">
        <v>384</v>
      </c>
      <c r="C757" s="516" t="s">
        <v>8161</v>
      </c>
      <c r="D757" s="516"/>
      <c r="E757" s="516"/>
      <c r="F757" s="516"/>
      <c r="G757" s="516"/>
      <c r="H757" s="516"/>
      <c r="I757" s="516"/>
      <c r="J757" s="516"/>
      <c r="K757" s="516"/>
      <c r="L757" s="516"/>
      <c r="M757" s="345" t="s">
        <v>510</v>
      </c>
      <c r="N757" s="343">
        <v>152.02000000000001</v>
      </c>
    </row>
    <row r="758" spans="1:14" ht="13.5" customHeight="1" x14ac:dyDescent="0.25">
      <c r="A758" s="342" t="s">
        <v>8162</v>
      </c>
      <c r="B758" s="345" t="s">
        <v>384</v>
      </c>
      <c r="C758" s="516" t="s">
        <v>8163</v>
      </c>
      <c r="D758" s="516"/>
      <c r="E758" s="516"/>
      <c r="F758" s="516"/>
      <c r="G758" s="516"/>
      <c r="H758" s="516"/>
      <c r="I758" s="516"/>
      <c r="J758" s="516"/>
      <c r="K758" s="516"/>
      <c r="L758" s="516"/>
      <c r="M758" s="345" t="s">
        <v>510</v>
      </c>
      <c r="N758" s="343">
        <v>40.24</v>
      </c>
    </row>
    <row r="759" spans="1:14" ht="12.75" customHeight="1" x14ac:dyDescent="0.25">
      <c r="A759" s="342" t="s">
        <v>8164</v>
      </c>
      <c r="B759" s="345" t="s">
        <v>384</v>
      </c>
      <c r="C759" s="516" t="s">
        <v>8165</v>
      </c>
      <c r="D759" s="516"/>
      <c r="E759" s="516"/>
      <c r="F759" s="516"/>
      <c r="G759" s="516"/>
      <c r="H759" s="516"/>
      <c r="I759" s="516"/>
      <c r="J759" s="516"/>
      <c r="K759" s="516"/>
      <c r="L759" s="516"/>
      <c r="M759" s="345" t="s">
        <v>510</v>
      </c>
      <c r="N759" s="343">
        <v>58.74</v>
      </c>
    </row>
    <row r="760" spans="1:14" ht="12.75" customHeight="1" x14ac:dyDescent="0.25">
      <c r="A760" s="342" t="s">
        <v>8166</v>
      </c>
      <c r="B760" s="345" t="s">
        <v>384</v>
      </c>
      <c r="C760" s="516" t="s">
        <v>8167</v>
      </c>
      <c r="D760" s="516"/>
      <c r="E760" s="516"/>
      <c r="F760" s="516"/>
      <c r="G760" s="516"/>
      <c r="H760" s="516"/>
      <c r="I760" s="516"/>
      <c r="J760" s="516"/>
      <c r="K760" s="516"/>
      <c r="L760" s="516"/>
      <c r="M760" s="345" t="s">
        <v>510</v>
      </c>
      <c r="N760" s="343">
        <v>127.37</v>
      </c>
    </row>
    <row r="761" spans="1:14" ht="13.5" customHeight="1" x14ac:dyDescent="0.25">
      <c r="A761" s="342" t="s">
        <v>8168</v>
      </c>
      <c r="B761" s="345" t="s">
        <v>384</v>
      </c>
      <c r="C761" s="516" t="s">
        <v>8169</v>
      </c>
      <c r="D761" s="516"/>
      <c r="E761" s="516"/>
      <c r="F761" s="516"/>
      <c r="G761" s="516"/>
      <c r="H761" s="516"/>
      <c r="I761" s="516"/>
      <c r="J761" s="516"/>
      <c r="K761" s="516"/>
      <c r="L761" s="516"/>
      <c r="M761" s="345" t="s">
        <v>510</v>
      </c>
      <c r="N761" s="343">
        <v>174.7</v>
      </c>
    </row>
    <row r="762" spans="1:14" ht="12.75" customHeight="1" x14ac:dyDescent="0.25">
      <c r="A762" s="342" t="s">
        <v>8170</v>
      </c>
      <c r="B762" s="345" t="s">
        <v>384</v>
      </c>
      <c r="C762" s="516" t="s">
        <v>8171</v>
      </c>
      <c r="D762" s="516"/>
      <c r="E762" s="516"/>
      <c r="F762" s="516"/>
      <c r="G762" s="516"/>
      <c r="H762" s="516"/>
      <c r="I762" s="516"/>
      <c r="J762" s="516"/>
      <c r="K762" s="516"/>
      <c r="L762" s="516"/>
      <c r="M762" s="345" t="s">
        <v>510</v>
      </c>
      <c r="N762" s="343">
        <v>139.9</v>
      </c>
    </row>
    <row r="763" spans="1:14" ht="13.5" customHeight="1" x14ac:dyDescent="0.25">
      <c r="A763" s="342" t="s">
        <v>8172</v>
      </c>
      <c r="B763" s="345" t="s">
        <v>384</v>
      </c>
      <c r="C763" s="516" t="s">
        <v>8173</v>
      </c>
      <c r="D763" s="516"/>
      <c r="E763" s="516"/>
      <c r="F763" s="516"/>
      <c r="G763" s="516"/>
      <c r="H763" s="516"/>
      <c r="I763" s="516"/>
      <c r="J763" s="516"/>
      <c r="K763" s="516"/>
      <c r="L763" s="516"/>
      <c r="M763" s="345" t="s">
        <v>510</v>
      </c>
      <c r="N763" s="343">
        <v>23.73</v>
      </c>
    </row>
    <row r="764" spans="1:14" ht="12.75" customHeight="1" x14ac:dyDescent="0.25">
      <c r="A764" s="342" t="s">
        <v>8174</v>
      </c>
      <c r="B764" s="345" t="s">
        <v>384</v>
      </c>
      <c r="C764" s="516" t="s">
        <v>8175</v>
      </c>
      <c r="D764" s="516"/>
      <c r="E764" s="516"/>
      <c r="F764" s="516"/>
      <c r="G764" s="516"/>
      <c r="H764" s="516"/>
      <c r="I764" s="516"/>
      <c r="J764" s="516"/>
      <c r="K764" s="516"/>
      <c r="L764" s="516"/>
      <c r="M764" s="345" t="s">
        <v>510</v>
      </c>
      <c r="N764" s="343">
        <v>77.86</v>
      </c>
    </row>
    <row r="765" spans="1:14" ht="12.75" customHeight="1" x14ac:dyDescent="0.25">
      <c r="A765" s="342" t="s">
        <v>8176</v>
      </c>
      <c r="B765" s="345" t="s">
        <v>384</v>
      </c>
      <c r="C765" s="516" t="s">
        <v>8177</v>
      </c>
      <c r="D765" s="516"/>
      <c r="E765" s="516"/>
      <c r="F765" s="516"/>
      <c r="G765" s="516"/>
      <c r="H765" s="516"/>
      <c r="I765" s="516"/>
      <c r="J765" s="516"/>
      <c r="K765" s="516"/>
      <c r="L765" s="516"/>
      <c r="M765" s="345" t="s">
        <v>510</v>
      </c>
      <c r="N765" s="343">
        <v>478.07</v>
      </c>
    </row>
    <row r="766" spans="1:14" ht="13.5" customHeight="1" x14ac:dyDescent="0.25">
      <c r="A766" s="342" t="s">
        <v>8178</v>
      </c>
      <c r="B766" s="345" t="s">
        <v>384</v>
      </c>
      <c r="C766" s="516" t="s">
        <v>8179</v>
      </c>
      <c r="D766" s="516"/>
      <c r="E766" s="516"/>
      <c r="F766" s="516"/>
      <c r="G766" s="516"/>
      <c r="H766" s="516"/>
      <c r="I766" s="516"/>
      <c r="J766" s="516"/>
      <c r="K766" s="516"/>
      <c r="L766" s="516"/>
      <c r="M766" s="345" t="s">
        <v>510</v>
      </c>
      <c r="N766" s="343">
        <v>142.9</v>
      </c>
    </row>
    <row r="767" spans="1:14" ht="12.75" customHeight="1" x14ac:dyDescent="0.25">
      <c r="A767" s="342" t="s">
        <v>8180</v>
      </c>
      <c r="B767" s="345" t="s">
        <v>384</v>
      </c>
      <c r="C767" s="516" t="s">
        <v>8181</v>
      </c>
      <c r="D767" s="516"/>
      <c r="E767" s="516"/>
      <c r="F767" s="516"/>
      <c r="G767" s="516"/>
      <c r="H767" s="516"/>
      <c r="I767" s="516"/>
      <c r="J767" s="516"/>
      <c r="K767" s="516"/>
      <c r="L767" s="516"/>
      <c r="M767" s="345" t="s">
        <v>510</v>
      </c>
      <c r="N767" s="343">
        <v>328.58</v>
      </c>
    </row>
    <row r="768" spans="1:14" ht="13.5" customHeight="1" x14ac:dyDescent="0.25">
      <c r="A768" s="342" t="s">
        <v>8182</v>
      </c>
      <c r="B768" s="345" t="s">
        <v>384</v>
      </c>
      <c r="C768" s="516" t="s">
        <v>8183</v>
      </c>
      <c r="D768" s="516"/>
      <c r="E768" s="516"/>
      <c r="F768" s="516"/>
      <c r="G768" s="516"/>
      <c r="H768" s="516"/>
      <c r="I768" s="516"/>
      <c r="J768" s="516"/>
      <c r="K768" s="516"/>
      <c r="L768" s="516"/>
      <c r="M768" s="345" t="s">
        <v>510</v>
      </c>
      <c r="N768" s="343">
        <v>8.64</v>
      </c>
    </row>
    <row r="769" spans="1:14" ht="12.75" customHeight="1" x14ac:dyDescent="0.25">
      <c r="A769" s="342" t="s">
        <v>8184</v>
      </c>
      <c r="B769" s="345" t="s">
        <v>384</v>
      </c>
      <c r="C769" s="516" t="s">
        <v>8185</v>
      </c>
      <c r="D769" s="516"/>
      <c r="E769" s="516"/>
      <c r="F769" s="516"/>
      <c r="G769" s="516"/>
      <c r="H769" s="516"/>
      <c r="I769" s="516"/>
      <c r="J769" s="516"/>
      <c r="K769" s="516"/>
      <c r="L769" s="516"/>
      <c r="M769" s="345" t="s">
        <v>510</v>
      </c>
      <c r="N769" s="343">
        <v>83.65</v>
      </c>
    </row>
    <row r="770" spans="1:14" ht="12.75" customHeight="1" x14ac:dyDescent="0.25">
      <c r="A770" s="342" t="s">
        <v>8186</v>
      </c>
      <c r="B770" s="345" t="s">
        <v>384</v>
      </c>
      <c r="C770" s="516" t="s">
        <v>8187</v>
      </c>
      <c r="D770" s="516"/>
      <c r="E770" s="516"/>
      <c r="F770" s="516"/>
      <c r="G770" s="516"/>
      <c r="H770" s="516"/>
      <c r="I770" s="516"/>
      <c r="J770" s="516"/>
      <c r="K770" s="516"/>
      <c r="L770" s="516"/>
      <c r="M770" s="345" t="s">
        <v>510</v>
      </c>
      <c r="N770" s="343">
        <v>34.630000000000003</v>
      </c>
    </row>
    <row r="771" spans="1:14" ht="13.5" customHeight="1" x14ac:dyDescent="0.25">
      <c r="A771" s="342" t="s">
        <v>8188</v>
      </c>
      <c r="B771" s="345" t="s">
        <v>384</v>
      </c>
      <c r="C771" s="516" t="s">
        <v>8189</v>
      </c>
      <c r="D771" s="516"/>
      <c r="E771" s="516"/>
      <c r="F771" s="516"/>
      <c r="G771" s="516"/>
      <c r="H771" s="516"/>
      <c r="I771" s="516"/>
      <c r="J771" s="516"/>
      <c r="K771" s="516"/>
      <c r="L771" s="516"/>
      <c r="M771" s="345" t="s">
        <v>510</v>
      </c>
      <c r="N771" s="343">
        <v>138.44999999999999</v>
      </c>
    </row>
    <row r="772" spans="1:14" ht="12.75" customHeight="1" x14ac:dyDescent="0.25">
      <c r="A772" s="342" t="s">
        <v>8190</v>
      </c>
      <c r="B772" s="345" t="s">
        <v>384</v>
      </c>
      <c r="C772" s="516" t="s">
        <v>8191</v>
      </c>
      <c r="D772" s="516"/>
      <c r="E772" s="516"/>
      <c r="F772" s="516"/>
      <c r="G772" s="516"/>
      <c r="H772" s="516"/>
      <c r="I772" s="516"/>
      <c r="J772" s="516"/>
      <c r="K772" s="516"/>
      <c r="L772" s="516"/>
      <c r="M772" s="345" t="s">
        <v>510</v>
      </c>
      <c r="N772" s="343">
        <v>282.17</v>
      </c>
    </row>
    <row r="773" spans="1:14" ht="12.75" customHeight="1" x14ac:dyDescent="0.25">
      <c r="A773" s="342" t="s">
        <v>8192</v>
      </c>
      <c r="B773" s="345" t="s">
        <v>384</v>
      </c>
      <c r="C773" s="516" t="s">
        <v>8193</v>
      </c>
      <c r="D773" s="516"/>
      <c r="E773" s="516"/>
      <c r="F773" s="516"/>
      <c r="G773" s="516"/>
      <c r="H773" s="516"/>
      <c r="I773" s="516"/>
      <c r="J773" s="516"/>
      <c r="K773" s="516"/>
      <c r="L773" s="516"/>
      <c r="M773" s="345" t="s">
        <v>510</v>
      </c>
      <c r="N773" s="343">
        <v>484.3</v>
      </c>
    </row>
    <row r="774" spans="1:14" ht="13.5" customHeight="1" x14ac:dyDescent="0.25">
      <c r="A774" s="342" t="s">
        <v>8194</v>
      </c>
      <c r="B774" s="345" t="s">
        <v>384</v>
      </c>
      <c r="C774" s="516" t="s">
        <v>8195</v>
      </c>
      <c r="D774" s="516"/>
      <c r="E774" s="516"/>
      <c r="F774" s="516"/>
      <c r="G774" s="516"/>
      <c r="H774" s="516"/>
      <c r="I774" s="516"/>
      <c r="J774" s="516"/>
      <c r="K774" s="516"/>
      <c r="L774" s="516"/>
      <c r="M774" s="345" t="s">
        <v>510</v>
      </c>
      <c r="N774" s="343">
        <v>120</v>
      </c>
    </row>
    <row r="775" spans="1:14" ht="12.75" customHeight="1" x14ac:dyDescent="0.25">
      <c r="A775" s="342" t="s">
        <v>8196</v>
      </c>
      <c r="B775" s="345" t="s">
        <v>384</v>
      </c>
      <c r="C775" s="516" t="s">
        <v>8197</v>
      </c>
      <c r="D775" s="516"/>
      <c r="E775" s="516"/>
      <c r="F775" s="516"/>
      <c r="G775" s="516"/>
      <c r="H775" s="516"/>
      <c r="I775" s="516"/>
      <c r="J775" s="516"/>
      <c r="K775" s="516"/>
      <c r="L775" s="516"/>
      <c r="M775" s="345" t="s">
        <v>510</v>
      </c>
      <c r="N775" s="343">
        <v>120</v>
      </c>
    </row>
    <row r="776" spans="1:14" ht="13.5" customHeight="1" x14ac:dyDescent="0.25">
      <c r="A776" s="342" t="s">
        <v>8198</v>
      </c>
      <c r="B776" s="345" t="s">
        <v>384</v>
      </c>
      <c r="C776" s="516" t="s">
        <v>8199</v>
      </c>
      <c r="D776" s="516"/>
      <c r="E776" s="516"/>
      <c r="F776" s="516"/>
      <c r="G776" s="516"/>
      <c r="H776" s="516"/>
      <c r="I776" s="516"/>
      <c r="J776" s="516"/>
      <c r="K776" s="516"/>
      <c r="L776" s="516"/>
      <c r="M776" s="345" t="s">
        <v>510</v>
      </c>
      <c r="N776" s="343">
        <v>125</v>
      </c>
    </row>
    <row r="777" spans="1:14" ht="12.75" customHeight="1" x14ac:dyDescent="0.25">
      <c r="A777" s="342" t="s">
        <v>8200</v>
      </c>
      <c r="B777" s="345" t="s">
        <v>384</v>
      </c>
      <c r="C777" s="516" t="s">
        <v>8201</v>
      </c>
      <c r="D777" s="516"/>
      <c r="E777" s="516"/>
      <c r="F777" s="516"/>
      <c r="G777" s="516"/>
      <c r="H777" s="516"/>
      <c r="I777" s="516"/>
      <c r="J777" s="516"/>
      <c r="K777" s="516"/>
      <c r="L777" s="516"/>
      <c r="M777" s="345" t="s">
        <v>510</v>
      </c>
      <c r="N777" s="343">
        <v>24.6</v>
      </c>
    </row>
    <row r="778" spans="1:14" ht="12.75" customHeight="1" x14ac:dyDescent="0.25">
      <c r="A778" s="342" t="s">
        <v>8202</v>
      </c>
      <c r="B778" s="345" t="s">
        <v>384</v>
      </c>
      <c r="C778" s="516" t="s">
        <v>8203</v>
      </c>
      <c r="D778" s="516"/>
      <c r="E778" s="516"/>
      <c r="F778" s="516"/>
      <c r="G778" s="516"/>
      <c r="H778" s="516"/>
      <c r="I778" s="516"/>
      <c r="J778" s="516"/>
      <c r="K778" s="516"/>
      <c r="L778" s="516"/>
      <c r="M778" s="345" t="s">
        <v>510</v>
      </c>
      <c r="N778" s="343">
        <v>45</v>
      </c>
    </row>
    <row r="779" spans="1:14" ht="13.5" customHeight="1" x14ac:dyDescent="0.25">
      <c r="A779" s="342" t="s">
        <v>8204</v>
      </c>
      <c r="B779" s="345" t="s">
        <v>384</v>
      </c>
      <c r="C779" s="516" t="s">
        <v>8205</v>
      </c>
      <c r="D779" s="516"/>
      <c r="E779" s="516"/>
      <c r="F779" s="516"/>
      <c r="G779" s="516"/>
      <c r="H779" s="516"/>
      <c r="I779" s="516"/>
      <c r="J779" s="516"/>
      <c r="K779" s="516"/>
      <c r="L779" s="516"/>
      <c r="M779" s="345" t="s">
        <v>510</v>
      </c>
      <c r="N779" s="343">
        <v>7.61</v>
      </c>
    </row>
    <row r="780" spans="1:14" ht="12.75" customHeight="1" x14ac:dyDescent="0.25">
      <c r="A780" s="342" t="s">
        <v>8206</v>
      </c>
      <c r="B780" s="345" t="s">
        <v>384</v>
      </c>
      <c r="C780" s="516" t="s">
        <v>8207</v>
      </c>
      <c r="D780" s="516"/>
      <c r="E780" s="516"/>
      <c r="F780" s="516"/>
      <c r="G780" s="516"/>
      <c r="H780" s="516"/>
      <c r="I780" s="516"/>
      <c r="J780" s="516"/>
      <c r="K780" s="516"/>
      <c r="L780" s="516"/>
      <c r="M780" s="345" t="s">
        <v>510</v>
      </c>
      <c r="N780" s="343">
        <v>211.54</v>
      </c>
    </row>
    <row r="781" spans="1:14" ht="13.5" customHeight="1" x14ac:dyDescent="0.25">
      <c r="A781" s="342" t="s">
        <v>8208</v>
      </c>
      <c r="B781" s="345" t="s">
        <v>384</v>
      </c>
      <c r="C781" s="516" t="s">
        <v>8209</v>
      </c>
      <c r="D781" s="516"/>
      <c r="E781" s="516"/>
      <c r="F781" s="516"/>
      <c r="G781" s="516"/>
      <c r="H781" s="516"/>
      <c r="I781" s="516"/>
      <c r="J781" s="516"/>
      <c r="K781" s="516"/>
      <c r="L781" s="516"/>
      <c r="M781" s="345" t="s">
        <v>510</v>
      </c>
      <c r="N781" s="343">
        <v>159</v>
      </c>
    </row>
    <row r="782" spans="1:14" ht="12.75" customHeight="1" x14ac:dyDescent="0.25">
      <c r="A782" s="342" t="s">
        <v>8210</v>
      </c>
      <c r="B782" s="345" t="s">
        <v>384</v>
      </c>
      <c r="C782" s="516" t="s">
        <v>8211</v>
      </c>
      <c r="D782" s="516"/>
      <c r="E782" s="516"/>
      <c r="F782" s="516"/>
      <c r="G782" s="516"/>
      <c r="H782" s="516"/>
      <c r="I782" s="516"/>
      <c r="J782" s="516"/>
      <c r="K782" s="516"/>
      <c r="L782" s="516"/>
      <c r="M782" s="345" t="s">
        <v>510</v>
      </c>
      <c r="N782" s="343">
        <v>128.25</v>
      </c>
    </row>
    <row r="783" spans="1:14" ht="12.75" customHeight="1" x14ac:dyDescent="0.25">
      <c r="A783" s="342" t="s">
        <v>8212</v>
      </c>
      <c r="B783" s="345" t="s">
        <v>384</v>
      </c>
      <c r="C783" s="516" t="s">
        <v>8213</v>
      </c>
      <c r="D783" s="516"/>
      <c r="E783" s="516"/>
      <c r="F783" s="516"/>
      <c r="G783" s="516"/>
      <c r="H783" s="516"/>
      <c r="I783" s="516"/>
      <c r="J783" s="516"/>
      <c r="K783" s="516"/>
      <c r="L783" s="516"/>
      <c r="M783" s="345" t="s">
        <v>510</v>
      </c>
      <c r="N783" s="343">
        <v>475.26</v>
      </c>
    </row>
    <row r="784" spans="1:14" ht="13.5" customHeight="1" x14ac:dyDescent="0.25">
      <c r="A784" s="342" t="s">
        <v>8214</v>
      </c>
      <c r="B784" s="345" t="s">
        <v>384</v>
      </c>
      <c r="C784" s="516" t="s">
        <v>8215</v>
      </c>
      <c r="D784" s="516"/>
      <c r="E784" s="516"/>
      <c r="F784" s="516"/>
      <c r="G784" s="516"/>
      <c r="H784" s="516"/>
      <c r="I784" s="516"/>
      <c r="J784" s="516"/>
      <c r="K784" s="516"/>
      <c r="L784" s="516"/>
      <c r="M784" s="345" t="s">
        <v>510</v>
      </c>
      <c r="N784" s="343">
        <v>190.02</v>
      </c>
    </row>
    <row r="785" spans="1:14" ht="12.75" customHeight="1" x14ac:dyDescent="0.25">
      <c r="A785" s="342" t="s">
        <v>8216</v>
      </c>
      <c r="B785" s="345" t="s">
        <v>384</v>
      </c>
      <c r="C785" s="516" t="s">
        <v>8217</v>
      </c>
      <c r="D785" s="516"/>
      <c r="E785" s="516"/>
      <c r="F785" s="516"/>
      <c r="G785" s="516"/>
      <c r="H785" s="516"/>
      <c r="I785" s="516"/>
      <c r="J785" s="516"/>
      <c r="K785" s="516"/>
      <c r="L785" s="516"/>
      <c r="M785" s="345" t="s">
        <v>510</v>
      </c>
      <c r="N785" s="343">
        <v>115</v>
      </c>
    </row>
    <row r="786" spans="1:14" ht="13.5" customHeight="1" x14ac:dyDescent="0.25">
      <c r="A786" s="342" t="s">
        <v>8218</v>
      </c>
      <c r="B786" s="345" t="s">
        <v>384</v>
      </c>
      <c r="C786" s="516" t="s">
        <v>8219</v>
      </c>
      <c r="D786" s="516"/>
      <c r="E786" s="516"/>
      <c r="F786" s="516"/>
      <c r="G786" s="516"/>
      <c r="H786" s="516"/>
      <c r="I786" s="516"/>
      <c r="J786" s="516"/>
      <c r="K786" s="516"/>
      <c r="L786" s="516"/>
      <c r="M786" s="345" t="s">
        <v>510</v>
      </c>
      <c r="N786" s="343">
        <v>91.2</v>
      </c>
    </row>
    <row r="787" spans="1:14" ht="12.75" customHeight="1" x14ac:dyDescent="0.25">
      <c r="A787" s="342" t="s">
        <v>8220</v>
      </c>
      <c r="B787" s="345" t="s">
        <v>384</v>
      </c>
      <c r="C787" s="516" t="s">
        <v>8221</v>
      </c>
      <c r="D787" s="516"/>
      <c r="E787" s="516"/>
      <c r="F787" s="516"/>
      <c r="G787" s="516"/>
      <c r="H787" s="516"/>
      <c r="I787" s="516"/>
      <c r="J787" s="516"/>
      <c r="K787" s="516"/>
      <c r="L787" s="516"/>
      <c r="M787" s="345" t="s">
        <v>510</v>
      </c>
      <c r="N787" s="343">
        <v>14.6</v>
      </c>
    </row>
    <row r="788" spans="1:14" ht="12.75" customHeight="1" x14ac:dyDescent="0.25">
      <c r="A788" s="342" t="s">
        <v>8222</v>
      </c>
      <c r="B788" s="345" t="s">
        <v>384</v>
      </c>
      <c r="C788" s="516" t="s">
        <v>8223</v>
      </c>
      <c r="D788" s="516"/>
      <c r="E788" s="516"/>
      <c r="F788" s="516"/>
      <c r="G788" s="516"/>
      <c r="H788" s="516"/>
      <c r="I788" s="516"/>
      <c r="J788" s="516"/>
      <c r="K788" s="516"/>
      <c r="L788" s="516"/>
      <c r="M788" s="345" t="s">
        <v>510</v>
      </c>
      <c r="N788" s="343">
        <v>196.48</v>
      </c>
    </row>
    <row r="789" spans="1:14" ht="13.5" customHeight="1" x14ac:dyDescent="0.25">
      <c r="A789" s="342" t="s">
        <v>8224</v>
      </c>
      <c r="B789" s="345" t="s">
        <v>384</v>
      </c>
      <c r="C789" s="516" t="s">
        <v>8225</v>
      </c>
      <c r="D789" s="516"/>
      <c r="E789" s="516"/>
      <c r="F789" s="516"/>
      <c r="G789" s="516"/>
      <c r="H789" s="516"/>
      <c r="I789" s="516"/>
      <c r="J789" s="516"/>
      <c r="K789" s="516"/>
      <c r="L789" s="516"/>
      <c r="M789" s="345" t="s">
        <v>510</v>
      </c>
      <c r="N789" s="343">
        <v>225</v>
      </c>
    </row>
    <row r="790" spans="1:14" ht="12.75" customHeight="1" x14ac:dyDescent="0.25">
      <c r="A790" s="342" t="s">
        <v>8226</v>
      </c>
      <c r="B790" s="345" t="s">
        <v>384</v>
      </c>
      <c r="C790" s="516" t="s">
        <v>8227</v>
      </c>
      <c r="D790" s="516"/>
      <c r="E790" s="516"/>
      <c r="F790" s="516"/>
      <c r="G790" s="516"/>
      <c r="H790" s="516"/>
      <c r="I790" s="516"/>
      <c r="J790" s="516"/>
      <c r="K790" s="516"/>
      <c r="L790" s="516"/>
      <c r="M790" s="345" t="s">
        <v>510</v>
      </c>
      <c r="N790" s="343">
        <v>278</v>
      </c>
    </row>
    <row r="791" spans="1:14" ht="12.75" customHeight="1" x14ac:dyDescent="0.25">
      <c r="A791" s="342" t="s">
        <v>8228</v>
      </c>
      <c r="B791" s="345" t="s">
        <v>384</v>
      </c>
      <c r="C791" s="516" t="s">
        <v>8229</v>
      </c>
      <c r="D791" s="516"/>
      <c r="E791" s="516"/>
      <c r="F791" s="516"/>
      <c r="G791" s="516"/>
      <c r="H791" s="516"/>
      <c r="I791" s="516"/>
      <c r="J791" s="516"/>
      <c r="K791" s="516"/>
      <c r="L791" s="516"/>
      <c r="M791" s="345" t="s">
        <v>510</v>
      </c>
      <c r="N791" s="343">
        <v>350</v>
      </c>
    </row>
    <row r="792" spans="1:14" ht="13.5" customHeight="1" x14ac:dyDescent="0.25">
      <c r="A792" s="342" t="s">
        <v>8230</v>
      </c>
      <c r="B792" s="345" t="s">
        <v>384</v>
      </c>
      <c r="C792" s="516" t="s">
        <v>8231</v>
      </c>
      <c r="D792" s="516"/>
      <c r="E792" s="516"/>
      <c r="F792" s="516"/>
      <c r="G792" s="516"/>
      <c r="H792" s="516"/>
      <c r="I792" s="516"/>
      <c r="J792" s="516"/>
      <c r="K792" s="516"/>
      <c r="L792" s="516"/>
      <c r="M792" s="345" t="s">
        <v>510</v>
      </c>
      <c r="N792" s="343">
        <v>46.47</v>
      </c>
    </row>
    <row r="793" spans="1:14" ht="12.75" customHeight="1" x14ac:dyDescent="0.25">
      <c r="A793" s="342" t="s">
        <v>8232</v>
      </c>
      <c r="B793" s="345" t="s">
        <v>384</v>
      </c>
      <c r="C793" s="516" t="s">
        <v>8233</v>
      </c>
      <c r="D793" s="516"/>
      <c r="E793" s="516"/>
      <c r="F793" s="516"/>
      <c r="G793" s="516"/>
      <c r="H793" s="516"/>
      <c r="I793" s="516"/>
      <c r="J793" s="516"/>
      <c r="K793" s="516"/>
      <c r="L793" s="516"/>
      <c r="M793" s="345" t="s">
        <v>510</v>
      </c>
      <c r="N793" s="343">
        <v>980</v>
      </c>
    </row>
    <row r="794" spans="1:14" ht="13.5" customHeight="1" x14ac:dyDescent="0.25">
      <c r="A794" s="342" t="s">
        <v>8234</v>
      </c>
      <c r="B794" s="345" t="s">
        <v>384</v>
      </c>
      <c r="C794" s="516" t="s">
        <v>8235</v>
      </c>
      <c r="D794" s="516"/>
      <c r="E794" s="516"/>
      <c r="F794" s="516"/>
      <c r="G794" s="516"/>
      <c r="H794" s="516"/>
      <c r="I794" s="516"/>
      <c r="J794" s="516"/>
      <c r="K794" s="516"/>
      <c r="L794" s="516"/>
      <c r="M794" s="345" t="s">
        <v>510</v>
      </c>
      <c r="N794" s="343">
        <v>93.25</v>
      </c>
    </row>
    <row r="795" spans="1:14" ht="12.75" customHeight="1" x14ac:dyDescent="0.25">
      <c r="A795" s="342" t="s">
        <v>8236</v>
      </c>
      <c r="B795" s="345" t="s">
        <v>384</v>
      </c>
      <c r="C795" s="516" t="s">
        <v>8237</v>
      </c>
      <c r="D795" s="516"/>
      <c r="E795" s="516"/>
      <c r="F795" s="516"/>
      <c r="G795" s="516"/>
      <c r="H795" s="516"/>
      <c r="I795" s="516"/>
      <c r="J795" s="516"/>
      <c r="K795" s="516"/>
      <c r="L795" s="516"/>
      <c r="M795" s="345" t="s">
        <v>510</v>
      </c>
      <c r="N795" s="343">
        <v>5</v>
      </c>
    </row>
    <row r="796" spans="1:14" ht="12.75" customHeight="1" x14ac:dyDescent="0.25">
      <c r="A796" s="342" t="s">
        <v>8238</v>
      </c>
      <c r="B796" s="345" t="s">
        <v>384</v>
      </c>
      <c r="C796" s="516" t="s">
        <v>8239</v>
      </c>
      <c r="D796" s="516"/>
      <c r="E796" s="516"/>
      <c r="F796" s="516"/>
      <c r="G796" s="516"/>
      <c r="H796" s="516"/>
      <c r="I796" s="516"/>
      <c r="J796" s="516"/>
      <c r="K796" s="516"/>
      <c r="L796" s="516"/>
      <c r="M796" s="345" t="s">
        <v>510</v>
      </c>
      <c r="N796" s="343">
        <v>66.8</v>
      </c>
    </row>
    <row r="797" spans="1:14" ht="13.5" customHeight="1" x14ac:dyDescent="0.25">
      <c r="A797" s="342" t="s">
        <v>8240</v>
      </c>
      <c r="B797" s="345" t="s">
        <v>384</v>
      </c>
      <c r="C797" s="516" t="s">
        <v>16604</v>
      </c>
      <c r="D797" s="516"/>
      <c r="E797" s="516"/>
      <c r="F797" s="516"/>
      <c r="G797" s="516"/>
      <c r="H797" s="516"/>
      <c r="I797" s="516"/>
      <c r="J797" s="516"/>
      <c r="K797" s="516"/>
      <c r="L797" s="516"/>
      <c r="M797" s="345" t="s">
        <v>510</v>
      </c>
      <c r="N797" s="343">
        <v>21.83</v>
      </c>
    </row>
    <row r="798" spans="1:14" ht="12.75" customHeight="1" x14ac:dyDescent="0.25">
      <c r="A798" s="342" t="s">
        <v>8241</v>
      </c>
      <c r="B798" s="345" t="s">
        <v>384</v>
      </c>
      <c r="C798" s="516" t="s">
        <v>16605</v>
      </c>
      <c r="D798" s="516"/>
      <c r="E798" s="516"/>
      <c r="F798" s="516"/>
      <c r="G798" s="516"/>
      <c r="H798" s="516"/>
      <c r="I798" s="516"/>
      <c r="J798" s="516"/>
      <c r="K798" s="516"/>
      <c r="L798" s="516"/>
      <c r="M798" s="345" t="s">
        <v>510</v>
      </c>
      <c r="N798" s="343">
        <v>35.71</v>
      </c>
    </row>
    <row r="799" spans="1:14" ht="13.5" customHeight="1" x14ac:dyDescent="0.25">
      <c r="A799" s="342" t="s">
        <v>8242</v>
      </c>
      <c r="B799" s="345" t="s">
        <v>384</v>
      </c>
      <c r="C799" s="516" t="s">
        <v>16606</v>
      </c>
      <c r="D799" s="516"/>
      <c r="E799" s="516"/>
      <c r="F799" s="516"/>
      <c r="G799" s="516"/>
      <c r="H799" s="516"/>
      <c r="I799" s="516"/>
      <c r="J799" s="516"/>
      <c r="K799" s="516"/>
      <c r="L799" s="516"/>
      <c r="M799" s="345" t="s">
        <v>510</v>
      </c>
      <c r="N799" s="343">
        <v>17.63</v>
      </c>
    </row>
    <row r="800" spans="1:14" ht="12.75" customHeight="1" x14ac:dyDescent="0.25">
      <c r="A800" s="342" t="s">
        <v>8243</v>
      </c>
      <c r="B800" s="345" t="s">
        <v>384</v>
      </c>
      <c r="C800" s="516" t="s">
        <v>16607</v>
      </c>
      <c r="D800" s="516"/>
      <c r="E800" s="516"/>
      <c r="F800" s="516"/>
      <c r="G800" s="516"/>
      <c r="H800" s="516"/>
      <c r="I800" s="516"/>
      <c r="J800" s="516"/>
      <c r="K800" s="516"/>
      <c r="L800" s="516"/>
      <c r="M800" s="345" t="s">
        <v>510</v>
      </c>
      <c r="N800" s="343">
        <v>24.52</v>
      </c>
    </row>
    <row r="801" spans="1:14" ht="12.75" customHeight="1" x14ac:dyDescent="0.25">
      <c r="A801" s="342" t="s">
        <v>8244</v>
      </c>
      <c r="B801" s="345" t="s">
        <v>384</v>
      </c>
      <c r="C801" s="516" t="s">
        <v>16608</v>
      </c>
      <c r="D801" s="516"/>
      <c r="E801" s="516"/>
      <c r="F801" s="516"/>
      <c r="G801" s="516"/>
      <c r="H801" s="516"/>
      <c r="I801" s="516"/>
      <c r="J801" s="516"/>
      <c r="K801" s="516"/>
      <c r="L801" s="516"/>
      <c r="M801" s="345" t="s">
        <v>510</v>
      </c>
      <c r="N801" s="343">
        <v>84.41</v>
      </c>
    </row>
    <row r="802" spans="1:14" ht="13.5" customHeight="1" x14ac:dyDescent="0.25">
      <c r="A802" s="342" t="s">
        <v>8245</v>
      </c>
      <c r="B802" s="345" t="s">
        <v>384</v>
      </c>
      <c r="C802" s="516" t="s">
        <v>16609</v>
      </c>
      <c r="D802" s="516"/>
      <c r="E802" s="516"/>
      <c r="F802" s="516"/>
      <c r="G802" s="516"/>
      <c r="H802" s="516"/>
      <c r="I802" s="516"/>
      <c r="J802" s="516"/>
      <c r="K802" s="516"/>
      <c r="L802" s="516"/>
      <c r="M802" s="345" t="s">
        <v>510</v>
      </c>
      <c r="N802" s="343">
        <v>65.040000000000006</v>
      </c>
    </row>
    <row r="803" spans="1:14" ht="12.75" customHeight="1" x14ac:dyDescent="0.25">
      <c r="A803" s="342" t="s">
        <v>8246</v>
      </c>
      <c r="B803" s="345" t="s">
        <v>384</v>
      </c>
      <c r="C803" s="516" t="s">
        <v>8247</v>
      </c>
      <c r="D803" s="516"/>
      <c r="E803" s="516"/>
      <c r="F803" s="516"/>
      <c r="G803" s="516"/>
      <c r="H803" s="516"/>
      <c r="I803" s="516"/>
      <c r="J803" s="516"/>
      <c r="K803" s="516"/>
      <c r="L803" s="516"/>
      <c r="M803" s="345" t="s">
        <v>510</v>
      </c>
      <c r="N803" s="343">
        <v>9.99</v>
      </c>
    </row>
    <row r="804" spans="1:14" ht="12.75" customHeight="1" x14ac:dyDescent="0.25">
      <c r="A804" s="342" t="s">
        <v>8248</v>
      </c>
      <c r="B804" s="345" t="s">
        <v>384</v>
      </c>
      <c r="C804" s="516" t="s">
        <v>8249</v>
      </c>
      <c r="D804" s="516"/>
      <c r="E804" s="516"/>
      <c r="F804" s="516"/>
      <c r="G804" s="516"/>
      <c r="H804" s="516"/>
      <c r="I804" s="516"/>
      <c r="J804" s="516"/>
      <c r="K804" s="516"/>
      <c r="L804" s="516"/>
      <c r="M804" s="345" t="s">
        <v>510</v>
      </c>
      <c r="N804" s="343">
        <v>15.2</v>
      </c>
    </row>
    <row r="805" spans="1:14" ht="13.5" customHeight="1" x14ac:dyDescent="0.25">
      <c r="A805" s="342" t="s">
        <v>8250</v>
      </c>
      <c r="B805" s="345" t="s">
        <v>384</v>
      </c>
      <c r="C805" s="516" t="s">
        <v>8251</v>
      </c>
      <c r="D805" s="516"/>
      <c r="E805" s="516"/>
      <c r="F805" s="516"/>
      <c r="G805" s="516"/>
      <c r="H805" s="516"/>
      <c r="I805" s="516"/>
      <c r="J805" s="516"/>
      <c r="K805" s="516"/>
      <c r="L805" s="516"/>
      <c r="M805" s="345" t="s">
        <v>510</v>
      </c>
      <c r="N805" s="343">
        <v>8.1999999999999993</v>
      </c>
    </row>
    <row r="806" spans="1:14" ht="12.75" customHeight="1" x14ac:dyDescent="0.25">
      <c r="A806" s="342" t="s">
        <v>8252</v>
      </c>
      <c r="B806" s="345" t="s">
        <v>384</v>
      </c>
      <c r="C806" s="516" t="s">
        <v>8253</v>
      </c>
      <c r="D806" s="516"/>
      <c r="E806" s="516"/>
      <c r="F806" s="516"/>
      <c r="G806" s="516"/>
      <c r="H806" s="516"/>
      <c r="I806" s="516"/>
      <c r="J806" s="516"/>
      <c r="K806" s="516"/>
      <c r="L806" s="516"/>
      <c r="M806" s="345" t="s">
        <v>510</v>
      </c>
      <c r="N806" s="343">
        <v>8.94</v>
      </c>
    </row>
    <row r="807" spans="1:14" ht="13.5" customHeight="1" x14ac:dyDescent="0.25">
      <c r="A807" s="342" t="s">
        <v>8254</v>
      </c>
      <c r="B807" s="345" t="s">
        <v>384</v>
      </c>
      <c r="C807" s="516" t="s">
        <v>8255</v>
      </c>
      <c r="D807" s="516"/>
      <c r="E807" s="516"/>
      <c r="F807" s="516"/>
      <c r="G807" s="516"/>
      <c r="H807" s="516"/>
      <c r="I807" s="516"/>
      <c r="J807" s="516"/>
      <c r="K807" s="516"/>
      <c r="L807" s="516"/>
      <c r="M807" s="345" t="s">
        <v>510</v>
      </c>
      <c r="N807" s="343">
        <v>12.29</v>
      </c>
    </row>
    <row r="808" spans="1:14" ht="12.75" customHeight="1" x14ac:dyDescent="0.25">
      <c r="A808" s="342" t="s">
        <v>8256</v>
      </c>
      <c r="B808" s="345" t="s">
        <v>384</v>
      </c>
      <c r="C808" s="516" t="s">
        <v>8257</v>
      </c>
      <c r="D808" s="516"/>
      <c r="E808" s="516"/>
      <c r="F808" s="516"/>
      <c r="G808" s="516"/>
      <c r="H808" s="516"/>
      <c r="I808" s="516"/>
      <c r="J808" s="516"/>
      <c r="K808" s="516"/>
      <c r="L808" s="516"/>
      <c r="M808" s="345" t="s">
        <v>510</v>
      </c>
      <c r="N808" s="343">
        <v>9.7200000000000006</v>
      </c>
    </row>
    <row r="809" spans="1:14" ht="12.75" customHeight="1" x14ac:dyDescent="0.25">
      <c r="A809" s="342" t="s">
        <v>8258</v>
      </c>
      <c r="B809" s="345" t="s">
        <v>384</v>
      </c>
      <c r="C809" s="516" t="s">
        <v>8259</v>
      </c>
      <c r="D809" s="516"/>
      <c r="E809" s="516"/>
      <c r="F809" s="516"/>
      <c r="G809" s="516"/>
      <c r="H809" s="516"/>
      <c r="I809" s="516"/>
      <c r="J809" s="516"/>
      <c r="K809" s="516"/>
      <c r="L809" s="516"/>
      <c r="M809" s="345" t="s">
        <v>510</v>
      </c>
      <c r="N809" s="343">
        <v>14.64</v>
      </c>
    </row>
    <row r="810" spans="1:14" ht="13.5" customHeight="1" x14ac:dyDescent="0.25">
      <c r="A810" s="342" t="s">
        <v>8260</v>
      </c>
      <c r="B810" s="345" t="s">
        <v>384</v>
      </c>
      <c r="C810" s="516" t="s">
        <v>8261</v>
      </c>
      <c r="D810" s="516"/>
      <c r="E810" s="516"/>
      <c r="F810" s="516"/>
      <c r="G810" s="516"/>
      <c r="H810" s="516"/>
      <c r="I810" s="516"/>
      <c r="J810" s="516"/>
      <c r="K810" s="516"/>
      <c r="L810" s="516"/>
      <c r="M810" s="345" t="s">
        <v>510</v>
      </c>
      <c r="N810" s="343">
        <v>53.9</v>
      </c>
    </row>
    <row r="811" spans="1:14" ht="12.75" customHeight="1" x14ac:dyDescent="0.25">
      <c r="A811" s="342" t="s">
        <v>8262</v>
      </c>
      <c r="B811" s="345" t="s">
        <v>384</v>
      </c>
      <c r="C811" s="516" t="s">
        <v>8263</v>
      </c>
      <c r="D811" s="516"/>
      <c r="E811" s="516"/>
      <c r="F811" s="516"/>
      <c r="G811" s="516"/>
      <c r="H811" s="516"/>
      <c r="I811" s="516"/>
      <c r="J811" s="516"/>
      <c r="K811" s="516"/>
      <c r="L811" s="516"/>
      <c r="M811" s="345" t="s">
        <v>510</v>
      </c>
      <c r="N811" s="343">
        <v>1380.43</v>
      </c>
    </row>
    <row r="812" spans="1:14" ht="13.5" customHeight="1" x14ac:dyDescent="0.25">
      <c r="A812" s="342" t="s">
        <v>8264</v>
      </c>
      <c r="B812" s="345" t="s">
        <v>384</v>
      </c>
      <c r="C812" s="516" t="s">
        <v>8265</v>
      </c>
      <c r="D812" s="516"/>
      <c r="E812" s="516"/>
      <c r="F812" s="516"/>
      <c r="G812" s="516"/>
      <c r="H812" s="516"/>
      <c r="I812" s="516"/>
      <c r="J812" s="516"/>
      <c r="K812" s="516"/>
      <c r="L812" s="516"/>
      <c r="M812" s="345" t="s">
        <v>510</v>
      </c>
      <c r="N812" s="343">
        <v>1519.65</v>
      </c>
    </row>
    <row r="813" spans="1:14" ht="12.75" customHeight="1" x14ac:dyDescent="0.25">
      <c r="A813" s="342" t="s">
        <v>8266</v>
      </c>
      <c r="B813" s="345" t="s">
        <v>384</v>
      </c>
      <c r="C813" s="516" t="s">
        <v>8267</v>
      </c>
      <c r="D813" s="516"/>
      <c r="E813" s="516"/>
      <c r="F813" s="516"/>
      <c r="G813" s="516"/>
      <c r="H813" s="516"/>
      <c r="I813" s="516"/>
      <c r="J813" s="516"/>
      <c r="K813" s="516"/>
      <c r="L813" s="516"/>
      <c r="M813" s="345" t="s">
        <v>510</v>
      </c>
      <c r="N813" s="343">
        <v>2076.61</v>
      </c>
    </row>
    <row r="814" spans="1:14" ht="12.75" customHeight="1" x14ac:dyDescent="0.25">
      <c r="A814" s="342" t="s">
        <v>8268</v>
      </c>
      <c r="B814" s="345" t="s">
        <v>384</v>
      </c>
      <c r="C814" s="516" t="s">
        <v>8269</v>
      </c>
      <c r="D814" s="516"/>
      <c r="E814" s="516"/>
      <c r="F814" s="516"/>
      <c r="G814" s="516"/>
      <c r="H814" s="516"/>
      <c r="I814" s="516"/>
      <c r="J814" s="516"/>
      <c r="K814" s="516"/>
      <c r="L814" s="516"/>
      <c r="M814" s="345" t="s">
        <v>510</v>
      </c>
      <c r="N814" s="343">
        <v>1728.65</v>
      </c>
    </row>
    <row r="815" spans="1:14" ht="13.5" customHeight="1" x14ac:dyDescent="0.25">
      <c r="A815" s="342" t="s">
        <v>8270</v>
      </c>
      <c r="B815" s="345" t="s">
        <v>384</v>
      </c>
      <c r="C815" s="516" t="s">
        <v>8271</v>
      </c>
      <c r="D815" s="516"/>
      <c r="E815" s="516"/>
      <c r="F815" s="516"/>
      <c r="G815" s="516"/>
      <c r="H815" s="516"/>
      <c r="I815" s="516"/>
      <c r="J815" s="516"/>
      <c r="K815" s="516"/>
      <c r="L815" s="516"/>
      <c r="M815" s="345" t="s">
        <v>510</v>
      </c>
      <c r="N815" s="343">
        <v>95.99</v>
      </c>
    </row>
    <row r="816" spans="1:14" ht="12.75" customHeight="1" x14ac:dyDescent="0.25">
      <c r="A816" s="342" t="s">
        <v>8272</v>
      </c>
      <c r="B816" s="345" t="s">
        <v>384</v>
      </c>
      <c r="C816" s="516" t="s">
        <v>8273</v>
      </c>
      <c r="D816" s="516"/>
      <c r="E816" s="516"/>
      <c r="F816" s="516"/>
      <c r="G816" s="516"/>
      <c r="H816" s="516"/>
      <c r="I816" s="516"/>
      <c r="J816" s="516"/>
      <c r="K816" s="516"/>
      <c r="L816" s="516"/>
      <c r="M816" s="345" t="s">
        <v>510</v>
      </c>
      <c r="N816" s="343">
        <v>95.9</v>
      </c>
    </row>
    <row r="817" spans="1:14" ht="12.75" customHeight="1" x14ac:dyDescent="0.25">
      <c r="A817" s="342" t="s">
        <v>8274</v>
      </c>
      <c r="B817" s="345" t="s">
        <v>384</v>
      </c>
      <c r="C817" s="516" t="s">
        <v>8275</v>
      </c>
      <c r="D817" s="516"/>
      <c r="E817" s="516"/>
      <c r="F817" s="516"/>
      <c r="G817" s="516"/>
      <c r="H817" s="516"/>
      <c r="I817" s="516"/>
      <c r="J817" s="516"/>
      <c r="K817" s="516"/>
      <c r="L817" s="516"/>
      <c r="M817" s="345" t="s">
        <v>510</v>
      </c>
      <c r="N817" s="343">
        <v>73.900000000000006</v>
      </c>
    </row>
    <row r="818" spans="1:14" ht="13.5" customHeight="1" x14ac:dyDescent="0.25">
      <c r="A818" s="342" t="s">
        <v>8276</v>
      </c>
      <c r="B818" s="345" t="s">
        <v>384</v>
      </c>
      <c r="C818" s="516" t="s">
        <v>8277</v>
      </c>
      <c r="D818" s="516"/>
      <c r="E818" s="516"/>
      <c r="F818" s="516"/>
      <c r="G818" s="516"/>
      <c r="H818" s="516"/>
      <c r="I818" s="516"/>
      <c r="J818" s="516"/>
      <c r="K818" s="516"/>
      <c r="L818" s="516"/>
      <c r="M818" s="345" t="s">
        <v>510</v>
      </c>
      <c r="N818" s="343">
        <v>229.9</v>
      </c>
    </row>
    <row r="819" spans="1:14" ht="12.75" customHeight="1" x14ac:dyDescent="0.25">
      <c r="A819" s="342" t="s">
        <v>8278</v>
      </c>
      <c r="B819" s="345" t="s">
        <v>384</v>
      </c>
      <c r="C819" s="516" t="s">
        <v>8279</v>
      </c>
      <c r="D819" s="516"/>
      <c r="E819" s="516"/>
      <c r="F819" s="516"/>
      <c r="G819" s="516"/>
      <c r="H819" s="516"/>
      <c r="I819" s="516"/>
      <c r="J819" s="516"/>
      <c r="K819" s="516"/>
      <c r="L819" s="516"/>
      <c r="M819" s="345" t="s">
        <v>510</v>
      </c>
      <c r="N819" s="343">
        <v>91.55</v>
      </c>
    </row>
    <row r="820" spans="1:14" ht="13.5" customHeight="1" x14ac:dyDescent="0.25">
      <c r="A820" s="342" t="s">
        <v>8280</v>
      </c>
      <c r="B820" s="345" t="s">
        <v>384</v>
      </c>
      <c r="C820" s="516" t="s">
        <v>8281</v>
      </c>
      <c r="D820" s="516"/>
      <c r="E820" s="516"/>
      <c r="F820" s="516"/>
      <c r="G820" s="516"/>
      <c r="H820" s="516"/>
      <c r="I820" s="516"/>
      <c r="J820" s="516"/>
      <c r="K820" s="516"/>
      <c r="L820" s="516"/>
      <c r="M820" s="345" t="s">
        <v>510</v>
      </c>
      <c r="N820" s="343">
        <v>156.99</v>
      </c>
    </row>
    <row r="821" spans="1:14" ht="12.75" customHeight="1" x14ac:dyDescent="0.25">
      <c r="A821" s="342" t="s">
        <v>8282</v>
      </c>
      <c r="B821" s="345" t="s">
        <v>384</v>
      </c>
      <c r="C821" s="516" t="s">
        <v>8283</v>
      </c>
      <c r="D821" s="516"/>
      <c r="E821" s="516"/>
      <c r="F821" s="516"/>
      <c r="G821" s="516"/>
      <c r="H821" s="516"/>
      <c r="I821" s="516"/>
      <c r="J821" s="516"/>
      <c r="K821" s="516"/>
      <c r="L821" s="516"/>
      <c r="M821" s="345" t="s">
        <v>510</v>
      </c>
      <c r="N821" s="343">
        <v>113.2</v>
      </c>
    </row>
    <row r="822" spans="1:14" ht="12.75" customHeight="1" x14ac:dyDescent="0.25">
      <c r="A822" s="342" t="s">
        <v>8284</v>
      </c>
      <c r="B822" s="345" t="s">
        <v>384</v>
      </c>
      <c r="C822" s="516" t="s">
        <v>8285</v>
      </c>
      <c r="D822" s="516"/>
      <c r="E822" s="516"/>
      <c r="F822" s="516"/>
      <c r="G822" s="516"/>
      <c r="H822" s="516"/>
      <c r="I822" s="516"/>
      <c r="J822" s="516"/>
      <c r="K822" s="516"/>
      <c r="L822" s="516"/>
      <c r="M822" s="345" t="s">
        <v>510</v>
      </c>
      <c r="N822" s="343">
        <v>187.99</v>
      </c>
    </row>
    <row r="823" spans="1:14" ht="13.5" customHeight="1" x14ac:dyDescent="0.25">
      <c r="A823" s="342" t="s">
        <v>8286</v>
      </c>
      <c r="B823" s="345" t="s">
        <v>384</v>
      </c>
      <c r="C823" s="516" t="s">
        <v>8287</v>
      </c>
      <c r="D823" s="516"/>
      <c r="E823" s="516"/>
      <c r="F823" s="516"/>
      <c r="G823" s="516"/>
      <c r="H823" s="516"/>
      <c r="I823" s="516"/>
      <c r="J823" s="516"/>
      <c r="K823" s="516"/>
      <c r="L823" s="516"/>
      <c r="M823" s="345" t="s">
        <v>510</v>
      </c>
      <c r="N823" s="343">
        <v>459.8</v>
      </c>
    </row>
    <row r="824" spans="1:14" ht="12.75" customHeight="1" x14ac:dyDescent="0.25">
      <c r="A824" s="342" t="s">
        <v>8288</v>
      </c>
      <c r="B824" s="345" t="s">
        <v>384</v>
      </c>
      <c r="C824" s="516" t="s">
        <v>8289</v>
      </c>
      <c r="D824" s="516"/>
      <c r="E824" s="516"/>
      <c r="F824" s="516"/>
      <c r="G824" s="516"/>
      <c r="H824" s="516"/>
      <c r="I824" s="516"/>
      <c r="J824" s="516"/>
      <c r="K824" s="516"/>
      <c r="L824" s="516"/>
      <c r="M824" s="345" t="s">
        <v>510</v>
      </c>
      <c r="N824" s="343">
        <v>249.9</v>
      </c>
    </row>
    <row r="825" spans="1:14" ht="13.5" customHeight="1" x14ac:dyDescent="0.25">
      <c r="A825" s="342" t="s">
        <v>8290</v>
      </c>
      <c r="B825" s="345" t="s">
        <v>384</v>
      </c>
      <c r="C825" s="516" t="s">
        <v>8291</v>
      </c>
      <c r="D825" s="516"/>
      <c r="E825" s="516"/>
      <c r="F825" s="516"/>
      <c r="G825" s="516"/>
      <c r="H825" s="516"/>
      <c r="I825" s="516"/>
      <c r="J825" s="516"/>
      <c r="K825" s="516"/>
      <c r="L825" s="516"/>
      <c r="M825" s="345" t="s">
        <v>510</v>
      </c>
      <c r="N825" s="343">
        <v>236.34</v>
      </c>
    </row>
    <row r="826" spans="1:14" ht="12.75" customHeight="1" x14ac:dyDescent="0.25">
      <c r="A826" s="342" t="s">
        <v>8292</v>
      </c>
      <c r="B826" s="345" t="s">
        <v>384</v>
      </c>
      <c r="C826" s="516" t="s">
        <v>8293</v>
      </c>
      <c r="D826" s="516"/>
      <c r="E826" s="516"/>
      <c r="F826" s="516"/>
      <c r="G826" s="516"/>
      <c r="H826" s="516"/>
      <c r="I826" s="516"/>
      <c r="J826" s="516"/>
      <c r="K826" s="516"/>
      <c r="L826" s="516"/>
      <c r="M826" s="345" t="s">
        <v>510</v>
      </c>
      <c r="N826" s="343">
        <v>329.9</v>
      </c>
    </row>
    <row r="827" spans="1:14" ht="12.75" customHeight="1" x14ac:dyDescent="0.25">
      <c r="A827" s="342" t="s">
        <v>8294</v>
      </c>
      <c r="B827" s="345" t="s">
        <v>384</v>
      </c>
      <c r="C827" s="516" t="s">
        <v>8295</v>
      </c>
      <c r="D827" s="516"/>
      <c r="E827" s="516"/>
      <c r="F827" s="516"/>
      <c r="G827" s="516"/>
      <c r="H827" s="516"/>
      <c r="I827" s="516"/>
      <c r="J827" s="516"/>
      <c r="K827" s="516"/>
      <c r="L827" s="516"/>
      <c r="M827" s="345" t="s">
        <v>510</v>
      </c>
      <c r="N827" s="343">
        <v>1713.62</v>
      </c>
    </row>
    <row r="828" spans="1:14" ht="13.5" customHeight="1" x14ac:dyDescent="0.25">
      <c r="A828" s="342" t="s">
        <v>8296</v>
      </c>
      <c r="B828" s="345" t="s">
        <v>384</v>
      </c>
      <c r="C828" s="516" t="s">
        <v>8297</v>
      </c>
      <c r="D828" s="516"/>
      <c r="E828" s="516"/>
      <c r="F828" s="516"/>
      <c r="G828" s="516"/>
      <c r="H828" s="516"/>
      <c r="I828" s="516"/>
      <c r="J828" s="516"/>
      <c r="K828" s="516"/>
      <c r="L828" s="516"/>
      <c r="M828" s="345" t="s">
        <v>510</v>
      </c>
      <c r="N828" s="343">
        <v>223.19</v>
      </c>
    </row>
    <row r="829" spans="1:14" ht="12.75" customHeight="1" x14ac:dyDescent="0.25">
      <c r="A829" s="342" t="s">
        <v>8298</v>
      </c>
      <c r="B829" s="345" t="s">
        <v>384</v>
      </c>
      <c r="C829" s="516" t="s">
        <v>8299</v>
      </c>
      <c r="D829" s="516"/>
      <c r="E829" s="516"/>
      <c r="F829" s="516"/>
      <c r="G829" s="516"/>
      <c r="H829" s="516"/>
      <c r="I829" s="516"/>
      <c r="J829" s="516"/>
      <c r="K829" s="516"/>
      <c r="L829" s="516"/>
      <c r="M829" s="345" t="s">
        <v>510</v>
      </c>
      <c r="N829" s="343">
        <v>232.43</v>
      </c>
    </row>
    <row r="830" spans="1:14" ht="12.75" customHeight="1" x14ac:dyDescent="0.25">
      <c r="A830" s="342" t="s">
        <v>8300</v>
      </c>
      <c r="B830" s="345" t="s">
        <v>384</v>
      </c>
      <c r="C830" s="516" t="s">
        <v>8301</v>
      </c>
      <c r="D830" s="516"/>
      <c r="E830" s="516"/>
      <c r="F830" s="516"/>
      <c r="G830" s="516"/>
      <c r="H830" s="516"/>
      <c r="I830" s="516"/>
      <c r="J830" s="516"/>
      <c r="K830" s="516"/>
      <c r="L830" s="516"/>
      <c r="M830" s="345" t="s">
        <v>510</v>
      </c>
      <c r="N830" s="343">
        <v>296.01</v>
      </c>
    </row>
    <row r="831" spans="1:14" ht="13.5" customHeight="1" x14ac:dyDescent="0.25">
      <c r="A831" s="342" t="s">
        <v>8302</v>
      </c>
      <c r="B831" s="345" t="s">
        <v>384</v>
      </c>
      <c r="C831" s="516" t="s">
        <v>8303</v>
      </c>
      <c r="D831" s="516"/>
      <c r="E831" s="516"/>
      <c r="F831" s="516"/>
      <c r="G831" s="516"/>
      <c r="H831" s="516"/>
      <c r="I831" s="516"/>
      <c r="J831" s="516"/>
      <c r="K831" s="516"/>
      <c r="L831" s="516"/>
      <c r="M831" s="345" t="s">
        <v>510</v>
      </c>
      <c r="N831" s="343">
        <v>395.9</v>
      </c>
    </row>
    <row r="832" spans="1:14" ht="12.75" customHeight="1" x14ac:dyDescent="0.25">
      <c r="A832" s="342" t="s">
        <v>8304</v>
      </c>
      <c r="B832" s="345" t="s">
        <v>384</v>
      </c>
      <c r="C832" s="516" t="s">
        <v>8305</v>
      </c>
      <c r="D832" s="516"/>
      <c r="E832" s="516"/>
      <c r="F832" s="516"/>
      <c r="G832" s="516"/>
      <c r="H832" s="516"/>
      <c r="I832" s="516"/>
      <c r="J832" s="516"/>
      <c r="K832" s="516"/>
      <c r="L832" s="516"/>
      <c r="M832" s="345" t="s">
        <v>510</v>
      </c>
      <c r="N832" s="343">
        <v>121.41</v>
      </c>
    </row>
    <row r="833" spans="1:14" ht="13.5" customHeight="1" x14ac:dyDescent="0.25">
      <c r="A833" s="342" t="s">
        <v>8306</v>
      </c>
      <c r="B833" s="345" t="s">
        <v>384</v>
      </c>
      <c r="C833" s="516" t="s">
        <v>8307</v>
      </c>
      <c r="D833" s="516"/>
      <c r="E833" s="516"/>
      <c r="F833" s="516"/>
      <c r="G833" s="516"/>
      <c r="H833" s="516"/>
      <c r="I833" s="516"/>
      <c r="J833" s="516"/>
      <c r="K833" s="516"/>
      <c r="L833" s="516"/>
      <c r="M833" s="345" t="s">
        <v>510</v>
      </c>
      <c r="N833" s="343">
        <v>378.99</v>
      </c>
    </row>
    <row r="834" spans="1:14" ht="12.75" customHeight="1" x14ac:dyDescent="0.25">
      <c r="A834" s="342" t="s">
        <v>8308</v>
      </c>
      <c r="B834" s="345" t="s">
        <v>384</v>
      </c>
      <c r="C834" s="516" t="s">
        <v>8309</v>
      </c>
      <c r="D834" s="516"/>
      <c r="E834" s="516"/>
      <c r="F834" s="516"/>
      <c r="G834" s="516"/>
      <c r="H834" s="516"/>
      <c r="I834" s="516"/>
      <c r="J834" s="516"/>
      <c r="K834" s="516"/>
      <c r="L834" s="516"/>
      <c r="M834" s="345" t="s">
        <v>8</v>
      </c>
      <c r="N834" s="343">
        <v>751.06</v>
      </c>
    </row>
    <row r="835" spans="1:14" ht="12.75" customHeight="1" x14ac:dyDescent="0.25">
      <c r="A835" s="342" t="s">
        <v>8310</v>
      </c>
      <c r="B835" s="345" t="s">
        <v>384</v>
      </c>
      <c r="C835" s="516" t="s">
        <v>8311</v>
      </c>
      <c r="D835" s="516"/>
      <c r="E835" s="516"/>
      <c r="F835" s="516"/>
      <c r="G835" s="516"/>
      <c r="H835" s="516"/>
      <c r="I835" s="516"/>
      <c r="J835" s="516"/>
      <c r="K835" s="516"/>
      <c r="L835" s="516"/>
      <c r="M835" s="345" t="s">
        <v>510</v>
      </c>
      <c r="N835" s="343">
        <v>1189.9000000000001</v>
      </c>
    </row>
    <row r="836" spans="1:14" ht="13.5" customHeight="1" x14ac:dyDescent="0.25">
      <c r="A836" s="342" t="s">
        <v>8312</v>
      </c>
      <c r="B836" s="345" t="s">
        <v>384</v>
      </c>
      <c r="C836" s="516" t="s">
        <v>8313</v>
      </c>
      <c r="D836" s="516"/>
      <c r="E836" s="516"/>
      <c r="F836" s="516"/>
      <c r="G836" s="516"/>
      <c r="H836" s="516"/>
      <c r="I836" s="516"/>
      <c r="J836" s="516"/>
      <c r="K836" s="516"/>
      <c r="L836" s="516"/>
      <c r="M836" s="345" t="s">
        <v>510</v>
      </c>
      <c r="N836" s="343">
        <v>128.27000000000001</v>
      </c>
    </row>
    <row r="837" spans="1:14" ht="12.75" customHeight="1" x14ac:dyDescent="0.25">
      <c r="A837" s="342" t="s">
        <v>8314</v>
      </c>
      <c r="B837" s="345" t="s">
        <v>384</v>
      </c>
      <c r="C837" s="516" t="s">
        <v>8315</v>
      </c>
      <c r="D837" s="516"/>
      <c r="E837" s="516"/>
      <c r="F837" s="516"/>
      <c r="G837" s="516"/>
      <c r="H837" s="516"/>
      <c r="I837" s="516"/>
      <c r="J837" s="516"/>
      <c r="K837" s="516"/>
      <c r="L837" s="516"/>
      <c r="M837" s="345" t="s">
        <v>510</v>
      </c>
      <c r="N837" s="343">
        <v>177.43</v>
      </c>
    </row>
    <row r="838" spans="1:14" ht="13.5" customHeight="1" x14ac:dyDescent="0.25">
      <c r="A838" s="342" t="s">
        <v>8316</v>
      </c>
      <c r="B838" s="345" t="s">
        <v>384</v>
      </c>
      <c r="C838" s="516" t="s">
        <v>8317</v>
      </c>
      <c r="D838" s="516"/>
      <c r="E838" s="516"/>
      <c r="F838" s="516"/>
      <c r="G838" s="516"/>
      <c r="H838" s="516"/>
      <c r="I838" s="516"/>
      <c r="J838" s="516"/>
      <c r="K838" s="516"/>
      <c r="L838" s="516"/>
      <c r="M838" s="345" t="s">
        <v>510</v>
      </c>
      <c r="N838" s="343">
        <v>370.98</v>
      </c>
    </row>
    <row r="839" spans="1:14" ht="12.75" customHeight="1" x14ac:dyDescent="0.25">
      <c r="A839" s="342" t="s">
        <v>8318</v>
      </c>
      <c r="B839" s="345" t="s">
        <v>384</v>
      </c>
      <c r="C839" s="516" t="s">
        <v>8319</v>
      </c>
      <c r="D839" s="516"/>
      <c r="E839" s="516"/>
      <c r="F839" s="516"/>
      <c r="G839" s="516"/>
      <c r="H839" s="516"/>
      <c r="I839" s="516"/>
      <c r="J839" s="516"/>
      <c r="K839" s="516"/>
      <c r="L839" s="516"/>
      <c r="M839" s="345" t="s">
        <v>510</v>
      </c>
      <c r="N839" s="343">
        <v>134.9</v>
      </c>
    </row>
    <row r="840" spans="1:14" ht="12.75" customHeight="1" x14ac:dyDescent="0.25">
      <c r="A840" s="342" t="s">
        <v>8320</v>
      </c>
      <c r="B840" s="345" t="s">
        <v>384</v>
      </c>
      <c r="C840" s="516" t="s">
        <v>8321</v>
      </c>
      <c r="D840" s="516"/>
      <c r="E840" s="516"/>
      <c r="F840" s="516"/>
      <c r="G840" s="516"/>
      <c r="H840" s="516"/>
      <c r="I840" s="516"/>
      <c r="J840" s="516"/>
      <c r="K840" s="516"/>
      <c r="L840" s="516"/>
      <c r="M840" s="345" t="s">
        <v>510</v>
      </c>
      <c r="N840" s="343">
        <v>569.9</v>
      </c>
    </row>
    <row r="841" spans="1:14" ht="13.5" customHeight="1" x14ac:dyDescent="0.25">
      <c r="A841" s="342" t="s">
        <v>8322</v>
      </c>
      <c r="B841" s="345" t="s">
        <v>384</v>
      </c>
      <c r="C841" s="516" t="s">
        <v>8323</v>
      </c>
      <c r="D841" s="516"/>
      <c r="E841" s="516"/>
      <c r="F841" s="516"/>
      <c r="G841" s="516"/>
      <c r="H841" s="516"/>
      <c r="I841" s="516"/>
      <c r="J841" s="516"/>
      <c r="K841" s="516"/>
      <c r="L841" s="516"/>
      <c r="M841" s="345" t="s">
        <v>510</v>
      </c>
      <c r="N841" s="343">
        <v>1889</v>
      </c>
    </row>
    <row r="842" spans="1:14" ht="12.75" customHeight="1" x14ac:dyDescent="0.25">
      <c r="A842" s="342" t="s">
        <v>8324</v>
      </c>
      <c r="B842" s="345" t="s">
        <v>384</v>
      </c>
      <c r="C842" s="516" t="s">
        <v>8325</v>
      </c>
      <c r="D842" s="516"/>
      <c r="E842" s="516"/>
      <c r="F842" s="516"/>
      <c r="G842" s="516"/>
      <c r="H842" s="516"/>
      <c r="I842" s="516"/>
      <c r="J842" s="516"/>
      <c r="K842" s="516"/>
      <c r="L842" s="516"/>
      <c r="M842" s="345" t="s">
        <v>510</v>
      </c>
      <c r="N842" s="343">
        <v>1070</v>
      </c>
    </row>
    <row r="843" spans="1:14" ht="13.5" customHeight="1" x14ac:dyDescent="0.25">
      <c r="A843" s="342" t="s">
        <v>8326</v>
      </c>
      <c r="B843" s="345" t="s">
        <v>384</v>
      </c>
      <c r="C843" s="516" t="s">
        <v>8327</v>
      </c>
      <c r="D843" s="516"/>
      <c r="E843" s="516"/>
      <c r="F843" s="516"/>
      <c r="G843" s="516"/>
      <c r="H843" s="516"/>
      <c r="I843" s="516"/>
      <c r="J843" s="516"/>
      <c r="K843" s="516"/>
      <c r="L843" s="516"/>
      <c r="M843" s="345" t="s">
        <v>510</v>
      </c>
      <c r="N843" s="343">
        <v>2539</v>
      </c>
    </row>
    <row r="844" spans="1:14" ht="12.75" customHeight="1" x14ac:dyDescent="0.25">
      <c r="A844" s="342" t="s">
        <v>8328</v>
      </c>
      <c r="B844" s="345" t="s">
        <v>384</v>
      </c>
      <c r="C844" s="516" t="s">
        <v>8329</v>
      </c>
      <c r="D844" s="516"/>
      <c r="E844" s="516"/>
      <c r="F844" s="516"/>
      <c r="G844" s="516"/>
      <c r="H844" s="516"/>
      <c r="I844" s="516"/>
      <c r="J844" s="516"/>
      <c r="K844" s="516"/>
      <c r="L844" s="516"/>
      <c r="M844" s="345" t="s">
        <v>510</v>
      </c>
      <c r="N844" s="343">
        <v>136.38999999999999</v>
      </c>
    </row>
    <row r="845" spans="1:14" ht="12.75" customHeight="1" x14ac:dyDescent="0.25">
      <c r="A845" s="342" t="s">
        <v>8330</v>
      </c>
      <c r="B845" s="345" t="s">
        <v>384</v>
      </c>
      <c r="C845" s="516" t="s">
        <v>8331</v>
      </c>
      <c r="D845" s="516"/>
      <c r="E845" s="516"/>
      <c r="F845" s="516"/>
      <c r="G845" s="516"/>
      <c r="H845" s="516"/>
      <c r="I845" s="516"/>
      <c r="J845" s="516"/>
      <c r="K845" s="516"/>
      <c r="L845" s="516"/>
      <c r="M845" s="345" t="s">
        <v>510</v>
      </c>
      <c r="N845" s="343">
        <v>2800</v>
      </c>
    </row>
    <row r="846" spans="1:14" ht="13.5" customHeight="1" x14ac:dyDescent="0.25">
      <c r="A846" s="342" t="s">
        <v>8332</v>
      </c>
      <c r="B846" s="345" t="s">
        <v>384</v>
      </c>
      <c r="C846" s="516" t="s">
        <v>8333</v>
      </c>
      <c r="D846" s="516"/>
      <c r="E846" s="516"/>
      <c r="F846" s="516"/>
      <c r="G846" s="516"/>
      <c r="H846" s="516"/>
      <c r="I846" s="516"/>
      <c r="J846" s="516"/>
      <c r="K846" s="516"/>
      <c r="L846" s="516"/>
      <c r="M846" s="345" t="s">
        <v>510</v>
      </c>
      <c r="N846" s="343">
        <v>50.6</v>
      </c>
    </row>
    <row r="847" spans="1:14" ht="12.75" customHeight="1" x14ac:dyDescent="0.25">
      <c r="A847" s="342" t="s">
        <v>8334</v>
      </c>
      <c r="B847" s="345" t="s">
        <v>384</v>
      </c>
      <c r="C847" s="516" t="s">
        <v>8335</v>
      </c>
      <c r="D847" s="516"/>
      <c r="E847" s="516"/>
      <c r="F847" s="516"/>
      <c r="G847" s="516"/>
      <c r="H847" s="516"/>
      <c r="I847" s="516"/>
      <c r="J847" s="516"/>
      <c r="K847" s="516"/>
      <c r="L847" s="516"/>
      <c r="M847" s="345" t="s">
        <v>510</v>
      </c>
      <c r="N847" s="343">
        <v>134.75</v>
      </c>
    </row>
    <row r="848" spans="1:14" ht="12.75" customHeight="1" x14ac:dyDescent="0.25">
      <c r="A848" s="342" t="s">
        <v>8336</v>
      </c>
      <c r="B848" s="345" t="s">
        <v>384</v>
      </c>
      <c r="C848" s="516" t="s">
        <v>8337</v>
      </c>
      <c r="D848" s="516"/>
      <c r="E848" s="516"/>
      <c r="F848" s="516"/>
      <c r="G848" s="516"/>
      <c r="H848" s="516"/>
      <c r="I848" s="516"/>
      <c r="J848" s="516"/>
      <c r="K848" s="516"/>
      <c r="L848" s="516"/>
      <c r="M848" s="345" t="s">
        <v>510</v>
      </c>
      <c r="N848" s="343">
        <v>50.83</v>
      </c>
    </row>
    <row r="849" spans="1:14" ht="13.5" customHeight="1" x14ac:dyDescent="0.25">
      <c r="A849" s="342" t="s">
        <v>8338</v>
      </c>
      <c r="B849" s="345" t="s">
        <v>384</v>
      </c>
      <c r="C849" s="516" t="s">
        <v>8339</v>
      </c>
      <c r="D849" s="516"/>
      <c r="E849" s="516"/>
      <c r="F849" s="516"/>
      <c r="G849" s="516"/>
      <c r="H849" s="516"/>
      <c r="I849" s="516"/>
      <c r="J849" s="516"/>
      <c r="K849" s="516"/>
      <c r="L849" s="516"/>
      <c r="M849" s="345" t="s">
        <v>510</v>
      </c>
      <c r="N849" s="343">
        <v>62.6</v>
      </c>
    </row>
    <row r="850" spans="1:14" ht="12.75" customHeight="1" x14ac:dyDescent="0.25">
      <c r="A850" s="342" t="s">
        <v>8340</v>
      </c>
      <c r="B850" s="345" t="s">
        <v>384</v>
      </c>
      <c r="C850" s="516" t="s">
        <v>8341</v>
      </c>
      <c r="D850" s="516"/>
      <c r="E850" s="516"/>
      <c r="F850" s="516"/>
      <c r="G850" s="516"/>
      <c r="H850" s="516"/>
      <c r="I850" s="516"/>
      <c r="J850" s="516"/>
      <c r="K850" s="516"/>
      <c r="L850" s="516"/>
      <c r="M850" s="345" t="s">
        <v>510</v>
      </c>
      <c r="N850" s="343">
        <v>49.59</v>
      </c>
    </row>
    <row r="851" spans="1:14" ht="13.5" customHeight="1" x14ac:dyDescent="0.25">
      <c r="A851" s="342" t="s">
        <v>8342</v>
      </c>
      <c r="B851" s="345" t="s">
        <v>384</v>
      </c>
      <c r="C851" s="516" t="s">
        <v>8343</v>
      </c>
      <c r="D851" s="516"/>
      <c r="E851" s="516"/>
      <c r="F851" s="516"/>
      <c r="G851" s="516"/>
      <c r="H851" s="516"/>
      <c r="I851" s="516"/>
      <c r="J851" s="516"/>
      <c r="K851" s="516"/>
      <c r="L851" s="516"/>
      <c r="M851" s="345" t="s">
        <v>510</v>
      </c>
      <c r="N851" s="343">
        <v>17.39</v>
      </c>
    </row>
    <row r="852" spans="1:14" ht="12.75" customHeight="1" x14ac:dyDescent="0.25">
      <c r="A852" s="342" t="s">
        <v>8344</v>
      </c>
      <c r="B852" s="345" t="s">
        <v>384</v>
      </c>
      <c r="C852" s="516" t="s">
        <v>8345</v>
      </c>
      <c r="D852" s="516"/>
      <c r="E852" s="516"/>
      <c r="F852" s="516"/>
      <c r="G852" s="516"/>
      <c r="H852" s="516"/>
      <c r="I852" s="516"/>
      <c r="J852" s="516"/>
      <c r="K852" s="516"/>
      <c r="L852" s="516"/>
      <c r="M852" s="345" t="s">
        <v>510</v>
      </c>
      <c r="N852" s="343">
        <v>19.989999999999998</v>
      </c>
    </row>
    <row r="853" spans="1:14" ht="12.75" customHeight="1" x14ac:dyDescent="0.25">
      <c r="A853" s="342" t="s">
        <v>8346</v>
      </c>
      <c r="B853" s="345" t="s">
        <v>384</v>
      </c>
      <c r="C853" s="516" t="s">
        <v>8347</v>
      </c>
      <c r="D853" s="516"/>
      <c r="E853" s="516"/>
      <c r="F853" s="516"/>
      <c r="G853" s="516"/>
      <c r="H853" s="516"/>
      <c r="I853" s="516"/>
      <c r="J853" s="516"/>
      <c r="K853" s="516"/>
      <c r="L853" s="516"/>
      <c r="M853" s="345" t="s">
        <v>510</v>
      </c>
      <c r="N853" s="343">
        <v>60.71</v>
      </c>
    </row>
    <row r="854" spans="1:14" ht="13.5" customHeight="1" x14ac:dyDescent="0.25">
      <c r="A854" s="342" t="s">
        <v>8348</v>
      </c>
      <c r="B854" s="345" t="s">
        <v>384</v>
      </c>
      <c r="C854" s="516" t="s">
        <v>8349</v>
      </c>
      <c r="D854" s="516"/>
      <c r="E854" s="516"/>
      <c r="F854" s="516"/>
      <c r="G854" s="516"/>
      <c r="H854" s="516"/>
      <c r="I854" s="516"/>
      <c r="J854" s="516"/>
      <c r="K854" s="516"/>
      <c r="L854" s="516"/>
      <c r="M854" s="345" t="s">
        <v>510</v>
      </c>
      <c r="N854" s="343">
        <v>34.9</v>
      </c>
    </row>
    <row r="855" spans="1:14" ht="12.75" customHeight="1" x14ac:dyDescent="0.25">
      <c r="A855" s="342" t="s">
        <v>8350</v>
      </c>
      <c r="B855" s="345" t="s">
        <v>384</v>
      </c>
      <c r="C855" s="516" t="s">
        <v>8351</v>
      </c>
      <c r="D855" s="516"/>
      <c r="E855" s="516"/>
      <c r="F855" s="516"/>
      <c r="G855" s="516"/>
      <c r="H855" s="516"/>
      <c r="I855" s="516"/>
      <c r="J855" s="516"/>
      <c r="K855" s="516"/>
      <c r="L855" s="516"/>
      <c r="M855" s="345" t="s">
        <v>510</v>
      </c>
      <c r="N855" s="343">
        <v>62.9</v>
      </c>
    </row>
    <row r="856" spans="1:14" ht="13.5" customHeight="1" x14ac:dyDescent="0.25">
      <c r="A856" s="342" t="s">
        <v>8352</v>
      </c>
      <c r="B856" s="345" t="s">
        <v>384</v>
      </c>
      <c r="C856" s="516" t="s">
        <v>8353</v>
      </c>
      <c r="D856" s="516"/>
      <c r="E856" s="516"/>
      <c r="F856" s="516"/>
      <c r="G856" s="516"/>
      <c r="H856" s="516"/>
      <c r="I856" s="516"/>
      <c r="J856" s="516"/>
      <c r="K856" s="516"/>
      <c r="L856" s="516"/>
      <c r="M856" s="345" t="s">
        <v>510</v>
      </c>
      <c r="N856" s="343">
        <v>585.27</v>
      </c>
    </row>
    <row r="857" spans="1:14" ht="12.75" customHeight="1" x14ac:dyDescent="0.25">
      <c r="A857" s="342" t="s">
        <v>8354</v>
      </c>
      <c r="B857" s="345" t="s">
        <v>384</v>
      </c>
      <c r="C857" s="516" t="s">
        <v>8355</v>
      </c>
      <c r="D857" s="516"/>
      <c r="E857" s="516"/>
      <c r="F857" s="516"/>
      <c r="G857" s="516"/>
      <c r="H857" s="516"/>
      <c r="I857" s="516"/>
      <c r="J857" s="516"/>
      <c r="K857" s="516"/>
      <c r="L857" s="516"/>
      <c r="M857" s="345" t="s">
        <v>510</v>
      </c>
      <c r="N857" s="343">
        <v>748.51</v>
      </c>
    </row>
    <row r="858" spans="1:14" ht="12.75" customHeight="1" x14ac:dyDescent="0.25">
      <c r="A858" s="342" t="s">
        <v>8356</v>
      </c>
      <c r="B858" s="345" t="s">
        <v>384</v>
      </c>
      <c r="C858" s="516" t="s">
        <v>8357</v>
      </c>
      <c r="D858" s="516"/>
      <c r="E858" s="516"/>
      <c r="F858" s="516"/>
      <c r="G858" s="516"/>
      <c r="H858" s="516"/>
      <c r="I858" s="516"/>
      <c r="J858" s="516"/>
      <c r="K858" s="516"/>
      <c r="L858" s="516"/>
      <c r="M858" s="345" t="s">
        <v>59</v>
      </c>
      <c r="N858" s="343">
        <v>8.61</v>
      </c>
    </row>
    <row r="859" spans="1:14" ht="13.5" customHeight="1" x14ac:dyDescent="0.25">
      <c r="A859" s="342" t="s">
        <v>8358</v>
      </c>
      <c r="B859" s="345" t="s">
        <v>384</v>
      </c>
      <c r="C859" s="516" t="s">
        <v>8359</v>
      </c>
      <c r="D859" s="516"/>
      <c r="E859" s="516"/>
      <c r="F859" s="516"/>
      <c r="G859" s="516"/>
      <c r="H859" s="516"/>
      <c r="I859" s="516"/>
      <c r="J859" s="516"/>
      <c r="K859" s="516"/>
      <c r="L859" s="516"/>
      <c r="M859" s="345" t="s">
        <v>510</v>
      </c>
      <c r="N859" s="343">
        <v>11.53</v>
      </c>
    </row>
    <row r="860" spans="1:14" ht="12.75" customHeight="1" x14ac:dyDescent="0.25">
      <c r="A860" s="342" t="s">
        <v>8360</v>
      </c>
      <c r="B860" s="345" t="s">
        <v>384</v>
      </c>
      <c r="C860" s="516" t="s">
        <v>8361</v>
      </c>
      <c r="D860" s="516"/>
      <c r="E860" s="516"/>
      <c r="F860" s="516"/>
      <c r="G860" s="516"/>
      <c r="H860" s="516"/>
      <c r="I860" s="516"/>
      <c r="J860" s="516"/>
      <c r="K860" s="516"/>
      <c r="L860" s="516"/>
      <c r="M860" s="345" t="s">
        <v>216</v>
      </c>
      <c r="N860" s="343">
        <v>82.89</v>
      </c>
    </row>
    <row r="861" spans="1:14" ht="12.75" customHeight="1" x14ac:dyDescent="0.25">
      <c r="A861" s="342" t="s">
        <v>8362</v>
      </c>
      <c r="B861" s="345" t="s">
        <v>384</v>
      </c>
      <c r="C861" s="516" t="s">
        <v>8363</v>
      </c>
      <c r="D861" s="516"/>
      <c r="E861" s="516"/>
      <c r="F861" s="516"/>
      <c r="G861" s="516"/>
      <c r="H861" s="516"/>
      <c r="I861" s="516"/>
      <c r="J861" s="516"/>
      <c r="K861" s="516"/>
      <c r="L861" s="516"/>
      <c r="M861" s="345" t="s">
        <v>59</v>
      </c>
      <c r="N861" s="343">
        <v>69.900000000000006</v>
      </c>
    </row>
    <row r="862" spans="1:14" ht="13.5" customHeight="1" x14ac:dyDescent="0.25">
      <c r="A862" s="342" t="s">
        <v>8364</v>
      </c>
      <c r="B862" s="345" t="s">
        <v>384</v>
      </c>
      <c r="C862" s="516" t="s">
        <v>8365</v>
      </c>
      <c r="D862" s="516"/>
      <c r="E862" s="516"/>
      <c r="F862" s="516"/>
      <c r="G862" s="516"/>
      <c r="H862" s="516"/>
      <c r="I862" s="516"/>
      <c r="J862" s="516"/>
      <c r="K862" s="516"/>
      <c r="L862" s="516"/>
      <c r="M862" s="345" t="s">
        <v>8366</v>
      </c>
      <c r="N862" s="343">
        <v>46.16</v>
      </c>
    </row>
    <row r="863" spans="1:14" ht="12.75" customHeight="1" x14ac:dyDescent="0.25">
      <c r="A863" s="342" t="s">
        <v>8367</v>
      </c>
      <c r="B863" s="345" t="s">
        <v>384</v>
      </c>
      <c r="C863" s="516" t="s">
        <v>8368</v>
      </c>
      <c r="D863" s="516"/>
      <c r="E863" s="516"/>
      <c r="F863" s="516"/>
      <c r="G863" s="516"/>
      <c r="H863" s="516"/>
      <c r="I863" s="516"/>
      <c r="J863" s="516"/>
      <c r="K863" s="516"/>
      <c r="L863" s="516"/>
      <c r="M863" s="345" t="s">
        <v>510</v>
      </c>
      <c r="N863" s="343">
        <v>66.41</v>
      </c>
    </row>
    <row r="864" spans="1:14" ht="13.5" customHeight="1" x14ac:dyDescent="0.25">
      <c r="A864" s="342" t="s">
        <v>8369</v>
      </c>
      <c r="B864" s="345" t="s">
        <v>384</v>
      </c>
      <c r="C864" s="516" t="s">
        <v>8370</v>
      </c>
      <c r="D864" s="516"/>
      <c r="E864" s="516"/>
      <c r="F864" s="516"/>
      <c r="G864" s="516"/>
      <c r="H864" s="516"/>
      <c r="I864" s="516"/>
      <c r="J864" s="516"/>
      <c r="K864" s="516"/>
      <c r="L864" s="516"/>
      <c r="M864" s="345" t="s">
        <v>8</v>
      </c>
      <c r="N864" s="343">
        <v>34.81</v>
      </c>
    </row>
    <row r="865" spans="1:14" ht="12.75" customHeight="1" x14ac:dyDescent="0.25">
      <c r="A865" s="342" t="s">
        <v>8371</v>
      </c>
      <c r="B865" s="345" t="s">
        <v>384</v>
      </c>
      <c r="C865" s="516" t="s">
        <v>8372</v>
      </c>
      <c r="D865" s="516"/>
      <c r="E865" s="516"/>
      <c r="F865" s="516"/>
      <c r="G865" s="516"/>
      <c r="H865" s="516"/>
      <c r="I865" s="516"/>
      <c r="J865" s="516"/>
      <c r="K865" s="516"/>
      <c r="L865" s="516"/>
      <c r="M865" s="345" t="s">
        <v>8</v>
      </c>
      <c r="N865" s="343">
        <v>74.47</v>
      </c>
    </row>
    <row r="866" spans="1:14" ht="12.75" customHeight="1" x14ac:dyDescent="0.25">
      <c r="A866" s="342" t="s">
        <v>8373</v>
      </c>
      <c r="B866" s="345" t="s">
        <v>384</v>
      </c>
      <c r="C866" s="516" t="s">
        <v>8374</v>
      </c>
      <c r="D866" s="516"/>
      <c r="E866" s="516"/>
      <c r="F866" s="516"/>
      <c r="G866" s="516"/>
      <c r="H866" s="516"/>
      <c r="I866" s="516"/>
      <c r="J866" s="516"/>
      <c r="K866" s="516"/>
      <c r="L866" s="516"/>
      <c r="M866" s="345" t="s">
        <v>510</v>
      </c>
      <c r="N866" s="343">
        <v>28.9</v>
      </c>
    </row>
    <row r="867" spans="1:14" ht="13.5" customHeight="1" x14ac:dyDescent="0.25">
      <c r="A867" s="342" t="s">
        <v>8375</v>
      </c>
      <c r="B867" s="345" t="s">
        <v>384</v>
      </c>
      <c r="C867" s="516" t="s">
        <v>642</v>
      </c>
      <c r="D867" s="516"/>
      <c r="E867" s="516"/>
      <c r="F867" s="516"/>
      <c r="G867" s="516"/>
      <c r="H867" s="516"/>
      <c r="I867" s="516"/>
      <c r="J867" s="516"/>
      <c r="K867" s="516"/>
      <c r="L867" s="516"/>
      <c r="M867" s="345" t="s">
        <v>8</v>
      </c>
      <c r="N867" s="343">
        <v>2</v>
      </c>
    </row>
    <row r="868" spans="1:14" ht="12.75" customHeight="1" x14ac:dyDescent="0.25">
      <c r="A868" s="342" t="s">
        <v>8376</v>
      </c>
      <c r="B868" s="345" t="s">
        <v>384</v>
      </c>
      <c r="C868" s="516" t="s">
        <v>646</v>
      </c>
      <c r="D868" s="516"/>
      <c r="E868" s="516"/>
      <c r="F868" s="516"/>
      <c r="G868" s="516"/>
      <c r="H868" s="516"/>
      <c r="I868" s="516"/>
      <c r="J868" s="516"/>
      <c r="K868" s="516"/>
      <c r="L868" s="516"/>
      <c r="M868" s="345" t="s">
        <v>8</v>
      </c>
      <c r="N868" s="343">
        <v>3.53</v>
      </c>
    </row>
    <row r="869" spans="1:14" ht="13.5" customHeight="1" x14ac:dyDescent="0.25">
      <c r="A869" s="342" t="s">
        <v>8377</v>
      </c>
      <c r="B869" s="345" t="s">
        <v>384</v>
      </c>
      <c r="C869" s="516" t="s">
        <v>639</v>
      </c>
      <c r="D869" s="516"/>
      <c r="E869" s="516"/>
      <c r="F869" s="516"/>
      <c r="G869" s="516"/>
      <c r="H869" s="516"/>
      <c r="I869" s="516"/>
      <c r="J869" s="516"/>
      <c r="K869" s="516"/>
      <c r="L869" s="516"/>
      <c r="M869" s="345" t="s">
        <v>8</v>
      </c>
      <c r="N869" s="343">
        <v>6.33</v>
      </c>
    </row>
    <row r="870" spans="1:14" ht="12.75" customHeight="1" x14ac:dyDescent="0.25">
      <c r="A870" s="342" t="s">
        <v>8378</v>
      </c>
      <c r="B870" s="345" t="s">
        <v>384</v>
      </c>
      <c r="C870" s="516" t="s">
        <v>641</v>
      </c>
      <c r="D870" s="516"/>
      <c r="E870" s="516"/>
      <c r="F870" s="516"/>
      <c r="G870" s="516"/>
      <c r="H870" s="516"/>
      <c r="I870" s="516"/>
      <c r="J870" s="516"/>
      <c r="K870" s="516"/>
      <c r="L870" s="516"/>
      <c r="M870" s="345" t="s">
        <v>8</v>
      </c>
      <c r="N870" s="343">
        <v>10.32</v>
      </c>
    </row>
    <row r="871" spans="1:14" ht="12.75" customHeight="1" x14ac:dyDescent="0.25">
      <c r="A871" s="342" t="s">
        <v>8379</v>
      </c>
      <c r="B871" s="345" t="s">
        <v>384</v>
      </c>
      <c r="C871" s="516" t="s">
        <v>640</v>
      </c>
      <c r="D871" s="516"/>
      <c r="E871" s="516"/>
      <c r="F871" s="516"/>
      <c r="G871" s="516"/>
      <c r="H871" s="516"/>
      <c r="I871" s="516"/>
      <c r="J871" s="516"/>
      <c r="K871" s="516"/>
      <c r="L871" s="516"/>
      <c r="M871" s="345" t="s">
        <v>8</v>
      </c>
      <c r="N871" s="343">
        <v>14.26</v>
      </c>
    </row>
    <row r="872" spans="1:14" ht="13.5" customHeight="1" x14ac:dyDescent="0.25">
      <c r="A872" s="342" t="s">
        <v>8380</v>
      </c>
      <c r="B872" s="345" t="s">
        <v>384</v>
      </c>
      <c r="C872" s="516" t="s">
        <v>643</v>
      </c>
      <c r="D872" s="516"/>
      <c r="E872" s="516"/>
      <c r="F872" s="516"/>
      <c r="G872" s="516"/>
      <c r="H872" s="516"/>
      <c r="I872" s="516"/>
      <c r="J872" s="516"/>
      <c r="K872" s="516"/>
      <c r="L872" s="516"/>
      <c r="M872" s="345" t="s">
        <v>8</v>
      </c>
      <c r="N872" s="343">
        <v>15.1</v>
      </c>
    </row>
    <row r="873" spans="1:14" ht="12.75" customHeight="1" x14ac:dyDescent="0.25">
      <c r="A873" s="342" t="s">
        <v>8381</v>
      </c>
      <c r="B873" s="345" t="s">
        <v>384</v>
      </c>
      <c r="C873" s="516" t="s">
        <v>644</v>
      </c>
      <c r="D873" s="516"/>
      <c r="E873" s="516"/>
      <c r="F873" s="516"/>
      <c r="G873" s="516"/>
      <c r="H873" s="516"/>
      <c r="I873" s="516"/>
      <c r="J873" s="516"/>
      <c r="K873" s="516"/>
      <c r="L873" s="516"/>
      <c r="M873" s="345" t="s">
        <v>8</v>
      </c>
      <c r="N873" s="343">
        <v>25.92</v>
      </c>
    </row>
    <row r="874" spans="1:14" ht="12.75" customHeight="1" x14ac:dyDescent="0.25">
      <c r="A874" s="342" t="s">
        <v>8382</v>
      </c>
      <c r="B874" s="345" t="s">
        <v>384</v>
      </c>
      <c r="C874" s="516" t="s">
        <v>645</v>
      </c>
      <c r="D874" s="516"/>
      <c r="E874" s="516"/>
      <c r="F874" s="516"/>
      <c r="G874" s="516"/>
      <c r="H874" s="516"/>
      <c r="I874" s="516"/>
      <c r="J874" s="516"/>
      <c r="K874" s="516"/>
      <c r="L874" s="516"/>
      <c r="M874" s="345" t="s">
        <v>8</v>
      </c>
      <c r="N874" s="343">
        <v>32.83</v>
      </c>
    </row>
    <row r="875" spans="1:14" ht="13.5" customHeight="1" x14ac:dyDescent="0.25">
      <c r="A875" s="342" t="s">
        <v>8383</v>
      </c>
      <c r="B875" s="345" t="s">
        <v>384</v>
      </c>
      <c r="C875" s="516" t="s">
        <v>647</v>
      </c>
      <c r="D875" s="516"/>
      <c r="E875" s="516"/>
      <c r="F875" s="516"/>
      <c r="G875" s="516"/>
      <c r="H875" s="516"/>
      <c r="I875" s="516"/>
      <c r="J875" s="516"/>
      <c r="K875" s="516"/>
      <c r="L875" s="516"/>
      <c r="M875" s="345" t="s">
        <v>8</v>
      </c>
      <c r="N875" s="343">
        <v>50.5</v>
      </c>
    </row>
    <row r="876" spans="1:14" ht="12.75" customHeight="1" x14ac:dyDescent="0.25">
      <c r="A876" s="342" t="s">
        <v>8384</v>
      </c>
      <c r="B876" s="345" t="s">
        <v>384</v>
      </c>
      <c r="C876" s="516" t="s">
        <v>8385</v>
      </c>
      <c r="D876" s="516"/>
      <c r="E876" s="516"/>
      <c r="F876" s="516"/>
      <c r="G876" s="516"/>
      <c r="H876" s="516"/>
      <c r="I876" s="516"/>
      <c r="J876" s="516"/>
      <c r="K876" s="516"/>
      <c r="L876" s="516"/>
      <c r="M876" s="345" t="s">
        <v>8</v>
      </c>
      <c r="N876" s="343">
        <v>2.08</v>
      </c>
    </row>
    <row r="877" spans="1:14" ht="13.5" customHeight="1" x14ac:dyDescent="0.25">
      <c r="A877" s="342" t="s">
        <v>8386</v>
      </c>
      <c r="B877" s="345" t="s">
        <v>384</v>
      </c>
      <c r="C877" s="516" t="s">
        <v>8387</v>
      </c>
      <c r="D877" s="516"/>
      <c r="E877" s="516"/>
      <c r="F877" s="516"/>
      <c r="G877" s="516"/>
      <c r="H877" s="516"/>
      <c r="I877" s="516"/>
      <c r="J877" s="516"/>
      <c r="K877" s="516"/>
      <c r="L877" s="516"/>
      <c r="M877" s="345" t="s">
        <v>8</v>
      </c>
      <c r="N877" s="343">
        <v>4.75</v>
      </c>
    </row>
    <row r="878" spans="1:14" ht="12.75" customHeight="1" x14ac:dyDescent="0.25">
      <c r="A878" s="342" t="s">
        <v>8388</v>
      </c>
      <c r="B878" s="345" t="s">
        <v>384</v>
      </c>
      <c r="C878" s="516" t="s">
        <v>8389</v>
      </c>
      <c r="D878" s="516"/>
      <c r="E878" s="516"/>
      <c r="F878" s="516"/>
      <c r="G878" s="516"/>
      <c r="H878" s="516"/>
      <c r="I878" s="516"/>
      <c r="J878" s="516"/>
      <c r="K878" s="516"/>
      <c r="L878" s="516"/>
      <c r="M878" s="345" t="s">
        <v>8</v>
      </c>
      <c r="N878" s="343">
        <v>10.64</v>
      </c>
    </row>
    <row r="879" spans="1:14" ht="12.75" customHeight="1" x14ac:dyDescent="0.25">
      <c r="A879" s="342" t="s">
        <v>8390</v>
      </c>
      <c r="B879" s="345" t="s">
        <v>384</v>
      </c>
      <c r="C879" s="516" t="s">
        <v>8391</v>
      </c>
      <c r="D879" s="516"/>
      <c r="E879" s="516"/>
      <c r="F879" s="516"/>
      <c r="G879" s="516"/>
      <c r="H879" s="516"/>
      <c r="I879" s="516"/>
      <c r="J879" s="516"/>
      <c r="K879" s="516"/>
      <c r="L879" s="516"/>
      <c r="M879" s="345" t="s">
        <v>8</v>
      </c>
      <c r="N879" s="343">
        <v>21.57</v>
      </c>
    </row>
    <row r="880" spans="1:14" ht="13.5" customHeight="1" x14ac:dyDescent="0.25">
      <c r="A880" s="342" t="s">
        <v>8392</v>
      </c>
      <c r="B880" s="345" t="s">
        <v>384</v>
      </c>
      <c r="C880" s="516" t="s">
        <v>8393</v>
      </c>
      <c r="D880" s="516"/>
      <c r="E880" s="516"/>
      <c r="F880" s="516"/>
      <c r="G880" s="516"/>
      <c r="H880" s="516"/>
      <c r="I880" s="516"/>
      <c r="J880" s="516"/>
      <c r="K880" s="516"/>
      <c r="L880" s="516"/>
      <c r="M880" s="345" t="s">
        <v>8</v>
      </c>
      <c r="N880" s="343">
        <v>52.51</v>
      </c>
    </row>
    <row r="881" spans="1:14" ht="12.75" customHeight="1" x14ac:dyDescent="0.25">
      <c r="A881" s="342" t="s">
        <v>8394</v>
      </c>
      <c r="B881" s="345" t="s">
        <v>384</v>
      </c>
      <c r="C881" s="516" t="s">
        <v>8395</v>
      </c>
      <c r="D881" s="516"/>
      <c r="E881" s="516"/>
      <c r="F881" s="516"/>
      <c r="G881" s="516"/>
      <c r="H881" s="516"/>
      <c r="I881" s="516"/>
      <c r="J881" s="516"/>
      <c r="K881" s="516"/>
      <c r="L881" s="516"/>
      <c r="M881" s="345" t="s">
        <v>8</v>
      </c>
      <c r="N881" s="343">
        <v>27.54</v>
      </c>
    </row>
    <row r="882" spans="1:14" ht="13.5" customHeight="1" x14ac:dyDescent="0.25">
      <c r="A882" s="342" t="s">
        <v>8396</v>
      </c>
      <c r="B882" s="345" t="s">
        <v>384</v>
      </c>
      <c r="C882" s="516" t="s">
        <v>8397</v>
      </c>
      <c r="D882" s="516"/>
      <c r="E882" s="516"/>
      <c r="F882" s="516"/>
      <c r="G882" s="516"/>
      <c r="H882" s="516"/>
      <c r="I882" s="516"/>
      <c r="J882" s="516"/>
      <c r="K882" s="516"/>
      <c r="L882" s="516"/>
      <c r="M882" s="345" t="s">
        <v>8</v>
      </c>
      <c r="N882" s="343">
        <v>38.49</v>
      </c>
    </row>
    <row r="883" spans="1:14" ht="12.75" customHeight="1" x14ac:dyDescent="0.25">
      <c r="A883" s="342" t="s">
        <v>8398</v>
      </c>
      <c r="B883" s="345" t="s">
        <v>384</v>
      </c>
      <c r="C883" s="516" t="s">
        <v>8399</v>
      </c>
      <c r="D883" s="516"/>
      <c r="E883" s="516"/>
      <c r="F883" s="516"/>
      <c r="G883" s="516"/>
      <c r="H883" s="516"/>
      <c r="I883" s="516"/>
      <c r="J883" s="516"/>
      <c r="K883" s="516"/>
      <c r="L883" s="516"/>
      <c r="M883" s="345" t="s">
        <v>8</v>
      </c>
      <c r="N883" s="343">
        <v>52.07</v>
      </c>
    </row>
    <row r="884" spans="1:14" ht="12.75" customHeight="1" x14ac:dyDescent="0.25">
      <c r="A884" s="342" t="s">
        <v>8400</v>
      </c>
      <c r="B884" s="345" t="s">
        <v>384</v>
      </c>
      <c r="C884" s="516" t="s">
        <v>8401</v>
      </c>
      <c r="D884" s="516"/>
      <c r="E884" s="516"/>
      <c r="F884" s="516"/>
      <c r="G884" s="516"/>
      <c r="H884" s="516"/>
      <c r="I884" s="516"/>
      <c r="J884" s="516"/>
      <c r="K884" s="516"/>
      <c r="L884" s="516"/>
      <c r="M884" s="345" t="s">
        <v>8</v>
      </c>
      <c r="N884" s="343">
        <v>64.64</v>
      </c>
    </row>
    <row r="885" spans="1:14" ht="13.5" customHeight="1" x14ac:dyDescent="0.25">
      <c r="A885" s="342" t="s">
        <v>8402</v>
      </c>
      <c r="B885" s="345" t="s">
        <v>384</v>
      </c>
      <c r="C885" s="516" t="s">
        <v>8403</v>
      </c>
      <c r="D885" s="516"/>
      <c r="E885" s="516"/>
      <c r="F885" s="516"/>
      <c r="G885" s="516"/>
      <c r="H885" s="516"/>
      <c r="I885" s="516"/>
      <c r="J885" s="516"/>
      <c r="K885" s="516"/>
      <c r="L885" s="516"/>
      <c r="M885" s="345" t="s">
        <v>8</v>
      </c>
      <c r="N885" s="343">
        <v>80.12</v>
      </c>
    </row>
    <row r="886" spans="1:14" ht="12.75" customHeight="1" x14ac:dyDescent="0.25">
      <c r="A886" s="342" t="s">
        <v>8404</v>
      </c>
      <c r="B886" s="345" t="s">
        <v>384</v>
      </c>
      <c r="C886" s="516" t="s">
        <v>8405</v>
      </c>
      <c r="D886" s="516"/>
      <c r="E886" s="516"/>
      <c r="F886" s="516"/>
      <c r="G886" s="516"/>
      <c r="H886" s="516"/>
      <c r="I886" s="516"/>
      <c r="J886" s="516"/>
      <c r="K886" s="516"/>
      <c r="L886" s="516"/>
      <c r="M886" s="345" t="s">
        <v>8</v>
      </c>
      <c r="N886" s="343">
        <v>108.43</v>
      </c>
    </row>
    <row r="887" spans="1:14" ht="12.75" customHeight="1" x14ac:dyDescent="0.25">
      <c r="A887" s="342" t="s">
        <v>8406</v>
      </c>
      <c r="B887" s="345" t="s">
        <v>384</v>
      </c>
      <c r="C887" s="516" t="s">
        <v>8407</v>
      </c>
      <c r="D887" s="516"/>
      <c r="E887" s="516"/>
      <c r="F887" s="516"/>
      <c r="G887" s="516"/>
      <c r="H887" s="516"/>
      <c r="I887" s="516"/>
      <c r="J887" s="516"/>
      <c r="K887" s="516"/>
      <c r="L887" s="516"/>
      <c r="M887" s="345" t="s">
        <v>8</v>
      </c>
      <c r="N887" s="343">
        <v>130.97999999999999</v>
      </c>
    </row>
    <row r="888" spans="1:14" ht="13.5" customHeight="1" x14ac:dyDescent="0.25">
      <c r="A888" s="342" t="s">
        <v>8408</v>
      </c>
      <c r="B888" s="345" t="s">
        <v>384</v>
      </c>
      <c r="C888" s="516" t="s">
        <v>8409</v>
      </c>
      <c r="D888" s="516"/>
      <c r="E888" s="516"/>
      <c r="F888" s="516"/>
      <c r="G888" s="516"/>
      <c r="H888" s="516"/>
      <c r="I888" s="516"/>
      <c r="J888" s="516"/>
      <c r="K888" s="516"/>
      <c r="L888" s="516"/>
      <c r="M888" s="345" t="s">
        <v>8</v>
      </c>
      <c r="N888" s="343">
        <v>22.66</v>
      </c>
    </row>
    <row r="889" spans="1:14" ht="12.75" customHeight="1" x14ac:dyDescent="0.25">
      <c r="A889" s="342" t="s">
        <v>8410</v>
      </c>
      <c r="B889" s="345" t="s">
        <v>384</v>
      </c>
      <c r="C889" s="516" t="s">
        <v>8411</v>
      </c>
      <c r="D889" s="516"/>
      <c r="E889" s="516"/>
      <c r="F889" s="516"/>
      <c r="G889" s="516"/>
      <c r="H889" s="516"/>
      <c r="I889" s="516"/>
      <c r="J889" s="516"/>
      <c r="K889" s="516"/>
      <c r="L889" s="516"/>
      <c r="M889" s="345" t="s">
        <v>8</v>
      </c>
      <c r="N889" s="343">
        <v>28.84</v>
      </c>
    </row>
    <row r="890" spans="1:14" ht="13.5" customHeight="1" x14ac:dyDescent="0.25">
      <c r="A890" s="342" t="s">
        <v>8412</v>
      </c>
      <c r="B890" s="345" t="s">
        <v>384</v>
      </c>
      <c r="C890" s="516" t="s">
        <v>8413</v>
      </c>
      <c r="D890" s="516"/>
      <c r="E890" s="516"/>
      <c r="F890" s="516"/>
      <c r="G890" s="516"/>
      <c r="H890" s="516"/>
      <c r="I890" s="516"/>
      <c r="J890" s="516"/>
      <c r="K890" s="516"/>
      <c r="L890" s="516"/>
      <c r="M890" s="345" t="s">
        <v>8</v>
      </c>
      <c r="N890" s="343">
        <v>31.63</v>
      </c>
    </row>
    <row r="891" spans="1:14" ht="12.75" customHeight="1" x14ac:dyDescent="0.25">
      <c r="A891" s="342" t="s">
        <v>8414</v>
      </c>
      <c r="B891" s="345" t="s">
        <v>384</v>
      </c>
      <c r="C891" s="516" t="s">
        <v>8415</v>
      </c>
      <c r="D891" s="516"/>
      <c r="E891" s="516"/>
      <c r="F891" s="516"/>
      <c r="G891" s="516"/>
      <c r="H891" s="516"/>
      <c r="I891" s="516"/>
      <c r="J891" s="516"/>
      <c r="K891" s="516"/>
      <c r="L891" s="516"/>
      <c r="M891" s="345" t="s">
        <v>8</v>
      </c>
      <c r="N891" s="343">
        <v>27.6</v>
      </c>
    </row>
    <row r="892" spans="1:14" ht="12.75" customHeight="1" x14ac:dyDescent="0.25">
      <c r="A892" s="342" t="s">
        <v>8416</v>
      </c>
      <c r="B892" s="345" t="s">
        <v>384</v>
      </c>
      <c r="C892" s="516" t="s">
        <v>8417</v>
      </c>
      <c r="D892" s="516"/>
      <c r="E892" s="516"/>
      <c r="F892" s="516"/>
      <c r="G892" s="516"/>
      <c r="H892" s="516"/>
      <c r="I892" s="516"/>
      <c r="J892" s="516"/>
      <c r="K892" s="516"/>
      <c r="L892" s="516"/>
      <c r="M892" s="345" t="s">
        <v>8</v>
      </c>
      <c r="N892" s="343">
        <v>46.14</v>
      </c>
    </row>
    <row r="893" spans="1:14" ht="13.5" customHeight="1" x14ac:dyDescent="0.25">
      <c r="A893" s="342" t="s">
        <v>8418</v>
      </c>
      <c r="B893" s="345" t="s">
        <v>384</v>
      </c>
      <c r="C893" s="516" t="s">
        <v>8419</v>
      </c>
      <c r="D893" s="516"/>
      <c r="E893" s="516"/>
      <c r="F893" s="516"/>
      <c r="G893" s="516"/>
      <c r="H893" s="516"/>
      <c r="I893" s="516"/>
      <c r="J893" s="516"/>
      <c r="K893" s="516"/>
      <c r="L893" s="516"/>
      <c r="M893" s="345" t="s">
        <v>8</v>
      </c>
      <c r="N893" s="343">
        <v>103.53</v>
      </c>
    </row>
    <row r="894" spans="1:14" ht="12.75" customHeight="1" x14ac:dyDescent="0.25">
      <c r="A894" s="342" t="s">
        <v>8420</v>
      </c>
      <c r="B894" s="345" t="s">
        <v>384</v>
      </c>
      <c r="C894" s="516" t="s">
        <v>8421</v>
      </c>
      <c r="D894" s="516"/>
      <c r="E894" s="516"/>
      <c r="F894" s="516"/>
      <c r="G894" s="516"/>
      <c r="H894" s="516"/>
      <c r="I894" s="516"/>
      <c r="J894" s="516"/>
      <c r="K894" s="516"/>
      <c r="L894" s="516"/>
      <c r="M894" s="345" t="s">
        <v>8</v>
      </c>
      <c r="N894" s="343">
        <v>11.72</v>
      </c>
    </row>
    <row r="895" spans="1:14" ht="13.5" customHeight="1" x14ac:dyDescent="0.25">
      <c r="A895" s="342" t="s">
        <v>8422</v>
      </c>
      <c r="B895" s="345" t="s">
        <v>384</v>
      </c>
      <c r="C895" s="516" t="s">
        <v>8423</v>
      </c>
      <c r="D895" s="516"/>
      <c r="E895" s="516"/>
      <c r="F895" s="516"/>
      <c r="G895" s="516"/>
      <c r="H895" s="516"/>
      <c r="I895" s="516"/>
      <c r="J895" s="516"/>
      <c r="K895" s="516"/>
      <c r="L895" s="516"/>
      <c r="M895" s="345" t="s">
        <v>8</v>
      </c>
      <c r="N895" s="343">
        <v>11.5</v>
      </c>
    </row>
    <row r="896" spans="1:14" ht="12.75" customHeight="1" x14ac:dyDescent="0.25">
      <c r="A896" s="342" t="s">
        <v>8424</v>
      </c>
      <c r="B896" s="345" t="s">
        <v>384</v>
      </c>
      <c r="C896" s="516" t="s">
        <v>8425</v>
      </c>
      <c r="D896" s="516"/>
      <c r="E896" s="516"/>
      <c r="F896" s="516"/>
      <c r="G896" s="516"/>
      <c r="H896" s="516"/>
      <c r="I896" s="516"/>
      <c r="J896" s="516"/>
      <c r="K896" s="516"/>
      <c r="L896" s="516"/>
      <c r="M896" s="345" t="s">
        <v>8</v>
      </c>
      <c r="N896" s="343">
        <v>11.5</v>
      </c>
    </row>
    <row r="897" spans="1:14" ht="12.75" customHeight="1" x14ac:dyDescent="0.25">
      <c r="A897" s="342" t="s">
        <v>8426</v>
      </c>
      <c r="B897" s="345" t="s">
        <v>384</v>
      </c>
      <c r="C897" s="516" t="s">
        <v>8427</v>
      </c>
      <c r="D897" s="516"/>
      <c r="E897" s="516"/>
      <c r="F897" s="516"/>
      <c r="G897" s="516"/>
      <c r="H897" s="516"/>
      <c r="I897" s="516"/>
      <c r="J897" s="516"/>
      <c r="K897" s="516"/>
      <c r="L897" s="516"/>
      <c r="M897" s="345" t="s">
        <v>8</v>
      </c>
      <c r="N897" s="343">
        <v>11.5</v>
      </c>
    </row>
    <row r="898" spans="1:14" ht="13.5" customHeight="1" x14ac:dyDescent="0.25">
      <c r="A898" s="342" t="s">
        <v>8428</v>
      </c>
      <c r="B898" s="345" t="s">
        <v>384</v>
      </c>
      <c r="C898" s="516" t="s">
        <v>8429</v>
      </c>
      <c r="D898" s="516"/>
      <c r="E898" s="516"/>
      <c r="F898" s="516"/>
      <c r="G898" s="516"/>
      <c r="H898" s="516"/>
      <c r="I898" s="516"/>
      <c r="J898" s="516"/>
      <c r="K898" s="516"/>
      <c r="L898" s="516"/>
      <c r="M898" s="345" t="s">
        <v>8</v>
      </c>
      <c r="N898" s="343">
        <v>15.33</v>
      </c>
    </row>
    <row r="899" spans="1:14" ht="12.75" customHeight="1" x14ac:dyDescent="0.25">
      <c r="A899" s="342" t="s">
        <v>8430</v>
      </c>
      <c r="B899" s="345" t="s">
        <v>384</v>
      </c>
      <c r="C899" s="516" t="s">
        <v>8431</v>
      </c>
      <c r="D899" s="516"/>
      <c r="E899" s="516"/>
      <c r="F899" s="516"/>
      <c r="G899" s="516"/>
      <c r="H899" s="516"/>
      <c r="I899" s="516"/>
      <c r="J899" s="516"/>
      <c r="K899" s="516"/>
      <c r="L899" s="516"/>
      <c r="M899" s="345" t="s">
        <v>8</v>
      </c>
      <c r="N899" s="343">
        <v>19.170000000000002</v>
      </c>
    </row>
    <row r="900" spans="1:14" ht="12.75" customHeight="1" x14ac:dyDescent="0.25">
      <c r="A900" s="342" t="s">
        <v>8432</v>
      </c>
      <c r="B900" s="345" t="s">
        <v>384</v>
      </c>
      <c r="C900" s="516" t="s">
        <v>8433</v>
      </c>
      <c r="D900" s="516"/>
      <c r="E900" s="516"/>
      <c r="F900" s="516"/>
      <c r="G900" s="516"/>
      <c r="H900" s="516"/>
      <c r="I900" s="516"/>
      <c r="J900" s="516"/>
      <c r="K900" s="516"/>
      <c r="L900" s="516"/>
      <c r="M900" s="345" t="s">
        <v>8</v>
      </c>
      <c r="N900" s="343">
        <v>44.87</v>
      </c>
    </row>
    <row r="901" spans="1:14" ht="13.5" customHeight="1" x14ac:dyDescent="0.25">
      <c r="A901" s="342" t="s">
        <v>8434</v>
      </c>
      <c r="B901" s="345" t="s">
        <v>384</v>
      </c>
      <c r="C901" s="516" t="s">
        <v>8435</v>
      </c>
      <c r="D901" s="516"/>
      <c r="E901" s="516"/>
      <c r="F901" s="516"/>
      <c r="G901" s="516"/>
      <c r="H901" s="516"/>
      <c r="I901" s="516"/>
      <c r="J901" s="516"/>
      <c r="K901" s="516"/>
      <c r="L901" s="516"/>
      <c r="M901" s="345" t="s">
        <v>8</v>
      </c>
      <c r="N901" s="343">
        <v>9.33</v>
      </c>
    </row>
    <row r="902" spans="1:14" ht="12.75" customHeight="1" x14ac:dyDescent="0.25">
      <c r="A902" s="342" t="s">
        <v>8436</v>
      </c>
      <c r="B902" s="345" t="s">
        <v>384</v>
      </c>
      <c r="C902" s="516" t="s">
        <v>8437</v>
      </c>
      <c r="D902" s="516"/>
      <c r="E902" s="516"/>
      <c r="F902" s="516"/>
      <c r="G902" s="516"/>
      <c r="H902" s="516"/>
      <c r="I902" s="516"/>
      <c r="J902" s="516"/>
      <c r="K902" s="516"/>
      <c r="L902" s="516"/>
      <c r="M902" s="345" t="s">
        <v>510</v>
      </c>
      <c r="N902" s="343">
        <v>9.4</v>
      </c>
    </row>
    <row r="903" spans="1:14" ht="13.5" customHeight="1" x14ac:dyDescent="0.25">
      <c r="A903" s="342" t="s">
        <v>8438</v>
      </c>
      <c r="B903" s="345" t="s">
        <v>384</v>
      </c>
      <c r="C903" s="516" t="s">
        <v>8439</v>
      </c>
      <c r="D903" s="516"/>
      <c r="E903" s="516"/>
      <c r="F903" s="516"/>
      <c r="G903" s="516"/>
      <c r="H903" s="516"/>
      <c r="I903" s="516"/>
      <c r="J903" s="516"/>
      <c r="K903" s="516"/>
      <c r="L903" s="516"/>
      <c r="M903" s="345" t="s">
        <v>510</v>
      </c>
      <c r="N903" s="343">
        <v>9.4</v>
      </c>
    </row>
    <row r="904" spans="1:14" ht="12.75" customHeight="1" x14ac:dyDescent="0.25">
      <c r="A904" s="342" t="s">
        <v>8440</v>
      </c>
      <c r="B904" s="345" t="s">
        <v>384</v>
      </c>
      <c r="C904" s="516" t="s">
        <v>8441</v>
      </c>
      <c r="D904" s="516"/>
      <c r="E904" s="516"/>
      <c r="F904" s="516"/>
      <c r="G904" s="516"/>
      <c r="H904" s="516"/>
      <c r="I904" s="516"/>
      <c r="J904" s="516"/>
      <c r="K904" s="516"/>
      <c r="L904" s="516"/>
      <c r="M904" s="345" t="s">
        <v>510</v>
      </c>
      <c r="N904" s="343">
        <v>9.4</v>
      </c>
    </row>
    <row r="905" spans="1:14" ht="12.75" customHeight="1" x14ac:dyDescent="0.25">
      <c r="A905" s="342" t="s">
        <v>8442</v>
      </c>
      <c r="B905" s="345" t="s">
        <v>384</v>
      </c>
      <c r="C905" s="516" t="s">
        <v>8443</v>
      </c>
      <c r="D905" s="516"/>
      <c r="E905" s="516"/>
      <c r="F905" s="516"/>
      <c r="G905" s="516"/>
      <c r="H905" s="516"/>
      <c r="I905" s="516"/>
      <c r="J905" s="516"/>
      <c r="K905" s="516"/>
      <c r="L905" s="516"/>
      <c r="M905" s="345" t="s">
        <v>510</v>
      </c>
      <c r="N905" s="343">
        <v>14.06</v>
      </c>
    </row>
    <row r="906" spans="1:14" ht="13.5" customHeight="1" x14ac:dyDescent="0.25">
      <c r="A906" s="342" t="s">
        <v>8444</v>
      </c>
      <c r="B906" s="345" t="s">
        <v>384</v>
      </c>
      <c r="C906" s="516" t="s">
        <v>8445</v>
      </c>
      <c r="D906" s="516"/>
      <c r="E906" s="516"/>
      <c r="F906" s="516"/>
      <c r="G906" s="516"/>
      <c r="H906" s="516"/>
      <c r="I906" s="516"/>
      <c r="J906" s="516"/>
      <c r="K906" s="516"/>
      <c r="L906" s="516"/>
      <c r="M906" s="345" t="s">
        <v>510</v>
      </c>
      <c r="N906" s="343">
        <v>18.739999999999998</v>
      </c>
    </row>
    <row r="907" spans="1:14" ht="12.75" customHeight="1" x14ac:dyDescent="0.25">
      <c r="A907" s="342" t="s">
        <v>8446</v>
      </c>
      <c r="B907" s="345" t="s">
        <v>384</v>
      </c>
      <c r="C907" s="516" t="s">
        <v>8447</v>
      </c>
      <c r="D907" s="516"/>
      <c r="E907" s="516"/>
      <c r="F907" s="516"/>
      <c r="G907" s="516"/>
      <c r="H907" s="516"/>
      <c r="I907" s="516"/>
      <c r="J907" s="516"/>
      <c r="K907" s="516"/>
      <c r="L907" s="516"/>
      <c r="M907" s="345" t="s">
        <v>510</v>
      </c>
      <c r="N907" s="343">
        <v>57.56</v>
      </c>
    </row>
    <row r="908" spans="1:14" ht="13.5" customHeight="1" x14ac:dyDescent="0.25">
      <c r="A908" s="342" t="s">
        <v>8448</v>
      </c>
      <c r="B908" s="345" t="s">
        <v>384</v>
      </c>
      <c r="C908" s="516" t="s">
        <v>8449</v>
      </c>
      <c r="D908" s="516"/>
      <c r="E908" s="516"/>
      <c r="F908" s="516"/>
      <c r="G908" s="516"/>
      <c r="H908" s="516"/>
      <c r="I908" s="516"/>
      <c r="J908" s="516"/>
      <c r="K908" s="516"/>
      <c r="L908" s="516"/>
      <c r="M908" s="345" t="s">
        <v>510</v>
      </c>
      <c r="N908" s="343">
        <v>5.03</v>
      </c>
    </row>
    <row r="909" spans="1:14" ht="12.75" customHeight="1" x14ac:dyDescent="0.25">
      <c r="A909" s="342" t="s">
        <v>8450</v>
      </c>
      <c r="B909" s="345" t="s">
        <v>384</v>
      </c>
      <c r="C909" s="516" t="s">
        <v>8451</v>
      </c>
      <c r="D909" s="516"/>
      <c r="E909" s="516"/>
      <c r="F909" s="516"/>
      <c r="G909" s="516"/>
      <c r="H909" s="516"/>
      <c r="I909" s="516"/>
      <c r="J909" s="516"/>
      <c r="K909" s="516"/>
      <c r="L909" s="516"/>
      <c r="M909" s="345" t="s">
        <v>510</v>
      </c>
      <c r="N909" s="343">
        <v>5.03</v>
      </c>
    </row>
    <row r="910" spans="1:14" ht="12.75" customHeight="1" x14ac:dyDescent="0.25">
      <c r="A910" s="342" t="s">
        <v>8452</v>
      </c>
      <c r="B910" s="345" t="s">
        <v>384</v>
      </c>
      <c r="C910" s="516" t="s">
        <v>8453</v>
      </c>
      <c r="D910" s="516"/>
      <c r="E910" s="516"/>
      <c r="F910" s="516"/>
      <c r="G910" s="516"/>
      <c r="H910" s="516"/>
      <c r="I910" s="516"/>
      <c r="J910" s="516"/>
      <c r="K910" s="516"/>
      <c r="L910" s="516"/>
      <c r="M910" s="345" t="s">
        <v>510</v>
      </c>
      <c r="N910" s="343">
        <v>5.03</v>
      </c>
    </row>
    <row r="911" spans="1:14" ht="13.5" customHeight="1" x14ac:dyDescent="0.25">
      <c r="A911" s="342" t="s">
        <v>8454</v>
      </c>
      <c r="B911" s="345" t="s">
        <v>384</v>
      </c>
      <c r="C911" s="516" t="s">
        <v>8455</v>
      </c>
      <c r="D911" s="516"/>
      <c r="E911" s="516"/>
      <c r="F911" s="516"/>
      <c r="G911" s="516"/>
      <c r="H911" s="516"/>
      <c r="I911" s="516"/>
      <c r="J911" s="516"/>
      <c r="K911" s="516"/>
      <c r="L911" s="516"/>
      <c r="M911" s="345" t="s">
        <v>510</v>
      </c>
      <c r="N911" s="343">
        <v>6.69</v>
      </c>
    </row>
    <row r="912" spans="1:14" ht="12.75" customHeight="1" x14ac:dyDescent="0.25">
      <c r="A912" s="342" t="s">
        <v>8456</v>
      </c>
      <c r="B912" s="345" t="s">
        <v>384</v>
      </c>
      <c r="C912" s="516" t="s">
        <v>8457</v>
      </c>
      <c r="D912" s="516"/>
      <c r="E912" s="516"/>
      <c r="F912" s="516"/>
      <c r="G912" s="516"/>
      <c r="H912" s="516"/>
      <c r="I912" s="516"/>
      <c r="J912" s="516"/>
      <c r="K912" s="516"/>
      <c r="L912" s="516"/>
      <c r="M912" s="345" t="s">
        <v>510</v>
      </c>
      <c r="N912" s="343">
        <v>8.36</v>
      </c>
    </row>
    <row r="913" spans="1:14" ht="13.5" customHeight="1" x14ac:dyDescent="0.25">
      <c r="A913" s="342" t="s">
        <v>8458</v>
      </c>
      <c r="B913" s="345" t="s">
        <v>384</v>
      </c>
      <c r="C913" s="516" t="s">
        <v>8459</v>
      </c>
      <c r="D913" s="516"/>
      <c r="E913" s="516"/>
      <c r="F913" s="516"/>
      <c r="G913" s="516"/>
      <c r="H913" s="516"/>
      <c r="I913" s="516"/>
      <c r="J913" s="516"/>
      <c r="K913" s="516"/>
      <c r="L913" s="516"/>
      <c r="M913" s="345" t="s">
        <v>510</v>
      </c>
      <c r="N913" s="343">
        <v>19.41</v>
      </c>
    </row>
    <row r="914" spans="1:14" ht="12.75" customHeight="1" x14ac:dyDescent="0.25">
      <c r="A914" s="342" t="s">
        <v>8460</v>
      </c>
      <c r="B914" s="345" t="s">
        <v>384</v>
      </c>
      <c r="C914" s="516" t="s">
        <v>8461</v>
      </c>
      <c r="D914" s="516"/>
      <c r="E914" s="516"/>
      <c r="F914" s="516"/>
      <c r="G914" s="516"/>
      <c r="H914" s="516"/>
      <c r="I914" s="516"/>
      <c r="J914" s="516"/>
      <c r="K914" s="516"/>
      <c r="L914" s="516"/>
      <c r="M914" s="345" t="s">
        <v>510</v>
      </c>
      <c r="N914" s="343">
        <v>14.72</v>
      </c>
    </row>
    <row r="915" spans="1:14" ht="12.75" customHeight="1" x14ac:dyDescent="0.25">
      <c r="A915" s="342" t="s">
        <v>8462</v>
      </c>
      <c r="B915" s="345" t="s">
        <v>384</v>
      </c>
      <c r="C915" s="516" t="s">
        <v>8463</v>
      </c>
      <c r="D915" s="516"/>
      <c r="E915" s="516"/>
      <c r="F915" s="516"/>
      <c r="G915" s="516"/>
      <c r="H915" s="516"/>
      <c r="I915" s="516"/>
      <c r="J915" s="516"/>
      <c r="K915" s="516"/>
      <c r="L915" s="516"/>
      <c r="M915" s="345" t="s">
        <v>510</v>
      </c>
      <c r="N915" s="343">
        <v>14.72</v>
      </c>
    </row>
    <row r="916" spans="1:14" ht="13.5" customHeight="1" x14ac:dyDescent="0.25">
      <c r="A916" s="342" t="s">
        <v>8464</v>
      </c>
      <c r="B916" s="345" t="s">
        <v>384</v>
      </c>
      <c r="C916" s="516" t="s">
        <v>8465</v>
      </c>
      <c r="D916" s="516"/>
      <c r="E916" s="516"/>
      <c r="F916" s="516"/>
      <c r="G916" s="516"/>
      <c r="H916" s="516"/>
      <c r="I916" s="516"/>
      <c r="J916" s="516"/>
      <c r="K916" s="516"/>
      <c r="L916" s="516"/>
      <c r="M916" s="345" t="s">
        <v>510</v>
      </c>
      <c r="N916" s="343">
        <v>14.72</v>
      </c>
    </row>
    <row r="917" spans="1:14" ht="12.75" customHeight="1" x14ac:dyDescent="0.25">
      <c r="A917" s="342" t="s">
        <v>8466</v>
      </c>
      <c r="B917" s="345" t="s">
        <v>384</v>
      </c>
      <c r="C917" s="516" t="s">
        <v>8467</v>
      </c>
      <c r="D917" s="516"/>
      <c r="E917" s="516"/>
      <c r="F917" s="516"/>
      <c r="G917" s="516"/>
      <c r="H917" s="516"/>
      <c r="I917" s="516"/>
      <c r="J917" s="516"/>
      <c r="K917" s="516"/>
      <c r="L917" s="516"/>
      <c r="M917" s="345" t="s">
        <v>510</v>
      </c>
      <c r="N917" s="343">
        <v>19.75</v>
      </c>
    </row>
    <row r="918" spans="1:14" ht="12.75" customHeight="1" x14ac:dyDescent="0.25">
      <c r="A918" s="342" t="s">
        <v>8468</v>
      </c>
      <c r="B918" s="345" t="s">
        <v>384</v>
      </c>
      <c r="C918" s="516" t="s">
        <v>8469</v>
      </c>
      <c r="D918" s="516"/>
      <c r="E918" s="516"/>
      <c r="F918" s="516"/>
      <c r="G918" s="516"/>
      <c r="H918" s="516"/>
      <c r="I918" s="516"/>
      <c r="J918" s="516"/>
      <c r="K918" s="516"/>
      <c r="L918" s="516"/>
      <c r="M918" s="345" t="s">
        <v>510</v>
      </c>
      <c r="N918" s="343">
        <v>25.1</v>
      </c>
    </row>
    <row r="919" spans="1:14" ht="13.5" customHeight="1" x14ac:dyDescent="0.25">
      <c r="A919" s="342" t="s">
        <v>8470</v>
      </c>
      <c r="B919" s="345" t="s">
        <v>384</v>
      </c>
      <c r="C919" s="516" t="s">
        <v>8471</v>
      </c>
      <c r="D919" s="516"/>
      <c r="E919" s="516"/>
      <c r="F919" s="516"/>
      <c r="G919" s="516"/>
      <c r="H919" s="516"/>
      <c r="I919" s="516"/>
      <c r="J919" s="516"/>
      <c r="K919" s="516"/>
      <c r="L919" s="516"/>
      <c r="M919" s="345" t="s">
        <v>510</v>
      </c>
      <c r="N919" s="343">
        <v>69.959999999999994</v>
      </c>
    </row>
    <row r="920" spans="1:14" ht="12.75" customHeight="1" x14ac:dyDescent="0.25">
      <c r="A920" s="342" t="s">
        <v>8472</v>
      </c>
      <c r="B920" s="345" t="s">
        <v>384</v>
      </c>
      <c r="C920" s="516" t="s">
        <v>8473</v>
      </c>
      <c r="D920" s="516"/>
      <c r="E920" s="516"/>
      <c r="F920" s="516"/>
      <c r="G920" s="516"/>
      <c r="H920" s="516"/>
      <c r="I920" s="516"/>
      <c r="J920" s="516"/>
      <c r="K920" s="516"/>
      <c r="L920" s="516"/>
      <c r="M920" s="345" t="s">
        <v>8</v>
      </c>
      <c r="N920" s="343">
        <v>5.8</v>
      </c>
    </row>
    <row r="921" spans="1:14" ht="13.5" customHeight="1" x14ac:dyDescent="0.25">
      <c r="A921" s="342" t="s">
        <v>8474</v>
      </c>
      <c r="B921" s="345" t="s">
        <v>384</v>
      </c>
      <c r="C921" s="516" t="s">
        <v>8475</v>
      </c>
      <c r="D921" s="516"/>
      <c r="E921" s="516"/>
      <c r="F921" s="516"/>
      <c r="G921" s="516"/>
      <c r="H921" s="516"/>
      <c r="I921" s="516"/>
      <c r="J921" s="516"/>
      <c r="K921" s="516"/>
      <c r="L921" s="516"/>
      <c r="M921" s="345" t="s">
        <v>8</v>
      </c>
      <c r="N921" s="343">
        <v>27.68</v>
      </c>
    </row>
    <row r="922" spans="1:14" ht="12.75" customHeight="1" x14ac:dyDescent="0.25">
      <c r="A922" s="342" t="s">
        <v>8476</v>
      </c>
      <c r="B922" s="345" t="s">
        <v>384</v>
      </c>
      <c r="C922" s="516" t="s">
        <v>8477</v>
      </c>
      <c r="D922" s="516"/>
      <c r="E922" s="516"/>
      <c r="F922" s="516"/>
      <c r="G922" s="516"/>
      <c r="H922" s="516"/>
      <c r="I922" s="516"/>
      <c r="J922" s="516"/>
      <c r="K922" s="516"/>
      <c r="L922" s="516"/>
      <c r="M922" s="345" t="s">
        <v>510</v>
      </c>
      <c r="N922" s="343">
        <v>4.5</v>
      </c>
    </row>
    <row r="923" spans="1:14" ht="12.75" customHeight="1" x14ac:dyDescent="0.25">
      <c r="A923" s="342" t="s">
        <v>8478</v>
      </c>
      <c r="B923" s="345" t="s">
        <v>384</v>
      </c>
      <c r="C923" s="516" t="s">
        <v>8479</v>
      </c>
      <c r="D923" s="516"/>
      <c r="E923" s="516"/>
      <c r="F923" s="516"/>
      <c r="G923" s="516"/>
      <c r="H923" s="516"/>
      <c r="I923" s="516"/>
      <c r="J923" s="516"/>
      <c r="K923" s="516"/>
      <c r="L923" s="516"/>
      <c r="M923" s="345" t="s">
        <v>510</v>
      </c>
      <c r="N923" s="343">
        <v>5</v>
      </c>
    </row>
    <row r="924" spans="1:14" ht="13.5" customHeight="1" x14ac:dyDescent="0.25">
      <c r="A924" s="342" t="s">
        <v>8480</v>
      </c>
      <c r="B924" s="345" t="s">
        <v>384</v>
      </c>
      <c r="C924" s="516" t="s">
        <v>8481</v>
      </c>
      <c r="D924" s="516"/>
      <c r="E924" s="516"/>
      <c r="F924" s="516"/>
      <c r="G924" s="516"/>
      <c r="H924" s="516"/>
      <c r="I924" s="516"/>
      <c r="J924" s="516"/>
      <c r="K924" s="516"/>
      <c r="L924" s="516"/>
      <c r="M924" s="345" t="s">
        <v>510</v>
      </c>
      <c r="N924" s="343">
        <v>6.4</v>
      </c>
    </row>
    <row r="925" spans="1:14" ht="12.75" customHeight="1" x14ac:dyDescent="0.25">
      <c r="A925" s="342" t="s">
        <v>8482</v>
      </c>
      <c r="B925" s="345" t="s">
        <v>384</v>
      </c>
      <c r="C925" s="516" t="s">
        <v>8483</v>
      </c>
      <c r="D925" s="516"/>
      <c r="E925" s="516"/>
      <c r="F925" s="516"/>
      <c r="G925" s="516"/>
      <c r="H925" s="516"/>
      <c r="I925" s="516"/>
      <c r="J925" s="516"/>
      <c r="K925" s="516"/>
      <c r="L925" s="516"/>
      <c r="M925" s="345" t="s">
        <v>510</v>
      </c>
      <c r="N925" s="343">
        <v>6.89</v>
      </c>
    </row>
    <row r="926" spans="1:14" ht="13.5" customHeight="1" x14ac:dyDescent="0.25">
      <c r="A926" s="342" t="s">
        <v>8484</v>
      </c>
      <c r="B926" s="345" t="s">
        <v>384</v>
      </c>
      <c r="C926" s="516" t="s">
        <v>8485</v>
      </c>
      <c r="D926" s="516"/>
      <c r="E926" s="516"/>
      <c r="F926" s="516"/>
      <c r="G926" s="516"/>
      <c r="H926" s="516"/>
      <c r="I926" s="516"/>
      <c r="J926" s="516"/>
      <c r="K926" s="516"/>
      <c r="L926" s="516"/>
      <c r="M926" s="345" t="s">
        <v>510</v>
      </c>
      <c r="N926" s="343">
        <v>8.75</v>
      </c>
    </row>
    <row r="927" spans="1:14" ht="12.75" customHeight="1" x14ac:dyDescent="0.25">
      <c r="A927" s="342" t="s">
        <v>8486</v>
      </c>
      <c r="B927" s="345" t="s">
        <v>384</v>
      </c>
      <c r="C927" s="516" t="s">
        <v>8487</v>
      </c>
      <c r="D927" s="516"/>
      <c r="E927" s="516"/>
      <c r="F927" s="516"/>
      <c r="G927" s="516"/>
      <c r="H927" s="516"/>
      <c r="I927" s="516"/>
      <c r="J927" s="516"/>
      <c r="K927" s="516"/>
      <c r="L927" s="516"/>
      <c r="M927" s="345" t="s">
        <v>510</v>
      </c>
      <c r="N927" s="343">
        <v>17.510000000000002</v>
      </c>
    </row>
    <row r="928" spans="1:14" ht="12.75" customHeight="1" x14ac:dyDescent="0.25">
      <c r="A928" s="342" t="s">
        <v>8488</v>
      </c>
      <c r="B928" s="345" t="s">
        <v>384</v>
      </c>
      <c r="C928" s="516" t="s">
        <v>8489</v>
      </c>
      <c r="D928" s="516"/>
      <c r="E928" s="516"/>
      <c r="F928" s="516"/>
      <c r="G928" s="516"/>
      <c r="H928" s="516"/>
      <c r="I928" s="516"/>
      <c r="J928" s="516"/>
      <c r="K928" s="516"/>
      <c r="L928" s="516"/>
      <c r="M928" s="345" t="s">
        <v>510</v>
      </c>
      <c r="N928" s="343">
        <v>23.77</v>
      </c>
    </row>
    <row r="929" spans="1:14" ht="13.5" customHeight="1" x14ac:dyDescent="0.25">
      <c r="A929" s="342" t="s">
        <v>8490</v>
      </c>
      <c r="B929" s="345" t="s">
        <v>384</v>
      </c>
      <c r="C929" s="516" t="s">
        <v>8491</v>
      </c>
      <c r="D929" s="516"/>
      <c r="E929" s="516"/>
      <c r="F929" s="516"/>
      <c r="G929" s="516"/>
      <c r="H929" s="516"/>
      <c r="I929" s="516"/>
      <c r="J929" s="516"/>
      <c r="K929" s="516"/>
      <c r="L929" s="516"/>
      <c r="M929" s="345" t="s">
        <v>510</v>
      </c>
      <c r="N929" s="343">
        <v>28.11</v>
      </c>
    </row>
    <row r="930" spans="1:14" ht="12.75" customHeight="1" x14ac:dyDescent="0.25">
      <c r="A930" s="342" t="s">
        <v>8492</v>
      </c>
      <c r="B930" s="345" t="s">
        <v>384</v>
      </c>
      <c r="C930" s="516" t="s">
        <v>8493</v>
      </c>
      <c r="D930" s="516"/>
      <c r="E930" s="516"/>
      <c r="F930" s="516"/>
      <c r="G930" s="516"/>
      <c r="H930" s="516"/>
      <c r="I930" s="516"/>
      <c r="J930" s="516"/>
      <c r="K930" s="516"/>
      <c r="L930" s="516"/>
      <c r="M930" s="345" t="s">
        <v>510</v>
      </c>
      <c r="N930" s="343">
        <v>30.7</v>
      </c>
    </row>
    <row r="931" spans="1:14" ht="12.75" customHeight="1" x14ac:dyDescent="0.25">
      <c r="A931" s="342" t="s">
        <v>8494</v>
      </c>
      <c r="B931" s="345" t="s">
        <v>384</v>
      </c>
      <c r="C931" s="516" t="s">
        <v>8495</v>
      </c>
      <c r="D931" s="516"/>
      <c r="E931" s="516"/>
      <c r="F931" s="516"/>
      <c r="G931" s="516"/>
      <c r="H931" s="516"/>
      <c r="I931" s="516"/>
      <c r="J931" s="516"/>
      <c r="K931" s="516"/>
      <c r="L931" s="516"/>
      <c r="M931" s="345" t="s">
        <v>510</v>
      </c>
      <c r="N931" s="343">
        <v>45.8</v>
      </c>
    </row>
    <row r="932" spans="1:14" ht="13.5" customHeight="1" x14ac:dyDescent="0.25">
      <c r="A932" s="342" t="s">
        <v>8496</v>
      </c>
      <c r="B932" s="345" t="s">
        <v>384</v>
      </c>
      <c r="C932" s="516" t="s">
        <v>8497</v>
      </c>
      <c r="D932" s="516"/>
      <c r="E932" s="516"/>
      <c r="F932" s="516"/>
      <c r="G932" s="516"/>
      <c r="H932" s="516"/>
      <c r="I932" s="516"/>
      <c r="J932" s="516"/>
      <c r="K932" s="516"/>
      <c r="L932" s="516"/>
      <c r="M932" s="345" t="s">
        <v>510</v>
      </c>
      <c r="N932" s="343">
        <v>73.5</v>
      </c>
    </row>
    <row r="933" spans="1:14" ht="12.75" customHeight="1" x14ac:dyDescent="0.25">
      <c r="A933" s="342" t="s">
        <v>8498</v>
      </c>
      <c r="B933" s="345" t="s">
        <v>384</v>
      </c>
      <c r="C933" s="516" t="s">
        <v>8499</v>
      </c>
      <c r="D933" s="516"/>
      <c r="E933" s="516"/>
      <c r="F933" s="516"/>
      <c r="G933" s="516"/>
      <c r="H933" s="516"/>
      <c r="I933" s="516"/>
      <c r="J933" s="516"/>
      <c r="K933" s="516"/>
      <c r="L933" s="516"/>
      <c r="M933" s="345" t="s">
        <v>510</v>
      </c>
      <c r="N933" s="343">
        <v>14.37</v>
      </c>
    </row>
    <row r="934" spans="1:14" ht="13.5" customHeight="1" x14ac:dyDescent="0.25">
      <c r="A934" s="342" t="s">
        <v>8500</v>
      </c>
      <c r="B934" s="345" t="s">
        <v>384</v>
      </c>
      <c r="C934" s="516" t="s">
        <v>8501</v>
      </c>
      <c r="D934" s="516"/>
      <c r="E934" s="516"/>
      <c r="F934" s="516"/>
      <c r="G934" s="516"/>
      <c r="H934" s="516"/>
      <c r="I934" s="516"/>
      <c r="J934" s="516"/>
      <c r="K934" s="516"/>
      <c r="L934" s="516"/>
      <c r="M934" s="345" t="s">
        <v>510</v>
      </c>
      <c r="N934" s="343">
        <v>19.309999999999999</v>
      </c>
    </row>
    <row r="935" spans="1:14" ht="12.75" customHeight="1" x14ac:dyDescent="0.25">
      <c r="A935" s="342" t="s">
        <v>8502</v>
      </c>
      <c r="B935" s="345" t="s">
        <v>384</v>
      </c>
      <c r="C935" s="516" t="s">
        <v>8503</v>
      </c>
      <c r="D935" s="516"/>
      <c r="E935" s="516"/>
      <c r="F935" s="516"/>
      <c r="G935" s="516"/>
      <c r="H935" s="516"/>
      <c r="I935" s="516"/>
      <c r="J935" s="516"/>
      <c r="K935" s="516"/>
      <c r="L935" s="516"/>
      <c r="M935" s="345" t="s">
        <v>510</v>
      </c>
      <c r="N935" s="343">
        <v>37.5</v>
      </c>
    </row>
    <row r="936" spans="1:14" ht="12.75" customHeight="1" x14ac:dyDescent="0.25">
      <c r="A936" s="342" t="s">
        <v>8504</v>
      </c>
      <c r="B936" s="345" t="s">
        <v>384</v>
      </c>
      <c r="C936" s="516" t="s">
        <v>8505</v>
      </c>
      <c r="D936" s="516"/>
      <c r="E936" s="516"/>
      <c r="F936" s="516"/>
      <c r="G936" s="516"/>
      <c r="H936" s="516"/>
      <c r="I936" s="516"/>
      <c r="J936" s="516"/>
      <c r="K936" s="516"/>
      <c r="L936" s="516"/>
      <c r="M936" s="345" t="s">
        <v>510</v>
      </c>
      <c r="N936" s="343">
        <v>31.5</v>
      </c>
    </row>
    <row r="937" spans="1:14" ht="13.5" customHeight="1" x14ac:dyDescent="0.25">
      <c r="A937" s="342" t="s">
        <v>8506</v>
      </c>
      <c r="B937" s="345" t="s">
        <v>384</v>
      </c>
      <c r="C937" s="516" t="s">
        <v>8507</v>
      </c>
      <c r="D937" s="516"/>
      <c r="E937" s="516"/>
      <c r="F937" s="516"/>
      <c r="G937" s="516"/>
      <c r="H937" s="516"/>
      <c r="I937" s="516"/>
      <c r="J937" s="516"/>
      <c r="K937" s="516"/>
      <c r="L937" s="516"/>
      <c r="M937" s="345" t="s">
        <v>510</v>
      </c>
      <c r="N937" s="343">
        <v>44.8</v>
      </c>
    </row>
    <row r="938" spans="1:14" ht="12.75" customHeight="1" x14ac:dyDescent="0.25">
      <c r="A938" s="342" t="s">
        <v>8508</v>
      </c>
      <c r="B938" s="345" t="s">
        <v>384</v>
      </c>
      <c r="C938" s="516" t="s">
        <v>8509</v>
      </c>
      <c r="D938" s="516"/>
      <c r="E938" s="516"/>
      <c r="F938" s="516"/>
      <c r="G938" s="516"/>
      <c r="H938" s="516"/>
      <c r="I938" s="516"/>
      <c r="J938" s="516"/>
      <c r="K938" s="516"/>
      <c r="L938" s="516"/>
      <c r="M938" s="345" t="s">
        <v>510</v>
      </c>
      <c r="N938" s="343">
        <v>74.27</v>
      </c>
    </row>
    <row r="939" spans="1:14" ht="13.5" customHeight="1" x14ac:dyDescent="0.25">
      <c r="A939" s="342" t="s">
        <v>8510</v>
      </c>
      <c r="B939" s="345" t="s">
        <v>384</v>
      </c>
      <c r="C939" s="516" t="s">
        <v>8511</v>
      </c>
      <c r="D939" s="516"/>
      <c r="E939" s="516"/>
      <c r="F939" s="516"/>
      <c r="G939" s="516"/>
      <c r="H939" s="516"/>
      <c r="I939" s="516"/>
      <c r="J939" s="516"/>
      <c r="K939" s="516"/>
      <c r="L939" s="516"/>
      <c r="M939" s="345" t="s">
        <v>510</v>
      </c>
      <c r="N939" s="343">
        <v>37.5</v>
      </c>
    </row>
    <row r="940" spans="1:14" ht="12.75" customHeight="1" x14ac:dyDescent="0.25">
      <c r="A940" s="342" t="s">
        <v>8512</v>
      </c>
      <c r="B940" s="345" t="s">
        <v>384</v>
      </c>
      <c r="C940" s="516" t="s">
        <v>8513</v>
      </c>
      <c r="D940" s="516"/>
      <c r="E940" s="516"/>
      <c r="F940" s="516"/>
      <c r="G940" s="516"/>
      <c r="H940" s="516"/>
      <c r="I940" s="516"/>
      <c r="J940" s="516"/>
      <c r="K940" s="516"/>
      <c r="L940" s="516"/>
      <c r="M940" s="345" t="s">
        <v>510</v>
      </c>
      <c r="N940" s="343">
        <v>41.43</v>
      </c>
    </row>
    <row r="941" spans="1:14" ht="12.75" customHeight="1" x14ac:dyDescent="0.25">
      <c r="A941" s="342" t="s">
        <v>8514</v>
      </c>
      <c r="B941" s="345" t="s">
        <v>384</v>
      </c>
      <c r="C941" s="516" t="s">
        <v>8515</v>
      </c>
      <c r="D941" s="516"/>
      <c r="E941" s="516"/>
      <c r="F941" s="516"/>
      <c r="G941" s="516"/>
      <c r="H941" s="516"/>
      <c r="I941" s="516"/>
      <c r="J941" s="516"/>
      <c r="K941" s="516"/>
      <c r="L941" s="516"/>
      <c r="M941" s="345" t="s">
        <v>510</v>
      </c>
      <c r="N941" s="343">
        <v>42.4</v>
      </c>
    </row>
    <row r="942" spans="1:14" ht="13.5" customHeight="1" x14ac:dyDescent="0.25">
      <c r="A942" s="342" t="s">
        <v>8516</v>
      </c>
      <c r="B942" s="345" t="s">
        <v>384</v>
      </c>
      <c r="C942" s="516" t="s">
        <v>8517</v>
      </c>
      <c r="D942" s="516"/>
      <c r="E942" s="516"/>
      <c r="F942" s="516"/>
      <c r="G942" s="516"/>
      <c r="H942" s="516"/>
      <c r="I942" s="516"/>
      <c r="J942" s="516"/>
      <c r="K942" s="516"/>
      <c r="L942" s="516"/>
      <c r="M942" s="345" t="s">
        <v>510</v>
      </c>
      <c r="N942" s="343">
        <v>43.45</v>
      </c>
    </row>
    <row r="943" spans="1:14" ht="12.75" customHeight="1" x14ac:dyDescent="0.25">
      <c r="A943" s="342" t="s">
        <v>8518</v>
      </c>
      <c r="B943" s="345" t="s">
        <v>384</v>
      </c>
      <c r="C943" s="516" t="s">
        <v>8519</v>
      </c>
      <c r="D943" s="516"/>
      <c r="E943" s="516"/>
      <c r="F943" s="516"/>
      <c r="G943" s="516"/>
      <c r="H943" s="516"/>
      <c r="I943" s="516"/>
      <c r="J943" s="516"/>
      <c r="K943" s="516"/>
      <c r="L943" s="516"/>
      <c r="M943" s="345" t="s">
        <v>510</v>
      </c>
      <c r="N943" s="343">
        <v>62.3</v>
      </c>
    </row>
    <row r="944" spans="1:14" ht="12.75" customHeight="1" x14ac:dyDescent="0.25">
      <c r="A944" s="342" t="s">
        <v>8520</v>
      </c>
      <c r="B944" s="345" t="s">
        <v>384</v>
      </c>
      <c r="C944" s="516" t="s">
        <v>8521</v>
      </c>
      <c r="D944" s="516"/>
      <c r="E944" s="516"/>
      <c r="F944" s="516"/>
      <c r="G944" s="516"/>
      <c r="H944" s="516"/>
      <c r="I944" s="516"/>
      <c r="J944" s="516"/>
      <c r="K944" s="516"/>
      <c r="L944" s="516"/>
      <c r="M944" s="345" t="s">
        <v>510</v>
      </c>
      <c r="N944" s="343">
        <v>99.95</v>
      </c>
    </row>
    <row r="945" spans="1:14" ht="13.5" customHeight="1" x14ac:dyDescent="0.25">
      <c r="A945" s="342" t="s">
        <v>8522</v>
      </c>
      <c r="B945" s="345" t="s">
        <v>384</v>
      </c>
      <c r="C945" s="516" t="s">
        <v>8523</v>
      </c>
      <c r="D945" s="516"/>
      <c r="E945" s="516"/>
      <c r="F945" s="516"/>
      <c r="G945" s="516"/>
      <c r="H945" s="516"/>
      <c r="I945" s="516"/>
      <c r="J945" s="516"/>
      <c r="K945" s="516"/>
      <c r="L945" s="516"/>
      <c r="M945" s="345" t="s">
        <v>510</v>
      </c>
      <c r="N945" s="343">
        <v>5</v>
      </c>
    </row>
    <row r="946" spans="1:14" ht="12.75" customHeight="1" x14ac:dyDescent="0.25">
      <c r="A946" s="342" t="s">
        <v>8524</v>
      </c>
      <c r="B946" s="345" t="s">
        <v>384</v>
      </c>
      <c r="C946" s="516" t="s">
        <v>8525</v>
      </c>
      <c r="D946" s="516"/>
      <c r="E946" s="516"/>
      <c r="F946" s="516"/>
      <c r="G946" s="516"/>
      <c r="H946" s="516"/>
      <c r="I946" s="516"/>
      <c r="J946" s="516"/>
      <c r="K946" s="516"/>
      <c r="L946" s="516"/>
      <c r="M946" s="345" t="s">
        <v>510</v>
      </c>
      <c r="N946" s="343">
        <v>7</v>
      </c>
    </row>
    <row r="947" spans="1:14" ht="13.5" customHeight="1" x14ac:dyDescent="0.25">
      <c r="A947" s="342" t="s">
        <v>8526</v>
      </c>
      <c r="B947" s="345" t="s">
        <v>384</v>
      </c>
      <c r="C947" s="516" t="s">
        <v>8527</v>
      </c>
      <c r="D947" s="516"/>
      <c r="E947" s="516"/>
      <c r="F947" s="516"/>
      <c r="G947" s="516"/>
      <c r="H947" s="516"/>
      <c r="I947" s="516"/>
      <c r="J947" s="516"/>
      <c r="K947" s="516"/>
      <c r="L947" s="516"/>
      <c r="M947" s="345" t="s">
        <v>510</v>
      </c>
      <c r="N947" s="343">
        <v>8</v>
      </c>
    </row>
    <row r="948" spans="1:14" ht="12.75" customHeight="1" x14ac:dyDescent="0.25">
      <c r="A948" s="342" t="s">
        <v>8528</v>
      </c>
      <c r="B948" s="345" t="s">
        <v>384</v>
      </c>
      <c r="C948" s="516" t="s">
        <v>8529</v>
      </c>
      <c r="D948" s="516"/>
      <c r="E948" s="516"/>
      <c r="F948" s="516"/>
      <c r="G948" s="516"/>
      <c r="H948" s="516"/>
      <c r="I948" s="516"/>
      <c r="J948" s="516"/>
      <c r="K948" s="516"/>
      <c r="L948" s="516"/>
      <c r="M948" s="345" t="s">
        <v>510</v>
      </c>
      <c r="N948" s="343">
        <v>7</v>
      </c>
    </row>
    <row r="949" spans="1:14" ht="12.75" customHeight="1" x14ac:dyDescent="0.25">
      <c r="A949" s="342" t="s">
        <v>8530</v>
      </c>
      <c r="B949" s="345" t="s">
        <v>384</v>
      </c>
      <c r="C949" s="516" t="s">
        <v>8531</v>
      </c>
      <c r="D949" s="516"/>
      <c r="E949" s="516"/>
      <c r="F949" s="516"/>
      <c r="G949" s="516"/>
      <c r="H949" s="516"/>
      <c r="I949" s="516"/>
      <c r="J949" s="516"/>
      <c r="K949" s="516"/>
      <c r="L949" s="516"/>
      <c r="M949" s="345" t="s">
        <v>510</v>
      </c>
      <c r="N949" s="343">
        <v>12</v>
      </c>
    </row>
    <row r="950" spans="1:14" ht="13.5" customHeight="1" x14ac:dyDescent="0.25">
      <c r="A950" s="342" t="s">
        <v>8532</v>
      </c>
      <c r="B950" s="345" t="s">
        <v>384</v>
      </c>
      <c r="C950" s="516" t="s">
        <v>8533</v>
      </c>
      <c r="D950" s="516"/>
      <c r="E950" s="516"/>
      <c r="F950" s="516"/>
      <c r="G950" s="516"/>
      <c r="H950" s="516"/>
      <c r="I950" s="516"/>
      <c r="J950" s="516"/>
      <c r="K950" s="516"/>
      <c r="L950" s="516"/>
      <c r="M950" s="345" t="s">
        <v>510</v>
      </c>
      <c r="N950" s="343">
        <v>14.61</v>
      </c>
    </row>
    <row r="951" spans="1:14" ht="12.75" customHeight="1" x14ac:dyDescent="0.25">
      <c r="A951" s="342" t="s">
        <v>8534</v>
      </c>
      <c r="B951" s="345" t="s">
        <v>384</v>
      </c>
      <c r="C951" s="516" t="s">
        <v>8535</v>
      </c>
      <c r="D951" s="516"/>
      <c r="E951" s="516"/>
      <c r="F951" s="516"/>
      <c r="G951" s="516"/>
      <c r="H951" s="516"/>
      <c r="I951" s="516"/>
      <c r="J951" s="516"/>
      <c r="K951" s="516"/>
      <c r="L951" s="516"/>
      <c r="M951" s="345" t="s">
        <v>510</v>
      </c>
      <c r="N951" s="343">
        <v>2.16</v>
      </c>
    </row>
    <row r="952" spans="1:14" ht="13.5" customHeight="1" x14ac:dyDescent="0.25">
      <c r="A952" s="342" t="s">
        <v>8536</v>
      </c>
      <c r="B952" s="345" t="s">
        <v>384</v>
      </c>
      <c r="C952" s="516" t="s">
        <v>8537</v>
      </c>
      <c r="D952" s="516"/>
      <c r="E952" s="516"/>
      <c r="F952" s="516"/>
      <c r="G952" s="516"/>
      <c r="H952" s="516"/>
      <c r="I952" s="516"/>
      <c r="J952" s="516"/>
      <c r="K952" s="516"/>
      <c r="L952" s="516"/>
      <c r="M952" s="345" t="s">
        <v>510</v>
      </c>
      <c r="N952" s="343">
        <v>2.69</v>
      </c>
    </row>
    <row r="953" spans="1:14" ht="12.75" customHeight="1" x14ac:dyDescent="0.25">
      <c r="A953" s="342" t="s">
        <v>8538</v>
      </c>
      <c r="B953" s="345" t="s">
        <v>384</v>
      </c>
      <c r="C953" s="516" t="s">
        <v>8539</v>
      </c>
      <c r="D953" s="516"/>
      <c r="E953" s="516"/>
      <c r="F953" s="516"/>
      <c r="G953" s="516"/>
      <c r="H953" s="516"/>
      <c r="I953" s="516"/>
      <c r="J953" s="516"/>
      <c r="K953" s="516"/>
      <c r="L953" s="516"/>
      <c r="M953" s="345" t="s">
        <v>510</v>
      </c>
      <c r="N953" s="343">
        <v>3.49</v>
      </c>
    </row>
    <row r="954" spans="1:14" ht="12.75" customHeight="1" x14ac:dyDescent="0.25">
      <c r="A954" s="342" t="s">
        <v>8540</v>
      </c>
      <c r="B954" s="345" t="s">
        <v>384</v>
      </c>
      <c r="C954" s="516" t="s">
        <v>8541</v>
      </c>
      <c r="D954" s="516"/>
      <c r="E954" s="516"/>
      <c r="F954" s="516"/>
      <c r="G954" s="516"/>
      <c r="H954" s="516"/>
      <c r="I954" s="516"/>
      <c r="J954" s="516"/>
      <c r="K954" s="516"/>
      <c r="L954" s="516"/>
      <c r="M954" s="345" t="s">
        <v>510</v>
      </c>
      <c r="N954" s="343">
        <v>2.81</v>
      </c>
    </row>
    <row r="955" spans="1:14" ht="13.5" customHeight="1" x14ac:dyDescent="0.25">
      <c r="A955" s="342" t="s">
        <v>8542</v>
      </c>
      <c r="B955" s="345" t="s">
        <v>384</v>
      </c>
      <c r="C955" s="516" t="s">
        <v>8543</v>
      </c>
      <c r="D955" s="516"/>
      <c r="E955" s="516"/>
      <c r="F955" s="516"/>
      <c r="G955" s="516"/>
      <c r="H955" s="516"/>
      <c r="I955" s="516"/>
      <c r="J955" s="516"/>
      <c r="K955" s="516"/>
      <c r="L955" s="516"/>
      <c r="M955" s="345" t="s">
        <v>510</v>
      </c>
      <c r="N955" s="343">
        <v>4.96</v>
      </c>
    </row>
    <row r="956" spans="1:14" ht="12.75" customHeight="1" x14ac:dyDescent="0.25">
      <c r="A956" s="342" t="s">
        <v>8544</v>
      </c>
      <c r="B956" s="345" t="s">
        <v>384</v>
      </c>
      <c r="C956" s="516" t="s">
        <v>8545</v>
      </c>
      <c r="D956" s="516"/>
      <c r="E956" s="516"/>
      <c r="F956" s="516"/>
      <c r="G956" s="516"/>
      <c r="H956" s="516"/>
      <c r="I956" s="516"/>
      <c r="J956" s="516"/>
      <c r="K956" s="516"/>
      <c r="L956" s="516"/>
      <c r="M956" s="345" t="s">
        <v>510</v>
      </c>
      <c r="N956" s="343">
        <v>10.88</v>
      </c>
    </row>
    <row r="957" spans="1:14" ht="12.75" customHeight="1" x14ac:dyDescent="0.25">
      <c r="A957" s="342" t="s">
        <v>8546</v>
      </c>
      <c r="B957" s="345" t="s">
        <v>384</v>
      </c>
      <c r="C957" s="516" t="s">
        <v>8547</v>
      </c>
      <c r="D957" s="516"/>
      <c r="E957" s="516"/>
      <c r="F957" s="516"/>
      <c r="G957" s="516"/>
      <c r="H957" s="516"/>
      <c r="I957" s="516"/>
      <c r="J957" s="516"/>
      <c r="K957" s="516"/>
      <c r="L957" s="516"/>
      <c r="M957" s="345" t="s">
        <v>510</v>
      </c>
      <c r="N957" s="343">
        <v>1.6</v>
      </c>
    </row>
    <row r="958" spans="1:14" ht="13.5" customHeight="1" x14ac:dyDescent="0.25">
      <c r="A958" s="342" t="s">
        <v>8548</v>
      </c>
      <c r="B958" s="345" t="s">
        <v>384</v>
      </c>
      <c r="C958" s="516" t="s">
        <v>8549</v>
      </c>
      <c r="D958" s="516"/>
      <c r="E958" s="516"/>
      <c r="F958" s="516"/>
      <c r="G958" s="516"/>
      <c r="H958" s="516"/>
      <c r="I958" s="516"/>
      <c r="J958" s="516"/>
      <c r="K958" s="516"/>
      <c r="L958" s="516"/>
      <c r="M958" s="345" t="s">
        <v>510</v>
      </c>
      <c r="N958" s="343">
        <v>2.58</v>
      </c>
    </row>
    <row r="959" spans="1:14" ht="12.75" customHeight="1" x14ac:dyDescent="0.25">
      <c r="A959" s="342" t="s">
        <v>8550</v>
      </c>
      <c r="B959" s="345" t="s">
        <v>384</v>
      </c>
      <c r="C959" s="516" t="s">
        <v>8551</v>
      </c>
      <c r="D959" s="516"/>
      <c r="E959" s="516"/>
      <c r="F959" s="516"/>
      <c r="G959" s="516"/>
      <c r="H959" s="516"/>
      <c r="I959" s="516"/>
      <c r="J959" s="516"/>
      <c r="K959" s="516"/>
      <c r="L959" s="516"/>
      <c r="M959" s="345" t="s">
        <v>510</v>
      </c>
      <c r="N959" s="343">
        <v>3.35</v>
      </c>
    </row>
    <row r="960" spans="1:14" ht="13.5" customHeight="1" x14ac:dyDescent="0.25">
      <c r="A960" s="342" t="s">
        <v>8552</v>
      </c>
      <c r="B960" s="345" t="s">
        <v>384</v>
      </c>
      <c r="C960" s="516" t="s">
        <v>8553</v>
      </c>
      <c r="D960" s="516"/>
      <c r="E960" s="516"/>
      <c r="F960" s="516"/>
      <c r="G960" s="516"/>
      <c r="H960" s="516"/>
      <c r="I960" s="516"/>
      <c r="J960" s="516"/>
      <c r="K960" s="516"/>
      <c r="L960" s="516"/>
      <c r="M960" s="345" t="s">
        <v>510</v>
      </c>
      <c r="N960" s="343">
        <v>22.35</v>
      </c>
    </row>
    <row r="961" spans="1:14" ht="12.75" customHeight="1" x14ac:dyDescent="0.25">
      <c r="A961" s="342" t="s">
        <v>8554</v>
      </c>
      <c r="B961" s="345" t="s">
        <v>384</v>
      </c>
      <c r="C961" s="516" t="s">
        <v>8555</v>
      </c>
      <c r="D961" s="516"/>
      <c r="E961" s="516"/>
      <c r="F961" s="516"/>
      <c r="G961" s="516"/>
      <c r="H961" s="516"/>
      <c r="I961" s="516"/>
      <c r="J961" s="516"/>
      <c r="K961" s="516"/>
      <c r="L961" s="516"/>
      <c r="M961" s="345" t="s">
        <v>510</v>
      </c>
      <c r="N961" s="343">
        <v>4.3600000000000003</v>
      </c>
    </row>
    <row r="962" spans="1:14" ht="12.75" customHeight="1" x14ac:dyDescent="0.25">
      <c r="A962" s="342" t="s">
        <v>8556</v>
      </c>
      <c r="B962" s="345" t="s">
        <v>384</v>
      </c>
      <c r="C962" s="516" t="s">
        <v>8557</v>
      </c>
      <c r="D962" s="516"/>
      <c r="E962" s="516"/>
      <c r="F962" s="516"/>
      <c r="G962" s="516"/>
      <c r="H962" s="516"/>
      <c r="I962" s="516"/>
      <c r="J962" s="516"/>
      <c r="K962" s="516"/>
      <c r="L962" s="516"/>
      <c r="M962" s="345" t="s">
        <v>510</v>
      </c>
      <c r="N962" s="343">
        <v>6.95</v>
      </c>
    </row>
    <row r="963" spans="1:14" ht="13.5" customHeight="1" x14ac:dyDescent="0.25">
      <c r="A963" s="342" t="s">
        <v>8558</v>
      </c>
      <c r="B963" s="345" t="s">
        <v>384</v>
      </c>
      <c r="C963" s="516" t="s">
        <v>8559</v>
      </c>
      <c r="D963" s="516"/>
      <c r="E963" s="516"/>
      <c r="F963" s="516"/>
      <c r="G963" s="516"/>
      <c r="H963" s="516"/>
      <c r="I963" s="516"/>
      <c r="J963" s="516"/>
      <c r="K963" s="516"/>
      <c r="L963" s="516"/>
      <c r="M963" s="345" t="s">
        <v>510</v>
      </c>
      <c r="N963" s="343">
        <v>8.98</v>
      </c>
    </row>
    <row r="964" spans="1:14" ht="12.75" customHeight="1" x14ac:dyDescent="0.25">
      <c r="A964" s="342" t="s">
        <v>8560</v>
      </c>
      <c r="B964" s="345" t="s">
        <v>384</v>
      </c>
      <c r="C964" s="516" t="s">
        <v>8561</v>
      </c>
      <c r="D964" s="516"/>
      <c r="E964" s="516"/>
      <c r="F964" s="516"/>
      <c r="G964" s="516"/>
      <c r="H964" s="516"/>
      <c r="I964" s="516"/>
      <c r="J964" s="516"/>
      <c r="K964" s="516"/>
      <c r="L964" s="516"/>
      <c r="M964" s="345" t="s">
        <v>510</v>
      </c>
      <c r="N964" s="343">
        <v>28.37</v>
      </c>
    </row>
    <row r="965" spans="1:14" ht="13.5" customHeight="1" x14ac:dyDescent="0.25">
      <c r="A965" s="342" t="s">
        <v>8562</v>
      </c>
      <c r="B965" s="345" t="s">
        <v>384</v>
      </c>
      <c r="C965" s="516" t="s">
        <v>8563</v>
      </c>
      <c r="D965" s="516"/>
      <c r="E965" s="516"/>
      <c r="F965" s="516"/>
      <c r="G965" s="516"/>
      <c r="H965" s="516"/>
      <c r="I965" s="516"/>
      <c r="J965" s="516"/>
      <c r="K965" s="516"/>
      <c r="L965" s="516"/>
      <c r="M965" s="345" t="s">
        <v>510</v>
      </c>
      <c r="N965" s="343">
        <v>3.88</v>
      </c>
    </row>
    <row r="966" spans="1:14" ht="12.75" customHeight="1" x14ac:dyDescent="0.25">
      <c r="A966" s="342" t="s">
        <v>8564</v>
      </c>
      <c r="B966" s="345" t="s">
        <v>384</v>
      </c>
      <c r="C966" s="516" t="s">
        <v>8565</v>
      </c>
      <c r="D966" s="516"/>
      <c r="E966" s="516"/>
      <c r="F966" s="516"/>
      <c r="G966" s="516"/>
      <c r="H966" s="516"/>
      <c r="I966" s="516"/>
      <c r="J966" s="516"/>
      <c r="K966" s="516"/>
      <c r="L966" s="516"/>
      <c r="M966" s="345" t="s">
        <v>510</v>
      </c>
      <c r="N966" s="343">
        <v>3.99</v>
      </c>
    </row>
    <row r="967" spans="1:14" ht="12.75" customHeight="1" x14ac:dyDescent="0.25">
      <c r="A967" s="342" t="s">
        <v>8566</v>
      </c>
      <c r="B967" s="345" t="s">
        <v>384</v>
      </c>
      <c r="C967" s="516" t="s">
        <v>8567</v>
      </c>
      <c r="D967" s="516"/>
      <c r="E967" s="516"/>
      <c r="F967" s="516"/>
      <c r="G967" s="516"/>
      <c r="H967" s="516"/>
      <c r="I967" s="516"/>
      <c r="J967" s="516"/>
      <c r="K967" s="516"/>
      <c r="L967" s="516"/>
      <c r="M967" s="345" t="s">
        <v>510</v>
      </c>
      <c r="N967" s="343">
        <v>3.61</v>
      </c>
    </row>
    <row r="968" spans="1:14" ht="13.5" customHeight="1" x14ac:dyDescent="0.25">
      <c r="A968" s="342" t="s">
        <v>8568</v>
      </c>
      <c r="B968" s="345" t="s">
        <v>384</v>
      </c>
      <c r="C968" s="516" t="s">
        <v>8569</v>
      </c>
      <c r="D968" s="516"/>
      <c r="E968" s="516"/>
      <c r="F968" s="516"/>
      <c r="G968" s="516"/>
      <c r="H968" s="516"/>
      <c r="I968" s="516"/>
      <c r="J968" s="516"/>
      <c r="K968" s="516"/>
      <c r="L968" s="516"/>
      <c r="M968" s="345" t="s">
        <v>510</v>
      </c>
      <c r="N968" s="343">
        <v>4.99</v>
      </c>
    </row>
    <row r="969" spans="1:14" ht="12.75" customHeight="1" x14ac:dyDescent="0.25">
      <c r="A969" s="342" t="s">
        <v>8570</v>
      </c>
      <c r="B969" s="345" t="s">
        <v>384</v>
      </c>
      <c r="C969" s="516" t="s">
        <v>8571</v>
      </c>
      <c r="D969" s="516"/>
      <c r="E969" s="516"/>
      <c r="F969" s="516"/>
      <c r="G969" s="516"/>
      <c r="H969" s="516"/>
      <c r="I969" s="516"/>
      <c r="J969" s="516"/>
      <c r="K969" s="516"/>
      <c r="L969" s="516"/>
      <c r="M969" s="345" t="s">
        <v>510</v>
      </c>
      <c r="N969" s="343">
        <v>2.67</v>
      </c>
    </row>
    <row r="970" spans="1:14" ht="13.5" customHeight="1" x14ac:dyDescent="0.25">
      <c r="A970" s="342" t="s">
        <v>8572</v>
      </c>
      <c r="B970" s="345" t="s">
        <v>384</v>
      </c>
      <c r="C970" s="516" t="s">
        <v>8573</v>
      </c>
      <c r="D970" s="516"/>
      <c r="E970" s="516"/>
      <c r="F970" s="516"/>
      <c r="G970" s="516"/>
      <c r="H970" s="516"/>
      <c r="I970" s="516"/>
      <c r="J970" s="516"/>
      <c r="K970" s="516"/>
      <c r="L970" s="516"/>
      <c r="M970" s="345" t="s">
        <v>510</v>
      </c>
      <c r="N970" s="343">
        <v>4.9000000000000004</v>
      </c>
    </row>
    <row r="971" spans="1:14" ht="12.75" customHeight="1" x14ac:dyDescent="0.25">
      <c r="A971" s="342" t="s">
        <v>8574</v>
      </c>
      <c r="B971" s="345" t="s">
        <v>384</v>
      </c>
      <c r="C971" s="516" t="s">
        <v>8575</v>
      </c>
      <c r="D971" s="516"/>
      <c r="E971" s="516"/>
      <c r="F971" s="516"/>
      <c r="G971" s="516"/>
      <c r="H971" s="516"/>
      <c r="I971" s="516"/>
      <c r="J971" s="516"/>
      <c r="K971" s="516"/>
      <c r="L971" s="516"/>
      <c r="M971" s="345" t="s">
        <v>510</v>
      </c>
      <c r="N971" s="343">
        <v>5.01</v>
      </c>
    </row>
    <row r="972" spans="1:14" ht="12.75" customHeight="1" x14ac:dyDescent="0.25">
      <c r="A972" s="342" t="s">
        <v>8576</v>
      </c>
      <c r="B972" s="345" t="s">
        <v>384</v>
      </c>
      <c r="C972" s="516" t="s">
        <v>8577</v>
      </c>
      <c r="D972" s="516"/>
      <c r="E972" s="516"/>
      <c r="F972" s="516"/>
      <c r="G972" s="516"/>
      <c r="H972" s="516"/>
      <c r="I972" s="516"/>
      <c r="J972" s="516"/>
      <c r="K972" s="516"/>
      <c r="L972" s="516"/>
      <c r="M972" s="345" t="s">
        <v>510</v>
      </c>
      <c r="N972" s="343">
        <v>4.55</v>
      </c>
    </row>
    <row r="973" spans="1:14" ht="13.5" customHeight="1" x14ac:dyDescent="0.25">
      <c r="A973" s="342" t="s">
        <v>8578</v>
      </c>
      <c r="B973" s="345" t="s">
        <v>384</v>
      </c>
      <c r="C973" s="516" t="s">
        <v>8579</v>
      </c>
      <c r="D973" s="516"/>
      <c r="E973" s="516"/>
      <c r="F973" s="516"/>
      <c r="G973" s="516"/>
      <c r="H973" s="516"/>
      <c r="I973" s="516"/>
      <c r="J973" s="516"/>
      <c r="K973" s="516"/>
      <c r="L973" s="516"/>
      <c r="M973" s="345" t="s">
        <v>510</v>
      </c>
      <c r="N973" s="343">
        <v>6.15</v>
      </c>
    </row>
    <row r="974" spans="1:14" ht="12.75" customHeight="1" x14ac:dyDescent="0.25">
      <c r="A974" s="342" t="s">
        <v>8580</v>
      </c>
      <c r="B974" s="345" t="s">
        <v>384</v>
      </c>
      <c r="C974" s="516" t="s">
        <v>8581</v>
      </c>
      <c r="D974" s="516"/>
      <c r="E974" s="516"/>
      <c r="F974" s="516"/>
      <c r="G974" s="516"/>
      <c r="H974" s="516"/>
      <c r="I974" s="516"/>
      <c r="J974" s="516"/>
      <c r="K974" s="516"/>
      <c r="L974" s="516"/>
      <c r="M974" s="345" t="s">
        <v>510</v>
      </c>
      <c r="N974" s="343">
        <v>5.55</v>
      </c>
    </row>
    <row r="975" spans="1:14" ht="12.75" customHeight="1" x14ac:dyDescent="0.25">
      <c r="A975" s="342" t="s">
        <v>8582</v>
      </c>
      <c r="B975" s="345" t="s">
        <v>384</v>
      </c>
      <c r="C975" s="516" t="s">
        <v>8583</v>
      </c>
      <c r="D975" s="516"/>
      <c r="E975" s="516"/>
      <c r="F975" s="516"/>
      <c r="G975" s="516"/>
      <c r="H975" s="516"/>
      <c r="I975" s="516"/>
      <c r="J975" s="516"/>
      <c r="K975" s="516"/>
      <c r="L975" s="516"/>
      <c r="M975" s="345" t="s">
        <v>510</v>
      </c>
      <c r="N975" s="343">
        <v>7.25</v>
      </c>
    </row>
    <row r="976" spans="1:14" ht="13.5" customHeight="1" x14ac:dyDescent="0.25">
      <c r="A976" s="342" t="s">
        <v>8584</v>
      </c>
      <c r="B976" s="345" t="s">
        <v>384</v>
      </c>
      <c r="C976" s="516" t="s">
        <v>8585</v>
      </c>
      <c r="D976" s="516"/>
      <c r="E976" s="516"/>
      <c r="F976" s="516"/>
      <c r="G976" s="516"/>
      <c r="H976" s="516"/>
      <c r="I976" s="516"/>
      <c r="J976" s="516"/>
      <c r="K976" s="516"/>
      <c r="L976" s="516"/>
      <c r="M976" s="345" t="s">
        <v>510</v>
      </c>
      <c r="N976" s="343">
        <v>0.69</v>
      </c>
    </row>
    <row r="977" spans="1:14" ht="12.75" customHeight="1" x14ac:dyDescent="0.25">
      <c r="A977" s="342" t="s">
        <v>8586</v>
      </c>
      <c r="B977" s="345" t="s">
        <v>384</v>
      </c>
      <c r="C977" s="516" t="s">
        <v>8587</v>
      </c>
      <c r="D977" s="516"/>
      <c r="E977" s="516"/>
      <c r="F977" s="516"/>
      <c r="G977" s="516"/>
      <c r="H977" s="516"/>
      <c r="I977" s="516"/>
      <c r="J977" s="516"/>
      <c r="K977" s="516"/>
      <c r="L977" s="516"/>
      <c r="M977" s="345" t="s">
        <v>510</v>
      </c>
      <c r="N977" s="343">
        <v>0.12</v>
      </c>
    </row>
    <row r="978" spans="1:14" ht="13.5" customHeight="1" x14ac:dyDescent="0.25">
      <c r="A978" s="342" t="s">
        <v>8588</v>
      </c>
      <c r="B978" s="345" t="s">
        <v>384</v>
      </c>
      <c r="C978" s="516" t="s">
        <v>8589</v>
      </c>
      <c r="D978" s="516"/>
      <c r="E978" s="516"/>
      <c r="F978" s="516"/>
      <c r="G978" s="516"/>
      <c r="H978" s="516"/>
      <c r="I978" s="516"/>
      <c r="J978" s="516"/>
      <c r="K978" s="516"/>
      <c r="L978" s="516"/>
      <c r="M978" s="345" t="s">
        <v>510</v>
      </c>
      <c r="N978" s="343">
        <v>0.34</v>
      </c>
    </row>
    <row r="979" spans="1:14" ht="12.75" customHeight="1" x14ac:dyDescent="0.25">
      <c r="A979" s="342" t="s">
        <v>8590</v>
      </c>
      <c r="B979" s="345" t="s">
        <v>384</v>
      </c>
      <c r="C979" s="516" t="s">
        <v>8591</v>
      </c>
      <c r="D979" s="516"/>
      <c r="E979" s="516"/>
      <c r="F979" s="516"/>
      <c r="G979" s="516"/>
      <c r="H979" s="516"/>
      <c r="I979" s="516"/>
      <c r="J979" s="516"/>
      <c r="K979" s="516"/>
      <c r="L979" s="516"/>
      <c r="M979" s="345" t="s">
        <v>510</v>
      </c>
      <c r="N979" s="343">
        <v>3.27</v>
      </c>
    </row>
    <row r="980" spans="1:14" ht="12.75" customHeight="1" x14ac:dyDescent="0.25">
      <c r="A980" s="342" t="s">
        <v>8592</v>
      </c>
      <c r="B980" s="345" t="s">
        <v>384</v>
      </c>
      <c r="C980" s="516" t="s">
        <v>8593</v>
      </c>
      <c r="D980" s="516"/>
      <c r="E980" s="516"/>
      <c r="F980" s="516"/>
      <c r="G980" s="516"/>
      <c r="H980" s="516"/>
      <c r="I980" s="516"/>
      <c r="J980" s="516"/>
      <c r="K980" s="516"/>
      <c r="L980" s="516"/>
      <c r="M980" s="345" t="s">
        <v>510</v>
      </c>
      <c r="N980" s="343">
        <v>2.09</v>
      </c>
    </row>
    <row r="981" spans="1:14" ht="13.5" customHeight="1" x14ac:dyDescent="0.25">
      <c r="A981" s="342" t="s">
        <v>8594</v>
      </c>
      <c r="B981" s="345" t="s">
        <v>384</v>
      </c>
      <c r="C981" s="516" t="s">
        <v>8595</v>
      </c>
      <c r="D981" s="516"/>
      <c r="E981" s="516"/>
      <c r="F981" s="516"/>
      <c r="G981" s="516"/>
      <c r="H981" s="516"/>
      <c r="I981" s="516"/>
      <c r="J981" s="516"/>
      <c r="K981" s="516"/>
      <c r="L981" s="516"/>
      <c r="M981" s="345" t="s">
        <v>510</v>
      </c>
      <c r="N981" s="343">
        <v>0.13</v>
      </c>
    </row>
    <row r="982" spans="1:14" ht="12.75" customHeight="1" x14ac:dyDescent="0.25">
      <c r="A982" s="342" t="s">
        <v>8596</v>
      </c>
      <c r="B982" s="345" t="s">
        <v>384</v>
      </c>
      <c r="C982" s="516" t="s">
        <v>8597</v>
      </c>
      <c r="D982" s="516"/>
      <c r="E982" s="516"/>
      <c r="F982" s="516"/>
      <c r="G982" s="516"/>
      <c r="H982" s="516"/>
      <c r="I982" s="516"/>
      <c r="J982" s="516"/>
      <c r="K982" s="516"/>
      <c r="L982" s="516"/>
      <c r="M982" s="345" t="s">
        <v>510</v>
      </c>
      <c r="N982" s="343">
        <v>0.13</v>
      </c>
    </row>
    <row r="983" spans="1:14" ht="13.5" customHeight="1" x14ac:dyDescent="0.25">
      <c r="A983" s="342" t="s">
        <v>8598</v>
      </c>
      <c r="B983" s="345" t="s">
        <v>384</v>
      </c>
      <c r="C983" s="516" t="s">
        <v>8599</v>
      </c>
      <c r="D983" s="516"/>
      <c r="E983" s="516"/>
      <c r="F983" s="516"/>
      <c r="G983" s="516"/>
      <c r="H983" s="516"/>
      <c r="I983" s="516"/>
      <c r="J983" s="516"/>
      <c r="K983" s="516"/>
      <c r="L983" s="516"/>
      <c r="M983" s="345" t="s">
        <v>510</v>
      </c>
      <c r="N983" s="343">
        <v>0.17</v>
      </c>
    </row>
    <row r="984" spans="1:14" ht="12.75" customHeight="1" x14ac:dyDescent="0.25">
      <c r="A984" s="342" t="s">
        <v>8600</v>
      </c>
      <c r="B984" s="345" t="s">
        <v>384</v>
      </c>
      <c r="C984" s="516" t="s">
        <v>8601</v>
      </c>
      <c r="D984" s="516"/>
      <c r="E984" s="516"/>
      <c r="F984" s="516"/>
      <c r="G984" s="516"/>
      <c r="H984" s="516"/>
      <c r="I984" s="516"/>
      <c r="J984" s="516"/>
      <c r="K984" s="516"/>
      <c r="L984" s="516"/>
      <c r="M984" s="345" t="s">
        <v>510</v>
      </c>
      <c r="N984" s="343">
        <v>0.34</v>
      </c>
    </row>
    <row r="985" spans="1:14" ht="12.75" customHeight="1" x14ac:dyDescent="0.25">
      <c r="A985" s="342" t="s">
        <v>8602</v>
      </c>
      <c r="B985" s="345" t="s">
        <v>384</v>
      </c>
      <c r="C985" s="516" t="s">
        <v>8603</v>
      </c>
      <c r="D985" s="516"/>
      <c r="E985" s="516"/>
      <c r="F985" s="516"/>
      <c r="G985" s="516"/>
      <c r="H985" s="516"/>
      <c r="I985" s="516"/>
      <c r="J985" s="516"/>
      <c r="K985" s="516"/>
      <c r="L985" s="516"/>
      <c r="M985" s="345" t="s">
        <v>510</v>
      </c>
      <c r="N985" s="343">
        <v>1.33</v>
      </c>
    </row>
    <row r="986" spans="1:14" ht="13.5" customHeight="1" x14ac:dyDescent="0.25">
      <c r="A986" s="342" t="s">
        <v>8604</v>
      </c>
      <c r="B986" s="345" t="s">
        <v>384</v>
      </c>
      <c r="C986" s="516" t="s">
        <v>8605</v>
      </c>
      <c r="D986" s="516"/>
      <c r="E986" s="516"/>
      <c r="F986" s="516"/>
      <c r="G986" s="516"/>
      <c r="H986" s="516"/>
      <c r="I986" s="516"/>
      <c r="J986" s="516"/>
      <c r="K986" s="516"/>
      <c r="L986" s="516"/>
      <c r="M986" s="345" t="s">
        <v>510</v>
      </c>
      <c r="N986" s="343">
        <v>8.3000000000000007</v>
      </c>
    </row>
    <row r="987" spans="1:14" ht="12.75" customHeight="1" x14ac:dyDescent="0.25">
      <c r="A987" s="342" t="s">
        <v>8606</v>
      </c>
      <c r="B987" s="345" t="s">
        <v>384</v>
      </c>
      <c r="C987" s="516" t="s">
        <v>8607</v>
      </c>
      <c r="D987" s="516"/>
      <c r="E987" s="516"/>
      <c r="F987" s="516"/>
      <c r="G987" s="516"/>
      <c r="H987" s="516"/>
      <c r="I987" s="516"/>
      <c r="J987" s="516"/>
      <c r="K987" s="516"/>
      <c r="L987" s="516"/>
      <c r="M987" s="345" t="s">
        <v>510</v>
      </c>
      <c r="N987" s="343">
        <v>12.7</v>
      </c>
    </row>
    <row r="988" spans="1:14" ht="12.75" customHeight="1" x14ac:dyDescent="0.25">
      <c r="A988" s="342" t="s">
        <v>8608</v>
      </c>
      <c r="B988" s="345" t="s">
        <v>384</v>
      </c>
      <c r="C988" s="516" t="s">
        <v>8609</v>
      </c>
      <c r="D988" s="516"/>
      <c r="E988" s="516"/>
      <c r="F988" s="516"/>
      <c r="G988" s="516"/>
      <c r="H988" s="516"/>
      <c r="I988" s="516"/>
      <c r="J988" s="516"/>
      <c r="K988" s="516"/>
      <c r="L988" s="516"/>
      <c r="M988" s="345" t="s">
        <v>510</v>
      </c>
      <c r="N988" s="343">
        <v>16.13</v>
      </c>
    </row>
    <row r="989" spans="1:14" ht="13.5" customHeight="1" x14ac:dyDescent="0.25">
      <c r="A989" s="342" t="s">
        <v>8610</v>
      </c>
      <c r="B989" s="345" t="s">
        <v>384</v>
      </c>
      <c r="C989" s="516" t="s">
        <v>8611</v>
      </c>
      <c r="D989" s="516"/>
      <c r="E989" s="516"/>
      <c r="F989" s="516"/>
      <c r="G989" s="516"/>
      <c r="H989" s="516"/>
      <c r="I989" s="516"/>
      <c r="J989" s="516"/>
      <c r="K989" s="516"/>
      <c r="L989" s="516"/>
      <c r="M989" s="345" t="s">
        <v>510</v>
      </c>
      <c r="N989" s="343">
        <v>0.89</v>
      </c>
    </row>
    <row r="990" spans="1:14" ht="12.75" customHeight="1" x14ac:dyDescent="0.25">
      <c r="A990" s="342" t="s">
        <v>8612</v>
      </c>
      <c r="B990" s="345" t="s">
        <v>384</v>
      </c>
      <c r="C990" s="516" t="s">
        <v>8613</v>
      </c>
      <c r="D990" s="516"/>
      <c r="E990" s="516"/>
      <c r="F990" s="516"/>
      <c r="G990" s="516"/>
      <c r="H990" s="516"/>
      <c r="I990" s="516"/>
      <c r="J990" s="516"/>
      <c r="K990" s="516"/>
      <c r="L990" s="516"/>
      <c r="M990" s="345" t="s">
        <v>510</v>
      </c>
      <c r="N990" s="343">
        <v>0.45</v>
      </c>
    </row>
    <row r="991" spans="1:14" ht="13.5" customHeight="1" x14ac:dyDescent="0.25">
      <c r="A991" s="342" t="s">
        <v>8614</v>
      </c>
      <c r="B991" s="345" t="s">
        <v>384</v>
      </c>
      <c r="C991" s="516" t="s">
        <v>731</v>
      </c>
      <c r="D991" s="516"/>
      <c r="E991" s="516"/>
      <c r="F991" s="516"/>
      <c r="G991" s="516"/>
      <c r="H991" s="516"/>
      <c r="I991" s="516"/>
      <c r="J991" s="516"/>
      <c r="K991" s="516"/>
      <c r="L991" s="516"/>
      <c r="M991" s="345" t="s">
        <v>510</v>
      </c>
      <c r="N991" s="343">
        <v>7.5</v>
      </c>
    </row>
    <row r="992" spans="1:14" ht="12.75" customHeight="1" x14ac:dyDescent="0.25">
      <c r="A992" s="342" t="s">
        <v>8615</v>
      </c>
      <c r="B992" s="345" t="s">
        <v>384</v>
      </c>
      <c r="C992" s="516" t="s">
        <v>729</v>
      </c>
      <c r="D992" s="516"/>
      <c r="E992" s="516"/>
      <c r="F992" s="516"/>
      <c r="G992" s="516"/>
      <c r="H992" s="516"/>
      <c r="I992" s="516"/>
      <c r="J992" s="516"/>
      <c r="K992" s="516"/>
      <c r="L992" s="516"/>
      <c r="M992" s="345" t="s">
        <v>510</v>
      </c>
      <c r="N992" s="343">
        <v>6.85</v>
      </c>
    </row>
    <row r="993" spans="1:14" ht="12.75" customHeight="1" x14ac:dyDescent="0.25">
      <c r="A993" s="342" t="s">
        <v>8616</v>
      </c>
      <c r="B993" s="345" t="s">
        <v>384</v>
      </c>
      <c r="C993" s="516" t="s">
        <v>620</v>
      </c>
      <c r="D993" s="516"/>
      <c r="E993" s="516"/>
      <c r="F993" s="516"/>
      <c r="G993" s="516"/>
      <c r="H993" s="516"/>
      <c r="I993" s="516"/>
      <c r="J993" s="516"/>
      <c r="K993" s="516"/>
      <c r="L993" s="516"/>
      <c r="M993" s="345" t="s">
        <v>510</v>
      </c>
      <c r="N993" s="343">
        <v>2.36</v>
      </c>
    </row>
    <row r="994" spans="1:14" ht="13.5" customHeight="1" x14ac:dyDescent="0.25">
      <c r="A994" s="342" t="s">
        <v>8617</v>
      </c>
      <c r="B994" s="345" t="s">
        <v>384</v>
      </c>
      <c r="C994" s="516" t="s">
        <v>619</v>
      </c>
      <c r="D994" s="516"/>
      <c r="E994" s="516"/>
      <c r="F994" s="516"/>
      <c r="G994" s="516"/>
      <c r="H994" s="516"/>
      <c r="I994" s="516"/>
      <c r="J994" s="516"/>
      <c r="K994" s="516"/>
      <c r="L994" s="516"/>
      <c r="M994" s="345" t="s">
        <v>510</v>
      </c>
      <c r="N994" s="343">
        <v>2.36</v>
      </c>
    </row>
    <row r="995" spans="1:14" ht="12.75" customHeight="1" x14ac:dyDescent="0.25">
      <c r="A995" s="342" t="s">
        <v>8618</v>
      </c>
      <c r="B995" s="345" t="s">
        <v>384</v>
      </c>
      <c r="C995" s="516" t="s">
        <v>621</v>
      </c>
      <c r="D995" s="516"/>
      <c r="E995" s="516"/>
      <c r="F995" s="516"/>
      <c r="G995" s="516"/>
      <c r="H995" s="516"/>
      <c r="I995" s="516"/>
      <c r="J995" s="516"/>
      <c r="K995" s="516"/>
      <c r="L995" s="516"/>
      <c r="M995" s="345" t="s">
        <v>510</v>
      </c>
      <c r="N995" s="343">
        <v>4.59</v>
      </c>
    </row>
    <row r="996" spans="1:14" ht="13.5" customHeight="1" x14ac:dyDescent="0.25">
      <c r="A996" s="342" t="s">
        <v>8619</v>
      </c>
      <c r="B996" s="345" t="s">
        <v>384</v>
      </c>
      <c r="C996" s="516" t="s">
        <v>8620</v>
      </c>
      <c r="D996" s="516"/>
      <c r="E996" s="516"/>
      <c r="F996" s="516"/>
      <c r="G996" s="516"/>
      <c r="H996" s="516"/>
      <c r="I996" s="516"/>
      <c r="J996" s="516"/>
      <c r="K996" s="516"/>
      <c r="L996" s="516"/>
      <c r="M996" s="345" t="s">
        <v>510</v>
      </c>
      <c r="N996" s="343">
        <v>3.36</v>
      </c>
    </row>
    <row r="997" spans="1:14" ht="12.75" customHeight="1" x14ac:dyDescent="0.25">
      <c r="A997" s="342" t="s">
        <v>8621</v>
      </c>
      <c r="B997" s="345" t="s">
        <v>384</v>
      </c>
      <c r="C997" s="516" t="s">
        <v>8622</v>
      </c>
      <c r="D997" s="516"/>
      <c r="E997" s="516"/>
      <c r="F997" s="516"/>
      <c r="G997" s="516"/>
      <c r="H997" s="516"/>
      <c r="I997" s="516"/>
      <c r="J997" s="516"/>
      <c r="K997" s="516"/>
      <c r="L997" s="516"/>
      <c r="M997" s="345" t="s">
        <v>510</v>
      </c>
      <c r="N997" s="343">
        <v>4.74</v>
      </c>
    </row>
    <row r="998" spans="1:14" ht="12.75" customHeight="1" x14ac:dyDescent="0.25">
      <c r="A998" s="342" t="s">
        <v>8623</v>
      </c>
      <c r="B998" s="345" t="s">
        <v>384</v>
      </c>
      <c r="C998" s="516" t="s">
        <v>8624</v>
      </c>
      <c r="D998" s="516"/>
      <c r="E998" s="516"/>
      <c r="F998" s="516"/>
      <c r="G998" s="516"/>
      <c r="H998" s="516"/>
      <c r="I998" s="516"/>
      <c r="J998" s="516"/>
      <c r="K998" s="516"/>
      <c r="L998" s="516"/>
      <c r="M998" s="345" t="s">
        <v>510</v>
      </c>
      <c r="N998" s="343">
        <v>3.36</v>
      </c>
    </row>
    <row r="999" spans="1:14" ht="13.5" customHeight="1" x14ac:dyDescent="0.25">
      <c r="A999" s="342" t="s">
        <v>8625</v>
      </c>
      <c r="B999" s="345" t="s">
        <v>384</v>
      </c>
      <c r="C999" s="516" t="s">
        <v>8626</v>
      </c>
      <c r="D999" s="516"/>
      <c r="E999" s="516"/>
      <c r="F999" s="516"/>
      <c r="G999" s="516"/>
      <c r="H999" s="516"/>
      <c r="I999" s="516"/>
      <c r="J999" s="516"/>
      <c r="K999" s="516"/>
      <c r="L999" s="516"/>
      <c r="M999" s="345" t="s">
        <v>510</v>
      </c>
      <c r="N999" s="343">
        <v>13.43</v>
      </c>
    </row>
    <row r="1000" spans="1:14" ht="12.75" customHeight="1" x14ac:dyDescent="0.25">
      <c r="A1000" s="342" t="s">
        <v>8627</v>
      </c>
      <c r="B1000" s="345" t="s">
        <v>384</v>
      </c>
      <c r="C1000" s="516" t="s">
        <v>8628</v>
      </c>
      <c r="D1000" s="516"/>
      <c r="E1000" s="516"/>
      <c r="F1000" s="516"/>
      <c r="G1000" s="516"/>
      <c r="H1000" s="516"/>
      <c r="I1000" s="516"/>
      <c r="J1000" s="516"/>
      <c r="K1000" s="516"/>
      <c r="L1000" s="516"/>
      <c r="M1000" s="345" t="s">
        <v>510</v>
      </c>
      <c r="N1000" s="343">
        <v>7.55</v>
      </c>
    </row>
    <row r="1001" spans="1:14" ht="12.75" customHeight="1" x14ac:dyDescent="0.25">
      <c r="A1001" s="342" t="s">
        <v>8629</v>
      </c>
      <c r="B1001" s="345" t="s">
        <v>384</v>
      </c>
      <c r="C1001" s="516" t="s">
        <v>8630</v>
      </c>
      <c r="D1001" s="516"/>
      <c r="E1001" s="516"/>
      <c r="F1001" s="516"/>
      <c r="G1001" s="516"/>
      <c r="H1001" s="516"/>
      <c r="I1001" s="516"/>
      <c r="J1001" s="516"/>
      <c r="K1001" s="516"/>
      <c r="L1001" s="516"/>
      <c r="M1001" s="345" t="s">
        <v>510</v>
      </c>
      <c r="N1001" s="343">
        <v>50.98</v>
      </c>
    </row>
    <row r="1002" spans="1:14" ht="3.75" customHeight="1" x14ac:dyDescent="0.25">
      <c r="C1002" s="516"/>
      <c r="D1002" s="516"/>
      <c r="E1002" s="516"/>
      <c r="F1002" s="516"/>
      <c r="G1002" s="516"/>
      <c r="H1002" s="516"/>
      <c r="I1002" s="516"/>
      <c r="J1002" s="516"/>
      <c r="K1002" s="516"/>
      <c r="L1002" s="516"/>
    </row>
    <row r="1003" spans="1:14" ht="12.75" customHeight="1" x14ac:dyDescent="0.25">
      <c r="A1003" s="342" t="s">
        <v>8631</v>
      </c>
      <c r="B1003" s="345" t="s">
        <v>384</v>
      </c>
      <c r="C1003" s="516" t="s">
        <v>8632</v>
      </c>
      <c r="D1003" s="516"/>
      <c r="E1003" s="516"/>
      <c r="F1003" s="516"/>
      <c r="G1003" s="516"/>
      <c r="H1003" s="516"/>
      <c r="I1003" s="516"/>
      <c r="J1003" s="516"/>
      <c r="K1003" s="516"/>
      <c r="L1003" s="516"/>
      <c r="M1003" s="345" t="s">
        <v>510</v>
      </c>
      <c r="N1003" s="343">
        <v>133.11000000000001</v>
      </c>
    </row>
    <row r="1004" spans="1:14" ht="3.75" customHeight="1" x14ac:dyDescent="0.25">
      <c r="C1004" s="516"/>
      <c r="D1004" s="516"/>
      <c r="E1004" s="516"/>
      <c r="F1004" s="516"/>
      <c r="G1004" s="516"/>
      <c r="H1004" s="516"/>
      <c r="I1004" s="516"/>
      <c r="J1004" s="516"/>
      <c r="K1004" s="516"/>
      <c r="L1004" s="516"/>
    </row>
    <row r="1005" spans="1:14" ht="12.75" customHeight="1" x14ac:dyDescent="0.25">
      <c r="A1005" s="342" t="s">
        <v>8633</v>
      </c>
      <c r="B1005" s="345" t="s">
        <v>384</v>
      </c>
      <c r="C1005" s="516" t="s">
        <v>8634</v>
      </c>
      <c r="D1005" s="516"/>
      <c r="E1005" s="516"/>
      <c r="F1005" s="516"/>
      <c r="G1005" s="516"/>
      <c r="H1005" s="516"/>
      <c r="I1005" s="516"/>
      <c r="J1005" s="516"/>
      <c r="K1005" s="516"/>
      <c r="L1005" s="516"/>
      <c r="M1005" s="345" t="s">
        <v>510</v>
      </c>
      <c r="N1005" s="343">
        <v>296.93</v>
      </c>
    </row>
    <row r="1006" spans="1:14" ht="3" customHeight="1" x14ac:dyDescent="0.25">
      <c r="C1006" s="516"/>
      <c r="D1006" s="516"/>
      <c r="E1006" s="516"/>
      <c r="F1006" s="516"/>
      <c r="G1006" s="516"/>
      <c r="H1006" s="516"/>
      <c r="I1006" s="516"/>
      <c r="J1006" s="516"/>
      <c r="K1006" s="516"/>
      <c r="L1006" s="516"/>
    </row>
    <row r="1007" spans="1:14" ht="13.5" customHeight="1" x14ac:dyDescent="0.25">
      <c r="A1007" s="342" t="s">
        <v>8635</v>
      </c>
      <c r="B1007" s="345" t="s">
        <v>384</v>
      </c>
      <c r="C1007" s="516" t="s">
        <v>8636</v>
      </c>
      <c r="D1007" s="516"/>
      <c r="E1007" s="516"/>
      <c r="F1007" s="516"/>
      <c r="G1007" s="516"/>
      <c r="H1007" s="516"/>
      <c r="I1007" s="516"/>
      <c r="J1007" s="516"/>
      <c r="K1007" s="516"/>
      <c r="L1007" s="516"/>
      <c r="M1007" s="345" t="s">
        <v>510</v>
      </c>
      <c r="N1007" s="343">
        <v>497.63</v>
      </c>
    </row>
    <row r="1008" spans="1:14" ht="3" customHeight="1" x14ac:dyDescent="0.25">
      <c r="C1008" s="516"/>
      <c r="D1008" s="516"/>
      <c r="E1008" s="516"/>
      <c r="F1008" s="516"/>
      <c r="G1008" s="516"/>
      <c r="H1008" s="516"/>
      <c r="I1008" s="516"/>
      <c r="J1008" s="516"/>
      <c r="K1008" s="516"/>
      <c r="L1008" s="516"/>
    </row>
    <row r="1009" spans="1:14" ht="13.5" customHeight="1" x14ac:dyDescent="0.25">
      <c r="A1009" s="342" t="s">
        <v>8637</v>
      </c>
      <c r="B1009" s="345" t="s">
        <v>384</v>
      </c>
      <c r="C1009" s="516" t="s">
        <v>715</v>
      </c>
      <c r="D1009" s="516"/>
      <c r="E1009" s="516"/>
      <c r="F1009" s="516"/>
      <c r="G1009" s="516"/>
      <c r="H1009" s="516"/>
      <c r="I1009" s="516"/>
      <c r="J1009" s="516"/>
      <c r="K1009" s="516"/>
      <c r="L1009" s="516"/>
      <c r="M1009" s="345" t="s">
        <v>510</v>
      </c>
      <c r="N1009" s="343">
        <v>520</v>
      </c>
    </row>
    <row r="1010" spans="1:14" ht="12.75" customHeight="1" x14ac:dyDescent="0.25">
      <c r="A1010" s="342" t="s">
        <v>8638</v>
      </c>
      <c r="B1010" s="345" t="s">
        <v>384</v>
      </c>
      <c r="C1010" s="516" t="s">
        <v>714</v>
      </c>
      <c r="D1010" s="516"/>
      <c r="E1010" s="516"/>
      <c r="F1010" s="516"/>
      <c r="G1010" s="516"/>
      <c r="H1010" s="516"/>
      <c r="I1010" s="516"/>
      <c r="J1010" s="516"/>
      <c r="K1010" s="516"/>
      <c r="L1010" s="516"/>
      <c r="M1010" s="345" t="s">
        <v>510</v>
      </c>
      <c r="N1010" s="343">
        <v>135</v>
      </c>
    </row>
    <row r="1011" spans="1:14" ht="12.75" customHeight="1" x14ac:dyDescent="0.25">
      <c r="A1011" s="342" t="s">
        <v>8639</v>
      </c>
      <c r="B1011" s="345" t="s">
        <v>384</v>
      </c>
      <c r="C1011" s="516" t="s">
        <v>8640</v>
      </c>
      <c r="D1011" s="516"/>
      <c r="E1011" s="516"/>
      <c r="F1011" s="516"/>
      <c r="G1011" s="516"/>
      <c r="H1011" s="516"/>
      <c r="I1011" s="516"/>
      <c r="J1011" s="516"/>
      <c r="K1011" s="516"/>
      <c r="L1011" s="516"/>
      <c r="M1011" s="345" t="s">
        <v>510</v>
      </c>
      <c r="N1011" s="343">
        <v>9.9</v>
      </c>
    </row>
    <row r="1012" spans="1:14" ht="13.5" customHeight="1" x14ac:dyDescent="0.25">
      <c r="A1012" s="342" t="s">
        <v>8641</v>
      </c>
      <c r="B1012" s="345" t="s">
        <v>384</v>
      </c>
      <c r="C1012" s="516" t="s">
        <v>624</v>
      </c>
      <c r="D1012" s="516"/>
      <c r="E1012" s="516"/>
      <c r="F1012" s="516"/>
      <c r="G1012" s="516"/>
      <c r="H1012" s="516"/>
      <c r="I1012" s="516"/>
      <c r="J1012" s="516"/>
      <c r="K1012" s="516"/>
      <c r="L1012" s="516"/>
      <c r="M1012" s="345" t="s">
        <v>510</v>
      </c>
      <c r="N1012" s="343">
        <v>3.05</v>
      </c>
    </row>
    <row r="1013" spans="1:14" ht="12.75" customHeight="1" x14ac:dyDescent="0.25">
      <c r="A1013" s="342" t="s">
        <v>8642</v>
      </c>
      <c r="B1013" s="345" t="s">
        <v>384</v>
      </c>
      <c r="C1013" s="516" t="s">
        <v>8643</v>
      </c>
      <c r="D1013" s="516"/>
      <c r="E1013" s="516"/>
      <c r="F1013" s="516"/>
      <c r="G1013" s="516"/>
      <c r="H1013" s="516"/>
      <c r="I1013" s="516"/>
      <c r="J1013" s="516"/>
      <c r="K1013" s="516"/>
      <c r="L1013" s="516"/>
      <c r="M1013" s="345" t="s">
        <v>510</v>
      </c>
      <c r="N1013" s="343">
        <v>2.68</v>
      </c>
    </row>
    <row r="1014" spans="1:14" ht="12.75" customHeight="1" x14ac:dyDescent="0.25">
      <c r="A1014" s="342" t="s">
        <v>8644</v>
      </c>
      <c r="B1014" s="345" t="s">
        <v>384</v>
      </c>
      <c r="C1014" s="516" t="s">
        <v>8645</v>
      </c>
      <c r="D1014" s="516"/>
      <c r="E1014" s="516"/>
      <c r="F1014" s="516"/>
      <c r="G1014" s="516"/>
      <c r="H1014" s="516"/>
      <c r="I1014" s="516"/>
      <c r="J1014" s="516"/>
      <c r="K1014" s="516"/>
      <c r="L1014" s="516"/>
      <c r="M1014" s="345" t="s">
        <v>510</v>
      </c>
      <c r="N1014" s="343">
        <v>52.68</v>
      </c>
    </row>
    <row r="1015" spans="1:14" ht="13.5" customHeight="1" x14ac:dyDescent="0.25">
      <c r="A1015" s="342" t="s">
        <v>8646</v>
      </c>
      <c r="B1015" s="345" t="s">
        <v>384</v>
      </c>
      <c r="C1015" s="516" t="s">
        <v>8647</v>
      </c>
      <c r="D1015" s="516"/>
      <c r="E1015" s="516"/>
      <c r="F1015" s="516"/>
      <c r="G1015" s="516"/>
      <c r="H1015" s="516"/>
      <c r="I1015" s="516"/>
      <c r="J1015" s="516"/>
      <c r="K1015" s="516"/>
      <c r="L1015" s="516"/>
      <c r="M1015" s="345" t="s">
        <v>510</v>
      </c>
      <c r="N1015" s="343">
        <v>1.42</v>
      </c>
    </row>
    <row r="1016" spans="1:14" ht="12.75" customHeight="1" x14ac:dyDescent="0.25">
      <c r="A1016" s="342" t="s">
        <v>8648</v>
      </c>
      <c r="B1016" s="345" t="s">
        <v>384</v>
      </c>
      <c r="C1016" s="516" t="s">
        <v>8649</v>
      </c>
      <c r="D1016" s="516"/>
      <c r="E1016" s="516"/>
      <c r="F1016" s="516"/>
      <c r="G1016" s="516"/>
      <c r="H1016" s="516"/>
      <c r="I1016" s="516"/>
      <c r="J1016" s="516"/>
      <c r="K1016" s="516"/>
      <c r="L1016" s="516"/>
      <c r="M1016" s="345" t="s">
        <v>510</v>
      </c>
      <c r="N1016" s="343">
        <v>3.05</v>
      </c>
    </row>
    <row r="1017" spans="1:14" ht="13.5" customHeight="1" x14ac:dyDescent="0.25">
      <c r="A1017" s="342" t="s">
        <v>8650</v>
      </c>
      <c r="B1017" s="345" t="s">
        <v>384</v>
      </c>
      <c r="C1017" s="516" t="s">
        <v>8651</v>
      </c>
      <c r="D1017" s="516"/>
      <c r="E1017" s="516"/>
      <c r="F1017" s="516"/>
      <c r="G1017" s="516"/>
      <c r="H1017" s="516"/>
      <c r="I1017" s="516"/>
      <c r="J1017" s="516"/>
      <c r="K1017" s="516"/>
      <c r="L1017" s="516"/>
      <c r="M1017" s="345" t="s">
        <v>510</v>
      </c>
      <c r="N1017" s="343">
        <v>4.54</v>
      </c>
    </row>
    <row r="1018" spans="1:14" ht="12.75" customHeight="1" x14ac:dyDescent="0.25">
      <c r="A1018" s="342" t="s">
        <v>8652</v>
      </c>
      <c r="B1018" s="345" t="s">
        <v>384</v>
      </c>
      <c r="C1018" s="516" t="s">
        <v>625</v>
      </c>
      <c r="D1018" s="516"/>
      <c r="E1018" s="516"/>
      <c r="F1018" s="516"/>
      <c r="G1018" s="516"/>
      <c r="H1018" s="516"/>
      <c r="I1018" s="516"/>
      <c r="J1018" s="516"/>
      <c r="K1018" s="516"/>
      <c r="L1018" s="516"/>
      <c r="M1018" s="345" t="s">
        <v>510</v>
      </c>
      <c r="N1018" s="343">
        <v>5.54</v>
      </c>
    </row>
    <row r="1019" spans="1:14" ht="12.75" customHeight="1" x14ac:dyDescent="0.25">
      <c r="A1019" s="342" t="s">
        <v>8653</v>
      </c>
      <c r="B1019" s="345" t="s">
        <v>384</v>
      </c>
      <c r="C1019" s="516" t="s">
        <v>8654</v>
      </c>
      <c r="D1019" s="516"/>
      <c r="E1019" s="516"/>
      <c r="F1019" s="516"/>
      <c r="G1019" s="516"/>
      <c r="H1019" s="516"/>
      <c r="I1019" s="516"/>
      <c r="J1019" s="516"/>
      <c r="K1019" s="516"/>
      <c r="L1019" s="516"/>
      <c r="M1019" s="345" t="s">
        <v>510</v>
      </c>
      <c r="N1019" s="343">
        <v>440</v>
      </c>
    </row>
    <row r="1020" spans="1:14" ht="13.5" customHeight="1" x14ac:dyDescent="0.25">
      <c r="A1020" s="342" t="s">
        <v>8655</v>
      </c>
      <c r="B1020" s="345" t="s">
        <v>384</v>
      </c>
      <c r="C1020" s="516" t="s">
        <v>8656</v>
      </c>
      <c r="D1020" s="516"/>
      <c r="E1020" s="516"/>
      <c r="F1020" s="516"/>
      <c r="G1020" s="516"/>
      <c r="H1020" s="516"/>
      <c r="I1020" s="516"/>
      <c r="J1020" s="516"/>
      <c r="K1020" s="516"/>
      <c r="L1020" s="516"/>
      <c r="M1020" s="345" t="s">
        <v>510</v>
      </c>
      <c r="N1020" s="343">
        <v>82.7</v>
      </c>
    </row>
    <row r="1021" spans="1:14" ht="12.75" customHeight="1" x14ac:dyDescent="0.25">
      <c r="A1021" s="342" t="s">
        <v>8657</v>
      </c>
      <c r="B1021" s="345" t="s">
        <v>384</v>
      </c>
      <c r="C1021" s="516" t="s">
        <v>8658</v>
      </c>
      <c r="D1021" s="516"/>
      <c r="E1021" s="516"/>
      <c r="F1021" s="516"/>
      <c r="G1021" s="516"/>
      <c r="H1021" s="516"/>
      <c r="I1021" s="516"/>
      <c r="J1021" s="516"/>
      <c r="K1021" s="516"/>
      <c r="L1021" s="516"/>
      <c r="M1021" s="345" t="s">
        <v>510</v>
      </c>
      <c r="N1021" s="343">
        <v>204.2</v>
      </c>
    </row>
    <row r="1022" spans="1:14" ht="13.5" customHeight="1" x14ac:dyDescent="0.25">
      <c r="A1022" s="342" t="s">
        <v>8659</v>
      </c>
      <c r="B1022" s="345" t="s">
        <v>384</v>
      </c>
      <c r="C1022" s="516" t="s">
        <v>8660</v>
      </c>
      <c r="D1022" s="516"/>
      <c r="E1022" s="516"/>
      <c r="F1022" s="516"/>
      <c r="G1022" s="516"/>
      <c r="H1022" s="516"/>
      <c r="I1022" s="516"/>
      <c r="J1022" s="516"/>
      <c r="K1022" s="516"/>
      <c r="L1022" s="516"/>
      <c r="M1022" s="345" t="s">
        <v>510</v>
      </c>
      <c r="N1022" s="343">
        <v>76</v>
      </c>
    </row>
    <row r="1023" spans="1:14" ht="12.75" customHeight="1" x14ac:dyDescent="0.25">
      <c r="A1023" s="342" t="s">
        <v>8661</v>
      </c>
      <c r="B1023" s="345" t="s">
        <v>384</v>
      </c>
      <c r="C1023" s="516" t="s">
        <v>8662</v>
      </c>
      <c r="D1023" s="516"/>
      <c r="E1023" s="516"/>
      <c r="F1023" s="516"/>
      <c r="G1023" s="516"/>
      <c r="H1023" s="516"/>
      <c r="I1023" s="516"/>
      <c r="J1023" s="516"/>
      <c r="K1023" s="516"/>
      <c r="L1023" s="516"/>
      <c r="M1023" s="345" t="s">
        <v>510</v>
      </c>
      <c r="N1023" s="343">
        <v>136</v>
      </c>
    </row>
    <row r="1024" spans="1:14" ht="12.75" customHeight="1" x14ac:dyDescent="0.25">
      <c r="A1024" s="342" t="s">
        <v>8663</v>
      </c>
      <c r="B1024" s="345" t="s">
        <v>384</v>
      </c>
      <c r="C1024" s="516" t="s">
        <v>8664</v>
      </c>
      <c r="D1024" s="516"/>
      <c r="E1024" s="516"/>
      <c r="F1024" s="516"/>
      <c r="G1024" s="516"/>
      <c r="H1024" s="516"/>
      <c r="I1024" s="516"/>
      <c r="J1024" s="516"/>
      <c r="K1024" s="516"/>
      <c r="L1024" s="516"/>
      <c r="M1024" s="345" t="s">
        <v>510</v>
      </c>
      <c r="N1024" s="343">
        <v>45.57</v>
      </c>
    </row>
    <row r="1025" spans="1:14" ht="13.5" customHeight="1" x14ac:dyDescent="0.25">
      <c r="A1025" s="342" t="s">
        <v>8665</v>
      </c>
      <c r="B1025" s="345" t="s">
        <v>384</v>
      </c>
      <c r="C1025" s="516" t="s">
        <v>8666</v>
      </c>
      <c r="D1025" s="516"/>
      <c r="E1025" s="516"/>
      <c r="F1025" s="516"/>
      <c r="G1025" s="516"/>
      <c r="H1025" s="516"/>
      <c r="I1025" s="516"/>
      <c r="J1025" s="516"/>
      <c r="K1025" s="516"/>
      <c r="L1025" s="516"/>
      <c r="M1025" s="345" t="s">
        <v>510</v>
      </c>
      <c r="N1025" s="343">
        <v>94.73</v>
      </c>
    </row>
    <row r="1026" spans="1:14" ht="12.75" customHeight="1" x14ac:dyDescent="0.25">
      <c r="A1026" s="342" t="s">
        <v>8667</v>
      </c>
      <c r="B1026" s="345" t="s">
        <v>384</v>
      </c>
      <c r="C1026" s="516" t="s">
        <v>8668</v>
      </c>
      <c r="D1026" s="516"/>
      <c r="E1026" s="516"/>
      <c r="F1026" s="516"/>
      <c r="G1026" s="516"/>
      <c r="H1026" s="516"/>
      <c r="I1026" s="516"/>
      <c r="J1026" s="516"/>
      <c r="K1026" s="516"/>
      <c r="L1026" s="516"/>
      <c r="M1026" s="345" t="s">
        <v>510</v>
      </c>
      <c r="N1026" s="343">
        <v>41.65</v>
      </c>
    </row>
    <row r="1027" spans="1:14" ht="13.5" customHeight="1" x14ac:dyDescent="0.25">
      <c r="A1027" s="342" t="s">
        <v>8669</v>
      </c>
      <c r="B1027" s="345" t="s">
        <v>384</v>
      </c>
      <c r="C1027" s="516" t="s">
        <v>622</v>
      </c>
      <c r="D1027" s="516"/>
      <c r="E1027" s="516"/>
      <c r="F1027" s="516"/>
      <c r="G1027" s="516"/>
      <c r="H1027" s="516"/>
      <c r="I1027" s="516"/>
      <c r="J1027" s="516"/>
      <c r="K1027" s="516"/>
      <c r="L1027" s="516"/>
      <c r="M1027" s="345" t="s">
        <v>510</v>
      </c>
      <c r="N1027" s="343">
        <v>58.98</v>
      </c>
    </row>
    <row r="1028" spans="1:14" ht="12.75" customHeight="1" x14ac:dyDescent="0.25">
      <c r="A1028" s="342" t="s">
        <v>8670</v>
      </c>
      <c r="B1028" s="345" t="s">
        <v>384</v>
      </c>
      <c r="C1028" s="516" t="s">
        <v>623</v>
      </c>
      <c r="D1028" s="516"/>
      <c r="E1028" s="516"/>
      <c r="F1028" s="516"/>
      <c r="G1028" s="516"/>
      <c r="H1028" s="516"/>
      <c r="I1028" s="516"/>
      <c r="J1028" s="516"/>
      <c r="K1028" s="516"/>
      <c r="L1028" s="516"/>
      <c r="M1028" s="345" t="s">
        <v>510</v>
      </c>
      <c r="N1028" s="343">
        <v>98.91</v>
      </c>
    </row>
    <row r="1029" spans="1:14" ht="12.75" customHeight="1" x14ac:dyDescent="0.25">
      <c r="A1029" s="342" t="s">
        <v>8671</v>
      </c>
      <c r="B1029" s="345" t="s">
        <v>384</v>
      </c>
      <c r="C1029" s="516" t="s">
        <v>8672</v>
      </c>
      <c r="D1029" s="516"/>
      <c r="E1029" s="516"/>
      <c r="F1029" s="516"/>
      <c r="G1029" s="516"/>
      <c r="H1029" s="516"/>
      <c r="I1029" s="516"/>
      <c r="J1029" s="516"/>
      <c r="K1029" s="516"/>
      <c r="L1029" s="516"/>
      <c r="M1029" s="345" t="s">
        <v>510</v>
      </c>
      <c r="N1029" s="343">
        <v>334.8</v>
      </c>
    </row>
    <row r="1030" spans="1:14" ht="13.5" customHeight="1" x14ac:dyDescent="0.25">
      <c r="A1030" s="342" t="s">
        <v>8673</v>
      </c>
      <c r="B1030" s="345" t="s">
        <v>384</v>
      </c>
      <c r="C1030" s="516" t="s">
        <v>8674</v>
      </c>
      <c r="D1030" s="516"/>
      <c r="E1030" s="516"/>
      <c r="F1030" s="516"/>
      <c r="G1030" s="516"/>
      <c r="H1030" s="516"/>
      <c r="I1030" s="516"/>
      <c r="J1030" s="516"/>
      <c r="K1030" s="516"/>
      <c r="L1030" s="516"/>
      <c r="M1030" s="345" t="s">
        <v>510</v>
      </c>
      <c r="N1030" s="343">
        <v>29.99</v>
      </c>
    </row>
    <row r="1031" spans="1:14" ht="12.75" customHeight="1" x14ac:dyDescent="0.25">
      <c r="A1031" s="342" t="s">
        <v>8675</v>
      </c>
      <c r="B1031" s="345" t="s">
        <v>384</v>
      </c>
      <c r="C1031" s="516" t="s">
        <v>8676</v>
      </c>
      <c r="D1031" s="516"/>
      <c r="E1031" s="516"/>
      <c r="F1031" s="516"/>
      <c r="G1031" s="516"/>
      <c r="H1031" s="516"/>
      <c r="I1031" s="516"/>
      <c r="J1031" s="516"/>
      <c r="K1031" s="516"/>
      <c r="L1031" s="516"/>
      <c r="M1031" s="345" t="s">
        <v>510</v>
      </c>
      <c r="N1031" s="343">
        <v>89.25</v>
      </c>
    </row>
    <row r="1032" spans="1:14" ht="12.75" customHeight="1" x14ac:dyDescent="0.25">
      <c r="A1032" s="342" t="s">
        <v>8677</v>
      </c>
      <c r="B1032" s="345" t="s">
        <v>384</v>
      </c>
      <c r="C1032" s="516" t="s">
        <v>8678</v>
      </c>
      <c r="D1032" s="516"/>
      <c r="E1032" s="516"/>
      <c r="F1032" s="516"/>
      <c r="G1032" s="516"/>
      <c r="H1032" s="516"/>
      <c r="I1032" s="516"/>
      <c r="J1032" s="516"/>
      <c r="K1032" s="516"/>
      <c r="L1032" s="516"/>
      <c r="M1032" s="345" t="s">
        <v>510</v>
      </c>
      <c r="N1032" s="343">
        <v>207.81</v>
      </c>
    </row>
    <row r="1033" spans="1:14" ht="13.5" customHeight="1" x14ac:dyDescent="0.25">
      <c r="A1033" s="342" t="s">
        <v>8679</v>
      </c>
      <c r="B1033" s="345" t="s">
        <v>384</v>
      </c>
      <c r="C1033" s="516" t="s">
        <v>8680</v>
      </c>
      <c r="D1033" s="516"/>
      <c r="E1033" s="516"/>
      <c r="F1033" s="516"/>
      <c r="G1033" s="516"/>
      <c r="H1033" s="516"/>
      <c r="I1033" s="516"/>
      <c r="J1033" s="516"/>
      <c r="K1033" s="516"/>
      <c r="L1033" s="516"/>
      <c r="M1033" s="345" t="s">
        <v>510</v>
      </c>
      <c r="N1033" s="343">
        <v>61.99</v>
      </c>
    </row>
    <row r="1034" spans="1:14" ht="12.75" customHeight="1" x14ac:dyDescent="0.25">
      <c r="A1034" s="342" t="s">
        <v>8681</v>
      </c>
      <c r="B1034" s="345" t="s">
        <v>384</v>
      </c>
      <c r="C1034" s="516" t="s">
        <v>8682</v>
      </c>
      <c r="D1034" s="516"/>
      <c r="E1034" s="516"/>
      <c r="F1034" s="516"/>
      <c r="G1034" s="516"/>
      <c r="H1034" s="516"/>
      <c r="I1034" s="516"/>
      <c r="J1034" s="516"/>
      <c r="K1034" s="516"/>
      <c r="L1034" s="516"/>
      <c r="M1034" s="345" t="s">
        <v>510</v>
      </c>
      <c r="N1034" s="343">
        <v>515.6</v>
      </c>
    </row>
    <row r="1035" spans="1:14" ht="13.5" customHeight="1" x14ac:dyDescent="0.25">
      <c r="A1035" s="342" t="s">
        <v>8683</v>
      </c>
      <c r="B1035" s="345" t="s">
        <v>384</v>
      </c>
      <c r="C1035" s="516" t="s">
        <v>8684</v>
      </c>
      <c r="D1035" s="516"/>
      <c r="E1035" s="516"/>
      <c r="F1035" s="516"/>
      <c r="G1035" s="516"/>
      <c r="H1035" s="516"/>
      <c r="I1035" s="516"/>
      <c r="J1035" s="516"/>
      <c r="K1035" s="516"/>
      <c r="L1035" s="516"/>
      <c r="M1035" s="345" t="s">
        <v>510</v>
      </c>
      <c r="N1035" s="343">
        <v>224.5</v>
      </c>
    </row>
    <row r="1036" spans="1:14" ht="12.75" customHeight="1" x14ac:dyDescent="0.25">
      <c r="A1036" s="342" t="s">
        <v>8685</v>
      </c>
      <c r="B1036" s="345" t="s">
        <v>384</v>
      </c>
      <c r="C1036" s="516" t="s">
        <v>8686</v>
      </c>
      <c r="D1036" s="516"/>
      <c r="E1036" s="516"/>
      <c r="F1036" s="516"/>
      <c r="G1036" s="516"/>
      <c r="H1036" s="516"/>
      <c r="I1036" s="516"/>
      <c r="J1036" s="516"/>
      <c r="K1036" s="516"/>
      <c r="L1036" s="516"/>
      <c r="M1036" s="345" t="s">
        <v>510</v>
      </c>
      <c r="N1036" s="343">
        <v>120</v>
      </c>
    </row>
    <row r="1037" spans="1:14" ht="12.75" customHeight="1" x14ac:dyDescent="0.25">
      <c r="A1037" s="342" t="s">
        <v>8687</v>
      </c>
      <c r="B1037" s="345" t="s">
        <v>384</v>
      </c>
      <c r="C1037" s="516" t="s">
        <v>8688</v>
      </c>
      <c r="D1037" s="516"/>
      <c r="E1037" s="516"/>
      <c r="F1037" s="516"/>
      <c r="G1037" s="516"/>
      <c r="H1037" s="516"/>
      <c r="I1037" s="516"/>
      <c r="J1037" s="516"/>
      <c r="K1037" s="516"/>
      <c r="L1037" s="516"/>
      <c r="M1037" s="345" t="s">
        <v>510</v>
      </c>
      <c r="N1037" s="343">
        <v>755</v>
      </c>
    </row>
    <row r="1038" spans="1:14" ht="13.5" customHeight="1" x14ac:dyDescent="0.25">
      <c r="A1038" s="342" t="s">
        <v>8689</v>
      </c>
      <c r="B1038" s="345" t="s">
        <v>384</v>
      </c>
      <c r="C1038" s="516" t="s">
        <v>8690</v>
      </c>
      <c r="D1038" s="516"/>
      <c r="E1038" s="516"/>
      <c r="F1038" s="516"/>
      <c r="G1038" s="516"/>
      <c r="H1038" s="516"/>
      <c r="I1038" s="516"/>
      <c r="J1038" s="516"/>
      <c r="K1038" s="516"/>
      <c r="L1038" s="516"/>
      <c r="M1038" s="345" t="s">
        <v>510</v>
      </c>
      <c r="N1038" s="343">
        <v>755</v>
      </c>
    </row>
    <row r="1039" spans="1:14" ht="12.75" customHeight="1" x14ac:dyDescent="0.25">
      <c r="A1039" s="342" t="s">
        <v>8691</v>
      </c>
      <c r="B1039" s="345" t="s">
        <v>384</v>
      </c>
      <c r="C1039" s="516" t="s">
        <v>8692</v>
      </c>
      <c r="D1039" s="516"/>
      <c r="E1039" s="516"/>
      <c r="F1039" s="516"/>
      <c r="G1039" s="516"/>
      <c r="H1039" s="516"/>
      <c r="I1039" s="516"/>
      <c r="J1039" s="516"/>
      <c r="K1039" s="516"/>
      <c r="L1039" s="516"/>
      <c r="M1039" s="345" t="s">
        <v>510</v>
      </c>
      <c r="N1039" s="343">
        <v>1490.14</v>
      </c>
    </row>
    <row r="1040" spans="1:14" ht="13.5" customHeight="1" x14ac:dyDescent="0.25">
      <c r="A1040" s="342" t="s">
        <v>8693</v>
      </c>
      <c r="B1040" s="345" t="s">
        <v>384</v>
      </c>
      <c r="C1040" s="516" t="s">
        <v>8694</v>
      </c>
      <c r="D1040" s="516"/>
      <c r="E1040" s="516"/>
      <c r="F1040" s="516"/>
      <c r="G1040" s="516"/>
      <c r="H1040" s="516"/>
      <c r="I1040" s="516"/>
      <c r="J1040" s="516"/>
      <c r="K1040" s="516"/>
      <c r="L1040" s="516"/>
      <c r="M1040" s="345" t="s">
        <v>510</v>
      </c>
      <c r="N1040" s="343">
        <v>46.89</v>
      </c>
    </row>
    <row r="1041" spans="1:14" ht="12.75" customHeight="1" x14ac:dyDescent="0.25">
      <c r="A1041" s="342" t="s">
        <v>8695</v>
      </c>
      <c r="B1041" s="345" t="s">
        <v>384</v>
      </c>
      <c r="C1041" s="516" t="s">
        <v>8696</v>
      </c>
      <c r="D1041" s="516"/>
      <c r="E1041" s="516"/>
      <c r="F1041" s="516"/>
      <c r="G1041" s="516"/>
      <c r="H1041" s="516"/>
      <c r="I1041" s="516"/>
      <c r="J1041" s="516"/>
      <c r="K1041" s="516"/>
      <c r="L1041" s="516"/>
      <c r="M1041" s="345" t="s">
        <v>510</v>
      </c>
      <c r="N1041" s="343">
        <v>60.99</v>
      </c>
    </row>
    <row r="1042" spans="1:14" ht="12.75" customHeight="1" x14ac:dyDescent="0.25">
      <c r="A1042" s="342" t="s">
        <v>8697</v>
      </c>
      <c r="B1042" s="345" t="s">
        <v>384</v>
      </c>
      <c r="C1042" s="516" t="s">
        <v>8698</v>
      </c>
      <c r="D1042" s="516"/>
      <c r="E1042" s="516"/>
      <c r="F1042" s="516"/>
      <c r="G1042" s="516"/>
      <c r="H1042" s="516"/>
      <c r="I1042" s="516"/>
      <c r="J1042" s="516"/>
      <c r="K1042" s="516"/>
      <c r="L1042" s="516"/>
      <c r="M1042" s="345" t="s">
        <v>510</v>
      </c>
      <c r="N1042" s="343">
        <v>513.45000000000005</v>
      </c>
    </row>
    <row r="1043" spans="1:14" ht="13.5" customHeight="1" x14ac:dyDescent="0.25">
      <c r="A1043" s="342" t="s">
        <v>8699</v>
      </c>
      <c r="B1043" s="345" t="s">
        <v>384</v>
      </c>
      <c r="C1043" s="516" t="s">
        <v>8700</v>
      </c>
      <c r="D1043" s="516"/>
      <c r="E1043" s="516"/>
      <c r="F1043" s="516"/>
      <c r="G1043" s="516"/>
      <c r="H1043" s="516"/>
      <c r="I1043" s="516"/>
      <c r="J1043" s="516"/>
      <c r="K1043" s="516"/>
      <c r="L1043" s="516"/>
      <c r="M1043" s="345" t="s">
        <v>510</v>
      </c>
      <c r="N1043" s="343">
        <v>473.35</v>
      </c>
    </row>
    <row r="1044" spans="1:14" ht="3" customHeight="1" x14ac:dyDescent="0.25">
      <c r="C1044" s="516"/>
      <c r="D1044" s="516"/>
      <c r="E1044" s="516"/>
      <c r="F1044" s="516"/>
      <c r="G1044" s="516"/>
      <c r="H1044" s="516"/>
      <c r="I1044" s="516"/>
      <c r="J1044" s="516"/>
      <c r="K1044" s="516"/>
      <c r="L1044" s="516"/>
    </row>
    <row r="1045" spans="1:14" ht="12.75" customHeight="1" x14ac:dyDescent="0.25">
      <c r="A1045" s="342" t="s">
        <v>8701</v>
      </c>
      <c r="B1045" s="345" t="s">
        <v>384</v>
      </c>
      <c r="C1045" s="516" t="s">
        <v>8702</v>
      </c>
      <c r="D1045" s="516"/>
      <c r="E1045" s="516"/>
      <c r="F1045" s="516"/>
      <c r="G1045" s="516"/>
      <c r="H1045" s="516"/>
      <c r="I1045" s="516"/>
      <c r="J1045" s="516"/>
      <c r="K1045" s="516"/>
      <c r="L1045" s="516"/>
      <c r="M1045" s="345" t="s">
        <v>510</v>
      </c>
      <c r="N1045" s="343">
        <v>788</v>
      </c>
    </row>
    <row r="1046" spans="1:14" ht="13.5" customHeight="1" x14ac:dyDescent="0.25">
      <c r="A1046" s="342" t="s">
        <v>8703</v>
      </c>
      <c r="B1046" s="345" t="s">
        <v>384</v>
      </c>
      <c r="C1046" s="516" t="s">
        <v>8704</v>
      </c>
      <c r="D1046" s="516"/>
      <c r="E1046" s="516"/>
      <c r="F1046" s="516"/>
      <c r="G1046" s="516"/>
      <c r="H1046" s="516"/>
      <c r="I1046" s="516"/>
      <c r="J1046" s="516"/>
      <c r="K1046" s="516"/>
      <c r="L1046" s="516"/>
      <c r="M1046" s="345" t="s">
        <v>510</v>
      </c>
      <c r="N1046" s="343">
        <v>22.21</v>
      </c>
    </row>
    <row r="1047" spans="1:14" ht="12.75" customHeight="1" x14ac:dyDescent="0.25">
      <c r="A1047" s="342" t="s">
        <v>8705</v>
      </c>
      <c r="B1047" s="345" t="s">
        <v>384</v>
      </c>
      <c r="C1047" s="516" t="s">
        <v>8706</v>
      </c>
      <c r="D1047" s="516"/>
      <c r="E1047" s="516"/>
      <c r="F1047" s="516"/>
      <c r="G1047" s="516"/>
      <c r="H1047" s="516"/>
      <c r="I1047" s="516"/>
      <c r="J1047" s="516"/>
      <c r="K1047" s="516"/>
      <c r="L1047" s="516"/>
      <c r="M1047" s="345" t="s">
        <v>510</v>
      </c>
      <c r="N1047" s="343">
        <v>39.229999999999997</v>
      </c>
    </row>
    <row r="1048" spans="1:14" ht="13.5" customHeight="1" x14ac:dyDescent="0.25">
      <c r="A1048" s="342" t="s">
        <v>8707</v>
      </c>
      <c r="B1048" s="345" t="s">
        <v>384</v>
      </c>
      <c r="C1048" s="516" t="s">
        <v>8708</v>
      </c>
      <c r="D1048" s="516"/>
      <c r="E1048" s="516"/>
      <c r="F1048" s="516"/>
      <c r="G1048" s="516"/>
      <c r="H1048" s="516"/>
      <c r="I1048" s="516"/>
      <c r="J1048" s="516"/>
      <c r="K1048" s="516"/>
      <c r="L1048" s="516"/>
      <c r="M1048" s="345" t="s">
        <v>510</v>
      </c>
      <c r="N1048" s="343">
        <v>68.08</v>
      </c>
    </row>
    <row r="1049" spans="1:14" ht="12.75" customHeight="1" x14ac:dyDescent="0.25">
      <c r="A1049" s="342" t="s">
        <v>8709</v>
      </c>
      <c r="B1049" s="345" t="s">
        <v>384</v>
      </c>
      <c r="C1049" s="516" t="s">
        <v>8710</v>
      </c>
      <c r="D1049" s="516"/>
      <c r="E1049" s="516"/>
      <c r="F1049" s="516"/>
      <c r="G1049" s="516"/>
      <c r="H1049" s="516"/>
      <c r="I1049" s="516"/>
      <c r="J1049" s="516"/>
      <c r="K1049" s="516"/>
      <c r="L1049" s="516"/>
      <c r="M1049" s="345" t="s">
        <v>510</v>
      </c>
      <c r="N1049" s="343">
        <v>85.23</v>
      </c>
    </row>
    <row r="1050" spans="1:14" ht="12.75" customHeight="1" x14ac:dyDescent="0.25">
      <c r="A1050" s="342" t="s">
        <v>8711</v>
      </c>
      <c r="B1050" s="345" t="s">
        <v>384</v>
      </c>
      <c r="C1050" s="516" t="s">
        <v>8712</v>
      </c>
      <c r="D1050" s="516"/>
      <c r="E1050" s="516"/>
      <c r="F1050" s="516"/>
      <c r="G1050" s="516"/>
      <c r="H1050" s="516"/>
      <c r="I1050" s="516"/>
      <c r="J1050" s="516"/>
      <c r="K1050" s="516"/>
      <c r="L1050" s="516"/>
      <c r="M1050" s="345" t="s">
        <v>510</v>
      </c>
      <c r="N1050" s="343">
        <v>88.54</v>
      </c>
    </row>
    <row r="1051" spans="1:14" ht="13.5" customHeight="1" x14ac:dyDescent="0.25">
      <c r="A1051" s="342" t="s">
        <v>8713</v>
      </c>
      <c r="B1051" s="345" t="s">
        <v>384</v>
      </c>
      <c r="C1051" s="516" t="s">
        <v>8714</v>
      </c>
      <c r="D1051" s="516"/>
      <c r="E1051" s="516"/>
      <c r="F1051" s="516"/>
      <c r="G1051" s="516"/>
      <c r="H1051" s="516"/>
      <c r="I1051" s="516"/>
      <c r="J1051" s="516"/>
      <c r="K1051" s="516"/>
      <c r="L1051" s="516"/>
      <c r="M1051" s="345" t="s">
        <v>510</v>
      </c>
      <c r="N1051" s="343">
        <v>125.47</v>
      </c>
    </row>
    <row r="1052" spans="1:14" ht="12.75" customHeight="1" x14ac:dyDescent="0.25">
      <c r="A1052" s="342" t="s">
        <v>8715</v>
      </c>
      <c r="B1052" s="345" t="s">
        <v>384</v>
      </c>
      <c r="C1052" s="516" t="s">
        <v>8716</v>
      </c>
      <c r="D1052" s="516"/>
      <c r="E1052" s="516"/>
      <c r="F1052" s="516"/>
      <c r="G1052" s="516"/>
      <c r="H1052" s="516"/>
      <c r="I1052" s="516"/>
      <c r="J1052" s="516"/>
      <c r="K1052" s="516"/>
      <c r="L1052" s="516"/>
      <c r="M1052" s="345" t="s">
        <v>510</v>
      </c>
      <c r="N1052" s="343">
        <v>123.67</v>
      </c>
    </row>
    <row r="1053" spans="1:14" ht="13.5" customHeight="1" x14ac:dyDescent="0.25">
      <c r="A1053" s="342" t="s">
        <v>8717</v>
      </c>
      <c r="B1053" s="345" t="s">
        <v>384</v>
      </c>
      <c r="C1053" s="516" t="s">
        <v>8718</v>
      </c>
      <c r="D1053" s="516"/>
      <c r="E1053" s="516"/>
      <c r="F1053" s="516"/>
      <c r="G1053" s="516"/>
      <c r="H1053" s="516"/>
      <c r="I1053" s="516"/>
      <c r="J1053" s="516"/>
      <c r="K1053" s="516"/>
      <c r="L1053" s="516"/>
      <c r="M1053" s="345" t="s">
        <v>510</v>
      </c>
      <c r="N1053" s="343">
        <v>123.67</v>
      </c>
    </row>
    <row r="1054" spans="1:14" ht="12.75" customHeight="1" x14ac:dyDescent="0.25">
      <c r="A1054" s="342" t="s">
        <v>8719</v>
      </c>
      <c r="B1054" s="345" t="s">
        <v>384</v>
      </c>
      <c r="C1054" s="516" t="s">
        <v>8720</v>
      </c>
      <c r="D1054" s="516"/>
      <c r="E1054" s="516"/>
      <c r="F1054" s="516"/>
      <c r="G1054" s="516"/>
      <c r="H1054" s="516"/>
      <c r="I1054" s="516"/>
      <c r="J1054" s="516"/>
      <c r="K1054" s="516"/>
      <c r="L1054" s="516"/>
      <c r="M1054" s="345" t="s">
        <v>510</v>
      </c>
      <c r="N1054" s="343">
        <v>150</v>
      </c>
    </row>
    <row r="1055" spans="1:14" ht="12.75" customHeight="1" x14ac:dyDescent="0.25">
      <c r="A1055" s="342" t="s">
        <v>8721</v>
      </c>
      <c r="B1055" s="345" t="s">
        <v>384</v>
      </c>
      <c r="C1055" s="516" t="s">
        <v>8722</v>
      </c>
      <c r="D1055" s="516"/>
      <c r="E1055" s="516"/>
      <c r="F1055" s="516"/>
      <c r="G1055" s="516"/>
      <c r="H1055" s="516"/>
      <c r="I1055" s="516"/>
      <c r="J1055" s="516"/>
      <c r="K1055" s="516"/>
      <c r="L1055" s="516"/>
      <c r="M1055" s="345" t="s">
        <v>510</v>
      </c>
      <c r="N1055" s="343">
        <v>438.85</v>
      </c>
    </row>
    <row r="1056" spans="1:14" ht="13.5" customHeight="1" x14ac:dyDescent="0.25">
      <c r="A1056" s="342" t="s">
        <v>8723</v>
      </c>
      <c r="B1056" s="345" t="s">
        <v>384</v>
      </c>
      <c r="C1056" s="516" t="s">
        <v>8724</v>
      </c>
      <c r="D1056" s="516"/>
      <c r="E1056" s="516"/>
      <c r="F1056" s="516"/>
      <c r="G1056" s="516"/>
      <c r="H1056" s="516"/>
      <c r="I1056" s="516"/>
      <c r="J1056" s="516"/>
      <c r="K1056" s="516"/>
      <c r="L1056" s="516"/>
      <c r="M1056" s="345" t="s">
        <v>510</v>
      </c>
      <c r="N1056" s="343">
        <v>445.35</v>
      </c>
    </row>
    <row r="1057" spans="1:14" ht="12.75" customHeight="1" x14ac:dyDescent="0.25">
      <c r="A1057" s="342" t="s">
        <v>8725</v>
      </c>
      <c r="B1057" s="345" t="s">
        <v>384</v>
      </c>
      <c r="C1057" s="516" t="s">
        <v>8726</v>
      </c>
      <c r="D1057" s="516"/>
      <c r="E1057" s="516"/>
      <c r="F1057" s="516"/>
      <c r="G1057" s="516"/>
      <c r="H1057" s="516"/>
      <c r="I1057" s="516"/>
      <c r="J1057" s="516"/>
      <c r="K1057" s="516"/>
      <c r="L1057" s="516"/>
      <c r="M1057" s="345" t="s">
        <v>510</v>
      </c>
      <c r="N1057" s="343">
        <v>445.35</v>
      </c>
    </row>
    <row r="1058" spans="1:14" ht="12.75" customHeight="1" x14ac:dyDescent="0.25">
      <c r="A1058" s="342" t="s">
        <v>8727</v>
      </c>
      <c r="B1058" s="345" t="s">
        <v>384</v>
      </c>
      <c r="C1058" s="516" t="s">
        <v>8728</v>
      </c>
      <c r="D1058" s="516"/>
      <c r="E1058" s="516"/>
      <c r="F1058" s="516"/>
      <c r="G1058" s="516"/>
      <c r="H1058" s="516"/>
      <c r="I1058" s="516"/>
      <c r="J1058" s="516"/>
      <c r="K1058" s="516"/>
      <c r="L1058" s="516"/>
      <c r="M1058" s="345" t="s">
        <v>510</v>
      </c>
      <c r="N1058" s="343">
        <v>8.5</v>
      </c>
    </row>
    <row r="1059" spans="1:14" ht="13.5" customHeight="1" x14ac:dyDescent="0.25">
      <c r="A1059" s="342" t="s">
        <v>8729</v>
      </c>
      <c r="B1059" s="345" t="s">
        <v>384</v>
      </c>
      <c r="C1059" s="516" t="s">
        <v>8730</v>
      </c>
      <c r="D1059" s="516"/>
      <c r="E1059" s="516"/>
      <c r="F1059" s="516"/>
      <c r="G1059" s="516"/>
      <c r="H1059" s="516"/>
      <c r="I1059" s="516"/>
      <c r="J1059" s="516"/>
      <c r="K1059" s="516"/>
      <c r="L1059" s="516"/>
      <c r="M1059" s="345" t="s">
        <v>510</v>
      </c>
      <c r="N1059" s="343">
        <v>8.5</v>
      </c>
    </row>
    <row r="1060" spans="1:14" ht="12.75" customHeight="1" x14ac:dyDescent="0.25">
      <c r="A1060" s="342" t="s">
        <v>8731</v>
      </c>
      <c r="B1060" s="345" t="s">
        <v>384</v>
      </c>
      <c r="C1060" s="516" t="s">
        <v>8732</v>
      </c>
      <c r="D1060" s="516"/>
      <c r="E1060" s="516"/>
      <c r="F1060" s="516"/>
      <c r="G1060" s="516"/>
      <c r="H1060" s="516"/>
      <c r="I1060" s="516"/>
      <c r="J1060" s="516"/>
      <c r="K1060" s="516"/>
      <c r="L1060" s="516"/>
      <c r="M1060" s="345" t="s">
        <v>510</v>
      </c>
      <c r="N1060" s="343">
        <v>8.5</v>
      </c>
    </row>
    <row r="1061" spans="1:14" ht="13.5" customHeight="1" x14ac:dyDescent="0.25">
      <c r="A1061" s="342" t="s">
        <v>8733</v>
      </c>
      <c r="B1061" s="345" t="s">
        <v>384</v>
      </c>
      <c r="C1061" s="516" t="s">
        <v>8734</v>
      </c>
      <c r="D1061" s="516"/>
      <c r="E1061" s="516"/>
      <c r="F1061" s="516"/>
      <c r="G1061" s="516"/>
      <c r="H1061" s="516"/>
      <c r="I1061" s="516"/>
      <c r="J1061" s="516"/>
      <c r="K1061" s="516"/>
      <c r="L1061" s="516"/>
      <c r="M1061" s="345" t="s">
        <v>510</v>
      </c>
      <c r="N1061" s="343">
        <v>8.5</v>
      </c>
    </row>
    <row r="1062" spans="1:14" ht="12.75" customHeight="1" x14ac:dyDescent="0.25">
      <c r="A1062" s="342" t="s">
        <v>8735</v>
      </c>
      <c r="B1062" s="345" t="s">
        <v>384</v>
      </c>
      <c r="C1062" s="516" t="s">
        <v>8736</v>
      </c>
      <c r="D1062" s="516"/>
      <c r="E1062" s="516"/>
      <c r="F1062" s="516"/>
      <c r="G1062" s="516"/>
      <c r="H1062" s="516"/>
      <c r="I1062" s="516"/>
      <c r="J1062" s="516"/>
      <c r="K1062" s="516"/>
      <c r="L1062" s="516"/>
      <c r="M1062" s="345" t="s">
        <v>510</v>
      </c>
      <c r="N1062" s="343">
        <v>8.5</v>
      </c>
    </row>
    <row r="1063" spans="1:14" ht="12.75" customHeight="1" x14ac:dyDescent="0.25">
      <c r="A1063" s="342" t="s">
        <v>8737</v>
      </c>
      <c r="B1063" s="345" t="s">
        <v>384</v>
      </c>
      <c r="C1063" s="516" t="s">
        <v>8738</v>
      </c>
      <c r="D1063" s="516"/>
      <c r="E1063" s="516"/>
      <c r="F1063" s="516"/>
      <c r="G1063" s="516"/>
      <c r="H1063" s="516"/>
      <c r="I1063" s="516"/>
      <c r="J1063" s="516"/>
      <c r="K1063" s="516"/>
      <c r="L1063" s="516"/>
      <c r="M1063" s="345" t="s">
        <v>510</v>
      </c>
      <c r="N1063" s="343">
        <v>11.76</v>
      </c>
    </row>
    <row r="1064" spans="1:14" ht="13.5" customHeight="1" x14ac:dyDescent="0.25">
      <c r="A1064" s="342" t="s">
        <v>8739</v>
      </c>
      <c r="B1064" s="345" t="s">
        <v>384</v>
      </c>
      <c r="C1064" s="516" t="s">
        <v>8740</v>
      </c>
      <c r="D1064" s="516"/>
      <c r="E1064" s="516"/>
      <c r="F1064" s="516"/>
      <c r="G1064" s="516"/>
      <c r="H1064" s="516"/>
      <c r="I1064" s="516"/>
      <c r="J1064" s="516"/>
      <c r="K1064" s="516"/>
      <c r="L1064" s="516"/>
      <c r="M1064" s="345" t="s">
        <v>510</v>
      </c>
      <c r="N1064" s="343">
        <v>11.76</v>
      </c>
    </row>
    <row r="1065" spans="1:14" ht="12.75" customHeight="1" x14ac:dyDescent="0.25">
      <c r="A1065" s="342" t="s">
        <v>8741</v>
      </c>
      <c r="B1065" s="345" t="s">
        <v>384</v>
      </c>
      <c r="C1065" s="516" t="s">
        <v>8742</v>
      </c>
      <c r="D1065" s="516"/>
      <c r="E1065" s="516"/>
      <c r="F1065" s="516"/>
      <c r="G1065" s="516"/>
      <c r="H1065" s="516"/>
      <c r="I1065" s="516"/>
      <c r="J1065" s="516"/>
      <c r="K1065" s="516"/>
      <c r="L1065" s="516"/>
      <c r="M1065" s="345" t="s">
        <v>510</v>
      </c>
      <c r="N1065" s="343">
        <v>14.3</v>
      </c>
    </row>
    <row r="1066" spans="1:14" ht="13.5" customHeight="1" x14ac:dyDescent="0.25">
      <c r="A1066" s="342" t="s">
        <v>8743</v>
      </c>
      <c r="B1066" s="345" t="s">
        <v>384</v>
      </c>
      <c r="C1066" s="516" t="s">
        <v>8744</v>
      </c>
      <c r="D1066" s="516"/>
      <c r="E1066" s="516"/>
      <c r="F1066" s="516"/>
      <c r="G1066" s="516"/>
      <c r="H1066" s="516"/>
      <c r="I1066" s="516"/>
      <c r="J1066" s="516"/>
      <c r="K1066" s="516"/>
      <c r="L1066" s="516"/>
      <c r="M1066" s="345" t="s">
        <v>510</v>
      </c>
      <c r="N1066" s="343">
        <v>36.049999999999997</v>
      </c>
    </row>
    <row r="1067" spans="1:14" ht="12.75" customHeight="1" x14ac:dyDescent="0.25">
      <c r="A1067" s="342" t="s">
        <v>8745</v>
      </c>
      <c r="B1067" s="345" t="s">
        <v>384</v>
      </c>
      <c r="C1067" s="516" t="s">
        <v>8746</v>
      </c>
      <c r="D1067" s="516"/>
      <c r="E1067" s="516"/>
      <c r="F1067" s="516"/>
      <c r="G1067" s="516"/>
      <c r="H1067" s="516"/>
      <c r="I1067" s="516"/>
      <c r="J1067" s="516"/>
      <c r="K1067" s="516"/>
      <c r="L1067" s="516"/>
      <c r="M1067" s="345" t="s">
        <v>510</v>
      </c>
      <c r="N1067" s="343">
        <v>36.049999999999997</v>
      </c>
    </row>
    <row r="1068" spans="1:14" ht="12.75" customHeight="1" x14ac:dyDescent="0.25">
      <c r="A1068" s="342" t="s">
        <v>8747</v>
      </c>
      <c r="B1068" s="345" t="s">
        <v>384</v>
      </c>
      <c r="C1068" s="516" t="s">
        <v>8748</v>
      </c>
      <c r="D1068" s="516"/>
      <c r="E1068" s="516"/>
      <c r="F1068" s="516"/>
      <c r="G1068" s="516"/>
      <c r="H1068" s="516"/>
      <c r="I1068" s="516"/>
      <c r="J1068" s="516"/>
      <c r="K1068" s="516"/>
      <c r="L1068" s="516"/>
      <c r="M1068" s="345" t="s">
        <v>510</v>
      </c>
      <c r="N1068" s="343">
        <v>36.049999999999997</v>
      </c>
    </row>
    <row r="1069" spans="1:14" ht="13.5" customHeight="1" x14ac:dyDescent="0.25">
      <c r="A1069" s="342" t="s">
        <v>8749</v>
      </c>
      <c r="B1069" s="345" t="s">
        <v>384</v>
      </c>
      <c r="C1069" s="516" t="s">
        <v>8750</v>
      </c>
      <c r="D1069" s="516"/>
      <c r="E1069" s="516"/>
      <c r="F1069" s="516"/>
      <c r="G1069" s="516"/>
      <c r="H1069" s="516"/>
      <c r="I1069" s="516"/>
      <c r="J1069" s="516"/>
      <c r="K1069" s="516"/>
      <c r="L1069" s="516"/>
      <c r="M1069" s="345" t="s">
        <v>510</v>
      </c>
      <c r="N1069" s="343">
        <v>36.049999999999997</v>
      </c>
    </row>
    <row r="1070" spans="1:14" ht="12.75" customHeight="1" x14ac:dyDescent="0.25">
      <c r="A1070" s="342" t="s">
        <v>8751</v>
      </c>
      <c r="B1070" s="345" t="s">
        <v>384</v>
      </c>
      <c r="C1070" s="516" t="s">
        <v>8752</v>
      </c>
      <c r="D1070" s="516"/>
      <c r="E1070" s="516"/>
      <c r="F1070" s="516"/>
      <c r="G1070" s="516"/>
      <c r="H1070" s="516"/>
      <c r="I1070" s="516"/>
      <c r="J1070" s="516"/>
      <c r="K1070" s="516"/>
      <c r="L1070" s="516"/>
      <c r="M1070" s="345" t="s">
        <v>510</v>
      </c>
      <c r="N1070" s="343">
        <v>36.049999999999997</v>
      </c>
    </row>
    <row r="1071" spans="1:14" ht="12.75" customHeight="1" x14ac:dyDescent="0.25">
      <c r="A1071" s="342" t="s">
        <v>8753</v>
      </c>
      <c r="B1071" s="345" t="s">
        <v>384</v>
      </c>
      <c r="C1071" s="516" t="s">
        <v>8754</v>
      </c>
      <c r="D1071" s="516"/>
      <c r="E1071" s="516"/>
      <c r="F1071" s="516"/>
      <c r="G1071" s="516"/>
      <c r="H1071" s="516"/>
      <c r="I1071" s="516"/>
      <c r="J1071" s="516"/>
      <c r="K1071" s="516"/>
      <c r="L1071" s="516"/>
      <c r="M1071" s="345" t="s">
        <v>510</v>
      </c>
      <c r="N1071" s="343">
        <v>36.049999999999997</v>
      </c>
    </row>
    <row r="1072" spans="1:14" ht="13.5" customHeight="1" x14ac:dyDescent="0.25">
      <c r="A1072" s="342" t="s">
        <v>8755</v>
      </c>
      <c r="B1072" s="345" t="s">
        <v>384</v>
      </c>
      <c r="C1072" s="516" t="s">
        <v>8756</v>
      </c>
      <c r="D1072" s="516"/>
      <c r="E1072" s="516"/>
      <c r="F1072" s="516"/>
      <c r="G1072" s="516"/>
      <c r="H1072" s="516"/>
      <c r="I1072" s="516"/>
      <c r="J1072" s="516"/>
      <c r="K1072" s="516"/>
      <c r="L1072" s="516"/>
      <c r="M1072" s="345" t="s">
        <v>510</v>
      </c>
      <c r="N1072" s="343">
        <v>36.049999999999997</v>
      </c>
    </row>
    <row r="1073" spans="1:14" ht="12.75" customHeight="1" x14ac:dyDescent="0.25">
      <c r="A1073" s="342" t="s">
        <v>8757</v>
      </c>
      <c r="B1073" s="345" t="s">
        <v>384</v>
      </c>
      <c r="C1073" s="516" t="s">
        <v>8758</v>
      </c>
      <c r="D1073" s="516"/>
      <c r="E1073" s="516"/>
      <c r="F1073" s="516"/>
      <c r="G1073" s="516"/>
      <c r="H1073" s="516"/>
      <c r="I1073" s="516"/>
      <c r="J1073" s="516"/>
      <c r="K1073" s="516"/>
      <c r="L1073" s="516"/>
      <c r="M1073" s="345" t="s">
        <v>510</v>
      </c>
      <c r="N1073" s="343">
        <v>39.6</v>
      </c>
    </row>
    <row r="1074" spans="1:14" ht="13.5" customHeight="1" x14ac:dyDescent="0.25">
      <c r="A1074" s="342" t="s">
        <v>8759</v>
      </c>
      <c r="B1074" s="345" t="s">
        <v>384</v>
      </c>
      <c r="C1074" s="516" t="s">
        <v>8760</v>
      </c>
      <c r="D1074" s="516"/>
      <c r="E1074" s="516"/>
      <c r="F1074" s="516"/>
      <c r="G1074" s="516"/>
      <c r="H1074" s="516"/>
      <c r="I1074" s="516"/>
      <c r="J1074" s="516"/>
      <c r="K1074" s="516"/>
      <c r="L1074" s="516"/>
      <c r="M1074" s="345" t="s">
        <v>510</v>
      </c>
      <c r="N1074" s="343">
        <v>81.75</v>
      </c>
    </row>
    <row r="1075" spans="1:14" ht="12.75" customHeight="1" x14ac:dyDescent="0.25">
      <c r="A1075" s="342" t="s">
        <v>8761</v>
      </c>
      <c r="B1075" s="345" t="s">
        <v>384</v>
      </c>
      <c r="C1075" s="516" t="s">
        <v>8762</v>
      </c>
      <c r="D1075" s="516"/>
      <c r="E1075" s="516"/>
      <c r="F1075" s="516"/>
      <c r="G1075" s="516"/>
      <c r="H1075" s="516"/>
      <c r="I1075" s="516"/>
      <c r="J1075" s="516"/>
      <c r="K1075" s="516"/>
      <c r="L1075" s="516"/>
      <c r="M1075" s="345" t="s">
        <v>510</v>
      </c>
      <c r="N1075" s="343">
        <v>81.75</v>
      </c>
    </row>
    <row r="1076" spans="1:14" ht="12.75" customHeight="1" x14ac:dyDescent="0.25">
      <c r="A1076" s="342" t="s">
        <v>8763</v>
      </c>
      <c r="B1076" s="345" t="s">
        <v>384</v>
      </c>
      <c r="C1076" s="516" t="s">
        <v>8764</v>
      </c>
      <c r="D1076" s="516"/>
      <c r="E1076" s="516"/>
      <c r="F1076" s="516"/>
      <c r="G1076" s="516"/>
      <c r="H1076" s="516"/>
      <c r="I1076" s="516"/>
      <c r="J1076" s="516"/>
      <c r="K1076" s="516"/>
      <c r="L1076" s="516"/>
      <c r="M1076" s="345" t="s">
        <v>510</v>
      </c>
      <c r="N1076" s="343">
        <v>42.22</v>
      </c>
    </row>
    <row r="1077" spans="1:14" ht="13.5" customHeight="1" x14ac:dyDescent="0.25">
      <c r="A1077" s="342" t="s">
        <v>8765</v>
      </c>
      <c r="B1077" s="345" t="s">
        <v>384</v>
      </c>
      <c r="C1077" s="516" t="s">
        <v>8766</v>
      </c>
      <c r="D1077" s="516"/>
      <c r="E1077" s="516"/>
      <c r="F1077" s="516"/>
      <c r="G1077" s="516"/>
      <c r="H1077" s="516"/>
      <c r="I1077" s="516"/>
      <c r="J1077" s="516"/>
      <c r="K1077" s="516"/>
      <c r="L1077" s="516"/>
      <c r="M1077" s="345" t="s">
        <v>510</v>
      </c>
      <c r="N1077" s="343">
        <v>49.03</v>
      </c>
    </row>
    <row r="1078" spans="1:14" ht="12.75" customHeight="1" x14ac:dyDescent="0.25">
      <c r="A1078" s="342" t="s">
        <v>8767</v>
      </c>
      <c r="B1078" s="345" t="s">
        <v>384</v>
      </c>
      <c r="C1078" s="516" t="s">
        <v>8768</v>
      </c>
      <c r="D1078" s="516"/>
      <c r="E1078" s="516"/>
      <c r="F1078" s="516"/>
      <c r="G1078" s="516"/>
      <c r="H1078" s="516"/>
      <c r="I1078" s="516"/>
      <c r="J1078" s="516"/>
      <c r="K1078" s="516"/>
      <c r="L1078" s="516"/>
      <c r="M1078" s="345" t="s">
        <v>510</v>
      </c>
      <c r="N1078" s="343">
        <v>49.03</v>
      </c>
    </row>
    <row r="1079" spans="1:14" ht="13.5" customHeight="1" x14ac:dyDescent="0.25">
      <c r="A1079" s="342" t="s">
        <v>8769</v>
      </c>
      <c r="B1079" s="345" t="s">
        <v>384</v>
      </c>
      <c r="C1079" s="516" t="s">
        <v>8770</v>
      </c>
      <c r="D1079" s="516"/>
      <c r="E1079" s="516"/>
      <c r="F1079" s="516"/>
      <c r="G1079" s="516"/>
      <c r="H1079" s="516"/>
      <c r="I1079" s="516"/>
      <c r="J1079" s="516"/>
      <c r="K1079" s="516"/>
      <c r="L1079" s="516"/>
      <c r="M1079" s="345" t="s">
        <v>510</v>
      </c>
      <c r="N1079" s="343">
        <v>49.03</v>
      </c>
    </row>
    <row r="1080" spans="1:14" ht="12.75" customHeight="1" x14ac:dyDescent="0.25">
      <c r="A1080" s="342" t="s">
        <v>8771</v>
      </c>
      <c r="B1080" s="345" t="s">
        <v>384</v>
      </c>
      <c r="C1080" s="516" t="s">
        <v>8772</v>
      </c>
      <c r="D1080" s="516"/>
      <c r="E1080" s="516"/>
      <c r="F1080" s="516"/>
      <c r="G1080" s="516"/>
      <c r="H1080" s="516"/>
      <c r="I1080" s="516"/>
      <c r="J1080" s="516"/>
      <c r="K1080" s="516"/>
      <c r="L1080" s="516"/>
      <c r="M1080" s="345" t="s">
        <v>510</v>
      </c>
      <c r="N1080" s="343">
        <v>49.03</v>
      </c>
    </row>
    <row r="1081" spans="1:14" ht="12.75" customHeight="1" x14ac:dyDescent="0.25">
      <c r="A1081" s="342" t="s">
        <v>8773</v>
      </c>
      <c r="B1081" s="345" t="s">
        <v>384</v>
      </c>
      <c r="C1081" s="516" t="s">
        <v>8774</v>
      </c>
      <c r="D1081" s="516"/>
      <c r="E1081" s="516"/>
      <c r="F1081" s="516"/>
      <c r="G1081" s="516"/>
      <c r="H1081" s="516"/>
      <c r="I1081" s="516"/>
      <c r="J1081" s="516"/>
      <c r="K1081" s="516"/>
      <c r="L1081" s="516"/>
      <c r="M1081" s="345" t="s">
        <v>510</v>
      </c>
      <c r="N1081" s="343">
        <v>49.02</v>
      </c>
    </row>
    <row r="1082" spans="1:14" ht="13.5" customHeight="1" x14ac:dyDescent="0.25">
      <c r="A1082" s="342" t="s">
        <v>8775</v>
      </c>
      <c r="B1082" s="345" t="s">
        <v>384</v>
      </c>
      <c r="C1082" s="516" t="s">
        <v>8776</v>
      </c>
      <c r="D1082" s="516"/>
      <c r="E1082" s="516"/>
      <c r="F1082" s="516"/>
      <c r="G1082" s="516"/>
      <c r="H1082" s="516"/>
      <c r="I1082" s="516"/>
      <c r="J1082" s="516"/>
      <c r="K1082" s="516"/>
      <c r="L1082" s="516"/>
      <c r="M1082" s="345" t="s">
        <v>510</v>
      </c>
      <c r="N1082" s="343">
        <v>49.03</v>
      </c>
    </row>
    <row r="1083" spans="1:14" ht="12.75" customHeight="1" x14ac:dyDescent="0.25">
      <c r="A1083" s="342" t="s">
        <v>8777</v>
      </c>
      <c r="B1083" s="345" t="s">
        <v>384</v>
      </c>
      <c r="C1083" s="516" t="s">
        <v>8778</v>
      </c>
      <c r="D1083" s="516"/>
      <c r="E1083" s="516"/>
      <c r="F1083" s="516"/>
      <c r="G1083" s="516"/>
      <c r="H1083" s="516"/>
      <c r="I1083" s="516"/>
      <c r="J1083" s="516"/>
      <c r="K1083" s="516"/>
      <c r="L1083" s="516"/>
      <c r="M1083" s="345" t="s">
        <v>510</v>
      </c>
      <c r="N1083" s="343">
        <v>53.56</v>
      </c>
    </row>
    <row r="1084" spans="1:14" ht="13.5" customHeight="1" x14ac:dyDescent="0.25">
      <c r="A1084" s="342" t="s">
        <v>8779</v>
      </c>
      <c r="B1084" s="345" t="s">
        <v>384</v>
      </c>
      <c r="C1084" s="516" t="s">
        <v>8780</v>
      </c>
      <c r="D1084" s="516"/>
      <c r="E1084" s="516"/>
      <c r="F1084" s="516"/>
      <c r="G1084" s="516"/>
      <c r="H1084" s="516"/>
      <c r="I1084" s="516"/>
      <c r="J1084" s="516"/>
      <c r="K1084" s="516"/>
      <c r="L1084" s="516"/>
      <c r="M1084" s="345" t="s">
        <v>510</v>
      </c>
      <c r="N1084" s="343">
        <v>495.65</v>
      </c>
    </row>
    <row r="1085" spans="1:14" ht="12.75" customHeight="1" x14ac:dyDescent="0.25">
      <c r="A1085" s="342" t="s">
        <v>8781</v>
      </c>
      <c r="B1085" s="345" t="s">
        <v>384</v>
      </c>
      <c r="C1085" s="516" t="s">
        <v>8782</v>
      </c>
      <c r="D1085" s="516"/>
      <c r="E1085" s="516"/>
      <c r="F1085" s="516"/>
      <c r="G1085" s="516"/>
      <c r="H1085" s="516"/>
      <c r="I1085" s="516"/>
      <c r="J1085" s="516"/>
      <c r="K1085" s="516"/>
      <c r="L1085" s="516"/>
      <c r="M1085" s="345" t="s">
        <v>510</v>
      </c>
      <c r="N1085" s="343">
        <v>516.98</v>
      </c>
    </row>
    <row r="1086" spans="1:14" ht="12.75" customHeight="1" x14ac:dyDescent="0.25">
      <c r="A1086" s="342" t="s">
        <v>8783</v>
      </c>
      <c r="B1086" s="345" t="s">
        <v>384</v>
      </c>
      <c r="C1086" s="516" t="s">
        <v>8784</v>
      </c>
      <c r="D1086" s="516"/>
      <c r="E1086" s="516"/>
      <c r="F1086" s="516"/>
      <c r="G1086" s="516"/>
      <c r="H1086" s="516"/>
      <c r="I1086" s="516"/>
      <c r="J1086" s="516"/>
      <c r="K1086" s="516"/>
      <c r="L1086" s="516"/>
      <c r="M1086" s="345" t="s">
        <v>510</v>
      </c>
      <c r="N1086" s="343">
        <v>530.63</v>
      </c>
    </row>
    <row r="1087" spans="1:14" ht="13.5" customHeight="1" x14ac:dyDescent="0.25">
      <c r="A1087" s="342" t="s">
        <v>8785</v>
      </c>
      <c r="B1087" s="345" t="s">
        <v>384</v>
      </c>
      <c r="C1087" s="516" t="s">
        <v>705</v>
      </c>
      <c r="D1087" s="516"/>
      <c r="E1087" s="516"/>
      <c r="F1087" s="516"/>
      <c r="G1087" s="516"/>
      <c r="H1087" s="516"/>
      <c r="I1087" s="516"/>
      <c r="J1087" s="516"/>
      <c r="K1087" s="516"/>
      <c r="L1087" s="516"/>
      <c r="M1087" s="345" t="s">
        <v>510</v>
      </c>
      <c r="N1087" s="343">
        <v>23.14</v>
      </c>
    </row>
    <row r="1088" spans="1:14" ht="12.75" customHeight="1" x14ac:dyDescent="0.25">
      <c r="A1088" s="342" t="s">
        <v>8786</v>
      </c>
      <c r="B1088" s="345" t="s">
        <v>384</v>
      </c>
      <c r="C1088" s="516" t="s">
        <v>8787</v>
      </c>
      <c r="D1088" s="516"/>
      <c r="E1088" s="516"/>
      <c r="F1088" s="516"/>
      <c r="G1088" s="516"/>
      <c r="H1088" s="516"/>
      <c r="I1088" s="516"/>
      <c r="J1088" s="516"/>
      <c r="K1088" s="516"/>
      <c r="L1088" s="516"/>
      <c r="M1088" s="345" t="s">
        <v>510</v>
      </c>
      <c r="N1088" s="343">
        <v>25.23</v>
      </c>
    </row>
    <row r="1089" spans="1:14" ht="12.75" customHeight="1" x14ac:dyDescent="0.25">
      <c r="A1089" s="342" t="s">
        <v>8788</v>
      </c>
      <c r="B1089" s="345" t="s">
        <v>384</v>
      </c>
      <c r="C1089" s="516" t="s">
        <v>579</v>
      </c>
      <c r="D1089" s="516"/>
      <c r="E1089" s="516"/>
      <c r="F1089" s="516"/>
      <c r="G1089" s="516"/>
      <c r="H1089" s="516"/>
      <c r="I1089" s="516"/>
      <c r="J1089" s="516"/>
      <c r="K1089" s="516"/>
      <c r="L1089" s="516"/>
      <c r="M1089" s="345" t="s">
        <v>510</v>
      </c>
      <c r="N1089" s="343">
        <v>10.84</v>
      </c>
    </row>
    <row r="1090" spans="1:14" ht="13.5" customHeight="1" x14ac:dyDescent="0.25">
      <c r="A1090" s="342" t="s">
        <v>8789</v>
      </c>
      <c r="B1090" s="345" t="s">
        <v>384</v>
      </c>
      <c r="C1090" s="516" t="s">
        <v>605</v>
      </c>
      <c r="D1090" s="516"/>
      <c r="E1090" s="516"/>
      <c r="F1090" s="516"/>
      <c r="G1090" s="516"/>
      <c r="H1090" s="516"/>
      <c r="I1090" s="516"/>
      <c r="J1090" s="516"/>
      <c r="K1090" s="516"/>
      <c r="L1090" s="516"/>
      <c r="M1090" s="345" t="s">
        <v>9</v>
      </c>
      <c r="N1090" s="343">
        <v>82.95</v>
      </c>
    </row>
    <row r="1091" spans="1:14" ht="3" customHeight="1" x14ac:dyDescent="0.25">
      <c r="C1091" s="516"/>
      <c r="D1091" s="516"/>
      <c r="E1091" s="516"/>
      <c r="F1091" s="516"/>
      <c r="G1091" s="516"/>
      <c r="H1091" s="516"/>
      <c r="I1091" s="516"/>
      <c r="J1091" s="516"/>
      <c r="K1091" s="516"/>
      <c r="L1091" s="516"/>
    </row>
    <row r="1092" spans="1:14" ht="13.5" customHeight="1" x14ac:dyDescent="0.25">
      <c r="A1092" s="342" t="s">
        <v>8790</v>
      </c>
      <c r="B1092" s="345" t="s">
        <v>384</v>
      </c>
      <c r="C1092" s="516" t="s">
        <v>606</v>
      </c>
      <c r="D1092" s="516"/>
      <c r="E1092" s="516"/>
      <c r="F1092" s="516"/>
      <c r="G1092" s="516"/>
      <c r="H1092" s="516"/>
      <c r="I1092" s="516"/>
      <c r="J1092" s="516"/>
      <c r="K1092" s="516"/>
      <c r="L1092" s="516"/>
      <c r="M1092" s="345" t="s">
        <v>510</v>
      </c>
      <c r="N1092" s="343">
        <v>100.22</v>
      </c>
    </row>
    <row r="1093" spans="1:14" ht="3" customHeight="1" x14ac:dyDescent="0.25">
      <c r="C1093" s="516"/>
      <c r="D1093" s="516"/>
      <c r="E1093" s="516"/>
      <c r="F1093" s="516"/>
      <c r="G1093" s="516"/>
      <c r="H1093" s="516"/>
      <c r="I1093" s="516"/>
      <c r="J1093" s="516"/>
      <c r="K1093" s="516"/>
      <c r="L1093" s="516"/>
    </row>
    <row r="1094" spans="1:14" ht="12.75" customHeight="1" x14ac:dyDescent="0.25">
      <c r="A1094" s="342" t="s">
        <v>8791</v>
      </c>
      <c r="B1094" s="345" t="s">
        <v>384</v>
      </c>
      <c r="C1094" s="516" t="s">
        <v>607</v>
      </c>
      <c r="D1094" s="516"/>
      <c r="E1094" s="516"/>
      <c r="F1094" s="516"/>
      <c r="G1094" s="516"/>
      <c r="H1094" s="516"/>
      <c r="I1094" s="516"/>
      <c r="J1094" s="516"/>
      <c r="K1094" s="516"/>
      <c r="L1094" s="516"/>
      <c r="M1094" s="345" t="s">
        <v>510</v>
      </c>
      <c r="N1094" s="343">
        <v>131.06</v>
      </c>
    </row>
    <row r="1095" spans="1:14" ht="3.75" customHeight="1" x14ac:dyDescent="0.25">
      <c r="C1095" s="516"/>
      <c r="D1095" s="516"/>
      <c r="E1095" s="516"/>
      <c r="F1095" s="516"/>
      <c r="G1095" s="516"/>
      <c r="H1095" s="516"/>
      <c r="I1095" s="516"/>
      <c r="J1095" s="516"/>
      <c r="K1095" s="516"/>
      <c r="L1095" s="516"/>
    </row>
    <row r="1096" spans="1:14" ht="12.75" customHeight="1" x14ac:dyDescent="0.25">
      <c r="A1096" s="342" t="s">
        <v>8792</v>
      </c>
      <c r="B1096" s="345" t="s">
        <v>384</v>
      </c>
      <c r="C1096" s="516" t="s">
        <v>651</v>
      </c>
      <c r="D1096" s="516"/>
      <c r="E1096" s="516"/>
      <c r="F1096" s="516"/>
      <c r="G1096" s="516"/>
      <c r="H1096" s="516"/>
      <c r="I1096" s="516"/>
      <c r="J1096" s="516"/>
      <c r="K1096" s="516"/>
      <c r="L1096" s="516"/>
      <c r="M1096" s="345" t="s">
        <v>8</v>
      </c>
      <c r="N1096" s="343">
        <v>0.84</v>
      </c>
    </row>
    <row r="1097" spans="1:14" ht="13.5" customHeight="1" x14ac:dyDescent="0.25">
      <c r="A1097" s="342" t="s">
        <v>8793</v>
      </c>
      <c r="B1097" s="345" t="s">
        <v>384</v>
      </c>
      <c r="C1097" s="516" t="s">
        <v>653</v>
      </c>
      <c r="D1097" s="516"/>
      <c r="E1097" s="516"/>
      <c r="F1097" s="516"/>
      <c r="G1097" s="516"/>
      <c r="H1097" s="516"/>
      <c r="I1097" s="516"/>
      <c r="J1097" s="516"/>
      <c r="K1097" s="516"/>
      <c r="L1097" s="516"/>
      <c r="M1097" s="345" t="s">
        <v>8</v>
      </c>
      <c r="N1097" s="343">
        <v>1.26</v>
      </c>
    </row>
    <row r="1098" spans="1:14" ht="12.75" customHeight="1" x14ac:dyDescent="0.25">
      <c r="A1098" s="342" t="s">
        <v>8794</v>
      </c>
      <c r="B1098" s="345" t="s">
        <v>384</v>
      </c>
      <c r="C1098" s="516" t="s">
        <v>654</v>
      </c>
      <c r="D1098" s="516"/>
      <c r="E1098" s="516"/>
      <c r="F1098" s="516"/>
      <c r="G1098" s="516"/>
      <c r="H1098" s="516"/>
      <c r="I1098" s="516"/>
      <c r="J1098" s="516"/>
      <c r="K1098" s="516"/>
      <c r="L1098" s="516"/>
      <c r="M1098" s="345" t="s">
        <v>8</v>
      </c>
      <c r="N1098" s="343">
        <v>2.17</v>
      </c>
    </row>
    <row r="1099" spans="1:14" ht="12.75" customHeight="1" x14ac:dyDescent="0.25">
      <c r="A1099" s="342" t="s">
        <v>8795</v>
      </c>
      <c r="B1099" s="345" t="s">
        <v>384</v>
      </c>
      <c r="C1099" s="516" t="s">
        <v>655</v>
      </c>
      <c r="D1099" s="516"/>
      <c r="E1099" s="516"/>
      <c r="F1099" s="516"/>
      <c r="G1099" s="516"/>
      <c r="H1099" s="516"/>
      <c r="I1099" s="516"/>
      <c r="J1099" s="516"/>
      <c r="K1099" s="516"/>
      <c r="L1099" s="516"/>
      <c r="M1099" s="345" t="s">
        <v>8</v>
      </c>
      <c r="N1099" s="343">
        <v>3.17</v>
      </c>
    </row>
    <row r="1100" spans="1:14" ht="13.5" customHeight="1" x14ac:dyDescent="0.25">
      <c r="A1100" s="342" t="s">
        <v>8796</v>
      </c>
      <c r="B1100" s="345" t="s">
        <v>384</v>
      </c>
      <c r="C1100" s="516" t="s">
        <v>652</v>
      </c>
      <c r="D1100" s="516"/>
      <c r="E1100" s="516"/>
      <c r="F1100" s="516"/>
      <c r="G1100" s="516"/>
      <c r="H1100" s="516"/>
      <c r="I1100" s="516"/>
      <c r="J1100" s="516"/>
      <c r="K1100" s="516"/>
      <c r="L1100" s="516"/>
      <c r="M1100" s="345" t="s">
        <v>8</v>
      </c>
      <c r="N1100" s="343">
        <v>5.49</v>
      </c>
    </row>
    <row r="1101" spans="1:14" ht="12.75" customHeight="1" x14ac:dyDescent="0.25">
      <c r="A1101" s="342" t="s">
        <v>8797</v>
      </c>
      <c r="B1101" s="345" t="s">
        <v>384</v>
      </c>
      <c r="C1101" s="516" t="s">
        <v>656</v>
      </c>
      <c r="D1101" s="516"/>
      <c r="E1101" s="516"/>
      <c r="F1101" s="516"/>
      <c r="G1101" s="516"/>
      <c r="H1101" s="516"/>
      <c r="I1101" s="516"/>
      <c r="J1101" s="516"/>
      <c r="K1101" s="516"/>
      <c r="L1101" s="516"/>
      <c r="M1101" s="345" t="s">
        <v>8</v>
      </c>
      <c r="N1101" s="343">
        <v>1.7</v>
      </c>
    </row>
    <row r="1102" spans="1:14" ht="3" customHeight="1" x14ac:dyDescent="0.25">
      <c r="C1102" s="516"/>
      <c r="D1102" s="516"/>
      <c r="E1102" s="516"/>
      <c r="F1102" s="516"/>
      <c r="G1102" s="516"/>
      <c r="H1102" s="516"/>
      <c r="I1102" s="516"/>
      <c r="J1102" s="516"/>
      <c r="K1102" s="516"/>
      <c r="L1102" s="516"/>
    </row>
    <row r="1103" spans="1:14" ht="13.5" customHeight="1" x14ac:dyDescent="0.25">
      <c r="A1103" s="342" t="s">
        <v>8798</v>
      </c>
      <c r="B1103" s="345" t="s">
        <v>384</v>
      </c>
      <c r="C1103" s="516" t="s">
        <v>593</v>
      </c>
      <c r="D1103" s="516"/>
      <c r="E1103" s="516"/>
      <c r="F1103" s="516"/>
      <c r="G1103" s="516"/>
      <c r="H1103" s="516"/>
      <c r="I1103" s="516"/>
      <c r="J1103" s="516"/>
      <c r="K1103" s="516"/>
      <c r="L1103" s="516"/>
      <c r="M1103" s="345" t="s">
        <v>8</v>
      </c>
      <c r="N1103" s="343">
        <v>0.78</v>
      </c>
    </row>
    <row r="1104" spans="1:14" ht="3" customHeight="1" x14ac:dyDescent="0.25">
      <c r="C1104" s="516"/>
      <c r="D1104" s="516"/>
      <c r="E1104" s="516"/>
      <c r="F1104" s="516"/>
      <c r="G1104" s="516"/>
      <c r="H1104" s="516"/>
      <c r="I1104" s="516"/>
      <c r="J1104" s="516"/>
      <c r="K1104" s="516"/>
      <c r="L1104" s="516"/>
    </row>
    <row r="1105" spans="1:14" ht="13.5" customHeight="1" x14ac:dyDescent="0.25">
      <c r="A1105" s="342" t="s">
        <v>8799</v>
      </c>
      <c r="B1105" s="345" t="s">
        <v>384</v>
      </c>
      <c r="C1105" s="516" t="s">
        <v>597</v>
      </c>
      <c r="D1105" s="516"/>
      <c r="E1105" s="516"/>
      <c r="F1105" s="516"/>
      <c r="G1105" s="516"/>
      <c r="H1105" s="516"/>
      <c r="I1105" s="516"/>
      <c r="J1105" s="516"/>
      <c r="K1105" s="516"/>
      <c r="L1105" s="516"/>
      <c r="M1105" s="345" t="s">
        <v>8</v>
      </c>
      <c r="N1105" s="343">
        <v>1.24</v>
      </c>
    </row>
    <row r="1106" spans="1:14" ht="3" customHeight="1" x14ac:dyDescent="0.25">
      <c r="C1106" s="516"/>
      <c r="D1106" s="516"/>
      <c r="E1106" s="516"/>
      <c r="F1106" s="516"/>
      <c r="G1106" s="516"/>
      <c r="H1106" s="516"/>
      <c r="I1106" s="516"/>
      <c r="J1106" s="516"/>
      <c r="K1106" s="516"/>
      <c r="L1106" s="516"/>
    </row>
    <row r="1107" spans="1:14" ht="12.75" customHeight="1" x14ac:dyDescent="0.25">
      <c r="A1107" s="342" t="s">
        <v>8800</v>
      </c>
      <c r="B1107" s="345" t="s">
        <v>384</v>
      </c>
      <c r="C1107" s="516" t="s">
        <v>600</v>
      </c>
      <c r="D1107" s="516"/>
      <c r="E1107" s="516"/>
      <c r="F1107" s="516"/>
      <c r="G1107" s="516"/>
      <c r="H1107" s="516"/>
      <c r="I1107" s="516"/>
      <c r="J1107" s="516"/>
      <c r="K1107" s="516"/>
      <c r="L1107" s="516"/>
      <c r="M1107" s="345" t="s">
        <v>8</v>
      </c>
      <c r="N1107" s="343">
        <v>1.98</v>
      </c>
    </row>
    <row r="1108" spans="1:14" ht="3.75" customHeight="1" x14ac:dyDescent="0.25">
      <c r="C1108" s="516"/>
      <c r="D1108" s="516"/>
      <c r="E1108" s="516"/>
      <c r="F1108" s="516"/>
      <c r="G1108" s="516"/>
      <c r="H1108" s="516"/>
      <c r="I1108" s="516"/>
      <c r="J1108" s="516"/>
      <c r="K1108" s="516"/>
      <c r="L1108" s="516"/>
    </row>
    <row r="1109" spans="1:14" ht="12.75" customHeight="1" x14ac:dyDescent="0.25">
      <c r="A1109" s="342" t="s">
        <v>8801</v>
      </c>
      <c r="B1109" s="345" t="s">
        <v>384</v>
      </c>
      <c r="C1109" s="516" t="s">
        <v>602</v>
      </c>
      <c r="D1109" s="516"/>
      <c r="E1109" s="516"/>
      <c r="F1109" s="516"/>
      <c r="G1109" s="516"/>
      <c r="H1109" s="516"/>
      <c r="I1109" s="516"/>
      <c r="J1109" s="516"/>
      <c r="K1109" s="516"/>
      <c r="L1109" s="516"/>
      <c r="M1109" s="345" t="s">
        <v>8</v>
      </c>
      <c r="N1109" s="343">
        <v>2.83</v>
      </c>
    </row>
    <row r="1110" spans="1:14" ht="3.75" customHeight="1" x14ac:dyDescent="0.25">
      <c r="C1110" s="516"/>
      <c r="D1110" s="516"/>
      <c r="E1110" s="516"/>
      <c r="F1110" s="516"/>
      <c r="G1110" s="516"/>
      <c r="H1110" s="516"/>
      <c r="I1110" s="516"/>
      <c r="J1110" s="516"/>
      <c r="K1110" s="516"/>
      <c r="L1110" s="516"/>
    </row>
    <row r="1111" spans="1:14" ht="12.75" customHeight="1" x14ac:dyDescent="0.25">
      <c r="A1111" s="342" t="s">
        <v>8802</v>
      </c>
      <c r="B1111" s="345" t="s">
        <v>384</v>
      </c>
      <c r="C1111" s="516" t="s">
        <v>594</v>
      </c>
      <c r="D1111" s="516"/>
      <c r="E1111" s="516"/>
      <c r="F1111" s="516"/>
      <c r="G1111" s="516"/>
      <c r="H1111" s="516"/>
      <c r="I1111" s="516"/>
      <c r="J1111" s="516"/>
      <c r="K1111" s="516"/>
      <c r="L1111" s="516"/>
      <c r="M1111" s="345" t="s">
        <v>8</v>
      </c>
      <c r="N1111" s="343">
        <v>5.12</v>
      </c>
    </row>
    <row r="1112" spans="1:14" ht="3" customHeight="1" x14ac:dyDescent="0.25">
      <c r="C1112" s="516"/>
      <c r="D1112" s="516"/>
      <c r="E1112" s="516"/>
      <c r="F1112" s="516"/>
      <c r="G1112" s="516"/>
      <c r="H1112" s="516"/>
      <c r="I1112" s="516"/>
      <c r="J1112" s="516"/>
      <c r="K1112" s="516"/>
      <c r="L1112" s="516"/>
    </row>
    <row r="1113" spans="1:14" ht="13.5" customHeight="1" x14ac:dyDescent="0.25">
      <c r="A1113" s="342" t="s">
        <v>8803</v>
      </c>
      <c r="B1113" s="345" t="s">
        <v>384</v>
      </c>
      <c r="C1113" s="516" t="s">
        <v>596</v>
      </c>
      <c r="D1113" s="516"/>
      <c r="E1113" s="516"/>
      <c r="F1113" s="516"/>
      <c r="G1113" s="516"/>
      <c r="H1113" s="516"/>
      <c r="I1113" s="516"/>
      <c r="J1113" s="516"/>
      <c r="K1113" s="516"/>
      <c r="L1113" s="516"/>
      <c r="M1113" s="345" t="s">
        <v>8</v>
      </c>
      <c r="N1113" s="343">
        <v>7.97</v>
      </c>
    </row>
    <row r="1114" spans="1:14" ht="3" customHeight="1" x14ac:dyDescent="0.25">
      <c r="C1114" s="516"/>
      <c r="D1114" s="516"/>
      <c r="E1114" s="516"/>
      <c r="F1114" s="516"/>
      <c r="G1114" s="516"/>
      <c r="H1114" s="516"/>
      <c r="I1114" s="516"/>
      <c r="J1114" s="516"/>
      <c r="K1114" s="516"/>
      <c r="L1114" s="516"/>
    </row>
    <row r="1115" spans="1:14" ht="13.5" customHeight="1" x14ac:dyDescent="0.25">
      <c r="A1115" s="342" t="s">
        <v>8804</v>
      </c>
      <c r="B1115" s="345" t="s">
        <v>384</v>
      </c>
      <c r="C1115" s="516" t="s">
        <v>598</v>
      </c>
      <c r="D1115" s="516"/>
      <c r="E1115" s="516"/>
      <c r="F1115" s="516"/>
      <c r="G1115" s="516"/>
      <c r="H1115" s="516"/>
      <c r="I1115" s="516"/>
      <c r="J1115" s="516"/>
      <c r="K1115" s="516"/>
      <c r="L1115" s="516"/>
      <c r="M1115" s="345" t="s">
        <v>8</v>
      </c>
      <c r="N1115" s="343">
        <v>12.67</v>
      </c>
    </row>
    <row r="1116" spans="1:14" ht="3" customHeight="1" x14ac:dyDescent="0.25">
      <c r="C1116" s="516"/>
      <c r="D1116" s="516"/>
      <c r="E1116" s="516"/>
      <c r="F1116" s="516"/>
      <c r="G1116" s="516"/>
      <c r="H1116" s="516"/>
      <c r="I1116" s="516"/>
      <c r="J1116" s="516"/>
      <c r="K1116" s="516"/>
      <c r="L1116" s="516"/>
    </row>
    <row r="1117" spans="1:14" ht="12.75" customHeight="1" x14ac:dyDescent="0.25">
      <c r="A1117" s="342" t="s">
        <v>8805</v>
      </c>
      <c r="B1117" s="345" t="s">
        <v>384</v>
      </c>
      <c r="C1117" s="516" t="s">
        <v>599</v>
      </c>
      <c r="D1117" s="516"/>
      <c r="E1117" s="516"/>
      <c r="F1117" s="516"/>
      <c r="G1117" s="516"/>
      <c r="H1117" s="516"/>
      <c r="I1117" s="516"/>
      <c r="J1117" s="516"/>
      <c r="K1117" s="516"/>
      <c r="L1117" s="516"/>
      <c r="M1117" s="345" t="s">
        <v>8</v>
      </c>
      <c r="N1117" s="343">
        <v>17.55</v>
      </c>
    </row>
    <row r="1118" spans="1:14" ht="3.75" customHeight="1" x14ac:dyDescent="0.25">
      <c r="C1118" s="516"/>
      <c r="D1118" s="516"/>
      <c r="E1118" s="516"/>
      <c r="F1118" s="516"/>
      <c r="G1118" s="516"/>
      <c r="H1118" s="516"/>
      <c r="I1118" s="516"/>
      <c r="J1118" s="516"/>
      <c r="K1118" s="516"/>
      <c r="L1118" s="516"/>
    </row>
    <row r="1119" spans="1:14" ht="12.75" customHeight="1" x14ac:dyDescent="0.25">
      <c r="A1119" s="342" t="s">
        <v>8806</v>
      </c>
      <c r="B1119" s="345" t="s">
        <v>384</v>
      </c>
      <c r="C1119" s="516" t="s">
        <v>601</v>
      </c>
      <c r="D1119" s="516"/>
      <c r="E1119" s="516"/>
      <c r="F1119" s="516"/>
      <c r="G1119" s="516"/>
      <c r="H1119" s="516"/>
      <c r="I1119" s="516"/>
      <c r="J1119" s="516"/>
      <c r="K1119" s="516"/>
      <c r="L1119" s="516"/>
      <c r="M1119" s="345" t="s">
        <v>8</v>
      </c>
      <c r="N1119" s="343">
        <v>23.52</v>
      </c>
    </row>
    <row r="1120" spans="1:14" ht="3" customHeight="1" x14ac:dyDescent="0.25">
      <c r="C1120" s="516"/>
      <c r="D1120" s="516"/>
      <c r="E1120" s="516"/>
      <c r="F1120" s="516"/>
      <c r="G1120" s="516"/>
      <c r="H1120" s="516"/>
      <c r="I1120" s="516"/>
      <c r="J1120" s="516"/>
      <c r="K1120" s="516"/>
      <c r="L1120" s="516"/>
    </row>
    <row r="1121" spans="1:14" ht="13.5" customHeight="1" x14ac:dyDescent="0.25">
      <c r="A1121" s="342" t="s">
        <v>8807</v>
      </c>
      <c r="B1121" s="345" t="s">
        <v>384</v>
      </c>
      <c r="C1121" s="516" t="s">
        <v>603</v>
      </c>
      <c r="D1121" s="516"/>
      <c r="E1121" s="516"/>
      <c r="F1121" s="516"/>
      <c r="G1121" s="516"/>
      <c r="H1121" s="516"/>
      <c r="I1121" s="516"/>
      <c r="J1121" s="516"/>
      <c r="K1121" s="516"/>
      <c r="L1121" s="516"/>
      <c r="M1121" s="345" t="s">
        <v>8</v>
      </c>
      <c r="N1121" s="343">
        <v>36</v>
      </c>
    </row>
    <row r="1122" spans="1:14" ht="3" customHeight="1" x14ac:dyDescent="0.25">
      <c r="C1122" s="516"/>
      <c r="D1122" s="516"/>
      <c r="E1122" s="516"/>
      <c r="F1122" s="516"/>
      <c r="G1122" s="516"/>
      <c r="H1122" s="516"/>
      <c r="I1122" s="516"/>
      <c r="J1122" s="516"/>
      <c r="K1122" s="516"/>
      <c r="L1122" s="516"/>
    </row>
    <row r="1123" spans="1:14" ht="13.5" customHeight="1" x14ac:dyDescent="0.25">
      <c r="A1123" s="342" t="s">
        <v>8808</v>
      </c>
      <c r="B1123" s="345" t="s">
        <v>384</v>
      </c>
      <c r="C1123" s="516" t="s">
        <v>604</v>
      </c>
      <c r="D1123" s="516"/>
      <c r="E1123" s="516"/>
      <c r="F1123" s="516"/>
      <c r="G1123" s="516"/>
      <c r="H1123" s="516"/>
      <c r="I1123" s="516"/>
      <c r="J1123" s="516"/>
      <c r="K1123" s="516"/>
      <c r="L1123" s="516"/>
      <c r="M1123" s="345" t="s">
        <v>8</v>
      </c>
      <c r="N1123" s="343">
        <v>47.8</v>
      </c>
    </row>
    <row r="1124" spans="1:14" ht="3" customHeight="1" x14ac:dyDescent="0.25">
      <c r="C1124" s="516"/>
      <c r="D1124" s="516"/>
      <c r="E1124" s="516"/>
      <c r="F1124" s="516"/>
      <c r="G1124" s="516"/>
      <c r="H1124" s="516"/>
      <c r="I1124" s="516"/>
      <c r="J1124" s="516"/>
      <c r="K1124" s="516"/>
      <c r="L1124" s="516"/>
    </row>
    <row r="1125" spans="1:14" ht="12.75" customHeight="1" x14ac:dyDescent="0.25">
      <c r="A1125" s="342" t="s">
        <v>8809</v>
      </c>
      <c r="B1125" s="345" t="s">
        <v>384</v>
      </c>
      <c r="C1125" s="516" t="s">
        <v>595</v>
      </c>
      <c r="D1125" s="516"/>
      <c r="E1125" s="516"/>
      <c r="F1125" s="516"/>
      <c r="G1125" s="516"/>
      <c r="H1125" s="516"/>
      <c r="I1125" s="516"/>
      <c r="J1125" s="516"/>
      <c r="K1125" s="516"/>
      <c r="L1125" s="516"/>
      <c r="M1125" s="345" t="s">
        <v>8</v>
      </c>
      <c r="N1125" s="343">
        <v>59.72</v>
      </c>
    </row>
    <row r="1126" spans="1:14" ht="3.75" customHeight="1" x14ac:dyDescent="0.25">
      <c r="C1126" s="516"/>
      <c r="D1126" s="516"/>
      <c r="E1126" s="516"/>
      <c r="F1126" s="516"/>
      <c r="G1126" s="516"/>
      <c r="H1126" s="516"/>
      <c r="I1126" s="516"/>
      <c r="J1126" s="516"/>
      <c r="K1126" s="516"/>
      <c r="L1126" s="516"/>
    </row>
    <row r="1127" spans="1:14" ht="12.75" customHeight="1" x14ac:dyDescent="0.25">
      <c r="A1127" s="342" t="s">
        <v>8810</v>
      </c>
      <c r="B1127" s="345" t="s">
        <v>384</v>
      </c>
      <c r="C1127" s="516" t="s">
        <v>581</v>
      </c>
      <c r="D1127" s="516"/>
      <c r="E1127" s="516"/>
      <c r="F1127" s="516"/>
      <c r="G1127" s="516"/>
      <c r="H1127" s="516"/>
      <c r="I1127" s="516"/>
      <c r="J1127" s="516"/>
      <c r="K1127" s="516"/>
      <c r="L1127" s="516"/>
      <c r="M1127" s="345" t="s">
        <v>8</v>
      </c>
      <c r="N1127" s="343">
        <v>0.82</v>
      </c>
    </row>
    <row r="1128" spans="1:14" ht="3.75" customHeight="1" x14ac:dyDescent="0.25">
      <c r="C1128" s="516"/>
      <c r="D1128" s="516"/>
      <c r="E1128" s="516"/>
      <c r="F1128" s="516"/>
      <c r="G1128" s="516"/>
      <c r="H1128" s="516"/>
      <c r="I1128" s="516"/>
      <c r="J1128" s="516"/>
      <c r="K1128" s="516"/>
      <c r="L1128" s="516"/>
    </row>
    <row r="1129" spans="1:14" ht="12.75" customHeight="1" x14ac:dyDescent="0.25">
      <c r="A1129" s="342" t="s">
        <v>8811</v>
      </c>
      <c r="B1129" s="345" t="s">
        <v>384</v>
      </c>
      <c r="C1129" s="516" t="s">
        <v>585</v>
      </c>
      <c r="D1129" s="516"/>
      <c r="E1129" s="516"/>
      <c r="F1129" s="516"/>
      <c r="G1129" s="516"/>
      <c r="H1129" s="516"/>
      <c r="I1129" s="516"/>
      <c r="J1129" s="516"/>
      <c r="K1129" s="516"/>
      <c r="L1129" s="516"/>
      <c r="M1129" s="345" t="s">
        <v>8</v>
      </c>
      <c r="N1129" s="343">
        <v>1.3</v>
      </c>
    </row>
    <row r="1130" spans="1:14" ht="3" customHeight="1" x14ac:dyDescent="0.25">
      <c r="C1130" s="516"/>
      <c r="D1130" s="516"/>
      <c r="E1130" s="516"/>
      <c r="F1130" s="516"/>
      <c r="G1130" s="516"/>
      <c r="H1130" s="516"/>
      <c r="I1130" s="516"/>
      <c r="J1130" s="516"/>
      <c r="K1130" s="516"/>
      <c r="L1130" s="516"/>
    </row>
    <row r="1131" spans="1:14" ht="13.5" customHeight="1" x14ac:dyDescent="0.25">
      <c r="A1131" s="342" t="s">
        <v>8812</v>
      </c>
      <c r="B1131" s="345" t="s">
        <v>384</v>
      </c>
      <c r="C1131" s="516" t="s">
        <v>588</v>
      </c>
      <c r="D1131" s="516"/>
      <c r="E1131" s="516"/>
      <c r="F1131" s="516"/>
      <c r="G1131" s="516"/>
      <c r="H1131" s="516"/>
      <c r="I1131" s="516"/>
      <c r="J1131" s="516"/>
      <c r="K1131" s="516"/>
      <c r="L1131" s="516"/>
      <c r="M1131" s="345" t="s">
        <v>8</v>
      </c>
      <c r="N1131" s="343">
        <v>2.25</v>
      </c>
    </row>
    <row r="1132" spans="1:14" ht="3" customHeight="1" x14ac:dyDescent="0.25">
      <c r="C1132" s="516"/>
      <c r="D1132" s="516"/>
      <c r="E1132" s="516"/>
      <c r="F1132" s="516"/>
      <c r="G1132" s="516"/>
      <c r="H1132" s="516"/>
      <c r="I1132" s="516"/>
      <c r="J1132" s="516"/>
      <c r="K1132" s="516"/>
      <c r="L1132" s="516"/>
    </row>
    <row r="1133" spans="1:14" ht="13.5" customHeight="1" x14ac:dyDescent="0.25">
      <c r="A1133" s="342" t="s">
        <v>8813</v>
      </c>
      <c r="B1133" s="345" t="s">
        <v>384</v>
      </c>
      <c r="C1133" s="516" t="s">
        <v>590</v>
      </c>
      <c r="D1133" s="516"/>
      <c r="E1133" s="516"/>
      <c r="F1133" s="516"/>
      <c r="G1133" s="516"/>
      <c r="H1133" s="516"/>
      <c r="I1133" s="516"/>
      <c r="J1133" s="516"/>
      <c r="K1133" s="516"/>
      <c r="L1133" s="516"/>
      <c r="M1133" s="345" t="s">
        <v>8</v>
      </c>
      <c r="N1133" s="343">
        <v>3.19</v>
      </c>
    </row>
    <row r="1134" spans="1:14" ht="3" customHeight="1" x14ac:dyDescent="0.25">
      <c r="C1134" s="516"/>
      <c r="D1134" s="516"/>
      <c r="E1134" s="516"/>
      <c r="F1134" s="516"/>
      <c r="G1134" s="516"/>
      <c r="H1134" s="516"/>
      <c r="I1134" s="516"/>
      <c r="J1134" s="516"/>
      <c r="K1134" s="516"/>
      <c r="L1134" s="516"/>
    </row>
    <row r="1135" spans="1:14" ht="12.75" customHeight="1" x14ac:dyDescent="0.25">
      <c r="A1135" s="342" t="s">
        <v>8814</v>
      </c>
      <c r="B1135" s="345" t="s">
        <v>384</v>
      </c>
      <c r="C1135" s="516" t="s">
        <v>582</v>
      </c>
      <c r="D1135" s="516"/>
      <c r="E1135" s="516"/>
      <c r="F1135" s="516"/>
      <c r="G1135" s="516"/>
      <c r="H1135" s="516"/>
      <c r="I1135" s="516"/>
      <c r="J1135" s="516"/>
      <c r="K1135" s="516"/>
      <c r="L1135" s="516"/>
      <c r="M1135" s="345" t="s">
        <v>8</v>
      </c>
      <c r="N1135" s="343">
        <v>5.42</v>
      </c>
    </row>
    <row r="1136" spans="1:14" ht="3.75" customHeight="1" x14ac:dyDescent="0.25">
      <c r="C1136" s="516"/>
      <c r="D1136" s="516"/>
      <c r="E1136" s="516"/>
      <c r="F1136" s="516"/>
      <c r="G1136" s="516"/>
      <c r="H1136" s="516"/>
      <c r="I1136" s="516"/>
      <c r="J1136" s="516"/>
      <c r="K1136" s="516"/>
      <c r="L1136" s="516"/>
    </row>
    <row r="1137" spans="1:14" ht="12.75" customHeight="1" x14ac:dyDescent="0.25">
      <c r="A1137" s="342" t="s">
        <v>8815</v>
      </c>
      <c r="B1137" s="345" t="s">
        <v>384</v>
      </c>
      <c r="C1137" s="516" t="s">
        <v>584</v>
      </c>
      <c r="D1137" s="516"/>
      <c r="E1137" s="516"/>
      <c r="F1137" s="516"/>
      <c r="G1137" s="516"/>
      <c r="H1137" s="516"/>
      <c r="I1137" s="516"/>
      <c r="J1137" s="516"/>
      <c r="K1137" s="516"/>
      <c r="L1137" s="516"/>
      <c r="M1137" s="345" t="s">
        <v>8</v>
      </c>
      <c r="N1137" s="343">
        <v>8.31</v>
      </c>
    </row>
    <row r="1138" spans="1:14" ht="3" customHeight="1" x14ac:dyDescent="0.25">
      <c r="C1138" s="516"/>
      <c r="D1138" s="516"/>
      <c r="E1138" s="516"/>
      <c r="F1138" s="516"/>
      <c r="G1138" s="516"/>
      <c r="H1138" s="516"/>
      <c r="I1138" s="516"/>
      <c r="J1138" s="516"/>
      <c r="K1138" s="516"/>
      <c r="L1138" s="516"/>
    </row>
    <row r="1139" spans="1:14" ht="13.5" customHeight="1" x14ac:dyDescent="0.25">
      <c r="A1139" s="342" t="s">
        <v>8816</v>
      </c>
      <c r="B1139" s="345" t="s">
        <v>384</v>
      </c>
      <c r="C1139" s="516" t="s">
        <v>586</v>
      </c>
      <c r="D1139" s="516"/>
      <c r="E1139" s="516"/>
      <c r="F1139" s="516"/>
      <c r="G1139" s="516"/>
      <c r="H1139" s="516"/>
      <c r="I1139" s="516"/>
      <c r="J1139" s="516"/>
      <c r="K1139" s="516"/>
      <c r="L1139" s="516"/>
      <c r="M1139" s="345" t="s">
        <v>8</v>
      </c>
      <c r="N1139" s="343">
        <v>13.26</v>
      </c>
    </row>
    <row r="1140" spans="1:14" ht="3" customHeight="1" x14ac:dyDescent="0.25">
      <c r="C1140" s="516"/>
      <c r="D1140" s="516"/>
      <c r="E1140" s="516"/>
      <c r="F1140" s="516"/>
      <c r="G1140" s="516"/>
      <c r="H1140" s="516"/>
      <c r="I1140" s="516"/>
      <c r="J1140" s="516"/>
      <c r="K1140" s="516"/>
      <c r="L1140" s="516"/>
    </row>
    <row r="1141" spans="1:14" ht="13.5" customHeight="1" x14ac:dyDescent="0.25">
      <c r="A1141" s="342" t="s">
        <v>8817</v>
      </c>
      <c r="B1141" s="345" t="s">
        <v>384</v>
      </c>
      <c r="C1141" s="516" t="s">
        <v>587</v>
      </c>
      <c r="D1141" s="516"/>
      <c r="E1141" s="516"/>
      <c r="F1141" s="516"/>
      <c r="G1141" s="516"/>
      <c r="H1141" s="516"/>
      <c r="I1141" s="516"/>
      <c r="J1141" s="516"/>
      <c r="K1141" s="516"/>
      <c r="L1141" s="516"/>
      <c r="M1141" s="345" t="s">
        <v>8</v>
      </c>
      <c r="N1141" s="343">
        <v>18.29</v>
      </c>
    </row>
    <row r="1142" spans="1:14" ht="3" customHeight="1" x14ac:dyDescent="0.25">
      <c r="C1142" s="516"/>
      <c r="D1142" s="516"/>
      <c r="E1142" s="516"/>
      <c r="F1142" s="516"/>
      <c r="G1142" s="516"/>
      <c r="H1142" s="516"/>
      <c r="I1142" s="516"/>
      <c r="J1142" s="516"/>
      <c r="K1142" s="516"/>
      <c r="L1142" s="516"/>
    </row>
    <row r="1143" spans="1:14" ht="12.75" customHeight="1" x14ac:dyDescent="0.25">
      <c r="A1143" s="342" t="s">
        <v>8818</v>
      </c>
      <c r="B1143" s="345" t="s">
        <v>384</v>
      </c>
      <c r="C1143" s="516" t="s">
        <v>589</v>
      </c>
      <c r="D1143" s="516"/>
      <c r="E1143" s="516"/>
      <c r="F1143" s="516"/>
      <c r="G1143" s="516"/>
      <c r="H1143" s="516"/>
      <c r="I1143" s="516"/>
      <c r="J1143" s="516"/>
      <c r="K1143" s="516"/>
      <c r="L1143" s="516"/>
      <c r="M1143" s="345" t="s">
        <v>8</v>
      </c>
      <c r="N1143" s="343">
        <v>25.22</v>
      </c>
    </row>
    <row r="1144" spans="1:14" ht="3.75" customHeight="1" x14ac:dyDescent="0.25">
      <c r="C1144" s="516"/>
      <c r="D1144" s="516"/>
      <c r="E1144" s="516"/>
      <c r="F1144" s="516"/>
      <c r="G1144" s="516"/>
      <c r="H1144" s="516"/>
      <c r="I1144" s="516"/>
      <c r="J1144" s="516"/>
      <c r="K1144" s="516"/>
      <c r="L1144" s="516"/>
    </row>
    <row r="1145" spans="1:14" ht="12.75" customHeight="1" x14ac:dyDescent="0.25">
      <c r="A1145" s="342" t="s">
        <v>8819</v>
      </c>
      <c r="B1145" s="345" t="s">
        <v>384</v>
      </c>
      <c r="C1145" s="516" t="s">
        <v>591</v>
      </c>
      <c r="D1145" s="516"/>
      <c r="E1145" s="516"/>
      <c r="F1145" s="516"/>
      <c r="G1145" s="516"/>
      <c r="H1145" s="516"/>
      <c r="I1145" s="516"/>
      <c r="J1145" s="516"/>
      <c r="K1145" s="516"/>
      <c r="L1145" s="516"/>
      <c r="M1145" s="345" t="s">
        <v>8</v>
      </c>
      <c r="N1145" s="343">
        <v>37.159999999999997</v>
      </c>
    </row>
    <row r="1146" spans="1:14" ht="3.75" customHeight="1" x14ac:dyDescent="0.25">
      <c r="C1146" s="516"/>
      <c r="D1146" s="516"/>
      <c r="E1146" s="516"/>
      <c r="F1146" s="516"/>
      <c r="G1146" s="516"/>
      <c r="H1146" s="516"/>
      <c r="I1146" s="516"/>
      <c r="J1146" s="516"/>
      <c r="K1146" s="516"/>
      <c r="L1146" s="516"/>
    </row>
    <row r="1147" spans="1:14" ht="12.75" customHeight="1" x14ac:dyDescent="0.25">
      <c r="A1147" s="342" t="s">
        <v>8820</v>
      </c>
      <c r="B1147" s="345" t="s">
        <v>384</v>
      </c>
      <c r="C1147" s="516" t="s">
        <v>592</v>
      </c>
      <c r="D1147" s="516"/>
      <c r="E1147" s="516"/>
      <c r="F1147" s="516"/>
      <c r="G1147" s="516"/>
      <c r="H1147" s="516"/>
      <c r="I1147" s="516"/>
      <c r="J1147" s="516"/>
      <c r="K1147" s="516"/>
      <c r="L1147" s="516"/>
      <c r="M1147" s="345" t="s">
        <v>8</v>
      </c>
      <c r="N1147" s="343">
        <v>48.46</v>
      </c>
    </row>
    <row r="1148" spans="1:14" ht="3" customHeight="1" x14ac:dyDescent="0.25">
      <c r="C1148" s="516"/>
      <c r="D1148" s="516"/>
      <c r="E1148" s="516"/>
      <c r="F1148" s="516"/>
      <c r="G1148" s="516"/>
      <c r="H1148" s="516"/>
      <c r="I1148" s="516"/>
      <c r="J1148" s="516"/>
      <c r="K1148" s="516"/>
      <c r="L1148" s="516"/>
    </row>
    <row r="1149" spans="1:14" ht="13.5" customHeight="1" x14ac:dyDescent="0.25">
      <c r="A1149" s="342" t="s">
        <v>8821</v>
      </c>
      <c r="B1149" s="345" t="s">
        <v>384</v>
      </c>
      <c r="C1149" s="516" t="s">
        <v>583</v>
      </c>
      <c r="D1149" s="516"/>
      <c r="E1149" s="516"/>
      <c r="F1149" s="516"/>
      <c r="G1149" s="516"/>
      <c r="H1149" s="516"/>
      <c r="I1149" s="516"/>
      <c r="J1149" s="516"/>
      <c r="K1149" s="516"/>
      <c r="L1149" s="516"/>
      <c r="M1149" s="345" t="s">
        <v>8</v>
      </c>
      <c r="N1149" s="343">
        <v>60.86</v>
      </c>
    </row>
    <row r="1150" spans="1:14" ht="3" customHeight="1" x14ac:dyDescent="0.25">
      <c r="C1150" s="516"/>
      <c r="D1150" s="516"/>
      <c r="E1150" s="516"/>
      <c r="F1150" s="516"/>
      <c r="G1150" s="516"/>
      <c r="H1150" s="516"/>
      <c r="I1150" s="516"/>
      <c r="J1150" s="516"/>
      <c r="K1150" s="516"/>
      <c r="L1150" s="516"/>
    </row>
    <row r="1151" spans="1:14" ht="12.75" customHeight="1" x14ac:dyDescent="0.25">
      <c r="A1151" s="342" t="s">
        <v>8822</v>
      </c>
      <c r="B1151" s="345" t="s">
        <v>384</v>
      </c>
      <c r="C1151" s="516" t="s">
        <v>8823</v>
      </c>
      <c r="D1151" s="516"/>
      <c r="E1151" s="516"/>
      <c r="F1151" s="516"/>
      <c r="G1151" s="516"/>
      <c r="H1151" s="516"/>
      <c r="I1151" s="516"/>
      <c r="J1151" s="516"/>
      <c r="K1151" s="516"/>
      <c r="L1151" s="516"/>
      <c r="M1151" s="345" t="s">
        <v>8</v>
      </c>
      <c r="N1151" s="343">
        <v>5.38</v>
      </c>
    </row>
    <row r="1152" spans="1:14" ht="13.5" customHeight="1" x14ac:dyDescent="0.25">
      <c r="A1152" s="342" t="s">
        <v>8824</v>
      </c>
      <c r="B1152" s="345" t="s">
        <v>384</v>
      </c>
      <c r="C1152" s="516" t="s">
        <v>8825</v>
      </c>
      <c r="D1152" s="516"/>
      <c r="E1152" s="516"/>
      <c r="F1152" s="516"/>
      <c r="G1152" s="516"/>
      <c r="H1152" s="516"/>
      <c r="I1152" s="516"/>
      <c r="J1152" s="516"/>
      <c r="K1152" s="516"/>
      <c r="L1152" s="516"/>
      <c r="M1152" s="345" t="s">
        <v>8</v>
      </c>
      <c r="N1152" s="343">
        <v>8.48</v>
      </c>
    </row>
    <row r="1153" spans="1:14" ht="12.75" customHeight="1" x14ac:dyDescent="0.25">
      <c r="A1153" s="342" t="s">
        <v>8826</v>
      </c>
      <c r="B1153" s="345" t="s">
        <v>384</v>
      </c>
      <c r="C1153" s="516" t="s">
        <v>8827</v>
      </c>
      <c r="D1153" s="516"/>
      <c r="E1153" s="516"/>
      <c r="F1153" s="516"/>
      <c r="G1153" s="516"/>
      <c r="H1153" s="516"/>
      <c r="I1153" s="516"/>
      <c r="J1153" s="516"/>
      <c r="K1153" s="516"/>
      <c r="L1153" s="516"/>
      <c r="M1153" s="345" t="s">
        <v>8</v>
      </c>
      <c r="N1153" s="343">
        <v>12.48</v>
      </c>
    </row>
    <row r="1154" spans="1:14" ht="13.5" customHeight="1" x14ac:dyDescent="0.25">
      <c r="A1154" s="342" t="s">
        <v>8828</v>
      </c>
      <c r="B1154" s="345" t="s">
        <v>384</v>
      </c>
      <c r="C1154" s="516" t="s">
        <v>8829</v>
      </c>
      <c r="D1154" s="516"/>
      <c r="E1154" s="516"/>
      <c r="F1154" s="516"/>
      <c r="G1154" s="516"/>
      <c r="H1154" s="516"/>
      <c r="I1154" s="516"/>
      <c r="J1154" s="516"/>
      <c r="K1154" s="516"/>
      <c r="L1154" s="516"/>
      <c r="M1154" s="345" t="s">
        <v>8</v>
      </c>
      <c r="N1154" s="343">
        <v>18.23</v>
      </c>
    </row>
    <row r="1155" spans="1:14" ht="12.75" customHeight="1" x14ac:dyDescent="0.25">
      <c r="A1155" s="342" t="s">
        <v>8830</v>
      </c>
      <c r="B1155" s="345" t="s">
        <v>384</v>
      </c>
      <c r="C1155" s="516" t="s">
        <v>8831</v>
      </c>
      <c r="D1155" s="516"/>
      <c r="E1155" s="516"/>
      <c r="F1155" s="516"/>
      <c r="G1155" s="516"/>
      <c r="H1155" s="516"/>
      <c r="I1155" s="516"/>
      <c r="J1155" s="516"/>
      <c r="K1155" s="516"/>
      <c r="L1155" s="516"/>
      <c r="M1155" s="345" t="s">
        <v>8</v>
      </c>
      <c r="N1155" s="343">
        <v>26.4</v>
      </c>
    </row>
    <row r="1156" spans="1:14" ht="12.75" customHeight="1" x14ac:dyDescent="0.25">
      <c r="A1156" s="342" t="s">
        <v>8832</v>
      </c>
      <c r="B1156" s="345" t="s">
        <v>384</v>
      </c>
      <c r="C1156" s="516" t="s">
        <v>8833</v>
      </c>
      <c r="D1156" s="516"/>
      <c r="E1156" s="516"/>
      <c r="F1156" s="516"/>
      <c r="G1156" s="516"/>
      <c r="H1156" s="516"/>
      <c r="I1156" s="516"/>
      <c r="J1156" s="516"/>
      <c r="K1156" s="516"/>
      <c r="L1156" s="516"/>
      <c r="M1156" s="345" t="s">
        <v>8</v>
      </c>
      <c r="N1156" s="343">
        <v>35.83</v>
      </c>
    </row>
    <row r="1157" spans="1:14" ht="13.5" customHeight="1" x14ac:dyDescent="0.25">
      <c r="A1157" s="342" t="s">
        <v>8834</v>
      </c>
      <c r="B1157" s="345" t="s">
        <v>384</v>
      </c>
      <c r="C1157" s="516" t="s">
        <v>8835</v>
      </c>
      <c r="D1157" s="516"/>
      <c r="E1157" s="516"/>
      <c r="F1157" s="516"/>
      <c r="G1157" s="516"/>
      <c r="H1157" s="516"/>
      <c r="I1157" s="516"/>
      <c r="J1157" s="516"/>
      <c r="K1157" s="516"/>
      <c r="L1157" s="516"/>
      <c r="M1157" s="345" t="s">
        <v>510</v>
      </c>
      <c r="N1157" s="343">
        <v>12.22</v>
      </c>
    </row>
    <row r="1158" spans="1:14" ht="12.75" customHeight="1" x14ac:dyDescent="0.25">
      <c r="A1158" s="342" t="s">
        <v>8836</v>
      </c>
      <c r="B1158" s="345" t="s">
        <v>384</v>
      </c>
      <c r="C1158" s="516" t="s">
        <v>8837</v>
      </c>
      <c r="D1158" s="516"/>
      <c r="E1158" s="516"/>
      <c r="F1158" s="516"/>
      <c r="G1158" s="516"/>
      <c r="H1158" s="516"/>
      <c r="I1158" s="516"/>
      <c r="J1158" s="516"/>
      <c r="K1158" s="516"/>
      <c r="L1158" s="516"/>
      <c r="M1158" s="345" t="s">
        <v>510</v>
      </c>
      <c r="N1158" s="343">
        <v>6.56</v>
      </c>
    </row>
    <row r="1159" spans="1:14" ht="13.5" customHeight="1" x14ac:dyDescent="0.25">
      <c r="A1159" s="342" t="s">
        <v>8838</v>
      </c>
      <c r="B1159" s="345" t="s">
        <v>384</v>
      </c>
      <c r="C1159" s="516" t="s">
        <v>8839</v>
      </c>
      <c r="D1159" s="516"/>
      <c r="E1159" s="516"/>
      <c r="F1159" s="516"/>
      <c r="G1159" s="516"/>
      <c r="H1159" s="516"/>
      <c r="I1159" s="516"/>
      <c r="J1159" s="516"/>
      <c r="K1159" s="516"/>
      <c r="L1159" s="516"/>
      <c r="M1159" s="345" t="s">
        <v>510</v>
      </c>
      <c r="N1159" s="343">
        <v>9.34</v>
      </c>
    </row>
    <row r="1160" spans="1:14" ht="12.75" customHeight="1" x14ac:dyDescent="0.25">
      <c r="A1160" s="342" t="s">
        <v>8840</v>
      </c>
      <c r="B1160" s="345" t="s">
        <v>384</v>
      </c>
      <c r="C1160" s="516" t="s">
        <v>612</v>
      </c>
      <c r="D1160" s="516"/>
      <c r="E1160" s="516"/>
      <c r="F1160" s="516"/>
      <c r="G1160" s="516"/>
      <c r="H1160" s="516"/>
      <c r="I1160" s="516"/>
      <c r="J1160" s="516"/>
      <c r="K1160" s="516"/>
      <c r="L1160" s="516"/>
      <c r="M1160" s="345" t="s">
        <v>8</v>
      </c>
      <c r="N1160" s="343">
        <v>4.1100000000000003</v>
      </c>
    </row>
    <row r="1161" spans="1:14" ht="12.75" customHeight="1" x14ac:dyDescent="0.25">
      <c r="A1161" s="342" t="s">
        <v>8841</v>
      </c>
      <c r="B1161" s="345" t="s">
        <v>384</v>
      </c>
      <c r="C1161" s="516" t="s">
        <v>613</v>
      </c>
      <c r="D1161" s="516"/>
      <c r="E1161" s="516"/>
      <c r="F1161" s="516"/>
      <c r="G1161" s="516"/>
      <c r="H1161" s="516"/>
      <c r="I1161" s="516"/>
      <c r="J1161" s="516"/>
      <c r="K1161" s="516"/>
      <c r="L1161" s="516"/>
      <c r="M1161" s="345" t="s">
        <v>8</v>
      </c>
      <c r="N1161" s="343">
        <v>7.19</v>
      </c>
    </row>
    <row r="1162" spans="1:14" ht="13.5" customHeight="1" x14ac:dyDescent="0.25">
      <c r="A1162" s="342" t="s">
        <v>8842</v>
      </c>
      <c r="B1162" s="345" t="s">
        <v>384</v>
      </c>
      <c r="C1162" s="516" t="s">
        <v>614</v>
      </c>
      <c r="D1162" s="516"/>
      <c r="E1162" s="516"/>
      <c r="F1162" s="516"/>
      <c r="G1162" s="516"/>
      <c r="H1162" s="516"/>
      <c r="I1162" s="516"/>
      <c r="J1162" s="516"/>
      <c r="K1162" s="516"/>
      <c r="L1162" s="516"/>
      <c r="M1162" s="345" t="s">
        <v>8</v>
      </c>
      <c r="N1162" s="343">
        <v>10.29</v>
      </c>
    </row>
    <row r="1163" spans="1:14" ht="12.75" customHeight="1" x14ac:dyDescent="0.25">
      <c r="A1163" s="342" t="s">
        <v>8843</v>
      </c>
      <c r="B1163" s="345" t="s">
        <v>384</v>
      </c>
      <c r="C1163" s="516" t="s">
        <v>615</v>
      </c>
      <c r="D1163" s="516"/>
      <c r="E1163" s="516"/>
      <c r="F1163" s="516"/>
      <c r="G1163" s="516"/>
      <c r="H1163" s="516"/>
      <c r="I1163" s="516"/>
      <c r="J1163" s="516"/>
      <c r="K1163" s="516"/>
      <c r="L1163" s="516"/>
      <c r="M1163" s="345" t="s">
        <v>8</v>
      </c>
      <c r="N1163" s="343">
        <v>16.489999999999998</v>
      </c>
    </row>
    <row r="1164" spans="1:14" ht="13.5" customHeight="1" x14ac:dyDescent="0.25">
      <c r="A1164" s="342" t="s">
        <v>8844</v>
      </c>
      <c r="B1164" s="345" t="s">
        <v>384</v>
      </c>
      <c r="C1164" s="516" t="s">
        <v>8845</v>
      </c>
      <c r="D1164" s="516"/>
      <c r="E1164" s="516"/>
      <c r="F1164" s="516"/>
      <c r="G1164" s="516"/>
      <c r="H1164" s="516"/>
      <c r="I1164" s="516"/>
      <c r="J1164" s="516"/>
      <c r="K1164" s="516"/>
      <c r="L1164" s="516"/>
      <c r="M1164" s="345" t="s">
        <v>8</v>
      </c>
      <c r="N1164" s="343">
        <v>0.7</v>
      </c>
    </row>
    <row r="1165" spans="1:14" ht="12.75" customHeight="1" x14ac:dyDescent="0.25">
      <c r="A1165" s="342" t="s">
        <v>8846</v>
      </c>
      <c r="B1165" s="345" t="s">
        <v>384</v>
      </c>
      <c r="C1165" s="516" t="s">
        <v>609</v>
      </c>
      <c r="D1165" s="516"/>
      <c r="E1165" s="516"/>
      <c r="F1165" s="516"/>
      <c r="G1165" s="516"/>
      <c r="H1165" s="516"/>
      <c r="I1165" s="516"/>
      <c r="J1165" s="516"/>
      <c r="K1165" s="516"/>
      <c r="L1165" s="516"/>
      <c r="M1165" s="345" t="s">
        <v>8</v>
      </c>
      <c r="N1165" s="343">
        <v>0.72</v>
      </c>
    </row>
    <row r="1166" spans="1:14" ht="12.75" customHeight="1" x14ac:dyDescent="0.25">
      <c r="A1166" s="342" t="s">
        <v>8847</v>
      </c>
      <c r="B1166" s="345" t="s">
        <v>384</v>
      </c>
      <c r="C1166" s="516" t="s">
        <v>610</v>
      </c>
      <c r="D1166" s="516"/>
      <c r="E1166" s="516"/>
      <c r="F1166" s="516"/>
      <c r="G1166" s="516"/>
      <c r="H1166" s="516"/>
      <c r="I1166" s="516"/>
      <c r="J1166" s="516"/>
      <c r="K1166" s="516"/>
      <c r="L1166" s="516"/>
      <c r="M1166" s="345" t="s">
        <v>8</v>
      </c>
      <c r="N1166" s="343">
        <v>1.42</v>
      </c>
    </row>
    <row r="1167" spans="1:14" ht="13.5" customHeight="1" x14ac:dyDescent="0.25">
      <c r="A1167" s="342" t="s">
        <v>8848</v>
      </c>
      <c r="B1167" s="345" t="s">
        <v>384</v>
      </c>
      <c r="C1167" s="516" t="s">
        <v>611</v>
      </c>
      <c r="D1167" s="516"/>
      <c r="E1167" s="516"/>
      <c r="F1167" s="516"/>
      <c r="G1167" s="516"/>
      <c r="H1167" s="516"/>
      <c r="I1167" s="516"/>
      <c r="J1167" s="516"/>
      <c r="K1167" s="516"/>
      <c r="L1167" s="516"/>
      <c r="M1167" s="345" t="s">
        <v>8</v>
      </c>
      <c r="N1167" s="343">
        <v>1.96</v>
      </c>
    </row>
    <row r="1168" spans="1:14" ht="12.75" customHeight="1" x14ac:dyDescent="0.25">
      <c r="A1168" s="342" t="s">
        <v>8849</v>
      </c>
      <c r="B1168" s="345" t="s">
        <v>384</v>
      </c>
      <c r="C1168" s="516" t="s">
        <v>616</v>
      </c>
      <c r="D1168" s="516"/>
      <c r="E1168" s="516"/>
      <c r="F1168" s="516"/>
      <c r="G1168" s="516"/>
      <c r="H1168" s="516"/>
      <c r="I1168" s="516"/>
      <c r="J1168" s="516"/>
      <c r="K1168" s="516"/>
      <c r="L1168" s="516"/>
      <c r="M1168" s="345" t="s">
        <v>8</v>
      </c>
      <c r="N1168" s="343">
        <v>10.039999999999999</v>
      </c>
    </row>
    <row r="1169" spans="1:14" ht="12.75" customHeight="1" x14ac:dyDescent="0.25">
      <c r="A1169" s="342" t="s">
        <v>8850</v>
      </c>
      <c r="B1169" s="345" t="s">
        <v>384</v>
      </c>
      <c r="C1169" s="516" t="s">
        <v>617</v>
      </c>
      <c r="D1169" s="516"/>
      <c r="E1169" s="516"/>
      <c r="F1169" s="516"/>
      <c r="G1169" s="516"/>
      <c r="H1169" s="516"/>
      <c r="I1169" s="516"/>
      <c r="J1169" s="516"/>
      <c r="K1169" s="516"/>
      <c r="L1169" s="516"/>
      <c r="M1169" s="345" t="s">
        <v>8</v>
      </c>
      <c r="N1169" s="343">
        <v>15.94</v>
      </c>
    </row>
    <row r="1170" spans="1:14" ht="13.5" customHeight="1" x14ac:dyDescent="0.25">
      <c r="A1170" s="342" t="s">
        <v>8851</v>
      </c>
      <c r="B1170" s="345" t="s">
        <v>384</v>
      </c>
      <c r="C1170" s="516" t="s">
        <v>618</v>
      </c>
      <c r="D1170" s="516"/>
      <c r="E1170" s="516"/>
      <c r="F1170" s="516"/>
      <c r="G1170" s="516"/>
      <c r="H1170" s="516"/>
      <c r="I1170" s="516"/>
      <c r="J1170" s="516"/>
      <c r="K1170" s="516"/>
      <c r="L1170" s="516"/>
      <c r="M1170" s="345" t="s">
        <v>8</v>
      </c>
      <c r="N1170" s="343">
        <v>19</v>
      </c>
    </row>
    <row r="1171" spans="1:14" ht="12.75" customHeight="1" x14ac:dyDescent="0.25">
      <c r="A1171" s="342" t="s">
        <v>8852</v>
      </c>
      <c r="B1171" s="345" t="s">
        <v>384</v>
      </c>
      <c r="C1171" s="516" t="s">
        <v>8853</v>
      </c>
      <c r="D1171" s="516"/>
      <c r="E1171" s="516"/>
      <c r="F1171" s="516"/>
      <c r="G1171" s="516"/>
      <c r="H1171" s="516"/>
      <c r="I1171" s="516"/>
      <c r="J1171" s="516"/>
      <c r="K1171" s="516"/>
      <c r="L1171" s="516"/>
      <c r="M1171" s="345" t="s">
        <v>8</v>
      </c>
      <c r="N1171" s="343">
        <v>45.27</v>
      </c>
    </row>
    <row r="1172" spans="1:14" ht="13.5" customHeight="1" x14ac:dyDescent="0.25">
      <c r="A1172" s="342" t="s">
        <v>8854</v>
      </c>
      <c r="B1172" s="345" t="s">
        <v>384</v>
      </c>
      <c r="C1172" s="516" t="s">
        <v>608</v>
      </c>
      <c r="D1172" s="516"/>
      <c r="E1172" s="516"/>
      <c r="F1172" s="516"/>
      <c r="G1172" s="516"/>
      <c r="H1172" s="516"/>
      <c r="I1172" s="516"/>
      <c r="J1172" s="516"/>
      <c r="K1172" s="516"/>
      <c r="L1172" s="516"/>
      <c r="M1172" s="345" t="s">
        <v>8</v>
      </c>
      <c r="N1172" s="343">
        <v>1.1000000000000001</v>
      </c>
    </row>
    <row r="1173" spans="1:14" ht="12.75" customHeight="1" x14ac:dyDescent="0.25">
      <c r="A1173" s="342" t="s">
        <v>8855</v>
      </c>
      <c r="B1173" s="345" t="s">
        <v>384</v>
      </c>
      <c r="C1173" s="516" t="s">
        <v>8856</v>
      </c>
      <c r="D1173" s="516"/>
      <c r="E1173" s="516"/>
      <c r="F1173" s="516"/>
      <c r="G1173" s="516"/>
      <c r="H1173" s="516"/>
      <c r="I1173" s="516"/>
      <c r="J1173" s="516"/>
      <c r="K1173" s="516"/>
      <c r="L1173" s="516"/>
      <c r="M1173" s="345" t="s">
        <v>8</v>
      </c>
      <c r="N1173" s="343">
        <v>2.92</v>
      </c>
    </row>
    <row r="1174" spans="1:14" ht="12.75" customHeight="1" x14ac:dyDescent="0.25">
      <c r="A1174" s="342" t="s">
        <v>8857</v>
      </c>
      <c r="B1174" s="345" t="s">
        <v>384</v>
      </c>
      <c r="C1174" s="516" t="s">
        <v>8858</v>
      </c>
      <c r="D1174" s="516"/>
      <c r="E1174" s="516"/>
      <c r="F1174" s="516"/>
      <c r="G1174" s="516"/>
      <c r="H1174" s="516"/>
      <c r="I1174" s="516"/>
      <c r="J1174" s="516"/>
      <c r="K1174" s="516"/>
      <c r="L1174" s="516"/>
      <c r="M1174" s="345" t="s">
        <v>510</v>
      </c>
      <c r="N1174" s="343">
        <v>10.6</v>
      </c>
    </row>
    <row r="1175" spans="1:14" ht="13.5" customHeight="1" x14ac:dyDescent="0.25">
      <c r="A1175" s="342" t="s">
        <v>8859</v>
      </c>
      <c r="B1175" s="345" t="s">
        <v>384</v>
      </c>
      <c r="C1175" s="516" t="s">
        <v>8860</v>
      </c>
      <c r="D1175" s="516"/>
      <c r="E1175" s="516"/>
      <c r="F1175" s="516"/>
      <c r="G1175" s="516"/>
      <c r="H1175" s="516"/>
      <c r="I1175" s="516"/>
      <c r="J1175" s="516"/>
      <c r="K1175" s="516"/>
      <c r="L1175" s="516"/>
      <c r="M1175" s="345" t="s">
        <v>510</v>
      </c>
      <c r="N1175" s="343">
        <v>15.8</v>
      </c>
    </row>
    <row r="1176" spans="1:14" ht="12.75" customHeight="1" x14ac:dyDescent="0.25">
      <c r="A1176" s="342" t="s">
        <v>8861</v>
      </c>
      <c r="B1176" s="345" t="s">
        <v>384</v>
      </c>
      <c r="C1176" s="516" t="s">
        <v>8862</v>
      </c>
      <c r="D1176" s="516"/>
      <c r="E1176" s="516"/>
      <c r="F1176" s="516"/>
      <c r="G1176" s="516"/>
      <c r="H1176" s="516"/>
      <c r="I1176" s="516"/>
      <c r="J1176" s="516"/>
      <c r="K1176" s="516"/>
      <c r="L1176" s="516"/>
      <c r="M1176" s="345" t="s">
        <v>510</v>
      </c>
      <c r="N1176" s="343">
        <v>61.15</v>
      </c>
    </row>
    <row r="1177" spans="1:14" ht="13.5" customHeight="1" x14ac:dyDescent="0.25">
      <c r="A1177" s="342" t="s">
        <v>8863</v>
      </c>
      <c r="B1177" s="345" t="s">
        <v>384</v>
      </c>
      <c r="C1177" s="516" t="s">
        <v>8864</v>
      </c>
      <c r="D1177" s="516"/>
      <c r="E1177" s="516"/>
      <c r="F1177" s="516"/>
      <c r="G1177" s="516"/>
      <c r="H1177" s="516"/>
      <c r="I1177" s="516"/>
      <c r="J1177" s="516"/>
      <c r="K1177" s="516"/>
      <c r="L1177" s="516"/>
      <c r="M1177" s="345" t="s">
        <v>510</v>
      </c>
      <c r="N1177" s="343">
        <v>33.24</v>
      </c>
    </row>
    <row r="1178" spans="1:14" ht="12.75" customHeight="1" x14ac:dyDescent="0.25">
      <c r="A1178" s="342" t="s">
        <v>8865</v>
      </c>
      <c r="B1178" s="345" t="s">
        <v>384</v>
      </c>
      <c r="C1178" s="516" t="s">
        <v>8866</v>
      </c>
      <c r="D1178" s="516"/>
      <c r="E1178" s="516"/>
      <c r="F1178" s="516"/>
      <c r="G1178" s="516"/>
      <c r="H1178" s="516"/>
      <c r="I1178" s="516"/>
      <c r="J1178" s="516"/>
      <c r="K1178" s="516"/>
      <c r="L1178" s="516"/>
      <c r="M1178" s="345" t="s">
        <v>510</v>
      </c>
      <c r="N1178" s="343">
        <v>2.89</v>
      </c>
    </row>
    <row r="1179" spans="1:14" ht="12.75" customHeight="1" x14ac:dyDescent="0.25">
      <c r="A1179" s="342" t="s">
        <v>8867</v>
      </c>
      <c r="B1179" s="345" t="s">
        <v>384</v>
      </c>
      <c r="C1179" s="516" t="s">
        <v>8868</v>
      </c>
      <c r="D1179" s="516"/>
      <c r="E1179" s="516"/>
      <c r="F1179" s="516"/>
      <c r="G1179" s="516"/>
      <c r="H1179" s="516"/>
      <c r="I1179" s="516"/>
      <c r="J1179" s="516"/>
      <c r="K1179" s="516"/>
      <c r="L1179" s="516"/>
      <c r="M1179" s="345" t="s">
        <v>510</v>
      </c>
      <c r="N1179" s="343">
        <v>3.89</v>
      </c>
    </row>
    <row r="1180" spans="1:14" ht="13.5" customHeight="1" x14ac:dyDescent="0.25">
      <c r="A1180" s="342" t="s">
        <v>8869</v>
      </c>
      <c r="B1180" s="345" t="s">
        <v>384</v>
      </c>
      <c r="C1180" s="516" t="s">
        <v>8870</v>
      </c>
      <c r="D1180" s="516"/>
      <c r="E1180" s="516"/>
      <c r="F1180" s="516"/>
      <c r="G1180" s="516"/>
      <c r="H1180" s="516"/>
      <c r="I1180" s="516"/>
      <c r="J1180" s="516"/>
      <c r="K1180" s="516"/>
      <c r="L1180" s="516"/>
      <c r="M1180" s="345" t="s">
        <v>510</v>
      </c>
      <c r="N1180" s="343">
        <v>4.6399999999999997</v>
      </c>
    </row>
    <row r="1181" spans="1:14" ht="12.75" customHeight="1" x14ac:dyDescent="0.25">
      <c r="A1181" s="342" t="s">
        <v>8871</v>
      </c>
      <c r="B1181" s="345" t="s">
        <v>384</v>
      </c>
      <c r="C1181" s="516" t="s">
        <v>668</v>
      </c>
      <c r="D1181" s="516"/>
      <c r="E1181" s="516"/>
      <c r="F1181" s="516"/>
      <c r="G1181" s="516"/>
      <c r="H1181" s="516"/>
      <c r="I1181" s="516"/>
      <c r="J1181" s="516"/>
      <c r="K1181" s="516"/>
      <c r="L1181" s="516"/>
      <c r="M1181" s="345" t="s">
        <v>510</v>
      </c>
      <c r="N1181" s="343">
        <v>8.2899999999999991</v>
      </c>
    </row>
    <row r="1182" spans="1:14" ht="12.75" customHeight="1" x14ac:dyDescent="0.25">
      <c r="A1182" s="342" t="s">
        <v>8872</v>
      </c>
      <c r="B1182" s="345" t="s">
        <v>384</v>
      </c>
      <c r="C1182" s="516" t="s">
        <v>664</v>
      </c>
      <c r="D1182" s="516"/>
      <c r="E1182" s="516"/>
      <c r="F1182" s="516"/>
      <c r="G1182" s="516"/>
      <c r="H1182" s="516"/>
      <c r="I1182" s="516"/>
      <c r="J1182" s="516"/>
      <c r="K1182" s="516"/>
      <c r="L1182" s="516"/>
      <c r="M1182" s="345" t="s">
        <v>510</v>
      </c>
      <c r="N1182" s="343">
        <v>14.05</v>
      </c>
    </row>
    <row r="1183" spans="1:14" ht="13.5" customHeight="1" x14ac:dyDescent="0.25">
      <c r="A1183" s="342" t="s">
        <v>8873</v>
      </c>
      <c r="B1183" s="345" t="s">
        <v>384</v>
      </c>
      <c r="C1183" s="516" t="s">
        <v>661</v>
      </c>
      <c r="D1183" s="516"/>
      <c r="E1183" s="516"/>
      <c r="F1183" s="516"/>
      <c r="G1183" s="516"/>
      <c r="H1183" s="516"/>
      <c r="I1183" s="516"/>
      <c r="J1183" s="516"/>
      <c r="K1183" s="516"/>
      <c r="L1183" s="516"/>
      <c r="M1183" s="345" t="s">
        <v>510</v>
      </c>
      <c r="N1183" s="343">
        <v>20.28</v>
      </c>
    </row>
    <row r="1184" spans="1:14" ht="12.75" customHeight="1" x14ac:dyDescent="0.25">
      <c r="A1184" s="342" t="s">
        <v>8874</v>
      </c>
      <c r="B1184" s="345" t="s">
        <v>384</v>
      </c>
      <c r="C1184" s="516" t="s">
        <v>662</v>
      </c>
      <c r="D1184" s="516"/>
      <c r="E1184" s="516"/>
      <c r="F1184" s="516"/>
      <c r="G1184" s="516"/>
      <c r="H1184" s="516"/>
      <c r="I1184" s="516"/>
      <c r="J1184" s="516"/>
      <c r="K1184" s="516"/>
      <c r="L1184" s="516"/>
      <c r="M1184" s="345" t="s">
        <v>510</v>
      </c>
      <c r="N1184" s="343">
        <v>27.23</v>
      </c>
    </row>
    <row r="1185" spans="1:14" ht="13.5" customHeight="1" x14ac:dyDescent="0.25">
      <c r="A1185" s="342" t="s">
        <v>8875</v>
      </c>
      <c r="B1185" s="345" t="s">
        <v>384</v>
      </c>
      <c r="C1185" s="516" t="s">
        <v>8876</v>
      </c>
      <c r="D1185" s="516"/>
      <c r="E1185" s="516"/>
      <c r="F1185" s="516"/>
      <c r="G1185" s="516"/>
      <c r="H1185" s="516"/>
      <c r="I1185" s="516"/>
      <c r="J1185" s="516"/>
      <c r="K1185" s="516"/>
      <c r="L1185" s="516"/>
      <c r="M1185" s="345" t="s">
        <v>510</v>
      </c>
      <c r="N1185" s="343">
        <v>10.64</v>
      </c>
    </row>
    <row r="1186" spans="1:14" ht="12.75" customHeight="1" x14ac:dyDescent="0.25">
      <c r="A1186" s="342" t="s">
        <v>8877</v>
      </c>
      <c r="B1186" s="345" t="s">
        <v>384</v>
      </c>
      <c r="C1186" s="516" t="s">
        <v>663</v>
      </c>
      <c r="D1186" s="516"/>
      <c r="E1186" s="516"/>
      <c r="F1186" s="516"/>
      <c r="G1186" s="516"/>
      <c r="H1186" s="516"/>
      <c r="I1186" s="516"/>
      <c r="J1186" s="516"/>
      <c r="K1186" s="516"/>
      <c r="L1186" s="516"/>
      <c r="M1186" s="345" t="s">
        <v>510</v>
      </c>
      <c r="N1186" s="343">
        <v>4.41</v>
      </c>
    </row>
    <row r="1187" spans="1:14" ht="12.75" customHeight="1" x14ac:dyDescent="0.25">
      <c r="A1187" s="342" t="s">
        <v>8878</v>
      </c>
      <c r="B1187" s="345" t="s">
        <v>384</v>
      </c>
      <c r="C1187" s="516" t="s">
        <v>671</v>
      </c>
      <c r="D1187" s="516"/>
      <c r="E1187" s="516"/>
      <c r="F1187" s="516"/>
      <c r="G1187" s="516"/>
      <c r="H1187" s="516"/>
      <c r="I1187" s="516"/>
      <c r="J1187" s="516"/>
      <c r="K1187" s="516"/>
      <c r="L1187" s="516"/>
      <c r="M1187" s="345" t="s">
        <v>510</v>
      </c>
      <c r="N1187" s="343">
        <v>13.25</v>
      </c>
    </row>
    <row r="1188" spans="1:14" ht="3.75" customHeight="1" x14ac:dyDescent="0.25">
      <c r="C1188" s="516"/>
      <c r="D1188" s="516"/>
      <c r="E1188" s="516"/>
      <c r="F1188" s="516"/>
      <c r="G1188" s="516"/>
      <c r="H1188" s="516"/>
      <c r="I1188" s="516"/>
      <c r="J1188" s="516"/>
      <c r="K1188" s="516"/>
      <c r="L1188" s="516"/>
    </row>
    <row r="1189" spans="1:14" ht="12.75" customHeight="1" x14ac:dyDescent="0.25">
      <c r="A1189" s="342" t="s">
        <v>8879</v>
      </c>
      <c r="B1189" s="345" t="s">
        <v>384</v>
      </c>
      <c r="C1189" s="516" t="s">
        <v>665</v>
      </c>
      <c r="D1189" s="516"/>
      <c r="E1189" s="516"/>
      <c r="F1189" s="516"/>
      <c r="G1189" s="516"/>
      <c r="H1189" s="516"/>
      <c r="I1189" s="516"/>
      <c r="J1189" s="516"/>
      <c r="K1189" s="516"/>
      <c r="L1189" s="516"/>
      <c r="M1189" s="345" t="s">
        <v>510</v>
      </c>
      <c r="N1189" s="343">
        <v>11.89</v>
      </c>
    </row>
    <row r="1190" spans="1:14" ht="3.75" customHeight="1" x14ac:dyDescent="0.25">
      <c r="C1190" s="516"/>
      <c r="D1190" s="516"/>
      <c r="E1190" s="516"/>
      <c r="F1190" s="516"/>
      <c r="G1190" s="516"/>
      <c r="H1190" s="516"/>
      <c r="I1190" s="516"/>
      <c r="J1190" s="516"/>
      <c r="K1190" s="516"/>
      <c r="L1190" s="516"/>
    </row>
    <row r="1191" spans="1:14" ht="12.75" customHeight="1" x14ac:dyDescent="0.25">
      <c r="A1191" s="342" t="s">
        <v>8880</v>
      </c>
      <c r="B1191" s="345" t="s">
        <v>384</v>
      </c>
      <c r="C1191" s="516" t="s">
        <v>666</v>
      </c>
      <c r="D1191" s="516"/>
      <c r="E1191" s="516"/>
      <c r="F1191" s="516"/>
      <c r="G1191" s="516"/>
      <c r="H1191" s="516"/>
      <c r="I1191" s="516"/>
      <c r="J1191" s="516"/>
      <c r="K1191" s="516"/>
      <c r="L1191" s="516"/>
      <c r="M1191" s="345" t="s">
        <v>510</v>
      </c>
      <c r="N1191" s="343">
        <v>10.67</v>
      </c>
    </row>
    <row r="1192" spans="1:14" ht="3" customHeight="1" x14ac:dyDescent="0.25">
      <c r="C1192" s="516"/>
      <c r="D1192" s="516"/>
      <c r="E1192" s="516"/>
      <c r="F1192" s="516"/>
      <c r="G1192" s="516"/>
      <c r="H1192" s="516"/>
      <c r="I1192" s="516"/>
      <c r="J1192" s="516"/>
      <c r="K1192" s="516"/>
      <c r="L1192" s="516"/>
    </row>
    <row r="1193" spans="1:14" ht="13.5" customHeight="1" x14ac:dyDescent="0.25">
      <c r="A1193" s="342" t="s">
        <v>8881</v>
      </c>
      <c r="B1193" s="345" t="s">
        <v>384</v>
      </c>
      <c r="C1193" s="516" t="s">
        <v>669</v>
      </c>
      <c r="D1193" s="516"/>
      <c r="E1193" s="516"/>
      <c r="F1193" s="516"/>
      <c r="G1193" s="516"/>
      <c r="H1193" s="516"/>
      <c r="I1193" s="516"/>
      <c r="J1193" s="516"/>
      <c r="K1193" s="516"/>
      <c r="L1193" s="516"/>
      <c r="M1193" s="345" t="s">
        <v>510</v>
      </c>
      <c r="N1193" s="343">
        <v>12.23</v>
      </c>
    </row>
    <row r="1194" spans="1:14" ht="3" customHeight="1" x14ac:dyDescent="0.25">
      <c r="C1194" s="516"/>
      <c r="D1194" s="516"/>
      <c r="E1194" s="516"/>
      <c r="F1194" s="516"/>
      <c r="G1194" s="516"/>
      <c r="H1194" s="516"/>
      <c r="I1194" s="516"/>
      <c r="J1194" s="516"/>
      <c r="K1194" s="516"/>
      <c r="L1194" s="516"/>
    </row>
    <row r="1195" spans="1:14" ht="12.75" customHeight="1" x14ac:dyDescent="0.25">
      <c r="A1195" s="342" t="s">
        <v>8882</v>
      </c>
      <c r="B1195" s="345" t="s">
        <v>384</v>
      </c>
      <c r="C1195" s="516" t="s">
        <v>670</v>
      </c>
      <c r="D1195" s="516"/>
      <c r="E1195" s="516"/>
      <c r="F1195" s="516"/>
      <c r="G1195" s="516"/>
      <c r="H1195" s="516"/>
      <c r="I1195" s="516"/>
      <c r="J1195" s="516"/>
      <c r="K1195" s="516"/>
      <c r="L1195" s="516"/>
      <c r="M1195" s="345" t="s">
        <v>510</v>
      </c>
      <c r="N1195" s="343">
        <v>28.9</v>
      </c>
    </row>
    <row r="1196" spans="1:14" ht="3.75" customHeight="1" x14ac:dyDescent="0.25">
      <c r="C1196" s="516"/>
      <c r="D1196" s="516"/>
      <c r="E1196" s="516"/>
      <c r="F1196" s="516"/>
      <c r="G1196" s="516"/>
      <c r="H1196" s="516"/>
      <c r="I1196" s="516"/>
      <c r="J1196" s="516"/>
      <c r="K1196" s="516"/>
      <c r="L1196" s="516"/>
    </row>
    <row r="1197" spans="1:14" ht="12.75" customHeight="1" x14ac:dyDescent="0.25">
      <c r="A1197" s="342" t="s">
        <v>8883</v>
      </c>
      <c r="B1197" s="345" t="s">
        <v>384</v>
      </c>
      <c r="C1197" s="516" t="s">
        <v>667</v>
      </c>
      <c r="D1197" s="516"/>
      <c r="E1197" s="516"/>
      <c r="F1197" s="516"/>
      <c r="G1197" s="516"/>
      <c r="H1197" s="516"/>
      <c r="I1197" s="516"/>
      <c r="J1197" s="516"/>
      <c r="K1197" s="516"/>
      <c r="L1197" s="516"/>
      <c r="M1197" s="345" t="s">
        <v>510</v>
      </c>
      <c r="N1197" s="343">
        <v>19.98</v>
      </c>
    </row>
    <row r="1198" spans="1:14" ht="3.75" customHeight="1" x14ac:dyDescent="0.25">
      <c r="C1198" s="516"/>
      <c r="D1198" s="516"/>
      <c r="E1198" s="516"/>
      <c r="F1198" s="516"/>
      <c r="G1198" s="516"/>
      <c r="H1198" s="516"/>
      <c r="I1198" s="516"/>
      <c r="J1198" s="516"/>
      <c r="K1198" s="516"/>
      <c r="L1198" s="516"/>
    </row>
    <row r="1199" spans="1:14" ht="12.75" customHeight="1" x14ac:dyDescent="0.25">
      <c r="A1199" s="342" t="s">
        <v>8884</v>
      </c>
      <c r="B1199" s="345" t="s">
        <v>384</v>
      </c>
      <c r="C1199" s="516" t="s">
        <v>672</v>
      </c>
      <c r="D1199" s="516"/>
      <c r="E1199" s="516"/>
      <c r="F1199" s="516"/>
      <c r="G1199" s="516"/>
      <c r="H1199" s="516"/>
      <c r="I1199" s="516"/>
      <c r="J1199" s="516"/>
      <c r="K1199" s="516"/>
      <c r="L1199" s="516"/>
      <c r="M1199" s="345" t="s">
        <v>510</v>
      </c>
      <c r="N1199" s="343">
        <v>14.8</v>
      </c>
    </row>
    <row r="1200" spans="1:14" ht="3" customHeight="1" x14ac:dyDescent="0.25">
      <c r="C1200" s="516"/>
      <c r="D1200" s="516"/>
      <c r="E1200" s="516"/>
      <c r="F1200" s="516"/>
      <c r="G1200" s="516"/>
      <c r="H1200" s="516"/>
      <c r="I1200" s="516"/>
      <c r="J1200" s="516"/>
      <c r="K1200" s="516"/>
      <c r="L1200" s="516"/>
    </row>
    <row r="1201" spans="1:14" ht="13.5" customHeight="1" x14ac:dyDescent="0.25">
      <c r="A1201" s="342" t="s">
        <v>8885</v>
      </c>
      <c r="B1201" s="345" t="s">
        <v>384</v>
      </c>
      <c r="C1201" s="516" t="s">
        <v>730</v>
      </c>
      <c r="D1201" s="516"/>
      <c r="E1201" s="516"/>
      <c r="F1201" s="516"/>
      <c r="G1201" s="516"/>
      <c r="H1201" s="516"/>
      <c r="I1201" s="516"/>
      <c r="J1201" s="516"/>
      <c r="K1201" s="516"/>
      <c r="L1201" s="516"/>
      <c r="M1201" s="345" t="s">
        <v>510</v>
      </c>
      <c r="N1201" s="343">
        <v>9.9</v>
      </c>
    </row>
    <row r="1202" spans="1:14" ht="12.75" customHeight="1" x14ac:dyDescent="0.25">
      <c r="A1202" s="342" t="s">
        <v>8886</v>
      </c>
      <c r="B1202" s="345" t="s">
        <v>384</v>
      </c>
      <c r="C1202" s="516" t="s">
        <v>731</v>
      </c>
      <c r="D1202" s="516"/>
      <c r="E1202" s="516"/>
      <c r="F1202" s="516"/>
      <c r="G1202" s="516"/>
      <c r="H1202" s="516"/>
      <c r="I1202" s="516"/>
      <c r="J1202" s="516"/>
      <c r="K1202" s="516"/>
      <c r="L1202" s="516"/>
      <c r="M1202" s="345" t="s">
        <v>510</v>
      </c>
      <c r="N1202" s="343">
        <v>13.1</v>
      </c>
    </row>
    <row r="1203" spans="1:14" ht="13.5" customHeight="1" x14ac:dyDescent="0.25">
      <c r="A1203" s="342" t="s">
        <v>8887</v>
      </c>
      <c r="B1203" s="345" t="s">
        <v>384</v>
      </c>
      <c r="C1203" s="516" t="s">
        <v>8888</v>
      </c>
      <c r="D1203" s="516"/>
      <c r="E1203" s="516"/>
      <c r="F1203" s="516"/>
      <c r="G1203" s="516"/>
      <c r="H1203" s="516"/>
      <c r="I1203" s="516"/>
      <c r="J1203" s="516"/>
      <c r="K1203" s="516"/>
      <c r="L1203" s="516"/>
      <c r="M1203" s="345" t="s">
        <v>510</v>
      </c>
      <c r="N1203" s="343">
        <v>17.2</v>
      </c>
    </row>
    <row r="1204" spans="1:14" ht="12.75" customHeight="1" x14ac:dyDescent="0.25">
      <c r="A1204" s="342" t="s">
        <v>8889</v>
      </c>
      <c r="B1204" s="345" t="s">
        <v>384</v>
      </c>
      <c r="C1204" s="516" t="s">
        <v>8890</v>
      </c>
      <c r="D1204" s="516"/>
      <c r="E1204" s="516"/>
      <c r="F1204" s="516"/>
      <c r="G1204" s="516"/>
      <c r="H1204" s="516"/>
      <c r="I1204" s="516"/>
      <c r="J1204" s="516"/>
      <c r="K1204" s="516"/>
      <c r="L1204" s="516"/>
      <c r="M1204" s="345" t="s">
        <v>510</v>
      </c>
      <c r="N1204" s="343">
        <v>11.3</v>
      </c>
    </row>
    <row r="1205" spans="1:14" ht="12.75" customHeight="1" x14ac:dyDescent="0.25">
      <c r="A1205" s="342" t="s">
        <v>8891</v>
      </c>
      <c r="B1205" s="345" t="s">
        <v>384</v>
      </c>
      <c r="C1205" s="516" t="s">
        <v>729</v>
      </c>
      <c r="D1205" s="516"/>
      <c r="E1205" s="516"/>
      <c r="F1205" s="516"/>
      <c r="G1205" s="516"/>
      <c r="H1205" s="516"/>
      <c r="I1205" s="516"/>
      <c r="J1205" s="516"/>
      <c r="K1205" s="516"/>
      <c r="L1205" s="516"/>
      <c r="M1205" s="345" t="s">
        <v>510</v>
      </c>
      <c r="N1205" s="343">
        <v>6.85</v>
      </c>
    </row>
    <row r="1206" spans="1:14" ht="13.5" customHeight="1" x14ac:dyDescent="0.25">
      <c r="A1206" s="342" t="s">
        <v>8892</v>
      </c>
      <c r="B1206" s="345" t="s">
        <v>384</v>
      </c>
      <c r="C1206" s="516" t="s">
        <v>731</v>
      </c>
      <c r="D1206" s="516"/>
      <c r="E1206" s="516"/>
      <c r="F1206" s="516"/>
      <c r="G1206" s="516"/>
      <c r="H1206" s="516"/>
      <c r="I1206" s="516"/>
      <c r="J1206" s="516"/>
      <c r="K1206" s="516"/>
      <c r="L1206" s="516"/>
      <c r="M1206" s="345" t="s">
        <v>510</v>
      </c>
      <c r="N1206" s="343">
        <v>7.5</v>
      </c>
    </row>
    <row r="1207" spans="1:14" ht="12.75" customHeight="1" x14ac:dyDescent="0.25">
      <c r="A1207" s="342" t="s">
        <v>8893</v>
      </c>
      <c r="B1207" s="345" t="s">
        <v>384</v>
      </c>
      <c r="C1207" s="516" t="s">
        <v>732</v>
      </c>
      <c r="D1207" s="516"/>
      <c r="E1207" s="516"/>
      <c r="F1207" s="516"/>
      <c r="G1207" s="516"/>
      <c r="H1207" s="516"/>
      <c r="I1207" s="516"/>
      <c r="J1207" s="516"/>
      <c r="K1207" s="516"/>
      <c r="L1207" s="516"/>
      <c r="M1207" s="345" t="s">
        <v>510</v>
      </c>
      <c r="N1207" s="343">
        <v>4.67</v>
      </c>
    </row>
    <row r="1208" spans="1:14" ht="13.5" customHeight="1" x14ac:dyDescent="0.25">
      <c r="A1208" s="342" t="s">
        <v>8894</v>
      </c>
      <c r="B1208" s="345" t="s">
        <v>384</v>
      </c>
      <c r="C1208" s="516" t="s">
        <v>8895</v>
      </c>
      <c r="D1208" s="516"/>
      <c r="E1208" s="516"/>
      <c r="F1208" s="516"/>
      <c r="G1208" s="516"/>
      <c r="H1208" s="516"/>
      <c r="I1208" s="516"/>
      <c r="J1208" s="516"/>
      <c r="K1208" s="516"/>
      <c r="L1208" s="516"/>
      <c r="M1208" s="345" t="s">
        <v>510</v>
      </c>
      <c r="N1208" s="343">
        <v>4.33</v>
      </c>
    </row>
    <row r="1209" spans="1:14" ht="12.75" customHeight="1" x14ac:dyDescent="0.25">
      <c r="A1209" s="342" t="s">
        <v>8896</v>
      </c>
      <c r="B1209" s="345" t="s">
        <v>384</v>
      </c>
      <c r="C1209" s="516" t="s">
        <v>8897</v>
      </c>
      <c r="D1209" s="516"/>
      <c r="E1209" s="516"/>
      <c r="F1209" s="516"/>
      <c r="G1209" s="516"/>
      <c r="H1209" s="516"/>
      <c r="I1209" s="516"/>
      <c r="J1209" s="516"/>
      <c r="K1209" s="516"/>
      <c r="L1209" s="516"/>
      <c r="M1209" s="345" t="s">
        <v>510</v>
      </c>
      <c r="N1209" s="343">
        <v>4.67</v>
      </c>
    </row>
    <row r="1210" spans="1:14" ht="12.75" customHeight="1" x14ac:dyDescent="0.25">
      <c r="A1210" s="342" t="s">
        <v>8898</v>
      </c>
      <c r="B1210" s="345" t="s">
        <v>384</v>
      </c>
      <c r="C1210" s="516" t="s">
        <v>8899</v>
      </c>
      <c r="D1210" s="516"/>
      <c r="E1210" s="516"/>
      <c r="F1210" s="516"/>
      <c r="G1210" s="516"/>
      <c r="H1210" s="516"/>
      <c r="I1210" s="516"/>
      <c r="J1210" s="516"/>
      <c r="K1210" s="516"/>
      <c r="L1210" s="516"/>
      <c r="M1210" s="345" t="s">
        <v>510</v>
      </c>
      <c r="N1210" s="343">
        <v>9.99</v>
      </c>
    </row>
    <row r="1211" spans="1:14" ht="13.5" customHeight="1" x14ac:dyDescent="0.25">
      <c r="A1211" s="342" t="s">
        <v>8900</v>
      </c>
      <c r="B1211" s="345" t="s">
        <v>384</v>
      </c>
      <c r="C1211" s="516" t="s">
        <v>8901</v>
      </c>
      <c r="D1211" s="516"/>
      <c r="E1211" s="516"/>
      <c r="F1211" s="516"/>
      <c r="G1211" s="516"/>
      <c r="H1211" s="516"/>
      <c r="I1211" s="516"/>
      <c r="J1211" s="516"/>
      <c r="K1211" s="516"/>
      <c r="L1211" s="516"/>
      <c r="M1211" s="345" t="s">
        <v>510</v>
      </c>
      <c r="N1211" s="343">
        <v>6.99</v>
      </c>
    </row>
    <row r="1212" spans="1:14" ht="12.75" customHeight="1" x14ac:dyDescent="0.25">
      <c r="A1212" s="342" t="s">
        <v>8902</v>
      </c>
      <c r="B1212" s="345" t="s">
        <v>384</v>
      </c>
      <c r="C1212" s="516" t="s">
        <v>8903</v>
      </c>
      <c r="D1212" s="516"/>
      <c r="E1212" s="516"/>
      <c r="F1212" s="516"/>
      <c r="G1212" s="516"/>
      <c r="H1212" s="516"/>
      <c r="I1212" s="516"/>
      <c r="J1212" s="516"/>
      <c r="K1212" s="516"/>
      <c r="L1212" s="516"/>
      <c r="M1212" s="345" t="s">
        <v>510</v>
      </c>
      <c r="N1212" s="343">
        <v>0.82</v>
      </c>
    </row>
    <row r="1213" spans="1:14" ht="12.75" customHeight="1" x14ac:dyDescent="0.25">
      <c r="A1213" s="342" t="s">
        <v>8904</v>
      </c>
      <c r="B1213" s="345" t="s">
        <v>384</v>
      </c>
      <c r="C1213" s="516" t="s">
        <v>8905</v>
      </c>
      <c r="D1213" s="516"/>
      <c r="E1213" s="516"/>
      <c r="F1213" s="516"/>
      <c r="G1213" s="516"/>
      <c r="H1213" s="516"/>
      <c r="I1213" s="516"/>
      <c r="J1213" s="516"/>
      <c r="K1213" s="516"/>
      <c r="L1213" s="516"/>
      <c r="M1213" s="345" t="s">
        <v>510</v>
      </c>
      <c r="N1213" s="343">
        <v>0.82</v>
      </c>
    </row>
    <row r="1214" spans="1:14" ht="13.5" customHeight="1" x14ac:dyDescent="0.25">
      <c r="A1214" s="342" t="s">
        <v>8906</v>
      </c>
      <c r="B1214" s="345" t="s">
        <v>384</v>
      </c>
      <c r="C1214" s="516" t="s">
        <v>8907</v>
      </c>
      <c r="D1214" s="516"/>
      <c r="E1214" s="516"/>
      <c r="F1214" s="516"/>
      <c r="G1214" s="516"/>
      <c r="H1214" s="516"/>
      <c r="I1214" s="516"/>
      <c r="J1214" s="516"/>
      <c r="K1214" s="516"/>
      <c r="L1214" s="516"/>
      <c r="M1214" s="345" t="s">
        <v>510</v>
      </c>
      <c r="N1214" s="343">
        <v>0.84</v>
      </c>
    </row>
    <row r="1215" spans="1:14" ht="12.75" customHeight="1" x14ac:dyDescent="0.25">
      <c r="A1215" s="342" t="s">
        <v>8908</v>
      </c>
      <c r="B1215" s="345" t="s">
        <v>384</v>
      </c>
      <c r="C1215" s="516" t="s">
        <v>8909</v>
      </c>
      <c r="D1215" s="516"/>
      <c r="E1215" s="516"/>
      <c r="F1215" s="516"/>
      <c r="G1215" s="516"/>
      <c r="H1215" s="516"/>
      <c r="I1215" s="516"/>
      <c r="J1215" s="516"/>
      <c r="K1215" s="516"/>
      <c r="L1215" s="516"/>
      <c r="M1215" s="345" t="s">
        <v>510</v>
      </c>
      <c r="N1215" s="343">
        <v>0.92</v>
      </c>
    </row>
    <row r="1216" spans="1:14" ht="13.5" customHeight="1" x14ac:dyDescent="0.25">
      <c r="A1216" s="342" t="s">
        <v>8910</v>
      </c>
      <c r="B1216" s="345" t="s">
        <v>384</v>
      </c>
      <c r="C1216" s="516" t="s">
        <v>8911</v>
      </c>
      <c r="D1216" s="516"/>
      <c r="E1216" s="516"/>
      <c r="F1216" s="516"/>
      <c r="G1216" s="516"/>
      <c r="H1216" s="516"/>
      <c r="I1216" s="516"/>
      <c r="J1216" s="516"/>
      <c r="K1216" s="516"/>
      <c r="L1216" s="516"/>
      <c r="M1216" s="345" t="s">
        <v>510</v>
      </c>
      <c r="N1216" s="343">
        <v>2.02</v>
      </c>
    </row>
    <row r="1217" spans="1:14" ht="12.75" customHeight="1" x14ac:dyDescent="0.25">
      <c r="A1217" s="342" t="s">
        <v>8912</v>
      </c>
      <c r="B1217" s="345" t="s">
        <v>384</v>
      </c>
      <c r="C1217" s="516" t="s">
        <v>8913</v>
      </c>
      <c r="D1217" s="516"/>
      <c r="E1217" s="516"/>
      <c r="F1217" s="516"/>
      <c r="G1217" s="516"/>
      <c r="H1217" s="516"/>
      <c r="I1217" s="516"/>
      <c r="J1217" s="516"/>
      <c r="K1217" s="516"/>
      <c r="L1217" s="516"/>
      <c r="M1217" s="345" t="s">
        <v>510</v>
      </c>
      <c r="N1217" s="343">
        <v>4.45</v>
      </c>
    </row>
    <row r="1218" spans="1:14" ht="12.75" customHeight="1" x14ac:dyDescent="0.25">
      <c r="A1218" s="342" t="s">
        <v>8914</v>
      </c>
      <c r="B1218" s="345" t="s">
        <v>384</v>
      </c>
      <c r="C1218" s="516" t="s">
        <v>8915</v>
      </c>
      <c r="D1218" s="516"/>
      <c r="E1218" s="516"/>
      <c r="F1218" s="516"/>
      <c r="G1218" s="516"/>
      <c r="H1218" s="516"/>
      <c r="I1218" s="516"/>
      <c r="J1218" s="516"/>
      <c r="K1218" s="516"/>
      <c r="L1218" s="516"/>
      <c r="M1218" s="345" t="s">
        <v>510</v>
      </c>
      <c r="N1218" s="343">
        <v>2.61</v>
      </c>
    </row>
    <row r="1219" spans="1:14" ht="13.5" customHeight="1" x14ac:dyDescent="0.25">
      <c r="A1219" s="342" t="s">
        <v>8916</v>
      </c>
      <c r="B1219" s="345" t="s">
        <v>384</v>
      </c>
      <c r="C1219" s="516" t="s">
        <v>628</v>
      </c>
      <c r="D1219" s="516"/>
      <c r="E1219" s="516"/>
      <c r="F1219" s="516"/>
      <c r="G1219" s="516"/>
      <c r="H1219" s="516"/>
      <c r="I1219" s="516"/>
      <c r="J1219" s="516"/>
      <c r="K1219" s="516"/>
      <c r="L1219" s="516"/>
      <c r="M1219" s="345" t="s">
        <v>510</v>
      </c>
      <c r="N1219" s="343">
        <v>14.69</v>
      </c>
    </row>
    <row r="1220" spans="1:14" ht="12.75" customHeight="1" x14ac:dyDescent="0.25">
      <c r="A1220" s="342" t="s">
        <v>8917</v>
      </c>
      <c r="B1220" s="345" t="s">
        <v>384</v>
      </c>
      <c r="C1220" s="516" t="s">
        <v>8918</v>
      </c>
      <c r="D1220" s="516"/>
      <c r="E1220" s="516"/>
      <c r="F1220" s="516"/>
      <c r="G1220" s="516"/>
      <c r="H1220" s="516"/>
      <c r="I1220" s="516"/>
      <c r="J1220" s="516"/>
      <c r="K1220" s="516"/>
      <c r="L1220" s="516"/>
      <c r="M1220" s="345" t="s">
        <v>510</v>
      </c>
      <c r="N1220" s="343">
        <v>6.53</v>
      </c>
    </row>
    <row r="1221" spans="1:14" ht="13.5" customHeight="1" x14ac:dyDescent="0.25">
      <c r="A1221" s="342" t="s">
        <v>8919</v>
      </c>
      <c r="B1221" s="345" t="s">
        <v>384</v>
      </c>
      <c r="C1221" s="516" t="s">
        <v>8920</v>
      </c>
      <c r="D1221" s="516"/>
      <c r="E1221" s="516"/>
      <c r="F1221" s="516"/>
      <c r="G1221" s="516"/>
      <c r="H1221" s="516"/>
      <c r="I1221" s="516"/>
      <c r="J1221" s="516"/>
      <c r="K1221" s="516"/>
      <c r="L1221" s="516"/>
      <c r="M1221" s="345" t="s">
        <v>510</v>
      </c>
      <c r="N1221" s="343">
        <v>11.9</v>
      </c>
    </row>
    <row r="1222" spans="1:14" ht="12.75" customHeight="1" x14ac:dyDescent="0.25">
      <c r="A1222" s="342" t="s">
        <v>8921</v>
      </c>
      <c r="B1222" s="345" t="s">
        <v>384</v>
      </c>
      <c r="C1222" s="516" t="s">
        <v>8922</v>
      </c>
      <c r="D1222" s="516"/>
      <c r="E1222" s="516"/>
      <c r="F1222" s="516"/>
      <c r="G1222" s="516"/>
      <c r="H1222" s="516"/>
      <c r="I1222" s="516"/>
      <c r="J1222" s="516"/>
      <c r="K1222" s="516"/>
      <c r="L1222" s="516"/>
      <c r="M1222" s="345" t="s">
        <v>510</v>
      </c>
      <c r="N1222" s="343">
        <v>2.02</v>
      </c>
    </row>
    <row r="1223" spans="1:14" ht="12.75" customHeight="1" x14ac:dyDescent="0.25">
      <c r="A1223" s="342" t="s">
        <v>8923</v>
      </c>
      <c r="B1223" s="345" t="s">
        <v>384</v>
      </c>
      <c r="C1223" s="516" t="s">
        <v>712</v>
      </c>
      <c r="D1223" s="516"/>
      <c r="E1223" s="516"/>
      <c r="F1223" s="516"/>
      <c r="G1223" s="516"/>
      <c r="H1223" s="516"/>
      <c r="I1223" s="516"/>
      <c r="J1223" s="516"/>
      <c r="K1223" s="516"/>
      <c r="L1223" s="516"/>
      <c r="M1223" s="345" t="s">
        <v>510</v>
      </c>
      <c r="N1223" s="343">
        <v>1.91</v>
      </c>
    </row>
    <row r="1224" spans="1:14" ht="3.75" customHeight="1" x14ac:dyDescent="0.25">
      <c r="C1224" s="516"/>
      <c r="D1224" s="516"/>
      <c r="E1224" s="516"/>
      <c r="F1224" s="516"/>
      <c r="G1224" s="516"/>
      <c r="H1224" s="516"/>
      <c r="I1224" s="516"/>
      <c r="J1224" s="516"/>
      <c r="K1224" s="516"/>
      <c r="L1224" s="516"/>
    </row>
    <row r="1225" spans="1:14" ht="12.75" customHeight="1" x14ac:dyDescent="0.25">
      <c r="A1225" s="342" t="s">
        <v>8924</v>
      </c>
      <c r="B1225" s="345" t="s">
        <v>384</v>
      </c>
      <c r="C1225" s="516" t="s">
        <v>713</v>
      </c>
      <c r="D1225" s="516"/>
      <c r="E1225" s="516"/>
      <c r="F1225" s="516"/>
      <c r="G1225" s="516"/>
      <c r="H1225" s="516"/>
      <c r="I1225" s="516"/>
      <c r="J1225" s="516"/>
      <c r="K1225" s="516"/>
      <c r="L1225" s="516"/>
      <c r="M1225" s="345" t="s">
        <v>510</v>
      </c>
      <c r="N1225" s="343">
        <v>3.42</v>
      </c>
    </row>
    <row r="1226" spans="1:14" ht="3" customHeight="1" x14ac:dyDescent="0.25">
      <c r="C1226" s="516"/>
      <c r="D1226" s="516"/>
      <c r="E1226" s="516"/>
      <c r="F1226" s="516"/>
      <c r="G1226" s="516"/>
      <c r="H1226" s="516"/>
      <c r="I1226" s="516"/>
      <c r="J1226" s="516"/>
      <c r="K1226" s="516"/>
      <c r="L1226" s="516"/>
    </row>
    <row r="1227" spans="1:14" ht="13.5" customHeight="1" x14ac:dyDescent="0.25">
      <c r="A1227" s="342" t="s">
        <v>8925</v>
      </c>
      <c r="B1227" s="345" t="s">
        <v>384</v>
      </c>
      <c r="C1227" s="516" t="s">
        <v>8926</v>
      </c>
      <c r="D1227" s="516"/>
      <c r="E1227" s="516"/>
      <c r="F1227" s="516"/>
      <c r="G1227" s="516"/>
      <c r="H1227" s="516"/>
      <c r="I1227" s="516"/>
      <c r="J1227" s="516"/>
      <c r="K1227" s="516"/>
      <c r="L1227" s="516"/>
      <c r="M1227" s="345" t="s">
        <v>510</v>
      </c>
      <c r="N1227" s="343">
        <v>2.2000000000000002</v>
      </c>
    </row>
    <row r="1228" spans="1:14" ht="12.75" customHeight="1" x14ac:dyDescent="0.25">
      <c r="A1228" s="342" t="s">
        <v>8927</v>
      </c>
      <c r="B1228" s="345" t="s">
        <v>384</v>
      </c>
      <c r="C1228" s="516" t="s">
        <v>8928</v>
      </c>
      <c r="D1228" s="516"/>
      <c r="E1228" s="516"/>
      <c r="F1228" s="516"/>
      <c r="G1228" s="516"/>
      <c r="H1228" s="516"/>
      <c r="I1228" s="516"/>
      <c r="J1228" s="516"/>
      <c r="K1228" s="516"/>
      <c r="L1228" s="516"/>
      <c r="M1228" s="345" t="s">
        <v>510</v>
      </c>
      <c r="N1228" s="343">
        <v>4.13</v>
      </c>
    </row>
    <row r="1229" spans="1:14" ht="13.5" customHeight="1" x14ac:dyDescent="0.25">
      <c r="A1229" s="342" t="s">
        <v>8929</v>
      </c>
      <c r="B1229" s="345" t="s">
        <v>384</v>
      </c>
      <c r="C1229" s="516" t="s">
        <v>8930</v>
      </c>
      <c r="D1229" s="516"/>
      <c r="E1229" s="516"/>
      <c r="F1229" s="516"/>
      <c r="G1229" s="516"/>
      <c r="H1229" s="516"/>
      <c r="I1229" s="516"/>
      <c r="J1229" s="516"/>
      <c r="K1229" s="516"/>
      <c r="L1229" s="516"/>
      <c r="M1229" s="345" t="s">
        <v>510</v>
      </c>
      <c r="N1229" s="343">
        <v>2.69</v>
      </c>
    </row>
    <row r="1230" spans="1:14" ht="12.75" customHeight="1" x14ac:dyDescent="0.25">
      <c r="A1230" s="342" t="s">
        <v>8931</v>
      </c>
      <c r="B1230" s="345" t="s">
        <v>384</v>
      </c>
      <c r="C1230" s="516" t="s">
        <v>648</v>
      </c>
      <c r="D1230" s="516"/>
      <c r="E1230" s="516"/>
      <c r="F1230" s="516"/>
      <c r="G1230" s="516"/>
      <c r="H1230" s="516"/>
      <c r="I1230" s="516"/>
      <c r="J1230" s="516"/>
      <c r="K1230" s="516"/>
      <c r="L1230" s="516"/>
      <c r="M1230" s="345" t="s">
        <v>510</v>
      </c>
      <c r="N1230" s="343">
        <v>4.5999999999999996</v>
      </c>
    </row>
    <row r="1231" spans="1:14" ht="12.75" customHeight="1" x14ac:dyDescent="0.25">
      <c r="A1231" s="342" t="s">
        <v>8932</v>
      </c>
      <c r="B1231" s="345" t="s">
        <v>384</v>
      </c>
      <c r="C1231" s="516" t="s">
        <v>8933</v>
      </c>
      <c r="D1231" s="516"/>
      <c r="E1231" s="516"/>
      <c r="F1231" s="516"/>
      <c r="G1231" s="516"/>
      <c r="H1231" s="516"/>
      <c r="I1231" s="516"/>
      <c r="J1231" s="516"/>
      <c r="K1231" s="516"/>
      <c r="L1231" s="516"/>
      <c r="M1231" s="345" t="s">
        <v>510</v>
      </c>
      <c r="N1231" s="343">
        <v>2.69</v>
      </c>
    </row>
    <row r="1232" spans="1:14" ht="13.5" customHeight="1" x14ac:dyDescent="0.25">
      <c r="A1232" s="342" t="s">
        <v>8934</v>
      </c>
      <c r="B1232" s="345" t="s">
        <v>384</v>
      </c>
      <c r="C1232" s="516" t="s">
        <v>8935</v>
      </c>
      <c r="D1232" s="516"/>
      <c r="E1232" s="516"/>
      <c r="F1232" s="516"/>
      <c r="G1232" s="516"/>
      <c r="H1232" s="516"/>
      <c r="I1232" s="516"/>
      <c r="J1232" s="516"/>
      <c r="K1232" s="516"/>
      <c r="L1232" s="516"/>
      <c r="M1232" s="345" t="s">
        <v>510</v>
      </c>
      <c r="N1232" s="343">
        <v>2.4</v>
      </c>
    </row>
    <row r="1233" spans="1:14" ht="12.75" customHeight="1" x14ac:dyDescent="0.25">
      <c r="A1233" s="342" t="s">
        <v>8936</v>
      </c>
      <c r="B1233" s="345" t="s">
        <v>384</v>
      </c>
      <c r="C1233" s="516" t="s">
        <v>8937</v>
      </c>
      <c r="D1233" s="516"/>
      <c r="E1233" s="516"/>
      <c r="F1233" s="516"/>
      <c r="G1233" s="516"/>
      <c r="H1233" s="516"/>
      <c r="I1233" s="516"/>
      <c r="J1233" s="516"/>
      <c r="K1233" s="516"/>
      <c r="L1233" s="516"/>
      <c r="M1233" s="345" t="s">
        <v>510</v>
      </c>
      <c r="N1233" s="343">
        <v>4.62</v>
      </c>
    </row>
    <row r="1234" spans="1:14" ht="13.5" customHeight="1" x14ac:dyDescent="0.25">
      <c r="A1234" s="342" t="s">
        <v>8938</v>
      </c>
      <c r="B1234" s="345" t="s">
        <v>384</v>
      </c>
      <c r="C1234" s="516" t="s">
        <v>8939</v>
      </c>
      <c r="D1234" s="516"/>
      <c r="E1234" s="516"/>
      <c r="F1234" s="516"/>
      <c r="G1234" s="516"/>
      <c r="H1234" s="516"/>
      <c r="I1234" s="516"/>
      <c r="J1234" s="516"/>
      <c r="K1234" s="516"/>
      <c r="L1234" s="516"/>
      <c r="M1234" s="345" t="s">
        <v>510</v>
      </c>
      <c r="N1234" s="343">
        <v>17.899999999999999</v>
      </c>
    </row>
    <row r="1235" spans="1:14" ht="12.75" customHeight="1" x14ac:dyDescent="0.25">
      <c r="A1235" s="342" t="s">
        <v>8940</v>
      </c>
      <c r="B1235" s="345" t="s">
        <v>384</v>
      </c>
      <c r="C1235" s="516" t="s">
        <v>8941</v>
      </c>
      <c r="D1235" s="516"/>
      <c r="E1235" s="516"/>
      <c r="F1235" s="516"/>
      <c r="G1235" s="516"/>
      <c r="H1235" s="516"/>
      <c r="I1235" s="516"/>
      <c r="J1235" s="516"/>
      <c r="K1235" s="516"/>
      <c r="L1235" s="516"/>
      <c r="M1235" s="345" t="s">
        <v>510</v>
      </c>
      <c r="N1235" s="343">
        <v>104.88</v>
      </c>
    </row>
    <row r="1236" spans="1:14" ht="12.75" customHeight="1" x14ac:dyDescent="0.25">
      <c r="A1236" s="342" t="s">
        <v>8942</v>
      </c>
      <c r="B1236" s="345" t="s">
        <v>384</v>
      </c>
      <c r="C1236" s="516" t="s">
        <v>8943</v>
      </c>
      <c r="D1236" s="516"/>
      <c r="E1236" s="516"/>
      <c r="F1236" s="516"/>
      <c r="G1236" s="516"/>
      <c r="H1236" s="516"/>
      <c r="I1236" s="516"/>
      <c r="J1236" s="516"/>
      <c r="K1236" s="516"/>
      <c r="L1236" s="516"/>
      <c r="M1236" s="345" t="s">
        <v>510</v>
      </c>
      <c r="N1236" s="343">
        <v>63.25</v>
      </c>
    </row>
    <row r="1237" spans="1:14" ht="13.5" customHeight="1" x14ac:dyDescent="0.25">
      <c r="A1237" s="342" t="s">
        <v>8944</v>
      </c>
      <c r="B1237" s="345" t="s">
        <v>384</v>
      </c>
      <c r="C1237" s="516" t="s">
        <v>8945</v>
      </c>
      <c r="D1237" s="516"/>
      <c r="E1237" s="516"/>
      <c r="F1237" s="516"/>
      <c r="G1237" s="516"/>
      <c r="H1237" s="516"/>
      <c r="I1237" s="516"/>
      <c r="J1237" s="516"/>
      <c r="K1237" s="516"/>
      <c r="L1237" s="516"/>
      <c r="M1237" s="345" t="s">
        <v>510</v>
      </c>
      <c r="N1237" s="343">
        <v>86.79</v>
      </c>
    </row>
    <row r="1238" spans="1:14" ht="12.75" customHeight="1" x14ac:dyDescent="0.25">
      <c r="A1238" s="342" t="s">
        <v>8946</v>
      </c>
      <c r="B1238" s="345" t="s">
        <v>384</v>
      </c>
      <c r="C1238" s="516" t="s">
        <v>696</v>
      </c>
      <c r="D1238" s="516"/>
      <c r="E1238" s="516"/>
      <c r="F1238" s="516"/>
      <c r="G1238" s="516"/>
      <c r="H1238" s="516"/>
      <c r="I1238" s="516"/>
      <c r="J1238" s="516"/>
      <c r="K1238" s="516"/>
      <c r="L1238" s="516"/>
      <c r="M1238" s="345" t="s">
        <v>510</v>
      </c>
      <c r="N1238" s="343">
        <v>17.100000000000001</v>
      </c>
    </row>
    <row r="1239" spans="1:14" ht="12.75" customHeight="1" x14ac:dyDescent="0.25">
      <c r="A1239" s="342" t="s">
        <v>8947</v>
      </c>
      <c r="B1239" s="345" t="s">
        <v>384</v>
      </c>
      <c r="C1239" s="516" t="s">
        <v>697</v>
      </c>
      <c r="D1239" s="516"/>
      <c r="E1239" s="516"/>
      <c r="F1239" s="516"/>
      <c r="G1239" s="516"/>
      <c r="H1239" s="516"/>
      <c r="I1239" s="516"/>
      <c r="J1239" s="516"/>
      <c r="K1239" s="516"/>
      <c r="L1239" s="516"/>
      <c r="M1239" s="345" t="s">
        <v>510</v>
      </c>
      <c r="N1239" s="343">
        <v>11</v>
      </c>
    </row>
    <row r="1240" spans="1:14" ht="13.5" customHeight="1" x14ac:dyDescent="0.25">
      <c r="A1240" s="342" t="s">
        <v>8948</v>
      </c>
      <c r="B1240" s="345" t="s">
        <v>384</v>
      </c>
      <c r="C1240" s="516" t="s">
        <v>8949</v>
      </c>
      <c r="D1240" s="516"/>
      <c r="E1240" s="516"/>
      <c r="F1240" s="516"/>
      <c r="G1240" s="516"/>
      <c r="H1240" s="516"/>
      <c r="I1240" s="516"/>
      <c r="J1240" s="516"/>
      <c r="K1240" s="516"/>
      <c r="L1240" s="516"/>
      <c r="M1240" s="345" t="s">
        <v>510</v>
      </c>
      <c r="N1240" s="343">
        <v>1140.1600000000001</v>
      </c>
    </row>
    <row r="1241" spans="1:14" ht="12.75" customHeight="1" x14ac:dyDescent="0.25">
      <c r="A1241" s="342" t="s">
        <v>8950</v>
      </c>
      <c r="B1241" s="345" t="s">
        <v>384</v>
      </c>
      <c r="C1241" s="516" t="s">
        <v>8951</v>
      </c>
      <c r="D1241" s="516"/>
      <c r="E1241" s="516"/>
      <c r="F1241" s="516"/>
      <c r="G1241" s="516"/>
      <c r="H1241" s="516"/>
      <c r="I1241" s="516"/>
      <c r="J1241" s="516"/>
      <c r="K1241" s="516"/>
      <c r="L1241" s="516"/>
      <c r="M1241" s="345" t="s">
        <v>510</v>
      </c>
      <c r="N1241" s="343">
        <v>30.35</v>
      </c>
    </row>
    <row r="1242" spans="1:14" ht="13.5" customHeight="1" x14ac:dyDescent="0.25">
      <c r="A1242" s="342" t="s">
        <v>8952</v>
      </c>
      <c r="B1242" s="345" t="s">
        <v>384</v>
      </c>
      <c r="C1242" s="516" t="s">
        <v>8953</v>
      </c>
      <c r="D1242" s="516"/>
      <c r="E1242" s="516"/>
      <c r="F1242" s="516"/>
      <c r="G1242" s="516"/>
      <c r="H1242" s="516"/>
      <c r="I1242" s="516"/>
      <c r="J1242" s="516"/>
      <c r="K1242" s="516"/>
      <c r="L1242" s="516"/>
      <c r="M1242" s="345" t="s">
        <v>510</v>
      </c>
      <c r="N1242" s="343">
        <v>28.2</v>
      </c>
    </row>
    <row r="1243" spans="1:14" ht="12.75" customHeight="1" x14ac:dyDescent="0.25">
      <c r="A1243" s="342" t="s">
        <v>8954</v>
      </c>
      <c r="B1243" s="345" t="s">
        <v>384</v>
      </c>
      <c r="C1243" s="516" t="s">
        <v>698</v>
      </c>
      <c r="D1243" s="516"/>
      <c r="E1243" s="516"/>
      <c r="F1243" s="516"/>
      <c r="G1243" s="516"/>
      <c r="H1243" s="516"/>
      <c r="I1243" s="516"/>
      <c r="J1243" s="516"/>
      <c r="K1243" s="516"/>
      <c r="L1243" s="516"/>
      <c r="M1243" s="345" t="s">
        <v>510</v>
      </c>
      <c r="N1243" s="343">
        <v>172.19</v>
      </c>
    </row>
    <row r="1244" spans="1:14" ht="12.75" customHeight="1" x14ac:dyDescent="0.25">
      <c r="A1244" s="342" t="s">
        <v>8955</v>
      </c>
      <c r="B1244" s="345" t="s">
        <v>384</v>
      </c>
      <c r="C1244" s="516" t="s">
        <v>699</v>
      </c>
      <c r="D1244" s="516"/>
      <c r="E1244" s="516"/>
      <c r="F1244" s="516"/>
      <c r="G1244" s="516"/>
      <c r="H1244" s="516"/>
      <c r="I1244" s="516"/>
      <c r="J1244" s="516"/>
      <c r="K1244" s="516"/>
      <c r="L1244" s="516"/>
      <c r="M1244" s="345" t="s">
        <v>510</v>
      </c>
      <c r="N1244" s="343">
        <v>249.89</v>
      </c>
    </row>
    <row r="1245" spans="1:14" ht="13.5" customHeight="1" x14ac:dyDescent="0.25">
      <c r="A1245" s="342" t="s">
        <v>8956</v>
      </c>
      <c r="B1245" s="345" t="s">
        <v>384</v>
      </c>
      <c r="C1245" s="516" t="s">
        <v>8957</v>
      </c>
      <c r="D1245" s="516"/>
      <c r="E1245" s="516"/>
      <c r="F1245" s="516"/>
      <c r="G1245" s="516"/>
      <c r="H1245" s="516"/>
      <c r="I1245" s="516"/>
      <c r="J1245" s="516"/>
      <c r="K1245" s="516"/>
      <c r="L1245" s="516"/>
      <c r="M1245" s="345" t="s">
        <v>510</v>
      </c>
      <c r="N1245" s="343">
        <v>25</v>
      </c>
    </row>
    <row r="1246" spans="1:14" ht="12.75" customHeight="1" x14ac:dyDescent="0.25">
      <c r="A1246" s="342" t="s">
        <v>8958</v>
      </c>
      <c r="B1246" s="345" t="s">
        <v>384</v>
      </c>
      <c r="C1246" s="516" t="s">
        <v>8959</v>
      </c>
      <c r="D1246" s="516"/>
      <c r="E1246" s="516"/>
      <c r="F1246" s="516"/>
      <c r="G1246" s="516"/>
      <c r="H1246" s="516"/>
      <c r="I1246" s="516"/>
      <c r="J1246" s="516"/>
      <c r="K1246" s="516"/>
      <c r="L1246" s="516"/>
      <c r="M1246" s="345" t="s">
        <v>510</v>
      </c>
      <c r="N1246" s="343">
        <v>5.47</v>
      </c>
    </row>
    <row r="1247" spans="1:14" ht="13.5" customHeight="1" x14ac:dyDescent="0.25">
      <c r="A1247" s="342" t="s">
        <v>8960</v>
      </c>
      <c r="B1247" s="345" t="s">
        <v>384</v>
      </c>
      <c r="C1247" s="516" t="s">
        <v>8961</v>
      </c>
      <c r="D1247" s="516"/>
      <c r="E1247" s="516"/>
      <c r="F1247" s="516"/>
      <c r="G1247" s="516"/>
      <c r="H1247" s="516"/>
      <c r="I1247" s="516"/>
      <c r="J1247" s="516"/>
      <c r="K1247" s="516"/>
      <c r="L1247" s="516"/>
      <c r="M1247" s="345" t="s">
        <v>510</v>
      </c>
      <c r="N1247" s="343">
        <v>7.19</v>
      </c>
    </row>
    <row r="1248" spans="1:14" ht="12.75" customHeight="1" x14ac:dyDescent="0.25">
      <c r="A1248" s="342" t="s">
        <v>8962</v>
      </c>
      <c r="B1248" s="345" t="s">
        <v>384</v>
      </c>
      <c r="C1248" s="516" t="s">
        <v>633</v>
      </c>
      <c r="D1248" s="516"/>
      <c r="E1248" s="516"/>
      <c r="F1248" s="516"/>
      <c r="G1248" s="516"/>
      <c r="H1248" s="516"/>
      <c r="I1248" s="516"/>
      <c r="J1248" s="516"/>
      <c r="K1248" s="516"/>
      <c r="L1248" s="516"/>
      <c r="M1248" s="345" t="s">
        <v>510</v>
      </c>
      <c r="N1248" s="343">
        <v>7.7</v>
      </c>
    </row>
    <row r="1249" spans="1:14" ht="12.75" customHeight="1" x14ac:dyDescent="0.25">
      <c r="A1249" s="342" t="s">
        <v>8963</v>
      </c>
      <c r="B1249" s="345" t="s">
        <v>384</v>
      </c>
      <c r="C1249" s="516" t="s">
        <v>8964</v>
      </c>
      <c r="D1249" s="516"/>
      <c r="E1249" s="516"/>
      <c r="F1249" s="516"/>
      <c r="G1249" s="516"/>
      <c r="H1249" s="516"/>
      <c r="I1249" s="516"/>
      <c r="J1249" s="516"/>
      <c r="K1249" s="516"/>
      <c r="L1249" s="516"/>
      <c r="M1249" s="345" t="s">
        <v>510</v>
      </c>
      <c r="N1249" s="343">
        <v>9.6</v>
      </c>
    </row>
    <row r="1250" spans="1:14" ht="13.5" customHeight="1" x14ac:dyDescent="0.25">
      <c r="A1250" s="342" t="s">
        <v>8965</v>
      </c>
      <c r="B1250" s="345" t="s">
        <v>384</v>
      </c>
      <c r="C1250" s="516" t="s">
        <v>8966</v>
      </c>
      <c r="D1250" s="516"/>
      <c r="E1250" s="516"/>
      <c r="F1250" s="516"/>
      <c r="G1250" s="516"/>
      <c r="H1250" s="516"/>
      <c r="I1250" s="516"/>
      <c r="J1250" s="516"/>
      <c r="K1250" s="516"/>
      <c r="L1250" s="516"/>
      <c r="M1250" s="345" t="s">
        <v>510</v>
      </c>
      <c r="N1250" s="343">
        <v>11.72</v>
      </c>
    </row>
    <row r="1251" spans="1:14" ht="12.75" customHeight="1" x14ac:dyDescent="0.25">
      <c r="A1251" s="342" t="s">
        <v>8967</v>
      </c>
      <c r="B1251" s="345" t="s">
        <v>384</v>
      </c>
      <c r="C1251" s="516" t="s">
        <v>8968</v>
      </c>
      <c r="D1251" s="516"/>
      <c r="E1251" s="516"/>
      <c r="F1251" s="516"/>
      <c r="G1251" s="516"/>
      <c r="H1251" s="516"/>
      <c r="I1251" s="516"/>
      <c r="J1251" s="516"/>
      <c r="K1251" s="516"/>
      <c r="L1251" s="516"/>
      <c r="M1251" s="345" t="s">
        <v>510</v>
      </c>
      <c r="N1251" s="343">
        <v>13.26</v>
      </c>
    </row>
    <row r="1252" spans="1:14" ht="13.5" customHeight="1" x14ac:dyDescent="0.25">
      <c r="A1252" s="342" t="s">
        <v>8969</v>
      </c>
      <c r="B1252" s="345" t="s">
        <v>384</v>
      </c>
      <c r="C1252" s="516" t="s">
        <v>8970</v>
      </c>
      <c r="D1252" s="516"/>
      <c r="E1252" s="516"/>
      <c r="F1252" s="516"/>
      <c r="G1252" s="516"/>
      <c r="H1252" s="516"/>
      <c r="I1252" s="516"/>
      <c r="J1252" s="516"/>
      <c r="K1252" s="516"/>
      <c r="L1252" s="516"/>
      <c r="M1252" s="345" t="s">
        <v>510</v>
      </c>
      <c r="N1252" s="343">
        <v>15.52</v>
      </c>
    </row>
    <row r="1253" spans="1:14" ht="12.75" customHeight="1" x14ac:dyDescent="0.25">
      <c r="A1253" s="342" t="s">
        <v>8971</v>
      </c>
      <c r="B1253" s="345" t="s">
        <v>384</v>
      </c>
      <c r="C1253" s="516" t="s">
        <v>8972</v>
      </c>
      <c r="D1253" s="516"/>
      <c r="E1253" s="516"/>
      <c r="F1253" s="516"/>
      <c r="G1253" s="516"/>
      <c r="H1253" s="516"/>
      <c r="I1253" s="516"/>
      <c r="J1253" s="516"/>
      <c r="K1253" s="516"/>
      <c r="L1253" s="516"/>
      <c r="M1253" s="345" t="s">
        <v>510</v>
      </c>
      <c r="N1253" s="343">
        <v>16.52</v>
      </c>
    </row>
    <row r="1254" spans="1:14" ht="12.75" customHeight="1" x14ac:dyDescent="0.25">
      <c r="A1254" s="342" t="s">
        <v>8973</v>
      </c>
      <c r="B1254" s="345" t="s">
        <v>384</v>
      </c>
      <c r="C1254" s="516" t="s">
        <v>8974</v>
      </c>
      <c r="D1254" s="516"/>
      <c r="E1254" s="516"/>
      <c r="F1254" s="516"/>
      <c r="G1254" s="516"/>
      <c r="H1254" s="516"/>
      <c r="I1254" s="516"/>
      <c r="J1254" s="516"/>
      <c r="K1254" s="516"/>
      <c r="L1254" s="516"/>
      <c r="M1254" s="345" t="s">
        <v>510</v>
      </c>
      <c r="N1254" s="343">
        <v>31.85</v>
      </c>
    </row>
    <row r="1255" spans="1:14" ht="13.5" customHeight="1" x14ac:dyDescent="0.25">
      <c r="A1255" s="342" t="s">
        <v>8975</v>
      </c>
      <c r="B1255" s="345" t="s">
        <v>384</v>
      </c>
      <c r="C1255" s="516" t="s">
        <v>727</v>
      </c>
      <c r="D1255" s="516"/>
      <c r="E1255" s="516"/>
      <c r="F1255" s="516"/>
      <c r="G1255" s="516"/>
      <c r="H1255" s="516"/>
      <c r="I1255" s="516"/>
      <c r="J1255" s="516"/>
      <c r="K1255" s="516"/>
      <c r="L1255" s="516"/>
      <c r="M1255" s="345" t="s">
        <v>510</v>
      </c>
      <c r="N1255" s="343">
        <v>9.61</v>
      </c>
    </row>
    <row r="1256" spans="1:14" ht="12.75" customHeight="1" x14ac:dyDescent="0.25">
      <c r="A1256" s="342" t="s">
        <v>8976</v>
      </c>
      <c r="B1256" s="345" t="s">
        <v>384</v>
      </c>
      <c r="C1256" s="516" t="s">
        <v>728</v>
      </c>
      <c r="D1256" s="516"/>
      <c r="E1256" s="516"/>
      <c r="F1256" s="516"/>
      <c r="G1256" s="516"/>
      <c r="H1256" s="516"/>
      <c r="I1256" s="516"/>
      <c r="J1256" s="516"/>
      <c r="K1256" s="516"/>
      <c r="L1256" s="516"/>
      <c r="M1256" s="345" t="s">
        <v>510</v>
      </c>
      <c r="N1256" s="343">
        <v>40.700000000000003</v>
      </c>
    </row>
    <row r="1257" spans="1:14" ht="12.75" customHeight="1" x14ac:dyDescent="0.25">
      <c r="A1257" s="342" t="s">
        <v>8977</v>
      </c>
      <c r="B1257" s="345" t="s">
        <v>384</v>
      </c>
      <c r="C1257" s="516" t="s">
        <v>682</v>
      </c>
      <c r="D1257" s="516"/>
      <c r="E1257" s="516"/>
      <c r="F1257" s="516"/>
      <c r="G1257" s="516"/>
      <c r="H1257" s="516"/>
      <c r="I1257" s="516"/>
      <c r="J1257" s="516"/>
      <c r="K1257" s="516"/>
      <c r="L1257" s="516"/>
      <c r="M1257" s="345" t="s">
        <v>510</v>
      </c>
      <c r="N1257" s="343">
        <v>18.5</v>
      </c>
    </row>
    <row r="1258" spans="1:14" ht="13.5" customHeight="1" x14ac:dyDescent="0.25">
      <c r="A1258" s="342" t="s">
        <v>8978</v>
      </c>
      <c r="B1258" s="345" t="s">
        <v>384</v>
      </c>
      <c r="C1258" s="516" t="s">
        <v>8979</v>
      </c>
      <c r="D1258" s="516"/>
      <c r="E1258" s="516"/>
      <c r="F1258" s="516"/>
      <c r="G1258" s="516"/>
      <c r="H1258" s="516"/>
      <c r="I1258" s="516"/>
      <c r="J1258" s="516"/>
      <c r="K1258" s="516"/>
      <c r="L1258" s="516"/>
      <c r="M1258" s="345" t="s">
        <v>510</v>
      </c>
      <c r="N1258" s="343">
        <v>104.1</v>
      </c>
    </row>
    <row r="1259" spans="1:14" ht="12.75" customHeight="1" x14ac:dyDescent="0.25">
      <c r="A1259" s="342" t="s">
        <v>8980</v>
      </c>
      <c r="B1259" s="345" t="s">
        <v>384</v>
      </c>
      <c r="C1259" s="516" t="s">
        <v>8981</v>
      </c>
      <c r="D1259" s="516"/>
      <c r="E1259" s="516"/>
      <c r="F1259" s="516"/>
      <c r="G1259" s="516"/>
      <c r="H1259" s="516"/>
      <c r="I1259" s="516"/>
      <c r="J1259" s="516"/>
      <c r="K1259" s="516"/>
      <c r="L1259" s="516"/>
      <c r="M1259" s="345" t="s">
        <v>510</v>
      </c>
      <c r="N1259" s="343">
        <v>104.1</v>
      </c>
    </row>
    <row r="1260" spans="1:14" ht="13.5" customHeight="1" x14ac:dyDescent="0.25">
      <c r="A1260" s="342" t="s">
        <v>8982</v>
      </c>
      <c r="B1260" s="345" t="s">
        <v>384</v>
      </c>
      <c r="C1260" s="516" t="s">
        <v>683</v>
      </c>
      <c r="D1260" s="516"/>
      <c r="E1260" s="516"/>
      <c r="F1260" s="516"/>
      <c r="G1260" s="516"/>
      <c r="H1260" s="516"/>
      <c r="I1260" s="516"/>
      <c r="J1260" s="516"/>
      <c r="K1260" s="516"/>
      <c r="L1260" s="516"/>
      <c r="M1260" s="345" t="s">
        <v>510</v>
      </c>
      <c r="N1260" s="343">
        <v>48</v>
      </c>
    </row>
    <row r="1261" spans="1:14" ht="3" customHeight="1" x14ac:dyDescent="0.25">
      <c r="C1261" s="516"/>
      <c r="D1261" s="516"/>
      <c r="E1261" s="516"/>
      <c r="F1261" s="516"/>
      <c r="G1261" s="516"/>
      <c r="H1261" s="516"/>
      <c r="I1261" s="516"/>
      <c r="J1261" s="516"/>
      <c r="K1261" s="516"/>
      <c r="L1261" s="516"/>
    </row>
    <row r="1262" spans="1:14" ht="12.75" customHeight="1" x14ac:dyDescent="0.25">
      <c r="A1262" s="342" t="s">
        <v>8983</v>
      </c>
      <c r="B1262" s="345" t="s">
        <v>384</v>
      </c>
      <c r="C1262" s="516" t="s">
        <v>8984</v>
      </c>
      <c r="D1262" s="516"/>
      <c r="E1262" s="516"/>
      <c r="F1262" s="516"/>
      <c r="G1262" s="516"/>
      <c r="H1262" s="516"/>
      <c r="I1262" s="516"/>
      <c r="J1262" s="516"/>
      <c r="K1262" s="516"/>
      <c r="L1262" s="516"/>
      <c r="M1262" s="345" t="s">
        <v>510</v>
      </c>
      <c r="N1262" s="343">
        <v>57.41</v>
      </c>
    </row>
    <row r="1263" spans="1:14" ht="13.5" customHeight="1" x14ac:dyDescent="0.25">
      <c r="A1263" s="342" t="s">
        <v>8985</v>
      </c>
      <c r="B1263" s="345" t="s">
        <v>384</v>
      </c>
      <c r="C1263" s="516" t="s">
        <v>8986</v>
      </c>
      <c r="D1263" s="516"/>
      <c r="E1263" s="516"/>
      <c r="F1263" s="516"/>
      <c r="G1263" s="516"/>
      <c r="H1263" s="516"/>
      <c r="I1263" s="516"/>
      <c r="J1263" s="516"/>
      <c r="K1263" s="516"/>
      <c r="L1263" s="516"/>
      <c r="M1263" s="345" t="s">
        <v>510</v>
      </c>
      <c r="N1263" s="343">
        <v>57.41</v>
      </c>
    </row>
    <row r="1264" spans="1:14" ht="12.75" customHeight="1" x14ac:dyDescent="0.25">
      <c r="A1264" s="342" t="s">
        <v>8987</v>
      </c>
      <c r="B1264" s="345" t="s">
        <v>384</v>
      </c>
      <c r="C1264" s="516" t="s">
        <v>8988</v>
      </c>
      <c r="D1264" s="516"/>
      <c r="E1264" s="516"/>
      <c r="F1264" s="516"/>
      <c r="G1264" s="516"/>
      <c r="H1264" s="516"/>
      <c r="I1264" s="516"/>
      <c r="J1264" s="516"/>
      <c r="K1264" s="516"/>
      <c r="L1264" s="516"/>
      <c r="M1264" s="345" t="s">
        <v>510</v>
      </c>
      <c r="N1264" s="343">
        <v>57.41</v>
      </c>
    </row>
    <row r="1265" spans="1:14" ht="13.5" customHeight="1" x14ac:dyDescent="0.25">
      <c r="A1265" s="342" t="s">
        <v>8989</v>
      </c>
      <c r="B1265" s="345" t="s">
        <v>384</v>
      </c>
      <c r="C1265" s="516" t="s">
        <v>8990</v>
      </c>
      <c r="D1265" s="516"/>
      <c r="E1265" s="516"/>
      <c r="F1265" s="516"/>
      <c r="G1265" s="516"/>
      <c r="H1265" s="516"/>
      <c r="I1265" s="516"/>
      <c r="J1265" s="516"/>
      <c r="K1265" s="516"/>
      <c r="L1265" s="516"/>
      <c r="M1265" s="345" t="s">
        <v>510</v>
      </c>
      <c r="N1265" s="343">
        <v>82.62</v>
      </c>
    </row>
    <row r="1266" spans="1:14" ht="12.75" customHeight="1" x14ac:dyDescent="0.25">
      <c r="A1266" s="342" t="s">
        <v>8991</v>
      </c>
      <c r="B1266" s="345" t="s">
        <v>384</v>
      </c>
      <c r="C1266" s="516" t="s">
        <v>8992</v>
      </c>
      <c r="D1266" s="516"/>
      <c r="E1266" s="516"/>
      <c r="F1266" s="516"/>
      <c r="G1266" s="516"/>
      <c r="H1266" s="516"/>
      <c r="I1266" s="516"/>
      <c r="J1266" s="516"/>
      <c r="K1266" s="516"/>
      <c r="L1266" s="516"/>
      <c r="M1266" s="345" t="s">
        <v>510</v>
      </c>
      <c r="N1266" s="343">
        <v>104.1</v>
      </c>
    </row>
    <row r="1267" spans="1:14" ht="12.75" customHeight="1" x14ac:dyDescent="0.25">
      <c r="A1267" s="342" t="s">
        <v>8993</v>
      </c>
      <c r="B1267" s="345" t="s">
        <v>384</v>
      </c>
      <c r="C1267" s="516" t="s">
        <v>8994</v>
      </c>
      <c r="D1267" s="516"/>
      <c r="E1267" s="516"/>
      <c r="F1267" s="516"/>
      <c r="G1267" s="516"/>
      <c r="H1267" s="516"/>
      <c r="I1267" s="516"/>
      <c r="J1267" s="516"/>
      <c r="K1267" s="516"/>
      <c r="L1267" s="516"/>
      <c r="M1267" s="345" t="s">
        <v>510</v>
      </c>
      <c r="N1267" s="343">
        <v>57.41</v>
      </c>
    </row>
    <row r="1268" spans="1:14" ht="13.5" customHeight="1" x14ac:dyDescent="0.25">
      <c r="A1268" s="342" t="s">
        <v>8995</v>
      </c>
      <c r="B1268" s="345" t="s">
        <v>384</v>
      </c>
      <c r="C1268" s="516" t="s">
        <v>8996</v>
      </c>
      <c r="D1268" s="516"/>
      <c r="E1268" s="516"/>
      <c r="F1268" s="516"/>
      <c r="G1268" s="516"/>
      <c r="H1268" s="516"/>
      <c r="I1268" s="516"/>
      <c r="J1268" s="516"/>
      <c r="K1268" s="516"/>
      <c r="L1268" s="516"/>
      <c r="M1268" s="345" t="s">
        <v>510</v>
      </c>
      <c r="N1268" s="343">
        <v>104.1</v>
      </c>
    </row>
    <row r="1269" spans="1:14" ht="12.75" customHeight="1" x14ac:dyDescent="0.25">
      <c r="A1269" s="342" t="s">
        <v>8997</v>
      </c>
      <c r="B1269" s="345" t="s">
        <v>384</v>
      </c>
      <c r="C1269" s="516" t="s">
        <v>8998</v>
      </c>
      <c r="D1269" s="516"/>
      <c r="E1269" s="516"/>
      <c r="F1269" s="516"/>
      <c r="G1269" s="516"/>
      <c r="H1269" s="516"/>
      <c r="I1269" s="516"/>
      <c r="J1269" s="516"/>
      <c r="K1269" s="516"/>
      <c r="L1269" s="516"/>
      <c r="M1269" s="345" t="s">
        <v>510</v>
      </c>
      <c r="N1269" s="343">
        <v>104.1</v>
      </c>
    </row>
    <row r="1270" spans="1:14" ht="12.75" customHeight="1" x14ac:dyDescent="0.25">
      <c r="A1270" s="342" t="s">
        <v>8999</v>
      </c>
      <c r="B1270" s="345" t="s">
        <v>384</v>
      </c>
      <c r="C1270" s="516" t="s">
        <v>9000</v>
      </c>
      <c r="D1270" s="516"/>
      <c r="E1270" s="516"/>
      <c r="F1270" s="516"/>
      <c r="G1270" s="516"/>
      <c r="H1270" s="516"/>
      <c r="I1270" s="516"/>
      <c r="J1270" s="516"/>
      <c r="K1270" s="516"/>
      <c r="L1270" s="516"/>
      <c r="M1270" s="345" t="s">
        <v>510</v>
      </c>
      <c r="N1270" s="343">
        <v>57.41</v>
      </c>
    </row>
    <row r="1271" spans="1:14" ht="13.5" customHeight="1" x14ac:dyDescent="0.25">
      <c r="A1271" s="342" t="s">
        <v>9001</v>
      </c>
      <c r="B1271" s="345" t="s">
        <v>384</v>
      </c>
      <c r="C1271" s="516" t="s">
        <v>9002</v>
      </c>
      <c r="D1271" s="516"/>
      <c r="E1271" s="516"/>
      <c r="F1271" s="516"/>
      <c r="G1271" s="516"/>
      <c r="H1271" s="516"/>
      <c r="I1271" s="516"/>
      <c r="J1271" s="516"/>
      <c r="K1271" s="516"/>
      <c r="L1271" s="516"/>
      <c r="M1271" s="345" t="s">
        <v>510</v>
      </c>
      <c r="N1271" s="343">
        <v>57.41</v>
      </c>
    </row>
    <row r="1272" spans="1:14" ht="12.75" customHeight="1" x14ac:dyDescent="0.25">
      <c r="A1272" s="342" t="s">
        <v>9003</v>
      </c>
      <c r="B1272" s="345" t="s">
        <v>384</v>
      </c>
      <c r="C1272" s="516" t="s">
        <v>9004</v>
      </c>
      <c r="D1272" s="516"/>
      <c r="E1272" s="516"/>
      <c r="F1272" s="516"/>
      <c r="G1272" s="516"/>
      <c r="H1272" s="516"/>
      <c r="I1272" s="516"/>
      <c r="J1272" s="516"/>
      <c r="K1272" s="516"/>
      <c r="L1272" s="516"/>
      <c r="M1272" s="345" t="s">
        <v>510</v>
      </c>
      <c r="N1272" s="343">
        <v>104.1</v>
      </c>
    </row>
    <row r="1273" spans="1:14" ht="13.5" customHeight="1" x14ac:dyDescent="0.25">
      <c r="A1273" s="342" t="s">
        <v>9005</v>
      </c>
      <c r="B1273" s="345" t="s">
        <v>384</v>
      </c>
      <c r="C1273" s="516" t="s">
        <v>9006</v>
      </c>
      <c r="D1273" s="516"/>
      <c r="E1273" s="516"/>
      <c r="F1273" s="516"/>
      <c r="G1273" s="516"/>
      <c r="H1273" s="516"/>
      <c r="I1273" s="516"/>
      <c r="J1273" s="516"/>
      <c r="K1273" s="516"/>
      <c r="L1273" s="516"/>
      <c r="M1273" s="345" t="s">
        <v>510</v>
      </c>
      <c r="N1273" s="343">
        <v>104.1</v>
      </c>
    </row>
    <row r="1274" spans="1:14" ht="12.75" customHeight="1" x14ac:dyDescent="0.25">
      <c r="A1274" s="342" t="s">
        <v>9007</v>
      </c>
      <c r="B1274" s="345" t="s">
        <v>384</v>
      </c>
      <c r="C1274" s="516" t="s">
        <v>9008</v>
      </c>
      <c r="D1274" s="516"/>
      <c r="E1274" s="516"/>
      <c r="F1274" s="516"/>
      <c r="G1274" s="516"/>
      <c r="H1274" s="516"/>
      <c r="I1274" s="516"/>
      <c r="J1274" s="516"/>
      <c r="K1274" s="516"/>
      <c r="L1274" s="516"/>
      <c r="M1274" s="345" t="s">
        <v>510</v>
      </c>
      <c r="N1274" s="343">
        <v>58.85</v>
      </c>
    </row>
    <row r="1275" spans="1:14" ht="12.75" customHeight="1" x14ac:dyDescent="0.25">
      <c r="A1275" s="342" t="s">
        <v>9009</v>
      </c>
      <c r="B1275" s="345" t="s">
        <v>384</v>
      </c>
      <c r="C1275" s="516" t="s">
        <v>9010</v>
      </c>
      <c r="D1275" s="516"/>
      <c r="E1275" s="516"/>
      <c r="F1275" s="516"/>
      <c r="G1275" s="516"/>
      <c r="H1275" s="516"/>
      <c r="I1275" s="516"/>
      <c r="J1275" s="516"/>
      <c r="K1275" s="516"/>
      <c r="L1275" s="516"/>
      <c r="M1275" s="345" t="s">
        <v>510</v>
      </c>
      <c r="N1275" s="343">
        <v>104.1</v>
      </c>
    </row>
    <row r="1276" spans="1:14" ht="13.5" customHeight="1" x14ac:dyDescent="0.25">
      <c r="A1276" s="342" t="s">
        <v>9011</v>
      </c>
      <c r="B1276" s="345" t="s">
        <v>384</v>
      </c>
      <c r="C1276" s="516" t="s">
        <v>684</v>
      </c>
      <c r="D1276" s="516"/>
      <c r="E1276" s="516"/>
      <c r="F1276" s="516"/>
      <c r="G1276" s="516"/>
      <c r="H1276" s="516"/>
      <c r="I1276" s="516"/>
      <c r="J1276" s="516"/>
      <c r="K1276" s="516"/>
      <c r="L1276" s="516"/>
      <c r="M1276" s="345" t="s">
        <v>510</v>
      </c>
      <c r="N1276" s="343">
        <v>39.5</v>
      </c>
    </row>
    <row r="1277" spans="1:14" ht="3" customHeight="1" x14ac:dyDescent="0.25">
      <c r="C1277" s="516"/>
      <c r="D1277" s="516"/>
      <c r="E1277" s="516"/>
      <c r="F1277" s="516"/>
      <c r="G1277" s="516"/>
      <c r="H1277" s="516"/>
      <c r="I1277" s="516"/>
      <c r="J1277" s="516"/>
      <c r="K1277" s="516"/>
      <c r="L1277" s="516"/>
    </row>
    <row r="1278" spans="1:14" ht="13.5" customHeight="1" x14ac:dyDescent="0.25">
      <c r="A1278" s="342" t="s">
        <v>9012</v>
      </c>
      <c r="B1278" s="345" t="s">
        <v>384</v>
      </c>
      <c r="C1278" s="516" t="s">
        <v>681</v>
      </c>
      <c r="D1278" s="516"/>
      <c r="E1278" s="516"/>
      <c r="F1278" s="516"/>
      <c r="G1278" s="516"/>
      <c r="H1278" s="516"/>
      <c r="I1278" s="516"/>
      <c r="J1278" s="516"/>
      <c r="K1278" s="516"/>
      <c r="L1278" s="516"/>
      <c r="M1278" s="345" t="s">
        <v>510</v>
      </c>
      <c r="N1278" s="343">
        <v>34.619999999999997</v>
      </c>
    </row>
    <row r="1279" spans="1:14" ht="3" customHeight="1" x14ac:dyDescent="0.25">
      <c r="C1279" s="516"/>
      <c r="D1279" s="516"/>
      <c r="E1279" s="516"/>
      <c r="F1279" s="516"/>
      <c r="G1279" s="516"/>
      <c r="H1279" s="516"/>
      <c r="I1279" s="516"/>
      <c r="J1279" s="516"/>
      <c r="K1279" s="516"/>
      <c r="L1279" s="516"/>
    </row>
    <row r="1280" spans="1:14" ht="12.75" customHeight="1" x14ac:dyDescent="0.25">
      <c r="A1280" s="342" t="s">
        <v>9013</v>
      </c>
      <c r="B1280" s="345" t="s">
        <v>384</v>
      </c>
      <c r="C1280" s="516" t="s">
        <v>9014</v>
      </c>
      <c r="D1280" s="516"/>
      <c r="E1280" s="516"/>
      <c r="F1280" s="516"/>
      <c r="G1280" s="516"/>
      <c r="H1280" s="516"/>
      <c r="I1280" s="516"/>
      <c r="J1280" s="516"/>
      <c r="K1280" s="516"/>
      <c r="L1280" s="516"/>
      <c r="M1280" s="345" t="s">
        <v>510</v>
      </c>
      <c r="N1280" s="343">
        <v>150</v>
      </c>
    </row>
    <row r="1281" spans="1:14" ht="13.5" customHeight="1" x14ac:dyDescent="0.25">
      <c r="A1281" s="342" t="s">
        <v>9015</v>
      </c>
      <c r="B1281" s="345" t="s">
        <v>384</v>
      </c>
      <c r="C1281" s="516" t="s">
        <v>9016</v>
      </c>
      <c r="D1281" s="516"/>
      <c r="E1281" s="516"/>
      <c r="F1281" s="516"/>
      <c r="G1281" s="516"/>
      <c r="H1281" s="516"/>
      <c r="I1281" s="516"/>
      <c r="J1281" s="516"/>
      <c r="K1281" s="516"/>
      <c r="L1281" s="516"/>
      <c r="M1281" s="345" t="s">
        <v>510</v>
      </c>
      <c r="N1281" s="343">
        <v>150</v>
      </c>
    </row>
    <row r="1282" spans="1:14" ht="12.75" customHeight="1" x14ac:dyDescent="0.25">
      <c r="A1282" s="342" t="s">
        <v>9017</v>
      </c>
      <c r="B1282" s="345" t="s">
        <v>384</v>
      </c>
      <c r="C1282" s="516" t="s">
        <v>710</v>
      </c>
      <c r="D1282" s="516"/>
      <c r="E1282" s="516"/>
      <c r="F1282" s="516"/>
      <c r="G1282" s="516"/>
      <c r="H1282" s="516"/>
      <c r="I1282" s="516"/>
      <c r="J1282" s="516"/>
      <c r="K1282" s="516"/>
      <c r="L1282" s="516"/>
      <c r="M1282" s="345" t="s">
        <v>510</v>
      </c>
      <c r="N1282" s="343">
        <v>6.52</v>
      </c>
    </row>
    <row r="1283" spans="1:14" ht="12.75" customHeight="1" x14ac:dyDescent="0.25">
      <c r="A1283" s="342" t="s">
        <v>9018</v>
      </c>
      <c r="B1283" s="345" t="s">
        <v>384</v>
      </c>
      <c r="C1283" s="516" t="s">
        <v>9019</v>
      </c>
      <c r="D1283" s="516"/>
      <c r="E1283" s="516"/>
      <c r="F1283" s="516"/>
      <c r="G1283" s="516"/>
      <c r="H1283" s="516"/>
      <c r="I1283" s="516"/>
      <c r="J1283" s="516"/>
      <c r="K1283" s="516"/>
      <c r="L1283" s="516"/>
      <c r="M1283" s="345" t="s">
        <v>510</v>
      </c>
      <c r="N1283" s="343">
        <v>13.24</v>
      </c>
    </row>
    <row r="1284" spans="1:14" ht="13.5" customHeight="1" x14ac:dyDescent="0.25">
      <c r="A1284" s="342" t="s">
        <v>9020</v>
      </c>
      <c r="B1284" s="345" t="s">
        <v>384</v>
      </c>
      <c r="C1284" s="516" t="s">
        <v>711</v>
      </c>
      <c r="D1284" s="516"/>
      <c r="E1284" s="516"/>
      <c r="F1284" s="516"/>
      <c r="G1284" s="516"/>
      <c r="H1284" s="516"/>
      <c r="I1284" s="516"/>
      <c r="J1284" s="516"/>
      <c r="K1284" s="516"/>
      <c r="L1284" s="516"/>
      <c r="M1284" s="345" t="s">
        <v>510</v>
      </c>
      <c r="N1284" s="343">
        <v>8.86</v>
      </c>
    </row>
    <row r="1285" spans="1:14" ht="12.75" customHeight="1" x14ac:dyDescent="0.25">
      <c r="A1285" s="342" t="s">
        <v>9021</v>
      </c>
      <c r="B1285" s="345" t="s">
        <v>384</v>
      </c>
      <c r="C1285" s="516" t="s">
        <v>9022</v>
      </c>
      <c r="D1285" s="516"/>
      <c r="E1285" s="516"/>
      <c r="F1285" s="516"/>
      <c r="G1285" s="516"/>
      <c r="H1285" s="516"/>
      <c r="I1285" s="516"/>
      <c r="J1285" s="516"/>
      <c r="K1285" s="516"/>
      <c r="L1285" s="516"/>
      <c r="M1285" s="345" t="s">
        <v>510</v>
      </c>
      <c r="N1285" s="343">
        <v>119.12</v>
      </c>
    </row>
    <row r="1286" spans="1:14" ht="13.5" customHeight="1" x14ac:dyDescent="0.25">
      <c r="A1286" s="342" t="s">
        <v>9023</v>
      </c>
      <c r="B1286" s="345" t="s">
        <v>384</v>
      </c>
      <c r="C1286" s="516" t="s">
        <v>9024</v>
      </c>
      <c r="D1286" s="516"/>
      <c r="E1286" s="516"/>
      <c r="F1286" s="516"/>
      <c r="G1286" s="516"/>
      <c r="H1286" s="516"/>
      <c r="I1286" s="516"/>
      <c r="J1286" s="516"/>
      <c r="K1286" s="516"/>
      <c r="L1286" s="516"/>
      <c r="M1286" s="345" t="s">
        <v>510</v>
      </c>
      <c r="N1286" s="343">
        <v>144.12</v>
      </c>
    </row>
    <row r="1287" spans="1:14" ht="12.75" customHeight="1" x14ac:dyDescent="0.25">
      <c r="A1287" s="342" t="s">
        <v>9025</v>
      </c>
      <c r="B1287" s="345" t="s">
        <v>384</v>
      </c>
      <c r="C1287" s="516" t="s">
        <v>9026</v>
      </c>
      <c r="D1287" s="516"/>
      <c r="E1287" s="516"/>
      <c r="F1287" s="516"/>
      <c r="G1287" s="516"/>
      <c r="H1287" s="516"/>
      <c r="I1287" s="516"/>
      <c r="J1287" s="516"/>
      <c r="K1287" s="516"/>
      <c r="L1287" s="516"/>
      <c r="M1287" s="345" t="s">
        <v>510</v>
      </c>
      <c r="N1287" s="343">
        <v>174.12</v>
      </c>
    </row>
    <row r="1288" spans="1:14" ht="12.75" customHeight="1" x14ac:dyDescent="0.25">
      <c r="A1288" s="342" t="s">
        <v>9027</v>
      </c>
      <c r="B1288" s="345" t="s">
        <v>384</v>
      </c>
      <c r="C1288" s="516" t="s">
        <v>677</v>
      </c>
      <c r="D1288" s="516"/>
      <c r="E1288" s="516"/>
      <c r="F1288" s="516"/>
      <c r="G1288" s="516"/>
      <c r="H1288" s="516"/>
      <c r="I1288" s="516"/>
      <c r="J1288" s="516"/>
      <c r="K1288" s="516"/>
      <c r="L1288" s="516"/>
      <c r="M1288" s="345" t="s">
        <v>510</v>
      </c>
      <c r="N1288" s="343">
        <v>7.11</v>
      </c>
    </row>
    <row r="1289" spans="1:14" ht="13.5" customHeight="1" x14ac:dyDescent="0.25">
      <c r="A1289" s="342" t="s">
        <v>9028</v>
      </c>
      <c r="B1289" s="345" t="s">
        <v>384</v>
      </c>
      <c r="C1289" s="516" t="s">
        <v>676</v>
      </c>
      <c r="D1289" s="516"/>
      <c r="E1289" s="516"/>
      <c r="F1289" s="516"/>
      <c r="G1289" s="516"/>
      <c r="H1289" s="516"/>
      <c r="I1289" s="516"/>
      <c r="J1289" s="516"/>
      <c r="K1289" s="516"/>
      <c r="L1289" s="516"/>
      <c r="M1289" s="345" t="s">
        <v>510</v>
      </c>
      <c r="N1289" s="343">
        <v>5.0999999999999996</v>
      </c>
    </row>
    <row r="1290" spans="1:14" ht="12.75" customHeight="1" x14ac:dyDescent="0.25">
      <c r="A1290" s="342" t="s">
        <v>9029</v>
      </c>
      <c r="B1290" s="345" t="s">
        <v>384</v>
      </c>
      <c r="C1290" s="516" t="s">
        <v>9030</v>
      </c>
      <c r="D1290" s="516"/>
      <c r="E1290" s="516"/>
      <c r="F1290" s="516"/>
      <c r="G1290" s="516"/>
      <c r="H1290" s="516"/>
      <c r="I1290" s="516"/>
      <c r="J1290" s="516"/>
      <c r="K1290" s="516"/>
      <c r="L1290" s="516"/>
      <c r="M1290" s="345" t="s">
        <v>510</v>
      </c>
      <c r="N1290" s="343">
        <v>10</v>
      </c>
    </row>
    <row r="1291" spans="1:14" ht="13.5" customHeight="1" x14ac:dyDescent="0.25">
      <c r="A1291" s="342" t="s">
        <v>9031</v>
      </c>
      <c r="B1291" s="345" t="s">
        <v>384</v>
      </c>
      <c r="C1291" s="516" t="s">
        <v>9032</v>
      </c>
      <c r="D1291" s="516"/>
      <c r="E1291" s="516"/>
      <c r="F1291" s="516"/>
      <c r="G1291" s="516"/>
      <c r="H1291" s="516"/>
      <c r="I1291" s="516"/>
      <c r="J1291" s="516"/>
      <c r="K1291" s="516"/>
      <c r="L1291" s="516"/>
      <c r="M1291" s="345" t="s">
        <v>510</v>
      </c>
      <c r="N1291" s="343">
        <v>13</v>
      </c>
    </row>
    <row r="1292" spans="1:14" ht="12.75" customHeight="1" x14ac:dyDescent="0.25">
      <c r="A1292" s="342" t="s">
        <v>9033</v>
      </c>
      <c r="B1292" s="345" t="s">
        <v>384</v>
      </c>
      <c r="C1292" s="516" t="s">
        <v>9034</v>
      </c>
      <c r="D1292" s="516"/>
      <c r="E1292" s="516"/>
      <c r="F1292" s="516"/>
      <c r="G1292" s="516"/>
      <c r="H1292" s="516"/>
      <c r="I1292" s="516"/>
      <c r="J1292" s="516"/>
      <c r="K1292" s="516"/>
      <c r="L1292" s="516"/>
      <c r="M1292" s="345" t="s">
        <v>510</v>
      </c>
      <c r="N1292" s="343">
        <v>10</v>
      </c>
    </row>
    <row r="1293" spans="1:14" ht="12.75" customHeight="1" x14ac:dyDescent="0.25">
      <c r="A1293" s="342" t="s">
        <v>9035</v>
      </c>
      <c r="B1293" s="345" t="s">
        <v>384</v>
      </c>
      <c r="C1293" s="516" t="s">
        <v>9036</v>
      </c>
      <c r="D1293" s="516"/>
      <c r="E1293" s="516"/>
      <c r="F1293" s="516"/>
      <c r="G1293" s="516"/>
      <c r="H1293" s="516"/>
      <c r="I1293" s="516"/>
      <c r="J1293" s="516"/>
      <c r="K1293" s="516"/>
      <c r="L1293" s="516"/>
      <c r="M1293" s="345" t="s">
        <v>510</v>
      </c>
      <c r="N1293" s="343">
        <v>13</v>
      </c>
    </row>
    <row r="1294" spans="1:14" ht="13.5" customHeight="1" x14ac:dyDescent="0.25">
      <c r="A1294" s="342" t="s">
        <v>9037</v>
      </c>
      <c r="B1294" s="345" t="s">
        <v>384</v>
      </c>
      <c r="C1294" s="516" t="s">
        <v>9038</v>
      </c>
      <c r="D1294" s="516"/>
      <c r="E1294" s="516"/>
      <c r="F1294" s="516"/>
      <c r="G1294" s="516"/>
      <c r="H1294" s="516"/>
      <c r="I1294" s="516"/>
      <c r="J1294" s="516"/>
      <c r="K1294" s="516"/>
      <c r="L1294" s="516"/>
      <c r="M1294" s="345" t="s">
        <v>510</v>
      </c>
      <c r="N1294" s="343">
        <v>13</v>
      </c>
    </row>
    <row r="1295" spans="1:14" ht="12.75" customHeight="1" x14ac:dyDescent="0.25">
      <c r="A1295" s="342" t="s">
        <v>9039</v>
      </c>
      <c r="B1295" s="345" t="s">
        <v>384</v>
      </c>
      <c r="C1295" s="516" t="s">
        <v>9040</v>
      </c>
      <c r="D1295" s="516"/>
      <c r="E1295" s="516"/>
      <c r="F1295" s="516"/>
      <c r="G1295" s="516"/>
      <c r="H1295" s="516"/>
      <c r="I1295" s="516"/>
      <c r="J1295" s="516"/>
      <c r="K1295" s="516"/>
      <c r="L1295" s="516"/>
      <c r="M1295" s="345" t="s">
        <v>510</v>
      </c>
      <c r="N1295" s="343">
        <v>4.9000000000000004</v>
      </c>
    </row>
    <row r="1296" spans="1:14" ht="12.75" customHeight="1" x14ac:dyDescent="0.25">
      <c r="A1296" s="342" t="s">
        <v>9041</v>
      </c>
      <c r="B1296" s="345" t="s">
        <v>384</v>
      </c>
      <c r="C1296" s="516" t="s">
        <v>9042</v>
      </c>
      <c r="D1296" s="516"/>
      <c r="E1296" s="516"/>
      <c r="F1296" s="516"/>
      <c r="G1296" s="516"/>
      <c r="H1296" s="516"/>
      <c r="I1296" s="516"/>
      <c r="J1296" s="516"/>
      <c r="K1296" s="516"/>
      <c r="L1296" s="516"/>
      <c r="M1296" s="345" t="s">
        <v>510</v>
      </c>
      <c r="N1296" s="343">
        <v>6</v>
      </c>
    </row>
    <row r="1297" spans="1:14" ht="13.5" customHeight="1" x14ac:dyDescent="0.25">
      <c r="A1297" s="342" t="s">
        <v>9043</v>
      </c>
      <c r="B1297" s="345" t="s">
        <v>384</v>
      </c>
      <c r="C1297" s="516" t="s">
        <v>9044</v>
      </c>
      <c r="D1297" s="516"/>
      <c r="E1297" s="516"/>
      <c r="F1297" s="516"/>
      <c r="G1297" s="516"/>
      <c r="H1297" s="516"/>
      <c r="I1297" s="516"/>
      <c r="J1297" s="516"/>
      <c r="K1297" s="516"/>
      <c r="L1297" s="516"/>
      <c r="M1297" s="345" t="s">
        <v>510</v>
      </c>
      <c r="N1297" s="343">
        <v>6.5</v>
      </c>
    </row>
    <row r="1298" spans="1:14" ht="12.75" customHeight="1" x14ac:dyDescent="0.25">
      <c r="A1298" s="342" t="s">
        <v>9045</v>
      </c>
      <c r="B1298" s="345" t="s">
        <v>384</v>
      </c>
      <c r="C1298" s="516" t="s">
        <v>9046</v>
      </c>
      <c r="D1298" s="516"/>
      <c r="E1298" s="516"/>
      <c r="F1298" s="516"/>
      <c r="G1298" s="516"/>
      <c r="H1298" s="516"/>
      <c r="I1298" s="516"/>
      <c r="J1298" s="516"/>
      <c r="K1298" s="516"/>
      <c r="L1298" s="516"/>
      <c r="M1298" s="345" t="s">
        <v>510</v>
      </c>
      <c r="N1298" s="343">
        <v>8.1999999999999993</v>
      </c>
    </row>
    <row r="1299" spans="1:14" ht="13.5" customHeight="1" x14ac:dyDescent="0.25">
      <c r="A1299" s="342" t="s">
        <v>9047</v>
      </c>
      <c r="B1299" s="345" t="s">
        <v>384</v>
      </c>
      <c r="C1299" s="516" t="s">
        <v>9048</v>
      </c>
      <c r="D1299" s="516"/>
      <c r="E1299" s="516"/>
      <c r="F1299" s="516"/>
      <c r="G1299" s="516"/>
      <c r="H1299" s="516"/>
      <c r="I1299" s="516"/>
      <c r="J1299" s="516"/>
      <c r="K1299" s="516"/>
      <c r="L1299" s="516"/>
      <c r="M1299" s="345" t="s">
        <v>510</v>
      </c>
      <c r="N1299" s="343">
        <v>11.32</v>
      </c>
    </row>
    <row r="1300" spans="1:14" ht="12.75" customHeight="1" x14ac:dyDescent="0.25">
      <c r="A1300" s="342" t="s">
        <v>9049</v>
      </c>
      <c r="B1300" s="345" t="s">
        <v>384</v>
      </c>
      <c r="C1300" s="516" t="s">
        <v>9050</v>
      </c>
      <c r="D1300" s="516"/>
      <c r="E1300" s="516"/>
      <c r="F1300" s="516"/>
      <c r="G1300" s="516"/>
      <c r="H1300" s="516"/>
      <c r="I1300" s="516"/>
      <c r="J1300" s="516"/>
      <c r="K1300" s="516"/>
      <c r="L1300" s="516"/>
      <c r="M1300" s="345" t="s">
        <v>510</v>
      </c>
      <c r="N1300" s="343">
        <v>18.47</v>
      </c>
    </row>
    <row r="1301" spans="1:14" ht="12.75" customHeight="1" x14ac:dyDescent="0.25">
      <c r="A1301" s="342" t="s">
        <v>9051</v>
      </c>
      <c r="B1301" s="345" t="s">
        <v>384</v>
      </c>
      <c r="C1301" s="516" t="s">
        <v>9052</v>
      </c>
      <c r="D1301" s="516"/>
      <c r="E1301" s="516"/>
      <c r="F1301" s="516"/>
      <c r="G1301" s="516"/>
      <c r="H1301" s="516"/>
      <c r="I1301" s="516"/>
      <c r="J1301" s="516"/>
      <c r="K1301" s="516"/>
      <c r="L1301" s="516"/>
      <c r="M1301" s="345" t="s">
        <v>510</v>
      </c>
      <c r="N1301" s="343">
        <v>14.5</v>
      </c>
    </row>
    <row r="1302" spans="1:14" ht="13.5" customHeight="1" x14ac:dyDescent="0.25">
      <c r="A1302" s="342" t="s">
        <v>9053</v>
      </c>
      <c r="B1302" s="345" t="s">
        <v>384</v>
      </c>
      <c r="C1302" s="516" t="s">
        <v>9054</v>
      </c>
      <c r="D1302" s="516"/>
      <c r="E1302" s="516"/>
      <c r="F1302" s="516"/>
      <c r="G1302" s="516"/>
      <c r="H1302" s="516"/>
      <c r="I1302" s="516"/>
      <c r="J1302" s="516"/>
      <c r="K1302" s="516"/>
      <c r="L1302" s="516"/>
      <c r="M1302" s="345" t="s">
        <v>510</v>
      </c>
      <c r="N1302" s="343">
        <v>24.67</v>
      </c>
    </row>
    <row r="1303" spans="1:14" ht="12.75" customHeight="1" x14ac:dyDescent="0.25">
      <c r="A1303" s="342" t="s">
        <v>9055</v>
      </c>
      <c r="B1303" s="345" t="s">
        <v>384</v>
      </c>
      <c r="C1303" s="516" t="s">
        <v>9056</v>
      </c>
      <c r="D1303" s="516"/>
      <c r="E1303" s="516"/>
      <c r="F1303" s="516"/>
      <c r="G1303" s="516"/>
      <c r="H1303" s="516"/>
      <c r="I1303" s="516"/>
      <c r="J1303" s="516"/>
      <c r="K1303" s="516"/>
      <c r="L1303" s="516"/>
      <c r="M1303" s="345" t="s">
        <v>510</v>
      </c>
      <c r="N1303" s="343">
        <v>41.6</v>
      </c>
    </row>
    <row r="1304" spans="1:14" ht="13.5" customHeight="1" x14ac:dyDescent="0.25">
      <c r="A1304" s="342" t="s">
        <v>9057</v>
      </c>
      <c r="B1304" s="345" t="s">
        <v>384</v>
      </c>
      <c r="C1304" s="516" t="s">
        <v>9058</v>
      </c>
      <c r="D1304" s="516"/>
      <c r="E1304" s="516"/>
      <c r="F1304" s="516"/>
      <c r="G1304" s="516"/>
      <c r="H1304" s="516"/>
      <c r="I1304" s="516"/>
      <c r="J1304" s="516"/>
      <c r="K1304" s="516"/>
      <c r="L1304" s="516"/>
      <c r="M1304" s="345" t="s">
        <v>510</v>
      </c>
      <c r="N1304" s="343">
        <v>59</v>
      </c>
    </row>
    <row r="1305" spans="1:14" ht="12.75" customHeight="1" x14ac:dyDescent="0.25">
      <c r="A1305" s="342" t="s">
        <v>9059</v>
      </c>
      <c r="B1305" s="345" t="s">
        <v>384</v>
      </c>
      <c r="C1305" s="516" t="s">
        <v>675</v>
      </c>
      <c r="D1305" s="516"/>
      <c r="E1305" s="516"/>
      <c r="F1305" s="516"/>
      <c r="G1305" s="516"/>
      <c r="H1305" s="516"/>
      <c r="I1305" s="516"/>
      <c r="J1305" s="516"/>
      <c r="K1305" s="516"/>
      <c r="L1305" s="516"/>
      <c r="M1305" s="345" t="s">
        <v>510</v>
      </c>
      <c r="N1305" s="343">
        <v>13.9</v>
      </c>
    </row>
    <row r="1306" spans="1:14" ht="12.75" customHeight="1" x14ac:dyDescent="0.25">
      <c r="A1306" s="342" t="s">
        <v>9060</v>
      </c>
      <c r="B1306" s="345" t="s">
        <v>384</v>
      </c>
      <c r="C1306" s="516" t="s">
        <v>9061</v>
      </c>
      <c r="D1306" s="516"/>
      <c r="E1306" s="516"/>
      <c r="F1306" s="516"/>
      <c r="G1306" s="516"/>
      <c r="H1306" s="516"/>
      <c r="I1306" s="516"/>
      <c r="J1306" s="516"/>
      <c r="K1306" s="516"/>
      <c r="L1306" s="516"/>
      <c r="M1306" s="345" t="s">
        <v>510</v>
      </c>
      <c r="N1306" s="343">
        <v>13.69</v>
      </c>
    </row>
    <row r="1307" spans="1:14" ht="13.5" customHeight="1" x14ac:dyDescent="0.25">
      <c r="A1307" s="342" t="s">
        <v>9062</v>
      </c>
      <c r="B1307" s="345" t="s">
        <v>384</v>
      </c>
      <c r="C1307" s="516" t="s">
        <v>9063</v>
      </c>
      <c r="D1307" s="516"/>
      <c r="E1307" s="516"/>
      <c r="F1307" s="516"/>
      <c r="G1307" s="516"/>
      <c r="H1307" s="516"/>
      <c r="I1307" s="516"/>
      <c r="J1307" s="516"/>
      <c r="K1307" s="516"/>
      <c r="L1307" s="516"/>
      <c r="M1307" s="345" t="s">
        <v>510</v>
      </c>
      <c r="N1307" s="343">
        <v>20.99</v>
      </c>
    </row>
    <row r="1308" spans="1:14" ht="12.75" customHeight="1" x14ac:dyDescent="0.25">
      <c r="A1308" s="342" t="s">
        <v>9064</v>
      </c>
      <c r="B1308" s="345" t="s">
        <v>384</v>
      </c>
      <c r="C1308" s="516" t="s">
        <v>9065</v>
      </c>
      <c r="D1308" s="516"/>
      <c r="E1308" s="516"/>
      <c r="F1308" s="516"/>
      <c r="G1308" s="516"/>
      <c r="H1308" s="516"/>
      <c r="I1308" s="516"/>
      <c r="J1308" s="516"/>
      <c r="K1308" s="516"/>
      <c r="L1308" s="516"/>
      <c r="M1308" s="345" t="s">
        <v>510</v>
      </c>
      <c r="N1308" s="343">
        <v>7.33</v>
      </c>
    </row>
    <row r="1309" spans="1:14" ht="13.5" customHeight="1" x14ac:dyDescent="0.25">
      <c r="A1309" s="342" t="s">
        <v>9066</v>
      </c>
      <c r="B1309" s="345" t="s">
        <v>384</v>
      </c>
      <c r="C1309" s="516" t="s">
        <v>9067</v>
      </c>
      <c r="D1309" s="516"/>
      <c r="E1309" s="516"/>
      <c r="F1309" s="516"/>
      <c r="G1309" s="516"/>
      <c r="H1309" s="516"/>
      <c r="I1309" s="516"/>
      <c r="J1309" s="516"/>
      <c r="K1309" s="516"/>
      <c r="L1309" s="516"/>
      <c r="M1309" s="345" t="s">
        <v>510</v>
      </c>
      <c r="N1309" s="343">
        <v>51.26</v>
      </c>
    </row>
    <row r="1310" spans="1:14" ht="3" customHeight="1" x14ac:dyDescent="0.25">
      <c r="C1310" s="516"/>
      <c r="D1310" s="516"/>
      <c r="E1310" s="516"/>
      <c r="F1310" s="516"/>
      <c r="G1310" s="516"/>
      <c r="H1310" s="516"/>
      <c r="I1310" s="516"/>
      <c r="J1310" s="516"/>
      <c r="K1310" s="516"/>
      <c r="L1310" s="516"/>
    </row>
    <row r="1311" spans="1:14" ht="12.75" customHeight="1" x14ac:dyDescent="0.25">
      <c r="A1311" s="342" t="s">
        <v>9068</v>
      </c>
      <c r="B1311" s="345" t="s">
        <v>384</v>
      </c>
      <c r="C1311" s="516" t="s">
        <v>9069</v>
      </c>
      <c r="D1311" s="516"/>
      <c r="E1311" s="516"/>
      <c r="F1311" s="516"/>
      <c r="G1311" s="516"/>
      <c r="H1311" s="516"/>
      <c r="I1311" s="516"/>
      <c r="J1311" s="516"/>
      <c r="K1311" s="516"/>
      <c r="L1311" s="516"/>
      <c r="M1311" s="345" t="s">
        <v>510</v>
      </c>
      <c r="N1311" s="343">
        <v>115.56</v>
      </c>
    </row>
    <row r="1312" spans="1:14" ht="13.5" customHeight="1" x14ac:dyDescent="0.25">
      <c r="A1312" s="342" t="s">
        <v>9070</v>
      </c>
      <c r="B1312" s="345" t="s">
        <v>384</v>
      </c>
      <c r="C1312" s="516" t="s">
        <v>9071</v>
      </c>
      <c r="D1312" s="516"/>
      <c r="E1312" s="516"/>
      <c r="F1312" s="516"/>
      <c r="G1312" s="516"/>
      <c r="H1312" s="516"/>
      <c r="I1312" s="516"/>
      <c r="J1312" s="516"/>
      <c r="K1312" s="516"/>
      <c r="L1312" s="516"/>
      <c r="M1312" s="345" t="s">
        <v>510</v>
      </c>
      <c r="N1312" s="343">
        <v>140.02000000000001</v>
      </c>
    </row>
    <row r="1313" spans="1:14" ht="3" customHeight="1" x14ac:dyDescent="0.25">
      <c r="C1313" s="516"/>
      <c r="D1313" s="516"/>
      <c r="E1313" s="516"/>
      <c r="F1313" s="516"/>
      <c r="G1313" s="516"/>
      <c r="H1313" s="516"/>
      <c r="I1313" s="516"/>
      <c r="J1313" s="516"/>
      <c r="K1313" s="516"/>
      <c r="L1313" s="516"/>
    </row>
    <row r="1314" spans="1:14" ht="12.75" customHeight="1" x14ac:dyDescent="0.25">
      <c r="A1314" s="342" t="s">
        <v>9072</v>
      </c>
      <c r="B1314" s="345" t="s">
        <v>384</v>
      </c>
      <c r="C1314" s="516" t="s">
        <v>9073</v>
      </c>
      <c r="D1314" s="516"/>
      <c r="E1314" s="516"/>
      <c r="F1314" s="516"/>
      <c r="G1314" s="516"/>
      <c r="H1314" s="516"/>
      <c r="I1314" s="516"/>
      <c r="J1314" s="516"/>
      <c r="K1314" s="516"/>
      <c r="L1314" s="516"/>
      <c r="M1314" s="345" t="s">
        <v>510</v>
      </c>
      <c r="N1314" s="343">
        <v>74</v>
      </c>
    </row>
    <row r="1315" spans="1:14" ht="13.5" customHeight="1" x14ac:dyDescent="0.25">
      <c r="A1315" s="342" t="s">
        <v>9074</v>
      </c>
      <c r="B1315" s="345" t="s">
        <v>384</v>
      </c>
      <c r="C1315" s="516" t="s">
        <v>9075</v>
      </c>
      <c r="D1315" s="516"/>
      <c r="E1315" s="516"/>
      <c r="F1315" s="516"/>
      <c r="G1315" s="516"/>
      <c r="H1315" s="516"/>
      <c r="I1315" s="516"/>
      <c r="J1315" s="516"/>
      <c r="K1315" s="516"/>
      <c r="L1315" s="516"/>
      <c r="M1315" s="345" t="s">
        <v>510</v>
      </c>
      <c r="N1315" s="343">
        <v>6.62</v>
      </c>
    </row>
    <row r="1316" spans="1:14" ht="12.75" customHeight="1" x14ac:dyDescent="0.25">
      <c r="A1316" s="342" t="s">
        <v>9076</v>
      </c>
      <c r="B1316" s="345" t="s">
        <v>384</v>
      </c>
      <c r="C1316" s="516" t="s">
        <v>9077</v>
      </c>
      <c r="D1316" s="516"/>
      <c r="E1316" s="516"/>
      <c r="F1316" s="516"/>
      <c r="G1316" s="516"/>
      <c r="H1316" s="516"/>
      <c r="I1316" s="516"/>
      <c r="J1316" s="516"/>
      <c r="K1316" s="516"/>
      <c r="L1316" s="516"/>
      <c r="M1316" s="345" t="s">
        <v>510</v>
      </c>
      <c r="N1316" s="343">
        <v>4.0599999999999996</v>
      </c>
    </row>
    <row r="1317" spans="1:14" ht="13.5" customHeight="1" x14ac:dyDescent="0.25">
      <c r="A1317" s="342" t="s">
        <v>9078</v>
      </c>
      <c r="B1317" s="345" t="s">
        <v>384</v>
      </c>
      <c r="C1317" s="516" t="s">
        <v>9079</v>
      </c>
      <c r="D1317" s="516"/>
      <c r="E1317" s="516"/>
      <c r="F1317" s="516"/>
      <c r="G1317" s="516"/>
      <c r="H1317" s="516"/>
      <c r="I1317" s="516"/>
      <c r="J1317" s="516"/>
      <c r="K1317" s="516"/>
      <c r="L1317" s="516"/>
      <c r="M1317" s="345" t="s">
        <v>510</v>
      </c>
      <c r="N1317" s="343">
        <v>5.09</v>
      </c>
    </row>
    <row r="1318" spans="1:14" ht="12.75" customHeight="1" x14ac:dyDescent="0.25">
      <c r="A1318" s="342" t="s">
        <v>9080</v>
      </c>
      <c r="B1318" s="345" t="s">
        <v>384</v>
      </c>
      <c r="C1318" s="516" t="s">
        <v>9081</v>
      </c>
      <c r="D1318" s="516"/>
      <c r="E1318" s="516"/>
      <c r="F1318" s="516"/>
      <c r="G1318" s="516"/>
      <c r="H1318" s="516"/>
      <c r="I1318" s="516"/>
      <c r="J1318" s="516"/>
      <c r="K1318" s="516"/>
      <c r="L1318" s="516"/>
      <c r="M1318" s="345" t="s">
        <v>510</v>
      </c>
      <c r="N1318" s="343">
        <v>8.5</v>
      </c>
    </row>
    <row r="1319" spans="1:14" ht="12.75" customHeight="1" x14ac:dyDescent="0.25">
      <c r="A1319" s="342" t="s">
        <v>9082</v>
      </c>
      <c r="B1319" s="345" t="s">
        <v>384</v>
      </c>
      <c r="C1319" s="516" t="s">
        <v>9083</v>
      </c>
      <c r="D1319" s="516"/>
      <c r="E1319" s="516"/>
      <c r="F1319" s="516"/>
      <c r="G1319" s="516"/>
      <c r="H1319" s="516"/>
      <c r="I1319" s="516"/>
      <c r="J1319" s="516"/>
      <c r="K1319" s="516"/>
      <c r="L1319" s="516"/>
      <c r="M1319" s="345" t="s">
        <v>510</v>
      </c>
      <c r="N1319" s="343">
        <v>3.46</v>
      </c>
    </row>
    <row r="1320" spans="1:14" ht="13.5" customHeight="1" x14ac:dyDescent="0.25">
      <c r="A1320" s="342" t="s">
        <v>9084</v>
      </c>
      <c r="B1320" s="345" t="s">
        <v>384</v>
      </c>
      <c r="C1320" s="516" t="s">
        <v>9085</v>
      </c>
      <c r="D1320" s="516"/>
      <c r="E1320" s="516"/>
      <c r="F1320" s="516"/>
      <c r="G1320" s="516"/>
      <c r="H1320" s="516"/>
      <c r="I1320" s="516"/>
      <c r="J1320" s="516"/>
      <c r="K1320" s="516"/>
      <c r="L1320" s="516"/>
      <c r="M1320" s="345" t="s">
        <v>510</v>
      </c>
      <c r="N1320" s="343">
        <v>4.22</v>
      </c>
    </row>
    <row r="1321" spans="1:14" ht="12.75" customHeight="1" x14ac:dyDescent="0.25">
      <c r="A1321" s="342" t="s">
        <v>9086</v>
      </c>
      <c r="B1321" s="345" t="s">
        <v>384</v>
      </c>
      <c r="C1321" s="516" t="s">
        <v>9087</v>
      </c>
      <c r="D1321" s="516"/>
      <c r="E1321" s="516"/>
      <c r="F1321" s="516"/>
      <c r="G1321" s="516"/>
      <c r="H1321" s="516"/>
      <c r="I1321" s="516"/>
      <c r="J1321" s="516"/>
      <c r="K1321" s="516"/>
      <c r="L1321" s="516"/>
      <c r="M1321" s="345" t="s">
        <v>510</v>
      </c>
      <c r="N1321" s="343">
        <v>4.51</v>
      </c>
    </row>
    <row r="1322" spans="1:14" ht="13.5" customHeight="1" x14ac:dyDescent="0.25">
      <c r="A1322" s="342" t="s">
        <v>9088</v>
      </c>
      <c r="B1322" s="345" t="s">
        <v>384</v>
      </c>
      <c r="C1322" s="516" t="s">
        <v>9089</v>
      </c>
      <c r="D1322" s="516"/>
      <c r="E1322" s="516"/>
      <c r="F1322" s="516"/>
      <c r="G1322" s="516"/>
      <c r="H1322" s="516"/>
      <c r="I1322" s="516"/>
      <c r="J1322" s="516"/>
      <c r="K1322" s="516"/>
      <c r="L1322" s="516"/>
      <c r="M1322" s="345" t="s">
        <v>510</v>
      </c>
      <c r="N1322" s="343">
        <v>5.86</v>
      </c>
    </row>
    <row r="1323" spans="1:14" ht="12.75" customHeight="1" x14ac:dyDescent="0.25">
      <c r="A1323" s="342" t="s">
        <v>9090</v>
      </c>
      <c r="B1323" s="345" t="s">
        <v>384</v>
      </c>
      <c r="C1323" s="516" t="s">
        <v>9091</v>
      </c>
      <c r="D1323" s="516"/>
      <c r="E1323" s="516"/>
      <c r="F1323" s="516"/>
      <c r="G1323" s="516"/>
      <c r="H1323" s="516"/>
      <c r="I1323" s="516"/>
      <c r="J1323" s="516"/>
      <c r="K1323" s="516"/>
      <c r="L1323" s="516"/>
      <c r="M1323" s="345" t="s">
        <v>510</v>
      </c>
      <c r="N1323" s="343">
        <v>9.41</v>
      </c>
    </row>
    <row r="1324" spans="1:14" ht="12.75" customHeight="1" x14ac:dyDescent="0.25">
      <c r="A1324" s="342" t="s">
        <v>9092</v>
      </c>
      <c r="B1324" s="345" t="s">
        <v>384</v>
      </c>
      <c r="C1324" s="516" t="s">
        <v>9093</v>
      </c>
      <c r="D1324" s="516"/>
      <c r="E1324" s="516"/>
      <c r="F1324" s="516"/>
      <c r="G1324" s="516"/>
      <c r="H1324" s="516"/>
      <c r="I1324" s="516"/>
      <c r="J1324" s="516"/>
      <c r="K1324" s="516"/>
      <c r="L1324" s="516"/>
      <c r="M1324" s="345" t="s">
        <v>510</v>
      </c>
      <c r="N1324" s="343">
        <v>470</v>
      </c>
    </row>
    <row r="1325" spans="1:14" ht="13.5" customHeight="1" x14ac:dyDescent="0.25">
      <c r="A1325" s="342" t="s">
        <v>9094</v>
      </c>
      <c r="B1325" s="345" t="s">
        <v>384</v>
      </c>
      <c r="C1325" s="516" t="s">
        <v>9095</v>
      </c>
      <c r="D1325" s="516"/>
      <c r="E1325" s="516"/>
      <c r="F1325" s="516"/>
      <c r="G1325" s="516"/>
      <c r="H1325" s="516"/>
      <c r="I1325" s="516"/>
      <c r="J1325" s="516"/>
      <c r="K1325" s="516"/>
      <c r="L1325" s="516"/>
      <c r="M1325" s="345" t="s">
        <v>510</v>
      </c>
      <c r="N1325" s="343">
        <v>890</v>
      </c>
    </row>
    <row r="1326" spans="1:14" ht="12.75" customHeight="1" x14ac:dyDescent="0.25">
      <c r="A1326" s="342" t="s">
        <v>9096</v>
      </c>
      <c r="B1326" s="345" t="s">
        <v>384</v>
      </c>
      <c r="C1326" s="516" t="s">
        <v>9097</v>
      </c>
      <c r="D1326" s="516"/>
      <c r="E1326" s="516"/>
      <c r="F1326" s="516"/>
      <c r="G1326" s="516"/>
      <c r="H1326" s="516"/>
      <c r="I1326" s="516"/>
      <c r="J1326" s="516"/>
      <c r="K1326" s="516"/>
      <c r="L1326" s="516"/>
      <c r="M1326" s="345" t="s">
        <v>510</v>
      </c>
      <c r="N1326" s="343">
        <v>2155.5500000000002</v>
      </c>
    </row>
    <row r="1327" spans="1:14" ht="12.75" customHeight="1" x14ac:dyDescent="0.25">
      <c r="A1327" s="342" t="s">
        <v>9098</v>
      </c>
      <c r="B1327" s="345" t="s">
        <v>384</v>
      </c>
      <c r="C1327" s="516" t="s">
        <v>9099</v>
      </c>
      <c r="D1327" s="516"/>
      <c r="E1327" s="516"/>
      <c r="F1327" s="516"/>
      <c r="G1327" s="516"/>
      <c r="H1327" s="516"/>
      <c r="I1327" s="516"/>
      <c r="J1327" s="516"/>
      <c r="K1327" s="516"/>
      <c r="L1327" s="516"/>
      <c r="M1327" s="345" t="s">
        <v>510</v>
      </c>
      <c r="N1327" s="343">
        <v>721.12</v>
      </c>
    </row>
    <row r="1328" spans="1:14" ht="13.5" customHeight="1" x14ac:dyDescent="0.25">
      <c r="A1328" s="342" t="s">
        <v>9100</v>
      </c>
      <c r="B1328" s="345" t="s">
        <v>384</v>
      </c>
      <c r="C1328" s="516" t="s">
        <v>9101</v>
      </c>
      <c r="D1328" s="516"/>
      <c r="E1328" s="516"/>
      <c r="F1328" s="516"/>
      <c r="G1328" s="516"/>
      <c r="H1328" s="516"/>
      <c r="I1328" s="516"/>
      <c r="J1328" s="516"/>
      <c r="K1328" s="516"/>
      <c r="L1328" s="516"/>
      <c r="M1328" s="345" t="s">
        <v>510</v>
      </c>
      <c r="N1328" s="343">
        <v>880</v>
      </c>
    </row>
    <row r="1329" spans="1:14" ht="12.75" customHeight="1" x14ac:dyDescent="0.25">
      <c r="A1329" s="342" t="s">
        <v>9102</v>
      </c>
      <c r="B1329" s="345" t="s">
        <v>384</v>
      </c>
      <c r="C1329" s="516" t="s">
        <v>9103</v>
      </c>
      <c r="D1329" s="516"/>
      <c r="E1329" s="516"/>
      <c r="F1329" s="516"/>
      <c r="G1329" s="516"/>
      <c r="H1329" s="516"/>
      <c r="I1329" s="516"/>
      <c r="J1329" s="516"/>
      <c r="K1329" s="516"/>
      <c r="L1329" s="516"/>
      <c r="M1329" s="345" t="s">
        <v>510</v>
      </c>
      <c r="N1329" s="343">
        <v>910</v>
      </c>
    </row>
    <row r="1330" spans="1:14" ht="13.5" customHeight="1" x14ac:dyDescent="0.25">
      <c r="A1330" s="342" t="s">
        <v>9104</v>
      </c>
      <c r="B1330" s="345" t="s">
        <v>384</v>
      </c>
      <c r="C1330" s="516" t="s">
        <v>9105</v>
      </c>
      <c r="D1330" s="516"/>
      <c r="E1330" s="516"/>
      <c r="F1330" s="516"/>
      <c r="G1330" s="516"/>
      <c r="H1330" s="516"/>
      <c r="I1330" s="516"/>
      <c r="J1330" s="516"/>
      <c r="K1330" s="516"/>
      <c r="L1330" s="516"/>
      <c r="M1330" s="345" t="s">
        <v>510</v>
      </c>
      <c r="N1330" s="343">
        <v>374.57</v>
      </c>
    </row>
    <row r="1331" spans="1:14" ht="12.75" customHeight="1" x14ac:dyDescent="0.25">
      <c r="A1331" s="342" t="s">
        <v>9106</v>
      </c>
      <c r="B1331" s="345" t="s">
        <v>384</v>
      </c>
      <c r="C1331" s="516" t="s">
        <v>9107</v>
      </c>
      <c r="D1331" s="516"/>
      <c r="E1331" s="516"/>
      <c r="F1331" s="516"/>
      <c r="G1331" s="516"/>
      <c r="H1331" s="516"/>
      <c r="I1331" s="516"/>
      <c r="J1331" s="516"/>
      <c r="K1331" s="516"/>
      <c r="L1331" s="516"/>
      <c r="M1331" s="345" t="s">
        <v>510</v>
      </c>
      <c r="N1331" s="343">
        <v>454.38</v>
      </c>
    </row>
    <row r="1332" spans="1:14" ht="12.75" customHeight="1" x14ac:dyDescent="0.25">
      <c r="A1332" s="342" t="s">
        <v>9108</v>
      </c>
      <c r="B1332" s="345" t="s">
        <v>384</v>
      </c>
      <c r="C1332" s="516" t="s">
        <v>9109</v>
      </c>
      <c r="D1332" s="516"/>
      <c r="E1332" s="516"/>
      <c r="F1332" s="516"/>
      <c r="G1332" s="516"/>
      <c r="H1332" s="516"/>
      <c r="I1332" s="516"/>
      <c r="J1332" s="516"/>
      <c r="K1332" s="516"/>
      <c r="L1332" s="516"/>
      <c r="M1332" s="345" t="s">
        <v>510</v>
      </c>
      <c r="N1332" s="343">
        <v>900</v>
      </c>
    </row>
    <row r="1333" spans="1:14" ht="13.5" customHeight="1" x14ac:dyDescent="0.25">
      <c r="A1333" s="342" t="s">
        <v>9110</v>
      </c>
      <c r="B1333" s="345" t="s">
        <v>384</v>
      </c>
      <c r="C1333" s="516" t="s">
        <v>9111</v>
      </c>
      <c r="D1333" s="516"/>
      <c r="E1333" s="516"/>
      <c r="F1333" s="516"/>
      <c r="G1333" s="516"/>
      <c r="H1333" s="516"/>
      <c r="I1333" s="516"/>
      <c r="J1333" s="516"/>
      <c r="K1333" s="516"/>
      <c r="L1333" s="516"/>
      <c r="M1333" s="345" t="s">
        <v>510</v>
      </c>
      <c r="N1333" s="343">
        <v>11.67</v>
      </c>
    </row>
    <row r="1334" spans="1:14" ht="3" customHeight="1" x14ac:dyDescent="0.25">
      <c r="C1334" s="516"/>
      <c r="D1334" s="516"/>
      <c r="E1334" s="516"/>
      <c r="F1334" s="516"/>
      <c r="G1334" s="516"/>
      <c r="H1334" s="516"/>
      <c r="I1334" s="516"/>
      <c r="J1334" s="516"/>
      <c r="K1334" s="516"/>
      <c r="L1334" s="516"/>
    </row>
    <row r="1335" spans="1:14" ht="13.5" customHeight="1" x14ac:dyDescent="0.25">
      <c r="A1335" s="342" t="s">
        <v>9112</v>
      </c>
      <c r="B1335" s="345" t="s">
        <v>384</v>
      </c>
      <c r="C1335" s="516" t="s">
        <v>9113</v>
      </c>
      <c r="D1335" s="516"/>
      <c r="E1335" s="516"/>
      <c r="F1335" s="516"/>
      <c r="G1335" s="516"/>
      <c r="H1335" s="516"/>
      <c r="I1335" s="516"/>
      <c r="J1335" s="516"/>
      <c r="K1335" s="516"/>
      <c r="L1335" s="516"/>
      <c r="M1335" s="345" t="s">
        <v>510</v>
      </c>
      <c r="N1335" s="343">
        <v>5.41</v>
      </c>
    </row>
    <row r="1336" spans="1:14" ht="12.75" customHeight="1" x14ac:dyDescent="0.25">
      <c r="A1336" s="342" t="s">
        <v>9114</v>
      </c>
      <c r="B1336" s="345" t="s">
        <v>384</v>
      </c>
      <c r="C1336" s="516" t="s">
        <v>9115</v>
      </c>
      <c r="D1336" s="516"/>
      <c r="E1336" s="516"/>
      <c r="F1336" s="516"/>
      <c r="G1336" s="516"/>
      <c r="H1336" s="516"/>
      <c r="I1336" s="516"/>
      <c r="J1336" s="516"/>
      <c r="K1336" s="516"/>
      <c r="L1336" s="516"/>
      <c r="M1336" s="345" t="s">
        <v>510</v>
      </c>
      <c r="N1336" s="343">
        <v>168.9</v>
      </c>
    </row>
    <row r="1337" spans="1:14" ht="3" customHeight="1" x14ac:dyDescent="0.25">
      <c r="C1337" s="516"/>
      <c r="D1337" s="516"/>
      <c r="E1337" s="516"/>
      <c r="F1337" s="516"/>
      <c r="G1337" s="516"/>
      <c r="H1337" s="516"/>
      <c r="I1337" s="516"/>
      <c r="J1337" s="516"/>
      <c r="K1337" s="516"/>
      <c r="L1337" s="516"/>
    </row>
    <row r="1338" spans="1:14" ht="13.5" customHeight="1" x14ac:dyDescent="0.25">
      <c r="A1338" s="342" t="s">
        <v>9116</v>
      </c>
      <c r="B1338" s="345" t="s">
        <v>384</v>
      </c>
      <c r="C1338" s="516" t="s">
        <v>9117</v>
      </c>
      <c r="D1338" s="516"/>
      <c r="E1338" s="516"/>
      <c r="F1338" s="516"/>
      <c r="G1338" s="516"/>
      <c r="H1338" s="516"/>
      <c r="I1338" s="516"/>
      <c r="J1338" s="516"/>
      <c r="K1338" s="516"/>
      <c r="L1338" s="516"/>
      <c r="M1338" s="345" t="s">
        <v>510</v>
      </c>
      <c r="N1338" s="343">
        <v>178</v>
      </c>
    </row>
    <row r="1339" spans="1:14" ht="12.75" customHeight="1" x14ac:dyDescent="0.25">
      <c r="A1339" s="342" t="s">
        <v>9118</v>
      </c>
      <c r="B1339" s="345" t="s">
        <v>384</v>
      </c>
      <c r="C1339" s="516" t="s">
        <v>649</v>
      </c>
      <c r="D1339" s="516"/>
      <c r="E1339" s="516"/>
      <c r="F1339" s="516"/>
      <c r="G1339" s="516"/>
      <c r="H1339" s="516"/>
      <c r="I1339" s="516"/>
      <c r="J1339" s="516"/>
      <c r="K1339" s="516"/>
      <c r="L1339" s="516"/>
      <c r="M1339" s="345" t="s">
        <v>510</v>
      </c>
      <c r="N1339" s="343">
        <v>23.31</v>
      </c>
    </row>
    <row r="1340" spans="1:14" ht="12.75" customHeight="1" x14ac:dyDescent="0.25">
      <c r="A1340" s="342" t="s">
        <v>9119</v>
      </c>
      <c r="B1340" s="345" t="s">
        <v>384</v>
      </c>
      <c r="C1340" s="516" t="s">
        <v>9120</v>
      </c>
      <c r="D1340" s="516"/>
      <c r="E1340" s="516"/>
      <c r="F1340" s="516"/>
      <c r="G1340" s="516"/>
      <c r="H1340" s="516"/>
      <c r="I1340" s="516"/>
      <c r="J1340" s="516"/>
      <c r="K1340" s="516"/>
      <c r="L1340" s="516"/>
      <c r="M1340" s="345" t="s">
        <v>510</v>
      </c>
      <c r="N1340" s="343">
        <v>1.56</v>
      </c>
    </row>
    <row r="1341" spans="1:14" ht="13.5" customHeight="1" x14ac:dyDescent="0.25">
      <c r="A1341" s="342" t="s">
        <v>9121</v>
      </c>
      <c r="B1341" s="345" t="s">
        <v>384</v>
      </c>
      <c r="C1341" s="516" t="s">
        <v>9122</v>
      </c>
      <c r="D1341" s="516"/>
      <c r="E1341" s="516"/>
      <c r="F1341" s="516"/>
      <c r="G1341" s="516"/>
      <c r="H1341" s="516"/>
      <c r="I1341" s="516"/>
      <c r="J1341" s="516"/>
      <c r="K1341" s="516"/>
      <c r="L1341" s="516"/>
      <c r="M1341" s="345" t="s">
        <v>510</v>
      </c>
      <c r="N1341" s="343">
        <v>43.07</v>
      </c>
    </row>
    <row r="1342" spans="1:14" ht="12.75" customHeight="1" x14ac:dyDescent="0.25">
      <c r="A1342" s="342" t="s">
        <v>9123</v>
      </c>
      <c r="B1342" s="345" t="s">
        <v>384</v>
      </c>
      <c r="C1342" s="516" t="s">
        <v>9124</v>
      </c>
      <c r="D1342" s="516"/>
      <c r="E1342" s="516"/>
      <c r="F1342" s="516"/>
      <c r="G1342" s="516"/>
      <c r="H1342" s="516"/>
      <c r="I1342" s="516"/>
      <c r="J1342" s="516"/>
      <c r="K1342" s="516"/>
      <c r="L1342" s="516"/>
      <c r="M1342" s="345" t="s">
        <v>510</v>
      </c>
      <c r="N1342" s="343">
        <v>532.11</v>
      </c>
    </row>
    <row r="1343" spans="1:14" ht="3.75" customHeight="1" x14ac:dyDescent="0.25">
      <c r="C1343" s="516"/>
      <c r="D1343" s="516"/>
      <c r="E1343" s="516"/>
      <c r="F1343" s="516"/>
      <c r="G1343" s="516"/>
      <c r="H1343" s="516"/>
      <c r="I1343" s="516"/>
      <c r="J1343" s="516"/>
      <c r="K1343" s="516"/>
      <c r="L1343" s="516"/>
    </row>
    <row r="1344" spans="1:14" ht="12.75" customHeight="1" x14ac:dyDescent="0.25">
      <c r="A1344" s="342" t="s">
        <v>9125</v>
      </c>
      <c r="B1344" s="345" t="s">
        <v>384</v>
      </c>
      <c r="C1344" s="516" t="s">
        <v>9126</v>
      </c>
      <c r="D1344" s="516"/>
      <c r="E1344" s="516"/>
      <c r="F1344" s="516"/>
      <c r="G1344" s="516"/>
      <c r="H1344" s="516"/>
      <c r="I1344" s="516"/>
      <c r="J1344" s="516"/>
      <c r="K1344" s="516"/>
      <c r="L1344" s="516"/>
      <c r="M1344" s="345" t="s">
        <v>510</v>
      </c>
      <c r="N1344" s="343">
        <v>1.45</v>
      </c>
    </row>
    <row r="1345" spans="1:14" ht="12.75" customHeight="1" x14ac:dyDescent="0.25">
      <c r="A1345" s="342" t="s">
        <v>9127</v>
      </c>
      <c r="B1345" s="345" t="s">
        <v>384</v>
      </c>
      <c r="C1345" s="516" t="s">
        <v>9128</v>
      </c>
      <c r="D1345" s="516"/>
      <c r="E1345" s="516"/>
      <c r="F1345" s="516"/>
      <c r="G1345" s="516"/>
      <c r="H1345" s="516"/>
      <c r="I1345" s="516"/>
      <c r="J1345" s="516"/>
      <c r="K1345" s="516"/>
      <c r="L1345" s="516"/>
      <c r="M1345" s="345" t="s">
        <v>510</v>
      </c>
      <c r="N1345" s="343">
        <v>22.66</v>
      </c>
    </row>
    <row r="1346" spans="1:14" ht="13.5" customHeight="1" x14ac:dyDescent="0.25">
      <c r="A1346" s="342" t="s">
        <v>9129</v>
      </c>
      <c r="B1346" s="345" t="s">
        <v>384</v>
      </c>
      <c r="C1346" s="516" t="s">
        <v>9130</v>
      </c>
      <c r="D1346" s="516"/>
      <c r="E1346" s="516"/>
      <c r="F1346" s="516"/>
      <c r="G1346" s="516"/>
      <c r="H1346" s="516"/>
      <c r="I1346" s="516"/>
      <c r="J1346" s="516"/>
      <c r="K1346" s="516"/>
      <c r="L1346" s="516"/>
      <c r="M1346" s="345" t="s">
        <v>510</v>
      </c>
      <c r="N1346" s="343">
        <v>1.86</v>
      </c>
    </row>
    <row r="1347" spans="1:14" ht="12.75" customHeight="1" x14ac:dyDescent="0.25">
      <c r="A1347" s="342" t="s">
        <v>9131</v>
      </c>
      <c r="B1347" s="345" t="s">
        <v>384</v>
      </c>
      <c r="C1347" s="516" t="s">
        <v>9132</v>
      </c>
      <c r="D1347" s="516"/>
      <c r="E1347" s="516"/>
      <c r="F1347" s="516"/>
      <c r="G1347" s="516"/>
      <c r="H1347" s="516"/>
      <c r="I1347" s="516"/>
      <c r="J1347" s="516"/>
      <c r="K1347" s="516"/>
      <c r="L1347" s="516"/>
      <c r="M1347" s="345" t="s">
        <v>510</v>
      </c>
      <c r="N1347" s="343">
        <v>1.45</v>
      </c>
    </row>
    <row r="1348" spans="1:14" ht="13.5" customHeight="1" x14ac:dyDescent="0.25">
      <c r="A1348" s="342" t="s">
        <v>9133</v>
      </c>
      <c r="B1348" s="345" t="s">
        <v>384</v>
      </c>
      <c r="C1348" s="516" t="s">
        <v>9134</v>
      </c>
      <c r="D1348" s="516"/>
      <c r="E1348" s="516"/>
      <c r="F1348" s="516"/>
      <c r="G1348" s="516"/>
      <c r="H1348" s="516"/>
      <c r="I1348" s="516"/>
      <c r="J1348" s="516"/>
      <c r="K1348" s="516"/>
      <c r="L1348" s="516"/>
      <c r="M1348" s="345" t="s">
        <v>510</v>
      </c>
      <c r="N1348" s="343">
        <v>54.97</v>
      </c>
    </row>
    <row r="1349" spans="1:14" ht="12.75" customHeight="1" x14ac:dyDescent="0.25">
      <c r="A1349" s="342" t="s">
        <v>9135</v>
      </c>
      <c r="B1349" s="345" t="s">
        <v>384</v>
      </c>
      <c r="C1349" s="516" t="s">
        <v>9136</v>
      </c>
      <c r="D1349" s="516"/>
      <c r="E1349" s="516"/>
      <c r="F1349" s="516"/>
      <c r="G1349" s="516"/>
      <c r="H1349" s="516"/>
      <c r="I1349" s="516"/>
      <c r="J1349" s="516"/>
      <c r="K1349" s="516"/>
      <c r="L1349" s="516"/>
      <c r="M1349" s="345" t="s">
        <v>510</v>
      </c>
      <c r="N1349" s="343">
        <v>1.97</v>
      </c>
    </row>
    <row r="1350" spans="1:14" ht="12.75" customHeight="1" x14ac:dyDescent="0.25">
      <c r="A1350" s="342" t="s">
        <v>9137</v>
      </c>
      <c r="B1350" s="345" t="s">
        <v>384</v>
      </c>
      <c r="C1350" s="516" t="s">
        <v>9138</v>
      </c>
      <c r="D1350" s="516"/>
      <c r="E1350" s="516"/>
      <c r="F1350" s="516"/>
      <c r="G1350" s="516"/>
      <c r="H1350" s="516"/>
      <c r="I1350" s="516"/>
      <c r="J1350" s="516"/>
      <c r="K1350" s="516"/>
      <c r="L1350" s="516"/>
      <c r="M1350" s="345" t="s">
        <v>510</v>
      </c>
      <c r="N1350" s="343">
        <v>286.8</v>
      </c>
    </row>
    <row r="1351" spans="1:14" ht="13.5" customHeight="1" x14ac:dyDescent="0.25">
      <c r="A1351" s="342" t="s">
        <v>9139</v>
      </c>
      <c r="B1351" s="345" t="s">
        <v>384</v>
      </c>
      <c r="C1351" s="516" t="s">
        <v>9140</v>
      </c>
      <c r="D1351" s="516"/>
      <c r="E1351" s="516"/>
      <c r="F1351" s="516"/>
      <c r="G1351" s="516"/>
      <c r="H1351" s="516"/>
      <c r="I1351" s="516"/>
      <c r="J1351" s="516"/>
      <c r="K1351" s="516"/>
      <c r="L1351" s="516"/>
      <c r="M1351" s="345" t="s">
        <v>510</v>
      </c>
      <c r="N1351" s="343">
        <v>142.99</v>
      </c>
    </row>
    <row r="1352" spans="1:14" ht="12.75" customHeight="1" x14ac:dyDescent="0.25">
      <c r="A1352" s="342" t="s">
        <v>9141</v>
      </c>
      <c r="B1352" s="345" t="s">
        <v>384</v>
      </c>
      <c r="C1352" s="516" t="s">
        <v>9142</v>
      </c>
      <c r="D1352" s="516"/>
      <c r="E1352" s="516"/>
      <c r="F1352" s="516"/>
      <c r="G1352" s="516"/>
      <c r="H1352" s="516"/>
      <c r="I1352" s="516"/>
      <c r="J1352" s="516"/>
      <c r="K1352" s="516"/>
      <c r="L1352" s="516"/>
      <c r="M1352" s="345" t="s">
        <v>510</v>
      </c>
      <c r="N1352" s="343">
        <v>2.88</v>
      </c>
    </row>
    <row r="1353" spans="1:14" ht="13.5" customHeight="1" x14ac:dyDescent="0.25">
      <c r="A1353" s="342" t="s">
        <v>9143</v>
      </c>
      <c r="B1353" s="345" t="s">
        <v>384</v>
      </c>
      <c r="C1353" s="516" t="s">
        <v>9144</v>
      </c>
      <c r="D1353" s="516"/>
      <c r="E1353" s="516"/>
      <c r="F1353" s="516"/>
      <c r="G1353" s="516"/>
      <c r="H1353" s="516"/>
      <c r="I1353" s="516"/>
      <c r="J1353" s="516"/>
      <c r="K1353" s="516"/>
      <c r="L1353" s="516"/>
      <c r="M1353" s="345" t="s">
        <v>510</v>
      </c>
      <c r="N1353" s="343">
        <v>14.11</v>
      </c>
    </row>
    <row r="1354" spans="1:14" ht="12.75" customHeight="1" x14ac:dyDescent="0.25">
      <c r="A1354" s="342" t="s">
        <v>9145</v>
      </c>
      <c r="B1354" s="345" t="s">
        <v>384</v>
      </c>
      <c r="C1354" s="516" t="s">
        <v>9146</v>
      </c>
      <c r="D1354" s="516"/>
      <c r="E1354" s="516"/>
      <c r="F1354" s="516"/>
      <c r="G1354" s="516"/>
      <c r="H1354" s="516"/>
      <c r="I1354" s="516"/>
      <c r="J1354" s="516"/>
      <c r="K1354" s="516"/>
      <c r="L1354" s="516"/>
      <c r="M1354" s="345" t="s">
        <v>510</v>
      </c>
      <c r="N1354" s="343">
        <v>184.2</v>
      </c>
    </row>
    <row r="1355" spans="1:14" ht="12.75" customHeight="1" x14ac:dyDescent="0.25">
      <c r="A1355" s="342" t="s">
        <v>9147</v>
      </c>
      <c r="B1355" s="345" t="s">
        <v>384</v>
      </c>
      <c r="C1355" s="516" t="s">
        <v>9148</v>
      </c>
      <c r="D1355" s="516"/>
      <c r="E1355" s="516"/>
      <c r="F1355" s="516"/>
      <c r="G1355" s="516"/>
      <c r="H1355" s="516"/>
      <c r="I1355" s="516"/>
      <c r="J1355" s="516"/>
      <c r="K1355" s="516"/>
      <c r="L1355" s="516"/>
      <c r="M1355" s="345" t="s">
        <v>510</v>
      </c>
      <c r="N1355" s="343">
        <v>0.48</v>
      </c>
    </row>
    <row r="1356" spans="1:14" ht="13.5" customHeight="1" x14ac:dyDescent="0.25">
      <c r="A1356" s="342" t="s">
        <v>9149</v>
      </c>
      <c r="B1356" s="345" t="s">
        <v>384</v>
      </c>
      <c r="C1356" s="516" t="s">
        <v>9150</v>
      </c>
      <c r="D1356" s="516"/>
      <c r="E1356" s="516"/>
      <c r="F1356" s="516"/>
      <c r="G1356" s="516"/>
      <c r="H1356" s="516"/>
      <c r="I1356" s="516"/>
      <c r="J1356" s="516"/>
      <c r="K1356" s="516"/>
      <c r="L1356" s="516"/>
      <c r="M1356" s="345" t="s">
        <v>510</v>
      </c>
      <c r="N1356" s="343">
        <v>1.44</v>
      </c>
    </row>
    <row r="1357" spans="1:14" ht="12.75" customHeight="1" x14ac:dyDescent="0.25">
      <c r="A1357" s="342" t="s">
        <v>9151</v>
      </c>
      <c r="B1357" s="345" t="s">
        <v>384</v>
      </c>
      <c r="C1357" s="516" t="s">
        <v>9152</v>
      </c>
      <c r="D1357" s="516"/>
      <c r="E1357" s="516"/>
      <c r="F1357" s="516"/>
      <c r="G1357" s="516"/>
      <c r="H1357" s="516"/>
      <c r="I1357" s="516"/>
      <c r="J1357" s="516"/>
      <c r="K1357" s="516"/>
      <c r="L1357" s="516"/>
      <c r="M1357" s="345" t="s">
        <v>510</v>
      </c>
      <c r="N1357" s="343">
        <v>5</v>
      </c>
    </row>
    <row r="1358" spans="1:14" ht="12.75" customHeight="1" x14ac:dyDescent="0.25">
      <c r="A1358" s="342" t="s">
        <v>9153</v>
      </c>
      <c r="B1358" s="345" t="s">
        <v>384</v>
      </c>
      <c r="C1358" s="516" t="s">
        <v>9154</v>
      </c>
      <c r="D1358" s="516"/>
      <c r="E1358" s="516"/>
      <c r="F1358" s="516"/>
      <c r="G1358" s="516"/>
      <c r="H1358" s="516"/>
      <c r="I1358" s="516"/>
      <c r="J1358" s="516"/>
      <c r="K1358" s="516"/>
      <c r="L1358" s="516"/>
      <c r="M1358" s="345" t="s">
        <v>510</v>
      </c>
      <c r="N1358" s="343">
        <v>132.82</v>
      </c>
    </row>
    <row r="1359" spans="1:14" ht="13.5" customHeight="1" x14ac:dyDescent="0.25">
      <c r="A1359" s="342" t="s">
        <v>9155</v>
      </c>
      <c r="B1359" s="345" t="s">
        <v>384</v>
      </c>
      <c r="C1359" s="516" t="s">
        <v>9156</v>
      </c>
      <c r="D1359" s="516"/>
      <c r="E1359" s="516"/>
      <c r="F1359" s="516"/>
      <c r="G1359" s="516"/>
      <c r="H1359" s="516"/>
      <c r="I1359" s="516"/>
      <c r="J1359" s="516"/>
      <c r="K1359" s="516"/>
      <c r="L1359" s="516"/>
      <c r="M1359" s="345" t="s">
        <v>510</v>
      </c>
      <c r="N1359" s="343">
        <v>53.9</v>
      </c>
    </row>
    <row r="1360" spans="1:14" ht="12.75" customHeight="1" x14ac:dyDescent="0.25">
      <c r="A1360" s="342" t="s">
        <v>9157</v>
      </c>
      <c r="B1360" s="345" t="s">
        <v>384</v>
      </c>
      <c r="C1360" s="516" t="s">
        <v>721</v>
      </c>
      <c r="D1360" s="516"/>
      <c r="E1360" s="516"/>
      <c r="F1360" s="516"/>
      <c r="G1360" s="516"/>
      <c r="H1360" s="516"/>
      <c r="I1360" s="516"/>
      <c r="J1360" s="516"/>
      <c r="K1360" s="516"/>
      <c r="L1360" s="516"/>
      <c r="M1360" s="345" t="s">
        <v>510</v>
      </c>
      <c r="N1360" s="343">
        <v>2.39</v>
      </c>
    </row>
    <row r="1361" spans="1:14" ht="3.75" customHeight="1" x14ac:dyDescent="0.25">
      <c r="C1361" s="516"/>
      <c r="D1361" s="516"/>
      <c r="E1361" s="516"/>
      <c r="F1361" s="516"/>
      <c r="G1361" s="516"/>
      <c r="H1361" s="516"/>
      <c r="I1361" s="516"/>
      <c r="J1361" s="516"/>
      <c r="K1361" s="516"/>
      <c r="L1361" s="516"/>
    </row>
    <row r="1362" spans="1:14" ht="12.75" customHeight="1" x14ac:dyDescent="0.25">
      <c r="A1362" s="342" t="s">
        <v>9158</v>
      </c>
      <c r="B1362" s="345" t="s">
        <v>384</v>
      </c>
      <c r="C1362" s="516" t="s">
        <v>9159</v>
      </c>
      <c r="D1362" s="516"/>
      <c r="E1362" s="516"/>
      <c r="F1362" s="516"/>
      <c r="G1362" s="516"/>
      <c r="H1362" s="516"/>
      <c r="I1362" s="516"/>
      <c r="J1362" s="516"/>
      <c r="K1362" s="516"/>
      <c r="L1362" s="516"/>
      <c r="M1362" s="345" t="s">
        <v>510</v>
      </c>
      <c r="N1362" s="343">
        <v>0.03</v>
      </c>
    </row>
    <row r="1363" spans="1:14" ht="12.75" customHeight="1" x14ac:dyDescent="0.25">
      <c r="A1363" s="342" t="s">
        <v>9160</v>
      </c>
      <c r="B1363" s="345" t="s">
        <v>384</v>
      </c>
      <c r="C1363" s="516" t="s">
        <v>9161</v>
      </c>
      <c r="D1363" s="516"/>
      <c r="E1363" s="516"/>
      <c r="F1363" s="516"/>
      <c r="G1363" s="516"/>
      <c r="H1363" s="516"/>
      <c r="I1363" s="516"/>
      <c r="J1363" s="516"/>
      <c r="K1363" s="516"/>
      <c r="L1363" s="516"/>
      <c r="M1363" s="345" t="s">
        <v>510</v>
      </c>
      <c r="N1363" s="343">
        <v>0.43</v>
      </c>
    </row>
    <row r="1364" spans="1:14" ht="13.5" customHeight="1" x14ac:dyDescent="0.25">
      <c r="A1364" s="342" t="s">
        <v>9162</v>
      </c>
      <c r="B1364" s="345" t="s">
        <v>384</v>
      </c>
      <c r="C1364" s="516" t="s">
        <v>9163</v>
      </c>
      <c r="D1364" s="516"/>
      <c r="E1364" s="516"/>
      <c r="F1364" s="516"/>
      <c r="G1364" s="516"/>
      <c r="H1364" s="516"/>
      <c r="I1364" s="516"/>
      <c r="J1364" s="516"/>
      <c r="K1364" s="516"/>
      <c r="L1364" s="516"/>
      <c r="M1364" s="345" t="s">
        <v>510</v>
      </c>
      <c r="N1364" s="343">
        <v>0.19</v>
      </c>
    </row>
    <row r="1365" spans="1:14" ht="12.75" customHeight="1" x14ac:dyDescent="0.25">
      <c r="A1365" s="342" t="s">
        <v>9164</v>
      </c>
      <c r="B1365" s="345" t="s">
        <v>384</v>
      </c>
      <c r="C1365" s="516" t="s">
        <v>9165</v>
      </c>
      <c r="D1365" s="516"/>
      <c r="E1365" s="516"/>
      <c r="F1365" s="516"/>
      <c r="G1365" s="516"/>
      <c r="H1365" s="516"/>
      <c r="I1365" s="516"/>
      <c r="J1365" s="516"/>
      <c r="K1365" s="516"/>
      <c r="L1365" s="516"/>
      <c r="M1365" s="345" t="s">
        <v>510</v>
      </c>
      <c r="N1365" s="343">
        <v>12.77</v>
      </c>
    </row>
    <row r="1366" spans="1:14" ht="13.5" customHeight="1" x14ac:dyDescent="0.25">
      <c r="A1366" s="342" t="s">
        <v>9166</v>
      </c>
      <c r="B1366" s="345" t="s">
        <v>384</v>
      </c>
      <c r="C1366" s="516" t="s">
        <v>9167</v>
      </c>
      <c r="D1366" s="516"/>
      <c r="E1366" s="516"/>
      <c r="F1366" s="516"/>
      <c r="G1366" s="516"/>
      <c r="H1366" s="516"/>
      <c r="I1366" s="516"/>
      <c r="J1366" s="516"/>
      <c r="K1366" s="516"/>
      <c r="L1366" s="516"/>
      <c r="M1366" s="345" t="s">
        <v>510</v>
      </c>
      <c r="N1366" s="343">
        <v>15.17</v>
      </c>
    </row>
    <row r="1367" spans="1:14" ht="12.75" customHeight="1" x14ac:dyDescent="0.25">
      <c r="A1367" s="342" t="s">
        <v>9168</v>
      </c>
      <c r="B1367" s="345" t="s">
        <v>384</v>
      </c>
      <c r="C1367" s="516" t="s">
        <v>9169</v>
      </c>
      <c r="D1367" s="516"/>
      <c r="E1367" s="516"/>
      <c r="F1367" s="516"/>
      <c r="G1367" s="516"/>
      <c r="H1367" s="516"/>
      <c r="I1367" s="516"/>
      <c r="J1367" s="516"/>
      <c r="K1367" s="516"/>
      <c r="L1367" s="516"/>
      <c r="M1367" s="345" t="s">
        <v>510</v>
      </c>
      <c r="N1367" s="343">
        <v>34.9</v>
      </c>
    </row>
    <row r="1368" spans="1:14" ht="12.75" customHeight="1" x14ac:dyDescent="0.25">
      <c r="A1368" s="342" t="s">
        <v>9170</v>
      </c>
      <c r="B1368" s="345" t="s">
        <v>384</v>
      </c>
      <c r="C1368" s="516" t="s">
        <v>722</v>
      </c>
      <c r="D1368" s="516"/>
      <c r="E1368" s="516"/>
      <c r="F1368" s="516"/>
      <c r="G1368" s="516"/>
      <c r="H1368" s="516"/>
      <c r="I1368" s="516"/>
      <c r="J1368" s="516"/>
      <c r="K1368" s="516"/>
      <c r="L1368" s="516"/>
      <c r="M1368" s="345" t="s">
        <v>510</v>
      </c>
      <c r="N1368" s="343">
        <v>6.08</v>
      </c>
    </row>
    <row r="1369" spans="1:14" ht="3.75" customHeight="1" x14ac:dyDescent="0.25">
      <c r="C1369" s="516"/>
      <c r="D1369" s="516"/>
      <c r="E1369" s="516"/>
      <c r="F1369" s="516"/>
      <c r="G1369" s="516"/>
      <c r="H1369" s="516"/>
      <c r="I1369" s="516"/>
      <c r="J1369" s="516"/>
      <c r="K1369" s="516"/>
      <c r="L1369" s="516"/>
    </row>
    <row r="1370" spans="1:14" ht="12.75" customHeight="1" x14ac:dyDescent="0.25">
      <c r="A1370" s="342" t="s">
        <v>9171</v>
      </c>
      <c r="B1370" s="345" t="s">
        <v>384</v>
      </c>
      <c r="C1370" s="516" t="s">
        <v>9172</v>
      </c>
      <c r="D1370" s="516"/>
      <c r="E1370" s="516"/>
      <c r="F1370" s="516"/>
      <c r="G1370" s="516"/>
      <c r="H1370" s="516"/>
      <c r="I1370" s="516"/>
      <c r="J1370" s="516"/>
      <c r="K1370" s="516"/>
      <c r="L1370" s="516"/>
      <c r="M1370" s="345" t="s">
        <v>510</v>
      </c>
      <c r="N1370" s="343">
        <v>18.78</v>
      </c>
    </row>
    <row r="1371" spans="1:14" ht="12.75" customHeight="1" x14ac:dyDescent="0.25">
      <c r="A1371" s="342" t="s">
        <v>9173</v>
      </c>
      <c r="B1371" s="345" t="s">
        <v>384</v>
      </c>
      <c r="C1371" s="516" t="s">
        <v>9174</v>
      </c>
      <c r="D1371" s="516"/>
      <c r="E1371" s="516"/>
      <c r="F1371" s="516"/>
      <c r="G1371" s="516"/>
      <c r="H1371" s="516"/>
      <c r="I1371" s="516"/>
      <c r="J1371" s="516"/>
      <c r="K1371" s="516"/>
      <c r="L1371" s="516"/>
      <c r="M1371" s="345" t="s">
        <v>510</v>
      </c>
      <c r="N1371" s="343">
        <v>557.27</v>
      </c>
    </row>
    <row r="1372" spans="1:14" ht="13.5" customHeight="1" x14ac:dyDescent="0.25">
      <c r="A1372" s="342" t="s">
        <v>9175</v>
      </c>
      <c r="B1372" s="345" t="s">
        <v>384</v>
      </c>
      <c r="C1372" s="516" t="s">
        <v>9176</v>
      </c>
      <c r="D1372" s="516"/>
      <c r="E1372" s="516"/>
      <c r="F1372" s="516"/>
      <c r="G1372" s="516"/>
      <c r="H1372" s="516"/>
      <c r="I1372" s="516"/>
      <c r="J1372" s="516"/>
      <c r="K1372" s="516"/>
      <c r="L1372" s="516"/>
      <c r="M1372" s="345" t="s">
        <v>510</v>
      </c>
      <c r="N1372" s="343">
        <v>65.02</v>
      </c>
    </row>
    <row r="1373" spans="1:14" ht="12.75" customHeight="1" x14ac:dyDescent="0.25">
      <c r="A1373" s="342" t="s">
        <v>9177</v>
      </c>
      <c r="B1373" s="345" t="s">
        <v>384</v>
      </c>
      <c r="C1373" s="516" t="s">
        <v>9178</v>
      </c>
      <c r="D1373" s="516"/>
      <c r="E1373" s="516"/>
      <c r="F1373" s="516"/>
      <c r="G1373" s="516"/>
      <c r="H1373" s="516"/>
      <c r="I1373" s="516"/>
      <c r="J1373" s="516"/>
      <c r="K1373" s="516"/>
      <c r="L1373" s="516"/>
      <c r="M1373" s="345" t="s">
        <v>510</v>
      </c>
      <c r="N1373" s="343">
        <v>5.6</v>
      </c>
    </row>
    <row r="1374" spans="1:14" ht="13.5" customHeight="1" x14ac:dyDescent="0.25">
      <c r="A1374" s="342" t="s">
        <v>9179</v>
      </c>
      <c r="B1374" s="345" t="s">
        <v>384</v>
      </c>
      <c r="C1374" s="516" t="s">
        <v>9180</v>
      </c>
      <c r="D1374" s="516"/>
      <c r="E1374" s="516"/>
      <c r="F1374" s="516"/>
      <c r="G1374" s="516"/>
      <c r="H1374" s="516"/>
      <c r="I1374" s="516"/>
      <c r="J1374" s="516"/>
      <c r="K1374" s="516"/>
      <c r="L1374" s="516"/>
      <c r="M1374" s="345" t="s">
        <v>510</v>
      </c>
      <c r="N1374" s="343">
        <v>74.900000000000006</v>
      </c>
    </row>
    <row r="1375" spans="1:14" ht="12.75" customHeight="1" x14ac:dyDescent="0.25">
      <c r="A1375" s="342" t="s">
        <v>9181</v>
      </c>
      <c r="B1375" s="345" t="s">
        <v>384</v>
      </c>
      <c r="C1375" s="516" t="s">
        <v>9182</v>
      </c>
      <c r="D1375" s="516"/>
      <c r="E1375" s="516"/>
      <c r="F1375" s="516"/>
      <c r="G1375" s="516"/>
      <c r="H1375" s="516"/>
      <c r="I1375" s="516"/>
      <c r="J1375" s="516"/>
      <c r="K1375" s="516"/>
      <c r="L1375" s="516"/>
      <c r="M1375" s="345" t="s">
        <v>510</v>
      </c>
      <c r="N1375" s="343">
        <v>40.79</v>
      </c>
    </row>
    <row r="1376" spans="1:14" ht="12.75" customHeight="1" x14ac:dyDescent="0.25">
      <c r="A1376" s="342" t="s">
        <v>9183</v>
      </c>
      <c r="B1376" s="345" t="s">
        <v>384</v>
      </c>
      <c r="C1376" s="516" t="s">
        <v>9184</v>
      </c>
      <c r="D1376" s="516"/>
      <c r="E1376" s="516"/>
      <c r="F1376" s="516"/>
      <c r="G1376" s="516"/>
      <c r="H1376" s="516"/>
      <c r="I1376" s="516"/>
      <c r="J1376" s="516"/>
      <c r="K1376" s="516"/>
      <c r="L1376" s="516"/>
      <c r="M1376" s="345" t="s">
        <v>510</v>
      </c>
      <c r="N1376" s="343">
        <v>18.010000000000002</v>
      </c>
    </row>
    <row r="1377" spans="1:14" ht="13.5" customHeight="1" x14ac:dyDescent="0.25">
      <c r="A1377" s="342" t="s">
        <v>9185</v>
      </c>
      <c r="B1377" s="345" t="s">
        <v>384</v>
      </c>
      <c r="C1377" s="516" t="s">
        <v>9186</v>
      </c>
      <c r="D1377" s="516"/>
      <c r="E1377" s="516"/>
      <c r="F1377" s="516"/>
      <c r="G1377" s="516"/>
      <c r="H1377" s="516"/>
      <c r="I1377" s="516"/>
      <c r="J1377" s="516"/>
      <c r="K1377" s="516"/>
      <c r="L1377" s="516"/>
      <c r="M1377" s="345" t="s">
        <v>510</v>
      </c>
      <c r="N1377" s="343">
        <v>45.69</v>
      </c>
    </row>
    <row r="1378" spans="1:14" ht="12.75" customHeight="1" x14ac:dyDescent="0.25">
      <c r="A1378" s="342" t="s">
        <v>9187</v>
      </c>
      <c r="B1378" s="345" t="s">
        <v>384</v>
      </c>
      <c r="C1378" s="516" t="s">
        <v>9188</v>
      </c>
      <c r="D1378" s="516"/>
      <c r="E1378" s="516"/>
      <c r="F1378" s="516"/>
      <c r="G1378" s="516"/>
      <c r="H1378" s="516"/>
      <c r="I1378" s="516"/>
      <c r="J1378" s="516"/>
      <c r="K1378" s="516"/>
      <c r="L1378" s="516"/>
      <c r="M1378" s="345" t="s">
        <v>510</v>
      </c>
      <c r="N1378" s="343">
        <v>61.99</v>
      </c>
    </row>
    <row r="1379" spans="1:14" ht="13.5" customHeight="1" x14ac:dyDescent="0.25">
      <c r="A1379" s="342" t="s">
        <v>9189</v>
      </c>
      <c r="B1379" s="345" t="s">
        <v>384</v>
      </c>
      <c r="C1379" s="516" t="s">
        <v>9190</v>
      </c>
      <c r="D1379" s="516"/>
      <c r="E1379" s="516"/>
      <c r="F1379" s="516"/>
      <c r="G1379" s="516"/>
      <c r="H1379" s="516"/>
      <c r="I1379" s="516"/>
      <c r="J1379" s="516"/>
      <c r="K1379" s="516"/>
      <c r="L1379" s="516"/>
      <c r="M1379" s="345" t="s">
        <v>7596</v>
      </c>
      <c r="N1379" s="343">
        <v>384.9</v>
      </c>
    </row>
    <row r="1380" spans="1:14" ht="12.75" customHeight="1" x14ac:dyDescent="0.25">
      <c r="A1380" s="342" t="s">
        <v>9191</v>
      </c>
      <c r="B1380" s="345" t="s">
        <v>384</v>
      </c>
      <c r="C1380" s="516" t="s">
        <v>724</v>
      </c>
      <c r="D1380" s="516"/>
      <c r="E1380" s="516"/>
      <c r="F1380" s="516"/>
      <c r="G1380" s="516"/>
      <c r="H1380" s="516"/>
      <c r="I1380" s="516"/>
      <c r="J1380" s="516"/>
      <c r="K1380" s="516"/>
      <c r="L1380" s="516"/>
      <c r="M1380" s="345" t="s">
        <v>7596</v>
      </c>
      <c r="N1380" s="343">
        <v>299.89999999999998</v>
      </c>
    </row>
    <row r="1381" spans="1:14" ht="12.75" customHeight="1" x14ac:dyDescent="0.25">
      <c r="A1381" s="342" t="s">
        <v>9192</v>
      </c>
      <c r="B1381" s="345" t="s">
        <v>384</v>
      </c>
      <c r="C1381" s="516" t="s">
        <v>9193</v>
      </c>
      <c r="D1381" s="516"/>
      <c r="E1381" s="516"/>
      <c r="F1381" s="516"/>
      <c r="G1381" s="516"/>
      <c r="H1381" s="516"/>
      <c r="I1381" s="516"/>
      <c r="J1381" s="516"/>
      <c r="K1381" s="516"/>
      <c r="L1381" s="516"/>
      <c r="M1381" s="345" t="s">
        <v>7596</v>
      </c>
      <c r="N1381" s="343">
        <v>289.89999999999998</v>
      </c>
    </row>
    <row r="1382" spans="1:14" ht="13.5" customHeight="1" x14ac:dyDescent="0.25">
      <c r="A1382" s="342" t="s">
        <v>9194</v>
      </c>
      <c r="B1382" s="345" t="s">
        <v>384</v>
      </c>
      <c r="C1382" s="516" t="s">
        <v>9195</v>
      </c>
      <c r="D1382" s="516"/>
      <c r="E1382" s="516"/>
      <c r="F1382" s="516"/>
      <c r="G1382" s="516"/>
      <c r="H1382" s="516"/>
      <c r="I1382" s="516"/>
      <c r="J1382" s="516"/>
      <c r="K1382" s="516"/>
      <c r="L1382" s="516"/>
      <c r="M1382" s="345" t="s">
        <v>7596</v>
      </c>
      <c r="N1382" s="343">
        <v>296.89999999999998</v>
      </c>
    </row>
    <row r="1383" spans="1:14" ht="12.75" customHeight="1" x14ac:dyDescent="0.25">
      <c r="A1383" s="342" t="s">
        <v>9196</v>
      </c>
      <c r="B1383" s="345" t="s">
        <v>384</v>
      </c>
      <c r="C1383" s="516" t="s">
        <v>9197</v>
      </c>
      <c r="D1383" s="516"/>
      <c r="E1383" s="516"/>
      <c r="F1383" s="516"/>
      <c r="G1383" s="516"/>
      <c r="H1383" s="516"/>
      <c r="I1383" s="516"/>
      <c r="J1383" s="516"/>
      <c r="K1383" s="516"/>
      <c r="L1383" s="516"/>
      <c r="M1383" s="345" t="s">
        <v>216</v>
      </c>
      <c r="N1383" s="343">
        <v>39.9</v>
      </c>
    </row>
    <row r="1384" spans="1:14" ht="12.75" customHeight="1" x14ac:dyDescent="0.25">
      <c r="A1384" s="342" t="s">
        <v>9198</v>
      </c>
      <c r="B1384" s="345" t="s">
        <v>384</v>
      </c>
      <c r="C1384" s="516" t="s">
        <v>726</v>
      </c>
      <c r="D1384" s="516"/>
      <c r="E1384" s="516"/>
      <c r="F1384" s="516"/>
      <c r="G1384" s="516"/>
      <c r="H1384" s="516"/>
      <c r="I1384" s="516"/>
      <c r="J1384" s="516"/>
      <c r="K1384" s="516"/>
      <c r="L1384" s="516"/>
      <c r="M1384" s="345" t="s">
        <v>9199</v>
      </c>
      <c r="N1384" s="343">
        <v>81.849999999999994</v>
      </c>
    </row>
    <row r="1385" spans="1:14" ht="13.5" customHeight="1" x14ac:dyDescent="0.25">
      <c r="A1385" s="342" t="s">
        <v>9200</v>
      </c>
      <c r="B1385" s="345" t="s">
        <v>384</v>
      </c>
      <c r="C1385" s="516" t="s">
        <v>725</v>
      </c>
      <c r="D1385" s="516"/>
      <c r="E1385" s="516"/>
      <c r="F1385" s="516"/>
      <c r="G1385" s="516"/>
      <c r="H1385" s="516"/>
      <c r="I1385" s="516"/>
      <c r="J1385" s="516"/>
      <c r="K1385" s="516"/>
      <c r="L1385" s="516"/>
      <c r="M1385" s="345" t="s">
        <v>9199</v>
      </c>
      <c r="N1385" s="343">
        <v>128.9</v>
      </c>
    </row>
    <row r="1386" spans="1:14" ht="12.75" customHeight="1" x14ac:dyDescent="0.25">
      <c r="A1386" s="342" t="s">
        <v>9201</v>
      </c>
      <c r="B1386" s="345" t="s">
        <v>384</v>
      </c>
      <c r="C1386" s="516" t="s">
        <v>9202</v>
      </c>
      <c r="D1386" s="516"/>
      <c r="E1386" s="516"/>
      <c r="F1386" s="516"/>
      <c r="G1386" s="516"/>
      <c r="H1386" s="516"/>
      <c r="I1386" s="516"/>
      <c r="J1386" s="516"/>
      <c r="K1386" s="516"/>
      <c r="L1386" s="516"/>
      <c r="M1386" s="345" t="s">
        <v>9199</v>
      </c>
      <c r="N1386" s="343">
        <v>88.95</v>
      </c>
    </row>
    <row r="1387" spans="1:14" ht="13.5" customHeight="1" x14ac:dyDescent="0.25">
      <c r="A1387" s="342" t="s">
        <v>9203</v>
      </c>
      <c r="B1387" s="345" t="s">
        <v>384</v>
      </c>
      <c r="C1387" s="516" t="s">
        <v>9204</v>
      </c>
      <c r="D1387" s="516"/>
      <c r="E1387" s="516"/>
      <c r="F1387" s="516"/>
      <c r="G1387" s="516"/>
      <c r="H1387" s="516"/>
      <c r="I1387" s="516"/>
      <c r="J1387" s="516"/>
      <c r="K1387" s="516"/>
      <c r="L1387" s="516"/>
      <c r="M1387" s="345" t="s">
        <v>9199</v>
      </c>
      <c r="N1387" s="343">
        <v>128.19999999999999</v>
      </c>
    </row>
    <row r="1388" spans="1:14" ht="12.75" customHeight="1" x14ac:dyDescent="0.25">
      <c r="A1388" s="342" t="s">
        <v>9205</v>
      </c>
      <c r="B1388" s="345" t="s">
        <v>384</v>
      </c>
      <c r="C1388" s="516" t="s">
        <v>9206</v>
      </c>
      <c r="D1388" s="516"/>
      <c r="E1388" s="516"/>
      <c r="F1388" s="516"/>
      <c r="G1388" s="516"/>
      <c r="H1388" s="516"/>
      <c r="I1388" s="516"/>
      <c r="J1388" s="516"/>
      <c r="K1388" s="516"/>
      <c r="L1388" s="516"/>
      <c r="M1388" s="345" t="s">
        <v>7596</v>
      </c>
      <c r="N1388" s="343">
        <v>519.9</v>
      </c>
    </row>
    <row r="1389" spans="1:14" ht="12.75" customHeight="1" x14ac:dyDescent="0.25">
      <c r="A1389" s="342" t="s">
        <v>9207</v>
      </c>
      <c r="B1389" s="345" t="s">
        <v>384</v>
      </c>
      <c r="C1389" s="516" t="s">
        <v>9208</v>
      </c>
      <c r="D1389" s="516"/>
      <c r="E1389" s="516"/>
      <c r="F1389" s="516"/>
      <c r="G1389" s="516"/>
      <c r="H1389" s="516"/>
      <c r="I1389" s="516"/>
      <c r="J1389" s="516"/>
      <c r="K1389" s="516"/>
      <c r="L1389" s="516"/>
      <c r="M1389" s="345" t="s">
        <v>7596</v>
      </c>
      <c r="N1389" s="343">
        <v>306.89999999999998</v>
      </c>
    </row>
    <row r="1390" spans="1:14" ht="13.5" customHeight="1" x14ac:dyDescent="0.25">
      <c r="A1390" s="342" t="s">
        <v>9209</v>
      </c>
      <c r="B1390" s="345" t="s">
        <v>384</v>
      </c>
      <c r="C1390" s="516" t="s">
        <v>9210</v>
      </c>
      <c r="D1390" s="516"/>
      <c r="E1390" s="516"/>
      <c r="F1390" s="516"/>
      <c r="G1390" s="516"/>
      <c r="H1390" s="516"/>
      <c r="I1390" s="516"/>
      <c r="J1390" s="516"/>
      <c r="K1390" s="516"/>
      <c r="L1390" s="516"/>
      <c r="M1390" s="345" t="s">
        <v>7596</v>
      </c>
      <c r="N1390" s="343">
        <v>178.9</v>
      </c>
    </row>
    <row r="1391" spans="1:14" ht="12.75" customHeight="1" x14ac:dyDescent="0.25">
      <c r="A1391" s="342" t="s">
        <v>9211</v>
      </c>
      <c r="B1391" s="345" t="s">
        <v>384</v>
      </c>
      <c r="C1391" s="516" t="s">
        <v>9212</v>
      </c>
      <c r="D1391" s="516"/>
      <c r="E1391" s="516"/>
      <c r="F1391" s="516"/>
      <c r="G1391" s="516"/>
      <c r="H1391" s="516"/>
      <c r="I1391" s="516"/>
      <c r="J1391" s="516"/>
      <c r="K1391" s="516"/>
      <c r="L1391" s="516"/>
      <c r="M1391" s="345" t="s">
        <v>9199</v>
      </c>
      <c r="N1391" s="343">
        <v>119.99</v>
      </c>
    </row>
    <row r="1392" spans="1:14" ht="13.5" customHeight="1" x14ac:dyDescent="0.25">
      <c r="A1392" s="342" t="s">
        <v>9213</v>
      </c>
      <c r="B1392" s="345" t="s">
        <v>384</v>
      </c>
      <c r="C1392" s="516" t="s">
        <v>9214</v>
      </c>
      <c r="D1392" s="516"/>
      <c r="E1392" s="516"/>
      <c r="F1392" s="516"/>
      <c r="G1392" s="516"/>
      <c r="H1392" s="516"/>
      <c r="I1392" s="516"/>
      <c r="J1392" s="516"/>
      <c r="K1392" s="516"/>
      <c r="L1392" s="516"/>
      <c r="M1392" s="345" t="s">
        <v>9215</v>
      </c>
      <c r="N1392" s="343">
        <v>168.88</v>
      </c>
    </row>
    <row r="1393" spans="1:14" ht="12.75" customHeight="1" x14ac:dyDescent="0.25">
      <c r="A1393" s="342" t="s">
        <v>9216</v>
      </c>
      <c r="B1393" s="345" t="s">
        <v>384</v>
      </c>
      <c r="C1393" s="516" t="s">
        <v>9217</v>
      </c>
      <c r="D1393" s="516"/>
      <c r="E1393" s="516"/>
      <c r="F1393" s="516"/>
      <c r="G1393" s="516"/>
      <c r="H1393" s="516"/>
      <c r="I1393" s="516"/>
      <c r="J1393" s="516"/>
      <c r="K1393" s="516"/>
      <c r="L1393" s="516"/>
      <c r="M1393" s="345" t="s">
        <v>9199</v>
      </c>
      <c r="N1393" s="343">
        <v>85</v>
      </c>
    </row>
    <row r="1394" spans="1:14" ht="12.75" customHeight="1" x14ac:dyDescent="0.25">
      <c r="A1394" s="342" t="s">
        <v>9218</v>
      </c>
      <c r="B1394" s="345" t="s">
        <v>384</v>
      </c>
      <c r="C1394" s="516" t="s">
        <v>9219</v>
      </c>
      <c r="D1394" s="516"/>
      <c r="E1394" s="516"/>
      <c r="F1394" s="516"/>
      <c r="G1394" s="516"/>
      <c r="H1394" s="516"/>
      <c r="I1394" s="516"/>
      <c r="J1394" s="516"/>
      <c r="K1394" s="516"/>
      <c r="L1394" s="516"/>
      <c r="M1394" s="345" t="s">
        <v>7596</v>
      </c>
      <c r="N1394" s="343">
        <v>50.31</v>
      </c>
    </row>
    <row r="1395" spans="1:14" ht="13.5" customHeight="1" x14ac:dyDescent="0.25">
      <c r="A1395" s="342" t="s">
        <v>9220</v>
      </c>
      <c r="B1395" s="345" t="s">
        <v>384</v>
      </c>
      <c r="C1395" s="516" t="s">
        <v>9221</v>
      </c>
      <c r="D1395" s="516"/>
      <c r="E1395" s="516"/>
      <c r="F1395" s="516"/>
      <c r="G1395" s="516"/>
      <c r="H1395" s="516"/>
      <c r="I1395" s="516"/>
      <c r="J1395" s="516"/>
      <c r="K1395" s="516"/>
      <c r="L1395" s="516"/>
      <c r="M1395" s="345" t="s">
        <v>510</v>
      </c>
      <c r="N1395" s="343">
        <v>13.62</v>
      </c>
    </row>
    <row r="1396" spans="1:14" ht="12.75" customHeight="1" x14ac:dyDescent="0.25">
      <c r="A1396" s="342" t="s">
        <v>9222</v>
      </c>
      <c r="B1396" s="345" t="s">
        <v>384</v>
      </c>
      <c r="C1396" s="516" t="s">
        <v>9223</v>
      </c>
      <c r="D1396" s="516"/>
      <c r="E1396" s="516"/>
      <c r="F1396" s="516"/>
      <c r="G1396" s="516"/>
      <c r="H1396" s="516"/>
      <c r="I1396" s="516"/>
      <c r="J1396" s="516"/>
      <c r="K1396" s="516"/>
      <c r="L1396" s="516"/>
      <c r="M1396" s="345" t="s">
        <v>7596</v>
      </c>
      <c r="N1396" s="343">
        <v>12.49</v>
      </c>
    </row>
    <row r="1397" spans="1:14" ht="12.75" customHeight="1" x14ac:dyDescent="0.25">
      <c r="A1397" s="342" t="s">
        <v>9224</v>
      </c>
      <c r="B1397" s="345" t="s">
        <v>384</v>
      </c>
      <c r="C1397" s="516" t="s">
        <v>9225</v>
      </c>
      <c r="D1397" s="516"/>
      <c r="E1397" s="516"/>
      <c r="F1397" s="516"/>
      <c r="G1397" s="516"/>
      <c r="H1397" s="516"/>
      <c r="I1397" s="516"/>
      <c r="J1397" s="516"/>
      <c r="K1397" s="516"/>
      <c r="L1397" s="516"/>
      <c r="M1397" s="345" t="s">
        <v>9199</v>
      </c>
      <c r="N1397" s="343">
        <v>69.900000000000006</v>
      </c>
    </row>
    <row r="1398" spans="1:14" ht="13.5" customHeight="1" x14ac:dyDescent="0.25">
      <c r="A1398" s="342" t="s">
        <v>9226</v>
      </c>
      <c r="B1398" s="345" t="s">
        <v>384</v>
      </c>
      <c r="C1398" s="516" t="s">
        <v>9227</v>
      </c>
      <c r="D1398" s="516"/>
      <c r="E1398" s="516"/>
      <c r="F1398" s="516"/>
      <c r="G1398" s="516"/>
      <c r="H1398" s="516"/>
      <c r="I1398" s="516"/>
      <c r="J1398" s="516"/>
      <c r="K1398" s="516"/>
      <c r="L1398" s="516"/>
      <c r="M1398" s="345" t="s">
        <v>7596</v>
      </c>
      <c r="N1398" s="343">
        <v>259.99</v>
      </c>
    </row>
    <row r="1399" spans="1:14" ht="12.75" customHeight="1" x14ac:dyDescent="0.25">
      <c r="A1399" s="342" t="s">
        <v>9228</v>
      </c>
      <c r="B1399" s="345" t="s">
        <v>384</v>
      </c>
      <c r="C1399" s="516" t="s">
        <v>9229</v>
      </c>
      <c r="D1399" s="516"/>
      <c r="E1399" s="516"/>
      <c r="F1399" s="516"/>
      <c r="G1399" s="516"/>
      <c r="H1399" s="516"/>
      <c r="I1399" s="516"/>
      <c r="J1399" s="516"/>
      <c r="K1399" s="516"/>
      <c r="L1399" s="516"/>
      <c r="M1399" s="345" t="s">
        <v>7596</v>
      </c>
      <c r="N1399" s="343">
        <v>123.7</v>
      </c>
    </row>
    <row r="1400" spans="1:14" ht="13.5" customHeight="1" x14ac:dyDescent="0.25">
      <c r="A1400" s="342" t="s">
        <v>9230</v>
      </c>
      <c r="B1400" s="345" t="s">
        <v>384</v>
      </c>
      <c r="C1400" s="516" t="s">
        <v>9231</v>
      </c>
      <c r="D1400" s="516"/>
      <c r="E1400" s="516"/>
      <c r="F1400" s="516"/>
      <c r="G1400" s="516"/>
      <c r="H1400" s="516"/>
      <c r="I1400" s="516"/>
      <c r="J1400" s="516"/>
      <c r="K1400" s="516"/>
      <c r="L1400" s="516"/>
      <c r="M1400" s="345" t="s">
        <v>9199</v>
      </c>
      <c r="N1400" s="343">
        <v>166.27</v>
      </c>
    </row>
    <row r="1401" spans="1:14" ht="12.75" customHeight="1" x14ac:dyDescent="0.25">
      <c r="A1401" s="342" t="s">
        <v>9232</v>
      </c>
      <c r="B1401" s="345" t="s">
        <v>384</v>
      </c>
      <c r="C1401" s="516" t="s">
        <v>9233</v>
      </c>
      <c r="D1401" s="516"/>
      <c r="E1401" s="516"/>
      <c r="F1401" s="516"/>
      <c r="G1401" s="516"/>
      <c r="H1401" s="516"/>
      <c r="I1401" s="516"/>
      <c r="J1401" s="516"/>
      <c r="K1401" s="516"/>
      <c r="L1401" s="516"/>
      <c r="M1401" s="345" t="s">
        <v>9199</v>
      </c>
      <c r="N1401" s="343">
        <v>110.07</v>
      </c>
    </row>
    <row r="1402" spans="1:14" ht="12.75" customHeight="1" x14ac:dyDescent="0.25">
      <c r="A1402" s="342" t="s">
        <v>9234</v>
      </c>
      <c r="B1402" s="345" t="s">
        <v>384</v>
      </c>
      <c r="C1402" s="516" t="s">
        <v>9235</v>
      </c>
      <c r="D1402" s="516"/>
      <c r="E1402" s="516"/>
      <c r="F1402" s="516"/>
      <c r="G1402" s="516"/>
      <c r="H1402" s="516"/>
      <c r="I1402" s="516"/>
      <c r="J1402" s="516"/>
      <c r="K1402" s="516"/>
      <c r="L1402" s="516"/>
      <c r="M1402" s="345" t="s">
        <v>9199</v>
      </c>
      <c r="N1402" s="343">
        <v>32.61</v>
      </c>
    </row>
    <row r="1403" spans="1:14" ht="13.5" customHeight="1" x14ac:dyDescent="0.25">
      <c r="A1403" s="342" t="s">
        <v>9236</v>
      </c>
      <c r="B1403" s="345" t="s">
        <v>384</v>
      </c>
      <c r="C1403" s="516" t="s">
        <v>9237</v>
      </c>
      <c r="D1403" s="516"/>
      <c r="E1403" s="516"/>
      <c r="F1403" s="516"/>
      <c r="G1403" s="516"/>
      <c r="H1403" s="516"/>
      <c r="I1403" s="516"/>
      <c r="J1403" s="516"/>
      <c r="K1403" s="516"/>
      <c r="L1403" s="516"/>
      <c r="M1403" s="345" t="s">
        <v>510</v>
      </c>
      <c r="N1403" s="343">
        <v>11.28</v>
      </c>
    </row>
    <row r="1404" spans="1:14" ht="12.75" customHeight="1" x14ac:dyDescent="0.25">
      <c r="A1404" s="342" t="s">
        <v>9238</v>
      </c>
      <c r="B1404" s="345" t="s">
        <v>384</v>
      </c>
      <c r="C1404" s="516" t="s">
        <v>9239</v>
      </c>
      <c r="D1404" s="516"/>
      <c r="E1404" s="516"/>
      <c r="F1404" s="516"/>
      <c r="G1404" s="516"/>
      <c r="H1404" s="516"/>
      <c r="I1404" s="516"/>
      <c r="J1404" s="516"/>
      <c r="K1404" s="516"/>
      <c r="L1404" s="516"/>
      <c r="M1404" s="345" t="s">
        <v>7596</v>
      </c>
      <c r="N1404" s="343">
        <v>10.15</v>
      </c>
    </row>
    <row r="1405" spans="1:14" ht="13.5" customHeight="1" x14ac:dyDescent="0.25">
      <c r="A1405" s="342" t="s">
        <v>9240</v>
      </c>
      <c r="B1405" s="345" t="s">
        <v>384</v>
      </c>
      <c r="C1405" s="516" t="s">
        <v>9241</v>
      </c>
      <c r="D1405" s="516"/>
      <c r="E1405" s="516"/>
      <c r="F1405" s="516"/>
      <c r="G1405" s="516"/>
      <c r="H1405" s="516"/>
      <c r="I1405" s="516"/>
      <c r="J1405" s="516"/>
      <c r="K1405" s="516"/>
      <c r="L1405" s="516"/>
      <c r="M1405" s="345" t="s">
        <v>216</v>
      </c>
      <c r="N1405" s="343">
        <v>40</v>
      </c>
    </row>
    <row r="1406" spans="1:14" ht="12.75" customHeight="1" x14ac:dyDescent="0.25">
      <c r="A1406" s="342" t="s">
        <v>9242</v>
      </c>
      <c r="B1406" s="345" t="s">
        <v>384</v>
      </c>
      <c r="C1406" s="516" t="s">
        <v>678</v>
      </c>
      <c r="D1406" s="516"/>
      <c r="E1406" s="516"/>
      <c r="F1406" s="516"/>
      <c r="G1406" s="516"/>
      <c r="H1406" s="516"/>
      <c r="I1406" s="516"/>
      <c r="J1406" s="516"/>
      <c r="K1406" s="516"/>
      <c r="L1406" s="516"/>
      <c r="M1406" s="345" t="s">
        <v>510</v>
      </c>
      <c r="N1406" s="343">
        <v>1.76</v>
      </c>
    </row>
    <row r="1407" spans="1:14" ht="12.75" customHeight="1" x14ac:dyDescent="0.25">
      <c r="A1407" s="342" t="s">
        <v>9243</v>
      </c>
      <c r="B1407" s="345" t="s">
        <v>384</v>
      </c>
      <c r="C1407" s="516" t="s">
        <v>9244</v>
      </c>
      <c r="D1407" s="516"/>
      <c r="E1407" s="516"/>
      <c r="F1407" s="516"/>
      <c r="G1407" s="516"/>
      <c r="H1407" s="516"/>
      <c r="I1407" s="516"/>
      <c r="J1407" s="516"/>
      <c r="K1407" s="516"/>
      <c r="L1407" s="516"/>
      <c r="M1407" s="345" t="s">
        <v>510</v>
      </c>
      <c r="N1407" s="343">
        <v>0.8</v>
      </c>
    </row>
    <row r="1408" spans="1:14" ht="13.5" customHeight="1" x14ac:dyDescent="0.25">
      <c r="A1408" s="342" t="s">
        <v>9245</v>
      </c>
      <c r="B1408" s="345" t="s">
        <v>384</v>
      </c>
      <c r="C1408" s="516" t="s">
        <v>9246</v>
      </c>
      <c r="D1408" s="516"/>
      <c r="E1408" s="516"/>
      <c r="F1408" s="516"/>
      <c r="G1408" s="516"/>
      <c r="H1408" s="516"/>
      <c r="I1408" s="516"/>
      <c r="J1408" s="516"/>
      <c r="K1408" s="516"/>
      <c r="L1408" s="516"/>
      <c r="M1408" s="345" t="s">
        <v>59</v>
      </c>
      <c r="N1408" s="343">
        <v>14.2</v>
      </c>
    </row>
    <row r="1409" spans="1:14" ht="12.75" customHeight="1" x14ac:dyDescent="0.25">
      <c r="A1409" s="342" t="s">
        <v>9247</v>
      </c>
      <c r="B1409" s="345" t="s">
        <v>384</v>
      </c>
      <c r="C1409" s="516" t="s">
        <v>9248</v>
      </c>
      <c r="D1409" s="516"/>
      <c r="E1409" s="516"/>
      <c r="F1409" s="516"/>
      <c r="G1409" s="516"/>
      <c r="H1409" s="516"/>
      <c r="I1409" s="516"/>
      <c r="J1409" s="516"/>
      <c r="K1409" s="516"/>
      <c r="L1409" s="516"/>
      <c r="M1409" s="345" t="s">
        <v>216</v>
      </c>
      <c r="N1409" s="343">
        <v>33.04</v>
      </c>
    </row>
    <row r="1410" spans="1:14" ht="13.5" customHeight="1" x14ac:dyDescent="0.25">
      <c r="A1410" s="342" t="s">
        <v>9249</v>
      </c>
      <c r="B1410" s="345" t="s">
        <v>384</v>
      </c>
      <c r="C1410" s="516" t="s">
        <v>9250</v>
      </c>
      <c r="D1410" s="516"/>
      <c r="E1410" s="516"/>
      <c r="F1410" s="516"/>
      <c r="G1410" s="516"/>
      <c r="H1410" s="516"/>
      <c r="I1410" s="516"/>
      <c r="J1410" s="516"/>
      <c r="K1410" s="516"/>
      <c r="L1410" s="516"/>
      <c r="M1410" s="345" t="s">
        <v>9</v>
      </c>
      <c r="N1410" s="343">
        <v>89</v>
      </c>
    </row>
    <row r="1411" spans="1:14" ht="3" customHeight="1" x14ac:dyDescent="0.25">
      <c r="C1411" s="516"/>
      <c r="D1411" s="516"/>
      <c r="E1411" s="516"/>
      <c r="F1411" s="516"/>
      <c r="G1411" s="516"/>
      <c r="H1411" s="516"/>
      <c r="I1411" s="516"/>
      <c r="J1411" s="516"/>
      <c r="K1411" s="516"/>
      <c r="L1411" s="516"/>
    </row>
    <row r="1412" spans="1:14" ht="12.75" customHeight="1" x14ac:dyDescent="0.25">
      <c r="A1412" s="342" t="s">
        <v>9251</v>
      </c>
      <c r="B1412" s="345" t="s">
        <v>384</v>
      </c>
      <c r="C1412" s="516" t="s">
        <v>9252</v>
      </c>
      <c r="D1412" s="516"/>
      <c r="E1412" s="516"/>
      <c r="F1412" s="516"/>
      <c r="G1412" s="516"/>
      <c r="H1412" s="516"/>
      <c r="I1412" s="516"/>
      <c r="J1412" s="516"/>
      <c r="K1412" s="516"/>
      <c r="L1412" s="516"/>
      <c r="M1412" s="345" t="s">
        <v>9</v>
      </c>
      <c r="N1412" s="343">
        <v>99</v>
      </c>
    </row>
    <row r="1413" spans="1:14" ht="3.75" customHeight="1" x14ac:dyDescent="0.25">
      <c r="C1413" s="516"/>
      <c r="D1413" s="516"/>
      <c r="E1413" s="516"/>
      <c r="F1413" s="516"/>
      <c r="G1413" s="516"/>
      <c r="H1413" s="516"/>
      <c r="I1413" s="516"/>
      <c r="J1413" s="516"/>
      <c r="K1413" s="516"/>
      <c r="L1413" s="516"/>
    </row>
    <row r="1414" spans="1:14" ht="12.75" customHeight="1" x14ac:dyDescent="0.25">
      <c r="A1414" s="342" t="s">
        <v>9253</v>
      </c>
      <c r="B1414" s="345" t="s">
        <v>384</v>
      </c>
      <c r="C1414" s="516" t="s">
        <v>9254</v>
      </c>
      <c r="D1414" s="516"/>
      <c r="E1414" s="516"/>
      <c r="F1414" s="516"/>
      <c r="G1414" s="516"/>
      <c r="H1414" s="516"/>
      <c r="I1414" s="516"/>
      <c r="J1414" s="516"/>
      <c r="K1414" s="516"/>
      <c r="L1414" s="516"/>
      <c r="M1414" s="345" t="s">
        <v>9</v>
      </c>
      <c r="N1414" s="343">
        <v>128</v>
      </c>
    </row>
    <row r="1415" spans="1:14" ht="3" customHeight="1" x14ac:dyDescent="0.25">
      <c r="C1415" s="516"/>
      <c r="D1415" s="516"/>
      <c r="E1415" s="516"/>
      <c r="F1415" s="516"/>
      <c r="G1415" s="516"/>
      <c r="H1415" s="516"/>
      <c r="I1415" s="516"/>
      <c r="J1415" s="516"/>
      <c r="K1415" s="516"/>
      <c r="L1415" s="516"/>
    </row>
    <row r="1416" spans="1:14" ht="13.5" customHeight="1" x14ac:dyDescent="0.25">
      <c r="A1416" s="342" t="s">
        <v>9255</v>
      </c>
      <c r="B1416" s="345" t="s">
        <v>384</v>
      </c>
      <c r="C1416" s="516" t="s">
        <v>9256</v>
      </c>
      <c r="D1416" s="516"/>
      <c r="E1416" s="516"/>
      <c r="F1416" s="516"/>
      <c r="G1416" s="516"/>
      <c r="H1416" s="516"/>
      <c r="I1416" s="516"/>
      <c r="J1416" s="516"/>
      <c r="K1416" s="516"/>
      <c r="L1416" s="516"/>
      <c r="M1416" s="345" t="s">
        <v>9</v>
      </c>
      <c r="N1416" s="343">
        <v>175.11</v>
      </c>
    </row>
    <row r="1417" spans="1:14" ht="3" customHeight="1" x14ac:dyDescent="0.25">
      <c r="C1417" s="516"/>
      <c r="D1417" s="516"/>
      <c r="E1417" s="516"/>
      <c r="F1417" s="516"/>
      <c r="G1417" s="516"/>
      <c r="H1417" s="516"/>
      <c r="I1417" s="516"/>
      <c r="J1417" s="516"/>
      <c r="K1417" s="516"/>
      <c r="L1417" s="516"/>
    </row>
    <row r="1418" spans="1:14" ht="13.5" customHeight="1" x14ac:dyDescent="0.25">
      <c r="A1418" s="342" t="s">
        <v>9257</v>
      </c>
      <c r="B1418" s="345" t="s">
        <v>384</v>
      </c>
      <c r="C1418" s="516" t="s">
        <v>9258</v>
      </c>
      <c r="D1418" s="516"/>
      <c r="E1418" s="516"/>
      <c r="F1418" s="516"/>
      <c r="G1418" s="516"/>
      <c r="H1418" s="516"/>
      <c r="I1418" s="516"/>
      <c r="J1418" s="516"/>
      <c r="K1418" s="516"/>
      <c r="L1418" s="516"/>
      <c r="M1418" s="345" t="s">
        <v>8</v>
      </c>
      <c r="N1418" s="343">
        <v>10</v>
      </c>
    </row>
    <row r="1419" spans="1:14" ht="12.75" customHeight="1" x14ac:dyDescent="0.25">
      <c r="A1419" s="342" t="s">
        <v>9259</v>
      </c>
      <c r="B1419" s="345" t="s">
        <v>384</v>
      </c>
      <c r="C1419" s="516" t="s">
        <v>9260</v>
      </c>
      <c r="D1419" s="516"/>
      <c r="E1419" s="516"/>
      <c r="F1419" s="516"/>
      <c r="G1419" s="516"/>
      <c r="H1419" s="516"/>
      <c r="I1419" s="516"/>
      <c r="J1419" s="516"/>
      <c r="K1419" s="516"/>
      <c r="L1419" s="516"/>
      <c r="M1419" s="345" t="s">
        <v>8</v>
      </c>
      <c r="N1419" s="343">
        <v>28</v>
      </c>
    </row>
    <row r="1420" spans="1:14" ht="3" customHeight="1" x14ac:dyDescent="0.25">
      <c r="C1420" s="516"/>
      <c r="D1420" s="516"/>
      <c r="E1420" s="516"/>
      <c r="F1420" s="516"/>
      <c r="G1420" s="516"/>
      <c r="H1420" s="516"/>
      <c r="I1420" s="516"/>
      <c r="J1420" s="516"/>
      <c r="K1420" s="516"/>
      <c r="L1420" s="516"/>
    </row>
    <row r="1421" spans="1:14" ht="13.5" customHeight="1" x14ac:dyDescent="0.25">
      <c r="A1421" s="342" t="s">
        <v>9261</v>
      </c>
      <c r="B1421" s="345" t="s">
        <v>384</v>
      </c>
      <c r="C1421" s="516" t="s">
        <v>9262</v>
      </c>
      <c r="D1421" s="516"/>
      <c r="E1421" s="516"/>
      <c r="F1421" s="516"/>
      <c r="G1421" s="516"/>
      <c r="H1421" s="516"/>
      <c r="I1421" s="516"/>
      <c r="J1421" s="516"/>
      <c r="K1421" s="516"/>
      <c r="L1421" s="516"/>
      <c r="M1421" s="345" t="s">
        <v>8</v>
      </c>
      <c r="N1421" s="343">
        <v>32</v>
      </c>
    </row>
    <row r="1422" spans="1:14" ht="3" customHeight="1" x14ac:dyDescent="0.25">
      <c r="C1422" s="516"/>
      <c r="D1422" s="516"/>
      <c r="E1422" s="516"/>
      <c r="F1422" s="516"/>
      <c r="G1422" s="516"/>
      <c r="H1422" s="516"/>
      <c r="I1422" s="516"/>
      <c r="J1422" s="516"/>
      <c r="K1422" s="516"/>
      <c r="L1422" s="516"/>
    </row>
    <row r="1423" spans="1:14" ht="13.5" customHeight="1" x14ac:dyDescent="0.25">
      <c r="A1423" s="342" t="s">
        <v>9263</v>
      </c>
      <c r="B1423" s="345" t="s">
        <v>384</v>
      </c>
      <c r="C1423" s="516" t="s">
        <v>687</v>
      </c>
      <c r="D1423" s="516"/>
      <c r="E1423" s="516"/>
      <c r="F1423" s="516"/>
      <c r="G1423" s="516"/>
      <c r="H1423" s="516"/>
      <c r="I1423" s="516"/>
      <c r="J1423" s="516"/>
      <c r="K1423" s="516"/>
      <c r="L1423" s="516"/>
      <c r="M1423" s="345" t="s">
        <v>510</v>
      </c>
      <c r="N1423" s="343">
        <v>63.9</v>
      </c>
    </row>
    <row r="1424" spans="1:14" ht="12.75" customHeight="1" x14ac:dyDescent="0.25">
      <c r="A1424" s="342" t="s">
        <v>9264</v>
      </c>
      <c r="B1424" s="345" t="s">
        <v>384</v>
      </c>
      <c r="C1424" s="516" t="s">
        <v>9265</v>
      </c>
      <c r="D1424" s="516"/>
      <c r="E1424" s="516"/>
      <c r="F1424" s="516"/>
      <c r="G1424" s="516"/>
      <c r="H1424" s="516"/>
      <c r="I1424" s="516"/>
      <c r="J1424" s="516"/>
      <c r="K1424" s="516"/>
      <c r="L1424" s="516"/>
      <c r="M1424" s="345" t="s">
        <v>510</v>
      </c>
      <c r="N1424" s="343">
        <v>64.8</v>
      </c>
    </row>
    <row r="1425" spans="1:14" ht="12.75" customHeight="1" x14ac:dyDescent="0.25">
      <c r="A1425" s="342" t="s">
        <v>9266</v>
      </c>
      <c r="B1425" s="345" t="s">
        <v>384</v>
      </c>
      <c r="C1425" s="516" t="s">
        <v>9267</v>
      </c>
      <c r="D1425" s="516"/>
      <c r="E1425" s="516"/>
      <c r="F1425" s="516"/>
      <c r="G1425" s="516"/>
      <c r="H1425" s="516"/>
      <c r="I1425" s="516"/>
      <c r="J1425" s="516"/>
      <c r="K1425" s="516"/>
      <c r="L1425" s="516"/>
      <c r="M1425" s="345" t="s">
        <v>510</v>
      </c>
      <c r="N1425" s="343">
        <v>55.7</v>
      </c>
    </row>
    <row r="1426" spans="1:14" ht="13.5" customHeight="1" x14ac:dyDescent="0.25">
      <c r="A1426" s="342" t="s">
        <v>9268</v>
      </c>
      <c r="B1426" s="345" t="s">
        <v>384</v>
      </c>
      <c r="C1426" s="516" t="s">
        <v>9269</v>
      </c>
      <c r="D1426" s="516"/>
      <c r="E1426" s="516"/>
      <c r="F1426" s="516"/>
      <c r="G1426" s="516"/>
      <c r="H1426" s="516"/>
      <c r="I1426" s="516"/>
      <c r="J1426" s="516"/>
      <c r="K1426" s="516"/>
      <c r="L1426" s="516"/>
      <c r="M1426" s="345" t="s">
        <v>510</v>
      </c>
      <c r="N1426" s="343">
        <v>24</v>
      </c>
    </row>
    <row r="1427" spans="1:14" ht="12.75" customHeight="1" x14ac:dyDescent="0.25">
      <c r="A1427" s="342" t="s">
        <v>9270</v>
      </c>
      <c r="B1427" s="345" t="s">
        <v>384</v>
      </c>
      <c r="C1427" s="516" t="s">
        <v>9271</v>
      </c>
      <c r="D1427" s="516"/>
      <c r="E1427" s="516"/>
      <c r="F1427" s="516"/>
      <c r="G1427" s="516"/>
      <c r="H1427" s="516"/>
      <c r="I1427" s="516"/>
      <c r="J1427" s="516"/>
      <c r="K1427" s="516"/>
      <c r="L1427" s="516"/>
      <c r="M1427" s="345" t="s">
        <v>510</v>
      </c>
      <c r="N1427" s="343">
        <v>30</v>
      </c>
    </row>
    <row r="1428" spans="1:14" ht="12.75" customHeight="1" x14ac:dyDescent="0.25">
      <c r="A1428" s="342" t="s">
        <v>9272</v>
      </c>
      <c r="B1428" s="345" t="s">
        <v>384</v>
      </c>
      <c r="C1428" s="516" t="s">
        <v>9273</v>
      </c>
      <c r="D1428" s="516"/>
      <c r="E1428" s="516"/>
      <c r="F1428" s="516"/>
      <c r="G1428" s="516"/>
      <c r="H1428" s="516"/>
      <c r="I1428" s="516"/>
      <c r="J1428" s="516"/>
      <c r="K1428" s="516"/>
      <c r="L1428" s="516"/>
      <c r="M1428" s="345" t="s">
        <v>510</v>
      </c>
      <c r="N1428" s="343">
        <v>106.22</v>
      </c>
    </row>
    <row r="1429" spans="1:14" ht="13.5" customHeight="1" x14ac:dyDescent="0.25">
      <c r="A1429" s="342" t="s">
        <v>9274</v>
      </c>
      <c r="B1429" s="345" t="s">
        <v>384</v>
      </c>
      <c r="C1429" s="516" t="s">
        <v>9275</v>
      </c>
      <c r="D1429" s="516"/>
      <c r="E1429" s="516"/>
      <c r="F1429" s="516"/>
      <c r="G1429" s="516"/>
      <c r="H1429" s="516"/>
      <c r="I1429" s="516"/>
      <c r="J1429" s="516"/>
      <c r="K1429" s="516"/>
      <c r="L1429" s="516"/>
      <c r="M1429" s="345" t="s">
        <v>9</v>
      </c>
      <c r="N1429" s="343">
        <v>26</v>
      </c>
    </row>
    <row r="1430" spans="1:14" ht="12.75" customHeight="1" x14ac:dyDescent="0.25">
      <c r="A1430" s="342" t="s">
        <v>9276</v>
      </c>
      <c r="B1430" s="345" t="s">
        <v>384</v>
      </c>
      <c r="C1430" s="516" t="s">
        <v>9277</v>
      </c>
      <c r="D1430" s="516"/>
      <c r="E1430" s="516"/>
      <c r="F1430" s="516"/>
      <c r="G1430" s="516"/>
      <c r="H1430" s="516"/>
      <c r="I1430" s="516"/>
      <c r="J1430" s="516"/>
      <c r="K1430" s="516"/>
      <c r="L1430" s="516"/>
      <c r="M1430" s="345" t="s">
        <v>9</v>
      </c>
      <c r="N1430" s="343">
        <v>62.09</v>
      </c>
    </row>
    <row r="1431" spans="1:14" ht="13.5" customHeight="1" x14ac:dyDescent="0.25">
      <c r="A1431" s="342" t="s">
        <v>9278</v>
      </c>
      <c r="B1431" s="345" t="s">
        <v>384</v>
      </c>
      <c r="C1431" s="516" t="s">
        <v>9279</v>
      </c>
      <c r="D1431" s="516"/>
      <c r="E1431" s="516"/>
      <c r="F1431" s="516"/>
      <c r="G1431" s="516"/>
      <c r="H1431" s="516"/>
      <c r="I1431" s="516"/>
      <c r="J1431" s="516"/>
      <c r="K1431" s="516"/>
      <c r="L1431" s="516"/>
      <c r="M1431" s="345" t="s">
        <v>9</v>
      </c>
      <c r="N1431" s="343">
        <v>48.79</v>
      </c>
    </row>
    <row r="1432" spans="1:14" ht="9.75" customHeight="1" x14ac:dyDescent="0.25">
      <c r="C1432" s="516"/>
      <c r="D1432" s="516"/>
      <c r="E1432" s="516"/>
      <c r="F1432" s="516"/>
      <c r="G1432" s="516"/>
      <c r="H1432" s="516"/>
      <c r="I1432" s="516"/>
      <c r="J1432" s="516"/>
      <c r="K1432" s="516"/>
      <c r="L1432" s="516"/>
    </row>
    <row r="1433" spans="1:14" ht="13.5" customHeight="1" x14ac:dyDescent="0.25">
      <c r="A1433" s="342" t="s">
        <v>9280</v>
      </c>
      <c r="B1433" s="345" t="s">
        <v>384</v>
      </c>
      <c r="C1433" s="516" t="s">
        <v>9281</v>
      </c>
      <c r="D1433" s="516"/>
      <c r="E1433" s="516"/>
      <c r="F1433" s="516"/>
      <c r="G1433" s="516"/>
      <c r="H1433" s="516"/>
      <c r="I1433" s="516"/>
      <c r="J1433" s="516"/>
      <c r="K1433" s="516"/>
      <c r="L1433" s="516"/>
      <c r="M1433" s="345" t="s">
        <v>9</v>
      </c>
      <c r="N1433" s="343">
        <v>50</v>
      </c>
    </row>
    <row r="1434" spans="1:14" ht="12.75" customHeight="1" x14ac:dyDescent="0.25">
      <c r="A1434" s="342" t="s">
        <v>9282</v>
      </c>
      <c r="B1434" s="345" t="s">
        <v>384</v>
      </c>
      <c r="C1434" s="516" t="s">
        <v>9283</v>
      </c>
      <c r="D1434" s="516"/>
      <c r="E1434" s="516"/>
      <c r="F1434" s="516"/>
      <c r="G1434" s="516"/>
      <c r="H1434" s="516"/>
      <c r="I1434" s="516"/>
      <c r="J1434" s="516"/>
      <c r="K1434" s="516"/>
      <c r="L1434" s="516"/>
      <c r="M1434" s="345" t="s">
        <v>510</v>
      </c>
      <c r="N1434" s="343">
        <v>505</v>
      </c>
    </row>
    <row r="1435" spans="1:14" ht="12.75" customHeight="1" x14ac:dyDescent="0.25">
      <c r="A1435" s="342" t="s">
        <v>9284</v>
      </c>
      <c r="B1435" s="345" t="s">
        <v>384</v>
      </c>
      <c r="C1435" s="516" t="s">
        <v>9285</v>
      </c>
      <c r="D1435" s="516"/>
      <c r="E1435" s="516"/>
      <c r="F1435" s="516"/>
      <c r="G1435" s="516"/>
      <c r="H1435" s="516"/>
      <c r="I1435" s="516"/>
      <c r="J1435" s="516"/>
      <c r="K1435" s="516"/>
      <c r="L1435" s="516"/>
      <c r="M1435" s="345" t="s">
        <v>510</v>
      </c>
      <c r="N1435" s="343">
        <v>239.92</v>
      </c>
    </row>
    <row r="1436" spans="1:14" ht="13.5" customHeight="1" x14ac:dyDescent="0.25">
      <c r="A1436" s="342" t="s">
        <v>9286</v>
      </c>
      <c r="B1436" s="345" t="s">
        <v>384</v>
      </c>
      <c r="C1436" s="516" t="s">
        <v>9287</v>
      </c>
      <c r="D1436" s="516"/>
      <c r="E1436" s="516"/>
      <c r="F1436" s="516"/>
      <c r="G1436" s="516"/>
      <c r="H1436" s="516"/>
      <c r="I1436" s="516"/>
      <c r="J1436" s="516"/>
      <c r="K1436" s="516"/>
      <c r="L1436" s="516"/>
      <c r="M1436" s="345" t="s">
        <v>510</v>
      </c>
      <c r="N1436" s="343">
        <v>513.96</v>
      </c>
    </row>
    <row r="1437" spans="1:14" ht="12.75" customHeight="1" x14ac:dyDescent="0.25">
      <c r="A1437" s="342" t="s">
        <v>9288</v>
      </c>
      <c r="B1437" s="345" t="s">
        <v>384</v>
      </c>
      <c r="C1437" s="516" t="s">
        <v>9289</v>
      </c>
      <c r="D1437" s="516"/>
      <c r="E1437" s="516"/>
      <c r="F1437" s="516"/>
      <c r="G1437" s="516"/>
      <c r="H1437" s="516"/>
      <c r="I1437" s="516"/>
      <c r="J1437" s="516"/>
      <c r="K1437" s="516"/>
      <c r="L1437" s="516"/>
      <c r="M1437" s="345" t="s">
        <v>510</v>
      </c>
      <c r="N1437" s="343">
        <v>169</v>
      </c>
    </row>
    <row r="1438" spans="1:14" ht="13.5" customHeight="1" x14ac:dyDescent="0.25">
      <c r="A1438" s="342" t="s">
        <v>9290</v>
      </c>
      <c r="B1438" s="345" t="s">
        <v>384</v>
      </c>
      <c r="C1438" s="516" t="s">
        <v>9291</v>
      </c>
      <c r="D1438" s="516"/>
      <c r="E1438" s="516"/>
      <c r="F1438" s="516"/>
      <c r="G1438" s="516"/>
      <c r="H1438" s="516"/>
      <c r="I1438" s="516"/>
      <c r="J1438" s="516"/>
      <c r="K1438" s="516"/>
      <c r="L1438" s="516"/>
      <c r="M1438" s="345" t="s">
        <v>510</v>
      </c>
      <c r="N1438" s="343">
        <v>220</v>
      </c>
    </row>
    <row r="1439" spans="1:14" ht="12.75" customHeight="1" x14ac:dyDescent="0.25">
      <c r="A1439" s="342" t="s">
        <v>9292</v>
      </c>
      <c r="B1439" s="345" t="s">
        <v>384</v>
      </c>
      <c r="C1439" s="516" t="s">
        <v>9293</v>
      </c>
      <c r="D1439" s="516"/>
      <c r="E1439" s="516"/>
      <c r="F1439" s="516"/>
      <c r="G1439" s="516"/>
      <c r="H1439" s="516"/>
      <c r="I1439" s="516"/>
      <c r="J1439" s="516"/>
      <c r="K1439" s="516"/>
      <c r="L1439" s="516"/>
      <c r="M1439" s="345" t="s">
        <v>510</v>
      </c>
      <c r="N1439" s="343">
        <v>275</v>
      </c>
    </row>
    <row r="1440" spans="1:14" ht="12.75" customHeight="1" x14ac:dyDescent="0.25">
      <c r="A1440" s="342" t="s">
        <v>9294</v>
      </c>
      <c r="B1440" s="345" t="s">
        <v>384</v>
      </c>
      <c r="C1440" s="516" t="s">
        <v>9295</v>
      </c>
      <c r="D1440" s="516"/>
      <c r="E1440" s="516"/>
      <c r="F1440" s="516"/>
      <c r="G1440" s="516"/>
      <c r="H1440" s="516"/>
      <c r="I1440" s="516"/>
      <c r="J1440" s="516"/>
      <c r="K1440" s="516"/>
      <c r="L1440" s="516"/>
      <c r="M1440" s="345" t="s">
        <v>510</v>
      </c>
      <c r="N1440" s="343">
        <v>346</v>
      </c>
    </row>
    <row r="1441" spans="1:14" ht="13.5" customHeight="1" x14ac:dyDescent="0.25">
      <c r="A1441" s="342" t="s">
        <v>9296</v>
      </c>
      <c r="B1441" s="345" t="s">
        <v>384</v>
      </c>
      <c r="C1441" s="516" t="s">
        <v>704</v>
      </c>
      <c r="D1441" s="516"/>
      <c r="E1441" s="516"/>
      <c r="F1441" s="516"/>
      <c r="G1441" s="516"/>
      <c r="H1441" s="516"/>
      <c r="I1441" s="516"/>
      <c r="J1441" s="516"/>
      <c r="K1441" s="516"/>
      <c r="L1441" s="516"/>
      <c r="M1441" s="345" t="s">
        <v>216</v>
      </c>
      <c r="N1441" s="343">
        <v>15.22</v>
      </c>
    </row>
    <row r="1442" spans="1:14" ht="12.75" customHeight="1" x14ac:dyDescent="0.25">
      <c r="A1442" s="342" t="s">
        <v>9297</v>
      </c>
      <c r="B1442" s="345" t="s">
        <v>384</v>
      </c>
      <c r="C1442" s="516" t="s">
        <v>9298</v>
      </c>
      <c r="D1442" s="516"/>
      <c r="E1442" s="516"/>
      <c r="F1442" s="516"/>
      <c r="G1442" s="516"/>
      <c r="H1442" s="516"/>
      <c r="I1442" s="516"/>
      <c r="J1442" s="516"/>
      <c r="K1442" s="516"/>
      <c r="L1442" s="516"/>
      <c r="M1442" s="345" t="s">
        <v>216</v>
      </c>
      <c r="N1442" s="343">
        <v>25.18</v>
      </c>
    </row>
    <row r="1443" spans="1:14" ht="12.75" customHeight="1" x14ac:dyDescent="0.25">
      <c r="A1443" s="342" t="s">
        <v>9299</v>
      </c>
      <c r="B1443" s="345" t="s">
        <v>384</v>
      </c>
      <c r="C1443" s="516" t="s">
        <v>660</v>
      </c>
      <c r="D1443" s="516"/>
      <c r="E1443" s="516"/>
      <c r="F1443" s="516"/>
      <c r="G1443" s="516"/>
      <c r="H1443" s="516"/>
      <c r="I1443" s="516"/>
      <c r="J1443" s="516"/>
      <c r="K1443" s="516"/>
      <c r="L1443" s="516"/>
      <c r="M1443" s="345" t="s">
        <v>216</v>
      </c>
      <c r="N1443" s="343">
        <v>29.21</v>
      </c>
    </row>
    <row r="1444" spans="1:14" ht="13.5" customHeight="1" x14ac:dyDescent="0.25">
      <c r="A1444" s="342" t="s">
        <v>9300</v>
      </c>
      <c r="B1444" s="345" t="s">
        <v>384</v>
      </c>
      <c r="C1444" s="516" t="s">
        <v>9301</v>
      </c>
      <c r="D1444" s="516"/>
      <c r="E1444" s="516"/>
      <c r="F1444" s="516"/>
      <c r="G1444" s="516"/>
      <c r="H1444" s="516"/>
      <c r="I1444" s="516"/>
      <c r="J1444" s="516"/>
      <c r="K1444" s="516"/>
      <c r="L1444" s="516"/>
      <c r="M1444" s="345" t="s">
        <v>510</v>
      </c>
      <c r="N1444" s="343">
        <v>1.73</v>
      </c>
    </row>
    <row r="1445" spans="1:14" ht="12.75" customHeight="1" x14ac:dyDescent="0.25">
      <c r="A1445" s="342" t="s">
        <v>9302</v>
      </c>
      <c r="B1445" s="345" t="s">
        <v>384</v>
      </c>
      <c r="C1445" s="516" t="s">
        <v>9303</v>
      </c>
      <c r="D1445" s="516"/>
      <c r="E1445" s="516"/>
      <c r="F1445" s="516"/>
      <c r="G1445" s="516"/>
      <c r="H1445" s="516"/>
      <c r="I1445" s="516"/>
      <c r="J1445" s="516"/>
      <c r="K1445" s="516"/>
      <c r="L1445" s="516"/>
      <c r="M1445" s="345" t="s">
        <v>510</v>
      </c>
      <c r="N1445" s="343">
        <v>1.27</v>
      </c>
    </row>
    <row r="1446" spans="1:14" ht="13.5" customHeight="1" x14ac:dyDescent="0.25">
      <c r="A1446" s="342" t="s">
        <v>9304</v>
      </c>
      <c r="B1446" s="345" t="s">
        <v>384</v>
      </c>
      <c r="C1446" s="516" t="s">
        <v>638</v>
      </c>
      <c r="D1446" s="516"/>
      <c r="E1446" s="516"/>
      <c r="F1446" s="516"/>
      <c r="G1446" s="516"/>
      <c r="H1446" s="516"/>
      <c r="I1446" s="516"/>
      <c r="J1446" s="516"/>
      <c r="K1446" s="516"/>
      <c r="L1446" s="516"/>
      <c r="M1446" s="345" t="s">
        <v>216</v>
      </c>
      <c r="N1446" s="343">
        <v>27.7</v>
      </c>
    </row>
    <row r="1447" spans="1:14" ht="12.75" customHeight="1" x14ac:dyDescent="0.25">
      <c r="A1447" s="342" t="s">
        <v>9305</v>
      </c>
      <c r="B1447" s="345" t="s">
        <v>384</v>
      </c>
      <c r="C1447" s="516" t="s">
        <v>9306</v>
      </c>
      <c r="D1447" s="516"/>
      <c r="E1447" s="516"/>
      <c r="F1447" s="516"/>
      <c r="G1447" s="516"/>
      <c r="H1447" s="516"/>
      <c r="I1447" s="516"/>
      <c r="J1447" s="516"/>
      <c r="K1447" s="516"/>
      <c r="L1447" s="516"/>
      <c r="M1447" s="345" t="s">
        <v>510</v>
      </c>
      <c r="N1447" s="343">
        <v>1.34</v>
      </c>
    </row>
    <row r="1448" spans="1:14" ht="12.75" customHeight="1" x14ac:dyDescent="0.25">
      <c r="A1448" s="342" t="s">
        <v>9307</v>
      </c>
      <c r="B1448" s="345" t="s">
        <v>384</v>
      </c>
      <c r="C1448" s="516" t="s">
        <v>673</v>
      </c>
      <c r="D1448" s="516"/>
      <c r="E1448" s="516"/>
      <c r="F1448" s="516"/>
      <c r="G1448" s="516"/>
      <c r="H1448" s="516"/>
      <c r="I1448" s="516"/>
      <c r="J1448" s="516"/>
      <c r="K1448" s="516"/>
      <c r="L1448" s="516"/>
      <c r="M1448" s="345" t="s">
        <v>510</v>
      </c>
      <c r="N1448" s="343">
        <v>131.5</v>
      </c>
    </row>
    <row r="1449" spans="1:14" ht="13.5" customHeight="1" x14ac:dyDescent="0.25">
      <c r="A1449" s="342" t="s">
        <v>9308</v>
      </c>
      <c r="B1449" s="345" t="s">
        <v>384</v>
      </c>
      <c r="C1449" s="516" t="s">
        <v>9309</v>
      </c>
      <c r="D1449" s="516"/>
      <c r="E1449" s="516"/>
      <c r="F1449" s="516"/>
      <c r="G1449" s="516"/>
      <c r="H1449" s="516"/>
      <c r="I1449" s="516"/>
      <c r="J1449" s="516"/>
      <c r="K1449" s="516"/>
      <c r="L1449" s="516"/>
      <c r="M1449" s="345" t="s">
        <v>510</v>
      </c>
      <c r="N1449" s="343">
        <v>207.38</v>
      </c>
    </row>
    <row r="1450" spans="1:14" ht="12.75" customHeight="1" x14ac:dyDescent="0.25">
      <c r="A1450" s="342" t="s">
        <v>9310</v>
      </c>
      <c r="B1450" s="345" t="s">
        <v>384</v>
      </c>
      <c r="C1450" s="516" t="s">
        <v>9311</v>
      </c>
      <c r="D1450" s="516"/>
      <c r="E1450" s="516"/>
      <c r="F1450" s="516"/>
      <c r="G1450" s="516"/>
      <c r="H1450" s="516"/>
      <c r="I1450" s="516"/>
      <c r="J1450" s="516"/>
      <c r="K1450" s="516"/>
      <c r="L1450" s="516"/>
      <c r="M1450" s="345" t="s">
        <v>510</v>
      </c>
      <c r="N1450" s="343">
        <v>622</v>
      </c>
    </row>
    <row r="1451" spans="1:14" ht="13.5" customHeight="1" x14ac:dyDescent="0.25">
      <c r="A1451" s="342" t="s">
        <v>9312</v>
      </c>
      <c r="B1451" s="345" t="s">
        <v>384</v>
      </c>
      <c r="C1451" s="516" t="s">
        <v>9313</v>
      </c>
      <c r="D1451" s="516"/>
      <c r="E1451" s="516"/>
      <c r="F1451" s="516"/>
      <c r="G1451" s="516"/>
      <c r="H1451" s="516"/>
      <c r="I1451" s="516"/>
      <c r="J1451" s="516"/>
      <c r="K1451" s="516"/>
      <c r="L1451" s="516"/>
      <c r="M1451" s="345" t="s">
        <v>510</v>
      </c>
      <c r="N1451" s="343">
        <v>476</v>
      </c>
    </row>
    <row r="1452" spans="1:14" ht="12.75" customHeight="1" x14ac:dyDescent="0.25">
      <c r="A1452" s="342" t="s">
        <v>9314</v>
      </c>
      <c r="B1452" s="345" t="s">
        <v>384</v>
      </c>
      <c r="C1452" s="516" t="s">
        <v>9315</v>
      </c>
      <c r="D1452" s="516"/>
      <c r="E1452" s="516"/>
      <c r="F1452" s="516"/>
      <c r="G1452" s="516"/>
      <c r="H1452" s="516"/>
      <c r="I1452" s="516"/>
      <c r="J1452" s="516"/>
      <c r="K1452" s="516"/>
      <c r="L1452" s="516"/>
      <c r="M1452" s="345" t="s">
        <v>510</v>
      </c>
      <c r="N1452" s="343">
        <v>325</v>
      </c>
    </row>
    <row r="1453" spans="1:14" ht="12.75" customHeight="1" x14ac:dyDescent="0.25">
      <c r="A1453" s="342" t="s">
        <v>9316</v>
      </c>
      <c r="B1453" s="345" t="s">
        <v>384</v>
      </c>
      <c r="C1453" s="516" t="s">
        <v>9317</v>
      </c>
      <c r="D1453" s="516"/>
      <c r="E1453" s="516"/>
      <c r="F1453" s="516"/>
      <c r="G1453" s="516"/>
      <c r="H1453" s="516"/>
      <c r="I1453" s="516"/>
      <c r="J1453" s="516"/>
      <c r="K1453" s="516"/>
      <c r="L1453" s="516"/>
      <c r="M1453" s="345" t="s">
        <v>510</v>
      </c>
      <c r="N1453" s="343">
        <v>747</v>
      </c>
    </row>
    <row r="1454" spans="1:14" ht="13.5" customHeight="1" x14ac:dyDescent="0.25">
      <c r="A1454" s="342" t="s">
        <v>9318</v>
      </c>
      <c r="B1454" s="345" t="s">
        <v>384</v>
      </c>
      <c r="C1454" s="516" t="s">
        <v>9319</v>
      </c>
      <c r="D1454" s="516"/>
      <c r="E1454" s="516"/>
      <c r="F1454" s="516"/>
      <c r="G1454" s="516"/>
      <c r="H1454" s="516"/>
      <c r="I1454" s="516"/>
      <c r="J1454" s="516"/>
      <c r="K1454" s="516"/>
      <c r="L1454" s="516"/>
      <c r="M1454" s="345" t="s">
        <v>8</v>
      </c>
      <c r="N1454" s="343">
        <v>53.36</v>
      </c>
    </row>
    <row r="1455" spans="1:14" ht="12.75" customHeight="1" x14ac:dyDescent="0.25">
      <c r="A1455" s="342" t="s">
        <v>9320</v>
      </c>
      <c r="B1455" s="345" t="s">
        <v>384</v>
      </c>
      <c r="C1455" s="516" t="s">
        <v>9321</v>
      </c>
      <c r="D1455" s="516"/>
      <c r="E1455" s="516"/>
      <c r="F1455" s="516"/>
      <c r="G1455" s="516"/>
      <c r="H1455" s="516"/>
      <c r="I1455" s="516"/>
      <c r="J1455" s="516"/>
      <c r="K1455" s="516"/>
      <c r="L1455" s="516"/>
      <c r="M1455" s="345" t="s">
        <v>510</v>
      </c>
      <c r="N1455" s="343">
        <v>0.4</v>
      </c>
    </row>
    <row r="1456" spans="1:14" ht="12.75" customHeight="1" x14ac:dyDescent="0.25">
      <c r="A1456" s="342" t="s">
        <v>9322</v>
      </c>
      <c r="B1456" s="345" t="s">
        <v>384</v>
      </c>
      <c r="C1456" s="516" t="s">
        <v>9323</v>
      </c>
      <c r="D1456" s="516"/>
      <c r="E1456" s="516"/>
      <c r="F1456" s="516"/>
      <c r="G1456" s="516"/>
      <c r="H1456" s="516"/>
      <c r="I1456" s="516"/>
      <c r="J1456" s="516"/>
      <c r="K1456" s="516"/>
      <c r="L1456" s="516"/>
      <c r="M1456" s="345" t="s">
        <v>510</v>
      </c>
      <c r="N1456" s="343">
        <v>1.87</v>
      </c>
    </row>
    <row r="1457" spans="1:14" ht="13.5" customHeight="1" x14ac:dyDescent="0.25">
      <c r="A1457" s="342" t="s">
        <v>9324</v>
      </c>
      <c r="B1457" s="345" t="s">
        <v>384</v>
      </c>
      <c r="C1457" s="516" t="s">
        <v>9325</v>
      </c>
      <c r="D1457" s="516"/>
      <c r="E1457" s="516"/>
      <c r="F1457" s="516"/>
      <c r="G1457" s="516"/>
      <c r="H1457" s="516"/>
      <c r="I1457" s="516"/>
      <c r="J1457" s="516"/>
      <c r="K1457" s="516"/>
      <c r="L1457" s="516"/>
      <c r="M1457" s="345" t="s">
        <v>510</v>
      </c>
      <c r="N1457" s="343">
        <v>1.17</v>
      </c>
    </row>
    <row r="1458" spans="1:14" ht="12.75" customHeight="1" x14ac:dyDescent="0.25">
      <c r="A1458" s="342" t="s">
        <v>9326</v>
      </c>
      <c r="B1458" s="345" t="s">
        <v>384</v>
      </c>
      <c r="C1458" s="516" t="s">
        <v>9327</v>
      </c>
      <c r="D1458" s="516"/>
      <c r="E1458" s="516"/>
      <c r="F1458" s="516"/>
      <c r="G1458" s="516"/>
      <c r="H1458" s="516"/>
      <c r="I1458" s="516"/>
      <c r="J1458" s="516"/>
      <c r="K1458" s="516"/>
      <c r="L1458" s="516"/>
      <c r="M1458" s="345" t="s">
        <v>510</v>
      </c>
      <c r="N1458" s="343">
        <v>2.79</v>
      </c>
    </row>
    <row r="1459" spans="1:14" ht="13.5" customHeight="1" x14ac:dyDescent="0.25">
      <c r="A1459" s="342" t="s">
        <v>9328</v>
      </c>
      <c r="B1459" s="345" t="s">
        <v>384</v>
      </c>
      <c r="C1459" s="516" t="s">
        <v>9329</v>
      </c>
      <c r="D1459" s="516"/>
      <c r="E1459" s="516"/>
      <c r="F1459" s="516"/>
      <c r="G1459" s="516"/>
      <c r="H1459" s="516"/>
      <c r="I1459" s="516"/>
      <c r="J1459" s="516"/>
      <c r="K1459" s="516"/>
      <c r="L1459" s="516"/>
      <c r="M1459" s="345" t="s">
        <v>510</v>
      </c>
      <c r="N1459" s="343">
        <v>3.5</v>
      </c>
    </row>
    <row r="1460" spans="1:14" ht="12.75" customHeight="1" x14ac:dyDescent="0.25">
      <c r="A1460" s="342" t="s">
        <v>9330</v>
      </c>
      <c r="B1460" s="345" t="s">
        <v>384</v>
      </c>
      <c r="C1460" s="516" t="s">
        <v>9331</v>
      </c>
      <c r="D1460" s="516"/>
      <c r="E1460" s="516"/>
      <c r="F1460" s="516"/>
      <c r="G1460" s="516"/>
      <c r="H1460" s="516"/>
      <c r="I1460" s="516"/>
      <c r="J1460" s="516"/>
      <c r="K1460" s="516"/>
      <c r="L1460" s="516"/>
      <c r="M1460" s="345" t="s">
        <v>510</v>
      </c>
      <c r="N1460" s="343">
        <v>4.5999999999999996</v>
      </c>
    </row>
    <row r="1461" spans="1:14" ht="12.75" customHeight="1" x14ac:dyDescent="0.25">
      <c r="A1461" s="342" t="s">
        <v>9332</v>
      </c>
      <c r="B1461" s="345" t="s">
        <v>384</v>
      </c>
      <c r="C1461" s="516" t="s">
        <v>9333</v>
      </c>
      <c r="D1461" s="516"/>
      <c r="E1461" s="516"/>
      <c r="F1461" s="516"/>
      <c r="G1461" s="516"/>
      <c r="H1461" s="516"/>
      <c r="I1461" s="516"/>
      <c r="J1461" s="516"/>
      <c r="K1461" s="516"/>
      <c r="L1461" s="516"/>
      <c r="M1461" s="345" t="s">
        <v>510</v>
      </c>
      <c r="N1461" s="343">
        <v>2.9</v>
      </c>
    </row>
    <row r="1462" spans="1:14" ht="13.5" customHeight="1" x14ac:dyDescent="0.25">
      <c r="A1462" s="342" t="s">
        <v>9334</v>
      </c>
      <c r="B1462" s="345" t="s">
        <v>384</v>
      </c>
      <c r="C1462" s="516" t="s">
        <v>9335</v>
      </c>
      <c r="D1462" s="516"/>
      <c r="E1462" s="516"/>
      <c r="F1462" s="516"/>
      <c r="G1462" s="516"/>
      <c r="H1462" s="516"/>
      <c r="I1462" s="516"/>
      <c r="J1462" s="516"/>
      <c r="K1462" s="516"/>
      <c r="L1462" s="516"/>
      <c r="M1462" s="345" t="s">
        <v>510</v>
      </c>
      <c r="N1462" s="343">
        <v>3.19</v>
      </c>
    </row>
    <row r="1463" spans="1:14" ht="12.75" customHeight="1" x14ac:dyDescent="0.25">
      <c r="A1463" s="342" t="s">
        <v>9336</v>
      </c>
      <c r="B1463" s="345" t="s">
        <v>384</v>
      </c>
      <c r="C1463" s="516" t="s">
        <v>9337</v>
      </c>
      <c r="D1463" s="516"/>
      <c r="E1463" s="516"/>
      <c r="F1463" s="516"/>
      <c r="G1463" s="516"/>
      <c r="H1463" s="516"/>
      <c r="I1463" s="516"/>
      <c r="J1463" s="516"/>
      <c r="K1463" s="516"/>
      <c r="L1463" s="516"/>
      <c r="M1463" s="345" t="s">
        <v>510</v>
      </c>
      <c r="N1463" s="343">
        <v>3.99</v>
      </c>
    </row>
    <row r="1464" spans="1:14" ht="13.5" customHeight="1" x14ac:dyDescent="0.25">
      <c r="A1464" s="342" t="s">
        <v>9338</v>
      </c>
      <c r="B1464" s="345" t="s">
        <v>384</v>
      </c>
      <c r="C1464" s="516" t="s">
        <v>9339</v>
      </c>
      <c r="D1464" s="516"/>
      <c r="E1464" s="516"/>
      <c r="F1464" s="516"/>
      <c r="G1464" s="516"/>
      <c r="H1464" s="516"/>
      <c r="I1464" s="516"/>
      <c r="J1464" s="516"/>
      <c r="K1464" s="516"/>
      <c r="L1464" s="516"/>
      <c r="M1464" s="345" t="s">
        <v>510</v>
      </c>
      <c r="N1464" s="343">
        <v>2.9</v>
      </c>
    </row>
    <row r="1465" spans="1:14" ht="12.75" customHeight="1" x14ac:dyDescent="0.25">
      <c r="A1465" s="342" t="s">
        <v>9340</v>
      </c>
      <c r="B1465" s="345" t="s">
        <v>384</v>
      </c>
      <c r="C1465" s="516" t="s">
        <v>636</v>
      </c>
      <c r="D1465" s="516"/>
      <c r="E1465" s="516"/>
      <c r="F1465" s="516"/>
      <c r="G1465" s="516"/>
      <c r="H1465" s="516"/>
      <c r="I1465" s="516"/>
      <c r="J1465" s="516"/>
      <c r="K1465" s="516"/>
      <c r="L1465" s="516"/>
      <c r="M1465" s="345" t="s">
        <v>9</v>
      </c>
      <c r="N1465" s="343">
        <v>220</v>
      </c>
    </row>
    <row r="1466" spans="1:14" ht="12.75" customHeight="1" x14ac:dyDescent="0.25">
      <c r="A1466" s="342" t="s">
        <v>9341</v>
      </c>
      <c r="B1466" s="345" t="s">
        <v>384</v>
      </c>
      <c r="C1466" s="516" t="s">
        <v>9342</v>
      </c>
      <c r="D1466" s="516"/>
      <c r="E1466" s="516"/>
      <c r="F1466" s="516"/>
      <c r="G1466" s="516"/>
      <c r="H1466" s="516"/>
      <c r="I1466" s="516"/>
      <c r="J1466" s="516"/>
      <c r="K1466" s="516"/>
      <c r="L1466" s="516"/>
      <c r="M1466" s="345" t="s">
        <v>9</v>
      </c>
      <c r="N1466" s="343">
        <v>250</v>
      </c>
    </row>
    <row r="1467" spans="1:14" ht="3.75" customHeight="1" x14ac:dyDescent="0.25">
      <c r="C1467" s="516"/>
      <c r="D1467" s="516"/>
      <c r="E1467" s="516"/>
      <c r="F1467" s="516"/>
      <c r="G1467" s="516"/>
      <c r="H1467" s="516"/>
      <c r="I1467" s="516"/>
      <c r="J1467" s="516"/>
      <c r="K1467" s="516"/>
      <c r="L1467" s="516"/>
    </row>
    <row r="1468" spans="1:14" ht="12.75" customHeight="1" x14ac:dyDescent="0.25">
      <c r="A1468" s="342" t="s">
        <v>9343</v>
      </c>
      <c r="B1468" s="345" t="s">
        <v>384</v>
      </c>
      <c r="C1468" s="516" t="s">
        <v>9344</v>
      </c>
      <c r="D1468" s="516"/>
      <c r="E1468" s="516"/>
      <c r="F1468" s="516"/>
      <c r="G1468" s="516"/>
      <c r="H1468" s="516"/>
      <c r="I1468" s="516"/>
      <c r="J1468" s="516"/>
      <c r="K1468" s="516"/>
      <c r="L1468" s="516"/>
      <c r="M1468" s="345" t="s">
        <v>9</v>
      </c>
      <c r="N1468" s="343">
        <v>137.5</v>
      </c>
    </row>
    <row r="1469" spans="1:14" ht="13.5" customHeight="1" x14ac:dyDescent="0.25">
      <c r="A1469" s="342" t="s">
        <v>9345</v>
      </c>
      <c r="B1469" s="345" t="s">
        <v>384</v>
      </c>
      <c r="C1469" s="516" t="s">
        <v>9346</v>
      </c>
      <c r="D1469" s="516"/>
      <c r="E1469" s="516"/>
      <c r="F1469" s="516"/>
      <c r="G1469" s="516"/>
      <c r="H1469" s="516"/>
      <c r="I1469" s="516"/>
      <c r="J1469" s="516"/>
      <c r="K1469" s="516"/>
      <c r="L1469" s="516"/>
      <c r="M1469" s="345" t="s">
        <v>9</v>
      </c>
      <c r="N1469" s="343">
        <v>190</v>
      </c>
    </row>
    <row r="1470" spans="1:14" ht="12.75" customHeight="1" x14ac:dyDescent="0.25">
      <c r="A1470" s="342" t="s">
        <v>9347</v>
      </c>
      <c r="B1470" s="345" t="s">
        <v>384</v>
      </c>
      <c r="C1470" s="516" t="s">
        <v>9348</v>
      </c>
      <c r="D1470" s="516"/>
      <c r="E1470" s="516"/>
      <c r="F1470" s="516"/>
      <c r="G1470" s="516"/>
      <c r="H1470" s="516"/>
      <c r="I1470" s="516"/>
      <c r="J1470" s="516"/>
      <c r="K1470" s="516"/>
      <c r="L1470" s="516"/>
      <c r="M1470" s="345" t="s">
        <v>8</v>
      </c>
      <c r="N1470" s="343">
        <v>35.299999999999997</v>
      </c>
    </row>
    <row r="1471" spans="1:14" ht="12.75" customHeight="1" x14ac:dyDescent="0.25">
      <c r="A1471" s="342" t="s">
        <v>9349</v>
      </c>
      <c r="B1471" s="345" t="s">
        <v>384</v>
      </c>
      <c r="C1471" s="516" t="s">
        <v>9350</v>
      </c>
      <c r="D1471" s="516"/>
      <c r="E1471" s="516"/>
      <c r="F1471" s="516"/>
      <c r="G1471" s="516"/>
      <c r="H1471" s="516"/>
      <c r="I1471" s="516"/>
      <c r="J1471" s="516"/>
      <c r="K1471" s="516"/>
      <c r="L1471" s="516"/>
      <c r="M1471" s="345" t="s">
        <v>8</v>
      </c>
      <c r="N1471" s="343">
        <v>126</v>
      </c>
    </row>
    <row r="1472" spans="1:14" ht="13.5" customHeight="1" x14ac:dyDescent="0.25">
      <c r="A1472" s="342" t="s">
        <v>9351</v>
      </c>
      <c r="B1472" s="345" t="s">
        <v>384</v>
      </c>
      <c r="C1472" s="516" t="s">
        <v>9352</v>
      </c>
      <c r="D1472" s="516"/>
      <c r="E1472" s="516"/>
      <c r="F1472" s="516"/>
      <c r="G1472" s="516"/>
      <c r="H1472" s="516"/>
      <c r="I1472" s="516"/>
      <c r="J1472" s="516"/>
      <c r="K1472" s="516"/>
      <c r="L1472" s="516"/>
      <c r="M1472" s="345" t="s">
        <v>8</v>
      </c>
      <c r="N1472" s="343">
        <v>168</v>
      </c>
    </row>
    <row r="1473" spans="1:14" ht="12.75" customHeight="1" x14ac:dyDescent="0.25">
      <c r="A1473" s="342" t="s">
        <v>9353</v>
      </c>
      <c r="B1473" s="345" t="s">
        <v>384</v>
      </c>
      <c r="C1473" s="516" t="s">
        <v>9354</v>
      </c>
      <c r="D1473" s="516"/>
      <c r="E1473" s="516"/>
      <c r="F1473" s="516"/>
      <c r="G1473" s="516"/>
      <c r="H1473" s="516"/>
      <c r="I1473" s="516"/>
      <c r="J1473" s="516"/>
      <c r="K1473" s="516"/>
      <c r="L1473" s="516"/>
      <c r="M1473" s="345" t="s">
        <v>8</v>
      </c>
      <c r="N1473" s="343">
        <v>209</v>
      </c>
    </row>
    <row r="1474" spans="1:14" ht="12.75" customHeight="1" x14ac:dyDescent="0.25">
      <c r="A1474" s="342" t="s">
        <v>9355</v>
      </c>
      <c r="B1474" s="345" t="s">
        <v>384</v>
      </c>
      <c r="C1474" s="516" t="s">
        <v>9356</v>
      </c>
      <c r="D1474" s="516"/>
      <c r="E1474" s="516"/>
      <c r="F1474" s="516"/>
      <c r="G1474" s="516"/>
      <c r="H1474" s="516"/>
      <c r="I1474" s="516"/>
      <c r="J1474" s="516"/>
      <c r="K1474" s="516"/>
      <c r="L1474" s="516"/>
      <c r="M1474" s="345" t="s">
        <v>8</v>
      </c>
      <c r="N1474" s="343">
        <v>354</v>
      </c>
    </row>
    <row r="1475" spans="1:14" ht="13.5" customHeight="1" x14ac:dyDescent="0.25">
      <c r="A1475" s="342" t="s">
        <v>9357</v>
      </c>
      <c r="B1475" s="345" t="s">
        <v>384</v>
      </c>
      <c r="C1475" s="516" t="s">
        <v>9358</v>
      </c>
      <c r="D1475" s="516"/>
      <c r="E1475" s="516"/>
      <c r="F1475" s="516"/>
      <c r="G1475" s="516"/>
      <c r="H1475" s="516"/>
      <c r="I1475" s="516"/>
      <c r="J1475" s="516"/>
      <c r="K1475" s="516"/>
      <c r="L1475" s="516"/>
      <c r="M1475" s="345" t="s">
        <v>8</v>
      </c>
      <c r="N1475" s="343">
        <v>376.06</v>
      </c>
    </row>
    <row r="1476" spans="1:14" ht="12.75" customHeight="1" x14ac:dyDescent="0.25">
      <c r="A1476" s="342" t="s">
        <v>9359</v>
      </c>
      <c r="B1476" s="345" t="s">
        <v>384</v>
      </c>
      <c r="C1476" s="516" t="s">
        <v>9360</v>
      </c>
      <c r="D1476" s="516"/>
      <c r="E1476" s="516"/>
      <c r="F1476" s="516"/>
      <c r="G1476" s="516"/>
      <c r="H1476" s="516"/>
      <c r="I1476" s="516"/>
      <c r="J1476" s="516"/>
      <c r="K1476" s="516"/>
      <c r="L1476" s="516"/>
      <c r="M1476" s="345" t="s">
        <v>8</v>
      </c>
      <c r="N1476" s="343">
        <v>552.51</v>
      </c>
    </row>
    <row r="1477" spans="1:14" ht="13.5" customHeight="1" x14ac:dyDescent="0.25">
      <c r="A1477" s="342" t="s">
        <v>9361</v>
      </c>
      <c r="B1477" s="345" t="s">
        <v>384</v>
      </c>
      <c r="C1477" s="516" t="s">
        <v>9362</v>
      </c>
      <c r="D1477" s="516"/>
      <c r="E1477" s="516"/>
      <c r="F1477" s="516"/>
      <c r="G1477" s="516"/>
      <c r="H1477" s="516"/>
      <c r="I1477" s="516"/>
      <c r="J1477" s="516"/>
      <c r="K1477" s="516"/>
      <c r="L1477" s="516"/>
      <c r="M1477" s="345" t="s">
        <v>8</v>
      </c>
      <c r="N1477" s="343">
        <v>761.01</v>
      </c>
    </row>
    <row r="1478" spans="1:14" ht="12.75" customHeight="1" x14ac:dyDescent="0.25">
      <c r="A1478" s="342" t="s">
        <v>9363</v>
      </c>
      <c r="B1478" s="345" t="s">
        <v>384</v>
      </c>
      <c r="C1478" s="516" t="s">
        <v>9364</v>
      </c>
      <c r="D1478" s="516"/>
      <c r="E1478" s="516"/>
      <c r="F1478" s="516"/>
      <c r="G1478" s="516"/>
      <c r="H1478" s="516"/>
      <c r="I1478" s="516"/>
      <c r="J1478" s="516"/>
      <c r="K1478" s="516"/>
      <c r="L1478" s="516"/>
      <c r="M1478" s="345" t="s">
        <v>8</v>
      </c>
      <c r="N1478" s="343">
        <v>152</v>
      </c>
    </row>
    <row r="1479" spans="1:14" ht="12.75" customHeight="1" x14ac:dyDescent="0.25">
      <c r="A1479" s="342" t="s">
        <v>9365</v>
      </c>
      <c r="B1479" s="345" t="s">
        <v>384</v>
      </c>
      <c r="C1479" s="516" t="s">
        <v>9366</v>
      </c>
      <c r="D1479" s="516"/>
      <c r="E1479" s="516"/>
      <c r="F1479" s="516"/>
      <c r="G1479" s="516"/>
      <c r="H1479" s="516"/>
      <c r="I1479" s="516"/>
      <c r="J1479" s="516"/>
      <c r="K1479" s="516"/>
      <c r="L1479" s="516"/>
      <c r="M1479" s="345" t="s">
        <v>8</v>
      </c>
      <c r="N1479" s="343">
        <v>202</v>
      </c>
    </row>
    <row r="1480" spans="1:14" ht="13.5" customHeight="1" x14ac:dyDescent="0.25">
      <c r="A1480" s="342" t="s">
        <v>9367</v>
      </c>
      <c r="B1480" s="345" t="s">
        <v>384</v>
      </c>
      <c r="C1480" s="516" t="s">
        <v>9368</v>
      </c>
      <c r="D1480" s="516"/>
      <c r="E1480" s="516"/>
      <c r="F1480" s="516"/>
      <c r="G1480" s="516"/>
      <c r="H1480" s="516"/>
      <c r="I1480" s="516"/>
      <c r="J1480" s="516"/>
      <c r="K1480" s="516"/>
      <c r="L1480" s="516"/>
      <c r="M1480" s="345" t="s">
        <v>8</v>
      </c>
      <c r="N1480" s="343">
        <v>251</v>
      </c>
    </row>
    <row r="1481" spans="1:14" ht="12.75" customHeight="1" x14ac:dyDescent="0.25">
      <c r="A1481" s="342" t="s">
        <v>9369</v>
      </c>
      <c r="B1481" s="345" t="s">
        <v>384</v>
      </c>
      <c r="C1481" s="516" t="s">
        <v>9370</v>
      </c>
      <c r="D1481" s="516"/>
      <c r="E1481" s="516"/>
      <c r="F1481" s="516"/>
      <c r="G1481" s="516"/>
      <c r="H1481" s="516"/>
      <c r="I1481" s="516"/>
      <c r="J1481" s="516"/>
      <c r="K1481" s="516"/>
      <c r="L1481" s="516"/>
      <c r="M1481" s="345" t="s">
        <v>8</v>
      </c>
      <c r="N1481" s="343">
        <v>425</v>
      </c>
    </row>
    <row r="1482" spans="1:14" ht="13.5" customHeight="1" x14ac:dyDescent="0.25">
      <c r="A1482" s="342" t="s">
        <v>9371</v>
      </c>
      <c r="B1482" s="345" t="s">
        <v>384</v>
      </c>
      <c r="C1482" s="516" t="s">
        <v>9372</v>
      </c>
      <c r="D1482" s="516"/>
      <c r="E1482" s="516"/>
      <c r="F1482" s="516"/>
      <c r="G1482" s="516"/>
      <c r="H1482" s="516"/>
      <c r="I1482" s="516"/>
      <c r="J1482" s="516"/>
      <c r="K1482" s="516"/>
      <c r="L1482" s="516"/>
      <c r="M1482" s="345" t="s">
        <v>8</v>
      </c>
      <c r="N1482" s="343">
        <v>562</v>
      </c>
    </row>
    <row r="1483" spans="1:14" ht="12.75" customHeight="1" x14ac:dyDescent="0.25">
      <c r="A1483" s="342" t="s">
        <v>9373</v>
      </c>
      <c r="B1483" s="345" t="s">
        <v>384</v>
      </c>
      <c r="C1483" s="516" t="s">
        <v>9374</v>
      </c>
      <c r="D1483" s="516"/>
      <c r="E1483" s="516"/>
      <c r="F1483" s="516"/>
      <c r="G1483" s="516"/>
      <c r="H1483" s="516"/>
      <c r="I1483" s="516"/>
      <c r="J1483" s="516"/>
      <c r="K1483" s="516"/>
      <c r="L1483" s="516"/>
      <c r="M1483" s="345" t="s">
        <v>8</v>
      </c>
      <c r="N1483" s="343">
        <v>591.53</v>
      </c>
    </row>
    <row r="1484" spans="1:14" ht="12.75" customHeight="1" x14ac:dyDescent="0.25">
      <c r="A1484" s="342" t="s">
        <v>9375</v>
      </c>
      <c r="B1484" s="345" t="s">
        <v>384</v>
      </c>
      <c r="C1484" s="516" t="s">
        <v>9376</v>
      </c>
      <c r="D1484" s="516"/>
      <c r="E1484" s="516"/>
      <c r="F1484" s="516"/>
      <c r="G1484" s="516"/>
      <c r="H1484" s="516"/>
      <c r="I1484" s="516"/>
      <c r="J1484" s="516"/>
      <c r="K1484" s="516"/>
      <c r="L1484" s="516"/>
      <c r="M1484" s="345" t="s">
        <v>8</v>
      </c>
      <c r="N1484" s="343">
        <v>740.06</v>
      </c>
    </row>
    <row r="1485" spans="1:14" ht="13.5" customHeight="1" x14ac:dyDescent="0.25">
      <c r="A1485" s="342" t="s">
        <v>9377</v>
      </c>
      <c r="B1485" s="345" t="s">
        <v>384</v>
      </c>
      <c r="C1485" s="516" t="s">
        <v>9378</v>
      </c>
      <c r="D1485" s="516"/>
      <c r="E1485" s="516"/>
      <c r="F1485" s="516"/>
      <c r="G1485" s="516"/>
      <c r="H1485" s="516"/>
      <c r="I1485" s="516"/>
      <c r="J1485" s="516"/>
      <c r="K1485" s="516"/>
      <c r="L1485" s="516"/>
      <c r="M1485" s="345" t="s">
        <v>8</v>
      </c>
      <c r="N1485" s="343">
        <v>314</v>
      </c>
    </row>
    <row r="1486" spans="1:14" ht="12.75" customHeight="1" x14ac:dyDescent="0.25">
      <c r="A1486" s="342" t="s">
        <v>9379</v>
      </c>
      <c r="B1486" s="345" t="s">
        <v>384</v>
      </c>
      <c r="C1486" s="516" t="s">
        <v>9380</v>
      </c>
      <c r="D1486" s="516"/>
      <c r="E1486" s="516"/>
      <c r="F1486" s="516"/>
      <c r="G1486" s="516"/>
      <c r="H1486" s="516"/>
      <c r="I1486" s="516"/>
      <c r="J1486" s="516"/>
      <c r="K1486" s="516"/>
      <c r="L1486" s="516"/>
      <c r="M1486" s="345" t="s">
        <v>8</v>
      </c>
      <c r="N1486" s="343">
        <v>532</v>
      </c>
    </row>
    <row r="1487" spans="1:14" ht="12.75" customHeight="1" x14ac:dyDescent="0.25">
      <c r="A1487" s="342" t="s">
        <v>9381</v>
      </c>
      <c r="B1487" s="345" t="s">
        <v>384</v>
      </c>
      <c r="C1487" s="516" t="s">
        <v>9382</v>
      </c>
      <c r="D1487" s="516"/>
      <c r="E1487" s="516"/>
      <c r="F1487" s="516"/>
      <c r="G1487" s="516"/>
      <c r="H1487" s="516"/>
      <c r="I1487" s="516"/>
      <c r="J1487" s="516"/>
      <c r="K1487" s="516"/>
      <c r="L1487" s="516"/>
      <c r="M1487" s="345" t="s">
        <v>8</v>
      </c>
      <c r="N1487" s="343">
        <v>492.68</v>
      </c>
    </row>
    <row r="1488" spans="1:14" ht="13.5" customHeight="1" x14ac:dyDescent="0.25">
      <c r="A1488" s="342" t="s">
        <v>9383</v>
      </c>
      <c r="B1488" s="345" t="s">
        <v>384</v>
      </c>
      <c r="C1488" s="516" t="s">
        <v>9384</v>
      </c>
      <c r="D1488" s="516"/>
      <c r="E1488" s="516"/>
      <c r="F1488" s="516"/>
      <c r="G1488" s="516"/>
      <c r="H1488" s="516"/>
      <c r="I1488" s="516"/>
      <c r="J1488" s="516"/>
      <c r="K1488" s="516"/>
      <c r="L1488" s="516"/>
      <c r="M1488" s="345" t="s">
        <v>8</v>
      </c>
      <c r="N1488" s="343">
        <v>783.6</v>
      </c>
    </row>
    <row r="1489" spans="1:14" ht="12.75" customHeight="1" x14ac:dyDescent="0.25">
      <c r="A1489" s="342" t="s">
        <v>9385</v>
      </c>
      <c r="B1489" s="345" t="s">
        <v>384</v>
      </c>
      <c r="C1489" s="516" t="s">
        <v>9386</v>
      </c>
      <c r="D1489" s="516"/>
      <c r="E1489" s="516"/>
      <c r="F1489" s="516"/>
      <c r="G1489" s="516"/>
      <c r="H1489" s="516"/>
      <c r="I1489" s="516"/>
      <c r="J1489" s="516"/>
      <c r="K1489" s="516"/>
      <c r="L1489" s="516"/>
      <c r="M1489" s="345" t="s">
        <v>8</v>
      </c>
      <c r="N1489" s="343">
        <v>1190.02</v>
      </c>
    </row>
    <row r="1490" spans="1:14" ht="13.5" customHeight="1" x14ac:dyDescent="0.25">
      <c r="A1490" s="342" t="s">
        <v>9387</v>
      </c>
      <c r="B1490" s="345" t="s">
        <v>384</v>
      </c>
      <c r="C1490" s="516" t="s">
        <v>9388</v>
      </c>
      <c r="D1490" s="516"/>
      <c r="E1490" s="516"/>
      <c r="F1490" s="516"/>
      <c r="G1490" s="516"/>
      <c r="H1490" s="516"/>
      <c r="I1490" s="516"/>
      <c r="J1490" s="516"/>
      <c r="K1490" s="516"/>
      <c r="L1490" s="516"/>
      <c r="M1490" s="345" t="s">
        <v>8</v>
      </c>
      <c r="N1490" s="343">
        <v>167</v>
      </c>
    </row>
    <row r="1491" spans="1:14" ht="12.75" customHeight="1" x14ac:dyDescent="0.25">
      <c r="A1491" s="342" t="s">
        <v>9389</v>
      </c>
      <c r="B1491" s="345" t="s">
        <v>384</v>
      </c>
      <c r="C1491" s="516" t="s">
        <v>9390</v>
      </c>
      <c r="D1491" s="516"/>
      <c r="E1491" s="516"/>
      <c r="F1491" s="516"/>
      <c r="G1491" s="516"/>
      <c r="H1491" s="516"/>
      <c r="I1491" s="516"/>
      <c r="J1491" s="516"/>
      <c r="K1491" s="516"/>
      <c r="L1491" s="516"/>
      <c r="M1491" s="345" t="s">
        <v>8</v>
      </c>
      <c r="N1491" s="343">
        <v>238</v>
      </c>
    </row>
    <row r="1492" spans="1:14" ht="12.75" customHeight="1" x14ac:dyDescent="0.25">
      <c r="A1492" s="342" t="s">
        <v>9391</v>
      </c>
      <c r="B1492" s="345" t="s">
        <v>384</v>
      </c>
      <c r="C1492" s="516" t="s">
        <v>9392</v>
      </c>
      <c r="D1492" s="516"/>
      <c r="E1492" s="516"/>
      <c r="F1492" s="516"/>
      <c r="G1492" s="516"/>
      <c r="H1492" s="516"/>
      <c r="I1492" s="516"/>
      <c r="J1492" s="516"/>
      <c r="K1492" s="516"/>
      <c r="L1492" s="516"/>
      <c r="M1492" s="345" t="s">
        <v>8</v>
      </c>
      <c r="N1492" s="343">
        <v>274</v>
      </c>
    </row>
    <row r="1493" spans="1:14" ht="13.5" customHeight="1" x14ac:dyDescent="0.25">
      <c r="A1493" s="342" t="s">
        <v>9393</v>
      </c>
      <c r="B1493" s="345" t="s">
        <v>384</v>
      </c>
      <c r="C1493" s="516" t="s">
        <v>9394</v>
      </c>
      <c r="D1493" s="516"/>
      <c r="E1493" s="516"/>
      <c r="F1493" s="516"/>
      <c r="G1493" s="516"/>
      <c r="H1493" s="516"/>
      <c r="I1493" s="516"/>
      <c r="J1493" s="516"/>
      <c r="K1493" s="516"/>
      <c r="L1493" s="516"/>
      <c r="M1493" s="345" t="s">
        <v>8</v>
      </c>
      <c r="N1493" s="343">
        <v>423</v>
      </c>
    </row>
    <row r="1494" spans="1:14" ht="12.75" customHeight="1" x14ac:dyDescent="0.25">
      <c r="A1494" s="342" t="s">
        <v>9395</v>
      </c>
      <c r="B1494" s="345" t="s">
        <v>384</v>
      </c>
      <c r="C1494" s="516" t="s">
        <v>9396</v>
      </c>
      <c r="D1494" s="516"/>
      <c r="E1494" s="516"/>
      <c r="F1494" s="516"/>
      <c r="G1494" s="516"/>
      <c r="H1494" s="516"/>
      <c r="I1494" s="516"/>
      <c r="J1494" s="516"/>
      <c r="K1494" s="516"/>
      <c r="L1494" s="516"/>
      <c r="M1494" s="345" t="s">
        <v>8</v>
      </c>
      <c r="N1494" s="343">
        <v>588</v>
      </c>
    </row>
    <row r="1495" spans="1:14" ht="13.5" customHeight="1" x14ac:dyDescent="0.25">
      <c r="A1495" s="342" t="s">
        <v>9397</v>
      </c>
      <c r="B1495" s="345" t="s">
        <v>384</v>
      </c>
      <c r="C1495" s="516" t="s">
        <v>9398</v>
      </c>
      <c r="D1495" s="516"/>
      <c r="E1495" s="516"/>
      <c r="F1495" s="516"/>
      <c r="G1495" s="516"/>
      <c r="H1495" s="516"/>
      <c r="I1495" s="516"/>
      <c r="J1495" s="516"/>
      <c r="K1495" s="516"/>
      <c r="L1495" s="516"/>
      <c r="M1495" s="345" t="s">
        <v>8</v>
      </c>
      <c r="N1495" s="343">
        <v>1007.78</v>
      </c>
    </row>
    <row r="1496" spans="1:14" ht="12.75" customHeight="1" x14ac:dyDescent="0.25">
      <c r="A1496" s="342" t="s">
        <v>9399</v>
      </c>
      <c r="B1496" s="345" t="s">
        <v>384</v>
      </c>
      <c r="C1496" s="516" t="s">
        <v>9400</v>
      </c>
      <c r="D1496" s="516"/>
      <c r="E1496" s="516"/>
      <c r="F1496" s="516"/>
      <c r="G1496" s="516"/>
      <c r="H1496" s="516"/>
      <c r="I1496" s="516"/>
      <c r="J1496" s="516"/>
      <c r="K1496" s="516"/>
      <c r="L1496" s="516"/>
      <c r="M1496" s="345" t="s">
        <v>8</v>
      </c>
      <c r="N1496" s="343">
        <v>354</v>
      </c>
    </row>
    <row r="1497" spans="1:14" ht="12.75" customHeight="1" x14ac:dyDescent="0.25">
      <c r="A1497" s="342" t="s">
        <v>9401</v>
      </c>
      <c r="B1497" s="345" t="s">
        <v>384</v>
      </c>
      <c r="C1497" s="516" t="s">
        <v>9402</v>
      </c>
      <c r="D1497" s="516"/>
      <c r="E1497" s="516"/>
      <c r="F1497" s="516"/>
      <c r="G1497" s="516"/>
      <c r="H1497" s="516"/>
      <c r="I1497" s="516"/>
      <c r="J1497" s="516"/>
      <c r="K1497" s="516"/>
      <c r="L1497" s="516"/>
      <c r="M1497" s="345" t="s">
        <v>8</v>
      </c>
      <c r="N1497" s="343">
        <v>51</v>
      </c>
    </row>
    <row r="1498" spans="1:14" ht="13.5" customHeight="1" x14ac:dyDescent="0.25">
      <c r="A1498" s="342" t="s">
        <v>9403</v>
      </c>
      <c r="B1498" s="345" t="s">
        <v>384</v>
      </c>
      <c r="C1498" s="516" t="s">
        <v>9404</v>
      </c>
      <c r="D1498" s="516"/>
      <c r="E1498" s="516"/>
      <c r="F1498" s="516"/>
      <c r="G1498" s="516"/>
      <c r="H1498" s="516"/>
      <c r="I1498" s="516"/>
      <c r="J1498" s="516"/>
      <c r="K1498" s="516"/>
      <c r="L1498" s="516"/>
      <c r="M1498" s="345" t="s">
        <v>8</v>
      </c>
      <c r="N1498" s="343">
        <v>33.9</v>
      </c>
    </row>
    <row r="1499" spans="1:14" ht="12.75" customHeight="1" x14ac:dyDescent="0.25">
      <c r="A1499" s="342" t="s">
        <v>9405</v>
      </c>
      <c r="B1499" s="345" t="s">
        <v>384</v>
      </c>
      <c r="C1499" s="516" t="s">
        <v>9406</v>
      </c>
      <c r="D1499" s="516"/>
      <c r="E1499" s="516"/>
      <c r="F1499" s="516"/>
      <c r="G1499" s="516"/>
      <c r="H1499" s="516"/>
      <c r="I1499" s="516"/>
      <c r="J1499" s="516"/>
      <c r="K1499" s="516"/>
      <c r="L1499" s="516"/>
      <c r="M1499" s="345" t="s">
        <v>8</v>
      </c>
      <c r="N1499" s="343">
        <v>51</v>
      </c>
    </row>
    <row r="1500" spans="1:14" ht="12.75" customHeight="1" x14ac:dyDescent="0.25">
      <c r="A1500" s="342" t="s">
        <v>9407</v>
      </c>
      <c r="B1500" s="345" t="s">
        <v>384</v>
      </c>
      <c r="C1500" s="516" t="s">
        <v>9408</v>
      </c>
      <c r="D1500" s="516"/>
      <c r="E1500" s="516"/>
      <c r="F1500" s="516"/>
      <c r="G1500" s="516"/>
      <c r="H1500" s="516"/>
      <c r="I1500" s="516"/>
      <c r="J1500" s="516"/>
      <c r="K1500" s="516"/>
      <c r="L1500" s="516"/>
      <c r="M1500" s="345" t="s">
        <v>8</v>
      </c>
      <c r="N1500" s="343">
        <v>80</v>
      </c>
    </row>
    <row r="1501" spans="1:14" ht="13.5" customHeight="1" x14ac:dyDescent="0.25">
      <c r="A1501" s="342" t="s">
        <v>9409</v>
      </c>
      <c r="B1501" s="345" t="s">
        <v>384</v>
      </c>
      <c r="C1501" s="516" t="s">
        <v>9410</v>
      </c>
      <c r="D1501" s="516"/>
      <c r="E1501" s="516"/>
      <c r="F1501" s="516"/>
      <c r="G1501" s="516"/>
      <c r="H1501" s="516"/>
      <c r="I1501" s="516"/>
      <c r="J1501" s="516"/>
      <c r="K1501" s="516"/>
      <c r="L1501" s="516"/>
      <c r="M1501" s="345" t="s">
        <v>8</v>
      </c>
      <c r="N1501" s="343">
        <v>85</v>
      </c>
    </row>
    <row r="1502" spans="1:14" ht="12.75" customHeight="1" x14ac:dyDescent="0.25">
      <c r="A1502" s="342" t="s">
        <v>9411</v>
      </c>
      <c r="B1502" s="345" t="s">
        <v>384</v>
      </c>
      <c r="C1502" s="516" t="s">
        <v>9412</v>
      </c>
      <c r="D1502" s="516"/>
      <c r="E1502" s="516"/>
      <c r="F1502" s="516"/>
      <c r="G1502" s="516"/>
      <c r="H1502" s="516"/>
      <c r="I1502" s="516"/>
      <c r="J1502" s="516"/>
      <c r="K1502" s="516"/>
      <c r="L1502" s="516"/>
      <c r="M1502" s="345" t="s">
        <v>510</v>
      </c>
      <c r="N1502" s="343">
        <v>350</v>
      </c>
    </row>
    <row r="1503" spans="1:14" ht="13.5" customHeight="1" x14ac:dyDescent="0.25">
      <c r="A1503" s="342" t="s">
        <v>9413</v>
      </c>
      <c r="B1503" s="345" t="s">
        <v>384</v>
      </c>
      <c r="C1503" s="516" t="s">
        <v>9414</v>
      </c>
      <c r="D1503" s="516"/>
      <c r="E1503" s="516"/>
      <c r="F1503" s="516"/>
      <c r="G1503" s="516"/>
      <c r="H1503" s="516"/>
      <c r="I1503" s="516"/>
      <c r="J1503" s="516"/>
      <c r="K1503" s="516"/>
      <c r="L1503" s="516"/>
      <c r="M1503" s="345" t="s">
        <v>510</v>
      </c>
      <c r="N1503" s="343">
        <v>206.98</v>
      </c>
    </row>
    <row r="1504" spans="1:14" ht="12.75" customHeight="1" x14ac:dyDescent="0.25">
      <c r="A1504" s="342" t="s">
        <v>9415</v>
      </c>
      <c r="B1504" s="345" t="s">
        <v>384</v>
      </c>
      <c r="C1504" s="516" t="s">
        <v>9416</v>
      </c>
      <c r="D1504" s="516"/>
      <c r="E1504" s="516"/>
      <c r="F1504" s="516"/>
      <c r="G1504" s="516"/>
      <c r="H1504" s="516"/>
      <c r="I1504" s="516"/>
      <c r="J1504" s="516"/>
      <c r="K1504" s="516"/>
      <c r="L1504" s="516"/>
      <c r="M1504" s="345" t="s">
        <v>510</v>
      </c>
      <c r="N1504" s="343">
        <v>226.92</v>
      </c>
    </row>
    <row r="1505" spans="1:14" ht="12.75" customHeight="1" x14ac:dyDescent="0.25">
      <c r="A1505" s="342" t="s">
        <v>9417</v>
      </c>
      <c r="B1505" s="345" t="s">
        <v>384</v>
      </c>
      <c r="C1505" s="516" t="s">
        <v>9418</v>
      </c>
      <c r="D1505" s="516"/>
      <c r="E1505" s="516"/>
      <c r="F1505" s="516"/>
      <c r="G1505" s="516"/>
      <c r="H1505" s="516"/>
      <c r="I1505" s="516"/>
      <c r="J1505" s="516"/>
      <c r="K1505" s="516"/>
      <c r="L1505" s="516"/>
      <c r="M1505" s="345" t="s">
        <v>510</v>
      </c>
      <c r="N1505" s="343">
        <v>189</v>
      </c>
    </row>
    <row r="1506" spans="1:14" ht="13.5" customHeight="1" x14ac:dyDescent="0.25">
      <c r="A1506" s="342" t="s">
        <v>9419</v>
      </c>
      <c r="B1506" s="345" t="s">
        <v>384</v>
      </c>
      <c r="C1506" s="516" t="s">
        <v>9420</v>
      </c>
      <c r="D1506" s="516"/>
      <c r="E1506" s="516"/>
      <c r="F1506" s="516"/>
      <c r="G1506" s="516"/>
      <c r="H1506" s="516"/>
      <c r="I1506" s="516"/>
      <c r="J1506" s="516"/>
      <c r="K1506" s="516"/>
      <c r="L1506" s="516"/>
      <c r="M1506" s="345" t="s">
        <v>510</v>
      </c>
      <c r="N1506" s="343">
        <v>447.3</v>
      </c>
    </row>
    <row r="1507" spans="1:14" ht="12.75" customHeight="1" x14ac:dyDescent="0.25">
      <c r="A1507" s="342" t="s">
        <v>9421</v>
      </c>
      <c r="B1507" s="345" t="s">
        <v>384</v>
      </c>
      <c r="C1507" s="516" t="s">
        <v>9422</v>
      </c>
      <c r="D1507" s="516"/>
      <c r="E1507" s="516"/>
      <c r="F1507" s="516"/>
      <c r="G1507" s="516"/>
      <c r="H1507" s="516"/>
      <c r="I1507" s="516"/>
      <c r="J1507" s="516"/>
      <c r="K1507" s="516"/>
      <c r="L1507" s="516"/>
      <c r="M1507" s="345" t="s">
        <v>510</v>
      </c>
      <c r="N1507" s="343">
        <v>699</v>
      </c>
    </row>
    <row r="1508" spans="1:14" ht="13.5" customHeight="1" x14ac:dyDescent="0.25">
      <c r="A1508" s="342" t="s">
        <v>9423</v>
      </c>
      <c r="B1508" s="345" t="s">
        <v>384</v>
      </c>
      <c r="C1508" s="516" t="s">
        <v>9424</v>
      </c>
      <c r="D1508" s="516"/>
      <c r="E1508" s="516"/>
      <c r="F1508" s="516"/>
      <c r="G1508" s="516"/>
      <c r="H1508" s="516"/>
      <c r="I1508" s="516"/>
      <c r="J1508" s="516"/>
      <c r="K1508" s="516"/>
      <c r="L1508" s="516"/>
      <c r="M1508" s="345" t="s">
        <v>8</v>
      </c>
      <c r="N1508" s="343">
        <v>268.45</v>
      </c>
    </row>
    <row r="1509" spans="1:14" ht="12.75" customHeight="1" x14ac:dyDescent="0.25">
      <c r="A1509" s="342" t="s">
        <v>9425</v>
      </c>
      <c r="B1509" s="345" t="s">
        <v>384</v>
      </c>
      <c r="C1509" s="516" t="s">
        <v>9426</v>
      </c>
      <c r="D1509" s="516"/>
      <c r="E1509" s="516"/>
      <c r="F1509" s="516"/>
      <c r="G1509" s="516"/>
      <c r="H1509" s="516"/>
      <c r="I1509" s="516"/>
      <c r="J1509" s="516"/>
      <c r="K1509" s="516"/>
      <c r="L1509" s="516"/>
      <c r="M1509" s="345" t="s">
        <v>510</v>
      </c>
      <c r="N1509" s="343">
        <v>679</v>
      </c>
    </row>
    <row r="1510" spans="1:14" ht="12.75" customHeight="1" x14ac:dyDescent="0.25">
      <c r="A1510" s="342" t="s">
        <v>9427</v>
      </c>
      <c r="B1510" s="345" t="s">
        <v>384</v>
      </c>
      <c r="C1510" s="516" t="s">
        <v>9428</v>
      </c>
      <c r="D1510" s="516"/>
      <c r="E1510" s="516"/>
      <c r="F1510" s="516"/>
      <c r="G1510" s="516"/>
      <c r="H1510" s="516"/>
      <c r="I1510" s="516"/>
      <c r="J1510" s="516"/>
      <c r="K1510" s="516"/>
      <c r="L1510" s="516"/>
      <c r="M1510" s="345" t="s">
        <v>8</v>
      </c>
      <c r="N1510" s="343">
        <v>126.75</v>
      </c>
    </row>
    <row r="1511" spans="1:14" ht="13.5" customHeight="1" x14ac:dyDescent="0.25">
      <c r="A1511" s="342" t="s">
        <v>9429</v>
      </c>
      <c r="B1511" s="345" t="s">
        <v>384</v>
      </c>
      <c r="C1511" s="516" t="s">
        <v>9430</v>
      </c>
      <c r="D1511" s="516"/>
      <c r="E1511" s="516"/>
      <c r="F1511" s="516"/>
      <c r="G1511" s="516"/>
      <c r="H1511" s="516"/>
      <c r="I1511" s="516"/>
      <c r="J1511" s="516"/>
      <c r="K1511" s="516"/>
      <c r="L1511" s="516"/>
      <c r="M1511" s="345" t="s">
        <v>510</v>
      </c>
      <c r="N1511" s="343">
        <v>90</v>
      </c>
    </row>
    <row r="1512" spans="1:14" ht="12.75" customHeight="1" x14ac:dyDescent="0.25">
      <c r="A1512" s="342" t="s">
        <v>9431</v>
      </c>
      <c r="B1512" s="345" t="s">
        <v>384</v>
      </c>
      <c r="C1512" s="516" t="s">
        <v>9432</v>
      </c>
      <c r="D1512" s="516"/>
      <c r="E1512" s="516"/>
      <c r="F1512" s="516"/>
      <c r="G1512" s="516"/>
      <c r="H1512" s="516"/>
      <c r="I1512" s="516"/>
      <c r="J1512" s="516"/>
      <c r="K1512" s="516"/>
      <c r="L1512" s="516"/>
      <c r="M1512" s="345" t="s">
        <v>510</v>
      </c>
      <c r="N1512" s="343">
        <v>168</v>
      </c>
    </row>
    <row r="1513" spans="1:14" ht="12.75" customHeight="1" x14ac:dyDescent="0.25">
      <c r="A1513" s="342" t="s">
        <v>9433</v>
      </c>
      <c r="B1513" s="345" t="s">
        <v>384</v>
      </c>
      <c r="C1513" s="516" t="s">
        <v>9434</v>
      </c>
      <c r="D1513" s="516"/>
      <c r="E1513" s="516"/>
      <c r="F1513" s="516"/>
      <c r="G1513" s="516"/>
      <c r="H1513" s="516"/>
      <c r="I1513" s="516"/>
      <c r="J1513" s="516"/>
      <c r="K1513" s="516"/>
      <c r="L1513" s="516"/>
      <c r="M1513" s="345" t="s">
        <v>510</v>
      </c>
      <c r="N1513" s="343">
        <v>161.25</v>
      </c>
    </row>
    <row r="1514" spans="1:14" ht="13.5" customHeight="1" x14ac:dyDescent="0.25">
      <c r="A1514" s="342" t="s">
        <v>9435</v>
      </c>
      <c r="B1514" s="345" t="s">
        <v>384</v>
      </c>
      <c r="C1514" s="516" t="s">
        <v>9436</v>
      </c>
      <c r="D1514" s="516"/>
      <c r="E1514" s="516"/>
      <c r="F1514" s="516"/>
      <c r="G1514" s="516"/>
      <c r="H1514" s="516"/>
      <c r="I1514" s="516"/>
      <c r="J1514" s="516"/>
      <c r="K1514" s="516"/>
      <c r="L1514" s="516"/>
      <c r="M1514" s="345" t="s">
        <v>510</v>
      </c>
      <c r="N1514" s="343">
        <v>150.25</v>
      </c>
    </row>
    <row r="1515" spans="1:14" ht="12.75" customHeight="1" x14ac:dyDescent="0.25">
      <c r="A1515" s="342" t="s">
        <v>9437</v>
      </c>
      <c r="B1515" s="345" t="s">
        <v>384</v>
      </c>
      <c r="C1515" s="516" t="s">
        <v>9438</v>
      </c>
      <c r="D1515" s="516"/>
      <c r="E1515" s="516"/>
      <c r="F1515" s="516"/>
      <c r="G1515" s="516"/>
      <c r="H1515" s="516"/>
      <c r="I1515" s="516"/>
      <c r="J1515" s="516"/>
      <c r="K1515" s="516"/>
      <c r="L1515" s="516"/>
      <c r="M1515" s="345" t="s">
        <v>510</v>
      </c>
      <c r="N1515" s="343">
        <v>98.25</v>
      </c>
    </row>
    <row r="1516" spans="1:14" ht="13.5" customHeight="1" x14ac:dyDescent="0.25">
      <c r="A1516" s="342" t="s">
        <v>9439</v>
      </c>
      <c r="B1516" s="345" t="s">
        <v>384</v>
      </c>
      <c r="C1516" s="516" t="s">
        <v>9440</v>
      </c>
      <c r="D1516" s="516"/>
      <c r="E1516" s="516"/>
      <c r="F1516" s="516"/>
      <c r="G1516" s="516"/>
      <c r="H1516" s="516"/>
      <c r="I1516" s="516"/>
      <c r="J1516" s="516"/>
      <c r="K1516" s="516"/>
      <c r="L1516" s="516"/>
      <c r="M1516" s="345" t="s">
        <v>510</v>
      </c>
      <c r="N1516" s="343">
        <v>520</v>
      </c>
    </row>
    <row r="1517" spans="1:14" ht="12.75" customHeight="1" x14ac:dyDescent="0.25">
      <c r="A1517" s="342" t="s">
        <v>9441</v>
      </c>
      <c r="B1517" s="345" t="s">
        <v>384</v>
      </c>
      <c r="C1517" s="516" t="s">
        <v>9442</v>
      </c>
      <c r="D1517" s="516"/>
      <c r="E1517" s="516"/>
      <c r="F1517" s="516"/>
      <c r="G1517" s="516"/>
      <c r="H1517" s="516"/>
      <c r="I1517" s="516"/>
      <c r="J1517" s="516"/>
      <c r="K1517" s="516"/>
      <c r="L1517" s="516"/>
      <c r="M1517" s="345" t="s">
        <v>9</v>
      </c>
      <c r="N1517" s="343">
        <v>163.29</v>
      </c>
    </row>
    <row r="1518" spans="1:14" ht="12.75" customHeight="1" x14ac:dyDescent="0.25">
      <c r="A1518" s="342" t="s">
        <v>9443</v>
      </c>
      <c r="B1518" s="345" t="s">
        <v>384</v>
      </c>
      <c r="C1518" s="516" t="s">
        <v>9444</v>
      </c>
      <c r="D1518" s="516"/>
      <c r="E1518" s="516"/>
      <c r="F1518" s="516"/>
      <c r="G1518" s="516"/>
      <c r="H1518" s="516"/>
      <c r="I1518" s="516"/>
      <c r="J1518" s="516"/>
      <c r="K1518" s="516"/>
      <c r="L1518" s="516"/>
      <c r="M1518" s="345" t="s">
        <v>9</v>
      </c>
      <c r="N1518" s="343">
        <v>185.67</v>
      </c>
    </row>
    <row r="1519" spans="1:14" ht="13.5" customHeight="1" x14ac:dyDescent="0.25">
      <c r="A1519" s="342" t="s">
        <v>9445</v>
      </c>
      <c r="B1519" s="345" t="s">
        <v>384</v>
      </c>
      <c r="C1519" s="516" t="s">
        <v>9446</v>
      </c>
      <c r="D1519" s="516"/>
      <c r="E1519" s="516"/>
      <c r="F1519" s="516"/>
      <c r="G1519" s="516"/>
      <c r="H1519" s="516"/>
      <c r="I1519" s="516"/>
      <c r="J1519" s="516"/>
      <c r="K1519" s="516"/>
      <c r="L1519" s="516"/>
      <c r="M1519" s="345" t="s">
        <v>9</v>
      </c>
      <c r="N1519" s="343">
        <v>185</v>
      </c>
    </row>
    <row r="1520" spans="1:14" ht="12.75" customHeight="1" x14ac:dyDescent="0.25">
      <c r="A1520" s="342" t="s">
        <v>9447</v>
      </c>
      <c r="B1520" s="345" t="s">
        <v>384</v>
      </c>
      <c r="C1520" s="516" t="s">
        <v>9448</v>
      </c>
      <c r="D1520" s="516"/>
      <c r="E1520" s="516"/>
      <c r="F1520" s="516"/>
      <c r="G1520" s="516"/>
      <c r="H1520" s="516"/>
      <c r="I1520" s="516"/>
      <c r="J1520" s="516"/>
      <c r="K1520" s="516"/>
      <c r="L1520" s="516"/>
      <c r="M1520" s="345" t="s">
        <v>9</v>
      </c>
      <c r="N1520" s="343">
        <v>750</v>
      </c>
    </row>
    <row r="1521" spans="1:14" ht="13.5" customHeight="1" x14ac:dyDescent="0.25">
      <c r="A1521" s="342" t="s">
        <v>9449</v>
      </c>
      <c r="B1521" s="345" t="s">
        <v>384</v>
      </c>
      <c r="C1521" s="516" t="s">
        <v>9450</v>
      </c>
      <c r="D1521" s="516"/>
      <c r="E1521" s="516"/>
      <c r="F1521" s="516"/>
      <c r="G1521" s="516"/>
      <c r="H1521" s="516"/>
      <c r="I1521" s="516"/>
      <c r="J1521" s="516"/>
      <c r="K1521" s="516"/>
      <c r="L1521" s="516"/>
      <c r="M1521" s="345" t="s">
        <v>9</v>
      </c>
      <c r="N1521" s="343">
        <v>225</v>
      </c>
    </row>
    <row r="1522" spans="1:14" ht="12.75" customHeight="1" x14ac:dyDescent="0.25">
      <c r="A1522" s="342" t="s">
        <v>9451</v>
      </c>
      <c r="B1522" s="345" t="s">
        <v>384</v>
      </c>
      <c r="C1522" s="516" t="s">
        <v>9452</v>
      </c>
      <c r="D1522" s="516"/>
      <c r="E1522" s="516"/>
      <c r="F1522" s="516"/>
      <c r="G1522" s="516"/>
      <c r="H1522" s="516"/>
      <c r="I1522" s="516"/>
      <c r="J1522" s="516"/>
      <c r="K1522" s="516"/>
      <c r="L1522" s="516"/>
      <c r="M1522" s="345" t="s">
        <v>510</v>
      </c>
      <c r="N1522" s="343">
        <v>2.5299999999999998</v>
      </c>
    </row>
    <row r="1523" spans="1:14" ht="12.75" customHeight="1" x14ac:dyDescent="0.25">
      <c r="A1523" s="342" t="s">
        <v>9453</v>
      </c>
      <c r="B1523" s="345" t="s">
        <v>384</v>
      </c>
      <c r="C1523" s="516" t="s">
        <v>9454</v>
      </c>
      <c r="D1523" s="516"/>
      <c r="E1523" s="516"/>
      <c r="F1523" s="516"/>
      <c r="G1523" s="516"/>
      <c r="H1523" s="516"/>
      <c r="I1523" s="516"/>
      <c r="J1523" s="516"/>
      <c r="K1523" s="516"/>
      <c r="L1523" s="516"/>
      <c r="M1523" s="345" t="s">
        <v>9</v>
      </c>
      <c r="N1523" s="343">
        <v>138.04</v>
      </c>
    </row>
    <row r="1524" spans="1:14" ht="13.5" customHeight="1" x14ac:dyDescent="0.25">
      <c r="A1524" s="342" t="s">
        <v>9455</v>
      </c>
      <c r="B1524" s="345" t="s">
        <v>384</v>
      </c>
      <c r="C1524" s="516" t="s">
        <v>9456</v>
      </c>
      <c r="D1524" s="516"/>
      <c r="E1524" s="516"/>
      <c r="F1524" s="516"/>
      <c r="G1524" s="516"/>
      <c r="H1524" s="516"/>
      <c r="I1524" s="516"/>
      <c r="J1524" s="516"/>
      <c r="K1524" s="516"/>
      <c r="L1524" s="516"/>
      <c r="M1524" s="345" t="s">
        <v>9</v>
      </c>
      <c r="N1524" s="343">
        <v>37.9</v>
      </c>
    </row>
    <row r="1525" spans="1:14" ht="12.75" customHeight="1" x14ac:dyDescent="0.25">
      <c r="A1525" s="342" t="s">
        <v>9457</v>
      </c>
      <c r="B1525" s="345" t="s">
        <v>384</v>
      </c>
      <c r="C1525" s="516" t="s">
        <v>9458</v>
      </c>
      <c r="D1525" s="516"/>
      <c r="E1525" s="516"/>
      <c r="F1525" s="516"/>
      <c r="G1525" s="516"/>
      <c r="H1525" s="516"/>
      <c r="I1525" s="516"/>
      <c r="J1525" s="516"/>
      <c r="K1525" s="516"/>
      <c r="L1525" s="516"/>
      <c r="M1525" s="345" t="s">
        <v>9</v>
      </c>
      <c r="N1525" s="343">
        <v>79.900000000000006</v>
      </c>
    </row>
    <row r="1526" spans="1:14" ht="13.5" customHeight="1" x14ac:dyDescent="0.25">
      <c r="A1526" s="342" t="s">
        <v>9459</v>
      </c>
      <c r="B1526" s="345" t="s">
        <v>384</v>
      </c>
      <c r="C1526" s="516" t="s">
        <v>9460</v>
      </c>
      <c r="D1526" s="516"/>
      <c r="E1526" s="516"/>
      <c r="F1526" s="516"/>
      <c r="G1526" s="516"/>
      <c r="H1526" s="516"/>
      <c r="I1526" s="516"/>
      <c r="J1526" s="516"/>
      <c r="K1526" s="516"/>
      <c r="L1526" s="516"/>
      <c r="M1526" s="345" t="s">
        <v>9</v>
      </c>
      <c r="N1526" s="343">
        <v>49.99</v>
      </c>
    </row>
    <row r="1527" spans="1:14" ht="12.75" customHeight="1" x14ac:dyDescent="0.25">
      <c r="A1527" s="342" t="s">
        <v>9461</v>
      </c>
      <c r="B1527" s="345" t="s">
        <v>384</v>
      </c>
      <c r="C1527" s="516" t="s">
        <v>9462</v>
      </c>
      <c r="D1527" s="516"/>
      <c r="E1527" s="516"/>
      <c r="F1527" s="516"/>
      <c r="G1527" s="516"/>
      <c r="H1527" s="516"/>
      <c r="I1527" s="516"/>
      <c r="J1527" s="516"/>
      <c r="K1527" s="516"/>
      <c r="L1527" s="516"/>
      <c r="M1527" s="345" t="s">
        <v>9</v>
      </c>
      <c r="N1527" s="343">
        <v>12.5</v>
      </c>
    </row>
    <row r="1528" spans="1:14" ht="12.75" customHeight="1" x14ac:dyDescent="0.25">
      <c r="A1528" s="342" t="s">
        <v>9463</v>
      </c>
      <c r="B1528" s="345" t="s">
        <v>384</v>
      </c>
      <c r="C1528" s="516" t="s">
        <v>9464</v>
      </c>
      <c r="D1528" s="516"/>
      <c r="E1528" s="516"/>
      <c r="F1528" s="516"/>
      <c r="G1528" s="516"/>
      <c r="H1528" s="516"/>
      <c r="I1528" s="516"/>
      <c r="J1528" s="516"/>
      <c r="K1528" s="516"/>
      <c r="L1528" s="516"/>
      <c r="M1528" s="345" t="s">
        <v>9</v>
      </c>
      <c r="N1528" s="343">
        <v>83.9</v>
      </c>
    </row>
    <row r="1529" spans="1:14" ht="13.5" customHeight="1" x14ac:dyDescent="0.25">
      <c r="A1529" s="342" t="s">
        <v>9465</v>
      </c>
      <c r="B1529" s="345" t="s">
        <v>384</v>
      </c>
      <c r="C1529" s="516" t="s">
        <v>9466</v>
      </c>
      <c r="D1529" s="516"/>
      <c r="E1529" s="516"/>
      <c r="F1529" s="516"/>
      <c r="G1529" s="516"/>
      <c r="H1529" s="516"/>
      <c r="I1529" s="516"/>
      <c r="J1529" s="516"/>
      <c r="K1529" s="516"/>
      <c r="L1529" s="516"/>
      <c r="M1529" s="345" t="s">
        <v>9</v>
      </c>
      <c r="N1529" s="343">
        <v>26</v>
      </c>
    </row>
    <row r="1530" spans="1:14" ht="12.75" customHeight="1" x14ac:dyDescent="0.25">
      <c r="A1530" s="342" t="s">
        <v>9467</v>
      </c>
      <c r="B1530" s="345" t="s">
        <v>384</v>
      </c>
      <c r="C1530" s="516" t="s">
        <v>9468</v>
      </c>
      <c r="D1530" s="516"/>
      <c r="E1530" s="516"/>
      <c r="F1530" s="516"/>
      <c r="G1530" s="516"/>
      <c r="H1530" s="516"/>
      <c r="I1530" s="516"/>
      <c r="J1530" s="516"/>
      <c r="K1530" s="516"/>
      <c r="L1530" s="516"/>
      <c r="M1530" s="345" t="s">
        <v>9</v>
      </c>
      <c r="N1530" s="343">
        <v>37.9</v>
      </c>
    </row>
    <row r="1531" spans="1:14" ht="12.75" customHeight="1" x14ac:dyDescent="0.25">
      <c r="A1531" s="342" t="s">
        <v>9469</v>
      </c>
      <c r="B1531" s="345" t="s">
        <v>384</v>
      </c>
      <c r="C1531" s="516" t="s">
        <v>9470</v>
      </c>
      <c r="D1531" s="516"/>
      <c r="E1531" s="516"/>
      <c r="F1531" s="516"/>
      <c r="G1531" s="516"/>
      <c r="H1531" s="516"/>
      <c r="I1531" s="516"/>
      <c r="J1531" s="516"/>
      <c r="K1531" s="516"/>
      <c r="L1531" s="516"/>
      <c r="M1531" s="345" t="s">
        <v>9</v>
      </c>
      <c r="N1531" s="343">
        <v>36.9</v>
      </c>
    </row>
    <row r="1532" spans="1:14" ht="13.5" customHeight="1" x14ac:dyDescent="0.25">
      <c r="A1532" s="342" t="s">
        <v>9471</v>
      </c>
      <c r="B1532" s="345" t="s">
        <v>384</v>
      </c>
      <c r="C1532" s="516" t="s">
        <v>700</v>
      </c>
      <c r="D1532" s="516"/>
      <c r="E1532" s="516"/>
      <c r="F1532" s="516"/>
      <c r="G1532" s="516"/>
      <c r="H1532" s="516"/>
      <c r="I1532" s="516"/>
      <c r="J1532" s="516"/>
      <c r="K1532" s="516"/>
      <c r="L1532" s="516"/>
      <c r="M1532" s="345" t="s">
        <v>9</v>
      </c>
      <c r="N1532" s="343">
        <v>27.9</v>
      </c>
    </row>
    <row r="1533" spans="1:14" ht="12.75" customHeight="1" x14ac:dyDescent="0.25">
      <c r="A1533" s="342" t="s">
        <v>9472</v>
      </c>
      <c r="B1533" s="345" t="s">
        <v>384</v>
      </c>
      <c r="C1533" s="516" t="s">
        <v>674</v>
      </c>
      <c r="D1533" s="516"/>
      <c r="E1533" s="516"/>
      <c r="F1533" s="516"/>
      <c r="G1533" s="516"/>
      <c r="H1533" s="516"/>
      <c r="I1533" s="516"/>
      <c r="J1533" s="516"/>
      <c r="K1533" s="516"/>
      <c r="L1533" s="516"/>
      <c r="M1533" s="345" t="s">
        <v>9</v>
      </c>
      <c r="N1533" s="343">
        <v>54</v>
      </c>
    </row>
    <row r="1534" spans="1:14" ht="13.5" customHeight="1" x14ac:dyDescent="0.25">
      <c r="A1534" s="342" t="s">
        <v>9473</v>
      </c>
      <c r="B1534" s="345" t="s">
        <v>384</v>
      </c>
      <c r="C1534" s="516" t="s">
        <v>9474</v>
      </c>
      <c r="D1534" s="516"/>
      <c r="E1534" s="516"/>
      <c r="F1534" s="516"/>
      <c r="G1534" s="516"/>
      <c r="H1534" s="516"/>
      <c r="I1534" s="516"/>
      <c r="J1534" s="516"/>
      <c r="K1534" s="516"/>
      <c r="L1534" s="516"/>
      <c r="M1534" s="345" t="s">
        <v>9</v>
      </c>
      <c r="N1534" s="343">
        <v>31.99</v>
      </c>
    </row>
    <row r="1535" spans="1:14" ht="12.75" customHeight="1" x14ac:dyDescent="0.25">
      <c r="A1535" s="342" t="s">
        <v>9475</v>
      </c>
      <c r="B1535" s="345" t="s">
        <v>384</v>
      </c>
      <c r="C1535" s="516" t="s">
        <v>9476</v>
      </c>
      <c r="D1535" s="516"/>
      <c r="E1535" s="516"/>
      <c r="F1535" s="516"/>
      <c r="G1535" s="516"/>
      <c r="H1535" s="516"/>
      <c r="I1535" s="516"/>
      <c r="J1535" s="516"/>
      <c r="K1535" s="516"/>
      <c r="L1535" s="516"/>
      <c r="M1535" s="345" t="s">
        <v>9</v>
      </c>
      <c r="N1535" s="343">
        <v>51.99</v>
      </c>
    </row>
    <row r="1536" spans="1:14" ht="12.75" customHeight="1" x14ac:dyDescent="0.25">
      <c r="A1536" s="342" t="s">
        <v>9477</v>
      </c>
      <c r="B1536" s="345" t="s">
        <v>384</v>
      </c>
      <c r="C1536" s="516" t="s">
        <v>9478</v>
      </c>
      <c r="D1536" s="516"/>
      <c r="E1536" s="516"/>
      <c r="F1536" s="516"/>
      <c r="G1536" s="516"/>
      <c r="H1536" s="516"/>
      <c r="I1536" s="516"/>
      <c r="J1536" s="516"/>
      <c r="K1536" s="516"/>
      <c r="L1536" s="516"/>
      <c r="M1536" s="345" t="s">
        <v>9</v>
      </c>
      <c r="N1536" s="343">
        <v>50.9</v>
      </c>
    </row>
    <row r="1537" spans="1:14" ht="13.5" customHeight="1" x14ac:dyDescent="0.25">
      <c r="A1537" s="342" t="s">
        <v>9479</v>
      </c>
      <c r="B1537" s="345" t="s">
        <v>384</v>
      </c>
      <c r="C1537" s="516" t="s">
        <v>9480</v>
      </c>
      <c r="D1537" s="516"/>
      <c r="E1537" s="516"/>
      <c r="F1537" s="516"/>
      <c r="G1537" s="516"/>
      <c r="H1537" s="516"/>
      <c r="I1537" s="516"/>
      <c r="J1537" s="516"/>
      <c r="K1537" s="516"/>
      <c r="L1537" s="516"/>
      <c r="M1537" s="345" t="s">
        <v>9</v>
      </c>
      <c r="N1537" s="343">
        <v>160</v>
      </c>
    </row>
    <row r="1538" spans="1:14" ht="12.75" customHeight="1" x14ac:dyDescent="0.25">
      <c r="A1538" s="342" t="s">
        <v>9481</v>
      </c>
      <c r="B1538" s="345" t="s">
        <v>384</v>
      </c>
      <c r="C1538" s="516" t="s">
        <v>578</v>
      </c>
      <c r="D1538" s="516"/>
      <c r="E1538" s="516"/>
      <c r="F1538" s="516"/>
      <c r="G1538" s="516"/>
      <c r="H1538" s="516"/>
      <c r="I1538" s="516"/>
      <c r="J1538" s="516"/>
      <c r="K1538" s="516"/>
      <c r="L1538" s="516"/>
      <c r="M1538" s="345" t="s">
        <v>9</v>
      </c>
      <c r="N1538" s="343">
        <v>180</v>
      </c>
    </row>
    <row r="1539" spans="1:14" ht="13.5" customHeight="1" x14ac:dyDescent="0.25">
      <c r="A1539" s="342" t="s">
        <v>9482</v>
      </c>
      <c r="B1539" s="345" t="s">
        <v>384</v>
      </c>
      <c r="C1539" s="516" t="s">
        <v>9483</v>
      </c>
      <c r="D1539" s="516"/>
      <c r="E1539" s="516"/>
      <c r="F1539" s="516"/>
      <c r="G1539" s="516"/>
      <c r="H1539" s="516"/>
      <c r="I1539" s="516"/>
      <c r="J1539" s="516"/>
      <c r="K1539" s="516"/>
      <c r="L1539" s="516"/>
      <c r="M1539" s="345" t="s">
        <v>9</v>
      </c>
      <c r="N1539" s="343">
        <v>190</v>
      </c>
    </row>
    <row r="1540" spans="1:14" ht="12.75" customHeight="1" x14ac:dyDescent="0.25">
      <c r="A1540" s="342" t="s">
        <v>9484</v>
      </c>
      <c r="B1540" s="345" t="s">
        <v>384</v>
      </c>
      <c r="C1540" s="516" t="s">
        <v>9485</v>
      </c>
      <c r="D1540" s="516"/>
      <c r="E1540" s="516"/>
      <c r="F1540" s="516"/>
      <c r="G1540" s="516"/>
      <c r="H1540" s="516"/>
      <c r="I1540" s="516"/>
      <c r="J1540" s="516"/>
      <c r="K1540" s="516"/>
      <c r="L1540" s="516"/>
      <c r="M1540" s="345" t="s">
        <v>9</v>
      </c>
      <c r="N1540" s="343">
        <v>190</v>
      </c>
    </row>
    <row r="1541" spans="1:14" ht="12.75" customHeight="1" x14ac:dyDescent="0.25">
      <c r="A1541" s="342" t="s">
        <v>9486</v>
      </c>
      <c r="B1541" s="345" t="s">
        <v>384</v>
      </c>
      <c r="C1541" s="516" t="s">
        <v>9487</v>
      </c>
      <c r="D1541" s="516"/>
      <c r="E1541" s="516"/>
      <c r="F1541" s="516"/>
      <c r="G1541" s="516"/>
      <c r="H1541" s="516"/>
      <c r="I1541" s="516"/>
      <c r="J1541" s="516"/>
      <c r="K1541" s="516"/>
      <c r="L1541" s="516"/>
      <c r="M1541" s="345" t="s">
        <v>9</v>
      </c>
      <c r="N1541" s="343">
        <v>28.5</v>
      </c>
    </row>
    <row r="1542" spans="1:14" ht="13.5" customHeight="1" x14ac:dyDescent="0.25">
      <c r="A1542" s="342" t="s">
        <v>9488</v>
      </c>
      <c r="B1542" s="345" t="s">
        <v>384</v>
      </c>
      <c r="C1542" s="516" t="s">
        <v>703</v>
      </c>
      <c r="D1542" s="516"/>
      <c r="E1542" s="516"/>
      <c r="F1542" s="516"/>
      <c r="G1542" s="516"/>
      <c r="H1542" s="516"/>
      <c r="I1542" s="516"/>
      <c r="J1542" s="516"/>
      <c r="K1542" s="516"/>
      <c r="L1542" s="516"/>
      <c r="M1542" s="345" t="s">
        <v>9</v>
      </c>
      <c r="N1542" s="343">
        <v>71.900000000000006</v>
      </c>
    </row>
    <row r="1543" spans="1:14" ht="12.75" customHeight="1" x14ac:dyDescent="0.25">
      <c r="A1543" s="342" t="s">
        <v>9489</v>
      </c>
      <c r="B1543" s="345" t="s">
        <v>384</v>
      </c>
      <c r="C1543" s="516" t="s">
        <v>9490</v>
      </c>
      <c r="D1543" s="516"/>
      <c r="E1543" s="516"/>
      <c r="F1543" s="516"/>
      <c r="G1543" s="516"/>
      <c r="H1543" s="516"/>
      <c r="I1543" s="516"/>
      <c r="J1543" s="516"/>
      <c r="K1543" s="516"/>
      <c r="L1543" s="516"/>
      <c r="M1543" s="345" t="s">
        <v>9199</v>
      </c>
      <c r="N1543" s="343">
        <v>79.900000000000006</v>
      </c>
    </row>
    <row r="1544" spans="1:14" ht="12.75" customHeight="1" x14ac:dyDescent="0.25">
      <c r="A1544" s="342" t="s">
        <v>9491</v>
      </c>
      <c r="B1544" s="345" t="s">
        <v>384</v>
      </c>
      <c r="C1544" s="516" t="s">
        <v>9492</v>
      </c>
      <c r="D1544" s="516"/>
      <c r="E1544" s="516"/>
      <c r="F1544" s="516"/>
      <c r="G1544" s="516"/>
      <c r="H1544" s="516"/>
      <c r="I1544" s="516"/>
      <c r="J1544" s="516"/>
      <c r="K1544" s="516"/>
      <c r="L1544" s="516"/>
      <c r="M1544" s="345" t="s">
        <v>216</v>
      </c>
      <c r="N1544" s="343">
        <v>35.61</v>
      </c>
    </row>
    <row r="1545" spans="1:14" ht="13.5" customHeight="1" x14ac:dyDescent="0.25">
      <c r="A1545" s="342" t="s">
        <v>9493</v>
      </c>
      <c r="B1545" s="345" t="s">
        <v>384</v>
      </c>
      <c r="C1545" s="516" t="s">
        <v>9494</v>
      </c>
      <c r="D1545" s="516"/>
      <c r="E1545" s="516"/>
      <c r="F1545" s="516"/>
      <c r="G1545" s="516"/>
      <c r="H1545" s="516"/>
      <c r="I1545" s="516"/>
      <c r="J1545" s="516"/>
      <c r="K1545" s="516"/>
      <c r="L1545" s="516"/>
      <c r="M1545" s="345" t="s">
        <v>9</v>
      </c>
      <c r="N1545" s="343">
        <v>82.5</v>
      </c>
    </row>
    <row r="1546" spans="1:14" ht="12.75" customHeight="1" x14ac:dyDescent="0.25">
      <c r="A1546" s="342" t="s">
        <v>9495</v>
      </c>
      <c r="B1546" s="345" t="s">
        <v>384</v>
      </c>
      <c r="C1546" s="516" t="s">
        <v>9496</v>
      </c>
      <c r="D1546" s="516"/>
      <c r="E1546" s="516"/>
      <c r="F1546" s="516"/>
      <c r="G1546" s="516"/>
      <c r="H1546" s="516"/>
      <c r="I1546" s="516"/>
      <c r="J1546" s="516"/>
      <c r="K1546" s="516"/>
      <c r="L1546" s="516"/>
      <c r="M1546" s="345" t="s">
        <v>9</v>
      </c>
      <c r="N1546" s="343">
        <v>28.5</v>
      </c>
    </row>
    <row r="1547" spans="1:14" ht="13.5" customHeight="1" x14ac:dyDescent="0.25">
      <c r="A1547" s="342" t="s">
        <v>9497</v>
      </c>
      <c r="B1547" s="345" t="s">
        <v>384</v>
      </c>
      <c r="C1547" s="516" t="s">
        <v>9498</v>
      </c>
      <c r="D1547" s="516"/>
      <c r="E1547" s="516"/>
      <c r="F1547" s="516"/>
      <c r="G1547" s="516"/>
      <c r="H1547" s="516"/>
      <c r="I1547" s="516"/>
      <c r="J1547" s="516"/>
      <c r="K1547" s="516"/>
      <c r="L1547" s="516"/>
      <c r="M1547" s="345" t="s">
        <v>8</v>
      </c>
      <c r="N1547" s="343">
        <v>1.1000000000000001</v>
      </c>
    </row>
    <row r="1548" spans="1:14" ht="12.75" customHeight="1" x14ac:dyDescent="0.25">
      <c r="A1548" s="342" t="s">
        <v>9499</v>
      </c>
      <c r="B1548" s="345" t="s">
        <v>384</v>
      </c>
      <c r="C1548" s="516" t="s">
        <v>9500</v>
      </c>
      <c r="D1548" s="516"/>
      <c r="E1548" s="516"/>
      <c r="F1548" s="516"/>
      <c r="G1548" s="516"/>
      <c r="H1548" s="516"/>
      <c r="I1548" s="516"/>
      <c r="J1548" s="516"/>
      <c r="K1548" s="516"/>
      <c r="L1548" s="516"/>
      <c r="M1548" s="345" t="s">
        <v>8</v>
      </c>
      <c r="N1548" s="343">
        <v>20.190000000000001</v>
      </c>
    </row>
    <row r="1549" spans="1:14" ht="3" customHeight="1" x14ac:dyDescent="0.25">
      <c r="C1549" s="516"/>
      <c r="D1549" s="516"/>
      <c r="E1549" s="516"/>
      <c r="F1549" s="516"/>
      <c r="G1549" s="516"/>
      <c r="H1549" s="516"/>
      <c r="I1549" s="516"/>
      <c r="J1549" s="516"/>
      <c r="K1549" s="516"/>
      <c r="L1549" s="516"/>
    </row>
    <row r="1550" spans="1:14" ht="13.5" customHeight="1" x14ac:dyDescent="0.25">
      <c r="A1550" s="342" t="s">
        <v>9501</v>
      </c>
      <c r="B1550" s="345" t="s">
        <v>384</v>
      </c>
      <c r="C1550" s="516" t="s">
        <v>706</v>
      </c>
      <c r="D1550" s="516"/>
      <c r="E1550" s="516"/>
      <c r="F1550" s="516"/>
      <c r="G1550" s="516"/>
      <c r="H1550" s="516"/>
      <c r="I1550" s="516"/>
      <c r="J1550" s="516"/>
      <c r="K1550" s="516"/>
      <c r="L1550" s="516"/>
      <c r="M1550" s="345" t="s">
        <v>8</v>
      </c>
      <c r="N1550" s="343">
        <v>15.38</v>
      </c>
    </row>
    <row r="1551" spans="1:14" ht="12.75" customHeight="1" x14ac:dyDescent="0.25">
      <c r="A1551" s="342" t="s">
        <v>9502</v>
      </c>
      <c r="B1551" s="345" t="s">
        <v>384</v>
      </c>
      <c r="C1551" s="516" t="s">
        <v>9503</v>
      </c>
      <c r="D1551" s="516"/>
      <c r="E1551" s="516"/>
      <c r="F1551" s="516"/>
      <c r="G1551" s="516"/>
      <c r="H1551" s="516"/>
      <c r="I1551" s="516"/>
      <c r="J1551" s="516"/>
      <c r="K1551" s="516"/>
      <c r="L1551" s="516"/>
      <c r="M1551" s="345" t="s">
        <v>8</v>
      </c>
      <c r="N1551" s="343">
        <v>20</v>
      </c>
    </row>
    <row r="1552" spans="1:14" ht="13.5" customHeight="1" x14ac:dyDescent="0.25">
      <c r="A1552" s="342" t="s">
        <v>9504</v>
      </c>
      <c r="B1552" s="345" t="s">
        <v>384</v>
      </c>
      <c r="C1552" s="516" t="s">
        <v>9505</v>
      </c>
      <c r="D1552" s="516"/>
      <c r="E1552" s="516"/>
      <c r="F1552" s="516"/>
      <c r="G1552" s="516"/>
      <c r="H1552" s="516"/>
      <c r="I1552" s="516"/>
      <c r="J1552" s="516"/>
      <c r="K1552" s="516"/>
      <c r="L1552" s="516"/>
      <c r="M1552" s="345" t="s">
        <v>8</v>
      </c>
      <c r="N1552" s="343">
        <v>3.62</v>
      </c>
    </row>
    <row r="1553" spans="1:14" ht="12.75" customHeight="1" x14ac:dyDescent="0.25">
      <c r="A1553" s="342" t="s">
        <v>9506</v>
      </c>
      <c r="B1553" s="345" t="s">
        <v>384</v>
      </c>
      <c r="C1553" s="516" t="s">
        <v>9507</v>
      </c>
      <c r="D1553" s="516"/>
      <c r="E1553" s="516"/>
      <c r="F1553" s="516"/>
      <c r="G1553" s="516"/>
      <c r="H1553" s="516"/>
      <c r="I1553" s="516"/>
      <c r="J1553" s="516"/>
      <c r="K1553" s="516"/>
      <c r="L1553" s="516"/>
      <c r="M1553" s="345" t="s">
        <v>9</v>
      </c>
      <c r="N1553" s="343">
        <v>150</v>
      </c>
    </row>
    <row r="1554" spans="1:14" ht="12.75" customHeight="1" x14ac:dyDescent="0.25">
      <c r="A1554" s="342" t="s">
        <v>9508</v>
      </c>
      <c r="B1554" s="345" t="s">
        <v>384</v>
      </c>
      <c r="C1554" s="516" t="s">
        <v>9509</v>
      </c>
      <c r="D1554" s="516"/>
      <c r="E1554" s="516"/>
      <c r="F1554" s="516"/>
      <c r="G1554" s="516"/>
      <c r="H1554" s="516"/>
      <c r="I1554" s="516"/>
      <c r="J1554" s="516"/>
      <c r="K1554" s="516"/>
      <c r="L1554" s="516"/>
      <c r="M1554" s="345" t="s">
        <v>9</v>
      </c>
      <c r="N1554" s="343">
        <v>46.9</v>
      </c>
    </row>
    <row r="1555" spans="1:14" ht="3.75" customHeight="1" x14ac:dyDescent="0.25">
      <c r="C1555" s="516"/>
      <c r="D1555" s="516"/>
      <c r="E1555" s="516"/>
      <c r="F1555" s="516"/>
      <c r="G1555" s="516"/>
      <c r="H1555" s="516"/>
      <c r="I1555" s="516"/>
      <c r="J1555" s="516"/>
      <c r="K1555" s="516"/>
      <c r="L1555" s="516"/>
    </row>
    <row r="1556" spans="1:14" ht="12.75" customHeight="1" x14ac:dyDescent="0.25">
      <c r="A1556" s="342" t="s">
        <v>9510</v>
      </c>
      <c r="B1556" s="345" t="s">
        <v>384</v>
      </c>
      <c r="C1556" s="516" t="s">
        <v>9511</v>
      </c>
      <c r="D1556" s="516"/>
      <c r="E1556" s="516"/>
      <c r="F1556" s="516"/>
      <c r="G1556" s="516"/>
      <c r="H1556" s="516"/>
      <c r="I1556" s="516"/>
      <c r="J1556" s="516"/>
      <c r="K1556" s="516"/>
      <c r="L1556" s="516"/>
      <c r="M1556" s="345" t="s">
        <v>9</v>
      </c>
      <c r="N1556" s="343">
        <v>39.5</v>
      </c>
    </row>
    <row r="1557" spans="1:14" ht="12.75" customHeight="1" x14ac:dyDescent="0.25">
      <c r="A1557" s="342" t="s">
        <v>9512</v>
      </c>
      <c r="B1557" s="345" t="s">
        <v>384</v>
      </c>
      <c r="C1557" s="516" t="s">
        <v>9513</v>
      </c>
      <c r="D1557" s="516"/>
      <c r="E1557" s="516"/>
      <c r="F1557" s="516"/>
      <c r="G1557" s="516"/>
      <c r="H1557" s="516"/>
      <c r="I1557" s="516"/>
      <c r="J1557" s="516"/>
      <c r="K1557" s="516"/>
      <c r="L1557" s="516"/>
      <c r="M1557" s="345" t="s">
        <v>9</v>
      </c>
      <c r="N1557" s="343">
        <v>39.99</v>
      </c>
    </row>
    <row r="1558" spans="1:14" ht="13.5" customHeight="1" x14ac:dyDescent="0.25">
      <c r="A1558" s="342" t="s">
        <v>9514</v>
      </c>
      <c r="B1558" s="345" t="s">
        <v>384</v>
      </c>
      <c r="C1558" s="516" t="s">
        <v>9515</v>
      </c>
      <c r="D1558" s="516"/>
      <c r="E1558" s="516"/>
      <c r="F1558" s="516"/>
      <c r="G1558" s="516"/>
      <c r="H1558" s="516"/>
      <c r="I1558" s="516"/>
      <c r="J1558" s="516"/>
      <c r="K1558" s="516"/>
      <c r="L1558" s="516"/>
      <c r="M1558" s="345" t="s">
        <v>510</v>
      </c>
      <c r="N1558" s="343">
        <v>90.86</v>
      </c>
    </row>
    <row r="1559" spans="1:14" ht="12.75" customHeight="1" x14ac:dyDescent="0.25">
      <c r="A1559" s="342" t="s">
        <v>9516</v>
      </c>
      <c r="B1559" s="345" t="s">
        <v>384</v>
      </c>
      <c r="C1559" s="516" t="s">
        <v>9517</v>
      </c>
      <c r="D1559" s="516"/>
      <c r="E1559" s="516"/>
      <c r="F1559" s="516"/>
      <c r="G1559" s="516"/>
      <c r="H1559" s="516"/>
      <c r="I1559" s="516"/>
      <c r="J1559" s="516"/>
      <c r="K1559" s="516"/>
      <c r="L1559" s="516"/>
      <c r="M1559" s="345" t="s">
        <v>510</v>
      </c>
      <c r="N1559" s="343">
        <v>2054</v>
      </c>
    </row>
    <row r="1560" spans="1:14" ht="3.75" customHeight="1" x14ac:dyDescent="0.25">
      <c r="C1560" s="516"/>
      <c r="D1560" s="516"/>
      <c r="E1560" s="516"/>
      <c r="F1560" s="516"/>
      <c r="G1560" s="516"/>
      <c r="H1560" s="516"/>
      <c r="I1560" s="516"/>
      <c r="J1560" s="516"/>
      <c r="K1560" s="516"/>
      <c r="L1560" s="516"/>
    </row>
    <row r="1561" spans="1:14" ht="12.75" customHeight="1" x14ac:dyDescent="0.25">
      <c r="A1561" s="342" t="s">
        <v>9518</v>
      </c>
      <c r="B1561" s="345" t="s">
        <v>384</v>
      </c>
      <c r="C1561" s="516" t="s">
        <v>9519</v>
      </c>
      <c r="D1561" s="516"/>
      <c r="E1561" s="516"/>
      <c r="F1561" s="516"/>
      <c r="G1561" s="516"/>
      <c r="H1561" s="516"/>
      <c r="I1561" s="516"/>
      <c r="J1561" s="516"/>
      <c r="K1561" s="516"/>
      <c r="L1561" s="516"/>
      <c r="M1561" s="345" t="s">
        <v>510</v>
      </c>
      <c r="N1561" s="343">
        <v>3829.9</v>
      </c>
    </row>
    <row r="1562" spans="1:14" ht="12.75" customHeight="1" x14ac:dyDescent="0.25">
      <c r="A1562" s="342" t="s">
        <v>9520</v>
      </c>
      <c r="B1562" s="345" t="s">
        <v>384</v>
      </c>
      <c r="C1562" s="516" t="s">
        <v>9521</v>
      </c>
      <c r="D1562" s="516"/>
      <c r="E1562" s="516"/>
      <c r="F1562" s="516"/>
      <c r="G1562" s="516"/>
      <c r="H1562" s="516"/>
      <c r="I1562" s="516"/>
      <c r="J1562" s="516"/>
      <c r="K1562" s="516"/>
      <c r="L1562" s="516"/>
      <c r="M1562" s="345" t="s">
        <v>1602</v>
      </c>
      <c r="N1562" s="343">
        <v>1433.48</v>
      </c>
    </row>
    <row r="1563" spans="1:14" ht="13.5" customHeight="1" x14ac:dyDescent="0.25">
      <c r="A1563" s="342" t="s">
        <v>9522</v>
      </c>
      <c r="B1563" s="345" t="s">
        <v>384</v>
      </c>
      <c r="C1563" s="516" t="s">
        <v>9523</v>
      </c>
      <c r="D1563" s="516"/>
      <c r="E1563" s="516"/>
      <c r="F1563" s="516"/>
      <c r="G1563" s="516"/>
      <c r="H1563" s="516"/>
      <c r="I1563" s="516"/>
      <c r="J1563" s="516"/>
      <c r="K1563" s="516"/>
      <c r="L1563" s="516"/>
      <c r="M1563" s="345" t="s">
        <v>510</v>
      </c>
      <c r="N1563" s="343">
        <v>82.86</v>
      </c>
    </row>
    <row r="1564" spans="1:14" ht="12.75" customHeight="1" x14ac:dyDescent="0.25">
      <c r="A1564" s="342" t="s">
        <v>9524</v>
      </c>
      <c r="B1564" s="345" t="s">
        <v>384</v>
      </c>
      <c r="C1564" s="516" t="s">
        <v>9525</v>
      </c>
      <c r="D1564" s="516"/>
      <c r="E1564" s="516"/>
      <c r="F1564" s="516"/>
      <c r="G1564" s="516"/>
      <c r="H1564" s="516"/>
      <c r="I1564" s="516"/>
      <c r="J1564" s="516"/>
      <c r="K1564" s="516"/>
      <c r="L1564" s="516"/>
      <c r="M1564" s="345" t="s">
        <v>510</v>
      </c>
      <c r="N1564" s="343">
        <v>120</v>
      </c>
    </row>
    <row r="1565" spans="1:14" ht="13.5" customHeight="1" x14ac:dyDescent="0.25">
      <c r="A1565" s="342" t="s">
        <v>9526</v>
      </c>
      <c r="B1565" s="345" t="s">
        <v>384</v>
      </c>
      <c r="C1565" s="516" t="s">
        <v>9527</v>
      </c>
      <c r="D1565" s="516"/>
      <c r="E1565" s="516"/>
      <c r="F1565" s="516"/>
      <c r="G1565" s="516"/>
      <c r="H1565" s="516"/>
      <c r="I1565" s="516"/>
      <c r="J1565" s="516"/>
      <c r="K1565" s="516"/>
      <c r="L1565" s="516"/>
      <c r="M1565" s="345" t="s">
        <v>510</v>
      </c>
      <c r="N1565" s="343">
        <v>1520</v>
      </c>
    </row>
    <row r="1566" spans="1:14" ht="12.75" customHeight="1" x14ac:dyDescent="0.25">
      <c r="A1566" s="342" t="s">
        <v>9528</v>
      </c>
      <c r="B1566" s="345" t="s">
        <v>384</v>
      </c>
      <c r="C1566" s="516" t="s">
        <v>9529</v>
      </c>
      <c r="D1566" s="516"/>
      <c r="E1566" s="516"/>
      <c r="F1566" s="516"/>
      <c r="G1566" s="516"/>
      <c r="H1566" s="516"/>
      <c r="I1566" s="516"/>
      <c r="J1566" s="516"/>
      <c r="K1566" s="516"/>
      <c r="L1566" s="516"/>
      <c r="M1566" s="345" t="s">
        <v>9530</v>
      </c>
      <c r="N1566" s="343">
        <v>260.13</v>
      </c>
    </row>
    <row r="1567" spans="1:14" ht="12.75" customHeight="1" x14ac:dyDescent="0.25">
      <c r="A1567" s="342" t="s">
        <v>9531</v>
      </c>
      <c r="B1567" s="345" t="s">
        <v>384</v>
      </c>
      <c r="C1567" s="516" t="s">
        <v>9532</v>
      </c>
      <c r="D1567" s="516"/>
      <c r="E1567" s="516"/>
      <c r="F1567" s="516"/>
      <c r="G1567" s="516"/>
      <c r="H1567" s="516"/>
      <c r="I1567" s="516"/>
      <c r="J1567" s="516"/>
      <c r="K1567" s="516"/>
      <c r="L1567" s="516"/>
      <c r="M1567" s="345" t="s">
        <v>8</v>
      </c>
      <c r="N1567" s="343">
        <v>2.08</v>
      </c>
    </row>
    <row r="1568" spans="1:14" ht="13.5" customHeight="1" x14ac:dyDescent="0.25">
      <c r="A1568" s="342" t="s">
        <v>9533</v>
      </c>
      <c r="B1568" s="345" t="s">
        <v>384</v>
      </c>
      <c r="C1568" s="516" t="s">
        <v>707</v>
      </c>
      <c r="D1568" s="516"/>
      <c r="E1568" s="516"/>
      <c r="F1568" s="516"/>
      <c r="G1568" s="516"/>
      <c r="H1568" s="516"/>
      <c r="I1568" s="516"/>
      <c r="J1568" s="516"/>
      <c r="K1568" s="516"/>
      <c r="L1568" s="516"/>
      <c r="M1568" s="345" t="s">
        <v>510</v>
      </c>
      <c r="N1568" s="343">
        <v>2.21</v>
      </c>
    </row>
    <row r="1569" spans="1:14" ht="12.75" customHeight="1" x14ac:dyDescent="0.25">
      <c r="A1569" s="342" t="s">
        <v>9534</v>
      </c>
      <c r="B1569" s="345" t="s">
        <v>384</v>
      </c>
      <c r="C1569" s="516" t="s">
        <v>9535</v>
      </c>
      <c r="D1569" s="516"/>
      <c r="E1569" s="516"/>
      <c r="F1569" s="516"/>
      <c r="G1569" s="516"/>
      <c r="H1569" s="516"/>
      <c r="I1569" s="516"/>
      <c r="J1569" s="516"/>
      <c r="K1569" s="516"/>
      <c r="L1569" s="516"/>
      <c r="M1569" s="345" t="s">
        <v>510</v>
      </c>
      <c r="N1569" s="343">
        <v>2228.8000000000002</v>
      </c>
    </row>
    <row r="1570" spans="1:14" ht="12.75" customHeight="1" x14ac:dyDescent="0.25">
      <c r="A1570" s="342" t="s">
        <v>9536</v>
      </c>
      <c r="B1570" s="345" t="s">
        <v>384</v>
      </c>
      <c r="C1570" s="516" t="s">
        <v>9537</v>
      </c>
      <c r="D1570" s="516"/>
      <c r="E1570" s="516"/>
      <c r="F1570" s="516"/>
      <c r="G1570" s="516"/>
      <c r="H1570" s="516"/>
      <c r="I1570" s="516"/>
      <c r="J1570" s="516"/>
      <c r="K1570" s="516"/>
      <c r="L1570" s="516"/>
      <c r="M1570" s="345" t="s">
        <v>510</v>
      </c>
      <c r="N1570" s="343">
        <v>5028.8</v>
      </c>
    </row>
    <row r="1571" spans="1:14" ht="13.5" customHeight="1" x14ac:dyDescent="0.25">
      <c r="A1571" s="342" t="s">
        <v>9538</v>
      </c>
      <c r="B1571" s="345" t="s">
        <v>384</v>
      </c>
      <c r="C1571" s="516" t="s">
        <v>9539</v>
      </c>
      <c r="D1571" s="516"/>
      <c r="E1571" s="516"/>
      <c r="F1571" s="516"/>
      <c r="G1571" s="516"/>
      <c r="H1571" s="516"/>
      <c r="I1571" s="516"/>
      <c r="J1571" s="516"/>
      <c r="K1571" s="516"/>
      <c r="L1571" s="516"/>
      <c r="M1571" s="345" t="s">
        <v>510</v>
      </c>
      <c r="N1571" s="343">
        <v>4916.8</v>
      </c>
    </row>
    <row r="1572" spans="1:14" ht="12.75" customHeight="1" x14ac:dyDescent="0.25">
      <c r="A1572" s="342" t="s">
        <v>9540</v>
      </c>
      <c r="B1572" s="345" t="s">
        <v>384</v>
      </c>
      <c r="C1572" s="516" t="s">
        <v>9541</v>
      </c>
      <c r="D1572" s="516"/>
      <c r="E1572" s="516"/>
      <c r="F1572" s="516"/>
      <c r="G1572" s="516"/>
      <c r="H1572" s="516"/>
      <c r="I1572" s="516"/>
      <c r="J1572" s="516"/>
      <c r="K1572" s="516"/>
      <c r="L1572" s="516"/>
      <c r="M1572" s="345" t="s">
        <v>510</v>
      </c>
      <c r="N1572" s="343">
        <v>4804.8</v>
      </c>
    </row>
    <row r="1573" spans="1:14" ht="13.5" customHeight="1" x14ac:dyDescent="0.25">
      <c r="A1573" s="342" t="s">
        <v>9542</v>
      </c>
      <c r="B1573" s="345" t="s">
        <v>384</v>
      </c>
      <c r="C1573" s="516" t="s">
        <v>9543</v>
      </c>
      <c r="D1573" s="516"/>
      <c r="E1573" s="516"/>
      <c r="F1573" s="516"/>
      <c r="G1573" s="516"/>
      <c r="H1573" s="516"/>
      <c r="I1573" s="516"/>
      <c r="J1573" s="516"/>
      <c r="K1573" s="516"/>
      <c r="L1573" s="516"/>
      <c r="M1573" s="345" t="s">
        <v>510</v>
      </c>
      <c r="N1573" s="343">
        <v>2116.8000000000002</v>
      </c>
    </row>
    <row r="1574" spans="1:14" ht="12.75" customHeight="1" x14ac:dyDescent="0.25">
      <c r="A1574" s="342" t="s">
        <v>9544</v>
      </c>
      <c r="B1574" s="345" t="s">
        <v>384</v>
      </c>
      <c r="C1574" s="516" t="s">
        <v>9545</v>
      </c>
      <c r="D1574" s="516"/>
      <c r="E1574" s="516"/>
      <c r="F1574" s="516"/>
      <c r="G1574" s="516"/>
      <c r="H1574" s="516"/>
      <c r="I1574" s="516"/>
      <c r="J1574" s="516"/>
      <c r="K1574" s="516"/>
      <c r="L1574" s="516"/>
      <c r="M1574" s="345" t="s">
        <v>9</v>
      </c>
      <c r="N1574" s="343">
        <v>65</v>
      </c>
    </row>
    <row r="1575" spans="1:14" ht="12.75" customHeight="1" x14ac:dyDescent="0.25">
      <c r="A1575" s="342" t="s">
        <v>9546</v>
      </c>
      <c r="B1575" s="345" t="s">
        <v>384</v>
      </c>
      <c r="C1575" s="516" t="s">
        <v>9547</v>
      </c>
      <c r="D1575" s="516"/>
      <c r="E1575" s="516"/>
      <c r="F1575" s="516"/>
      <c r="G1575" s="516"/>
      <c r="H1575" s="516"/>
      <c r="I1575" s="516"/>
      <c r="J1575" s="516"/>
      <c r="K1575" s="516"/>
      <c r="L1575" s="516"/>
      <c r="M1575" s="345" t="s">
        <v>510</v>
      </c>
      <c r="N1575" s="343">
        <v>400</v>
      </c>
    </row>
    <row r="1576" spans="1:14" ht="13.5" customHeight="1" x14ac:dyDescent="0.25">
      <c r="A1576" s="342" t="s">
        <v>9548</v>
      </c>
      <c r="B1576" s="345" t="s">
        <v>384</v>
      </c>
      <c r="C1576" s="516" t="s">
        <v>9549</v>
      </c>
      <c r="D1576" s="516"/>
      <c r="E1576" s="516"/>
      <c r="F1576" s="516"/>
      <c r="G1576" s="516"/>
      <c r="H1576" s="516"/>
      <c r="I1576" s="516"/>
      <c r="J1576" s="516"/>
      <c r="K1576" s="516"/>
      <c r="L1576" s="516"/>
      <c r="M1576" s="345" t="s">
        <v>510</v>
      </c>
      <c r="N1576" s="343">
        <v>685</v>
      </c>
    </row>
    <row r="1577" spans="1:14" ht="12.75" customHeight="1" x14ac:dyDescent="0.25">
      <c r="A1577" s="342" t="s">
        <v>9550</v>
      </c>
      <c r="B1577" s="345" t="s">
        <v>384</v>
      </c>
      <c r="C1577" s="516" t="s">
        <v>9551</v>
      </c>
      <c r="D1577" s="516"/>
      <c r="E1577" s="516"/>
      <c r="F1577" s="516"/>
      <c r="G1577" s="516"/>
      <c r="H1577" s="516"/>
      <c r="I1577" s="516"/>
      <c r="J1577" s="516"/>
      <c r="K1577" s="516"/>
      <c r="L1577" s="516"/>
      <c r="M1577" s="345" t="s">
        <v>510</v>
      </c>
      <c r="N1577" s="343">
        <v>186.92</v>
      </c>
    </row>
    <row r="1578" spans="1:14" ht="13.5" customHeight="1" x14ac:dyDescent="0.25">
      <c r="A1578" s="342" t="s">
        <v>9552</v>
      </c>
      <c r="B1578" s="345" t="s">
        <v>384</v>
      </c>
      <c r="C1578" s="516" t="s">
        <v>9553</v>
      </c>
      <c r="D1578" s="516"/>
      <c r="E1578" s="516"/>
      <c r="F1578" s="516"/>
      <c r="G1578" s="516"/>
      <c r="H1578" s="516"/>
      <c r="I1578" s="516"/>
      <c r="J1578" s="516"/>
      <c r="K1578" s="516"/>
      <c r="L1578" s="516"/>
      <c r="M1578" s="345" t="s">
        <v>510</v>
      </c>
      <c r="N1578" s="343">
        <v>8</v>
      </c>
    </row>
    <row r="1579" spans="1:14" ht="12.75" customHeight="1" x14ac:dyDescent="0.25">
      <c r="A1579" s="342" t="s">
        <v>9554</v>
      </c>
      <c r="B1579" s="345" t="s">
        <v>384</v>
      </c>
      <c r="C1579" s="516" t="s">
        <v>9555</v>
      </c>
      <c r="D1579" s="516"/>
      <c r="E1579" s="516"/>
      <c r="F1579" s="516"/>
      <c r="G1579" s="516"/>
      <c r="H1579" s="516"/>
      <c r="I1579" s="516"/>
      <c r="J1579" s="516"/>
      <c r="K1579" s="516"/>
      <c r="L1579" s="516"/>
      <c r="M1579" s="345" t="s">
        <v>510</v>
      </c>
      <c r="N1579" s="343">
        <v>13.8</v>
      </c>
    </row>
    <row r="1580" spans="1:14" ht="12.75" customHeight="1" x14ac:dyDescent="0.25">
      <c r="A1580" s="342" t="s">
        <v>9556</v>
      </c>
      <c r="B1580" s="345" t="s">
        <v>384</v>
      </c>
      <c r="C1580" s="516" t="s">
        <v>9557</v>
      </c>
      <c r="D1580" s="516"/>
      <c r="E1580" s="516"/>
      <c r="F1580" s="516"/>
      <c r="G1580" s="516"/>
      <c r="H1580" s="516"/>
      <c r="I1580" s="516"/>
      <c r="J1580" s="516"/>
      <c r="K1580" s="516"/>
      <c r="L1580" s="516"/>
      <c r="M1580" s="345" t="s">
        <v>510</v>
      </c>
      <c r="N1580" s="343">
        <v>80</v>
      </c>
    </row>
    <row r="1581" spans="1:14" ht="13.5" customHeight="1" x14ac:dyDescent="0.25">
      <c r="A1581" s="342" t="s">
        <v>9558</v>
      </c>
      <c r="B1581" s="345" t="s">
        <v>384</v>
      </c>
      <c r="C1581" s="516" t="s">
        <v>9559</v>
      </c>
      <c r="D1581" s="516"/>
      <c r="E1581" s="516"/>
      <c r="F1581" s="516"/>
      <c r="G1581" s="516"/>
      <c r="H1581" s="516"/>
      <c r="I1581" s="516"/>
      <c r="J1581" s="516"/>
      <c r="K1581" s="516"/>
      <c r="L1581" s="516"/>
      <c r="M1581" s="345" t="s">
        <v>510</v>
      </c>
      <c r="N1581" s="343">
        <v>80</v>
      </c>
    </row>
    <row r="1582" spans="1:14" ht="12.75" customHeight="1" x14ac:dyDescent="0.25">
      <c r="A1582" s="342" t="s">
        <v>9560</v>
      </c>
      <c r="B1582" s="345" t="s">
        <v>384</v>
      </c>
      <c r="C1582" s="516" t="s">
        <v>9561</v>
      </c>
      <c r="D1582" s="516"/>
      <c r="E1582" s="516"/>
      <c r="F1582" s="516"/>
      <c r="G1582" s="516"/>
      <c r="H1582" s="516"/>
      <c r="I1582" s="516"/>
      <c r="J1582" s="516"/>
      <c r="K1582" s="516"/>
      <c r="L1582" s="516"/>
      <c r="M1582" s="345" t="s">
        <v>510</v>
      </c>
      <c r="N1582" s="343">
        <v>570</v>
      </c>
    </row>
    <row r="1583" spans="1:14" ht="13.5" customHeight="1" x14ac:dyDescent="0.25">
      <c r="A1583" s="342" t="s">
        <v>9562</v>
      </c>
      <c r="B1583" s="345" t="s">
        <v>384</v>
      </c>
      <c r="C1583" s="516" t="s">
        <v>9563</v>
      </c>
      <c r="D1583" s="516"/>
      <c r="E1583" s="516"/>
      <c r="F1583" s="516"/>
      <c r="G1583" s="516"/>
      <c r="H1583" s="516"/>
      <c r="I1583" s="516"/>
      <c r="J1583" s="516"/>
      <c r="K1583" s="516"/>
      <c r="L1583" s="516"/>
      <c r="M1583" s="345" t="s">
        <v>510</v>
      </c>
      <c r="N1583" s="343">
        <v>935</v>
      </c>
    </row>
    <row r="1584" spans="1:14" ht="12.75" customHeight="1" x14ac:dyDescent="0.25">
      <c r="A1584" s="342" t="s">
        <v>9564</v>
      </c>
      <c r="B1584" s="345" t="s">
        <v>384</v>
      </c>
      <c r="C1584" s="516" t="s">
        <v>9565</v>
      </c>
      <c r="D1584" s="516"/>
      <c r="E1584" s="516"/>
      <c r="F1584" s="516"/>
      <c r="G1584" s="516"/>
      <c r="H1584" s="516"/>
      <c r="I1584" s="516"/>
      <c r="J1584" s="516"/>
      <c r="K1584" s="516"/>
      <c r="L1584" s="516"/>
      <c r="M1584" s="345" t="s">
        <v>510</v>
      </c>
      <c r="N1584" s="343">
        <v>935</v>
      </c>
    </row>
    <row r="1585" spans="1:14" ht="12.75" customHeight="1" x14ac:dyDescent="0.25">
      <c r="A1585" s="342" t="s">
        <v>9566</v>
      </c>
      <c r="B1585" s="345" t="s">
        <v>384</v>
      </c>
      <c r="C1585" s="516" t="s">
        <v>9567</v>
      </c>
      <c r="D1585" s="516"/>
      <c r="E1585" s="516"/>
      <c r="F1585" s="516"/>
      <c r="G1585" s="516"/>
      <c r="H1585" s="516"/>
      <c r="I1585" s="516"/>
      <c r="J1585" s="516"/>
      <c r="K1585" s="516"/>
      <c r="L1585" s="516"/>
      <c r="M1585" s="345" t="s">
        <v>510</v>
      </c>
      <c r="N1585" s="343">
        <v>350</v>
      </c>
    </row>
    <row r="1586" spans="1:14" ht="13.5" customHeight="1" x14ac:dyDescent="0.25">
      <c r="A1586" s="342" t="s">
        <v>9568</v>
      </c>
      <c r="B1586" s="345" t="s">
        <v>384</v>
      </c>
      <c r="C1586" s="516" t="s">
        <v>9569</v>
      </c>
      <c r="D1586" s="516"/>
      <c r="E1586" s="516"/>
      <c r="F1586" s="516"/>
      <c r="G1586" s="516"/>
      <c r="H1586" s="516"/>
      <c r="I1586" s="516"/>
      <c r="J1586" s="516"/>
      <c r="K1586" s="516"/>
      <c r="L1586" s="516"/>
      <c r="M1586" s="345" t="s">
        <v>510</v>
      </c>
      <c r="N1586" s="343">
        <v>660</v>
      </c>
    </row>
    <row r="1587" spans="1:14" ht="12.75" customHeight="1" x14ac:dyDescent="0.25">
      <c r="A1587" s="342" t="s">
        <v>9570</v>
      </c>
      <c r="B1587" s="345" t="s">
        <v>384</v>
      </c>
      <c r="C1587" s="516" t="s">
        <v>9571</v>
      </c>
      <c r="D1587" s="516"/>
      <c r="E1587" s="516"/>
      <c r="F1587" s="516"/>
      <c r="G1587" s="516"/>
      <c r="H1587" s="516"/>
      <c r="I1587" s="516"/>
      <c r="J1587" s="516"/>
      <c r="K1587" s="516"/>
      <c r="L1587" s="516"/>
      <c r="M1587" s="345" t="s">
        <v>510</v>
      </c>
      <c r="N1587" s="343">
        <v>33</v>
      </c>
    </row>
    <row r="1588" spans="1:14" ht="12.75" customHeight="1" x14ac:dyDescent="0.25">
      <c r="A1588" s="342" t="s">
        <v>9572</v>
      </c>
      <c r="B1588" s="345" t="s">
        <v>384</v>
      </c>
      <c r="C1588" s="516" t="s">
        <v>9573</v>
      </c>
      <c r="D1588" s="516"/>
      <c r="E1588" s="516"/>
      <c r="F1588" s="516"/>
      <c r="G1588" s="516"/>
      <c r="H1588" s="516"/>
      <c r="I1588" s="516"/>
      <c r="J1588" s="516"/>
      <c r="K1588" s="516"/>
      <c r="L1588" s="516"/>
      <c r="M1588" s="345" t="s">
        <v>510</v>
      </c>
      <c r="N1588" s="343">
        <v>940</v>
      </c>
    </row>
    <row r="1589" spans="1:14" ht="13.5" customHeight="1" x14ac:dyDescent="0.25">
      <c r="A1589" s="342" t="s">
        <v>9574</v>
      </c>
      <c r="B1589" s="345" t="s">
        <v>384</v>
      </c>
      <c r="C1589" s="516" t="s">
        <v>9575</v>
      </c>
      <c r="D1589" s="516"/>
      <c r="E1589" s="516"/>
      <c r="F1589" s="516"/>
      <c r="G1589" s="516"/>
      <c r="H1589" s="516"/>
      <c r="I1589" s="516"/>
      <c r="J1589" s="516"/>
      <c r="K1589" s="516"/>
      <c r="L1589" s="516"/>
      <c r="M1589" s="345" t="s">
        <v>510</v>
      </c>
      <c r="N1589" s="343">
        <v>1850</v>
      </c>
    </row>
    <row r="1590" spans="1:14" ht="12.75" customHeight="1" x14ac:dyDescent="0.25">
      <c r="A1590" s="342" t="s">
        <v>9576</v>
      </c>
      <c r="B1590" s="345" t="s">
        <v>384</v>
      </c>
      <c r="C1590" s="516" t="s">
        <v>9577</v>
      </c>
      <c r="D1590" s="516"/>
      <c r="E1590" s="516"/>
      <c r="F1590" s="516"/>
      <c r="G1590" s="516"/>
      <c r="H1590" s="516"/>
      <c r="I1590" s="516"/>
      <c r="J1590" s="516"/>
      <c r="K1590" s="516"/>
      <c r="L1590" s="516"/>
      <c r="M1590" s="345" t="s">
        <v>510</v>
      </c>
      <c r="N1590" s="343">
        <v>345.05</v>
      </c>
    </row>
    <row r="1591" spans="1:14" ht="13.5" customHeight="1" x14ac:dyDescent="0.25">
      <c r="A1591" s="342" t="s">
        <v>9578</v>
      </c>
      <c r="B1591" s="345" t="s">
        <v>384</v>
      </c>
      <c r="C1591" s="516" t="s">
        <v>9579</v>
      </c>
      <c r="D1591" s="516"/>
      <c r="E1591" s="516"/>
      <c r="F1591" s="516"/>
      <c r="G1591" s="516"/>
      <c r="H1591" s="516"/>
      <c r="I1591" s="516"/>
      <c r="J1591" s="516"/>
      <c r="K1591" s="516"/>
      <c r="L1591" s="516"/>
      <c r="M1591" s="345" t="s">
        <v>510</v>
      </c>
      <c r="N1591" s="343">
        <v>613.41999999999996</v>
      </c>
    </row>
    <row r="1592" spans="1:14" ht="12.75" customHeight="1" x14ac:dyDescent="0.25">
      <c r="A1592" s="342" t="s">
        <v>9580</v>
      </c>
      <c r="B1592" s="345" t="s">
        <v>384</v>
      </c>
      <c r="C1592" s="516" t="s">
        <v>9581</v>
      </c>
      <c r="D1592" s="516"/>
      <c r="E1592" s="516"/>
      <c r="F1592" s="516"/>
      <c r="G1592" s="516"/>
      <c r="H1592" s="516"/>
      <c r="I1592" s="516"/>
      <c r="J1592" s="516"/>
      <c r="K1592" s="516"/>
      <c r="L1592" s="516"/>
      <c r="M1592" s="345" t="s">
        <v>510</v>
      </c>
      <c r="N1592" s="343">
        <v>250</v>
      </c>
    </row>
    <row r="1593" spans="1:14" ht="12.75" customHeight="1" x14ac:dyDescent="0.25">
      <c r="A1593" s="342" t="s">
        <v>9582</v>
      </c>
      <c r="B1593" s="345" t="s">
        <v>384</v>
      </c>
      <c r="C1593" s="516" t="s">
        <v>9583</v>
      </c>
      <c r="D1593" s="516"/>
      <c r="E1593" s="516"/>
      <c r="F1593" s="516"/>
      <c r="G1593" s="516"/>
      <c r="H1593" s="516"/>
      <c r="I1593" s="516"/>
      <c r="J1593" s="516"/>
      <c r="K1593" s="516"/>
      <c r="L1593" s="516"/>
      <c r="M1593" s="345" t="s">
        <v>510</v>
      </c>
      <c r="N1593" s="343">
        <v>300</v>
      </c>
    </row>
    <row r="1594" spans="1:14" ht="13.5" customHeight="1" x14ac:dyDescent="0.25">
      <c r="A1594" s="342" t="s">
        <v>9584</v>
      </c>
      <c r="B1594" s="345" t="s">
        <v>384</v>
      </c>
      <c r="C1594" s="516" t="s">
        <v>9585</v>
      </c>
      <c r="D1594" s="516"/>
      <c r="E1594" s="516"/>
      <c r="F1594" s="516"/>
      <c r="G1594" s="516"/>
      <c r="H1594" s="516"/>
      <c r="I1594" s="516"/>
      <c r="J1594" s="516"/>
      <c r="K1594" s="516"/>
      <c r="L1594" s="516"/>
      <c r="M1594" s="345" t="s">
        <v>510</v>
      </c>
      <c r="N1594" s="343">
        <v>14.9</v>
      </c>
    </row>
    <row r="1595" spans="1:14" ht="12.75" customHeight="1" x14ac:dyDescent="0.25">
      <c r="A1595" s="342" t="s">
        <v>9586</v>
      </c>
      <c r="B1595" s="345" t="s">
        <v>384</v>
      </c>
      <c r="C1595" s="516" t="s">
        <v>9587</v>
      </c>
      <c r="D1595" s="516"/>
      <c r="E1595" s="516"/>
      <c r="F1595" s="516"/>
      <c r="G1595" s="516"/>
      <c r="H1595" s="516"/>
      <c r="I1595" s="516"/>
      <c r="J1595" s="516"/>
      <c r="K1595" s="516"/>
      <c r="L1595" s="516"/>
      <c r="M1595" s="345" t="s">
        <v>510</v>
      </c>
      <c r="N1595" s="343">
        <v>3.19</v>
      </c>
    </row>
    <row r="1596" spans="1:14" ht="13.5" customHeight="1" x14ac:dyDescent="0.25">
      <c r="A1596" s="342" t="s">
        <v>9588</v>
      </c>
      <c r="B1596" s="345" t="s">
        <v>384</v>
      </c>
      <c r="C1596" s="516" t="s">
        <v>9589</v>
      </c>
      <c r="D1596" s="516"/>
      <c r="E1596" s="516"/>
      <c r="F1596" s="516"/>
      <c r="G1596" s="516"/>
      <c r="H1596" s="516"/>
      <c r="I1596" s="516"/>
      <c r="J1596" s="516"/>
      <c r="K1596" s="516"/>
      <c r="L1596" s="516"/>
      <c r="M1596" s="345" t="s">
        <v>510</v>
      </c>
      <c r="N1596" s="343">
        <v>14.92</v>
      </c>
    </row>
    <row r="1597" spans="1:14" ht="12.75" customHeight="1" x14ac:dyDescent="0.25">
      <c r="A1597" s="342" t="s">
        <v>9590</v>
      </c>
      <c r="B1597" s="345" t="s">
        <v>384</v>
      </c>
      <c r="C1597" s="516" t="s">
        <v>9591</v>
      </c>
      <c r="D1597" s="516"/>
      <c r="E1597" s="516"/>
      <c r="F1597" s="516"/>
      <c r="G1597" s="516"/>
      <c r="H1597" s="516"/>
      <c r="I1597" s="516"/>
      <c r="J1597" s="516"/>
      <c r="K1597" s="516"/>
      <c r="L1597" s="516"/>
      <c r="M1597" s="345" t="s">
        <v>510</v>
      </c>
      <c r="N1597" s="343">
        <v>48.82</v>
      </c>
    </row>
    <row r="1598" spans="1:14" ht="12.75" customHeight="1" x14ac:dyDescent="0.25">
      <c r="A1598" s="342" t="s">
        <v>9592</v>
      </c>
      <c r="B1598" s="345" t="s">
        <v>384</v>
      </c>
      <c r="C1598" s="516" t="s">
        <v>9593</v>
      </c>
      <c r="D1598" s="516"/>
      <c r="E1598" s="516"/>
      <c r="F1598" s="516"/>
      <c r="G1598" s="516"/>
      <c r="H1598" s="516"/>
      <c r="I1598" s="516"/>
      <c r="J1598" s="516"/>
      <c r="K1598" s="516"/>
      <c r="L1598" s="516"/>
      <c r="M1598" s="345" t="s">
        <v>510</v>
      </c>
      <c r="N1598" s="343">
        <v>48.82</v>
      </c>
    </row>
    <row r="1599" spans="1:14" ht="13.5" customHeight="1" x14ac:dyDescent="0.25">
      <c r="A1599" s="342" t="s">
        <v>9594</v>
      </c>
      <c r="B1599" s="345" t="s">
        <v>384</v>
      </c>
      <c r="C1599" s="516" t="s">
        <v>9595</v>
      </c>
      <c r="D1599" s="516"/>
      <c r="E1599" s="516"/>
      <c r="F1599" s="516"/>
      <c r="G1599" s="516"/>
      <c r="H1599" s="516"/>
      <c r="I1599" s="516"/>
      <c r="J1599" s="516"/>
      <c r="K1599" s="516"/>
      <c r="L1599" s="516"/>
      <c r="M1599" s="345" t="s">
        <v>510</v>
      </c>
      <c r="N1599" s="343">
        <v>45.9</v>
      </c>
    </row>
    <row r="1600" spans="1:14" ht="12.75" customHeight="1" x14ac:dyDescent="0.25">
      <c r="A1600" s="342" t="s">
        <v>9596</v>
      </c>
      <c r="B1600" s="345" t="s">
        <v>384</v>
      </c>
      <c r="C1600" s="516" t="s">
        <v>9597</v>
      </c>
      <c r="D1600" s="516"/>
      <c r="E1600" s="516"/>
      <c r="F1600" s="516"/>
      <c r="G1600" s="516"/>
      <c r="H1600" s="516"/>
      <c r="I1600" s="516"/>
      <c r="J1600" s="516"/>
      <c r="K1600" s="516"/>
      <c r="L1600" s="516"/>
      <c r="M1600" s="345" t="s">
        <v>510</v>
      </c>
      <c r="N1600" s="343">
        <v>14.9</v>
      </c>
    </row>
    <row r="1601" spans="1:14" ht="12.75" customHeight="1" x14ac:dyDescent="0.25">
      <c r="A1601" s="342" t="s">
        <v>9598</v>
      </c>
      <c r="B1601" s="345" t="s">
        <v>384</v>
      </c>
      <c r="C1601" s="516" t="s">
        <v>9599</v>
      </c>
      <c r="D1601" s="516"/>
      <c r="E1601" s="516"/>
      <c r="F1601" s="516"/>
      <c r="G1601" s="516"/>
      <c r="H1601" s="516"/>
      <c r="I1601" s="516"/>
      <c r="J1601" s="516"/>
      <c r="K1601" s="516"/>
      <c r="L1601" s="516"/>
      <c r="M1601" s="345" t="s">
        <v>510</v>
      </c>
      <c r="N1601" s="343">
        <v>11.52</v>
      </c>
    </row>
    <row r="1602" spans="1:14" ht="13.5" customHeight="1" x14ac:dyDescent="0.25">
      <c r="A1602" s="342" t="s">
        <v>9600</v>
      </c>
      <c r="B1602" s="345" t="s">
        <v>384</v>
      </c>
      <c r="C1602" s="516" t="s">
        <v>9601</v>
      </c>
      <c r="D1602" s="516"/>
      <c r="E1602" s="516"/>
      <c r="F1602" s="516"/>
      <c r="G1602" s="516"/>
      <c r="H1602" s="516"/>
      <c r="I1602" s="516"/>
      <c r="J1602" s="516"/>
      <c r="K1602" s="516"/>
      <c r="L1602" s="516"/>
      <c r="M1602" s="345" t="s">
        <v>510</v>
      </c>
      <c r="N1602" s="343">
        <v>11.52</v>
      </c>
    </row>
    <row r="1603" spans="1:14" ht="12.75" customHeight="1" x14ac:dyDescent="0.25">
      <c r="A1603" s="342" t="s">
        <v>9602</v>
      </c>
      <c r="B1603" s="345" t="s">
        <v>384</v>
      </c>
      <c r="C1603" s="516" t="s">
        <v>9603</v>
      </c>
      <c r="D1603" s="516"/>
      <c r="E1603" s="516"/>
      <c r="F1603" s="516"/>
      <c r="G1603" s="516"/>
      <c r="H1603" s="516"/>
      <c r="I1603" s="516"/>
      <c r="J1603" s="516"/>
      <c r="K1603" s="516"/>
      <c r="L1603" s="516"/>
      <c r="M1603" s="345" t="s">
        <v>510</v>
      </c>
      <c r="N1603" s="343">
        <v>12</v>
      </c>
    </row>
    <row r="1604" spans="1:14" ht="13.5" customHeight="1" x14ac:dyDescent="0.25">
      <c r="A1604" s="342" t="s">
        <v>9604</v>
      </c>
      <c r="B1604" s="345" t="s">
        <v>384</v>
      </c>
      <c r="C1604" s="516" t="s">
        <v>9605</v>
      </c>
      <c r="D1604" s="516"/>
      <c r="E1604" s="516"/>
      <c r="F1604" s="516"/>
      <c r="G1604" s="516"/>
      <c r="H1604" s="516"/>
      <c r="I1604" s="516"/>
      <c r="J1604" s="516"/>
      <c r="K1604" s="516"/>
      <c r="L1604" s="516"/>
      <c r="M1604" s="345" t="s">
        <v>8366</v>
      </c>
      <c r="N1604" s="343">
        <v>3.45</v>
      </c>
    </row>
    <row r="1605" spans="1:14" ht="12.75" customHeight="1" x14ac:dyDescent="0.25">
      <c r="A1605" s="342" t="s">
        <v>9606</v>
      </c>
      <c r="B1605" s="345" t="s">
        <v>384</v>
      </c>
      <c r="C1605" s="516" t="s">
        <v>9607</v>
      </c>
      <c r="D1605" s="516"/>
      <c r="E1605" s="516"/>
      <c r="F1605" s="516"/>
      <c r="G1605" s="516"/>
      <c r="H1605" s="516"/>
      <c r="I1605" s="516"/>
      <c r="J1605" s="516"/>
      <c r="K1605" s="516"/>
      <c r="L1605" s="516"/>
      <c r="M1605" s="345" t="s">
        <v>510</v>
      </c>
      <c r="N1605" s="343">
        <v>3.17</v>
      </c>
    </row>
    <row r="1606" spans="1:14" ht="12.75" customHeight="1" x14ac:dyDescent="0.25">
      <c r="A1606" s="342" t="s">
        <v>9608</v>
      </c>
      <c r="B1606" s="345" t="s">
        <v>384</v>
      </c>
      <c r="C1606" s="516" t="s">
        <v>9609</v>
      </c>
      <c r="D1606" s="516"/>
      <c r="E1606" s="516"/>
      <c r="F1606" s="516"/>
      <c r="G1606" s="516"/>
      <c r="H1606" s="516"/>
      <c r="I1606" s="516"/>
      <c r="J1606" s="516"/>
      <c r="K1606" s="516"/>
      <c r="L1606" s="516"/>
      <c r="M1606" s="345" t="s">
        <v>510</v>
      </c>
      <c r="N1606" s="343">
        <v>120</v>
      </c>
    </row>
    <row r="1607" spans="1:14" ht="13.5" customHeight="1" x14ac:dyDescent="0.25">
      <c r="A1607" s="342" t="s">
        <v>16610</v>
      </c>
      <c r="B1607" s="344"/>
      <c r="C1607" s="516" t="s">
        <v>16611</v>
      </c>
      <c r="D1607" s="516"/>
      <c r="E1607" s="516"/>
      <c r="F1607" s="516"/>
      <c r="G1607" s="516"/>
      <c r="H1607" s="516"/>
      <c r="I1607" s="516"/>
      <c r="J1607" s="516"/>
      <c r="K1607" s="516"/>
      <c r="L1607" s="516"/>
      <c r="M1607" s="345" t="s">
        <v>16612</v>
      </c>
      <c r="N1607" s="343">
        <v>4.0599999999999996</v>
      </c>
    </row>
    <row r="1608" spans="1:14" ht="3" customHeight="1" x14ac:dyDescent="0.25">
      <c r="C1608" s="516"/>
      <c r="D1608" s="516"/>
      <c r="E1608" s="516"/>
      <c r="F1608" s="516"/>
      <c r="G1608" s="516"/>
      <c r="H1608" s="516"/>
      <c r="I1608" s="516"/>
      <c r="J1608" s="516"/>
      <c r="K1608" s="516"/>
      <c r="L1608" s="516"/>
    </row>
    <row r="1609" spans="1:14" ht="13.5" customHeight="1" x14ac:dyDescent="0.25">
      <c r="A1609" s="342" t="s">
        <v>16613</v>
      </c>
      <c r="B1609" s="344"/>
      <c r="C1609" s="516" t="s">
        <v>16614</v>
      </c>
      <c r="D1609" s="516"/>
      <c r="E1609" s="516"/>
      <c r="F1609" s="516"/>
      <c r="G1609" s="516"/>
      <c r="H1609" s="516"/>
      <c r="I1609" s="516"/>
      <c r="J1609" s="516"/>
      <c r="K1609" s="516"/>
      <c r="L1609" s="516"/>
      <c r="M1609" s="345" t="s">
        <v>16615</v>
      </c>
      <c r="N1609" s="343">
        <v>554.75</v>
      </c>
    </row>
    <row r="1610" spans="1:14" ht="12.75" customHeight="1" x14ac:dyDescent="0.25">
      <c r="A1610" s="342" t="s">
        <v>16616</v>
      </c>
      <c r="B1610" s="344"/>
      <c r="C1610" s="516" t="s">
        <v>16617</v>
      </c>
      <c r="D1610" s="516"/>
      <c r="E1610" s="516"/>
      <c r="F1610" s="516"/>
      <c r="G1610" s="516"/>
      <c r="H1610" s="516"/>
      <c r="I1610" s="516"/>
      <c r="J1610" s="516"/>
      <c r="K1610" s="516"/>
      <c r="L1610" s="516"/>
      <c r="M1610" s="345" t="s">
        <v>16615</v>
      </c>
      <c r="N1610" s="343">
        <v>1306.1300000000001</v>
      </c>
    </row>
    <row r="1611" spans="1:14" ht="12.75" customHeight="1" x14ac:dyDescent="0.25">
      <c r="A1611" s="342" t="s">
        <v>16618</v>
      </c>
      <c r="B1611" s="344"/>
      <c r="C1611" s="516" t="s">
        <v>16619</v>
      </c>
      <c r="D1611" s="516"/>
      <c r="E1611" s="516"/>
      <c r="F1611" s="516"/>
      <c r="G1611" s="516"/>
      <c r="H1611" s="516"/>
      <c r="I1611" s="516"/>
      <c r="J1611" s="516"/>
      <c r="K1611" s="516"/>
      <c r="L1611" s="516"/>
      <c r="M1611" s="345" t="s">
        <v>510</v>
      </c>
      <c r="N1611" s="343">
        <v>184</v>
      </c>
    </row>
    <row r="1612" spans="1:14" ht="13.5" customHeight="1" x14ac:dyDescent="0.25">
      <c r="A1612" s="342" t="s">
        <v>9610</v>
      </c>
      <c r="B1612" s="345" t="s">
        <v>384</v>
      </c>
      <c r="C1612" s="516" t="s">
        <v>9611</v>
      </c>
      <c r="D1612" s="516"/>
      <c r="E1612" s="516"/>
      <c r="F1612" s="516"/>
      <c r="G1612" s="516"/>
      <c r="H1612" s="516"/>
      <c r="I1612" s="516"/>
      <c r="J1612" s="516"/>
      <c r="K1612" s="516"/>
      <c r="L1612" s="516"/>
      <c r="M1612" s="345" t="s">
        <v>9612</v>
      </c>
      <c r="N1612" s="343">
        <v>0.87</v>
      </c>
    </row>
    <row r="1613" spans="1:14" ht="12.75" customHeight="1" x14ac:dyDescent="0.25">
      <c r="A1613" s="342" t="s">
        <v>9613</v>
      </c>
      <c r="B1613" s="345" t="s">
        <v>384</v>
      </c>
      <c r="C1613" s="516" t="s">
        <v>9614</v>
      </c>
      <c r="D1613" s="516"/>
      <c r="E1613" s="516"/>
      <c r="F1613" s="516"/>
      <c r="G1613" s="516"/>
      <c r="H1613" s="516"/>
      <c r="I1613" s="516"/>
      <c r="J1613" s="516"/>
      <c r="K1613" s="516"/>
      <c r="L1613" s="516"/>
      <c r="M1613" s="345" t="s">
        <v>510</v>
      </c>
      <c r="N1613" s="343">
        <v>361</v>
      </c>
    </row>
    <row r="1614" spans="1:14" ht="12.75" customHeight="1" x14ac:dyDescent="0.25">
      <c r="A1614" s="342" t="s">
        <v>9615</v>
      </c>
      <c r="B1614" s="345" t="s">
        <v>384</v>
      </c>
      <c r="C1614" s="516" t="s">
        <v>9616</v>
      </c>
      <c r="D1614" s="516"/>
      <c r="E1614" s="516"/>
      <c r="F1614" s="516"/>
      <c r="G1614" s="516"/>
      <c r="H1614" s="516"/>
      <c r="I1614" s="516"/>
      <c r="J1614" s="516"/>
      <c r="K1614" s="516"/>
      <c r="L1614" s="516"/>
      <c r="M1614" s="345" t="s">
        <v>510</v>
      </c>
      <c r="N1614" s="343">
        <v>372.55</v>
      </c>
    </row>
    <row r="1615" spans="1:14" ht="13.5" customHeight="1" x14ac:dyDescent="0.25">
      <c r="A1615" s="342" t="s">
        <v>9617</v>
      </c>
      <c r="B1615" s="345" t="s">
        <v>384</v>
      </c>
      <c r="C1615" s="516" t="s">
        <v>9618</v>
      </c>
      <c r="D1615" s="516"/>
      <c r="E1615" s="516"/>
      <c r="F1615" s="516"/>
      <c r="G1615" s="516"/>
      <c r="H1615" s="516"/>
      <c r="I1615" s="516"/>
      <c r="J1615" s="516"/>
      <c r="K1615" s="516"/>
      <c r="L1615" s="516"/>
      <c r="M1615" s="345" t="s">
        <v>510</v>
      </c>
      <c r="N1615" s="343">
        <v>115</v>
      </c>
    </row>
    <row r="1616" spans="1:14" ht="12.75" customHeight="1" x14ac:dyDescent="0.25">
      <c r="A1616" s="342" t="s">
        <v>9619</v>
      </c>
      <c r="B1616" s="345" t="s">
        <v>384</v>
      </c>
      <c r="C1616" s="516" t="s">
        <v>9620</v>
      </c>
      <c r="D1616" s="516"/>
      <c r="E1616" s="516"/>
      <c r="F1616" s="516"/>
      <c r="G1616" s="516"/>
      <c r="H1616" s="516"/>
      <c r="I1616" s="516"/>
      <c r="J1616" s="516"/>
      <c r="K1616" s="516"/>
      <c r="L1616" s="516"/>
      <c r="M1616" s="345" t="s">
        <v>510</v>
      </c>
      <c r="N1616" s="343">
        <v>1304.0999999999999</v>
      </c>
    </row>
    <row r="1617" spans="1:14" ht="13.5" customHeight="1" x14ac:dyDescent="0.25">
      <c r="A1617" s="342" t="s">
        <v>9621</v>
      </c>
      <c r="B1617" s="345" t="s">
        <v>384</v>
      </c>
      <c r="C1617" s="516" t="s">
        <v>9622</v>
      </c>
      <c r="D1617" s="516"/>
      <c r="E1617" s="516"/>
      <c r="F1617" s="516"/>
      <c r="G1617" s="516"/>
      <c r="H1617" s="516"/>
      <c r="I1617" s="516"/>
      <c r="J1617" s="516"/>
      <c r="K1617" s="516"/>
      <c r="L1617" s="516"/>
      <c r="M1617" s="345" t="s">
        <v>510</v>
      </c>
      <c r="N1617" s="343">
        <v>849.34</v>
      </c>
    </row>
    <row r="1618" spans="1:14" ht="12.75" customHeight="1" x14ac:dyDescent="0.25">
      <c r="A1618" s="342" t="s">
        <v>9623</v>
      </c>
      <c r="B1618" s="345" t="s">
        <v>384</v>
      </c>
      <c r="C1618" s="516" t="s">
        <v>9624</v>
      </c>
      <c r="D1618" s="516"/>
      <c r="E1618" s="516"/>
      <c r="F1618" s="516"/>
      <c r="G1618" s="516"/>
      <c r="H1618" s="516"/>
      <c r="I1618" s="516"/>
      <c r="J1618" s="516"/>
      <c r="K1618" s="516"/>
      <c r="L1618" s="516"/>
      <c r="M1618" s="345" t="s">
        <v>510</v>
      </c>
      <c r="N1618" s="343">
        <v>846.53</v>
      </c>
    </row>
    <row r="1619" spans="1:14" ht="12.75" customHeight="1" x14ac:dyDescent="0.25">
      <c r="A1619" s="342" t="s">
        <v>9625</v>
      </c>
      <c r="B1619" s="345" t="s">
        <v>384</v>
      </c>
      <c r="C1619" s="516" t="s">
        <v>9626</v>
      </c>
      <c r="D1619" s="516"/>
      <c r="E1619" s="516"/>
      <c r="F1619" s="516"/>
      <c r="G1619" s="516"/>
      <c r="H1619" s="516"/>
      <c r="I1619" s="516"/>
      <c r="J1619" s="516"/>
      <c r="K1619" s="516"/>
      <c r="L1619" s="516"/>
      <c r="M1619" s="345" t="s">
        <v>510</v>
      </c>
      <c r="N1619" s="343">
        <v>758</v>
      </c>
    </row>
    <row r="1620" spans="1:14" ht="13.5" customHeight="1" x14ac:dyDescent="0.25">
      <c r="A1620" s="342" t="s">
        <v>9627</v>
      </c>
      <c r="B1620" s="345" t="s">
        <v>384</v>
      </c>
      <c r="C1620" s="516" t="s">
        <v>9628</v>
      </c>
      <c r="D1620" s="516"/>
      <c r="E1620" s="516"/>
      <c r="F1620" s="516"/>
      <c r="G1620" s="516"/>
      <c r="H1620" s="516"/>
      <c r="I1620" s="516"/>
      <c r="J1620" s="516"/>
      <c r="K1620" s="516"/>
      <c r="L1620" s="516"/>
      <c r="M1620" s="345" t="s">
        <v>510</v>
      </c>
      <c r="N1620" s="343">
        <v>996</v>
      </c>
    </row>
    <row r="1621" spans="1:14" ht="12.75" customHeight="1" x14ac:dyDescent="0.25">
      <c r="A1621" s="342" t="s">
        <v>9629</v>
      </c>
      <c r="B1621" s="345" t="s">
        <v>384</v>
      </c>
      <c r="C1621" s="516" t="s">
        <v>9630</v>
      </c>
      <c r="D1621" s="516"/>
      <c r="E1621" s="516"/>
      <c r="F1621" s="516"/>
      <c r="G1621" s="516"/>
      <c r="H1621" s="516"/>
      <c r="I1621" s="516"/>
      <c r="J1621" s="516"/>
      <c r="K1621" s="516"/>
      <c r="L1621" s="516"/>
      <c r="M1621" s="345" t="s">
        <v>510</v>
      </c>
      <c r="N1621" s="343">
        <v>799.99</v>
      </c>
    </row>
    <row r="1622" spans="1:14" ht="13.5" customHeight="1" x14ac:dyDescent="0.25">
      <c r="A1622" s="342" t="s">
        <v>9631</v>
      </c>
      <c r="B1622" s="345" t="s">
        <v>384</v>
      </c>
      <c r="C1622" s="516" t="s">
        <v>9632</v>
      </c>
      <c r="D1622" s="516"/>
      <c r="E1622" s="516"/>
      <c r="F1622" s="516"/>
      <c r="G1622" s="516"/>
      <c r="H1622" s="516"/>
      <c r="I1622" s="516"/>
      <c r="J1622" s="516"/>
      <c r="K1622" s="516"/>
      <c r="L1622" s="516"/>
      <c r="M1622" s="345" t="s">
        <v>510</v>
      </c>
      <c r="N1622" s="343">
        <v>684.09</v>
      </c>
    </row>
    <row r="1623" spans="1:14" ht="12.75" customHeight="1" x14ac:dyDescent="0.25">
      <c r="A1623" s="342" t="s">
        <v>9633</v>
      </c>
      <c r="B1623" s="345" t="s">
        <v>384</v>
      </c>
      <c r="C1623" s="516" t="s">
        <v>9634</v>
      </c>
      <c r="D1623" s="516"/>
      <c r="E1623" s="516"/>
      <c r="F1623" s="516"/>
      <c r="G1623" s="516"/>
      <c r="H1623" s="516"/>
      <c r="I1623" s="516"/>
      <c r="J1623" s="516"/>
      <c r="K1623" s="516"/>
      <c r="L1623" s="516"/>
      <c r="M1623" s="345" t="s">
        <v>510</v>
      </c>
      <c r="N1623" s="343">
        <v>434.04</v>
      </c>
    </row>
    <row r="1624" spans="1:14" ht="12.75" customHeight="1" x14ac:dyDescent="0.25">
      <c r="A1624" s="342" t="s">
        <v>9635</v>
      </c>
      <c r="B1624" s="345" t="s">
        <v>384</v>
      </c>
      <c r="C1624" s="516" t="s">
        <v>9636</v>
      </c>
      <c r="D1624" s="516"/>
      <c r="E1624" s="516"/>
      <c r="F1624" s="516"/>
      <c r="G1624" s="516"/>
      <c r="H1624" s="516"/>
      <c r="I1624" s="516"/>
      <c r="J1624" s="516"/>
      <c r="K1624" s="516"/>
      <c r="L1624" s="516"/>
      <c r="M1624" s="345" t="s">
        <v>510</v>
      </c>
      <c r="N1624" s="343">
        <v>39.799999999999997</v>
      </c>
    </row>
    <row r="1625" spans="1:14" ht="13.5" customHeight="1" x14ac:dyDescent="0.25">
      <c r="A1625" s="342" t="s">
        <v>9637</v>
      </c>
      <c r="B1625" s="345" t="s">
        <v>384</v>
      </c>
      <c r="C1625" s="516" t="s">
        <v>9638</v>
      </c>
      <c r="D1625" s="516"/>
      <c r="E1625" s="516"/>
      <c r="F1625" s="516"/>
      <c r="G1625" s="516"/>
      <c r="H1625" s="516"/>
      <c r="I1625" s="516"/>
      <c r="J1625" s="516"/>
      <c r="K1625" s="516"/>
      <c r="L1625" s="516"/>
      <c r="M1625" s="345" t="s">
        <v>510</v>
      </c>
      <c r="N1625" s="343">
        <v>5561.99</v>
      </c>
    </row>
    <row r="1626" spans="1:14" ht="12.75" customHeight="1" x14ac:dyDescent="0.25">
      <c r="A1626" s="342" t="s">
        <v>9639</v>
      </c>
      <c r="B1626" s="345" t="s">
        <v>384</v>
      </c>
      <c r="C1626" s="516" t="s">
        <v>9640</v>
      </c>
      <c r="D1626" s="516"/>
      <c r="E1626" s="516"/>
      <c r="F1626" s="516"/>
      <c r="G1626" s="516"/>
      <c r="H1626" s="516"/>
      <c r="I1626" s="516"/>
      <c r="J1626" s="516"/>
      <c r="K1626" s="516"/>
      <c r="L1626" s="516"/>
      <c r="M1626" s="345" t="s">
        <v>510</v>
      </c>
      <c r="N1626" s="343">
        <v>61483.9</v>
      </c>
    </row>
    <row r="1627" spans="1:14" ht="12.75" customHeight="1" x14ac:dyDescent="0.25">
      <c r="A1627" s="342" t="s">
        <v>9641</v>
      </c>
      <c r="B1627" s="345" t="s">
        <v>384</v>
      </c>
      <c r="C1627" s="516" t="s">
        <v>716</v>
      </c>
      <c r="D1627" s="516"/>
      <c r="E1627" s="516"/>
      <c r="F1627" s="516"/>
      <c r="G1627" s="516"/>
      <c r="H1627" s="516"/>
      <c r="I1627" s="516"/>
      <c r="J1627" s="516"/>
      <c r="K1627" s="516"/>
      <c r="L1627" s="516"/>
      <c r="M1627" s="345" t="s">
        <v>510</v>
      </c>
      <c r="N1627" s="343">
        <v>50000</v>
      </c>
    </row>
    <row r="1628" spans="1:14" ht="13.5" customHeight="1" x14ac:dyDescent="0.25">
      <c r="A1628" s="342" t="s">
        <v>9642</v>
      </c>
      <c r="B1628" s="345" t="s">
        <v>384</v>
      </c>
      <c r="C1628" s="516" t="s">
        <v>9643</v>
      </c>
      <c r="D1628" s="516"/>
      <c r="E1628" s="516"/>
      <c r="F1628" s="516"/>
      <c r="G1628" s="516"/>
      <c r="H1628" s="516"/>
      <c r="I1628" s="516"/>
      <c r="J1628" s="516"/>
      <c r="K1628" s="516"/>
      <c r="L1628" s="516"/>
      <c r="M1628" s="345" t="s">
        <v>510</v>
      </c>
      <c r="N1628" s="343">
        <v>93450</v>
      </c>
    </row>
    <row r="1629" spans="1:14" ht="12.75" customHeight="1" x14ac:dyDescent="0.25">
      <c r="A1629" s="342" t="s">
        <v>9644</v>
      </c>
      <c r="B1629" s="345" t="s">
        <v>384</v>
      </c>
      <c r="C1629" s="516" t="s">
        <v>9645</v>
      </c>
      <c r="D1629" s="516"/>
      <c r="E1629" s="516"/>
      <c r="F1629" s="516"/>
      <c r="G1629" s="516"/>
      <c r="H1629" s="516"/>
      <c r="I1629" s="516"/>
      <c r="J1629" s="516"/>
      <c r="K1629" s="516"/>
      <c r="L1629" s="516"/>
      <c r="M1629" s="345" t="s">
        <v>510</v>
      </c>
      <c r="N1629" s="343">
        <v>37094.58</v>
      </c>
    </row>
    <row r="1630" spans="1:14" ht="13.5" customHeight="1" x14ac:dyDescent="0.25">
      <c r="A1630" s="342" t="s">
        <v>9646</v>
      </c>
      <c r="B1630" s="345" t="s">
        <v>384</v>
      </c>
      <c r="C1630" s="516" t="s">
        <v>9647</v>
      </c>
      <c r="D1630" s="516"/>
      <c r="E1630" s="516"/>
      <c r="F1630" s="516"/>
      <c r="G1630" s="516"/>
      <c r="H1630" s="516"/>
      <c r="I1630" s="516"/>
      <c r="J1630" s="516"/>
      <c r="K1630" s="516"/>
      <c r="L1630" s="516"/>
      <c r="M1630" s="345" t="s">
        <v>510</v>
      </c>
      <c r="N1630" s="343">
        <v>280</v>
      </c>
    </row>
    <row r="1631" spans="1:14" ht="12.75" customHeight="1" x14ac:dyDescent="0.25">
      <c r="A1631" s="342" t="s">
        <v>9648</v>
      </c>
      <c r="B1631" s="345" t="s">
        <v>384</v>
      </c>
      <c r="C1631" s="516" t="s">
        <v>9649</v>
      </c>
      <c r="D1631" s="516"/>
      <c r="E1631" s="516"/>
      <c r="F1631" s="516"/>
      <c r="G1631" s="516"/>
      <c r="H1631" s="516"/>
      <c r="I1631" s="516"/>
      <c r="J1631" s="516"/>
      <c r="K1631" s="516"/>
      <c r="L1631" s="516"/>
      <c r="M1631" s="345" t="s">
        <v>510</v>
      </c>
      <c r="N1631" s="343">
        <v>149</v>
      </c>
    </row>
    <row r="1632" spans="1:14" ht="12.75" customHeight="1" x14ac:dyDescent="0.25">
      <c r="A1632" s="342" t="s">
        <v>9650</v>
      </c>
      <c r="B1632" s="345" t="s">
        <v>384</v>
      </c>
      <c r="C1632" s="516" t="s">
        <v>9651</v>
      </c>
      <c r="D1632" s="516"/>
      <c r="E1632" s="516"/>
      <c r="F1632" s="516"/>
      <c r="G1632" s="516"/>
      <c r="H1632" s="516"/>
      <c r="I1632" s="516"/>
      <c r="J1632" s="516"/>
      <c r="K1632" s="516"/>
      <c r="L1632" s="516"/>
      <c r="M1632" s="345" t="s">
        <v>510</v>
      </c>
      <c r="N1632" s="343">
        <v>123.22</v>
      </c>
    </row>
    <row r="1633" spans="1:14" ht="13.5" customHeight="1" x14ac:dyDescent="0.25">
      <c r="A1633" s="342" t="s">
        <v>9652</v>
      </c>
      <c r="B1633" s="345" t="s">
        <v>384</v>
      </c>
      <c r="C1633" s="516" t="s">
        <v>9653</v>
      </c>
      <c r="D1633" s="516"/>
      <c r="E1633" s="516"/>
      <c r="F1633" s="516"/>
      <c r="G1633" s="516"/>
      <c r="H1633" s="516"/>
      <c r="I1633" s="516"/>
      <c r="J1633" s="516"/>
      <c r="K1633" s="516"/>
      <c r="L1633" s="516"/>
      <c r="M1633" s="345" t="s">
        <v>510</v>
      </c>
      <c r="N1633" s="343">
        <v>234.08</v>
      </c>
    </row>
    <row r="1634" spans="1:14" ht="12.75" customHeight="1" x14ac:dyDescent="0.25">
      <c r="A1634" s="342" t="s">
        <v>9654</v>
      </c>
      <c r="B1634" s="345" t="s">
        <v>384</v>
      </c>
      <c r="C1634" s="516" t="s">
        <v>9655</v>
      </c>
      <c r="D1634" s="516"/>
      <c r="E1634" s="516"/>
      <c r="F1634" s="516"/>
      <c r="G1634" s="516"/>
      <c r="H1634" s="516"/>
      <c r="I1634" s="516"/>
      <c r="J1634" s="516"/>
      <c r="K1634" s="516"/>
      <c r="L1634" s="516"/>
      <c r="M1634" s="345" t="s">
        <v>510</v>
      </c>
      <c r="N1634" s="343">
        <v>699</v>
      </c>
    </row>
    <row r="1635" spans="1:14" ht="13.5" customHeight="1" x14ac:dyDescent="0.25">
      <c r="A1635" s="342" t="s">
        <v>9656</v>
      </c>
      <c r="B1635" s="345" t="s">
        <v>384</v>
      </c>
      <c r="C1635" s="516" t="s">
        <v>9657</v>
      </c>
      <c r="D1635" s="516"/>
      <c r="E1635" s="516"/>
      <c r="F1635" s="516"/>
      <c r="G1635" s="516"/>
      <c r="H1635" s="516"/>
      <c r="I1635" s="516"/>
      <c r="J1635" s="516"/>
      <c r="K1635" s="516"/>
      <c r="L1635" s="516"/>
      <c r="M1635" s="345" t="s">
        <v>510</v>
      </c>
      <c r="N1635" s="343">
        <v>132.88999999999999</v>
      </c>
    </row>
    <row r="1636" spans="1:14" ht="12.75" customHeight="1" x14ac:dyDescent="0.25">
      <c r="A1636" s="342" t="s">
        <v>16620</v>
      </c>
      <c r="B1636" s="344"/>
      <c r="C1636" s="516" t="s">
        <v>16621</v>
      </c>
      <c r="D1636" s="516"/>
      <c r="E1636" s="516"/>
      <c r="F1636" s="516"/>
      <c r="G1636" s="516"/>
      <c r="H1636" s="516"/>
      <c r="I1636" s="516"/>
      <c r="J1636" s="516"/>
      <c r="K1636" s="516"/>
      <c r="L1636" s="516"/>
      <c r="M1636" s="345" t="s">
        <v>16612</v>
      </c>
      <c r="N1636" s="343">
        <v>133.71</v>
      </c>
    </row>
    <row r="1637" spans="1:14" ht="12.75" customHeight="1" x14ac:dyDescent="0.25">
      <c r="A1637" s="342" t="s">
        <v>16622</v>
      </c>
      <c r="B1637" s="344"/>
      <c r="C1637" s="516" t="s">
        <v>16623</v>
      </c>
      <c r="D1637" s="516"/>
      <c r="E1637" s="516"/>
      <c r="F1637" s="516"/>
      <c r="G1637" s="516"/>
      <c r="H1637" s="516"/>
      <c r="I1637" s="516"/>
      <c r="J1637" s="516"/>
      <c r="K1637" s="516"/>
      <c r="L1637" s="516"/>
      <c r="M1637" s="345" t="s">
        <v>16612</v>
      </c>
      <c r="N1637" s="343">
        <v>422.76</v>
      </c>
    </row>
    <row r="1638" spans="1:14" ht="13.5" customHeight="1" x14ac:dyDescent="0.25">
      <c r="A1638" s="342" t="s">
        <v>16624</v>
      </c>
      <c r="B1638" s="344"/>
      <c r="C1638" s="516" t="s">
        <v>16625</v>
      </c>
      <c r="D1638" s="516"/>
      <c r="E1638" s="516"/>
      <c r="F1638" s="516"/>
      <c r="G1638" s="516"/>
      <c r="H1638" s="516"/>
      <c r="I1638" s="516"/>
      <c r="J1638" s="516"/>
      <c r="K1638" s="516"/>
      <c r="L1638" s="516"/>
      <c r="M1638" s="345" t="s">
        <v>16612</v>
      </c>
      <c r="N1638" s="343">
        <v>60.9</v>
      </c>
    </row>
    <row r="1639" spans="1:14" ht="12.75" customHeight="1" x14ac:dyDescent="0.25">
      <c r="A1639" s="342" t="s">
        <v>16626</v>
      </c>
      <c r="B1639" s="344"/>
      <c r="C1639" s="516" t="s">
        <v>16627</v>
      </c>
      <c r="D1639" s="516"/>
      <c r="E1639" s="516"/>
      <c r="F1639" s="516"/>
      <c r="G1639" s="516"/>
      <c r="H1639" s="516"/>
      <c r="I1639" s="516"/>
      <c r="J1639" s="516"/>
      <c r="K1639" s="516"/>
      <c r="L1639" s="516"/>
      <c r="M1639" s="345" t="s">
        <v>510</v>
      </c>
      <c r="N1639" s="343">
        <v>635</v>
      </c>
    </row>
    <row r="1640" spans="1:14" ht="13.5" customHeight="1" x14ac:dyDescent="0.25">
      <c r="A1640" s="342" t="s">
        <v>16628</v>
      </c>
      <c r="B1640" s="344"/>
      <c r="C1640" s="516" t="s">
        <v>16629</v>
      </c>
      <c r="D1640" s="516"/>
      <c r="E1640" s="516"/>
      <c r="F1640" s="516"/>
      <c r="G1640" s="516"/>
      <c r="H1640" s="516"/>
      <c r="I1640" s="516"/>
      <c r="J1640" s="516"/>
      <c r="K1640" s="516"/>
      <c r="L1640" s="516"/>
      <c r="M1640" s="345" t="s">
        <v>510</v>
      </c>
      <c r="N1640" s="343">
        <v>650</v>
      </c>
    </row>
    <row r="1641" spans="1:14" ht="12.75" customHeight="1" x14ac:dyDescent="0.25">
      <c r="A1641" s="342" t="s">
        <v>16630</v>
      </c>
      <c r="B1641" s="344"/>
      <c r="C1641" s="516" t="s">
        <v>16631</v>
      </c>
      <c r="D1641" s="516"/>
      <c r="E1641" s="516"/>
      <c r="F1641" s="516"/>
      <c r="G1641" s="516"/>
      <c r="H1641" s="516"/>
      <c r="I1641" s="516"/>
      <c r="J1641" s="516"/>
      <c r="K1641" s="516"/>
      <c r="L1641" s="516"/>
      <c r="M1641" s="345" t="s">
        <v>510</v>
      </c>
      <c r="N1641" s="343">
        <v>265</v>
      </c>
    </row>
    <row r="1642" spans="1:14" ht="12.75" customHeight="1" x14ac:dyDescent="0.25">
      <c r="A1642" s="342" t="s">
        <v>16632</v>
      </c>
      <c r="B1642" s="344"/>
      <c r="C1642" s="516" t="s">
        <v>16633</v>
      </c>
      <c r="D1642" s="516"/>
      <c r="E1642" s="516"/>
      <c r="F1642" s="516"/>
      <c r="G1642" s="516"/>
      <c r="H1642" s="516"/>
      <c r="I1642" s="516"/>
      <c r="J1642" s="516"/>
      <c r="K1642" s="516"/>
      <c r="L1642" s="516"/>
      <c r="M1642" s="345" t="s">
        <v>510</v>
      </c>
      <c r="N1642" s="343">
        <v>295</v>
      </c>
    </row>
    <row r="1643" spans="1:14" ht="13.5" customHeight="1" x14ac:dyDescent="0.25">
      <c r="A1643" s="342" t="s">
        <v>9658</v>
      </c>
      <c r="B1643" s="345" t="s">
        <v>384</v>
      </c>
      <c r="C1643" s="516" t="s">
        <v>9659</v>
      </c>
      <c r="D1643" s="516"/>
      <c r="E1643" s="516"/>
      <c r="F1643" s="516"/>
      <c r="G1643" s="516"/>
      <c r="H1643" s="516"/>
      <c r="I1643" s="516"/>
      <c r="J1643" s="516"/>
      <c r="K1643" s="516"/>
      <c r="L1643" s="516"/>
      <c r="M1643" s="345" t="s">
        <v>510</v>
      </c>
      <c r="N1643" s="343">
        <v>1.25</v>
      </c>
    </row>
    <row r="1644" spans="1:14" ht="12.75" customHeight="1" x14ac:dyDescent="0.25">
      <c r="A1644" s="342" t="s">
        <v>9660</v>
      </c>
      <c r="B1644" s="345" t="s">
        <v>384</v>
      </c>
      <c r="C1644" s="516" t="s">
        <v>9661</v>
      </c>
      <c r="D1644" s="516"/>
      <c r="E1644" s="516"/>
      <c r="F1644" s="516"/>
      <c r="G1644" s="516"/>
      <c r="H1644" s="516"/>
      <c r="I1644" s="516"/>
      <c r="J1644" s="516"/>
      <c r="K1644" s="516"/>
      <c r="L1644" s="516"/>
      <c r="M1644" s="345" t="s">
        <v>510</v>
      </c>
      <c r="N1644" s="343">
        <v>6.85</v>
      </c>
    </row>
    <row r="1645" spans="1:14" ht="12.75" customHeight="1" x14ac:dyDescent="0.25">
      <c r="A1645" s="342" t="s">
        <v>9662</v>
      </c>
      <c r="B1645" s="345" t="s">
        <v>384</v>
      </c>
      <c r="C1645" s="516" t="s">
        <v>9663</v>
      </c>
      <c r="D1645" s="516"/>
      <c r="E1645" s="516"/>
      <c r="F1645" s="516"/>
      <c r="G1645" s="516"/>
      <c r="H1645" s="516"/>
      <c r="I1645" s="516"/>
      <c r="J1645" s="516"/>
      <c r="K1645" s="516"/>
      <c r="L1645" s="516"/>
      <c r="M1645" s="345" t="s">
        <v>510</v>
      </c>
      <c r="N1645" s="343">
        <v>11.9</v>
      </c>
    </row>
    <row r="1646" spans="1:14" ht="13.5" customHeight="1" x14ac:dyDescent="0.25">
      <c r="A1646" s="342" t="s">
        <v>16634</v>
      </c>
      <c r="B1646" s="344"/>
      <c r="C1646" s="516" t="s">
        <v>16635</v>
      </c>
      <c r="D1646" s="516"/>
      <c r="E1646" s="516"/>
      <c r="F1646" s="516"/>
      <c r="G1646" s="516"/>
      <c r="H1646" s="516"/>
      <c r="I1646" s="516"/>
      <c r="J1646" s="516"/>
      <c r="K1646" s="516"/>
      <c r="L1646" s="516"/>
      <c r="M1646" s="345" t="s">
        <v>16612</v>
      </c>
      <c r="N1646" s="343">
        <v>55.75</v>
      </c>
    </row>
    <row r="1647" spans="1:14" ht="12.75" customHeight="1" x14ac:dyDescent="0.25">
      <c r="A1647" s="342" t="s">
        <v>9664</v>
      </c>
      <c r="B1647" s="345" t="s">
        <v>384</v>
      </c>
      <c r="C1647" s="516" t="s">
        <v>631</v>
      </c>
      <c r="D1647" s="516"/>
      <c r="E1647" s="516"/>
      <c r="F1647" s="516"/>
      <c r="G1647" s="516"/>
      <c r="H1647" s="516"/>
      <c r="I1647" s="516"/>
      <c r="J1647" s="516"/>
      <c r="K1647" s="516"/>
      <c r="L1647" s="516"/>
      <c r="M1647" s="345" t="s">
        <v>510</v>
      </c>
      <c r="N1647" s="343">
        <v>79.739999999999995</v>
      </c>
    </row>
    <row r="1648" spans="1:14" ht="13.5" customHeight="1" x14ac:dyDescent="0.25">
      <c r="A1648" s="342" t="s">
        <v>9665</v>
      </c>
      <c r="B1648" s="345" t="s">
        <v>384</v>
      </c>
      <c r="C1648" s="516" t="s">
        <v>632</v>
      </c>
      <c r="D1648" s="516"/>
      <c r="E1648" s="516"/>
      <c r="F1648" s="516"/>
      <c r="G1648" s="516"/>
      <c r="H1648" s="516"/>
      <c r="I1648" s="516"/>
      <c r="J1648" s="516"/>
      <c r="K1648" s="516"/>
      <c r="L1648" s="516"/>
      <c r="M1648" s="345" t="s">
        <v>510</v>
      </c>
      <c r="N1648" s="343">
        <v>39</v>
      </c>
    </row>
    <row r="1649" spans="1:14" ht="12.75" customHeight="1" x14ac:dyDescent="0.25">
      <c r="A1649" s="342" t="s">
        <v>9666</v>
      </c>
      <c r="B1649" s="345" t="s">
        <v>384</v>
      </c>
      <c r="C1649" s="516" t="s">
        <v>9667</v>
      </c>
      <c r="D1649" s="516"/>
      <c r="E1649" s="516"/>
      <c r="F1649" s="516"/>
      <c r="G1649" s="516"/>
      <c r="H1649" s="516"/>
      <c r="I1649" s="516"/>
      <c r="J1649" s="516"/>
      <c r="K1649" s="516"/>
      <c r="L1649" s="516"/>
      <c r="M1649" s="345" t="s">
        <v>510</v>
      </c>
      <c r="N1649" s="343">
        <v>138.71</v>
      </c>
    </row>
    <row r="1650" spans="1:14" ht="12.75" customHeight="1" x14ac:dyDescent="0.25">
      <c r="A1650" s="342" t="s">
        <v>9668</v>
      </c>
      <c r="B1650" s="345" t="s">
        <v>384</v>
      </c>
      <c r="C1650" s="516" t="s">
        <v>9669</v>
      </c>
      <c r="D1650" s="516"/>
      <c r="E1650" s="516"/>
      <c r="F1650" s="516"/>
      <c r="G1650" s="516"/>
      <c r="H1650" s="516"/>
      <c r="I1650" s="516"/>
      <c r="J1650" s="516"/>
      <c r="K1650" s="516"/>
      <c r="L1650" s="516"/>
      <c r="M1650" s="345" t="s">
        <v>8</v>
      </c>
      <c r="N1650" s="343">
        <v>0.05</v>
      </c>
    </row>
    <row r="1651" spans="1:14" ht="13.5" customHeight="1" x14ac:dyDescent="0.25">
      <c r="A1651" s="342" t="s">
        <v>9670</v>
      </c>
      <c r="B1651" s="345" t="s">
        <v>384</v>
      </c>
      <c r="C1651" s="516" t="s">
        <v>9671</v>
      </c>
      <c r="D1651" s="516"/>
      <c r="E1651" s="516"/>
      <c r="F1651" s="516"/>
      <c r="G1651" s="516"/>
      <c r="H1651" s="516"/>
      <c r="I1651" s="516"/>
      <c r="J1651" s="516"/>
      <c r="K1651" s="516"/>
      <c r="L1651" s="516"/>
      <c r="M1651" s="345" t="s">
        <v>10</v>
      </c>
      <c r="N1651" s="343">
        <v>50</v>
      </c>
    </row>
    <row r="1652" spans="1:14" ht="12.75" customHeight="1" x14ac:dyDescent="0.25">
      <c r="A1652" s="342" t="s">
        <v>9672</v>
      </c>
      <c r="B1652" s="345" t="s">
        <v>384</v>
      </c>
      <c r="C1652" s="516" t="s">
        <v>9673</v>
      </c>
      <c r="D1652" s="516"/>
      <c r="E1652" s="516"/>
      <c r="F1652" s="516"/>
      <c r="G1652" s="516"/>
      <c r="H1652" s="516"/>
      <c r="I1652" s="516"/>
      <c r="J1652" s="516"/>
      <c r="K1652" s="516"/>
      <c r="L1652" s="516"/>
      <c r="M1652" s="345" t="s">
        <v>10</v>
      </c>
      <c r="N1652" s="343">
        <v>485</v>
      </c>
    </row>
    <row r="1653" spans="1:14" ht="13.5" customHeight="1" x14ac:dyDescent="0.25">
      <c r="A1653" s="342" t="s">
        <v>9674</v>
      </c>
      <c r="B1653" s="345" t="s">
        <v>384</v>
      </c>
      <c r="C1653" s="516" t="s">
        <v>9675</v>
      </c>
      <c r="D1653" s="516"/>
      <c r="E1653" s="516"/>
      <c r="F1653" s="516"/>
      <c r="G1653" s="516"/>
      <c r="H1653" s="516"/>
      <c r="I1653" s="516"/>
      <c r="J1653" s="516"/>
      <c r="K1653" s="516"/>
      <c r="L1653" s="516"/>
      <c r="M1653" s="345" t="s">
        <v>10</v>
      </c>
      <c r="N1653" s="343">
        <v>500</v>
      </c>
    </row>
    <row r="1654" spans="1:14" ht="12.75" customHeight="1" x14ac:dyDescent="0.25">
      <c r="A1654" s="342" t="s">
        <v>9676</v>
      </c>
      <c r="B1654" s="345" t="s">
        <v>384</v>
      </c>
      <c r="C1654" s="516" t="s">
        <v>9677</v>
      </c>
      <c r="D1654" s="516"/>
      <c r="E1654" s="516"/>
      <c r="F1654" s="516"/>
      <c r="G1654" s="516"/>
      <c r="H1654" s="516"/>
      <c r="I1654" s="516"/>
      <c r="J1654" s="516"/>
      <c r="K1654" s="516"/>
      <c r="L1654" s="516"/>
      <c r="M1654" s="345" t="s">
        <v>10</v>
      </c>
      <c r="N1654" s="343">
        <v>515</v>
      </c>
    </row>
    <row r="1655" spans="1:14" ht="12.75" customHeight="1" x14ac:dyDescent="0.25">
      <c r="A1655" s="342" t="s">
        <v>9678</v>
      </c>
      <c r="B1655" s="345" t="s">
        <v>384</v>
      </c>
      <c r="C1655" s="516" t="s">
        <v>9679</v>
      </c>
      <c r="D1655" s="516"/>
      <c r="E1655" s="516"/>
      <c r="F1655" s="516"/>
      <c r="G1655" s="516"/>
      <c r="H1655" s="516"/>
      <c r="I1655" s="516"/>
      <c r="J1655" s="516"/>
      <c r="K1655" s="516"/>
      <c r="L1655" s="516"/>
      <c r="M1655" s="345" t="s">
        <v>10</v>
      </c>
      <c r="N1655" s="343">
        <v>530</v>
      </c>
    </row>
    <row r="1656" spans="1:14" ht="13.5" customHeight="1" x14ac:dyDescent="0.25">
      <c r="A1656" s="342" t="s">
        <v>9680</v>
      </c>
      <c r="B1656" s="345" t="s">
        <v>384</v>
      </c>
      <c r="C1656" s="516" t="s">
        <v>9681</v>
      </c>
      <c r="D1656" s="516"/>
      <c r="E1656" s="516"/>
      <c r="F1656" s="516"/>
      <c r="G1656" s="516"/>
      <c r="H1656" s="516"/>
      <c r="I1656" s="516"/>
      <c r="J1656" s="516"/>
      <c r="K1656" s="516"/>
      <c r="L1656" s="516"/>
      <c r="M1656" s="345" t="s">
        <v>10</v>
      </c>
      <c r="N1656" s="343">
        <v>570</v>
      </c>
    </row>
    <row r="1657" spans="1:14" ht="12.75" customHeight="1" x14ac:dyDescent="0.25">
      <c r="A1657" s="342" t="s">
        <v>9682</v>
      </c>
      <c r="B1657" s="345" t="s">
        <v>384</v>
      </c>
      <c r="C1657" s="516" t="s">
        <v>9683</v>
      </c>
      <c r="D1657" s="516"/>
      <c r="E1657" s="516"/>
      <c r="F1657" s="516"/>
      <c r="G1657" s="516"/>
      <c r="H1657" s="516"/>
      <c r="I1657" s="516"/>
      <c r="J1657" s="516"/>
      <c r="K1657" s="516"/>
      <c r="L1657" s="516"/>
      <c r="M1657" s="345" t="s">
        <v>10</v>
      </c>
      <c r="N1657" s="343">
        <v>533</v>
      </c>
    </row>
    <row r="1658" spans="1:14" ht="12.75" customHeight="1" x14ac:dyDescent="0.25">
      <c r="A1658" s="342" t="s">
        <v>9684</v>
      </c>
      <c r="B1658" s="345" t="s">
        <v>384</v>
      </c>
      <c r="C1658" s="516" t="s">
        <v>9685</v>
      </c>
      <c r="D1658" s="516"/>
      <c r="E1658" s="516"/>
      <c r="F1658" s="516"/>
      <c r="G1658" s="516"/>
      <c r="H1658" s="516"/>
      <c r="I1658" s="516"/>
      <c r="J1658" s="516"/>
      <c r="K1658" s="516"/>
      <c r="L1658" s="516"/>
      <c r="M1658" s="345" t="s">
        <v>10</v>
      </c>
      <c r="N1658" s="343">
        <v>547</v>
      </c>
    </row>
    <row r="1659" spans="1:14" ht="13.5" customHeight="1" x14ac:dyDescent="0.25">
      <c r="A1659" s="342" t="s">
        <v>9686</v>
      </c>
      <c r="B1659" s="345" t="s">
        <v>384</v>
      </c>
      <c r="C1659" s="516" t="s">
        <v>9687</v>
      </c>
      <c r="D1659" s="516"/>
      <c r="E1659" s="516"/>
      <c r="F1659" s="516"/>
      <c r="G1659" s="516"/>
      <c r="H1659" s="516"/>
      <c r="I1659" s="516"/>
      <c r="J1659" s="516"/>
      <c r="K1659" s="516"/>
      <c r="L1659" s="516"/>
      <c r="M1659" s="345" t="s">
        <v>10</v>
      </c>
      <c r="N1659" s="343">
        <v>563</v>
      </c>
    </row>
    <row r="1660" spans="1:14" ht="12.75" customHeight="1" x14ac:dyDescent="0.25">
      <c r="A1660" s="342" t="s">
        <v>9688</v>
      </c>
      <c r="B1660" s="345" t="s">
        <v>384</v>
      </c>
      <c r="C1660" s="516" t="s">
        <v>9689</v>
      </c>
      <c r="D1660" s="516"/>
      <c r="E1660" s="516"/>
      <c r="F1660" s="516"/>
      <c r="G1660" s="516"/>
      <c r="H1660" s="516"/>
      <c r="I1660" s="516"/>
      <c r="J1660" s="516"/>
      <c r="K1660" s="516"/>
      <c r="L1660" s="516"/>
      <c r="M1660" s="345" t="s">
        <v>10</v>
      </c>
      <c r="N1660" s="343">
        <v>577</v>
      </c>
    </row>
    <row r="1661" spans="1:14" ht="13.5" customHeight="1" x14ac:dyDescent="0.25">
      <c r="A1661" s="342" t="s">
        <v>9690</v>
      </c>
      <c r="B1661" s="345" t="s">
        <v>384</v>
      </c>
      <c r="C1661" s="516" t="s">
        <v>9691</v>
      </c>
      <c r="D1661" s="516"/>
      <c r="E1661" s="516"/>
      <c r="F1661" s="516"/>
      <c r="G1661" s="516"/>
      <c r="H1661" s="516"/>
      <c r="I1661" s="516"/>
      <c r="J1661" s="516"/>
      <c r="K1661" s="516"/>
      <c r="L1661" s="516"/>
      <c r="M1661" s="345" t="s">
        <v>10</v>
      </c>
      <c r="N1661" s="343">
        <v>617</v>
      </c>
    </row>
    <row r="1662" spans="1:14" ht="12.75" customHeight="1" x14ac:dyDescent="0.25">
      <c r="A1662" s="342" t="s">
        <v>9692</v>
      </c>
      <c r="B1662" s="345" t="s">
        <v>384</v>
      </c>
      <c r="C1662" s="516" t="s">
        <v>9693</v>
      </c>
      <c r="D1662" s="516"/>
      <c r="E1662" s="516"/>
      <c r="F1662" s="516"/>
      <c r="G1662" s="516"/>
      <c r="H1662" s="516"/>
      <c r="I1662" s="516"/>
      <c r="J1662" s="516"/>
      <c r="K1662" s="516"/>
      <c r="L1662" s="516"/>
      <c r="M1662" s="345" t="s">
        <v>10</v>
      </c>
      <c r="N1662" s="343">
        <v>533</v>
      </c>
    </row>
    <row r="1663" spans="1:14" ht="12.75" customHeight="1" x14ac:dyDescent="0.25">
      <c r="A1663" s="342" t="s">
        <v>9694</v>
      </c>
      <c r="B1663" s="345" t="s">
        <v>384</v>
      </c>
      <c r="C1663" s="516" t="s">
        <v>9695</v>
      </c>
      <c r="D1663" s="516"/>
      <c r="E1663" s="516"/>
      <c r="F1663" s="516"/>
      <c r="G1663" s="516"/>
      <c r="H1663" s="516"/>
      <c r="I1663" s="516"/>
      <c r="J1663" s="516"/>
      <c r="K1663" s="516"/>
      <c r="L1663" s="516"/>
      <c r="M1663" s="345" t="s">
        <v>10</v>
      </c>
      <c r="N1663" s="343">
        <v>518</v>
      </c>
    </row>
    <row r="1664" spans="1:14" ht="13.5" customHeight="1" x14ac:dyDescent="0.25">
      <c r="A1664" s="342" t="s">
        <v>9696</v>
      </c>
      <c r="B1664" s="345" t="s">
        <v>384</v>
      </c>
      <c r="C1664" s="516" t="s">
        <v>9697</v>
      </c>
      <c r="D1664" s="516"/>
      <c r="E1664" s="516"/>
      <c r="F1664" s="516"/>
      <c r="G1664" s="516"/>
      <c r="H1664" s="516"/>
      <c r="I1664" s="516"/>
      <c r="J1664" s="516"/>
      <c r="K1664" s="516"/>
      <c r="L1664" s="516"/>
      <c r="M1664" s="345" t="s">
        <v>10</v>
      </c>
      <c r="N1664" s="343">
        <v>563</v>
      </c>
    </row>
    <row r="1665" spans="1:14" ht="12.75" customHeight="1" x14ac:dyDescent="0.25">
      <c r="A1665" s="342" t="s">
        <v>9698</v>
      </c>
      <c r="B1665" s="345" t="s">
        <v>384</v>
      </c>
      <c r="C1665" s="516" t="s">
        <v>9699</v>
      </c>
      <c r="D1665" s="516"/>
      <c r="E1665" s="516"/>
      <c r="F1665" s="516"/>
      <c r="G1665" s="516"/>
      <c r="H1665" s="516"/>
      <c r="I1665" s="516"/>
      <c r="J1665" s="516"/>
      <c r="K1665" s="516"/>
      <c r="L1665" s="516"/>
      <c r="M1665" s="345" t="s">
        <v>10</v>
      </c>
      <c r="N1665" s="343">
        <v>617</v>
      </c>
    </row>
    <row r="1666" spans="1:14" ht="13.5" customHeight="1" x14ac:dyDescent="0.25">
      <c r="A1666" s="342" t="s">
        <v>9700</v>
      </c>
      <c r="B1666" s="345" t="s">
        <v>384</v>
      </c>
      <c r="C1666" s="516" t="s">
        <v>9701</v>
      </c>
      <c r="D1666" s="516"/>
      <c r="E1666" s="516"/>
      <c r="F1666" s="516"/>
      <c r="G1666" s="516"/>
      <c r="H1666" s="516"/>
      <c r="I1666" s="516"/>
      <c r="J1666" s="516"/>
      <c r="K1666" s="516"/>
      <c r="L1666" s="516"/>
      <c r="M1666" s="345" t="s">
        <v>10</v>
      </c>
      <c r="N1666" s="343">
        <v>577</v>
      </c>
    </row>
    <row r="1667" spans="1:14" ht="12.75" customHeight="1" x14ac:dyDescent="0.25">
      <c r="A1667" s="342" t="s">
        <v>9702</v>
      </c>
      <c r="B1667" s="345" t="s">
        <v>384</v>
      </c>
      <c r="C1667" s="516" t="s">
        <v>9703</v>
      </c>
      <c r="D1667" s="516"/>
      <c r="E1667" s="516"/>
      <c r="F1667" s="516"/>
      <c r="G1667" s="516"/>
      <c r="H1667" s="516"/>
      <c r="I1667" s="516"/>
      <c r="J1667" s="516"/>
      <c r="K1667" s="516"/>
      <c r="L1667" s="516"/>
      <c r="M1667" s="345" t="s">
        <v>10</v>
      </c>
      <c r="N1667" s="343">
        <v>617</v>
      </c>
    </row>
    <row r="1668" spans="1:14" ht="12.75" customHeight="1" x14ac:dyDescent="0.25">
      <c r="A1668" s="342" t="s">
        <v>9704</v>
      </c>
      <c r="B1668" s="345" t="s">
        <v>384</v>
      </c>
      <c r="C1668" s="516" t="s">
        <v>9705</v>
      </c>
      <c r="D1668" s="516"/>
      <c r="E1668" s="516"/>
      <c r="F1668" s="516"/>
      <c r="G1668" s="516"/>
      <c r="H1668" s="516"/>
      <c r="I1668" s="516"/>
      <c r="J1668" s="516"/>
      <c r="K1668" s="516"/>
      <c r="L1668" s="516"/>
      <c r="M1668" s="345" t="s">
        <v>510</v>
      </c>
      <c r="N1668" s="343">
        <v>2000</v>
      </c>
    </row>
    <row r="1669" spans="1:14" ht="13.5" customHeight="1" x14ac:dyDescent="0.25">
      <c r="A1669" s="342" t="s">
        <v>9706</v>
      </c>
      <c r="B1669" s="345" t="s">
        <v>384</v>
      </c>
      <c r="C1669" s="516" t="s">
        <v>9707</v>
      </c>
      <c r="D1669" s="516"/>
      <c r="E1669" s="516"/>
      <c r="F1669" s="516"/>
      <c r="G1669" s="516"/>
      <c r="H1669" s="516"/>
      <c r="I1669" s="516"/>
      <c r="J1669" s="516"/>
      <c r="K1669" s="516"/>
      <c r="L1669" s="516"/>
      <c r="M1669" s="345" t="s">
        <v>8</v>
      </c>
      <c r="N1669" s="343">
        <v>20</v>
      </c>
    </row>
    <row r="1670" spans="1:14" ht="12.75" customHeight="1" x14ac:dyDescent="0.25">
      <c r="A1670" s="342" t="s">
        <v>9708</v>
      </c>
      <c r="B1670" s="345" t="s">
        <v>384</v>
      </c>
      <c r="C1670" s="516" t="s">
        <v>9709</v>
      </c>
      <c r="D1670" s="516"/>
      <c r="E1670" s="516"/>
      <c r="F1670" s="516"/>
      <c r="G1670" s="516"/>
      <c r="H1670" s="516"/>
      <c r="I1670" s="516"/>
      <c r="J1670" s="516"/>
      <c r="K1670" s="516"/>
      <c r="L1670" s="516"/>
      <c r="M1670" s="345" t="s">
        <v>8</v>
      </c>
      <c r="N1670" s="343">
        <v>22</v>
      </c>
    </row>
    <row r="1671" spans="1:14" ht="12.75" customHeight="1" x14ac:dyDescent="0.25">
      <c r="A1671" s="342" t="s">
        <v>9710</v>
      </c>
      <c r="B1671" s="345" t="s">
        <v>384</v>
      </c>
      <c r="C1671" s="516" t="s">
        <v>9711</v>
      </c>
      <c r="D1671" s="516"/>
      <c r="E1671" s="516"/>
      <c r="F1671" s="516"/>
      <c r="G1671" s="516"/>
      <c r="H1671" s="516"/>
      <c r="I1671" s="516"/>
      <c r="J1671" s="516"/>
      <c r="K1671" s="516"/>
      <c r="L1671" s="516"/>
      <c r="M1671" s="345" t="s">
        <v>8</v>
      </c>
      <c r="N1671" s="343">
        <v>25</v>
      </c>
    </row>
    <row r="1672" spans="1:14" ht="13.5" customHeight="1" x14ac:dyDescent="0.25">
      <c r="A1672" s="342" t="s">
        <v>9712</v>
      </c>
      <c r="B1672" s="345" t="s">
        <v>384</v>
      </c>
      <c r="C1672" s="516" t="s">
        <v>9713</v>
      </c>
      <c r="D1672" s="516"/>
      <c r="E1672" s="516"/>
      <c r="F1672" s="516"/>
      <c r="G1672" s="516"/>
      <c r="H1672" s="516"/>
      <c r="I1672" s="516"/>
      <c r="J1672" s="516"/>
      <c r="K1672" s="516"/>
      <c r="L1672" s="516"/>
      <c r="M1672" s="345" t="s">
        <v>8</v>
      </c>
      <c r="N1672" s="343">
        <v>30</v>
      </c>
    </row>
    <row r="1673" spans="1:14" ht="12.75" customHeight="1" x14ac:dyDescent="0.25">
      <c r="A1673" s="342" t="s">
        <v>9714</v>
      </c>
      <c r="B1673" s="345" t="s">
        <v>384</v>
      </c>
      <c r="C1673" s="516" t="s">
        <v>9715</v>
      </c>
      <c r="D1673" s="516"/>
      <c r="E1673" s="516"/>
      <c r="F1673" s="516"/>
      <c r="G1673" s="516"/>
      <c r="H1673" s="516"/>
      <c r="I1673" s="516"/>
      <c r="J1673" s="516"/>
      <c r="K1673" s="516"/>
      <c r="L1673" s="516"/>
      <c r="M1673" s="345" t="s">
        <v>8</v>
      </c>
      <c r="N1673" s="343">
        <v>34</v>
      </c>
    </row>
    <row r="1674" spans="1:14" ht="13.5" customHeight="1" x14ac:dyDescent="0.25">
      <c r="A1674" s="342" t="s">
        <v>9716</v>
      </c>
      <c r="B1674" s="345" t="s">
        <v>384</v>
      </c>
      <c r="C1674" s="516" t="s">
        <v>9717</v>
      </c>
      <c r="D1674" s="516"/>
      <c r="E1674" s="516"/>
      <c r="F1674" s="516"/>
      <c r="G1674" s="516"/>
      <c r="H1674" s="516"/>
      <c r="I1674" s="516"/>
      <c r="J1674" s="516"/>
      <c r="K1674" s="516"/>
      <c r="L1674" s="516"/>
      <c r="M1674" s="345" t="s">
        <v>510</v>
      </c>
      <c r="N1674" s="343">
        <v>5000</v>
      </c>
    </row>
    <row r="1675" spans="1:14" ht="12.75" customHeight="1" x14ac:dyDescent="0.25">
      <c r="A1675" s="342" t="s">
        <v>9718</v>
      </c>
      <c r="B1675" s="345" t="s">
        <v>384</v>
      </c>
      <c r="C1675" s="516" t="s">
        <v>9719</v>
      </c>
      <c r="D1675" s="516"/>
      <c r="E1675" s="516"/>
      <c r="F1675" s="516"/>
      <c r="G1675" s="516"/>
      <c r="H1675" s="516"/>
      <c r="I1675" s="516"/>
      <c r="J1675" s="516"/>
      <c r="K1675" s="516"/>
      <c r="L1675" s="516"/>
      <c r="M1675" s="345" t="s">
        <v>8</v>
      </c>
      <c r="N1675" s="343">
        <v>65</v>
      </c>
    </row>
    <row r="1676" spans="1:14" ht="12.75" customHeight="1" x14ac:dyDescent="0.25">
      <c r="A1676" s="342" t="s">
        <v>9720</v>
      </c>
      <c r="B1676" s="345" t="s">
        <v>384</v>
      </c>
      <c r="C1676" s="516" t="s">
        <v>9721</v>
      </c>
      <c r="D1676" s="516"/>
      <c r="E1676" s="516"/>
      <c r="F1676" s="516"/>
      <c r="G1676" s="516"/>
      <c r="H1676" s="516"/>
      <c r="I1676" s="516"/>
      <c r="J1676" s="516"/>
      <c r="K1676" s="516"/>
      <c r="L1676" s="516"/>
      <c r="M1676" s="345" t="s">
        <v>8</v>
      </c>
      <c r="N1676" s="343">
        <v>75</v>
      </c>
    </row>
    <row r="1677" spans="1:14" ht="13.5" customHeight="1" x14ac:dyDescent="0.25">
      <c r="A1677" s="342" t="s">
        <v>9722</v>
      </c>
      <c r="B1677" s="345" t="s">
        <v>384</v>
      </c>
      <c r="C1677" s="516" t="s">
        <v>9723</v>
      </c>
      <c r="D1677" s="516"/>
      <c r="E1677" s="516"/>
      <c r="F1677" s="516"/>
      <c r="G1677" s="516"/>
      <c r="H1677" s="516"/>
      <c r="I1677" s="516"/>
      <c r="J1677" s="516"/>
      <c r="K1677" s="516"/>
      <c r="L1677" s="516"/>
      <c r="M1677" s="345" t="s">
        <v>510</v>
      </c>
      <c r="N1677" s="343">
        <v>20000</v>
      </c>
    </row>
    <row r="1678" spans="1:14" ht="12.75" customHeight="1" x14ac:dyDescent="0.25">
      <c r="A1678" s="342" t="s">
        <v>9724</v>
      </c>
      <c r="B1678" s="345" t="s">
        <v>384</v>
      </c>
      <c r="C1678" s="516" t="s">
        <v>9725</v>
      </c>
      <c r="D1678" s="516"/>
      <c r="E1678" s="516"/>
      <c r="F1678" s="516"/>
      <c r="G1678" s="516"/>
      <c r="H1678" s="516"/>
      <c r="I1678" s="516"/>
      <c r="J1678" s="516"/>
      <c r="K1678" s="516"/>
      <c r="L1678" s="516"/>
      <c r="M1678" s="345" t="s">
        <v>8</v>
      </c>
      <c r="N1678" s="343">
        <v>180</v>
      </c>
    </row>
    <row r="1679" spans="1:14" ht="13.5" customHeight="1" x14ac:dyDescent="0.25">
      <c r="A1679" s="342" t="s">
        <v>9726</v>
      </c>
      <c r="B1679" s="345" t="s">
        <v>384</v>
      </c>
      <c r="C1679" s="516" t="s">
        <v>9727</v>
      </c>
      <c r="D1679" s="516"/>
      <c r="E1679" s="516"/>
      <c r="F1679" s="516"/>
      <c r="G1679" s="516"/>
      <c r="H1679" s="516"/>
      <c r="I1679" s="516"/>
      <c r="J1679" s="516"/>
      <c r="K1679" s="516"/>
      <c r="L1679" s="516"/>
      <c r="M1679" s="345" t="s">
        <v>8</v>
      </c>
      <c r="N1679" s="343">
        <v>220</v>
      </c>
    </row>
    <row r="1680" spans="1:14" ht="12.75" customHeight="1" x14ac:dyDescent="0.25">
      <c r="A1680" s="342" t="s">
        <v>9728</v>
      </c>
      <c r="B1680" s="345" t="s">
        <v>384</v>
      </c>
      <c r="C1680" s="516" t="s">
        <v>9729</v>
      </c>
      <c r="D1680" s="516"/>
      <c r="E1680" s="516"/>
      <c r="F1680" s="516"/>
      <c r="G1680" s="516"/>
      <c r="H1680" s="516"/>
      <c r="I1680" s="516"/>
      <c r="J1680" s="516"/>
      <c r="K1680" s="516"/>
      <c r="L1680" s="516"/>
      <c r="M1680" s="345" t="s">
        <v>8</v>
      </c>
      <c r="N1680" s="343">
        <v>250</v>
      </c>
    </row>
    <row r="1681" spans="1:14" ht="12.75" customHeight="1" x14ac:dyDescent="0.25">
      <c r="A1681" s="342" t="s">
        <v>9730</v>
      </c>
      <c r="B1681" s="345" t="s">
        <v>384</v>
      </c>
      <c r="C1681" s="516" t="s">
        <v>9731</v>
      </c>
      <c r="D1681" s="516"/>
      <c r="E1681" s="516"/>
      <c r="F1681" s="516"/>
      <c r="G1681" s="516"/>
      <c r="H1681" s="516"/>
      <c r="I1681" s="516"/>
      <c r="J1681" s="516"/>
      <c r="K1681" s="516"/>
      <c r="L1681" s="516"/>
      <c r="M1681" s="345" t="s">
        <v>8</v>
      </c>
      <c r="N1681" s="343">
        <v>280</v>
      </c>
    </row>
    <row r="1682" spans="1:14" ht="13.5" customHeight="1" x14ac:dyDescent="0.25">
      <c r="A1682" s="342" t="s">
        <v>9732</v>
      </c>
      <c r="B1682" s="345" t="s">
        <v>384</v>
      </c>
      <c r="C1682" s="516" t="s">
        <v>9733</v>
      </c>
      <c r="D1682" s="516"/>
      <c r="E1682" s="516"/>
      <c r="F1682" s="516"/>
      <c r="G1682" s="516"/>
      <c r="H1682" s="516"/>
      <c r="I1682" s="516"/>
      <c r="J1682" s="516"/>
      <c r="K1682" s="516"/>
      <c r="L1682" s="516"/>
      <c r="M1682" s="345" t="s">
        <v>8</v>
      </c>
      <c r="N1682" s="343">
        <v>480</v>
      </c>
    </row>
    <row r="1683" spans="1:14" ht="12.75" customHeight="1" x14ac:dyDescent="0.25">
      <c r="A1683" s="342" t="s">
        <v>9734</v>
      </c>
      <c r="B1683" s="345" t="s">
        <v>384</v>
      </c>
      <c r="C1683" s="516" t="s">
        <v>9735</v>
      </c>
      <c r="D1683" s="516"/>
      <c r="E1683" s="516"/>
      <c r="F1683" s="516"/>
      <c r="G1683" s="516"/>
      <c r="H1683" s="516"/>
      <c r="I1683" s="516"/>
      <c r="J1683" s="516"/>
      <c r="K1683" s="516"/>
      <c r="L1683" s="516"/>
      <c r="M1683" s="345" t="s">
        <v>8</v>
      </c>
      <c r="N1683" s="343">
        <v>530</v>
      </c>
    </row>
    <row r="1684" spans="1:14" ht="12.75" customHeight="1" x14ac:dyDescent="0.25">
      <c r="A1684" s="342" t="s">
        <v>9736</v>
      </c>
      <c r="B1684" s="345" t="s">
        <v>384</v>
      </c>
      <c r="C1684" s="516" t="s">
        <v>9737</v>
      </c>
      <c r="D1684" s="516"/>
      <c r="E1684" s="516"/>
      <c r="F1684" s="516"/>
      <c r="G1684" s="516"/>
      <c r="H1684" s="516"/>
      <c r="I1684" s="516"/>
      <c r="J1684" s="516"/>
      <c r="K1684" s="516"/>
      <c r="L1684" s="516"/>
      <c r="M1684" s="345" t="s">
        <v>8</v>
      </c>
      <c r="N1684" s="343">
        <v>580</v>
      </c>
    </row>
    <row r="1685" spans="1:14" ht="13.5" customHeight="1" x14ac:dyDescent="0.25">
      <c r="A1685" s="342" t="s">
        <v>9738</v>
      </c>
      <c r="B1685" s="345" t="s">
        <v>384</v>
      </c>
      <c r="C1685" s="516" t="s">
        <v>9739</v>
      </c>
      <c r="D1685" s="516"/>
      <c r="E1685" s="516"/>
      <c r="F1685" s="516"/>
      <c r="G1685" s="516"/>
      <c r="H1685" s="516"/>
      <c r="I1685" s="516"/>
      <c r="J1685" s="516"/>
      <c r="K1685" s="516"/>
      <c r="L1685" s="516"/>
      <c r="M1685" s="345" t="s">
        <v>8</v>
      </c>
      <c r="N1685" s="343">
        <v>630</v>
      </c>
    </row>
    <row r="1686" spans="1:14" ht="12.75" customHeight="1" x14ac:dyDescent="0.25">
      <c r="A1686" s="342" t="s">
        <v>9740</v>
      </c>
      <c r="B1686" s="345" t="s">
        <v>384</v>
      </c>
      <c r="C1686" s="516" t="s">
        <v>9741</v>
      </c>
      <c r="D1686" s="516"/>
      <c r="E1686" s="516"/>
      <c r="F1686" s="516"/>
      <c r="G1686" s="516"/>
      <c r="H1686" s="516"/>
      <c r="I1686" s="516"/>
      <c r="J1686" s="516"/>
      <c r="K1686" s="516"/>
      <c r="L1686" s="516"/>
      <c r="M1686" s="345" t="s">
        <v>511</v>
      </c>
      <c r="N1686" s="343">
        <v>17.190000000000001</v>
      </c>
    </row>
    <row r="1687" spans="1:14" ht="13.5" customHeight="1" x14ac:dyDescent="0.25">
      <c r="A1687" s="342" t="s">
        <v>9742</v>
      </c>
      <c r="B1687" s="345" t="s">
        <v>384</v>
      </c>
      <c r="C1687" s="516" t="s">
        <v>9743</v>
      </c>
      <c r="D1687" s="516"/>
      <c r="E1687" s="516"/>
      <c r="F1687" s="516"/>
      <c r="G1687" s="516"/>
      <c r="H1687" s="516"/>
      <c r="I1687" s="516"/>
      <c r="J1687" s="516"/>
      <c r="K1687" s="516"/>
      <c r="L1687" s="516"/>
      <c r="M1687" s="345" t="s">
        <v>511</v>
      </c>
      <c r="N1687" s="343">
        <v>48.91</v>
      </c>
    </row>
    <row r="1688" spans="1:14" ht="12.75" customHeight="1" x14ac:dyDescent="0.25">
      <c r="A1688" s="342" t="s">
        <v>9744</v>
      </c>
      <c r="B1688" s="345" t="s">
        <v>384</v>
      </c>
      <c r="C1688" s="516" t="s">
        <v>9745</v>
      </c>
      <c r="D1688" s="516"/>
      <c r="E1688" s="516"/>
      <c r="F1688" s="516"/>
      <c r="G1688" s="516"/>
      <c r="H1688" s="516"/>
      <c r="I1688" s="516"/>
      <c r="J1688" s="516"/>
      <c r="K1688" s="516"/>
      <c r="L1688" s="516"/>
      <c r="M1688" s="345" t="s">
        <v>510</v>
      </c>
      <c r="N1688" s="343">
        <v>22000</v>
      </c>
    </row>
    <row r="1689" spans="1:14" ht="12.75" customHeight="1" x14ac:dyDescent="0.25">
      <c r="A1689" s="342" t="s">
        <v>9746</v>
      </c>
      <c r="B1689" s="345" t="s">
        <v>384</v>
      </c>
      <c r="C1689" s="516" t="s">
        <v>9747</v>
      </c>
      <c r="D1689" s="516"/>
      <c r="E1689" s="516"/>
      <c r="F1689" s="516"/>
      <c r="G1689" s="516"/>
      <c r="H1689" s="516"/>
      <c r="I1689" s="516"/>
      <c r="J1689" s="516"/>
      <c r="K1689" s="516"/>
      <c r="L1689" s="516"/>
      <c r="M1689" s="345" t="s">
        <v>8</v>
      </c>
      <c r="N1689" s="343">
        <v>36</v>
      </c>
    </row>
    <row r="1690" spans="1:14" ht="13.5" customHeight="1" x14ac:dyDescent="0.25">
      <c r="A1690" s="342" t="s">
        <v>9748</v>
      </c>
      <c r="B1690" s="345" t="s">
        <v>384</v>
      </c>
      <c r="C1690" s="516" t="s">
        <v>9749</v>
      </c>
      <c r="D1690" s="516"/>
      <c r="E1690" s="516"/>
      <c r="F1690" s="516"/>
      <c r="G1690" s="516"/>
      <c r="H1690" s="516"/>
      <c r="I1690" s="516"/>
      <c r="J1690" s="516"/>
      <c r="K1690" s="516"/>
      <c r="L1690" s="516"/>
      <c r="M1690" s="345" t="s">
        <v>8</v>
      </c>
      <c r="N1690" s="343">
        <v>44</v>
      </c>
    </row>
    <row r="1691" spans="1:14" ht="12.75" customHeight="1" x14ac:dyDescent="0.25">
      <c r="A1691" s="342" t="s">
        <v>9750</v>
      </c>
      <c r="B1691" s="345" t="s">
        <v>384</v>
      </c>
      <c r="C1691" s="516" t="s">
        <v>9751</v>
      </c>
      <c r="D1691" s="516"/>
      <c r="E1691" s="516"/>
      <c r="F1691" s="516"/>
      <c r="G1691" s="516"/>
      <c r="H1691" s="516"/>
      <c r="I1691" s="516"/>
      <c r="J1691" s="516"/>
      <c r="K1691" s="516"/>
      <c r="L1691" s="516"/>
      <c r="M1691" s="345" t="s">
        <v>8</v>
      </c>
      <c r="N1691" s="343">
        <v>60</v>
      </c>
    </row>
    <row r="1692" spans="1:14" ht="13.5" customHeight="1" x14ac:dyDescent="0.25">
      <c r="A1692" s="342" t="s">
        <v>9752</v>
      </c>
      <c r="B1692" s="345" t="s">
        <v>384</v>
      </c>
      <c r="C1692" s="516" t="s">
        <v>9753</v>
      </c>
      <c r="D1692" s="516"/>
      <c r="E1692" s="516"/>
      <c r="F1692" s="516"/>
      <c r="G1692" s="516"/>
      <c r="H1692" s="516"/>
      <c r="I1692" s="516"/>
      <c r="J1692" s="516"/>
      <c r="K1692" s="516"/>
      <c r="L1692" s="516"/>
      <c r="M1692" s="345" t="s">
        <v>8</v>
      </c>
      <c r="N1692" s="343">
        <v>72</v>
      </c>
    </row>
    <row r="1693" spans="1:14" ht="12.75" customHeight="1" x14ac:dyDescent="0.25">
      <c r="A1693" s="342" t="s">
        <v>9754</v>
      </c>
      <c r="B1693" s="345" t="s">
        <v>384</v>
      </c>
      <c r="C1693" s="516" t="s">
        <v>9755</v>
      </c>
      <c r="D1693" s="516"/>
      <c r="E1693" s="516"/>
      <c r="F1693" s="516"/>
      <c r="G1693" s="516"/>
      <c r="H1693" s="516"/>
      <c r="I1693" s="516"/>
      <c r="J1693" s="516"/>
      <c r="K1693" s="516"/>
      <c r="L1693" s="516"/>
      <c r="M1693" s="345" t="s">
        <v>8</v>
      </c>
      <c r="N1693" s="343">
        <v>84</v>
      </c>
    </row>
    <row r="1694" spans="1:14" ht="12.75" customHeight="1" x14ac:dyDescent="0.25">
      <c r="A1694" s="342" t="s">
        <v>9756</v>
      </c>
      <c r="B1694" s="345" t="s">
        <v>384</v>
      </c>
      <c r="C1694" s="516" t="s">
        <v>9757</v>
      </c>
      <c r="D1694" s="516"/>
      <c r="E1694" s="516"/>
      <c r="F1694" s="516"/>
      <c r="G1694" s="516"/>
      <c r="H1694" s="516"/>
      <c r="I1694" s="516"/>
      <c r="J1694" s="516"/>
      <c r="K1694" s="516"/>
      <c r="L1694" s="516"/>
      <c r="M1694" s="345" t="s">
        <v>9</v>
      </c>
      <c r="N1694" s="343">
        <v>14.8</v>
      </c>
    </row>
    <row r="1695" spans="1:14" ht="13.5" customHeight="1" x14ac:dyDescent="0.25">
      <c r="A1695" s="342" t="s">
        <v>9758</v>
      </c>
      <c r="B1695" s="345" t="s">
        <v>384</v>
      </c>
      <c r="C1695" s="516" t="s">
        <v>659</v>
      </c>
      <c r="D1695" s="516"/>
      <c r="E1695" s="516"/>
      <c r="F1695" s="516"/>
      <c r="G1695" s="516"/>
      <c r="H1695" s="516"/>
      <c r="I1695" s="516"/>
      <c r="J1695" s="516"/>
      <c r="K1695" s="516"/>
      <c r="L1695" s="516"/>
      <c r="M1695" s="345" t="s">
        <v>9</v>
      </c>
      <c r="N1695" s="343">
        <v>12.1</v>
      </c>
    </row>
    <row r="1696" spans="1:14" ht="12.75" customHeight="1" x14ac:dyDescent="0.25">
      <c r="A1696" s="342" t="s">
        <v>9759</v>
      </c>
      <c r="B1696" s="345" t="s">
        <v>384</v>
      </c>
      <c r="C1696" s="516" t="s">
        <v>9760</v>
      </c>
      <c r="D1696" s="516"/>
      <c r="E1696" s="516"/>
      <c r="F1696" s="516"/>
      <c r="G1696" s="516"/>
      <c r="H1696" s="516"/>
      <c r="I1696" s="516"/>
      <c r="J1696" s="516"/>
      <c r="K1696" s="516"/>
      <c r="L1696" s="516"/>
      <c r="M1696" s="345" t="s">
        <v>510</v>
      </c>
      <c r="N1696" s="343">
        <v>0.7</v>
      </c>
    </row>
    <row r="1697" spans="1:14" ht="3.75" customHeight="1" x14ac:dyDescent="0.25">
      <c r="C1697" s="516"/>
      <c r="D1697" s="516"/>
      <c r="E1697" s="516"/>
      <c r="F1697" s="516"/>
      <c r="G1697" s="516"/>
      <c r="H1697" s="516"/>
      <c r="I1697" s="516"/>
      <c r="J1697" s="516"/>
      <c r="K1697" s="516"/>
      <c r="L1697" s="516"/>
    </row>
    <row r="1698" spans="1:14" ht="12.75" customHeight="1" x14ac:dyDescent="0.25">
      <c r="A1698" s="342" t="s">
        <v>9761</v>
      </c>
      <c r="B1698" s="345" t="s">
        <v>384</v>
      </c>
      <c r="C1698" s="516" t="s">
        <v>723</v>
      </c>
      <c r="D1698" s="516"/>
      <c r="E1698" s="516"/>
      <c r="F1698" s="516"/>
      <c r="G1698" s="516"/>
      <c r="H1698" s="516"/>
      <c r="I1698" s="516"/>
      <c r="J1698" s="516"/>
      <c r="K1698" s="516"/>
      <c r="L1698" s="516"/>
      <c r="M1698" s="345" t="s">
        <v>10</v>
      </c>
      <c r="N1698" s="343">
        <v>78</v>
      </c>
    </row>
    <row r="1699" spans="1:14" ht="12.75" customHeight="1" x14ac:dyDescent="0.25">
      <c r="A1699" s="342" t="s">
        <v>9762</v>
      </c>
      <c r="B1699" s="345" t="s">
        <v>384</v>
      </c>
      <c r="C1699" s="516" t="s">
        <v>9763</v>
      </c>
      <c r="D1699" s="516"/>
      <c r="E1699" s="516"/>
      <c r="F1699" s="516"/>
      <c r="G1699" s="516"/>
      <c r="H1699" s="516"/>
      <c r="I1699" s="516"/>
      <c r="J1699" s="516"/>
      <c r="K1699" s="516"/>
      <c r="L1699" s="516"/>
      <c r="M1699" s="345" t="s">
        <v>10</v>
      </c>
      <c r="N1699" s="343">
        <v>410</v>
      </c>
    </row>
    <row r="1700" spans="1:14" ht="13.5" customHeight="1" x14ac:dyDescent="0.25">
      <c r="A1700" s="342" t="s">
        <v>9764</v>
      </c>
      <c r="B1700" s="345" t="s">
        <v>384</v>
      </c>
      <c r="C1700" s="516" t="s">
        <v>9765</v>
      </c>
      <c r="D1700" s="516"/>
      <c r="E1700" s="516"/>
      <c r="F1700" s="516"/>
      <c r="G1700" s="516"/>
      <c r="H1700" s="516"/>
      <c r="I1700" s="516"/>
      <c r="J1700" s="516"/>
      <c r="K1700" s="516"/>
      <c r="L1700" s="516"/>
      <c r="M1700" s="345" t="s">
        <v>216</v>
      </c>
      <c r="N1700" s="343">
        <v>10.43</v>
      </c>
    </row>
    <row r="1701" spans="1:14" ht="12.75" customHeight="1" x14ac:dyDescent="0.25">
      <c r="A1701" s="342" t="s">
        <v>9766</v>
      </c>
      <c r="B1701" s="345" t="s">
        <v>384</v>
      </c>
      <c r="C1701" s="516" t="s">
        <v>9767</v>
      </c>
      <c r="D1701" s="516"/>
      <c r="E1701" s="516"/>
      <c r="F1701" s="516"/>
      <c r="G1701" s="516"/>
      <c r="H1701" s="516"/>
      <c r="I1701" s="516"/>
      <c r="J1701" s="516"/>
      <c r="K1701" s="516"/>
      <c r="L1701" s="516"/>
      <c r="M1701" s="345" t="s">
        <v>216</v>
      </c>
      <c r="N1701" s="343">
        <v>10.130000000000001</v>
      </c>
    </row>
    <row r="1702" spans="1:14" ht="12.75" customHeight="1" x14ac:dyDescent="0.25">
      <c r="A1702" s="342" t="s">
        <v>9768</v>
      </c>
      <c r="B1702" s="345" t="s">
        <v>384</v>
      </c>
      <c r="C1702" s="516" t="s">
        <v>9769</v>
      </c>
      <c r="D1702" s="516"/>
      <c r="E1702" s="516"/>
      <c r="F1702" s="516"/>
      <c r="G1702" s="516"/>
      <c r="H1702" s="516"/>
      <c r="I1702" s="516"/>
      <c r="J1702" s="516"/>
      <c r="K1702" s="516"/>
      <c r="L1702" s="516"/>
      <c r="M1702" s="345" t="s">
        <v>216</v>
      </c>
      <c r="N1702" s="343">
        <v>0.13</v>
      </c>
    </row>
    <row r="1703" spans="1:14" ht="13.5" customHeight="1" x14ac:dyDescent="0.25">
      <c r="A1703" s="342" t="s">
        <v>9770</v>
      </c>
      <c r="B1703" s="345" t="s">
        <v>384</v>
      </c>
      <c r="C1703" s="516" t="s">
        <v>9771</v>
      </c>
      <c r="D1703" s="516"/>
      <c r="E1703" s="516"/>
      <c r="F1703" s="516"/>
      <c r="G1703" s="516"/>
      <c r="H1703" s="516"/>
      <c r="I1703" s="516"/>
      <c r="J1703" s="516"/>
      <c r="K1703" s="516"/>
      <c r="L1703" s="516"/>
      <c r="M1703" s="345" t="s">
        <v>510</v>
      </c>
      <c r="N1703" s="343">
        <v>47.17</v>
      </c>
    </row>
    <row r="1704" spans="1:14" ht="12.75" customHeight="1" x14ac:dyDescent="0.25">
      <c r="A1704" s="342" t="s">
        <v>9772</v>
      </c>
      <c r="B1704" s="345" t="s">
        <v>384</v>
      </c>
      <c r="C1704" s="516" t="s">
        <v>9773</v>
      </c>
      <c r="D1704" s="516"/>
      <c r="E1704" s="516"/>
      <c r="F1704" s="516"/>
      <c r="G1704" s="516"/>
      <c r="H1704" s="516"/>
      <c r="I1704" s="516"/>
      <c r="J1704" s="516"/>
      <c r="K1704" s="516"/>
      <c r="L1704" s="516"/>
      <c r="M1704" s="345" t="s">
        <v>510</v>
      </c>
      <c r="N1704" s="343">
        <v>81.11</v>
      </c>
    </row>
    <row r="1705" spans="1:14" ht="13.5" customHeight="1" x14ac:dyDescent="0.25">
      <c r="A1705" s="342" t="s">
        <v>9774</v>
      </c>
      <c r="B1705" s="345" t="s">
        <v>384</v>
      </c>
      <c r="C1705" s="516" t="s">
        <v>9775</v>
      </c>
      <c r="D1705" s="516"/>
      <c r="E1705" s="516"/>
      <c r="F1705" s="516"/>
      <c r="G1705" s="516"/>
      <c r="H1705" s="516"/>
      <c r="I1705" s="516"/>
      <c r="J1705" s="516"/>
      <c r="K1705" s="516"/>
      <c r="L1705" s="516"/>
      <c r="M1705" s="345" t="s">
        <v>510</v>
      </c>
      <c r="N1705" s="343">
        <v>63.48</v>
      </c>
    </row>
    <row r="1706" spans="1:14" ht="12.75" customHeight="1" x14ac:dyDescent="0.25">
      <c r="A1706" s="342" t="s">
        <v>9776</v>
      </c>
      <c r="B1706" s="345" t="s">
        <v>384</v>
      </c>
      <c r="C1706" s="516" t="s">
        <v>9777</v>
      </c>
      <c r="D1706" s="516"/>
      <c r="E1706" s="516"/>
      <c r="F1706" s="516"/>
      <c r="G1706" s="516"/>
      <c r="H1706" s="516"/>
      <c r="I1706" s="516"/>
      <c r="J1706" s="516"/>
      <c r="K1706" s="516"/>
      <c r="L1706" s="516"/>
      <c r="M1706" s="345" t="s">
        <v>510</v>
      </c>
      <c r="N1706" s="343">
        <v>63.48</v>
      </c>
    </row>
    <row r="1707" spans="1:14" ht="12.75" customHeight="1" x14ac:dyDescent="0.25">
      <c r="A1707" s="342" t="s">
        <v>9778</v>
      </c>
      <c r="B1707" s="345" t="s">
        <v>384</v>
      </c>
      <c r="C1707" s="516" t="s">
        <v>9779</v>
      </c>
      <c r="D1707" s="516"/>
      <c r="E1707" s="516"/>
      <c r="F1707" s="516"/>
      <c r="G1707" s="516"/>
      <c r="H1707" s="516"/>
      <c r="I1707" s="516"/>
      <c r="J1707" s="516"/>
      <c r="K1707" s="516"/>
      <c r="L1707" s="516"/>
      <c r="M1707" s="345" t="s">
        <v>510</v>
      </c>
      <c r="N1707" s="343">
        <v>89.13</v>
      </c>
    </row>
    <row r="1708" spans="1:14" ht="13.5" customHeight="1" x14ac:dyDescent="0.25">
      <c r="A1708" s="342" t="s">
        <v>9780</v>
      </c>
      <c r="B1708" s="345" t="s">
        <v>384</v>
      </c>
      <c r="C1708" s="516" t="s">
        <v>9781</v>
      </c>
      <c r="D1708" s="516"/>
      <c r="E1708" s="516"/>
      <c r="F1708" s="516"/>
      <c r="G1708" s="516"/>
      <c r="H1708" s="516"/>
      <c r="I1708" s="516"/>
      <c r="J1708" s="516"/>
      <c r="K1708" s="516"/>
      <c r="L1708" s="516"/>
      <c r="M1708" s="345" t="s">
        <v>510</v>
      </c>
      <c r="N1708" s="343">
        <v>1.07</v>
      </c>
    </row>
    <row r="1709" spans="1:14" ht="12.75" customHeight="1" x14ac:dyDescent="0.25">
      <c r="A1709" s="342" t="s">
        <v>9782</v>
      </c>
      <c r="B1709" s="345" t="s">
        <v>384</v>
      </c>
      <c r="C1709" s="516" t="s">
        <v>9783</v>
      </c>
      <c r="D1709" s="516"/>
      <c r="E1709" s="516"/>
      <c r="F1709" s="516"/>
      <c r="G1709" s="516"/>
      <c r="H1709" s="516"/>
      <c r="I1709" s="516"/>
      <c r="J1709" s="516"/>
      <c r="K1709" s="516"/>
      <c r="L1709" s="516"/>
      <c r="M1709" s="345" t="s">
        <v>510</v>
      </c>
      <c r="N1709" s="343">
        <v>1.07</v>
      </c>
    </row>
    <row r="1710" spans="1:14" ht="13.5" customHeight="1" x14ac:dyDescent="0.25">
      <c r="A1710" s="342" t="s">
        <v>9784</v>
      </c>
      <c r="B1710" s="345" t="s">
        <v>384</v>
      </c>
      <c r="C1710" s="516" t="s">
        <v>9785</v>
      </c>
      <c r="D1710" s="516"/>
      <c r="E1710" s="516"/>
      <c r="F1710" s="516"/>
      <c r="G1710" s="516"/>
      <c r="H1710" s="516"/>
      <c r="I1710" s="516"/>
      <c r="J1710" s="516"/>
      <c r="K1710" s="516"/>
      <c r="L1710" s="516"/>
      <c r="M1710" s="345" t="s">
        <v>510</v>
      </c>
      <c r="N1710" s="343">
        <v>1.23</v>
      </c>
    </row>
    <row r="1711" spans="1:14" ht="12.75" customHeight="1" x14ac:dyDescent="0.25">
      <c r="A1711" s="342" t="s">
        <v>9786</v>
      </c>
      <c r="B1711" s="345" t="s">
        <v>384</v>
      </c>
      <c r="C1711" s="516" t="s">
        <v>9787</v>
      </c>
      <c r="D1711" s="516"/>
      <c r="E1711" s="516"/>
      <c r="F1711" s="516"/>
      <c r="G1711" s="516"/>
      <c r="H1711" s="516"/>
      <c r="I1711" s="516"/>
      <c r="J1711" s="516"/>
      <c r="K1711" s="516"/>
      <c r="L1711" s="516"/>
      <c r="M1711" s="345" t="s">
        <v>510</v>
      </c>
      <c r="N1711" s="343">
        <v>0.91</v>
      </c>
    </row>
    <row r="1712" spans="1:14" ht="12.75" customHeight="1" x14ac:dyDescent="0.25">
      <c r="A1712" s="342" t="s">
        <v>9788</v>
      </c>
      <c r="B1712" s="345" t="s">
        <v>384</v>
      </c>
      <c r="C1712" s="516" t="s">
        <v>9789</v>
      </c>
      <c r="D1712" s="516"/>
      <c r="E1712" s="516"/>
      <c r="F1712" s="516"/>
      <c r="G1712" s="516"/>
      <c r="H1712" s="516"/>
      <c r="I1712" s="516"/>
      <c r="J1712" s="516"/>
      <c r="K1712" s="516"/>
      <c r="L1712" s="516"/>
      <c r="M1712" s="345" t="s">
        <v>510</v>
      </c>
      <c r="N1712" s="343">
        <v>0.91</v>
      </c>
    </row>
    <row r="1713" spans="1:14" ht="13.5" customHeight="1" x14ac:dyDescent="0.25">
      <c r="A1713" s="342" t="s">
        <v>9790</v>
      </c>
      <c r="B1713" s="345" t="s">
        <v>384</v>
      </c>
      <c r="C1713" s="516" t="s">
        <v>9791</v>
      </c>
      <c r="D1713" s="516"/>
      <c r="E1713" s="516"/>
      <c r="F1713" s="516"/>
      <c r="G1713" s="516"/>
      <c r="H1713" s="516"/>
      <c r="I1713" s="516"/>
      <c r="J1713" s="516"/>
      <c r="K1713" s="516"/>
      <c r="L1713" s="516"/>
      <c r="M1713" s="345" t="s">
        <v>510</v>
      </c>
      <c r="N1713" s="343">
        <v>48.68</v>
      </c>
    </row>
    <row r="1714" spans="1:14" ht="12.75" customHeight="1" x14ac:dyDescent="0.25">
      <c r="A1714" s="342" t="s">
        <v>9792</v>
      </c>
      <c r="B1714" s="345" t="s">
        <v>384</v>
      </c>
      <c r="C1714" s="516" t="s">
        <v>9793</v>
      </c>
      <c r="D1714" s="516"/>
      <c r="E1714" s="516"/>
      <c r="F1714" s="516"/>
      <c r="G1714" s="516"/>
      <c r="H1714" s="516"/>
      <c r="I1714" s="516"/>
      <c r="J1714" s="516"/>
      <c r="K1714" s="516"/>
      <c r="L1714" s="516"/>
      <c r="M1714" s="345" t="s">
        <v>9</v>
      </c>
      <c r="N1714" s="343">
        <v>8</v>
      </c>
    </row>
    <row r="1715" spans="1:14" ht="12.75" customHeight="1" x14ac:dyDescent="0.25">
      <c r="A1715" s="342" t="s">
        <v>9794</v>
      </c>
      <c r="B1715" s="345" t="s">
        <v>384</v>
      </c>
      <c r="C1715" s="516" t="s">
        <v>9795</v>
      </c>
      <c r="D1715" s="516"/>
      <c r="E1715" s="516"/>
      <c r="F1715" s="516"/>
      <c r="G1715" s="516"/>
      <c r="H1715" s="516"/>
      <c r="I1715" s="516"/>
      <c r="J1715" s="516"/>
      <c r="K1715" s="516"/>
      <c r="L1715" s="516"/>
      <c r="M1715" s="345" t="s">
        <v>9</v>
      </c>
      <c r="N1715" s="343">
        <v>90</v>
      </c>
    </row>
    <row r="1716" spans="1:14" ht="13.5" customHeight="1" x14ac:dyDescent="0.25">
      <c r="A1716" s="342" t="s">
        <v>9796</v>
      </c>
      <c r="B1716" s="345" t="s">
        <v>384</v>
      </c>
      <c r="C1716" s="516" t="s">
        <v>9797</v>
      </c>
      <c r="D1716" s="516"/>
      <c r="E1716" s="516"/>
      <c r="F1716" s="516"/>
      <c r="G1716" s="516"/>
      <c r="H1716" s="516"/>
      <c r="I1716" s="516"/>
      <c r="J1716" s="516"/>
      <c r="K1716" s="516"/>
      <c r="L1716" s="516"/>
      <c r="M1716" s="345" t="s">
        <v>9</v>
      </c>
      <c r="N1716" s="343">
        <v>65</v>
      </c>
    </row>
    <row r="1717" spans="1:14" ht="12.75" customHeight="1" x14ac:dyDescent="0.25">
      <c r="A1717" s="342" t="s">
        <v>9798</v>
      </c>
      <c r="B1717" s="345" t="s">
        <v>384</v>
      </c>
      <c r="C1717" s="516" t="s">
        <v>9799</v>
      </c>
      <c r="D1717" s="516"/>
      <c r="E1717" s="516"/>
      <c r="F1717" s="516"/>
      <c r="G1717" s="516"/>
      <c r="H1717" s="516"/>
      <c r="I1717" s="516"/>
      <c r="J1717" s="516"/>
      <c r="K1717" s="516"/>
      <c r="L1717" s="516"/>
      <c r="M1717" s="345" t="s">
        <v>9</v>
      </c>
      <c r="N1717" s="343">
        <v>42.99</v>
      </c>
    </row>
    <row r="1718" spans="1:14" ht="13.5" customHeight="1" x14ac:dyDescent="0.25">
      <c r="A1718" s="342" t="s">
        <v>9800</v>
      </c>
      <c r="B1718" s="345" t="s">
        <v>384</v>
      </c>
      <c r="C1718" s="516" t="s">
        <v>9801</v>
      </c>
      <c r="D1718" s="516"/>
      <c r="E1718" s="516"/>
      <c r="F1718" s="516"/>
      <c r="G1718" s="516"/>
      <c r="H1718" s="516"/>
      <c r="I1718" s="516"/>
      <c r="J1718" s="516"/>
      <c r="K1718" s="516"/>
      <c r="L1718" s="516"/>
      <c r="M1718" s="345" t="s">
        <v>561</v>
      </c>
      <c r="N1718" s="343">
        <v>650</v>
      </c>
    </row>
    <row r="1719" spans="1:14" ht="12.75" customHeight="1" x14ac:dyDescent="0.25">
      <c r="A1719" s="342" t="s">
        <v>9802</v>
      </c>
      <c r="B1719" s="345" t="s">
        <v>384</v>
      </c>
      <c r="C1719" s="516" t="s">
        <v>9803</v>
      </c>
      <c r="D1719" s="516"/>
      <c r="E1719" s="516"/>
      <c r="F1719" s="516"/>
      <c r="G1719" s="516"/>
      <c r="H1719" s="516"/>
      <c r="I1719" s="516"/>
      <c r="J1719" s="516"/>
      <c r="K1719" s="516"/>
      <c r="L1719" s="516"/>
      <c r="M1719" s="345" t="s">
        <v>561</v>
      </c>
      <c r="N1719" s="343">
        <v>730</v>
      </c>
    </row>
    <row r="1720" spans="1:14" ht="12.75" customHeight="1" x14ac:dyDescent="0.25">
      <c r="A1720" s="342" t="s">
        <v>9804</v>
      </c>
      <c r="B1720" s="345" t="s">
        <v>384</v>
      </c>
      <c r="C1720" s="516" t="s">
        <v>9805</v>
      </c>
      <c r="D1720" s="516"/>
      <c r="E1720" s="516"/>
      <c r="F1720" s="516"/>
      <c r="G1720" s="516"/>
      <c r="H1720" s="516"/>
      <c r="I1720" s="516"/>
      <c r="J1720" s="516"/>
      <c r="K1720" s="516"/>
      <c r="L1720" s="516"/>
      <c r="M1720" s="345" t="s">
        <v>561</v>
      </c>
      <c r="N1720" s="343">
        <v>1100</v>
      </c>
    </row>
    <row r="1721" spans="1:14" ht="13.5" customHeight="1" x14ac:dyDescent="0.25">
      <c r="A1721" s="342" t="s">
        <v>9806</v>
      </c>
      <c r="B1721" s="345" t="s">
        <v>384</v>
      </c>
      <c r="C1721" s="516" t="s">
        <v>9807</v>
      </c>
      <c r="D1721" s="516"/>
      <c r="E1721" s="516"/>
      <c r="F1721" s="516"/>
      <c r="G1721" s="516"/>
      <c r="H1721" s="516"/>
      <c r="I1721" s="516"/>
      <c r="J1721" s="516"/>
      <c r="K1721" s="516"/>
      <c r="L1721" s="516"/>
      <c r="M1721" s="345" t="s">
        <v>561</v>
      </c>
      <c r="N1721" s="343">
        <v>1100</v>
      </c>
    </row>
    <row r="1722" spans="1:14" ht="12.75" customHeight="1" x14ac:dyDescent="0.25">
      <c r="A1722" s="342" t="s">
        <v>9808</v>
      </c>
      <c r="B1722" s="345" t="s">
        <v>384</v>
      </c>
      <c r="C1722" s="516" t="s">
        <v>9809</v>
      </c>
      <c r="D1722" s="516"/>
      <c r="E1722" s="516"/>
      <c r="F1722" s="516"/>
      <c r="G1722" s="516"/>
      <c r="H1722" s="516"/>
      <c r="I1722" s="516"/>
      <c r="J1722" s="516"/>
      <c r="K1722" s="516"/>
      <c r="L1722" s="516"/>
      <c r="M1722" s="345" t="s">
        <v>561</v>
      </c>
      <c r="N1722" s="343">
        <v>850</v>
      </c>
    </row>
    <row r="1723" spans="1:14" ht="13.5" customHeight="1" x14ac:dyDescent="0.25">
      <c r="A1723" s="342" t="s">
        <v>9810</v>
      </c>
      <c r="B1723" s="345" t="s">
        <v>384</v>
      </c>
      <c r="C1723" s="516" t="s">
        <v>9811</v>
      </c>
      <c r="D1723" s="516"/>
      <c r="E1723" s="516"/>
      <c r="F1723" s="516"/>
      <c r="G1723" s="516"/>
      <c r="H1723" s="516"/>
      <c r="I1723" s="516"/>
      <c r="J1723" s="516"/>
      <c r="K1723" s="516"/>
      <c r="L1723" s="516"/>
      <c r="M1723" s="345" t="s">
        <v>561</v>
      </c>
      <c r="N1723" s="343">
        <v>650</v>
      </c>
    </row>
    <row r="1724" spans="1:14" ht="12.75" customHeight="1" x14ac:dyDescent="0.25">
      <c r="A1724" s="342" t="s">
        <v>9812</v>
      </c>
      <c r="B1724" s="345" t="s">
        <v>384</v>
      </c>
      <c r="C1724" s="516" t="s">
        <v>9813</v>
      </c>
      <c r="D1724" s="516"/>
      <c r="E1724" s="516"/>
      <c r="F1724" s="516"/>
      <c r="G1724" s="516"/>
      <c r="H1724" s="516"/>
      <c r="I1724" s="516"/>
      <c r="J1724" s="516"/>
      <c r="K1724" s="516"/>
      <c r="L1724" s="516"/>
      <c r="M1724" s="345" t="s">
        <v>561</v>
      </c>
      <c r="N1724" s="343">
        <v>730</v>
      </c>
    </row>
    <row r="1725" spans="1:14" ht="12.75" customHeight="1" x14ac:dyDescent="0.25">
      <c r="A1725" s="342" t="s">
        <v>9814</v>
      </c>
      <c r="B1725" s="345" t="s">
        <v>384</v>
      </c>
      <c r="C1725" s="516" t="s">
        <v>9815</v>
      </c>
      <c r="D1725" s="516"/>
      <c r="E1725" s="516"/>
      <c r="F1725" s="516"/>
      <c r="G1725" s="516"/>
      <c r="H1725" s="516"/>
      <c r="I1725" s="516"/>
      <c r="J1725" s="516"/>
      <c r="K1725" s="516"/>
      <c r="L1725" s="516"/>
      <c r="M1725" s="345" t="s">
        <v>561</v>
      </c>
      <c r="N1725" s="343">
        <v>680</v>
      </c>
    </row>
    <row r="1726" spans="1:14" ht="13.5" customHeight="1" x14ac:dyDescent="0.25">
      <c r="A1726" s="342" t="s">
        <v>9816</v>
      </c>
      <c r="B1726" s="345" t="s">
        <v>384</v>
      </c>
      <c r="C1726" s="516" t="s">
        <v>9817</v>
      </c>
      <c r="D1726" s="516"/>
      <c r="E1726" s="516"/>
      <c r="F1726" s="516"/>
      <c r="G1726" s="516"/>
      <c r="H1726" s="516"/>
      <c r="I1726" s="516"/>
      <c r="J1726" s="516"/>
      <c r="K1726" s="516"/>
      <c r="L1726" s="516"/>
      <c r="M1726" s="345" t="s">
        <v>561</v>
      </c>
      <c r="N1726" s="343">
        <v>900</v>
      </c>
    </row>
    <row r="1727" spans="1:14" ht="9.75" customHeight="1" x14ac:dyDescent="0.25">
      <c r="C1727" s="516"/>
      <c r="D1727" s="516"/>
      <c r="E1727" s="516"/>
      <c r="F1727" s="516"/>
      <c r="G1727" s="516"/>
      <c r="H1727" s="516"/>
      <c r="I1727" s="516"/>
      <c r="J1727" s="516"/>
      <c r="K1727" s="516"/>
      <c r="L1727" s="516"/>
    </row>
    <row r="1728" spans="1:14" ht="13.5" customHeight="1" x14ac:dyDescent="0.25">
      <c r="A1728" s="342" t="s">
        <v>9818</v>
      </c>
      <c r="B1728" s="345" t="s">
        <v>384</v>
      </c>
      <c r="C1728" s="516" t="s">
        <v>9819</v>
      </c>
      <c r="D1728" s="516"/>
      <c r="E1728" s="516"/>
      <c r="F1728" s="516"/>
      <c r="G1728" s="516"/>
      <c r="H1728" s="516"/>
      <c r="I1728" s="516"/>
      <c r="J1728" s="516"/>
      <c r="K1728" s="516"/>
      <c r="L1728" s="516"/>
      <c r="M1728" s="345" t="s">
        <v>510</v>
      </c>
      <c r="N1728" s="343">
        <v>600</v>
      </c>
    </row>
    <row r="1729" spans="1:14" ht="12.75" customHeight="1" x14ac:dyDescent="0.25">
      <c r="A1729" s="342" t="s">
        <v>9820</v>
      </c>
      <c r="B1729" s="345" t="s">
        <v>384</v>
      </c>
      <c r="C1729" s="516" t="s">
        <v>9821</v>
      </c>
      <c r="D1729" s="516"/>
      <c r="E1729" s="516"/>
      <c r="F1729" s="516"/>
      <c r="G1729" s="516"/>
      <c r="H1729" s="516"/>
      <c r="I1729" s="516"/>
      <c r="J1729" s="516"/>
      <c r="K1729" s="516"/>
      <c r="L1729" s="516"/>
      <c r="M1729" s="345" t="s">
        <v>510</v>
      </c>
      <c r="N1729" s="343">
        <v>600</v>
      </c>
    </row>
    <row r="1730" spans="1:14" ht="12.75" customHeight="1" x14ac:dyDescent="0.25">
      <c r="A1730" s="342" t="s">
        <v>9822</v>
      </c>
      <c r="B1730" s="345" t="s">
        <v>384</v>
      </c>
      <c r="C1730" s="516" t="s">
        <v>9823</v>
      </c>
      <c r="D1730" s="516"/>
      <c r="E1730" s="516"/>
      <c r="F1730" s="516"/>
      <c r="G1730" s="516"/>
      <c r="H1730" s="516"/>
      <c r="I1730" s="516"/>
      <c r="J1730" s="516"/>
      <c r="K1730" s="516"/>
      <c r="L1730" s="516"/>
      <c r="M1730" s="345" t="s">
        <v>561</v>
      </c>
      <c r="N1730" s="343">
        <v>200</v>
      </c>
    </row>
    <row r="1731" spans="1:14" ht="13.5" customHeight="1" x14ac:dyDescent="0.25">
      <c r="A1731" s="342" t="s">
        <v>9824</v>
      </c>
      <c r="B1731" s="345" t="s">
        <v>384</v>
      </c>
      <c r="C1731" s="516" t="s">
        <v>9825</v>
      </c>
      <c r="D1731" s="516"/>
      <c r="E1731" s="516"/>
      <c r="F1731" s="516"/>
      <c r="G1731" s="516"/>
      <c r="H1731" s="516"/>
      <c r="I1731" s="516"/>
      <c r="J1731" s="516"/>
      <c r="K1731" s="516"/>
      <c r="L1731" s="516"/>
      <c r="M1731" s="345" t="s">
        <v>561</v>
      </c>
      <c r="N1731" s="343">
        <v>400</v>
      </c>
    </row>
    <row r="1732" spans="1:14" ht="12.75" customHeight="1" x14ac:dyDescent="0.25">
      <c r="A1732" s="342" t="s">
        <v>9826</v>
      </c>
      <c r="B1732" s="345" t="s">
        <v>384</v>
      </c>
      <c r="C1732" s="516" t="s">
        <v>9827</v>
      </c>
      <c r="D1732" s="516"/>
      <c r="E1732" s="516"/>
      <c r="F1732" s="516"/>
      <c r="G1732" s="516"/>
      <c r="H1732" s="516"/>
      <c r="I1732" s="516"/>
      <c r="J1732" s="516"/>
      <c r="K1732" s="516"/>
      <c r="L1732" s="516"/>
      <c r="M1732" s="345" t="s">
        <v>561</v>
      </c>
      <c r="N1732" s="343">
        <v>1100</v>
      </c>
    </row>
    <row r="1733" spans="1:14" ht="13.5" customHeight="1" x14ac:dyDescent="0.25">
      <c r="A1733" s="342" t="s">
        <v>9828</v>
      </c>
      <c r="B1733" s="345" t="s">
        <v>384</v>
      </c>
      <c r="C1733" s="516" t="s">
        <v>9829</v>
      </c>
      <c r="D1733" s="516"/>
      <c r="E1733" s="516"/>
      <c r="F1733" s="516"/>
      <c r="G1733" s="516"/>
      <c r="H1733" s="516"/>
      <c r="I1733" s="516"/>
      <c r="J1733" s="516"/>
      <c r="K1733" s="516"/>
      <c r="L1733" s="516"/>
      <c r="M1733" s="345" t="s">
        <v>561</v>
      </c>
      <c r="N1733" s="343">
        <v>2400</v>
      </c>
    </row>
    <row r="1734" spans="1:14" ht="12.75" customHeight="1" x14ac:dyDescent="0.25">
      <c r="A1734" s="342" t="s">
        <v>16636</v>
      </c>
      <c r="B1734" s="344"/>
      <c r="C1734" s="516" t="s">
        <v>16637</v>
      </c>
      <c r="D1734" s="516"/>
      <c r="E1734" s="516"/>
      <c r="F1734" s="516"/>
      <c r="G1734" s="516"/>
      <c r="H1734" s="516"/>
      <c r="I1734" s="516"/>
      <c r="J1734" s="516"/>
      <c r="K1734" s="516"/>
      <c r="L1734" s="516"/>
      <c r="M1734" s="345" t="s">
        <v>510</v>
      </c>
      <c r="N1734" s="343">
        <v>4870.13</v>
      </c>
    </row>
    <row r="1735" spans="1:14" ht="12.75" customHeight="1" x14ac:dyDescent="0.25">
      <c r="A1735" s="342" t="s">
        <v>9830</v>
      </c>
      <c r="B1735" s="345" t="s">
        <v>384</v>
      </c>
      <c r="C1735" s="516" t="s">
        <v>9831</v>
      </c>
      <c r="D1735" s="516"/>
      <c r="E1735" s="516"/>
      <c r="F1735" s="516"/>
      <c r="G1735" s="516"/>
      <c r="H1735" s="516"/>
      <c r="I1735" s="516"/>
      <c r="J1735" s="516"/>
      <c r="K1735" s="516"/>
      <c r="L1735" s="516"/>
      <c r="M1735" s="345" t="s">
        <v>510</v>
      </c>
      <c r="N1735" s="343">
        <v>2319.65</v>
      </c>
    </row>
    <row r="1736" spans="1:14" ht="3.75" customHeight="1" x14ac:dyDescent="0.25">
      <c r="C1736" s="516"/>
      <c r="D1736" s="516"/>
      <c r="E1736" s="516"/>
      <c r="F1736" s="516"/>
      <c r="G1736" s="516"/>
      <c r="H1736" s="516"/>
      <c r="I1736" s="516"/>
      <c r="J1736" s="516"/>
      <c r="K1736" s="516"/>
      <c r="L1736" s="516"/>
    </row>
    <row r="1737" spans="1:14" ht="12.75" customHeight="1" x14ac:dyDescent="0.25">
      <c r="A1737" s="342" t="s">
        <v>9832</v>
      </c>
      <c r="B1737" s="344"/>
      <c r="C1737" s="516" t="s">
        <v>9833</v>
      </c>
      <c r="D1737" s="516"/>
      <c r="E1737" s="516"/>
      <c r="F1737" s="516"/>
      <c r="G1737" s="516"/>
      <c r="H1737" s="516"/>
      <c r="I1737" s="516"/>
      <c r="J1737" s="516"/>
      <c r="K1737" s="516"/>
      <c r="L1737" s="516"/>
      <c r="M1737" s="345" t="s">
        <v>9834</v>
      </c>
      <c r="N1737" s="343">
        <v>129</v>
      </c>
    </row>
    <row r="1738" spans="1:14" ht="13.5" customHeight="1" x14ac:dyDescent="0.25">
      <c r="A1738" s="342" t="s">
        <v>9835</v>
      </c>
      <c r="B1738" s="345" t="s">
        <v>384</v>
      </c>
      <c r="C1738" s="516" t="s">
        <v>9836</v>
      </c>
      <c r="D1738" s="516"/>
      <c r="E1738" s="516"/>
      <c r="F1738" s="516"/>
      <c r="G1738" s="516"/>
      <c r="H1738" s="516"/>
      <c r="I1738" s="516"/>
      <c r="J1738" s="516"/>
      <c r="K1738" s="516"/>
      <c r="L1738" s="516"/>
      <c r="M1738" s="345" t="s">
        <v>9834</v>
      </c>
      <c r="N1738" s="343">
        <v>8668</v>
      </c>
    </row>
    <row r="1739" spans="1:14" ht="12.75" customHeight="1" x14ac:dyDescent="0.25">
      <c r="A1739" s="342" t="s">
        <v>9837</v>
      </c>
      <c r="B1739" s="345" t="s">
        <v>384</v>
      </c>
      <c r="C1739" s="516" t="s">
        <v>9838</v>
      </c>
      <c r="D1739" s="516"/>
      <c r="E1739" s="516"/>
      <c r="F1739" s="516"/>
      <c r="G1739" s="516"/>
      <c r="H1739" s="516"/>
      <c r="I1739" s="516"/>
      <c r="J1739" s="516"/>
      <c r="K1739" s="516"/>
      <c r="L1739" s="516"/>
      <c r="M1739" s="345" t="s">
        <v>510</v>
      </c>
      <c r="N1739" s="343">
        <v>5760</v>
      </c>
    </row>
    <row r="1740" spans="1:14" ht="12.75" customHeight="1" x14ac:dyDescent="0.25">
      <c r="A1740" s="342" t="s">
        <v>9839</v>
      </c>
      <c r="B1740" s="345" t="s">
        <v>384</v>
      </c>
      <c r="C1740" s="516" t="s">
        <v>9840</v>
      </c>
      <c r="D1740" s="516"/>
      <c r="E1740" s="516"/>
      <c r="F1740" s="516"/>
      <c r="G1740" s="516"/>
      <c r="H1740" s="516"/>
      <c r="I1740" s="516"/>
      <c r="J1740" s="516"/>
      <c r="K1740" s="516"/>
      <c r="L1740" s="516"/>
      <c r="M1740" s="345" t="s">
        <v>510</v>
      </c>
      <c r="N1740" s="343">
        <v>2</v>
      </c>
    </row>
    <row r="1741" spans="1:14" ht="13.5" customHeight="1" x14ac:dyDescent="0.25">
      <c r="A1741" s="342" t="s">
        <v>9841</v>
      </c>
      <c r="B1741" s="345" t="s">
        <v>384</v>
      </c>
      <c r="C1741" s="516" t="s">
        <v>9842</v>
      </c>
      <c r="D1741" s="516"/>
      <c r="E1741" s="516"/>
      <c r="F1741" s="516"/>
      <c r="G1741" s="516"/>
      <c r="H1741" s="516"/>
      <c r="I1741" s="516"/>
      <c r="J1741" s="516"/>
      <c r="K1741" s="516"/>
      <c r="L1741" s="516"/>
      <c r="M1741" s="345" t="s">
        <v>510</v>
      </c>
      <c r="N1741" s="343">
        <v>3</v>
      </c>
    </row>
    <row r="1742" spans="1:14" ht="12.75" customHeight="1" x14ac:dyDescent="0.25">
      <c r="A1742" s="342" t="s">
        <v>9843</v>
      </c>
      <c r="B1742" s="345" t="s">
        <v>384</v>
      </c>
      <c r="C1742" s="516" t="s">
        <v>9844</v>
      </c>
      <c r="D1742" s="516"/>
      <c r="E1742" s="516"/>
      <c r="F1742" s="516"/>
      <c r="G1742" s="516"/>
      <c r="H1742" s="516"/>
      <c r="I1742" s="516"/>
      <c r="J1742" s="516"/>
      <c r="K1742" s="516"/>
      <c r="L1742" s="516"/>
      <c r="M1742" s="345" t="s">
        <v>510</v>
      </c>
      <c r="N1742" s="343">
        <v>4.5</v>
      </c>
    </row>
    <row r="1743" spans="1:14" ht="12.75" customHeight="1" x14ac:dyDescent="0.25">
      <c r="A1743" s="342" t="s">
        <v>9845</v>
      </c>
      <c r="B1743" s="345" t="s">
        <v>384</v>
      </c>
      <c r="C1743" s="516" t="s">
        <v>9846</v>
      </c>
      <c r="D1743" s="516"/>
      <c r="E1743" s="516"/>
      <c r="F1743" s="516"/>
      <c r="G1743" s="516"/>
      <c r="H1743" s="516"/>
      <c r="I1743" s="516"/>
      <c r="J1743" s="516"/>
      <c r="K1743" s="516"/>
      <c r="L1743" s="516"/>
      <c r="M1743" s="345" t="s">
        <v>510</v>
      </c>
      <c r="N1743" s="343">
        <v>1.5</v>
      </c>
    </row>
    <row r="1744" spans="1:14" ht="13.5" customHeight="1" x14ac:dyDescent="0.25">
      <c r="A1744" s="342" t="s">
        <v>9847</v>
      </c>
      <c r="B1744" s="345" t="s">
        <v>384</v>
      </c>
      <c r="C1744" s="516" t="s">
        <v>9848</v>
      </c>
      <c r="D1744" s="516"/>
      <c r="E1744" s="516"/>
      <c r="F1744" s="516"/>
      <c r="G1744" s="516"/>
      <c r="H1744" s="516"/>
      <c r="I1744" s="516"/>
      <c r="J1744" s="516"/>
      <c r="K1744" s="516"/>
      <c r="L1744" s="516"/>
      <c r="M1744" s="345" t="s">
        <v>510</v>
      </c>
      <c r="N1744" s="343">
        <v>3</v>
      </c>
    </row>
    <row r="1745" spans="1:14" ht="12.75" customHeight="1" x14ac:dyDescent="0.25">
      <c r="A1745" s="342" t="s">
        <v>9849</v>
      </c>
      <c r="B1745" s="345" t="s">
        <v>384</v>
      </c>
      <c r="C1745" s="516" t="s">
        <v>9850</v>
      </c>
      <c r="D1745" s="516"/>
      <c r="E1745" s="516"/>
      <c r="F1745" s="516"/>
      <c r="G1745" s="516"/>
      <c r="H1745" s="516"/>
      <c r="I1745" s="516"/>
      <c r="J1745" s="516"/>
      <c r="K1745" s="516"/>
      <c r="L1745" s="516"/>
      <c r="M1745" s="345" t="s">
        <v>510</v>
      </c>
      <c r="N1745" s="343">
        <v>8</v>
      </c>
    </row>
    <row r="1746" spans="1:14" ht="13.5" customHeight="1" x14ac:dyDescent="0.25">
      <c r="A1746" s="342" t="s">
        <v>9851</v>
      </c>
      <c r="B1746" s="345" t="s">
        <v>384</v>
      </c>
      <c r="C1746" s="516" t="s">
        <v>9852</v>
      </c>
      <c r="D1746" s="516"/>
      <c r="E1746" s="516"/>
      <c r="F1746" s="516"/>
      <c r="G1746" s="516"/>
      <c r="H1746" s="516"/>
      <c r="I1746" s="516"/>
      <c r="J1746" s="516"/>
      <c r="K1746" s="516"/>
      <c r="L1746" s="516"/>
      <c r="M1746" s="345" t="s">
        <v>510</v>
      </c>
      <c r="N1746" s="343">
        <v>12</v>
      </c>
    </row>
    <row r="1747" spans="1:14" ht="12.75" customHeight="1" x14ac:dyDescent="0.25">
      <c r="A1747" s="342" t="s">
        <v>9853</v>
      </c>
      <c r="B1747" s="345" t="s">
        <v>384</v>
      </c>
      <c r="C1747" s="516" t="s">
        <v>9854</v>
      </c>
      <c r="D1747" s="516"/>
      <c r="E1747" s="516"/>
      <c r="F1747" s="516"/>
      <c r="G1747" s="516"/>
      <c r="H1747" s="516"/>
      <c r="I1747" s="516"/>
      <c r="J1747" s="516"/>
      <c r="K1747" s="516"/>
      <c r="L1747" s="516"/>
      <c r="M1747" s="345" t="s">
        <v>510</v>
      </c>
      <c r="N1747" s="343">
        <v>18</v>
      </c>
    </row>
    <row r="1748" spans="1:14" ht="12.75" customHeight="1" x14ac:dyDescent="0.25">
      <c r="A1748" s="342" t="s">
        <v>9855</v>
      </c>
      <c r="B1748" s="345" t="s">
        <v>384</v>
      </c>
      <c r="C1748" s="516" t="s">
        <v>9856</v>
      </c>
      <c r="D1748" s="516"/>
      <c r="E1748" s="516"/>
      <c r="F1748" s="516"/>
      <c r="G1748" s="516"/>
      <c r="H1748" s="516"/>
      <c r="I1748" s="516"/>
      <c r="J1748" s="516"/>
      <c r="K1748" s="516"/>
      <c r="L1748" s="516"/>
      <c r="M1748" s="345" t="s">
        <v>510</v>
      </c>
      <c r="N1748" s="343">
        <v>0.15</v>
      </c>
    </row>
    <row r="1749" spans="1:14" ht="13.5" customHeight="1" x14ac:dyDescent="0.25">
      <c r="A1749" s="342" t="s">
        <v>9857</v>
      </c>
      <c r="B1749" s="345" t="s">
        <v>384</v>
      </c>
      <c r="C1749" s="516" t="s">
        <v>9858</v>
      </c>
      <c r="D1749" s="516"/>
      <c r="E1749" s="516"/>
      <c r="F1749" s="516"/>
      <c r="G1749" s="516"/>
      <c r="H1749" s="516"/>
      <c r="I1749" s="516"/>
      <c r="J1749" s="516"/>
      <c r="K1749" s="516"/>
      <c r="L1749" s="516"/>
      <c r="M1749" s="345" t="s">
        <v>510</v>
      </c>
      <c r="N1749" s="343">
        <v>0.4</v>
      </c>
    </row>
    <row r="1750" spans="1:14" ht="12.75" customHeight="1" x14ac:dyDescent="0.25">
      <c r="A1750" s="342" t="s">
        <v>9859</v>
      </c>
      <c r="B1750" s="345" t="s">
        <v>384</v>
      </c>
      <c r="C1750" s="516" t="s">
        <v>9860</v>
      </c>
      <c r="D1750" s="516"/>
      <c r="E1750" s="516"/>
      <c r="F1750" s="516"/>
      <c r="G1750" s="516"/>
      <c r="H1750" s="516"/>
      <c r="I1750" s="516"/>
      <c r="J1750" s="516"/>
      <c r="K1750" s="516"/>
      <c r="L1750" s="516"/>
      <c r="M1750" s="345" t="s">
        <v>510</v>
      </c>
      <c r="N1750" s="343">
        <v>1.5</v>
      </c>
    </row>
    <row r="1751" spans="1:14" ht="13.5" customHeight="1" x14ac:dyDescent="0.25">
      <c r="A1751" s="342" t="s">
        <v>9861</v>
      </c>
      <c r="B1751" s="345" t="s">
        <v>384</v>
      </c>
      <c r="C1751" s="516" t="s">
        <v>9862</v>
      </c>
      <c r="D1751" s="516"/>
      <c r="E1751" s="516"/>
      <c r="F1751" s="516"/>
      <c r="G1751" s="516"/>
      <c r="H1751" s="516"/>
      <c r="I1751" s="516"/>
      <c r="J1751" s="516"/>
      <c r="K1751" s="516"/>
      <c r="L1751" s="516"/>
      <c r="M1751" s="345" t="s">
        <v>510</v>
      </c>
      <c r="N1751" s="343">
        <v>2.7</v>
      </c>
    </row>
    <row r="1752" spans="1:14" ht="12.75" customHeight="1" x14ac:dyDescent="0.25">
      <c r="A1752" s="342" t="s">
        <v>9863</v>
      </c>
      <c r="B1752" s="345" t="s">
        <v>384</v>
      </c>
      <c r="C1752" s="516" t="s">
        <v>9864</v>
      </c>
      <c r="D1752" s="516"/>
      <c r="E1752" s="516"/>
      <c r="F1752" s="516"/>
      <c r="G1752" s="516"/>
      <c r="H1752" s="516"/>
      <c r="I1752" s="516"/>
      <c r="J1752" s="516"/>
      <c r="K1752" s="516"/>
      <c r="L1752" s="516"/>
      <c r="M1752" s="345" t="s">
        <v>510</v>
      </c>
      <c r="N1752" s="343">
        <v>4</v>
      </c>
    </row>
    <row r="1753" spans="1:14" ht="12.75" customHeight="1" x14ac:dyDescent="0.25">
      <c r="A1753" s="342" t="s">
        <v>9865</v>
      </c>
      <c r="B1753" s="345" t="s">
        <v>384</v>
      </c>
      <c r="C1753" s="516" t="s">
        <v>9866</v>
      </c>
      <c r="D1753" s="516"/>
      <c r="E1753" s="516"/>
      <c r="F1753" s="516"/>
      <c r="G1753" s="516"/>
      <c r="H1753" s="516"/>
      <c r="I1753" s="516"/>
      <c r="J1753" s="516"/>
      <c r="K1753" s="516"/>
      <c r="L1753" s="516"/>
      <c r="M1753" s="345" t="s">
        <v>510</v>
      </c>
      <c r="N1753" s="343">
        <v>0.6</v>
      </c>
    </row>
    <row r="1754" spans="1:14" ht="13.5" customHeight="1" x14ac:dyDescent="0.25">
      <c r="A1754" s="342" t="s">
        <v>9867</v>
      </c>
      <c r="B1754" s="345" t="s">
        <v>384</v>
      </c>
      <c r="C1754" s="516" t="s">
        <v>9868</v>
      </c>
      <c r="D1754" s="516"/>
      <c r="E1754" s="516"/>
      <c r="F1754" s="516"/>
      <c r="G1754" s="516"/>
      <c r="H1754" s="516"/>
      <c r="I1754" s="516"/>
      <c r="J1754" s="516"/>
      <c r="K1754" s="516"/>
      <c r="L1754" s="516"/>
      <c r="M1754" s="345" t="s">
        <v>510</v>
      </c>
      <c r="N1754" s="343">
        <v>2</v>
      </c>
    </row>
    <row r="1755" spans="1:14" ht="12.75" customHeight="1" x14ac:dyDescent="0.25">
      <c r="A1755" s="342" t="s">
        <v>9869</v>
      </c>
      <c r="B1755" s="345" t="s">
        <v>384</v>
      </c>
      <c r="C1755" s="516" t="s">
        <v>9870</v>
      </c>
      <c r="D1755" s="516"/>
      <c r="E1755" s="516"/>
      <c r="F1755" s="516"/>
      <c r="G1755" s="516"/>
      <c r="H1755" s="516"/>
      <c r="I1755" s="516"/>
      <c r="J1755" s="516"/>
      <c r="K1755" s="516"/>
      <c r="L1755" s="516"/>
      <c r="M1755" s="345" t="s">
        <v>510</v>
      </c>
      <c r="N1755" s="343">
        <v>3</v>
      </c>
    </row>
    <row r="1756" spans="1:14" ht="12.75" customHeight="1" x14ac:dyDescent="0.25">
      <c r="A1756" s="342" t="s">
        <v>9871</v>
      </c>
      <c r="B1756" s="345" t="s">
        <v>384</v>
      </c>
      <c r="C1756" s="516" t="s">
        <v>9872</v>
      </c>
      <c r="D1756" s="516"/>
      <c r="E1756" s="516"/>
      <c r="F1756" s="516"/>
      <c r="G1756" s="516"/>
      <c r="H1756" s="516"/>
      <c r="I1756" s="516"/>
      <c r="J1756" s="516"/>
      <c r="K1756" s="516"/>
      <c r="L1756" s="516"/>
      <c r="M1756" s="345" t="s">
        <v>510</v>
      </c>
      <c r="N1756" s="343">
        <v>4.5</v>
      </c>
    </row>
    <row r="1757" spans="1:14" ht="13.5" customHeight="1" x14ac:dyDescent="0.25">
      <c r="A1757" s="342" t="s">
        <v>9873</v>
      </c>
      <c r="B1757" s="345" t="s">
        <v>384</v>
      </c>
      <c r="C1757" s="516" t="s">
        <v>9874</v>
      </c>
      <c r="D1757" s="516"/>
      <c r="E1757" s="516"/>
      <c r="F1757" s="516"/>
      <c r="G1757" s="516"/>
      <c r="H1757" s="516"/>
      <c r="I1757" s="516"/>
      <c r="J1757" s="516"/>
      <c r="K1757" s="516"/>
      <c r="L1757" s="516"/>
      <c r="M1757" s="345" t="s">
        <v>510</v>
      </c>
      <c r="N1757" s="343">
        <v>4</v>
      </c>
    </row>
    <row r="1758" spans="1:14" ht="12.75" customHeight="1" x14ac:dyDescent="0.25">
      <c r="A1758" s="342" t="s">
        <v>9875</v>
      </c>
      <c r="B1758" s="345" t="s">
        <v>384</v>
      </c>
      <c r="C1758" s="516" t="s">
        <v>9876</v>
      </c>
      <c r="D1758" s="516"/>
      <c r="E1758" s="516"/>
      <c r="F1758" s="516"/>
      <c r="G1758" s="516"/>
      <c r="H1758" s="516"/>
      <c r="I1758" s="516"/>
      <c r="J1758" s="516"/>
      <c r="K1758" s="516"/>
      <c r="L1758" s="516"/>
      <c r="M1758" s="345" t="s">
        <v>510</v>
      </c>
      <c r="N1758" s="343">
        <v>4.5</v>
      </c>
    </row>
    <row r="1759" spans="1:14" ht="13.5" customHeight="1" x14ac:dyDescent="0.25">
      <c r="A1759" s="342" t="s">
        <v>9877</v>
      </c>
      <c r="B1759" s="345" t="s">
        <v>384</v>
      </c>
      <c r="C1759" s="516" t="s">
        <v>9878</v>
      </c>
      <c r="D1759" s="516"/>
      <c r="E1759" s="516"/>
      <c r="F1759" s="516"/>
      <c r="G1759" s="516"/>
      <c r="H1759" s="516"/>
      <c r="I1759" s="516"/>
      <c r="J1759" s="516"/>
      <c r="K1759" s="516"/>
      <c r="L1759" s="516"/>
      <c r="M1759" s="345" t="s">
        <v>510</v>
      </c>
      <c r="N1759" s="343">
        <v>5</v>
      </c>
    </row>
    <row r="1760" spans="1:14" ht="12.75" customHeight="1" x14ac:dyDescent="0.25">
      <c r="A1760" s="342" t="s">
        <v>9879</v>
      </c>
      <c r="B1760" s="345" t="s">
        <v>384</v>
      </c>
      <c r="C1760" s="516" t="s">
        <v>9880</v>
      </c>
      <c r="D1760" s="516"/>
      <c r="E1760" s="516"/>
      <c r="F1760" s="516"/>
      <c r="G1760" s="516"/>
      <c r="H1760" s="516"/>
      <c r="I1760" s="516"/>
      <c r="J1760" s="516"/>
      <c r="K1760" s="516"/>
      <c r="L1760" s="516"/>
      <c r="M1760" s="345" t="s">
        <v>510</v>
      </c>
      <c r="N1760" s="343">
        <v>3</v>
      </c>
    </row>
    <row r="1761" spans="1:14" ht="12.75" customHeight="1" x14ac:dyDescent="0.25">
      <c r="A1761" s="342" t="s">
        <v>9881</v>
      </c>
      <c r="B1761" s="345" t="s">
        <v>384</v>
      </c>
      <c r="C1761" s="516" t="s">
        <v>9882</v>
      </c>
      <c r="D1761" s="516"/>
      <c r="E1761" s="516"/>
      <c r="F1761" s="516"/>
      <c r="G1761" s="516"/>
      <c r="H1761" s="516"/>
      <c r="I1761" s="516"/>
      <c r="J1761" s="516"/>
      <c r="K1761" s="516"/>
      <c r="L1761" s="516"/>
      <c r="M1761" s="345" t="s">
        <v>510</v>
      </c>
      <c r="N1761" s="343">
        <v>5</v>
      </c>
    </row>
    <row r="1762" spans="1:14" ht="13.5" customHeight="1" x14ac:dyDescent="0.25">
      <c r="A1762" s="342" t="s">
        <v>9883</v>
      </c>
      <c r="B1762" s="345" t="s">
        <v>384</v>
      </c>
      <c r="C1762" s="516" t="s">
        <v>9884</v>
      </c>
      <c r="D1762" s="516"/>
      <c r="E1762" s="516"/>
      <c r="F1762" s="516"/>
      <c r="G1762" s="516"/>
      <c r="H1762" s="516"/>
      <c r="I1762" s="516"/>
      <c r="J1762" s="516"/>
      <c r="K1762" s="516"/>
      <c r="L1762" s="516"/>
      <c r="M1762" s="345" t="s">
        <v>510</v>
      </c>
      <c r="N1762" s="343">
        <v>9</v>
      </c>
    </row>
    <row r="1763" spans="1:14" ht="12.75" customHeight="1" x14ac:dyDescent="0.25">
      <c r="A1763" s="342" t="s">
        <v>9885</v>
      </c>
      <c r="B1763" s="345" t="s">
        <v>384</v>
      </c>
      <c r="C1763" s="516" t="s">
        <v>9886</v>
      </c>
      <c r="D1763" s="516"/>
      <c r="E1763" s="516"/>
      <c r="F1763" s="516"/>
      <c r="G1763" s="516"/>
      <c r="H1763" s="516"/>
      <c r="I1763" s="516"/>
      <c r="J1763" s="516"/>
      <c r="K1763" s="516"/>
      <c r="L1763" s="516"/>
      <c r="M1763" s="345" t="s">
        <v>510</v>
      </c>
      <c r="N1763" s="343">
        <v>15</v>
      </c>
    </row>
    <row r="1764" spans="1:14" ht="13.5" customHeight="1" x14ac:dyDescent="0.25">
      <c r="A1764" s="342" t="s">
        <v>9887</v>
      </c>
      <c r="B1764" s="345" t="s">
        <v>384</v>
      </c>
      <c r="C1764" s="516" t="s">
        <v>9888</v>
      </c>
      <c r="D1764" s="516"/>
      <c r="E1764" s="516"/>
      <c r="F1764" s="516"/>
      <c r="G1764" s="516"/>
      <c r="H1764" s="516"/>
      <c r="I1764" s="516"/>
      <c r="J1764" s="516"/>
      <c r="K1764" s="516"/>
      <c r="L1764" s="516"/>
      <c r="M1764" s="345" t="s">
        <v>510</v>
      </c>
      <c r="N1764" s="343">
        <v>24</v>
      </c>
    </row>
    <row r="1765" spans="1:14" ht="12.75" customHeight="1" x14ac:dyDescent="0.25">
      <c r="A1765" s="342" t="s">
        <v>9889</v>
      </c>
      <c r="B1765" s="345" t="s">
        <v>384</v>
      </c>
      <c r="C1765" s="516" t="s">
        <v>9890</v>
      </c>
      <c r="D1765" s="516"/>
      <c r="E1765" s="516"/>
      <c r="F1765" s="516"/>
      <c r="G1765" s="516"/>
      <c r="H1765" s="516"/>
      <c r="I1765" s="516"/>
      <c r="J1765" s="516"/>
      <c r="K1765" s="516"/>
      <c r="L1765" s="516"/>
      <c r="M1765" s="345" t="s">
        <v>510</v>
      </c>
      <c r="N1765" s="343">
        <v>1.5</v>
      </c>
    </row>
    <row r="1766" spans="1:14" ht="12.75" customHeight="1" x14ac:dyDescent="0.25">
      <c r="A1766" s="342" t="s">
        <v>9891</v>
      </c>
      <c r="B1766" s="345" t="s">
        <v>384</v>
      </c>
      <c r="C1766" s="516" t="s">
        <v>9892</v>
      </c>
      <c r="D1766" s="516"/>
      <c r="E1766" s="516"/>
      <c r="F1766" s="516"/>
      <c r="G1766" s="516"/>
      <c r="H1766" s="516"/>
      <c r="I1766" s="516"/>
      <c r="J1766" s="516"/>
      <c r="K1766" s="516"/>
      <c r="L1766" s="516"/>
      <c r="M1766" s="345" t="s">
        <v>510</v>
      </c>
      <c r="N1766" s="343">
        <v>2.7</v>
      </c>
    </row>
    <row r="1767" spans="1:14" ht="13.5" customHeight="1" x14ac:dyDescent="0.25">
      <c r="A1767" s="342" t="s">
        <v>9893</v>
      </c>
      <c r="B1767" s="345" t="s">
        <v>384</v>
      </c>
      <c r="C1767" s="516" t="s">
        <v>9894</v>
      </c>
      <c r="D1767" s="516"/>
      <c r="E1767" s="516"/>
      <c r="F1767" s="516"/>
      <c r="G1767" s="516"/>
      <c r="H1767" s="516"/>
      <c r="I1767" s="516"/>
      <c r="J1767" s="516"/>
      <c r="K1767" s="516"/>
      <c r="L1767" s="516"/>
      <c r="M1767" s="345" t="s">
        <v>510</v>
      </c>
      <c r="N1767" s="343">
        <v>4.5</v>
      </c>
    </row>
    <row r="1768" spans="1:14" ht="12.75" customHeight="1" x14ac:dyDescent="0.25">
      <c r="A1768" s="342" t="s">
        <v>9895</v>
      </c>
      <c r="B1768" s="345" t="s">
        <v>384</v>
      </c>
      <c r="C1768" s="516" t="s">
        <v>9896</v>
      </c>
      <c r="D1768" s="516"/>
      <c r="E1768" s="516"/>
      <c r="F1768" s="516"/>
      <c r="G1768" s="516"/>
      <c r="H1768" s="516"/>
      <c r="I1768" s="516"/>
      <c r="J1768" s="516"/>
      <c r="K1768" s="516"/>
      <c r="L1768" s="516"/>
      <c r="M1768" s="345" t="s">
        <v>510</v>
      </c>
      <c r="N1768" s="343">
        <v>6</v>
      </c>
    </row>
    <row r="1769" spans="1:14" ht="12.75" customHeight="1" x14ac:dyDescent="0.25">
      <c r="A1769" s="342" t="s">
        <v>9897</v>
      </c>
      <c r="B1769" s="345" t="s">
        <v>384</v>
      </c>
      <c r="C1769" s="516" t="s">
        <v>9898</v>
      </c>
      <c r="D1769" s="516"/>
      <c r="E1769" s="516"/>
      <c r="F1769" s="516"/>
      <c r="G1769" s="516"/>
      <c r="H1769" s="516"/>
      <c r="I1769" s="516"/>
      <c r="J1769" s="516"/>
      <c r="K1769" s="516"/>
      <c r="L1769" s="516"/>
      <c r="M1769" s="345" t="s">
        <v>510</v>
      </c>
      <c r="N1769" s="343">
        <v>9.6</v>
      </c>
    </row>
    <row r="1770" spans="1:14" ht="13.5" customHeight="1" x14ac:dyDescent="0.25">
      <c r="A1770" s="342" t="s">
        <v>9899</v>
      </c>
      <c r="B1770" s="345" t="s">
        <v>384</v>
      </c>
      <c r="C1770" s="516" t="s">
        <v>9900</v>
      </c>
      <c r="D1770" s="516"/>
      <c r="E1770" s="516"/>
      <c r="F1770" s="516"/>
      <c r="G1770" s="516"/>
      <c r="H1770" s="516"/>
      <c r="I1770" s="516"/>
      <c r="J1770" s="516"/>
      <c r="K1770" s="516"/>
      <c r="L1770" s="516"/>
      <c r="M1770" s="345" t="s">
        <v>510</v>
      </c>
      <c r="N1770" s="343">
        <v>6.9</v>
      </c>
    </row>
    <row r="1771" spans="1:14" ht="12.75" customHeight="1" x14ac:dyDescent="0.25">
      <c r="A1771" s="342" t="s">
        <v>9901</v>
      </c>
      <c r="B1771" s="345" t="s">
        <v>384</v>
      </c>
      <c r="C1771" s="516" t="s">
        <v>9902</v>
      </c>
      <c r="D1771" s="516"/>
      <c r="E1771" s="516"/>
      <c r="F1771" s="516"/>
      <c r="G1771" s="516"/>
      <c r="H1771" s="516"/>
      <c r="I1771" s="516"/>
      <c r="J1771" s="516"/>
      <c r="K1771" s="516"/>
      <c r="L1771" s="516"/>
      <c r="M1771" s="345" t="s">
        <v>510</v>
      </c>
      <c r="N1771" s="343">
        <v>8.5</v>
      </c>
    </row>
    <row r="1772" spans="1:14" ht="13.5" customHeight="1" x14ac:dyDescent="0.25">
      <c r="A1772" s="342" t="s">
        <v>9903</v>
      </c>
      <c r="B1772" s="345" t="s">
        <v>384</v>
      </c>
      <c r="C1772" s="516" t="s">
        <v>9904</v>
      </c>
      <c r="D1772" s="516"/>
      <c r="E1772" s="516"/>
      <c r="F1772" s="516"/>
      <c r="G1772" s="516"/>
      <c r="H1772" s="516"/>
      <c r="I1772" s="516"/>
      <c r="J1772" s="516"/>
      <c r="K1772" s="516"/>
      <c r="L1772" s="516"/>
      <c r="M1772" s="345" t="s">
        <v>510</v>
      </c>
      <c r="N1772" s="343">
        <v>11.5</v>
      </c>
    </row>
    <row r="1773" spans="1:14" ht="12.75" customHeight="1" x14ac:dyDescent="0.25">
      <c r="A1773" s="342" t="s">
        <v>9905</v>
      </c>
      <c r="B1773" s="345" t="s">
        <v>384</v>
      </c>
      <c r="C1773" s="516" t="s">
        <v>9906</v>
      </c>
      <c r="D1773" s="516"/>
      <c r="E1773" s="516"/>
      <c r="F1773" s="516"/>
      <c r="G1773" s="516"/>
      <c r="H1773" s="516"/>
      <c r="I1773" s="516"/>
      <c r="J1773" s="516"/>
      <c r="K1773" s="516"/>
      <c r="L1773" s="516"/>
      <c r="M1773" s="345" t="s">
        <v>510</v>
      </c>
      <c r="N1773" s="343">
        <v>3</v>
      </c>
    </row>
    <row r="1774" spans="1:14" ht="12.75" customHeight="1" x14ac:dyDescent="0.25">
      <c r="A1774" s="342" t="s">
        <v>9907</v>
      </c>
      <c r="B1774" s="345" t="s">
        <v>384</v>
      </c>
      <c r="C1774" s="516" t="s">
        <v>9908</v>
      </c>
      <c r="D1774" s="516"/>
      <c r="E1774" s="516"/>
      <c r="F1774" s="516"/>
      <c r="G1774" s="516"/>
      <c r="H1774" s="516"/>
      <c r="I1774" s="516"/>
      <c r="J1774" s="516"/>
      <c r="K1774" s="516"/>
      <c r="L1774" s="516"/>
      <c r="M1774" s="345" t="s">
        <v>510</v>
      </c>
      <c r="N1774" s="343">
        <v>5</v>
      </c>
    </row>
    <row r="1775" spans="1:14" ht="13.5" customHeight="1" x14ac:dyDescent="0.25">
      <c r="A1775" s="342" t="s">
        <v>9909</v>
      </c>
      <c r="B1775" s="345" t="s">
        <v>384</v>
      </c>
      <c r="C1775" s="516" t="s">
        <v>9910</v>
      </c>
      <c r="D1775" s="516"/>
      <c r="E1775" s="516"/>
      <c r="F1775" s="516"/>
      <c r="G1775" s="516"/>
      <c r="H1775" s="516"/>
      <c r="I1775" s="516"/>
      <c r="J1775" s="516"/>
      <c r="K1775" s="516"/>
      <c r="L1775" s="516"/>
      <c r="M1775" s="345" t="s">
        <v>510</v>
      </c>
      <c r="N1775" s="343">
        <v>9</v>
      </c>
    </row>
    <row r="1776" spans="1:14" ht="12.75" customHeight="1" x14ac:dyDescent="0.25">
      <c r="A1776" s="342" t="s">
        <v>9911</v>
      </c>
      <c r="B1776" s="345" t="s">
        <v>384</v>
      </c>
      <c r="C1776" s="516" t="s">
        <v>9912</v>
      </c>
      <c r="D1776" s="516"/>
      <c r="E1776" s="516"/>
      <c r="F1776" s="516"/>
      <c r="G1776" s="516"/>
      <c r="H1776" s="516"/>
      <c r="I1776" s="516"/>
      <c r="J1776" s="516"/>
      <c r="K1776" s="516"/>
      <c r="L1776" s="516"/>
      <c r="M1776" s="345" t="s">
        <v>510</v>
      </c>
      <c r="N1776" s="343">
        <v>15</v>
      </c>
    </row>
    <row r="1777" spans="1:14" ht="13.5" customHeight="1" x14ac:dyDescent="0.25">
      <c r="A1777" s="342" t="s">
        <v>9913</v>
      </c>
      <c r="B1777" s="345" t="s">
        <v>384</v>
      </c>
      <c r="C1777" s="516" t="s">
        <v>9914</v>
      </c>
      <c r="D1777" s="516"/>
      <c r="E1777" s="516"/>
      <c r="F1777" s="516"/>
      <c r="G1777" s="516"/>
      <c r="H1777" s="516"/>
      <c r="I1777" s="516"/>
      <c r="J1777" s="516"/>
      <c r="K1777" s="516"/>
      <c r="L1777" s="516"/>
      <c r="M1777" s="345" t="s">
        <v>510</v>
      </c>
      <c r="N1777" s="343">
        <v>20</v>
      </c>
    </row>
    <row r="1778" spans="1:14" ht="12.75" customHeight="1" x14ac:dyDescent="0.25">
      <c r="A1778" s="342" t="s">
        <v>9915</v>
      </c>
      <c r="B1778" s="345" t="s">
        <v>384</v>
      </c>
      <c r="C1778" s="516" t="s">
        <v>9916</v>
      </c>
      <c r="D1778" s="516"/>
      <c r="E1778" s="516"/>
      <c r="F1778" s="516"/>
      <c r="G1778" s="516"/>
      <c r="H1778" s="516"/>
      <c r="I1778" s="516"/>
      <c r="J1778" s="516"/>
      <c r="K1778" s="516"/>
      <c r="L1778" s="516"/>
      <c r="M1778" s="345" t="s">
        <v>510</v>
      </c>
      <c r="N1778" s="343">
        <v>20</v>
      </c>
    </row>
    <row r="1779" spans="1:14" ht="12.75" customHeight="1" x14ac:dyDescent="0.25">
      <c r="A1779" s="342" t="s">
        <v>9917</v>
      </c>
      <c r="B1779" s="345" t="s">
        <v>384</v>
      </c>
      <c r="C1779" s="516" t="s">
        <v>9918</v>
      </c>
      <c r="D1779" s="516"/>
      <c r="E1779" s="516"/>
      <c r="F1779" s="516"/>
      <c r="G1779" s="516"/>
      <c r="H1779" s="516"/>
      <c r="I1779" s="516"/>
      <c r="J1779" s="516"/>
      <c r="K1779" s="516"/>
      <c r="L1779" s="516"/>
      <c r="M1779" s="345" t="s">
        <v>510</v>
      </c>
      <c r="N1779" s="343">
        <v>20</v>
      </c>
    </row>
    <row r="1780" spans="1:14" ht="13.5" customHeight="1" x14ac:dyDescent="0.25">
      <c r="A1780" s="342" t="s">
        <v>9919</v>
      </c>
      <c r="B1780" s="345" t="s">
        <v>384</v>
      </c>
      <c r="C1780" s="516" t="s">
        <v>9920</v>
      </c>
      <c r="D1780" s="516"/>
      <c r="E1780" s="516"/>
      <c r="F1780" s="516"/>
      <c r="G1780" s="516"/>
      <c r="H1780" s="516"/>
      <c r="I1780" s="516"/>
      <c r="J1780" s="516"/>
      <c r="K1780" s="516"/>
      <c r="L1780" s="516"/>
      <c r="M1780" s="345" t="s">
        <v>510</v>
      </c>
      <c r="N1780" s="343">
        <v>28</v>
      </c>
    </row>
    <row r="1781" spans="1:14" ht="12.75" customHeight="1" x14ac:dyDescent="0.25">
      <c r="A1781" s="342" t="s">
        <v>9921</v>
      </c>
      <c r="B1781" s="345" t="s">
        <v>384</v>
      </c>
      <c r="C1781" s="516" t="s">
        <v>9922</v>
      </c>
      <c r="D1781" s="516"/>
      <c r="E1781" s="516"/>
      <c r="F1781" s="516"/>
      <c r="G1781" s="516"/>
      <c r="H1781" s="516"/>
      <c r="I1781" s="516"/>
      <c r="J1781" s="516"/>
      <c r="K1781" s="516"/>
      <c r="L1781" s="516"/>
      <c r="M1781" s="345" t="s">
        <v>510</v>
      </c>
      <c r="N1781" s="343">
        <v>3.6</v>
      </c>
    </row>
    <row r="1782" spans="1:14" ht="13.5" customHeight="1" x14ac:dyDescent="0.25">
      <c r="A1782" s="342" t="s">
        <v>9923</v>
      </c>
      <c r="B1782" s="345" t="s">
        <v>384</v>
      </c>
      <c r="C1782" s="516" t="s">
        <v>9924</v>
      </c>
      <c r="D1782" s="516"/>
      <c r="E1782" s="516"/>
      <c r="F1782" s="516"/>
      <c r="G1782" s="516"/>
      <c r="H1782" s="516"/>
      <c r="I1782" s="516"/>
      <c r="J1782" s="516"/>
      <c r="K1782" s="516"/>
      <c r="L1782" s="516"/>
      <c r="M1782" s="345" t="s">
        <v>510</v>
      </c>
      <c r="N1782" s="343">
        <v>2.16</v>
      </c>
    </row>
    <row r="1783" spans="1:14" ht="12.75" customHeight="1" x14ac:dyDescent="0.25">
      <c r="A1783" s="342" t="s">
        <v>9925</v>
      </c>
      <c r="B1783" s="345" t="s">
        <v>384</v>
      </c>
      <c r="C1783" s="516" t="s">
        <v>9926</v>
      </c>
      <c r="D1783" s="516"/>
      <c r="E1783" s="516"/>
      <c r="F1783" s="516"/>
      <c r="G1783" s="516"/>
      <c r="H1783" s="516"/>
      <c r="I1783" s="516"/>
      <c r="J1783" s="516"/>
      <c r="K1783" s="516"/>
      <c r="L1783" s="516"/>
      <c r="M1783" s="345" t="s">
        <v>510</v>
      </c>
      <c r="N1783" s="343">
        <v>1.2</v>
      </c>
    </row>
    <row r="1784" spans="1:14" ht="12.75" customHeight="1" x14ac:dyDescent="0.25">
      <c r="A1784" s="342" t="s">
        <v>16638</v>
      </c>
      <c r="B1784" s="344"/>
      <c r="C1784" s="516" t="s">
        <v>16639</v>
      </c>
      <c r="D1784" s="516"/>
      <c r="E1784" s="516"/>
      <c r="F1784" s="516"/>
      <c r="G1784" s="516"/>
      <c r="H1784" s="516"/>
      <c r="I1784" s="516"/>
      <c r="J1784" s="516"/>
      <c r="K1784" s="516"/>
      <c r="L1784" s="516"/>
      <c r="M1784" s="345" t="s">
        <v>510</v>
      </c>
      <c r="N1784" s="343">
        <v>0.75</v>
      </c>
    </row>
    <row r="1785" spans="1:14" ht="13.5" customHeight="1" x14ac:dyDescent="0.25">
      <c r="A1785" s="342" t="s">
        <v>9927</v>
      </c>
      <c r="B1785" s="345" t="s">
        <v>384</v>
      </c>
      <c r="C1785" s="516" t="s">
        <v>9928</v>
      </c>
      <c r="D1785" s="516"/>
      <c r="E1785" s="516"/>
      <c r="F1785" s="516"/>
      <c r="G1785" s="516"/>
      <c r="H1785" s="516"/>
      <c r="I1785" s="516"/>
      <c r="J1785" s="516"/>
      <c r="K1785" s="516"/>
      <c r="L1785" s="516"/>
      <c r="M1785" s="345" t="s">
        <v>510</v>
      </c>
      <c r="N1785" s="343">
        <v>1.18</v>
      </c>
    </row>
    <row r="1786" spans="1:14" ht="12.75" customHeight="1" x14ac:dyDescent="0.25">
      <c r="A1786" s="342" t="s">
        <v>9929</v>
      </c>
      <c r="B1786" s="345" t="s">
        <v>384</v>
      </c>
      <c r="C1786" s="516" t="s">
        <v>9930</v>
      </c>
      <c r="D1786" s="516"/>
      <c r="E1786" s="516"/>
      <c r="F1786" s="516"/>
      <c r="G1786" s="516"/>
      <c r="H1786" s="516"/>
      <c r="I1786" s="516"/>
      <c r="J1786" s="516"/>
      <c r="K1786" s="516"/>
      <c r="L1786" s="516"/>
      <c r="M1786" s="345" t="s">
        <v>510</v>
      </c>
      <c r="N1786" s="343">
        <v>0.84</v>
      </c>
    </row>
    <row r="1787" spans="1:14" ht="12.75" customHeight="1" x14ac:dyDescent="0.25">
      <c r="A1787" s="342" t="s">
        <v>9931</v>
      </c>
      <c r="B1787" s="345" t="s">
        <v>384</v>
      </c>
      <c r="C1787" s="516" t="s">
        <v>9932</v>
      </c>
      <c r="D1787" s="516"/>
      <c r="E1787" s="516"/>
      <c r="F1787" s="516"/>
      <c r="G1787" s="516"/>
      <c r="H1787" s="516"/>
      <c r="I1787" s="516"/>
      <c r="J1787" s="516"/>
      <c r="K1787" s="516"/>
      <c r="L1787" s="516"/>
      <c r="M1787" s="345" t="s">
        <v>510</v>
      </c>
      <c r="N1787" s="343">
        <v>35.53</v>
      </c>
    </row>
    <row r="1788" spans="1:14" ht="3.75" customHeight="1" x14ac:dyDescent="0.25">
      <c r="C1788" s="516"/>
      <c r="D1788" s="516"/>
      <c r="E1788" s="516"/>
      <c r="F1788" s="516"/>
      <c r="G1788" s="516"/>
      <c r="H1788" s="516"/>
      <c r="I1788" s="516"/>
      <c r="J1788" s="516"/>
      <c r="K1788" s="516"/>
      <c r="L1788" s="516"/>
    </row>
    <row r="1789" spans="1:14" ht="12.75" customHeight="1" x14ac:dyDescent="0.25">
      <c r="A1789" s="342" t="s">
        <v>9933</v>
      </c>
      <c r="B1789" s="345" t="s">
        <v>384</v>
      </c>
      <c r="C1789" s="516" t="s">
        <v>9934</v>
      </c>
      <c r="D1789" s="516"/>
      <c r="E1789" s="516"/>
      <c r="F1789" s="516"/>
      <c r="G1789" s="516"/>
      <c r="H1789" s="516"/>
      <c r="I1789" s="516"/>
      <c r="J1789" s="516"/>
      <c r="K1789" s="516"/>
      <c r="L1789" s="516"/>
      <c r="M1789" s="345" t="s">
        <v>510</v>
      </c>
      <c r="N1789" s="343">
        <v>55.21</v>
      </c>
    </row>
    <row r="1790" spans="1:14" ht="3.75" customHeight="1" x14ac:dyDescent="0.25">
      <c r="C1790" s="516"/>
      <c r="D1790" s="516"/>
      <c r="E1790" s="516"/>
      <c r="F1790" s="516"/>
      <c r="G1790" s="516"/>
      <c r="H1790" s="516"/>
      <c r="I1790" s="516"/>
      <c r="J1790" s="516"/>
      <c r="K1790" s="516"/>
      <c r="L1790" s="516"/>
    </row>
    <row r="1791" spans="1:14" ht="12.75" customHeight="1" x14ac:dyDescent="0.25">
      <c r="A1791" s="342" t="s">
        <v>9935</v>
      </c>
      <c r="B1791" s="345" t="s">
        <v>384</v>
      </c>
      <c r="C1791" s="516" t="s">
        <v>9936</v>
      </c>
      <c r="D1791" s="516"/>
      <c r="E1791" s="516"/>
      <c r="F1791" s="516"/>
      <c r="G1791" s="516"/>
      <c r="H1791" s="516"/>
      <c r="I1791" s="516"/>
      <c r="J1791" s="516"/>
      <c r="K1791" s="516"/>
      <c r="L1791" s="516"/>
      <c r="M1791" s="345" t="s">
        <v>510</v>
      </c>
      <c r="N1791" s="343">
        <v>999.49</v>
      </c>
    </row>
    <row r="1792" spans="1:14" ht="12.75" customHeight="1" x14ac:dyDescent="0.25">
      <c r="A1792" s="342" t="s">
        <v>9937</v>
      </c>
      <c r="B1792" s="345" t="s">
        <v>384</v>
      </c>
      <c r="C1792" s="516" t="s">
        <v>9938</v>
      </c>
      <c r="D1792" s="516"/>
      <c r="E1792" s="516"/>
      <c r="F1792" s="516"/>
      <c r="G1792" s="516"/>
      <c r="H1792" s="516"/>
      <c r="I1792" s="516"/>
      <c r="J1792" s="516"/>
      <c r="K1792" s="516"/>
      <c r="L1792" s="516"/>
      <c r="M1792" s="345" t="s">
        <v>8</v>
      </c>
      <c r="N1792" s="343">
        <v>65</v>
      </c>
    </row>
    <row r="1793" spans="1:14" ht="13.5" customHeight="1" x14ac:dyDescent="0.25">
      <c r="A1793" s="342" t="s">
        <v>9939</v>
      </c>
      <c r="B1793" s="345" t="s">
        <v>384</v>
      </c>
      <c r="C1793" s="516" t="s">
        <v>9940</v>
      </c>
      <c r="D1793" s="516"/>
      <c r="E1793" s="516"/>
      <c r="F1793" s="516"/>
      <c r="G1793" s="516"/>
      <c r="H1793" s="516"/>
      <c r="I1793" s="516"/>
      <c r="J1793" s="516"/>
      <c r="K1793" s="516"/>
      <c r="L1793" s="516"/>
      <c r="M1793" s="345" t="s">
        <v>510</v>
      </c>
      <c r="N1793" s="343">
        <v>180</v>
      </c>
    </row>
    <row r="1794" spans="1:14" ht="12.75" customHeight="1" x14ac:dyDescent="0.25">
      <c r="A1794" s="342" t="s">
        <v>9941</v>
      </c>
      <c r="B1794" s="345" t="s">
        <v>384</v>
      </c>
      <c r="C1794" s="516" t="s">
        <v>9942</v>
      </c>
      <c r="D1794" s="516"/>
      <c r="E1794" s="516"/>
      <c r="F1794" s="516"/>
      <c r="G1794" s="516"/>
      <c r="H1794" s="516"/>
      <c r="I1794" s="516"/>
      <c r="J1794" s="516"/>
      <c r="K1794" s="516"/>
      <c r="L1794" s="516"/>
      <c r="M1794" s="345" t="s">
        <v>510</v>
      </c>
      <c r="N1794" s="343">
        <v>728</v>
      </c>
    </row>
    <row r="1795" spans="1:14" ht="13.5" customHeight="1" x14ac:dyDescent="0.25">
      <c r="A1795" s="342" t="s">
        <v>9943</v>
      </c>
      <c r="B1795" s="345" t="s">
        <v>384</v>
      </c>
      <c r="C1795" s="516" t="s">
        <v>9944</v>
      </c>
      <c r="D1795" s="516"/>
      <c r="E1795" s="516"/>
      <c r="F1795" s="516"/>
      <c r="G1795" s="516"/>
      <c r="H1795" s="516"/>
      <c r="I1795" s="516"/>
      <c r="J1795" s="516"/>
      <c r="K1795" s="516"/>
      <c r="L1795" s="516"/>
      <c r="M1795" s="345" t="s">
        <v>8</v>
      </c>
      <c r="N1795" s="343">
        <v>55</v>
      </c>
    </row>
    <row r="1796" spans="1:14" ht="12.75" customHeight="1" x14ac:dyDescent="0.25">
      <c r="A1796" s="342" t="s">
        <v>9945</v>
      </c>
      <c r="B1796" s="345" t="s">
        <v>384</v>
      </c>
      <c r="C1796" s="516" t="s">
        <v>9946</v>
      </c>
      <c r="D1796" s="516"/>
      <c r="E1796" s="516"/>
      <c r="F1796" s="516"/>
      <c r="G1796" s="516"/>
      <c r="H1796" s="516"/>
      <c r="I1796" s="516"/>
      <c r="J1796" s="516"/>
      <c r="K1796" s="516"/>
      <c r="L1796" s="516"/>
      <c r="M1796" s="345" t="s">
        <v>10</v>
      </c>
      <c r="N1796" s="343">
        <v>450</v>
      </c>
    </row>
    <row r="1797" spans="1:14" ht="12.75" customHeight="1" x14ac:dyDescent="0.25">
      <c r="A1797" s="342" t="s">
        <v>9947</v>
      </c>
      <c r="B1797" s="345" t="s">
        <v>384</v>
      </c>
      <c r="C1797" s="516" t="s">
        <v>9948</v>
      </c>
      <c r="D1797" s="516"/>
      <c r="E1797" s="516"/>
      <c r="F1797" s="516"/>
      <c r="G1797" s="516"/>
      <c r="H1797" s="516"/>
      <c r="I1797" s="516"/>
      <c r="J1797" s="516"/>
      <c r="K1797" s="516"/>
      <c r="L1797" s="516"/>
      <c r="M1797" s="345" t="s">
        <v>8</v>
      </c>
      <c r="N1797" s="343">
        <v>71.709999999999994</v>
      </c>
    </row>
    <row r="1798" spans="1:14" ht="13.5" customHeight="1" x14ac:dyDescent="0.25">
      <c r="A1798" s="342" t="s">
        <v>9949</v>
      </c>
      <c r="B1798" s="345" t="s">
        <v>384</v>
      </c>
      <c r="C1798" s="516" t="s">
        <v>9950</v>
      </c>
      <c r="D1798" s="516"/>
      <c r="E1798" s="516"/>
      <c r="F1798" s="516"/>
      <c r="G1798" s="516"/>
      <c r="H1798" s="516"/>
      <c r="I1798" s="516"/>
      <c r="J1798" s="516"/>
      <c r="K1798" s="516"/>
      <c r="L1798" s="516"/>
      <c r="M1798" s="345" t="s">
        <v>510</v>
      </c>
      <c r="N1798" s="343">
        <v>3000</v>
      </c>
    </row>
    <row r="1799" spans="1:14" ht="12.75" customHeight="1" x14ac:dyDescent="0.25">
      <c r="A1799" s="342" t="s">
        <v>9951</v>
      </c>
      <c r="B1799" s="345" t="s">
        <v>384</v>
      </c>
      <c r="C1799" s="516" t="s">
        <v>9952</v>
      </c>
      <c r="D1799" s="516"/>
      <c r="E1799" s="516"/>
      <c r="F1799" s="516"/>
      <c r="G1799" s="516"/>
      <c r="H1799" s="516"/>
      <c r="I1799" s="516"/>
      <c r="J1799" s="516"/>
      <c r="K1799" s="516"/>
      <c r="L1799" s="516"/>
      <c r="M1799" s="345" t="s">
        <v>510</v>
      </c>
      <c r="N1799" s="343">
        <v>600</v>
      </c>
    </row>
    <row r="1800" spans="1:14" ht="12.75" customHeight="1" x14ac:dyDescent="0.25">
      <c r="A1800" s="342" t="s">
        <v>9953</v>
      </c>
      <c r="B1800" s="345" t="s">
        <v>384</v>
      </c>
      <c r="C1800" s="516" t="s">
        <v>9954</v>
      </c>
      <c r="D1800" s="516"/>
      <c r="E1800" s="516"/>
      <c r="F1800" s="516"/>
      <c r="G1800" s="516"/>
      <c r="H1800" s="516"/>
      <c r="I1800" s="516"/>
      <c r="J1800" s="516"/>
      <c r="K1800" s="516"/>
      <c r="L1800" s="516"/>
      <c r="M1800" s="345" t="s">
        <v>8</v>
      </c>
      <c r="N1800" s="343">
        <v>163.25</v>
      </c>
    </row>
    <row r="1801" spans="1:14" ht="13.5" customHeight="1" x14ac:dyDescent="0.25">
      <c r="A1801" s="342" t="s">
        <v>9955</v>
      </c>
      <c r="B1801" s="345" t="s">
        <v>384</v>
      </c>
      <c r="C1801" s="516" t="s">
        <v>9956</v>
      </c>
      <c r="D1801" s="516"/>
      <c r="E1801" s="516"/>
      <c r="F1801" s="516"/>
      <c r="G1801" s="516"/>
      <c r="H1801" s="516"/>
      <c r="I1801" s="516"/>
      <c r="J1801" s="516"/>
      <c r="K1801" s="516"/>
      <c r="L1801" s="516"/>
      <c r="M1801" s="345" t="s">
        <v>8</v>
      </c>
      <c r="N1801" s="343">
        <v>300</v>
      </c>
    </row>
    <row r="1802" spans="1:14" ht="12.75" customHeight="1" x14ac:dyDescent="0.25">
      <c r="A1802" s="342" t="s">
        <v>9957</v>
      </c>
      <c r="B1802" s="345" t="s">
        <v>384</v>
      </c>
      <c r="C1802" s="516" t="s">
        <v>9958</v>
      </c>
      <c r="D1802" s="516"/>
      <c r="E1802" s="516"/>
      <c r="F1802" s="516"/>
      <c r="G1802" s="516"/>
      <c r="H1802" s="516"/>
      <c r="I1802" s="516"/>
      <c r="J1802" s="516"/>
      <c r="K1802" s="516"/>
      <c r="L1802" s="516"/>
      <c r="M1802" s="345" t="s">
        <v>8</v>
      </c>
      <c r="N1802" s="343">
        <v>550</v>
      </c>
    </row>
    <row r="1803" spans="1:14" ht="13.5" customHeight="1" x14ac:dyDescent="0.25">
      <c r="A1803" s="342" t="s">
        <v>9959</v>
      </c>
      <c r="B1803" s="345" t="s">
        <v>384</v>
      </c>
      <c r="C1803" s="516" t="s">
        <v>14719</v>
      </c>
      <c r="D1803" s="516"/>
      <c r="E1803" s="516"/>
      <c r="F1803" s="516"/>
      <c r="G1803" s="516"/>
      <c r="H1803" s="516"/>
      <c r="I1803" s="516"/>
      <c r="J1803" s="516"/>
      <c r="K1803" s="516"/>
      <c r="L1803" s="516"/>
      <c r="M1803" s="345" t="s">
        <v>510</v>
      </c>
      <c r="N1803" s="343">
        <v>1500</v>
      </c>
    </row>
    <row r="1804" spans="1:14" ht="12.75" customHeight="1" x14ac:dyDescent="0.25">
      <c r="A1804" s="342" t="s">
        <v>9960</v>
      </c>
      <c r="B1804" s="344"/>
      <c r="C1804" s="516" t="s">
        <v>9961</v>
      </c>
      <c r="D1804" s="516"/>
      <c r="E1804" s="516"/>
      <c r="F1804" s="516"/>
      <c r="G1804" s="516"/>
      <c r="H1804" s="516"/>
      <c r="I1804" s="516"/>
      <c r="J1804" s="516"/>
      <c r="K1804" s="516"/>
      <c r="L1804" s="516"/>
      <c r="M1804" s="345" t="s">
        <v>510</v>
      </c>
      <c r="N1804" s="343">
        <v>2200</v>
      </c>
    </row>
    <row r="1805" spans="1:14" ht="12.75" customHeight="1" x14ac:dyDescent="0.25">
      <c r="A1805" s="342" t="s">
        <v>9962</v>
      </c>
      <c r="B1805" s="344"/>
      <c r="C1805" s="516" t="s">
        <v>9963</v>
      </c>
      <c r="D1805" s="516"/>
      <c r="E1805" s="516"/>
      <c r="F1805" s="516"/>
      <c r="G1805" s="516"/>
      <c r="H1805" s="516"/>
      <c r="I1805" s="516"/>
      <c r="J1805" s="516"/>
      <c r="K1805" s="516"/>
      <c r="L1805" s="516"/>
      <c r="M1805" s="345" t="s">
        <v>510</v>
      </c>
      <c r="N1805" s="343">
        <v>2000</v>
      </c>
    </row>
    <row r="1806" spans="1:14" ht="13.5" customHeight="1" x14ac:dyDescent="0.25">
      <c r="A1806" s="342" t="s">
        <v>9964</v>
      </c>
      <c r="B1806" s="344"/>
      <c r="C1806" s="516" t="s">
        <v>9965</v>
      </c>
      <c r="D1806" s="516"/>
      <c r="E1806" s="516"/>
      <c r="F1806" s="516"/>
      <c r="G1806" s="516"/>
      <c r="H1806" s="516"/>
      <c r="I1806" s="516"/>
      <c r="J1806" s="516"/>
      <c r="K1806" s="516"/>
      <c r="L1806" s="516"/>
      <c r="M1806" s="345" t="s">
        <v>510</v>
      </c>
      <c r="N1806" s="343">
        <v>1500</v>
      </c>
    </row>
    <row r="1807" spans="1:14" ht="12.75" customHeight="1" x14ac:dyDescent="0.25">
      <c r="A1807" s="342" t="s">
        <v>9966</v>
      </c>
      <c r="B1807" s="345" t="s">
        <v>384</v>
      </c>
      <c r="C1807" s="516" t="s">
        <v>9967</v>
      </c>
      <c r="D1807" s="516"/>
      <c r="E1807" s="516"/>
      <c r="F1807" s="516"/>
      <c r="G1807" s="516"/>
      <c r="H1807" s="516"/>
      <c r="I1807" s="516"/>
      <c r="J1807" s="516"/>
      <c r="K1807" s="516"/>
      <c r="L1807" s="516"/>
      <c r="M1807" s="345" t="s">
        <v>510</v>
      </c>
      <c r="N1807" s="343">
        <v>416.45</v>
      </c>
    </row>
    <row r="1808" spans="1:14" ht="13.5" customHeight="1" x14ac:dyDescent="0.25">
      <c r="A1808" s="342" t="s">
        <v>9968</v>
      </c>
      <c r="B1808" s="345" t="s">
        <v>384</v>
      </c>
      <c r="C1808" s="516" t="s">
        <v>9969</v>
      </c>
      <c r="D1808" s="516"/>
      <c r="E1808" s="516"/>
      <c r="F1808" s="516"/>
      <c r="G1808" s="516"/>
      <c r="H1808" s="516"/>
      <c r="I1808" s="516"/>
      <c r="J1808" s="516"/>
      <c r="K1808" s="516"/>
      <c r="L1808" s="516"/>
      <c r="M1808" s="345" t="s">
        <v>510</v>
      </c>
      <c r="N1808" s="343">
        <v>380</v>
      </c>
    </row>
    <row r="1809" spans="1:14" ht="12.75" customHeight="1" x14ac:dyDescent="0.25">
      <c r="A1809" s="342" t="s">
        <v>9970</v>
      </c>
      <c r="B1809" s="345" t="s">
        <v>384</v>
      </c>
      <c r="C1809" s="516" t="s">
        <v>9971</v>
      </c>
      <c r="D1809" s="516"/>
      <c r="E1809" s="516"/>
      <c r="F1809" s="516"/>
      <c r="G1809" s="516"/>
      <c r="H1809" s="516"/>
      <c r="I1809" s="516"/>
      <c r="J1809" s="516"/>
      <c r="K1809" s="516"/>
      <c r="L1809" s="516"/>
      <c r="M1809" s="345" t="s">
        <v>510</v>
      </c>
      <c r="N1809" s="343">
        <v>100</v>
      </c>
    </row>
    <row r="1810" spans="1:14" ht="12.75" customHeight="1" x14ac:dyDescent="0.25">
      <c r="A1810" s="342" t="s">
        <v>9972</v>
      </c>
      <c r="B1810" s="345" t="s">
        <v>384</v>
      </c>
      <c r="C1810" s="516" t="s">
        <v>9973</v>
      </c>
      <c r="D1810" s="516"/>
      <c r="E1810" s="516"/>
      <c r="F1810" s="516"/>
      <c r="G1810" s="516"/>
      <c r="H1810" s="516"/>
      <c r="I1810" s="516"/>
      <c r="J1810" s="516"/>
      <c r="K1810" s="516"/>
      <c r="L1810" s="516"/>
      <c r="M1810" s="345" t="s">
        <v>510</v>
      </c>
      <c r="N1810" s="343">
        <v>100</v>
      </c>
    </row>
    <row r="1811" spans="1:14" ht="3.75" customHeight="1" x14ac:dyDescent="0.25">
      <c r="C1811" s="516"/>
      <c r="D1811" s="516"/>
      <c r="E1811" s="516"/>
      <c r="F1811" s="516"/>
      <c r="G1811" s="516"/>
      <c r="H1811" s="516"/>
      <c r="I1811" s="516"/>
      <c r="J1811" s="516"/>
      <c r="K1811" s="516"/>
      <c r="L1811" s="516"/>
    </row>
    <row r="1812" spans="1:14" ht="12.75" customHeight="1" x14ac:dyDescent="0.25">
      <c r="A1812" s="342" t="s">
        <v>9974</v>
      </c>
      <c r="B1812" s="345" t="s">
        <v>384</v>
      </c>
      <c r="C1812" s="516" t="s">
        <v>9975</v>
      </c>
      <c r="D1812" s="516"/>
      <c r="E1812" s="516"/>
      <c r="F1812" s="516"/>
      <c r="G1812" s="516"/>
      <c r="H1812" s="516"/>
      <c r="I1812" s="516"/>
      <c r="J1812" s="516"/>
      <c r="K1812" s="516"/>
      <c r="L1812" s="516"/>
      <c r="M1812" s="345" t="s">
        <v>510</v>
      </c>
      <c r="N1812" s="343">
        <v>110.2</v>
      </c>
    </row>
    <row r="1813" spans="1:14" ht="12.75" customHeight="1" x14ac:dyDescent="0.25">
      <c r="A1813" s="342" t="s">
        <v>9976</v>
      </c>
      <c r="B1813" s="345" t="s">
        <v>384</v>
      </c>
      <c r="C1813" s="516" t="s">
        <v>9977</v>
      </c>
      <c r="D1813" s="516"/>
      <c r="E1813" s="516"/>
      <c r="F1813" s="516"/>
      <c r="G1813" s="516"/>
      <c r="H1813" s="516"/>
      <c r="I1813" s="516"/>
      <c r="J1813" s="516"/>
      <c r="K1813" s="516"/>
      <c r="L1813" s="516"/>
      <c r="M1813" s="345" t="s">
        <v>510</v>
      </c>
      <c r="N1813" s="343">
        <v>181.5</v>
      </c>
    </row>
    <row r="1814" spans="1:14" ht="13.5" customHeight="1" x14ac:dyDescent="0.25">
      <c r="A1814" s="342" t="s">
        <v>9978</v>
      </c>
      <c r="B1814" s="345" t="s">
        <v>384</v>
      </c>
      <c r="C1814" s="516" t="s">
        <v>9979</v>
      </c>
      <c r="D1814" s="516"/>
      <c r="E1814" s="516"/>
      <c r="F1814" s="516"/>
      <c r="G1814" s="516"/>
      <c r="H1814" s="516"/>
      <c r="I1814" s="516"/>
      <c r="J1814" s="516"/>
      <c r="K1814" s="516"/>
      <c r="L1814" s="516"/>
      <c r="M1814" s="345" t="s">
        <v>510</v>
      </c>
      <c r="N1814" s="343">
        <v>1500</v>
      </c>
    </row>
    <row r="1815" spans="1:14" ht="12.75" customHeight="1" x14ac:dyDescent="0.25">
      <c r="A1815" s="342" t="s">
        <v>9980</v>
      </c>
      <c r="B1815" s="345" t="s">
        <v>384</v>
      </c>
      <c r="C1815" s="516" t="s">
        <v>9981</v>
      </c>
      <c r="D1815" s="516"/>
      <c r="E1815" s="516"/>
      <c r="F1815" s="516"/>
      <c r="G1815" s="516"/>
      <c r="H1815" s="516"/>
      <c r="I1815" s="516"/>
      <c r="J1815" s="516"/>
      <c r="K1815" s="516"/>
      <c r="L1815" s="516"/>
      <c r="M1815" s="345" t="s">
        <v>510</v>
      </c>
      <c r="N1815" s="343">
        <v>1500</v>
      </c>
    </row>
    <row r="1816" spans="1:14" ht="13.5" customHeight="1" x14ac:dyDescent="0.25">
      <c r="A1816" s="342" t="s">
        <v>9982</v>
      </c>
      <c r="B1816" s="345" t="s">
        <v>384</v>
      </c>
      <c r="C1816" s="516" t="s">
        <v>9983</v>
      </c>
      <c r="D1816" s="516"/>
      <c r="E1816" s="516"/>
      <c r="F1816" s="516"/>
      <c r="G1816" s="516"/>
      <c r="H1816" s="516"/>
      <c r="I1816" s="516"/>
      <c r="J1816" s="516"/>
      <c r="K1816" s="516"/>
      <c r="L1816" s="516"/>
      <c r="M1816" s="345" t="s">
        <v>510</v>
      </c>
      <c r="N1816" s="343">
        <v>90</v>
      </c>
    </row>
    <row r="1817" spans="1:14" ht="12.75" customHeight="1" x14ac:dyDescent="0.25">
      <c r="A1817" s="342" t="s">
        <v>9984</v>
      </c>
      <c r="B1817" s="345" t="s">
        <v>384</v>
      </c>
      <c r="C1817" s="516" t="s">
        <v>9985</v>
      </c>
      <c r="D1817" s="516"/>
      <c r="E1817" s="516"/>
      <c r="F1817" s="516"/>
      <c r="G1817" s="516"/>
      <c r="H1817" s="516"/>
      <c r="I1817" s="516"/>
      <c r="J1817" s="516"/>
      <c r="K1817" s="516"/>
      <c r="L1817" s="516"/>
      <c r="M1817" s="345" t="s">
        <v>510</v>
      </c>
      <c r="N1817" s="343">
        <v>150</v>
      </c>
    </row>
    <row r="1818" spans="1:14" ht="12.75" customHeight="1" x14ac:dyDescent="0.25">
      <c r="A1818" s="342" t="s">
        <v>9986</v>
      </c>
      <c r="B1818" s="345" t="s">
        <v>384</v>
      </c>
      <c r="C1818" s="516" t="s">
        <v>9987</v>
      </c>
      <c r="D1818" s="516"/>
      <c r="E1818" s="516"/>
      <c r="F1818" s="516"/>
      <c r="G1818" s="516"/>
      <c r="H1818" s="516"/>
      <c r="I1818" s="516"/>
      <c r="J1818" s="516"/>
      <c r="K1818" s="516"/>
      <c r="L1818" s="516"/>
      <c r="M1818" s="345" t="s">
        <v>510</v>
      </c>
      <c r="N1818" s="343">
        <v>90</v>
      </c>
    </row>
    <row r="1819" spans="1:14" ht="13.5" customHeight="1" x14ac:dyDescent="0.25">
      <c r="A1819" s="342" t="s">
        <v>9988</v>
      </c>
      <c r="B1819" s="345" t="s">
        <v>384</v>
      </c>
      <c r="C1819" s="516" t="s">
        <v>9989</v>
      </c>
      <c r="D1819" s="516"/>
      <c r="E1819" s="516"/>
      <c r="F1819" s="516"/>
      <c r="G1819" s="516"/>
      <c r="H1819" s="516"/>
      <c r="I1819" s="516"/>
      <c r="J1819" s="516"/>
      <c r="K1819" s="516"/>
      <c r="L1819" s="516"/>
      <c r="M1819" s="345" t="s">
        <v>510</v>
      </c>
      <c r="N1819" s="343">
        <v>185</v>
      </c>
    </row>
    <row r="1820" spans="1:14" ht="12.75" customHeight="1" x14ac:dyDescent="0.25">
      <c r="A1820" s="342" t="s">
        <v>9990</v>
      </c>
      <c r="B1820" s="345" t="s">
        <v>384</v>
      </c>
      <c r="C1820" s="516" t="s">
        <v>9991</v>
      </c>
      <c r="D1820" s="516"/>
      <c r="E1820" s="516"/>
      <c r="F1820" s="516"/>
      <c r="G1820" s="516"/>
      <c r="H1820" s="516"/>
      <c r="I1820" s="516"/>
      <c r="J1820" s="516"/>
      <c r="K1820" s="516"/>
      <c r="L1820" s="516"/>
      <c r="M1820" s="345" t="s">
        <v>510</v>
      </c>
      <c r="N1820" s="343">
        <v>300</v>
      </c>
    </row>
    <row r="1821" spans="1:14" ht="13.5" customHeight="1" x14ac:dyDescent="0.25">
      <c r="A1821" s="342" t="s">
        <v>9992</v>
      </c>
      <c r="B1821" s="345" t="s">
        <v>384</v>
      </c>
      <c r="C1821" s="516" t="s">
        <v>9993</v>
      </c>
      <c r="D1821" s="516"/>
      <c r="E1821" s="516"/>
      <c r="F1821" s="516"/>
      <c r="G1821" s="516"/>
      <c r="H1821" s="516"/>
      <c r="I1821" s="516"/>
      <c r="J1821" s="516"/>
      <c r="K1821" s="516"/>
      <c r="L1821" s="516"/>
      <c r="M1821" s="345" t="s">
        <v>510</v>
      </c>
      <c r="N1821" s="343">
        <v>90</v>
      </c>
    </row>
    <row r="1822" spans="1:14" ht="12.75" customHeight="1" x14ac:dyDescent="0.25">
      <c r="A1822" s="342" t="s">
        <v>9994</v>
      </c>
      <c r="B1822" s="345" t="s">
        <v>384</v>
      </c>
      <c r="C1822" s="516" t="s">
        <v>9995</v>
      </c>
      <c r="D1822" s="516"/>
      <c r="E1822" s="516"/>
      <c r="F1822" s="516"/>
      <c r="G1822" s="516"/>
      <c r="H1822" s="516"/>
      <c r="I1822" s="516"/>
      <c r="J1822" s="516"/>
      <c r="K1822" s="516"/>
      <c r="L1822" s="516"/>
      <c r="M1822" s="345" t="s">
        <v>510</v>
      </c>
      <c r="N1822" s="343">
        <v>240</v>
      </c>
    </row>
    <row r="1823" spans="1:14" ht="12.75" customHeight="1" x14ac:dyDescent="0.25">
      <c r="A1823" s="342" t="s">
        <v>9996</v>
      </c>
      <c r="B1823" s="345" t="s">
        <v>384</v>
      </c>
      <c r="C1823" s="516" t="s">
        <v>9997</v>
      </c>
      <c r="D1823" s="516"/>
      <c r="E1823" s="516"/>
      <c r="F1823" s="516"/>
      <c r="G1823" s="516"/>
      <c r="H1823" s="516"/>
      <c r="I1823" s="516"/>
      <c r="J1823" s="516"/>
      <c r="K1823" s="516"/>
      <c r="L1823" s="516"/>
      <c r="M1823" s="345" t="s">
        <v>510</v>
      </c>
      <c r="N1823" s="343">
        <v>80</v>
      </c>
    </row>
    <row r="1824" spans="1:14" ht="13.5" customHeight="1" x14ac:dyDescent="0.25">
      <c r="A1824" s="342" t="s">
        <v>9998</v>
      </c>
      <c r="B1824" s="345" t="s">
        <v>384</v>
      </c>
      <c r="C1824" s="516" t="s">
        <v>9999</v>
      </c>
      <c r="D1824" s="516"/>
      <c r="E1824" s="516"/>
      <c r="F1824" s="516"/>
      <c r="G1824" s="516"/>
      <c r="H1824" s="516"/>
      <c r="I1824" s="516"/>
      <c r="J1824" s="516"/>
      <c r="K1824" s="516"/>
      <c r="L1824" s="516"/>
      <c r="M1824" s="345" t="s">
        <v>510</v>
      </c>
      <c r="N1824" s="343">
        <v>72</v>
      </c>
    </row>
    <row r="1825" spans="1:14" ht="12.75" customHeight="1" x14ac:dyDescent="0.25">
      <c r="A1825" s="342" t="s">
        <v>10000</v>
      </c>
      <c r="B1825" s="345" t="s">
        <v>384</v>
      </c>
      <c r="C1825" s="516" t="s">
        <v>10001</v>
      </c>
      <c r="D1825" s="516"/>
      <c r="E1825" s="516"/>
      <c r="F1825" s="516"/>
      <c r="G1825" s="516"/>
      <c r="H1825" s="516"/>
      <c r="I1825" s="516"/>
      <c r="J1825" s="516"/>
      <c r="K1825" s="516"/>
      <c r="L1825" s="516"/>
      <c r="M1825" s="345" t="s">
        <v>510</v>
      </c>
      <c r="N1825" s="343">
        <v>105</v>
      </c>
    </row>
    <row r="1826" spans="1:14" ht="13.5" customHeight="1" x14ac:dyDescent="0.25">
      <c r="A1826" s="342" t="s">
        <v>10002</v>
      </c>
      <c r="B1826" s="345" t="s">
        <v>384</v>
      </c>
      <c r="C1826" s="516" t="s">
        <v>10003</v>
      </c>
      <c r="D1826" s="516"/>
      <c r="E1826" s="516"/>
      <c r="F1826" s="516"/>
      <c r="G1826" s="516"/>
      <c r="H1826" s="516"/>
      <c r="I1826" s="516"/>
      <c r="J1826" s="516"/>
      <c r="K1826" s="516"/>
      <c r="L1826" s="516"/>
      <c r="M1826" s="345" t="s">
        <v>510</v>
      </c>
      <c r="N1826" s="343">
        <v>180</v>
      </c>
    </row>
    <row r="1827" spans="1:14" ht="12.75" customHeight="1" x14ac:dyDescent="0.25">
      <c r="A1827" s="342" t="s">
        <v>10004</v>
      </c>
      <c r="B1827" s="345" t="s">
        <v>384</v>
      </c>
      <c r="C1827" s="516" t="s">
        <v>10005</v>
      </c>
      <c r="D1827" s="516"/>
      <c r="E1827" s="516"/>
      <c r="F1827" s="516"/>
      <c r="G1827" s="516"/>
      <c r="H1827" s="516"/>
      <c r="I1827" s="516"/>
      <c r="J1827" s="516"/>
      <c r="K1827" s="516"/>
      <c r="L1827" s="516"/>
      <c r="M1827" s="345" t="s">
        <v>510</v>
      </c>
      <c r="N1827" s="343">
        <v>35</v>
      </c>
    </row>
    <row r="1828" spans="1:14" ht="12.75" customHeight="1" x14ac:dyDescent="0.25">
      <c r="A1828" s="342" t="s">
        <v>10006</v>
      </c>
      <c r="B1828" s="345" t="s">
        <v>384</v>
      </c>
      <c r="C1828" s="516" t="s">
        <v>10007</v>
      </c>
      <c r="D1828" s="516"/>
      <c r="E1828" s="516"/>
      <c r="F1828" s="516"/>
      <c r="G1828" s="516"/>
      <c r="H1828" s="516"/>
      <c r="I1828" s="516"/>
      <c r="J1828" s="516"/>
      <c r="K1828" s="516"/>
      <c r="L1828" s="516"/>
      <c r="M1828" s="345" t="s">
        <v>510</v>
      </c>
      <c r="N1828" s="343">
        <v>150</v>
      </c>
    </row>
    <row r="1829" spans="1:14" ht="13.5" customHeight="1" x14ac:dyDescent="0.25">
      <c r="A1829" s="342" t="s">
        <v>10008</v>
      </c>
      <c r="B1829" s="345" t="s">
        <v>384</v>
      </c>
      <c r="C1829" s="516" t="s">
        <v>10009</v>
      </c>
      <c r="D1829" s="516"/>
      <c r="E1829" s="516"/>
      <c r="F1829" s="516"/>
      <c r="G1829" s="516"/>
      <c r="H1829" s="516"/>
      <c r="I1829" s="516"/>
      <c r="J1829" s="516"/>
      <c r="K1829" s="516"/>
      <c r="L1829" s="516"/>
      <c r="M1829" s="345" t="s">
        <v>510</v>
      </c>
      <c r="N1829" s="343">
        <v>90</v>
      </c>
    </row>
    <row r="1830" spans="1:14" ht="12.75" customHeight="1" x14ac:dyDescent="0.25">
      <c r="A1830" s="342" t="s">
        <v>10010</v>
      </c>
      <c r="B1830" s="345" t="s">
        <v>384</v>
      </c>
      <c r="C1830" s="516" t="s">
        <v>10011</v>
      </c>
      <c r="D1830" s="516"/>
      <c r="E1830" s="516"/>
      <c r="F1830" s="516"/>
      <c r="G1830" s="516"/>
      <c r="H1830" s="516"/>
      <c r="I1830" s="516"/>
      <c r="J1830" s="516"/>
      <c r="K1830" s="516"/>
      <c r="L1830" s="516"/>
      <c r="M1830" s="345" t="s">
        <v>510</v>
      </c>
      <c r="N1830" s="343">
        <v>143</v>
      </c>
    </row>
    <row r="1831" spans="1:14" ht="12.75" customHeight="1" x14ac:dyDescent="0.25">
      <c r="A1831" s="342" t="s">
        <v>10012</v>
      </c>
      <c r="B1831" s="345" t="s">
        <v>384</v>
      </c>
      <c r="C1831" s="516" t="s">
        <v>10013</v>
      </c>
      <c r="D1831" s="516"/>
      <c r="E1831" s="516"/>
      <c r="F1831" s="516"/>
      <c r="G1831" s="516"/>
      <c r="H1831" s="516"/>
      <c r="I1831" s="516"/>
      <c r="J1831" s="516"/>
      <c r="K1831" s="516"/>
      <c r="L1831" s="516"/>
      <c r="M1831" s="345" t="s">
        <v>510</v>
      </c>
      <c r="N1831" s="343">
        <v>75</v>
      </c>
    </row>
    <row r="1832" spans="1:14" ht="13.5" customHeight="1" x14ac:dyDescent="0.25">
      <c r="A1832" s="342" t="s">
        <v>10014</v>
      </c>
      <c r="B1832" s="345" t="s">
        <v>384</v>
      </c>
      <c r="C1832" s="516" t="s">
        <v>10015</v>
      </c>
      <c r="D1832" s="516"/>
      <c r="E1832" s="516"/>
      <c r="F1832" s="516"/>
      <c r="G1832" s="516"/>
      <c r="H1832" s="516"/>
      <c r="I1832" s="516"/>
      <c r="J1832" s="516"/>
      <c r="K1832" s="516"/>
      <c r="L1832" s="516"/>
      <c r="M1832" s="345" t="s">
        <v>510</v>
      </c>
      <c r="N1832" s="343">
        <v>75</v>
      </c>
    </row>
    <row r="1833" spans="1:14" ht="12.75" customHeight="1" x14ac:dyDescent="0.25">
      <c r="A1833" s="342" t="s">
        <v>10016</v>
      </c>
      <c r="B1833" s="345" t="s">
        <v>384</v>
      </c>
      <c r="C1833" s="516" t="s">
        <v>10017</v>
      </c>
      <c r="D1833" s="516"/>
      <c r="E1833" s="516"/>
      <c r="F1833" s="516"/>
      <c r="G1833" s="516"/>
      <c r="H1833" s="516"/>
      <c r="I1833" s="516"/>
      <c r="J1833" s="516"/>
      <c r="K1833" s="516"/>
      <c r="L1833" s="516"/>
      <c r="M1833" s="345" t="s">
        <v>510</v>
      </c>
      <c r="N1833" s="343">
        <v>100</v>
      </c>
    </row>
    <row r="1834" spans="1:14" ht="13.5" customHeight="1" x14ac:dyDescent="0.25">
      <c r="A1834" s="342" t="s">
        <v>10018</v>
      </c>
      <c r="B1834" s="345" t="s">
        <v>384</v>
      </c>
      <c r="C1834" s="516" t="s">
        <v>10019</v>
      </c>
      <c r="D1834" s="516"/>
      <c r="E1834" s="516"/>
      <c r="F1834" s="516"/>
      <c r="G1834" s="516"/>
      <c r="H1834" s="516"/>
      <c r="I1834" s="516"/>
      <c r="J1834" s="516"/>
      <c r="K1834" s="516"/>
      <c r="L1834" s="516"/>
      <c r="M1834" s="345" t="s">
        <v>510</v>
      </c>
      <c r="N1834" s="343">
        <v>110</v>
      </c>
    </row>
    <row r="1835" spans="1:14" ht="12.75" customHeight="1" x14ac:dyDescent="0.25">
      <c r="A1835" s="342" t="s">
        <v>10020</v>
      </c>
      <c r="B1835" s="345" t="s">
        <v>384</v>
      </c>
      <c r="C1835" s="516" t="s">
        <v>10021</v>
      </c>
      <c r="D1835" s="516"/>
      <c r="E1835" s="516"/>
      <c r="F1835" s="516"/>
      <c r="G1835" s="516"/>
      <c r="H1835" s="516"/>
      <c r="I1835" s="516"/>
      <c r="J1835" s="516"/>
      <c r="K1835" s="516"/>
      <c r="L1835" s="516"/>
      <c r="M1835" s="345" t="s">
        <v>510</v>
      </c>
      <c r="N1835" s="343">
        <v>120</v>
      </c>
    </row>
    <row r="1836" spans="1:14" ht="3" customHeight="1" x14ac:dyDescent="0.25">
      <c r="C1836" s="516"/>
      <c r="D1836" s="516"/>
      <c r="E1836" s="516"/>
      <c r="F1836" s="516"/>
      <c r="G1836" s="516"/>
      <c r="H1836" s="516"/>
      <c r="I1836" s="516"/>
      <c r="J1836" s="516"/>
      <c r="K1836" s="516"/>
      <c r="L1836" s="516"/>
    </row>
    <row r="1837" spans="1:14" ht="13.5" customHeight="1" x14ac:dyDescent="0.25">
      <c r="A1837" s="342" t="s">
        <v>10022</v>
      </c>
      <c r="B1837" s="345" t="s">
        <v>384</v>
      </c>
      <c r="C1837" s="516" t="s">
        <v>10023</v>
      </c>
      <c r="D1837" s="516"/>
      <c r="E1837" s="516"/>
      <c r="F1837" s="516"/>
      <c r="G1837" s="516"/>
      <c r="H1837" s="516"/>
      <c r="I1837" s="516"/>
      <c r="J1837" s="516"/>
      <c r="K1837" s="516"/>
      <c r="L1837" s="516"/>
      <c r="M1837" s="345" t="s">
        <v>510</v>
      </c>
      <c r="N1837" s="343">
        <v>130</v>
      </c>
    </row>
    <row r="1838" spans="1:14" ht="3" customHeight="1" x14ac:dyDescent="0.25">
      <c r="C1838" s="516"/>
      <c r="D1838" s="516"/>
      <c r="E1838" s="516"/>
      <c r="F1838" s="516"/>
      <c r="G1838" s="516"/>
      <c r="H1838" s="516"/>
      <c r="I1838" s="516"/>
      <c r="J1838" s="516"/>
      <c r="K1838" s="516"/>
      <c r="L1838" s="516"/>
    </row>
    <row r="1839" spans="1:14" ht="13.5" customHeight="1" x14ac:dyDescent="0.25">
      <c r="A1839" s="342" t="s">
        <v>10024</v>
      </c>
      <c r="B1839" s="345" t="s">
        <v>384</v>
      </c>
      <c r="C1839" s="516" t="s">
        <v>10025</v>
      </c>
      <c r="D1839" s="516"/>
      <c r="E1839" s="516"/>
      <c r="F1839" s="516"/>
      <c r="G1839" s="516"/>
      <c r="H1839" s="516"/>
      <c r="I1839" s="516"/>
      <c r="J1839" s="516"/>
      <c r="K1839" s="516"/>
      <c r="L1839" s="516"/>
      <c r="M1839" s="345" t="s">
        <v>510</v>
      </c>
      <c r="N1839" s="343">
        <v>50</v>
      </c>
    </row>
    <row r="1840" spans="1:14" ht="3" customHeight="1" x14ac:dyDescent="0.25">
      <c r="C1840" s="516"/>
      <c r="D1840" s="516"/>
      <c r="E1840" s="516"/>
      <c r="F1840" s="516"/>
      <c r="G1840" s="516"/>
      <c r="H1840" s="516"/>
      <c r="I1840" s="516"/>
      <c r="J1840" s="516"/>
      <c r="K1840" s="516"/>
      <c r="L1840" s="516"/>
    </row>
    <row r="1841" spans="1:14" ht="12.75" customHeight="1" x14ac:dyDescent="0.25">
      <c r="A1841" s="342" t="s">
        <v>10026</v>
      </c>
      <c r="B1841" s="345" t="s">
        <v>384</v>
      </c>
      <c r="C1841" s="516" t="s">
        <v>10027</v>
      </c>
      <c r="D1841" s="516"/>
      <c r="E1841" s="516"/>
      <c r="F1841" s="516"/>
      <c r="G1841" s="516"/>
      <c r="H1841" s="516"/>
      <c r="I1841" s="516"/>
      <c r="J1841" s="516"/>
      <c r="K1841" s="516"/>
      <c r="L1841" s="516"/>
      <c r="M1841" s="345" t="s">
        <v>510</v>
      </c>
      <c r="N1841" s="343">
        <v>138</v>
      </c>
    </row>
    <row r="1842" spans="1:14" ht="3.75" customHeight="1" x14ac:dyDescent="0.25">
      <c r="C1842" s="516"/>
      <c r="D1842" s="516"/>
      <c r="E1842" s="516"/>
      <c r="F1842" s="516"/>
      <c r="G1842" s="516"/>
      <c r="H1842" s="516"/>
      <c r="I1842" s="516"/>
      <c r="J1842" s="516"/>
      <c r="K1842" s="516"/>
      <c r="L1842" s="516"/>
    </row>
    <row r="1843" spans="1:14" ht="12.75" customHeight="1" x14ac:dyDescent="0.25">
      <c r="A1843" s="342" t="s">
        <v>10028</v>
      </c>
      <c r="B1843" s="345" t="s">
        <v>384</v>
      </c>
      <c r="C1843" s="516" t="s">
        <v>10029</v>
      </c>
      <c r="D1843" s="516"/>
      <c r="E1843" s="516"/>
      <c r="F1843" s="516"/>
      <c r="G1843" s="516"/>
      <c r="H1843" s="516"/>
      <c r="I1843" s="516"/>
      <c r="J1843" s="516"/>
      <c r="K1843" s="516"/>
      <c r="L1843" s="516"/>
      <c r="M1843" s="345" t="s">
        <v>510</v>
      </c>
      <c r="N1843" s="343">
        <v>160</v>
      </c>
    </row>
    <row r="1844" spans="1:14" ht="3" customHeight="1" x14ac:dyDescent="0.25">
      <c r="C1844" s="516"/>
      <c r="D1844" s="516"/>
      <c r="E1844" s="516"/>
      <c r="F1844" s="516"/>
      <c r="G1844" s="516"/>
      <c r="H1844" s="516"/>
      <c r="I1844" s="516"/>
      <c r="J1844" s="516"/>
      <c r="K1844" s="516"/>
      <c r="L1844" s="516"/>
    </row>
    <row r="1845" spans="1:14" ht="13.5" customHeight="1" x14ac:dyDescent="0.25">
      <c r="A1845" s="342" t="s">
        <v>10030</v>
      </c>
      <c r="B1845" s="345" t="s">
        <v>384</v>
      </c>
      <c r="C1845" s="516" t="s">
        <v>10031</v>
      </c>
      <c r="D1845" s="516"/>
      <c r="E1845" s="516"/>
      <c r="F1845" s="516"/>
      <c r="G1845" s="516"/>
      <c r="H1845" s="516"/>
      <c r="I1845" s="516"/>
      <c r="J1845" s="516"/>
      <c r="K1845" s="516"/>
      <c r="L1845" s="516"/>
      <c r="M1845" s="345" t="s">
        <v>510</v>
      </c>
      <c r="N1845" s="343">
        <v>99</v>
      </c>
    </row>
    <row r="1846" spans="1:14" ht="12.75" customHeight="1" x14ac:dyDescent="0.25">
      <c r="A1846" s="342" t="s">
        <v>10032</v>
      </c>
      <c r="B1846" s="345" t="s">
        <v>384</v>
      </c>
      <c r="C1846" s="516" t="s">
        <v>10033</v>
      </c>
      <c r="D1846" s="516"/>
      <c r="E1846" s="516"/>
      <c r="F1846" s="516"/>
      <c r="G1846" s="516"/>
      <c r="H1846" s="516"/>
      <c r="I1846" s="516"/>
      <c r="J1846" s="516"/>
      <c r="K1846" s="516"/>
      <c r="L1846" s="516"/>
      <c r="M1846" s="345" t="s">
        <v>510</v>
      </c>
      <c r="N1846" s="343">
        <v>92</v>
      </c>
    </row>
    <row r="1847" spans="1:14" ht="13.5" customHeight="1" x14ac:dyDescent="0.25">
      <c r="A1847" s="342" t="s">
        <v>10034</v>
      </c>
      <c r="B1847" s="345" t="s">
        <v>384</v>
      </c>
      <c r="C1847" s="516" t="s">
        <v>10035</v>
      </c>
      <c r="D1847" s="516"/>
      <c r="E1847" s="516"/>
      <c r="F1847" s="516"/>
      <c r="G1847" s="516"/>
      <c r="H1847" s="516"/>
      <c r="I1847" s="516"/>
      <c r="J1847" s="516"/>
      <c r="K1847" s="516"/>
      <c r="L1847" s="516"/>
      <c r="M1847" s="345" t="s">
        <v>510</v>
      </c>
      <c r="N1847" s="343">
        <v>142</v>
      </c>
    </row>
    <row r="1848" spans="1:14" ht="12.75" customHeight="1" x14ac:dyDescent="0.25">
      <c r="A1848" s="342" t="s">
        <v>10036</v>
      </c>
      <c r="B1848" s="345" t="s">
        <v>384</v>
      </c>
      <c r="C1848" s="516" t="s">
        <v>10037</v>
      </c>
      <c r="D1848" s="516"/>
      <c r="E1848" s="516"/>
      <c r="F1848" s="516"/>
      <c r="G1848" s="516"/>
      <c r="H1848" s="516"/>
      <c r="I1848" s="516"/>
      <c r="J1848" s="516"/>
      <c r="K1848" s="516"/>
      <c r="L1848" s="516"/>
      <c r="M1848" s="345" t="s">
        <v>510</v>
      </c>
      <c r="N1848" s="343">
        <v>390</v>
      </c>
    </row>
    <row r="1849" spans="1:14" ht="12.75" customHeight="1" x14ac:dyDescent="0.25">
      <c r="A1849" s="342" t="s">
        <v>10038</v>
      </c>
      <c r="B1849" s="345" t="s">
        <v>384</v>
      </c>
      <c r="C1849" s="516" t="s">
        <v>10039</v>
      </c>
      <c r="D1849" s="516"/>
      <c r="E1849" s="516"/>
      <c r="F1849" s="516"/>
      <c r="G1849" s="516"/>
      <c r="H1849" s="516"/>
      <c r="I1849" s="516"/>
      <c r="J1849" s="516"/>
      <c r="K1849" s="516"/>
      <c r="L1849" s="516"/>
      <c r="M1849" s="345" t="s">
        <v>510</v>
      </c>
      <c r="N1849" s="343">
        <v>390</v>
      </c>
    </row>
    <row r="1850" spans="1:14" ht="3.75" customHeight="1" x14ac:dyDescent="0.25">
      <c r="C1850" s="516"/>
      <c r="D1850" s="516"/>
      <c r="E1850" s="516"/>
      <c r="F1850" s="516"/>
      <c r="G1850" s="516"/>
      <c r="H1850" s="516"/>
      <c r="I1850" s="516"/>
      <c r="J1850" s="516"/>
      <c r="K1850" s="516"/>
      <c r="L1850" s="516"/>
    </row>
    <row r="1851" spans="1:14" ht="12.75" customHeight="1" x14ac:dyDescent="0.25">
      <c r="A1851" s="342" t="s">
        <v>10040</v>
      </c>
      <c r="B1851" s="345" t="s">
        <v>384</v>
      </c>
      <c r="C1851" s="516" t="s">
        <v>10041</v>
      </c>
      <c r="D1851" s="516"/>
      <c r="E1851" s="516"/>
      <c r="F1851" s="516"/>
      <c r="G1851" s="516"/>
      <c r="H1851" s="516"/>
      <c r="I1851" s="516"/>
      <c r="J1851" s="516"/>
      <c r="K1851" s="516"/>
      <c r="L1851" s="516"/>
      <c r="M1851" s="345" t="s">
        <v>510</v>
      </c>
      <c r="N1851" s="343">
        <v>100</v>
      </c>
    </row>
    <row r="1852" spans="1:14" ht="13.5" customHeight="1" x14ac:dyDescent="0.25">
      <c r="A1852" s="342" t="s">
        <v>10042</v>
      </c>
      <c r="B1852" s="345" t="s">
        <v>384</v>
      </c>
      <c r="C1852" s="516" t="s">
        <v>10043</v>
      </c>
      <c r="D1852" s="516"/>
      <c r="E1852" s="516"/>
      <c r="F1852" s="516"/>
      <c r="G1852" s="516"/>
      <c r="H1852" s="516"/>
      <c r="I1852" s="516"/>
      <c r="J1852" s="516"/>
      <c r="K1852" s="516"/>
      <c r="L1852" s="516"/>
      <c r="M1852" s="345" t="s">
        <v>510</v>
      </c>
      <c r="N1852" s="343">
        <v>699</v>
      </c>
    </row>
    <row r="1853" spans="1:14" ht="12.75" customHeight="1" x14ac:dyDescent="0.25">
      <c r="A1853" s="342" t="s">
        <v>10044</v>
      </c>
      <c r="B1853" s="345" t="s">
        <v>384</v>
      </c>
      <c r="C1853" s="516" t="s">
        <v>10045</v>
      </c>
      <c r="D1853" s="516"/>
      <c r="E1853" s="516"/>
      <c r="F1853" s="516"/>
      <c r="G1853" s="516"/>
      <c r="H1853" s="516"/>
      <c r="I1853" s="516"/>
      <c r="J1853" s="516"/>
      <c r="K1853" s="516"/>
      <c r="L1853" s="516"/>
      <c r="M1853" s="345" t="s">
        <v>510</v>
      </c>
      <c r="N1853" s="343">
        <v>801</v>
      </c>
    </row>
    <row r="1854" spans="1:14" ht="12.75" customHeight="1" x14ac:dyDescent="0.25">
      <c r="A1854" s="342" t="s">
        <v>10046</v>
      </c>
      <c r="B1854" s="345" t="s">
        <v>384</v>
      </c>
      <c r="C1854" s="516" t="s">
        <v>10047</v>
      </c>
      <c r="D1854" s="516"/>
      <c r="E1854" s="516"/>
      <c r="F1854" s="516"/>
      <c r="G1854" s="516"/>
      <c r="H1854" s="516"/>
      <c r="I1854" s="516"/>
      <c r="J1854" s="516"/>
      <c r="K1854" s="516"/>
      <c r="L1854" s="516"/>
      <c r="M1854" s="345" t="s">
        <v>510</v>
      </c>
      <c r="N1854" s="343">
        <v>935</v>
      </c>
    </row>
    <row r="1855" spans="1:14" ht="13.5" customHeight="1" x14ac:dyDescent="0.25">
      <c r="A1855" s="342" t="s">
        <v>10048</v>
      </c>
      <c r="B1855" s="345" t="s">
        <v>384</v>
      </c>
      <c r="C1855" s="516" t="s">
        <v>10049</v>
      </c>
      <c r="D1855" s="516"/>
      <c r="E1855" s="516"/>
      <c r="F1855" s="516"/>
      <c r="G1855" s="516"/>
      <c r="H1855" s="516"/>
      <c r="I1855" s="516"/>
      <c r="J1855" s="516"/>
      <c r="K1855" s="516"/>
      <c r="L1855" s="516"/>
      <c r="M1855" s="345" t="s">
        <v>510</v>
      </c>
      <c r="N1855" s="343">
        <v>1028</v>
      </c>
    </row>
    <row r="1856" spans="1:14" ht="12.75" customHeight="1" x14ac:dyDescent="0.25">
      <c r="A1856" s="342" t="s">
        <v>10050</v>
      </c>
      <c r="B1856" s="345" t="s">
        <v>384</v>
      </c>
      <c r="C1856" s="516" t="s">
        <v>10051</v>
      </c>
      <c r="D1856" s="516"/>
      <c r="E1856" s="516"/>
      <c r="F1856" s="516"/>
      <c r="G1856" s="516"/>
      <c r="H1856" s="516"/>
      <c r="I1856" s="516"/>
      <c r="J1856" s="516"/>
      <c r="K1856" s="516"/>
      <c r="L1856" s="516"/>
      <c r="M1856" s="345" t="s">
        <v>510</v>
      </c>
      <c r="N1856" s="343">
        <v>1000</v>
      </c>
    </row>
    <row r="1857" spans="1:14" ht="12.75" customHeight="1" x14ac:dyDescent="0.25">
      <c r="A1857" s="342" t="s">
        <v>10052</v>
      </c>
      <c r="B1857" s="345" t="s">
        <v>384</v>
      </c>
      <c r="C1857" s="516" t="s">
        <v>10053</v>
      </c>
      <c r="D1857" s="516"/>
      <c r="E1857" s="516"/>
      <c r="F1857" s="516"/>
      <c r="G1857" s="516"/>
      <c r="H1857" s="516"/>
      <c r="I1857" s="516"/>
      <c r="J1857" s="516"/>
      <c r="K1857" s="516"/>
      <c r="L1857" s="516"/>
      <c r="M1857" s="345" t="s">
        <v>510</v>
      </c>
      <c r="N1857" s="343">
        <v>411</v>
      </c>
    </row>
    <row r="1858" spans="1:14" ht="13.5" customHeight="1" x14ac:dyDescent="0.25">
      <c r="A1858" s="342" t="s">
        <v>10054</v>
      </c>
      <c r="B1858" s="345" t="s">
        <v>384</v>
      </c>
      <c r="C1858" s="516" t="s">
        <v>10055</v>
      </c>
      <c r="D1858" s="516"/>
      <c r="E1858" s="516"/>
      <c r="F1858" s="516"/>
      <c r="G1858" s="516"/>
      <c r="H1858" s="516"/>
      <c r="I1858" s="516"/>
      <c r="J1858" s="516"/>
      <c r="K1858" s="516"/>
      <c r="L1858" s="516"/>
      <c r="M1858" s="345" t="s">
        <v>510</v>
      </c>
      <c r="N1858" s="343">
        <v>1000</v>
      </c>
    </row>
    <row r="1859" spans="1:14" ht="12.75" customHeight="1" x14ac:dyDescent="0.25">
      <c r="A1859" s="342" t="s">
        <v>10056</v>
      </c>
      <c r="B1859" s="345" t="s">
        <v>384</v>
      </c>
      <c r="C1859" s="516" t="s">
        <v>10057</v>
      </c>
      <c r="D1859" s="516"/>
      <c r="E1859" s="516"/>
      <c r="F1859" s="516"/>
      <c r="G1859" s="516"/>
      <c r="H1859" s="516"/>
      <c r="I1859" s="516"/>
      <c r="J1859" s="516"/>
      <c r="K1859" s="516"/>
      <c r="L1859" s="516"/>
      <c r="M1859" s="345" t="s">
        <v>510</v>
      </c>
      <c r="N1859" s="343">
        <v>500</v>
      </c>
    </row>
    <row r="1860" spans="1:14" ht="13.5" customHeight="1" x14ac:dyDescent="0.25">
      <c r="A1860" s="342" t="s">
        <v>10058</v>
      </c>
      <c r="B1860" s="345" t="s">
        <v>384</v>
      </c>
      <c r="C1860" s="516" t="s">
        <v>10059</v>
      </c>
      <c r="D1860" s="516"/>
      <c r="E1860" s="516"/>
      <c r="F1860" s="516"/>
      <c r="G1860" s="516"/>
      <c r="H1860" s="516"/>
      <c r="I1860" s="516"/>
      <c r="J1860" s="516"/>
      <c r="K1860" s="516"/>
      <c r="L1860" s="516"/>
      <c r="M1860" s="345" t="s">
        <v>510</v>
      </c>
      <c r="N1860" s="343">
        <v>500</v>
      </c>
    </row>
    <row r="1861" spans="1:14" ht="12.75" customHeight="1" x14ac:dyDescent="0.25">
      <c r="A1861" s="342" t="s">
        <v>10060</v>
      </c>
      <c r="B1861" s="345" t="s">
        <v>384</v>
      </c>
      <c r="C1861" s="516" t="s">
        <v>10061</v>
      </c>
      <c r="D1861" s="516"/>
      <c r="E1861" s="516"/>
      <c r="F1861" s="516"/>
      <c r="G1861" s="516"/>
      <c r="H1861" s="516"/>
      <c r="I1861" s="516"/>
      <c r="J1861" s="516"/>
      <c r="K1861" s="516"/>
      <c r="L1861" s="516"/>
      <c r="M1861" s="345" t="s">
        <v>510</v>
      </c>
      <c r="N1861" s="343">
        <v>500</v>
      </c>
    </row>
    <row r="1862" spans="1:14" ht="12.75" customHeight="1" x14ac:dyDescent="0.25">
      <c r="A1862" s="342" t="s">
        <v>10062</v>
      </c>
      <c r="B1862" s="345" t="s">
        <v>384</v>
      </c>
      <c r="C1862" s="516" t="s">
        <v>10063</v>
      </c>
      <c r="D1862" s="516"/>
      <c r="E1862" s="516"/>
      <c r="F1862" s="516"/>
      <c r="G1862" s="516"/>
      <c r="H1862" s="516"/>
      <c r="I1862" s="516"/>
      <c r="J1862" s="516"/>
      <c r="K1862" s="516"/>
      <c r="L1862" s="516"/>
      <c r="M1862" s="345" t="s">
        <v>510</v>
      </c>
      <c r="N1862" s="343">
        <v>500</v>
      </c>
    </row>
    <row r="1863" spans="1:14" ht="13.5" customHeight="1" x14ac:dyDescent="0.25">
      <c r="A1863" s="342" t="s">
        <v>10064</v>
      </c>
      <c r="B1863" s="345" t="s">
        <v>384</v>
      </c>
      <c r="C1863" s="516" t="s">
        <v>10065</v>
      </c>
      <c r="D1863" s="516"/>
      <c r="E1863" s="516"/>
      <c r="F1863" s="516"/>
      <c r="G1863" s="516"/>
      <c r="H1863" s="516"/>
      <c r="I1863" s="516"/>
      <c r="J1863" s="516"/>
      <c r="K1863" s="516"/>
      <c r="L1863" s="516"/>
      <c r="M1863" s="345" t="s">
        <v>510</v>
      </c>
      <c r="N1863" s="343">
        <v>650</v>
      </c>
    </row>
    <row r="1864" spans="1:14" ht="12.75" customHeight="1" x14ac:dyDescent="0.25">
      <c r="A1864" s="342" t="s">
        <v>10066</v>
      </c>
      <c r="B1864" s="345" t="s">
        <v>384</v>
      </c>
      <c r="C1864" s="516" t="s">
        <v>10067</v>
      </c>
      <c r="D1864" s="516"/>
      <c r="E1864" s="516"/>
      <c r="F1864" s="516"/>
      <c r="G1864" s="516"/>
      <c r="H1864" s="516"/>
      <c r="I1864" s="516"/>
      <c r="J1864" s="516"/>
      <c r="K1864" s="516"/>
      <c r="L1864" s="516"/>
      <c r="M1864" s="345" t="s">
        <v>510</v>
      </c>
      <c r="N1864" s="343">
        <v>650</v>
      </c>
    </row>
    <row r="1865" spans="1:14" ht="13.5" customHeight="1" x14ac:dyDescent="0.25">
      <c r="A1865" s="342" t="s">
        <v>10068</v>
      </c>
      <c r="B1865" s="345" t="s">
        <v>384</v>
      </c>
      <c r="C1865" s="516" t="s">
        <v>10069</v>
      </c>
      <c r="D1865" s="516"/>
      <c r="E1865" s="516"/>
      <c r="F1865" s="516"/>
      <c r="G1865" s="516"/>
      <c r="H1865" s="516"/>
      <c r="I1865" s="516"/>
      <c r="J1865" s="516"/>
      <c r="K1865" s="516"/>
      <c r="L1865" s="516"/>
      <c r="M1865" s="345" t="s">
        <v>510</v>
      </c>
      <c r="N1865" s="343">
        <v>110</v>
      </c>
    </row>
    <row r="1866" spans="1:14" ht="12.75" customHeight="1" x14ac:dyDescent="0.25">
      <c r="A1866" s="342" t="s">
        <v>10070</v>
      </c>
      <c r="B1866" s="345" t="s">
        <v>384</v>
      </c>
      <c r="C1866" s="516" t="s">
        <v>10071</v>
      </c>
      <c r="D1866" s="516"/>
      <c r="E1866" s="516"/>
      <c r="F1866" s="516"/>
      <c r="G1866" s="516"/>
      <c r="H1866" s="516"/>
      <c r="I1866" s="516"/>
      <c r="J1866" s="516"/>
      <c r="K1866" s="516"/>
      <c r="L1866" s="516"/>
      <c r="M1866" s="345" t="s">
        <v>510</v>
      </c>
      <c r="N1866" s="343">
        <v>98</v>
      </c>
    </row>
    <row r="1867" spans="1:14" ht="12.75" customHeight="1" x14ac:dyDescent="0.25">
      <c r="A1867" s="342" t="s">
        <v>10072</v>
      </c>
      <c r="B1867" s="345" t="s">
        <v>384</v>
      </c>
      <c r="C1867" s="516" t="s">
        <v>10073</v>
      </c>
      <c r="D1867" s="516"/>
      <c r="E1867" s="516"/>
      <c r="F1867" s="516"/>
      <c r="G1867" s="516"/>
      <c r="H1867" s="516"/>
      <c r="I1867" s="516"/>
      <c r="J1867" s="516"/>
      <c r="K1867" s="516"/>
      <c r="L1867" s="516"/>
      <c r="M1867" s="345" t="s">
        <v>510</v>
      </c>
      <c r="N1867" s="343">
        <v>100</v>
      </c>
    </row>
    <row r="1868" spans="1:14" ht="13.5" customHeight="1" x14ac:dyDescent="0.25">
      <c r="A1868" s="342" t="s">
        <v>10074</v>
      </c>
      <c r="B1868" s="345" t="s">
        <v>384</v>
      </c>
      <c r="C1868" s="516" t="s">
        <v>10075</v>
      </c>
      <c r="D1868" s="516"/>
      <c r="E1868" s="516"/>
      <c r="F1868" s="516"/>
      <c r="G1868" s="516"/>
      <c r="H1868" s="516"/>
      <c r="I1868" s="516"/>
      <c r="J1868" s="516"/>
      <c r="K1868" s="516"/>
      <c r="L1868" s="516"/>
      <c r="M1868" s="345" t="s">
        <v>510</v>
      </c>
      <c r="N1868" s="343">
        <v>100</v>
      </c>
    </row>
    <row r="1869" spans="1:14" ht="12.75" customHeight="1" x14ac:dyDescent="0.25">
      <c r="A1869" s="342" t="s">
        <v>10076</v>
      </c>
      <c r="B1869" s="345" t="s">
        <v>384</v>
      </c>
      <c r="C1869" s="516" t="s">
        <v>10077</v>
      </c>
      <c r="D1869" s="516"/>
      <c r="E1869" s="516"/>
      <c r="F1869" s="516"/>
      <c r="G1869" s="516"/>
      <c r="H1869" s="516"/>
      <c r="I1869" s="516"/>
      <c r="J1869" s="516"/>
      <c r="K1869" s="516"/>
      <c r="L1869" s="516"/>
      <c r="M1869" s="345" t="s">
        <v>510</v>
      </c>
      <c r="N1869" s="343">
        <v>90</v>
      </c>
    </row>
    <row r="1870" spans="1:14" ht="13.5" customHeight="1" x14ac:dyDescent="0.25">
      <c r="A1870" s="342" t="s">
        <v>10078</v>
      </c>
      <c r="B1870" s="345" t="s">
        <v>384</v>
      </c>
      <c r="C1870" s="516" t="s">
        <v>10079</v>
      </c>
      <c r="D1870" s="516"/>
      <c r="E1870" s="516"/>
      <c r="F1870" s="516"/>
      <c r="G1870" s="516"/>
      <c r="H1870" s="516"/>
      <c r="I1870" s="516"/>
      <c r="J1870" s="516"/>
      <c r="K1870" s="516"/>
      <c r="L1870" s="516"/>
      <c r="M1870" s="345" t="s">
        <v>510</v>
      </c>
      <c r="N1870" s="343">
        <v>90</v>
      </c>
    </row>
    <row r="1871" spans="1:14" ht="12.75" customHeight="1" x14ac:dyDescent="0.25">
      <c r="A1871" s="342" t="s">
        <v>10080</v>
      </c>
      <c r="B1871" s="345" t="s">
        <v>384</v>
      </c>
      <c r="C1871" s="516" t="s">
        <v>10081</v>
      </c>
      <c r="D1871" s="516"/>
      <c r="E1871" s="516"/>
      <c r="F1871" s="516"/>
      <c r="G1871" s="516"/>
      <c r="H1871" s="516"/>
      <c r="I1871" s="516"/>
      <c r="J1871" s="516"/>
      <c r="K1871" s="516"/>
      <c r="L1871" s="516"/>
      <c r="M1871" s="345" t="s">
        <v>510</v>
      </c>
      <c r="N1871" s="343">
        <v>145</v>
      </c>
    </row>
    <row r="1872" spans="1:14" ht="3" customHeight="1" x14ac:dyDescent="0.25">
      <c r="C1872" s="516"/>
      <c r="D1872" s="516"/>
      <c r="E1872" s="516"/>
      <c r="F1872" s="516"/>
      <c r="G1872" s="516"/>
      <c r="H1872" s="516"/>
      <c r="I1872" s="516"/>
      <c r="J1872" s="516"/>
      <c r="K1872" s="516"/>
      <c r="L1872" s="516"/>
    </row>
    <row r="1873" spans="1:14" ht="13.5" customHeight="1" x14ac:dyDescent="0.25">
      <c r="A1873" s="342" t="s">
        <v>10082</v>
      </c>
      <c r="B1873" s="345" t="s">
        <v>384</v>
      </c>
      <c r="C1873" s="516" t="s">
        <v>10083</v>
      </c>
      <c r="D1873" s="516"/>
      <c r="E1873" s="516"/>
      <c r="F1873" s="516"/>
      <c r="G1873" s="516"/>
      <c r="H1873" s="516"/>
      <c r="I1873" s="516"/>
      <c r="J1873" s="516"/>
      <c r="K1873" s="516"/>
      <c r="L1873" s="516"/>
      <c r="M1873" s="345" t="s">
        <v>510</v>
      </c>
      <c r="N1873" s="343">
        <v>140</v>
      </c>
    </row>
    <row r="1874" spans="1:14" ht="12.75" customHeight="1" x14ac:dyDescent="0.25">
      <c r="A1874" s="342" t="s">
        <v>10084</v>
      </c>
      <c r="B1874" s="345" t="s">
        <v>384</v>
      </c>
      <c r="C1874" s="516" t="s">
        <v>10085</v>
      </c>
      <c r="D1874" s="516"/>
      <c r="E1874" s="516"/>
      <c r="F1874" s="516"/>
      <c r="G1874" s="516"/>
      <c r="H1874" s="516"/>
      <c r="I1874" s="516"/>
      <c r="J1874" s="516"/>
      <c r="K1874" s="516"/>
      <c r="L1874" s="516"/>
      <c r="M1874" s="345" t="s">
        <v>510</v>
      </c>
      <c r="N1874" s="343">
        <v>250</v>
      </c>
    </row>
    <row r="1875" spans="1:14" ht="3" customHeight="1" x14ac:dyDescent="0.25">
      <c r="C1875" s="516"/>
      <c r="D1875" s="516"/>
      <c r="E1875" s="516"/>
      <c r="F1875" s="516"/>
      <c r="G1875" s="516"/>
      <c r="H1875" s="516"/>
      <c r="I1875" s="516"/>
      <c r="J1875" s="516"/>
      <c r="K1875" s="516"/>
      <c r="L1875" s="516"/>
    </row>
    <row r="1876" spans="1:14" ht="13.5" customHeight="1" x14ac:dyDescent="0.25">
      <c r="A1876" s="342" t="s">
        <v>10086</v>
      </c>
      <c r="B1876" s="345" t="s">
        <v>384</v>
      </c>
      <c r="C1876" s="516" t="s">
        <v>10087</v>
      </c>
      <c r="D1876" s="516"/>
      <c r="E1876" s="516"/>
      <c r="F1876" s="516"/>
      <c r="G1876" s="516"/>
      <c r="H1876" s="516"/>
      <c r="I1876" s="516"/>
      <c r="J1876" s="516"/>
      <c r="K1876" s="516"/>
      <c r="L1876" s="516"/>
      <c r="M1876" s="345" t="s">
        <v>510</v>
      </c>
      <c r="N1876" s="343">
        <v>145.19999999999999</v>
      </c>
    </row>
    <row r="1877" spans="1:14" ht="12.75" customHeight="1" x14ac:dyDescent="0.25">
      <c r="A1877" s="342" t="s">
        <v>10088</v>
      </c>
      <c r="B1877" s="345" t="s">
        <v>384</v>
      </c>
      <c r="C1877" s="516" t="s">
        <v>10089</v>
      </c>
      <c r="D1877" s="516"/>
      <c r="E1877" s="516"/>
      <c r="F1877" s="516"/>
      <c r="G1877" s="516"/>
      <c r="H1877" s="516"/>
      <c r="I1877" s="516"/>
      <c r="J1877" s="516"/>
      <c r="K1877" s="516"/>
      <c r="L1877" s="516"/>
      <c r="M1877" s="345" t="s">
        <v>510</v>
      </c>
      <c r="N1877" s="343">
        <v>350</v>
      </c>
    </row>
    <row r="1878" spans="1:14" ht="3.75" customHeight="1" x14ac:dyDescent="0.25">
      <c r="C1878" s="516"/>
      <c r="D1878" s="516"/>
      <c r="E1878" s="516"/>
      <c r="F1878" s="516"/>
      <c r="G1878" s="516"/>
      <c r="H1878" s="516"/>
      <c r="I1878" s="516"/>
      <c r="J1878" s="516"/>
      <c r="K1878" s="516"/>
      <c r="L1878" s="516"/>
    </row>
    <row r="1879" spans="1:14" ht="12.75" customHeight="1" x14ac:dyDescent="0.25">
      <c r="A1879" s="342" t="s">
        <v>10090</v>
      </c>
      <c r="B1879" s="345" t="s">
        <v>384</v>
      </c>
      <c r="C1879" s="516" t="s">
        <v>10091</v>
      </c>
      <c r="D1879" s="516"/>
      <c r="E1879" s="516"/>
      <c r="F1879" s="516"/>
      <c r="G1879" s="516"/>
      <c r="H1879" s="516"/>
      <c r="I1879" s="516"/>
      <c r="J1879" s="516"/>
      <c r="K1879" s="516"/>
      <c r="L1879" s="516"/>
      <c r="M1879" s="345" t="s">
        <v>510</v>
      </c>
      <c r="N1879" s="343">
        <v>100</v>
      </c>
    </row>
    <row r="1880" spans="1:14" ht="12.75" customHeight="1" x14ac:dyDescent="0.25">
      <c r="A1880" s="342" t="s">
        <v>10092</v>
      </c>
      <c r="B1880" s="345" t="s">
        <v>384</v>
      </c>
      <c r="C1880" s="516" t="s">
        <v>10093</v>
      </c>
      <c r="D1880" s="516"/>
      <c r="E1880" s="516"/>
      <c r="F1880" s="516"/>
      <c r="G1880" s="516"/>
      <c r="H1880" s="516"/>
      <c r="I1880" s="516"/>
      <c r="J1880" s="516"/>
      <c r="K1880" s="516"/>
      <c r="L1880" s="516"/>
      <c r="M1880" s="345" t="s">
        <v>510</v>
      </c>
      <c r="N1880" s="343">
        <v>300</v>
      </c>
    </row>
    <row r="1881" spans="1:14" ht="13.5" customHeight="1" x14ac:dyDescent="0.25">
      <c r="A1881" s="342" t="s">
        <v>10094</v>
      </c>
      <c r="B1881" s="345" t="s">
        <v>384</v>
      </c>
      <c r="C1881" s="516" t="s">
        <v>10095</v>
      </c>
      <c r="D1881" s="516"/>
      <c r="E1881" s="516"/>
      <c r="F1881" s="516"/>
      <c r="G1881" s="516"/>
      <c r="H1881" s="516"/>
      <c r="I1881" s="516"/>
      <c r="J1881" s="516"/>
      <c r="K1881" s="516"/>
      <c r="L1881" s="516"/>
      <c r="M1881" s="345" t="s">
        <v>510</v>
      </c>
      <c r="N1881" s="343">
        <v>165</v>
      </c>
    </row>
    <row r="1882" spans="1:14" ht="12.75" customHeight="1" x14ac:dyDescent="0.25">
      <c r="A1882" s="342" t="s">
        <v>10096</v>
      </c>
      <c r="B1882" s="345" t="s">
        <v>384</v>
      </c>
      <c r="C1882" s="516" t="s">
        <v>10097</v>
      </c>
      <c r="D1882" s="516"/>
      <c r="E1882" s="516"/>
      <c r="F1882" s="516"/>
      <c r="G1882" s="516"/>
      <c r="H1882" s="516"/>
      <c r="I1882" s="516"/>
      <c r="J1882" s="516"/>
      <c r="K1882" s="516"/>
      <c r="L1882" s="516"/>
      <c r="M1882" s="345" t="s">
        <v>510</v>
      </c>
      <c r="N1882" s="343">
        <v>27</v>
      </c>
    </row>
    <row r="1883" spans="1:14" ht="3.75" customHeight="1" x14ac:dyDescent="0.25">
      <c r="C1883" s="516"/>
      <c r="D1883" s="516"/>
      <c r="E1883" s="516"/>
      <c r="F1883" s="516"/>
      <c r="G1883" s="516"/>
      <c r="H1883" s="516"/>
      <c r="I1883" s="516"/>
      <c r="J1883" s="516"/>
      <c r="K1883" s="516"/>
      <c r="L1883" s="516"/>
    </row>
    <row r="1884" spans="1:14" ht="12.75" customHeight="1" x14ac:dyDescent="0.25">
      <c r="A1884" s="342" t="s">
        <v>10098</v>
      </c>
      <c r="B1884" s="345" t="s">
        <v>384</v>
      </c>
      <c r="C1884" s="516" t="s">
        <v>10099</v>
      </c>
      <c r="D1884" s="516"/>
      <c r="E1884" s="516"/>
      <c r="F1884" s="516"/>
      <c r="G1884" s="516"/>
      <c r="H1884" s="516"/>
      <c r="I1884" s="516"/>
      <c r="J1884" s="516"/>
      <c r="K1884" s="516"/>
      <c r="L1884" s="516"/>
      <c r="M1884" s="345" t="s">
        <v>510</v>
      </c>
      <c r="N1884" s="343">
        <v>160</v>
      </c>
    </row>
    <row r="1885" spans="1:14" ht="3" customHeight="1" x14ac:dyDescent="0.25">
      <c r="C1885" s="516"/>
      <c r="D1885" s="516"/>
      <c r="E1885" s="516"/>
      <c r="F1885" s="516"/>
      <c r="G1885" s="516"/>
      <c r="H1885" s="516"/>
      <c r="I1885" s="516"/>
      <c r="J1885" s="516"/>
      <c r="K1885" s="516"/>
      <c r="L1885" s="516"/>
    </row>
    <row r="1886" spans="1:14" ht="13.5" customHeight="1" x14ac:dyDescent="0.25">
      <c r="A1886" s="342" t="s">
        <v>10100</v>
      </c>
      <c r="B1886" s="345" t="s">
        <v>384</v>
      </c>
      <c r="C1886" s="516" t="s">
        <v>10101</v>
      </c>
      <c r="D1886" s="516"/>
      <c r="E1886" s="516"/>
      <c r="F1886" s="516"/>
      <c r="G1886" s="516"/>
      <c r="H1886" s="516"/>
      <c r="I1886" s="516"/>
      <c r="J1886" s="516"/>
      <c r="K1886" s="516"/>
      <c r="L1886" s="516"/>
      <c r="M1886" s="345" t="s">
        <v>510</v>
      </c>
      <c r="N1886" s="343">
        <v>150</v>
      </c>
    </row>
    <row r="1887" spans="1:14" ht="12.75" customHeight="1" x14ac:dyDescent="0.25">
      <c r="A1887" s="342" t="s">
        <v>10102</v>
      </c>
      <c r="B1887" s="345" t="s">
        <v>384</v>
      </c>
      <c r="C1887" s="516" t="s">
        <v>10103</v>
      </c>
      <c r="D1887" s="516"/>
      <c r="E1887" s="516"/>
      <c r="F1887" s="516"/>
      <c r="G1887" s="516"/>
      <c r="H1887" s="516"/>
      <c r="I1887" s="516"/>
      <c r="J1887" s="516"/>
      <c r="K1887" s="516"/>
      <c r="L1887" s="516"/>
      <c r="M1887" s="345" t="s">
        <v>510</v>
      </c>
      <c r="N1887" s="343">
        <v>715</v>
      </c>
    </row>
    <row r="1888" spans="1:14" ht="3" customHeight="1" x14ac:dyDescent="0.25">
      <c r="C1888" s="516"/>
      <c r="D1888" s="516"/>
      <c r="E1888" s="516"/>
      <c r="F1888" s="516"/>
      <c r="G1888" s="516"/>
      <c r="H1888" s="516"/>
      <c r="I1888" s="516"/>
      <c r="J1888" s="516"/>
      <c r="K1888" s="516"/>
      <c r="L1888" s="516"/>
    </row>
    <row r="1889" spans="1:14" ht="13.5" customHeight="1" x14ac:dyDescent="0.25">
      <c r="A1889" s="342" t="s">
        <v>10104</v>
      </c>
      <c r="B1889" s="345" t="s">
        <v>384</v>
      </c>
      <c r="C1889" s="516" t="s">
        <v>10105</v>
      </c>
      <c r="D1889" s="516"/>
      <c r="E1889" s="516"/>
      <c r="F1889" s="516"/>
      <c r="G1889" s="516"/>
      <c r="H1889" s="516"/>
      <c r="I1889" s="516"/>
      <c r="J1889" s="516"/>
      <c r="K1889" s="516"/>
      <c r="L1889" s="516"/>
      <c r="M1889" s="345" t="s">
        <v>510</v>
      </c>
      <c r="N1889" s="343">
        <v>130</v>
      </c>
    </row>
    <row r="1890" spans="1:14" ht="12.75" customHeight="1" x14ac:dyDescent="0.25">
      <c r="A1890" s="342" t="s">
        <v>10106</v>
      </c>
      <c r="B1890" s="345" t="s">
        <v>384</v>
      </c>
      <c r="C1890" s="516" t="s">
        <v>10107</v>
      </c>
      <c r="D1890" s="516"/>
      <c r="E1890" s="516"/>
      <c r="F1890" s="516"/>
      <c r="G1890" s="516"/>
      <c r="H1890" s="516"/>
      <c r="I1890" s="516"/>
      <c r="J1890" s="516"/>
      <c r="K1890" s="516"/>
      <c r="L1890" s="516"/>
      <c r="M1890" s="345" t="s">
        <v>510</v>
      </c>
      <c r="N1890" s="343">
        <v>170</v>
      </c>
    </row>
    <row r="1891" spans="1:14" ht="13.5" customHeight="1" x14ac:dyDescent="0.25">
      <c r="A1891" s="342" t="s">
        <v>10108</v>
      </c>
      <c r="B1891" s="345" t="s">
        <v>384</v>
      </c>
      <c r="C1891" s="516" t="s">
        <v>10109</v>
      </c>
      <c r="D1891" s="516"/>
      <c r="E1891" s="516"/>
      <c r="F1891" s="516"/>
      <c r="G1891" s="516"/>
      <c r="H1891" s="516"/>
      <c r="I1891" s="516"/>
      <c r="J1891" s="516"/>
      <c r="K1891" s="516"/>
      <c r="L1891" s="516"/>
      <c r="M1891" s="345" t="s">
        <v>510</v>
      </c>
      <c r="N1891" s="343">
        <v>200</v>
      </c>
    </row>
    <row r="1892" spans="1:14" ht="12.75" customHeight="1" x14ac:dyDescent="0.25">
      <c r="A1892" s="342" t="s">
        <v>10110</v>
      </c>
      <c r="B1892" s="345" t="s">
        <v>384</v>
      </c>
      <c r="C1892" s="516" t="s">
        <v>10111</v>
      </c>
      <c r="D1892" s="516"/>
      <c r="E1892" s="516"/>
      <c r="F1892" s="516"/>
      <c r="G1892" s="516"/>
      <c r="H1892" s="516"/>
      <c r="I1892" s="516"/>
      <c r="J1892" s="516"/>
      <c r="K1892" s="516"/>
      <c r="L1892" s="516"/>
      <c r="M1892" s="345" t="s">
        <v>510</v>
      </c>
      <c r="N1892" s="343">
        <v>25</v>
      </c>
    </row>
    <row r="1893" spans="1:14" ht="12.75" customHeight="1" x14ac:dyDescent="0.25">
      <c r="A1893" s="342" t="s">
        <v>10112</v>
      </c>
      <c r="B1893" s="345" t="s">
        <v>384</v>
      </c>
      <c r="C1893" s="516" t="s">
        <v>10113</v>
      </c>
      <c r="D1893" s="516"/>
      <c r="E1893" s="516"/>
      <c r="F1893" s="516"/>
      <c r="G1893" s="516"/>
      <c r="H1893" s="516"/>
      <c r="I1893" s="516"/>
      <c r="J1893" s="516"/>
      <c r="K1893" s="516"/>
      <c r="L1893" s="516"/>
      <c r="M1893" s="345" t="s">
        <v>510</v>
      </c>
      <c r="N1893" s="343">
        <v>27</v>
      </c>
    </row>
    <row r="1894" spans="1:14" ht="13.5" customHeight="1" x14ac:dyDescent="0.25">
      <c r="A1894" s="342" t="s">
        <v>10114</v>
      </c>
      <c r="B1894" s="345" t="s">
        <v>384</v>
      </c>
      <c r="C1894" s="516" t="s">
        <v>10115</v>
      </c>
      <c r="D1894" s="516"/>
      <c r="E1894" s="516"/>
      <c r="F1894" s="516"/>
      <c r="G1894" s="516"/>
      <c r="H1894" s="516"/>
      <c r="I1894" s="516"/>
      <c r="J1894" s="516"/>
      <c r="K1894" s="516"/>
      <c r="L1894" s="516"/>
      <c r="M1894" s="345" t="s">
        <v>510</v>
      </c>
      <c r="N1894" s="343">
        <v>1450</v>
      </c>
    </row>
    <row r="1895" spans="1:14" ht="12.75" customHeight="1" x14ac:dyDescent="0.25">
      <c r="A1895" s="342" t="s">
        <v>10116</v>
      </c>
      <c r="B1895" s="345" t="s">
        <v>384</v>
      </c>
      <c r="C1895" s="516" t="s">
        <v>10117</v>
      </c>
      <c r="D1895" s="516"/>
      <c r="E1895" s="516"/>
      <c r="F1895" s="516"/>
      <c r="G1895" s="516"/>
      <c r="H1895" s="516"/>
      <c r="I1895" s="516"/>
      <c r="J1895" s="516"/>
      <c r="K1895" s="516"/>
      <c r="L1895" s="516"/>
      <c r="M1895" s="345" t="s">
        <v>510</v>
      </c>
      <c r="N1895" s="343">
        <v>60</v>
      </c>
    </row>
    <row r="1896" spans="1:14" ht="3.75" customHeight="1" x14ac:dyDescent="0.25">
      <c r="C1896" s="516"/>
      <c r="D1896" s="516"/>
      <c r="E1896" s="516"/>
      <c r="F1896" s="516"/>
      <c r="G1896" s="516"/>
      <c r="H1896" s="516"/>
      <c r="I1896" s="516"/>
      <c r="J1896" s="516"/>
      <c r="K1896" s="516"/>
      <c r="L1896" s="516"/>
    </row>
    <row r="1897" spans="1:14" ht="12.75" customHeight="1" x14ac:dyDescent="0.25">
      <c r="A1897" s="342" t="s">
        <v>10118</v>
      </c>
      <c r="B1897" s="345" t="s">
        <v>384</v>
      </c>
      <c r="C1897" s="516" t="s">
        <v>10119</v>
      </c>
      <c r="D1897" s="516"/>
      <c r="E1897" s="516"/>
      <c r="F1897" s="516"/>
      <c r="G1897" s="516"/>
      <c r="H1897" s="516"/>
      <c r="I1897" s="516"/>
      <c r="J1897" s="516"/>
      <c r="K1897" s="516"/>
      <c r="L1897" s="516"/>
      <c r="M1897" s="345" t="s">
        <v>510</v>
      </c>
      <c r="N1897" s="343">
        <v>1450</v>
      </c>
    </row>
    <row r="1898" spans="1:14" ht="12.75" customHeight="1" x14ac:dyDescent="0.25">
      <c r="A1898" s="342" t="s">
        <v>10120</v>
      </c>
      <c r="B1898" s="345" t="s">
        <v>384</v>
      </c>
      <c r="C1898" s="516" t="s">
        <v>10121</v>
      </c>
      <c r="D1898" s="516"/>
      <c r="E1898" s="516"/>
      <c r="F1898" s="516"/>
      <c r="G1898" s="516"/>
      <c r="H1898" s="516"/>
      <c r="I1898" s="516"/>
      <c r="J1898" s="516"/>
      <c r="K1898" s="516"/>
      <c r="L1898" s="516"/>
      <c r="M1898" s="345" t="s">
        <v>510</v>
      </c>
      <c r="N1898" s="343">
        <v>816.75</v>
      </c>
    </row>
    <row r="1899" spans="1:14" ht="13.5" customHeight="1" x14ac:dyDescent="0.25">
      <c r="A1899" s="342" t="s">
        <v>10122</v>
      </c>
      <c r="B1899" s="345" t="s">
        <v>384</v>
      </c>
      <c r="C1899" s="516" t="s">
        <v>10123</v>
      </c>
      <c r="D1899" s="516"/>
      <c r="E1899" s="516"/>
      <c r="F1899" s="516"/>
      <c r="G1899" s="516"/>
      <c r="H1899" s="516"/>
      <c r="I1899" s="516"/>
      <c r="J1899" s="516"/>
      <c r="K1899" s="516"/>
      <c r="L1899" s="516"/>
      <c r="M1899" s="345" t="s">
        <v>510</v>
      </c>
      <c r="N1899" s="343">
        <v>18</v>
      </c>
    </row>
    <row r="1900" spans="1:14" ht="3" customHeight="1" x14ac:dyDescent="0.25">
      <c r="C1900" s="516"/>
      <c r="D1900" s="516"/>
      <c r="E1900" s="516"/>
      <c r="F1900" s="516"/>
      <c r="G1900" s="516"/>
      <c r="H1900" s="516"/>
      <c r="I1900" s="516"/>
      <c r="J1900" s="516"/>
      <c r="K1900" s="516"/>
      <c r="L1900" s="516"/>
    </row>
    <row r="1901" spans="1:14" ht="13.5" customHeight="1" x14ac:dyDescent="0.25">
      <c r="A1901" s="342" t="s">
        <v>10124</v>
      </c>
      <c r="B1901" s="345" t="s">
        <v>384</v>
      </c>
      <c r="C1901" s="516" t="s">
        <v>10125</v>
      </c>
      <c r="D1901" s="516"/>
      <c r="E1901" s="516"/>
      <c r="F1901" s="516"/>
      <c r="G1901" s="516"/>
      <c r="H1901" s="516"/>
      <c r="I1901" s="516"/>
      <c r="J1901" s="516"/>
      <c r="K1901" s="516"/>
      <c r="L1901" s="516"/>
      <c r="M1901" s="345" t="s">
        <v>510</v>
      </c>
      <c r="N1901" s="343">
        <v>20</v>
      </c>
    </row>
    <row r="1902" spans="1:14" ht="3" customHeight="1" x14ac:dyDescent="0.25">
      <c r="C1902" s="516"/>
      <c r="D1902" s="516"/>
      <c r="E1902" s="516"/>
      <c r="F1902" s="516"/>
      <c r="G1902" s="516"/>
      <c r="H1902" s="516"/>
      <c r="I1902" s="516"/>
      <c r="J1902" s="516"/>
      <c r="K1902" s="516"/>
      <c r="L1902" s="516"/>
    </row>
    <row r="1903" spans="1:14" ht="12.75" customHeight="1" x14ac:dyDescent="0.25">
      <c r="A1903" s="342" t="s">
        <v>10126</v>
      </c>
      <c r="B1903" s="345" t="s">
        <v>384</v>
      </c>
      <c r="C1903" s="516" t="s">
        <v>10127</v>
      </c>
      <c r="D1903" s="516"/>
      <c r="E1903" s="516"/>
      <c r="F1903" s="516"/>
      <c r="G1903" s="516"/>
      <c r="H1903" s="516"/>
      <c r="I1903" s="516"/>
      <c r="J1903" s="516"/>
      <c r="K1903" s="516"/>
      <c r="L1903" s="516"/>
      <c r="M1903" s="345" t="s">
        <v>510</v>
      </c>
      <c r="N1903" s="343">
        <v>27</v>
      </c>
    </row>
    <row r="1904" spans="1:14" ht="3.75" customHeight="1" x14ac:dyDescent="0.25">
      <c r="C1904" s="516"/>
      <c r="D1904" s="516"/>
      <c r="E1904" s="516"/>
      <c r="F1904" s="516"/>
      <c r="G1904" s="516"/>
      <c r="H1904" s="516"/>
      <c r="I1904" s="516"/>
      <c r="J1904" s="516"/>
      <c r="K1904" s="516"/>
      <c r="L1904" s="516"/>
    </row>
    <row r="1905" spans="1:14" ht="12.75" customHeight="1" x14ac:dyDescent="0.25">
      <c r="A1905" s="342" t="s">
        <v>10128</v>
      </c>
      <c r="B1905" s="345" t="s">
        <v>384</v>
      </c>
      <c r="C1905" s="516" t="s">
        <v>10129</v>
      </c>
      <c r="D1905" s="516"/>
      <c r="E1905" s="516"/>
      <c r="F1905" s="516"/>
      <c r="G1905" s="516"/>
      <c r="H1905" s="516"/>
      <c r="I1905" s="516"/>
      <c r="J1905" s="516"/>
      <c r="K1905" s="516"/>
      <c r="L1905" s="516"/>
      <c r="M1905" s="345" t="s">
        <v>510</v>
      </c>
      <c r="N1905" s="343">
        <v>50</v>
      </c>
    </row>
    <row r="1906" spans="1:14" ht="3" customHeight="1" x14ac:dyDescent="0.25">
      <c r="C1906" s="516"/>
      <c r="D1906" s="516"/>
      <c r="E1906" s="516"/>
      <c r="F1906" s="516"/>
      <c r="G1906" s="516"/>
      <c r="H1906" s="516"/>
      <c r="I1906" s="516"/>
      <c r="J1906" s="516"/>
      <c r="K1906" s="516"/>
      <c r="L1906" s="516"/>
    </row>
    <row r="1907" spans="1:14" ht="13.5" customHeight="1" x14ac:dyDescent="0.25">
      <c r="A1907" s="342" t="s">
        <v>10130</v>
      </c>
      <c r="B1907" s="345" t="s">
        <v>384</v>
      </c>
      <c r="C1907" s="516" t="s">
        <v>10131</v>
      </c>
      <c r="D1907" s="516"/>
      <c r="E1907" s="516"/>
      <c r="F1907" s="516"/>
      <c r="G1907" s="516"/>
      <c r="H1907" s="516"/>
      <c r="I1907" s="516"/>
      <c r="J1907" s="516"/>
      <c r="K1907" s="516"/>
      <c r="L1907" s="516"/>
      <c r="M1907" s="345" t="s">
        <v>510</v>
      </c>
      <c r="N1907" s="343">
        <v>390</v>
      </c>
    </row>
    <row r="1908" spans="1:14" ht="12.75" customHeight="1" x14ac:dyDescent="0.25">
      <c r="A1908" s="342" t="s">
        <v>10132</v>
      </c>
      <c r="B1908" s="345" t="s">
        <v>384</v>
      </c>
      <c r="C1908" s="516" t="s">
        <v>10133</v>
      </c>
      <c r="D1908" s="516"/>
      <c r="E1908" s="516"/>
      <c r="F1908" s="516"/>
      <c r="G1908" s="516"/>
      <c r="H1908" s="516"/>
      <c r="I1908" s="516"/>
      <c r="J1908" s="516"/>
      <c r="K1908" s="516"/>
      <c r="L1908" s="516"/>
      <c r="M1908" s="345" t="s">
        <v>510</v>
      </c>
      <c r="N1908" s="343">
        <v>170</v>
      </c>
    </row>
    <row r="1909" spans="1:14" ht="13.5" customHeight="1" x14ac:dyDescent="0.25">
      <c r="A1909" s="342" t="s">
        <v>10134</v>
      </c>
      <c r="B1909" s="345" t="s">
        <v>384</v>
      </c>
      <c r="C1909" s="516" t="s">
        <v>10135</v>
      </c>
      <c r="D1909" s="516"/>
      <c r="E1909" s="516"/>
      <c r="F1909" s="516"/>
      <c r="G1909" s="516"/>
      <c r="H1909" s="516"/>
      <c r="I1909" s="516"/>
      <c r="J1909" s="516"/>
      <c r="K1909" s="516"/>
      <c r="L1909" s="516"/>
      <c r="M1909" s="345" t="s">
        <v>510</v>
      </c>
      <c r="N1909" s="343">
        <v>195</v>
      </c>
    </row>
    <row r="1910" spans="1:14" ht="12.75" customHeight="1" x14ac:dyDescent="0.25">
      <c r="A1910" s="342" t="s">
        <v>10136</v>
      </c>
      <c r="B1910" s="345" t="s">
        <v>384</v>
      </c>
      <c r="C1910" s="516" t="s">
        <v>10137</v>
      </c>
      <c r="D1910" s="516"/>
      <c r="E1910" s="516"/>
      <c r="F1910" s="516"/>
      <c r="G1910" s="516"/>
      <c r="H1910" s="516"/>
      <c r="I1910" s="516"/>
      <c r="J1910" s="516"/>
      <c r="K1910" s="516"/>
      <c r="L1910" s="516"/>
      <c r="M1910" s="345" t="s">
        <v>10138</v>
      </c>
      <c r="N1910" s="343">
        <v>65</v>
      </c>
    </row>
    <row r="1911" spans="1:14" ht="12.75" customHeight="1" x14ac:dyDescent="0.25">
      <c r="A1911" s="342" t="s">
        <v>10139</v>
      </c>
      <c r="B1911" s="345" t="s">
        <v>384</v>
      </c>
      <c r="C1911" s="516" t="s">
        <v>10140</v>
      </c>
      <c r="D1911" s="516"/>
      <c r="E1911" s="516"/>
      <c r="F1911" s="516"/>
      <c r="G1911" s="516"/>
      <c r="H1911" s="516"/>
      <c r="I1911" s="516"/>
      <c r="J1911" s="516"/>
      <c r="K1911" s="516"/>
      <c r="L1911" s="516"/>
      <c r="M1911" s="345" t="s">
        <v>10138</v>
      </c>
      <c r="N1911" s="343">
        <v>65</v>
      </c>
    </row>
    <row r="1912" spans="1:14" ht="3.75" customHeight="1" x14ac:dyDescent="0.25">
      <c r="C1912" s="516"/>
      <c r="D1912" s="516"/>
      <c r="E1912" s="516"/>
      <c r="F1912" s="516"/>
      <c r="G1912" s="516"/>
      <c r="H1912" s="516"/>
      <c r="I1912" s="516"/>
      <c r="J1912" s="516"/>
      <c r="K1912" s="516"/>
      <c r="L1912" s="516"/>
    </row>
    <row r="1913" spans="1:14" ht="12.75" customHeight="1" x14ac:dyDescent="0.25">
      <c r="A1913" s="342" t="s">
        <v>10141</v>
      </c>
      <c r="B1913" s="345" t="s">
        <v>384</v>
      </c>
      <c r="C1913" s="516" t="s">
        <v>10142</v>
      </c>
      <c r="D1913" s="516"/>
      <c r="E1913" s="516"/>
      <c r="F1913" s="516"/>
      <c r="G1913" s="516"/>
      <c r="H1913" s="516"/>
      <c r="I1913" s="516"/>
      <c r="J1913" s="516"/>
      <c r="K1913" s="516"/>
      <c r="L1913" s="516"/>
      <c r="M1913" s="345" t="s">
        <v>10138</v>
      </c>
      <c r="N1913" s="343">
        <v>65</v>
      </c>
    </row>
    <row r="1914" spans="1:14" ht="13.5" customHeight="1" x14ac:dyDescent="0.25">
      <c r="A1914" s="342" t="s">
        <v>10143</v>
      </c>
      <c r="B1914" s="345" t="s">
        <v>384</v>
      </c>
      <c r="C1914" s="516" t="s">
        <v>10144</v>
      </c>
      <c r="D1914" s="516"/>
      <c r="E1914" s="516"/>
      <c r="F1914" s="516"/>
      <c r="G1914" s="516"/>
      <c r="H1914" s="516"/>
      <c r="I1914" s="516"/>
      <c r="J1914" s="516"/>
      <c r="K1914" s="516"/>
      <c r="L1914" s="516"/>
      <c r="M1914" s="345" t="s">
        <v>10138</v>
      </c>
      <c r="N1914" s="343">
        <v>25</v>
      </c>
    </row>
    <row r="1915" spans="1:14" ht="12.75" customHeight="1" x14ac:dyDescent="0.25">
      <c r="A1915" s="342" t="s">
        <v>10145</v>
      </c>
      <c r="B1915" s="345" t="s">
        <v>384</v>
      </c>
      <c r="C1915" s="516" t="s">
        <v>10146</v>
      </c>
      <c r="D1915" s="516"/>
      <c r="E1915" s="516"/>
      <c r="F1915" s="516"/>
      <c r="G1915" s="516"/>
      <c r="H1915" s="516"/>
      <c r="I1915" s="516"/>
      <c r="J1915" s="516"/>
      <c r="K1915" s="516"/>
      <c r="L1915" s="516"/>
      <c r="M1915" s="345" t="s">
        <v>510</v>
      </c>
      <c r="N1915" s="343">
        <v>100</v>
      </c>
    </row>
    <row r="1916" spans="1:14" ht="12.75" customHeight="1" x14ac:dyDescent="0.25">
      <c r="A1916" s="342" t="s">
        <v>10147</v>
      </c>
      <c r="B1916" s="345" t="s">
        <v>384</v>
      </c>
      <c r="C1916" s="516" t="s">
        <v>10148</v>
      </c>
      <c r="D1916" s="516"/>
      <c r="E1916" s="516"/>
      <c r="F1916" s="516"/>
      <c r="G1916" s="516"/>
      <c r="H1916" s="516"/>
      <c r="I1916" s="516"/>
      <c r="J1916" s="516"/>
      <c r="K1916" s="516"/>
      <c r="L1916" s="516"/>
      <c r="M1916" s="345" t="s">
        <v>510</v>
      </c>
      <c r="N1916" s="343">
        <v>42</v>
      </c>
    </row>
    <row r="1917" spans="1:14" ht="13.5" customHeight="1" x14ac:dyDescent="0.25">
      <c r="A1917" s="342" t="s">
        <v>10149</v>
      </c>
      <c r="B1917" s="345" t="s">
        <v>384</v>
      </c>
      <c r="C1917" s="516" t="s">
        <v>10150</v>
      </c>
      <c r="D1917" s="516"/>
      <c r="E1917" s="516"/>
      <c r="F1917" s="516"/>
      <c r="G1917" s="516"/>
      <c r="H1917" s="516"/>
      <c r="I1917" s="516"/>
      <c r="J1917" s="516"/>
      <c r="K1917" s="516"/>
      <c r="L1917" s="516"/>
      <c r="M1917" s="345" t="s">
        <v>510</v>
      </c>
      <c r="N1917" s="343">
        <v>80</v>
      </c>
    </row>
    <row r="1918" spans="1:14" ht="12.75" customHeight="1" x14ac:dyDescent="0.25">
      <c r="A1918" s="342" t="s">
        <v>10151</v>
      </c>
      <c r="B1918" s="345" t="s">
        <v>384</v>
      </c>
      <c r="C1918" s="516" t="s">
        <v>10152</v>
      </c>
      <c r="D1918" s="516"/>
      <c r="E1918" s="516"/>
      <c r="F1918" s="516"/>
      <c r="G1918" s="516"/>
      <c r="H1918" s="516"/>
      <c r="I1918" s="516"/>
      <c r="J1918" s="516"/>
      <c r="K1918" s="516"/>
      <c r="L1918" s="516"/>
      <c r="M1918" s="345" t="s">
        <v>510</v>
      </c>
      <c r="N1918" s="343">
        <v>45</v>
      </c>
    </row>
    <row r="1919" spans="1:14" ht="3" customHeight="1" x14ac:dyDescent="0.25">
      <c r="C1919" s="516"/>
      <c r="D1919" s="516"/>
      <c r="E1919" s="516"/>
      <c r="F1919" s="516"/>
      <c r="G1919" s="516"/>
      <c r="H1919" s="516"/>
      <c r="I1919" s="516"/>
      <c r="J1919" s="516"/>
      <c r="K1919" s="516"/>
      <c r="L1919" s="516"/>
    </row>
    <row r="1920" spans="1:14" ht="13.5" customHeight="1" x14ac:dyDescent="0.25">
      <c r="A1920" s="342" t="s">
        <v>10153</v>
      </c>
      <c r="B1920" s="344"/>
      <c r="C1920" s="516" t="s">
        <v>10154</v>
      </c>
      <c r="D1920" s="516"/>
      <c r="E1920" s="516"/>
      <c r="F1920" s="516"/>
      <c r="G1920" s="516"/>
      <c r="H1920" s="516"/>
      <c r="I1920" s="516"/>
      <c r="J1920" s="516"/>
      <c r="K1920" s="516"/>
      <c r="L1920" s="516"/>
      <c r="M1920" s="345" t="s">
        <v>510</v>
      </c>
      <c r="N1920" s="343">
        <v>80</v>
      </c>
    </row>
    <row r="1921" spans="1:14" ht="3" customHeight="1" x14ac:dyDescent="0.25">
      <c r="C1921" s="516"/>
      <c r="D1921" s="516"/>
      <c r="E1921" s="516"/>
      <c r="F1921" s="516"/>
      <c r="G1921" s="516"/>
      <c r="H1921" s="516"/>
      <c r="I1921" s="516"/>
      <c r="J1921" s="516"/>
      <c r="K1921" s="516"/>
      <c r="L1921" s="516"/>
    </row>
    <row r="1922" spans="1:14" ht="4.5" customHeight="1" x14ac:dyDescent="0.25">
      <c r="A1922" s="517"/>
      <c r="B1922" s="517"/>
      <c r="C1922" s="517"/>
      <c r="D1922" s="517"/>
      <c r="E1922" s="517"/>
      <c r="F1922" s="517"/>
      <c r="G1922" s="517"/>
      <c r="H1922" s="517"/>
      <c r="I1922" s="517"/>
      <c r="J1922" s="517"/>
      <c r="K1922" s="517"/>
      <c r="L1922" s="517"/>
      <c r="M1922" s="517"/>
      <c r="N1922" s="517"/>
    </row>
  </sheetData>
  <mergeCells count="1743">
    <mergeCell ref="C1147:L1148"/>
    <mergeCell ref="C1149:L1150"/>
    <mergeCell ref="C1174:L1174"/>
    <mergeCell ref="C1175:L1175"/>
    <mergeCell ref="C1176:L1176"/>
    <mergeCell ref="C1177:L1177"/>
    <mergeCell ref="C1178:L1178"/>
    <mergeCell ref="C1179:L1179"/>
    <mergeCell ref="C1180:L1180"/>
    <mergeCell ref="C1181:L1181"/>
    <mergeCell ref="C1182:L1182"/>
    <mergeCell ref="C1183:L1183"/>
    <mergeCell ref="C1184:L1184"/>
    <mergeCell ref="C1185:L1185"/>
    <mergeCell ref="C1186:L1186"/>
    <mergeCell ref="C1158:L1158"/>
    <mergeCell ref="C1159:L1159"/>
    <mergeCell ref="C1160:L1160"/>
    <mergeCell ref="C1161:L1161"/>
    <mergeCell ref="C1162:L1162"/>
    <mergeCell ref="C1163:L1163"/>
    <mergeCell ref="C1152:L1152"/>
    <mergeCell ref="C1153:L1153"/>
    <mergeCell ref="C1154:L1154"/>
    <mergeCell ref="C1155:L1155"/>
    <mergeCell ref="C1156:L1156"/>
    <mergeCell ref="C1157:L1157"/>
    <mergeCell ref="C1151:L1151"/>
    <mergeCell ref="C1170:L1170"/>
    <mergeCell ref="C1171:L1171"/>
    <mergeCell ref="C1172:L1172"/>
    <mergeCell ref="C1173:L1173"/>
    <mergeCell ref="C426:L426"/>
    <mergeCell ref="C427:L427"/>
    <mergeCell ref="C428:L428"/>
    <mergeCell ref="C429:L429"/>
    <mergeCell ref="C442:L442"/>
    <mergeCell ref="C443:L443"/>
    <mergeCell ref="C444:L444"/>
    <mergeCell ref="C445:L445"/>
    <mergeCell ref="C446:L446"/>
    <mergeCell ref="C447:L447"/>
    <mergeCell ref="C436:L436"/>
    <mergeCell ref="C437:L437"/>
    <mergeCell ref="C438:L438"/>
    <mergeCell ref="C439:L439"/>
    <mergeCell ref="C440:L440"/>
    <mergeCell ref="C1143:L1144"/>
    <mergeCell ref="C1145:L1146"/>
    <mergeCell ref="C441:L441"/>
    <mergeCell ref="C430:L430"/>
    <mergeCell ref="C431:L431"/>
    <mergeCell ref="C432:L432"/>
    <mergeCell ref="C433:L433"/>
    <mergeCell ref="C434:L434"/>
    <mergeCell ref="C435:L435"/>
    <mergeCell ref="C461:L461"/>
    <mergeCell ref="C462:L462"/>
    <mergeCell ref="C448:L448"/>
    <mergeCell ref="C449:L449"/>
    <mergeCell ref="C450:L450"/>
    <mergeCell ref="C451:L451"/>
    <mergeCell ref="C460:L460"/>
    <mergeCell ref="C469:L470"/>
    <mergeCell ref="C10:L10"/>
    <mergeCell ref="C11:L11"/>
    <mergeCell ref="C12:L12"/>
    <mergeCell ref="C13:L13"/>
    <mergeCell ref="C14:L14"/>
    <mergeCell ref="C15:L15"/>
    <mergeCell ref="E1:J1"/>
    <mergeCell ref="F3:G3"/>
    <mergeCell ref="H3:I3"/>
    <mergeCell ref="G5:H6"/>
    <mergeCell ref="C8:L8"/>
    <mergeCell ref="C9:L9"/>
    <mergeCell ref="C374:L374"/>
    <mergeCell ref="C375:L375"/>
    <mergeCell ref="C28:L28"/>
    <mergeCell ref="C29:L29"/>
    <mergeCell ref="C30:L30"/>
    <mergeCell ref="C31:L31"/>
    <mergeCell ref="C32:L32"/>
    <mergeCell ref="C33:L33"/>
    <mergeCell ref="C22:L22"/>
    <mergeCell ref="C23:L23"/>
    <mergeCell ref="C24:L24"/>
    <mergeCell ref="C25:L25"/>
    <mergeCell ref="C26:L26"/>
    <mergeCell ref="C27:L27"/>
    <mergeCell ref="C16:L16"/>
    <mergeCell ref="C17:L17"/>
    <mergeCell ref="C18:L18"/>
    <mergeCell ref="C19:L19"/>
    <mergeCell ref="C20:L20"/>
    <mergeCell ref="C21:L21"/>
    <mergeCell ref="C48:L49"/>
    <mergeCell ref="C50:L51"/>
    <mergeCell ref="C52:L53"/>
    <mergeCell ref="C54:L55"/>
    <mergeCell ref="C56:L56"/>
    <mergeCell ref="C57:L57"/>
    <mergeCell ref="C42:L42"/>
    <mergeCell ref="C43:L43"/>
    <mergeCell ref="C44:L44"/>
    <mergeCell ref="C45:L45"/>
    <mergeCell ref="C46:L46"/>
    <mergeCell ref="C47:L47"/>
    <mergeCell ref="C34:L34"/>
    <mergeCell ref="C35:L35"/>
    <mergeCell ref="C36:L37"/>
    <mergeCell ref="C38:L39"/>
    <mergeCell ref="C40:L40"/>
    <mergeCell ref="C41:L41"/>
    <mergeCell ref="C70:L70"/>
    <mergeCell ref="C71:L71"/>
    <mergeCell ref="C72:L72"/>
    <mergeCell ref="C73:L73"/>
    <mergeCell ref="C74:L74"/>
    <mergeCell ref="C75:L75"/>
    <mergeCell ref="C64:L64"/>
    <mergeCell ref="C65:L65"/>
    <mergeCell ref="C66:L66"/>
    <mergeCell ref="C67:L67"/>
    <mergeCell ref="C68:L68"/>
    <mergeCell ref="C69:L69"/>
    <mergeCell ref="C58:L58"/>
    <mergeCell ref="C59:L59"/>
    <mergeCell ref="C60:L60"/>
    <mergeCell ref="C61:L61"/>
    <mergeCell ref="C62:L62"/>
    <mergeCell ref="C63:L63"/>
    <mergeCell ref="C93:L93"/>
    <mergeCell ref="C94:L95"/>
    <mergeCell ref="C96:L97"/>
    <mergeCell ref="C98:L99"/>
    <mergeCell ref="C100:L101"/>
    <mergeCell ref="C102:L103"/>
    <mergeCell ref="C84:L85"/>
    <mergeCell ref="C86:L87"/>
    <mergeCell ref="C88:L89"/>
    <mergeCell ref="C90:L90"/>
    <mergeCell ref="C91:L91"/>
    <mergeCell ref="C92:L92"/>
    <mergeCell ref="C76:L76"/>
    <mergeCell ref="C77:L77"/>
    <mergeCell ref="C78:L79"/>
    <mergeCell ref="C80:L80"/>
    <mergeCell ref="C81:L81"/>
    <mergeCell ref="C82:L83"/>
    <mergeCell ref="C121:L121"/>
    <mergeCell ref="C122:L122"/>
    <mergeCell ref="C123:L123"/>
    <mergeCell ref="C124:L124"/>
    <mergeCell ref="C125:L125"/>
    <mergeCell ref="C126:L126"/>
    <mergeCell ref="C115:L115"/>
    <mergeCell ref="C116:L116"/>
    <mergeCell ref="C117:L117"/>
    <mergeCell ref="C118:L118"/>
    <mergeCell ref="C119:L119"/>
    <mergeCell ref="C120:L120"/>
    <mergeCell ref="C104:L105"/>
    <mergeCell ref="C106:L107"/>
    <mergeCell ref="C108:L109"/>
    <mergeCell ref="C110:L111"/>
    <mergeCell ref="C112:L113"/>
    <mergeCell ref="C114:L114"/>
    <mergeCell ref="C141:L141"/>
    <mergeCell ref="C145:L145"/>
    <mergeCell ref="C133:L133"/>
    <mergeCell ref="C137:L137"/>
    <mergeCell ref="C127:L127"/>
    <mergeCell ref="C128:L128"/>
    <mergeCell ref="C129:L129"/>
    <mergeCell ref="C130:L130"/>
    <mergeCell ref="C131:L131"/>
    <mergeCell ref="C132:L132"/>
    <mergeCell ref="C134:L134"/>
    <mergeCell ref="C135:L136"/>
    <mergeCell ref="C138:L138"/>
    <mergeCell ref="C139:L140"/>
    <mergeCell ref="C142:L142"/>
    <mergeCell ref="C143:L144"/>
    <mergeCell ref="C146:L146"/>
    <mergeCell ref="C147:L148"/>
    <mergeCell ref="C149:L150"/>
    <mergeCell ref="C165:L165"/>
    <mergeCell ref="C166:L166"/>
    <mergeCell ref="C167:L167"/>
    <mergeCell ref="C159:L159"/>
    <mergeCell ref="C160:L160"/>
    <mergeCell ref="C161:L161"/>
    <mergeCell ref="C162:L162"/>
    <mergeCell ref="C163:L163"/>
    <mergeCell ref="C164:L164"/>
    <mergeCell ref="C153:L153"/>
    <mergeCell ref="C151:L152"/>
    <mergeCell ref="C154:L154"/>
    <mergeCell ref="C155:L156"/>
    <mergeCell ref="C157:L158"/>
    <mergeCell ref="C168:L168"/>
    <mergeCell ref="C169:L170"/>
    <mergeCell ref="C171:L171"/>
    <mergeCell ref="C172:L173"/>
    <mergeCell ref="C191:L191"/>
    <mergeCell ref="C192:L192"/>
    <mergeCell ref="C193:L193"/>
    <mergeCell ref="C194:L194"/>
    <mergeCell ref="C195:L195"/>
    <mergeCell ref="C196:L196"/>
    <mergeCell ref="C183:L183"/>
    <mergeCell ref="C189:L189"/>
    <mergeCell ref="C190:L190"/>
    <mergeCell ref="C174:L175"/>
    <mergeCell ref="C176:L176"/>
    <mergeCell ref="C177:L178"/>
    <mergeCell ref="C179:L180"/>
    <mergeCell ref="C181:L182"/>
    <mergeCell ref="C184:L184"/>
    <mergeCell ref="C185:L186"/>
    <mergeCell ref="C187:L188"/>
    <mergeCell ref="C210:L210"/>
    <mergeCell ref="C211:L211"/>
    <mergeCell ref="C212:L212"/>
    <mergeCell ref="C213:L213"/>
    <mergeCell ref="C214:L214"/>
    <mergeCell ref="C215:L215"/>
    <mergeCell ref="C204:L204"/>
    <mergeCell ref="C205:L205"/>
    <mergeCell ref="C206:L206"/>
    <mergeCell ref="C207:L207"/>
    <mergeCell ref="C208:L208"/>
    <mergeCell ref="C209:L209"/>
    <mergeCell ref="C197:L197"/>
    <mergeCell ref="C198:L198"/>
    <mergeCell ref="C202:L202"/>
    <mergeCell ref="C203:L203"/>
    <mergeCell ref="C199:L199"/>
    <mergeCell ref="C200:L201"/>
    <mergeCell ref="C228:L228"/>
    <mergeCell ref="C229:L229"/>
    <mergeCell ref="C230:L230"/>
    <mergeCell ref="C231:L231"/>
    <mergeCell ref="C232:L232"/>
    <mergeCell ref="C233:L233"/>
    <mergeCell ref="C222:L222"/>
    <mergeCell ref="C223:L223"/>
    <mergeCell ref="C224:L224"/>
    <mergeCell ref="C225:L225"/>
    <mergeCell ref="C226:L226"/>
    <mergeCell ref="C227:L227"/>
    <mergeCell ref="C216:L216"/>
    <mergeCell ref="C217:L217"/>
    <mergeCell ref="C218:L218"/>
    <mergeCell ref="C219:L219"/>
    <mergeCell ref="C220:L220"/>
    <mergeCell ref="C221:L221"/>
    <mergeCell ref="C246:L246"/>
    <mergeCell ref="C247:L247"/>
    <mergeCell ref="C248:L248"/>
    <mergeCell ref="C249:L249"/>
    <mergeCell ref="C250:L250"/>
    <mergeCell ref="C251:L251"/>
    <mergeCell ref="C240:L240"/>
    <mergeCell ref="C241:L241"/>
    <mergeCell ref="C242:L242"/>
    <mergeCell ref="C243:L243"/>
    <mergeCell ref="C244:L244"/>
    <mergeCell ref="C245:L245"/>
    <mergeCell ref="C234:L234"/>
    <mergeCell ref="C235:L235"/>
    <mergeCell ref="C236:L236"/>
    <mergeCell ref="C237:L237"/>
    <mergeCell ref="C238:L238"/>
    <mergeCell ref="C239:L239"/>
    <mergeCell ref="C264:L264"/>
    <mergeCell ref="C265:L265"/>
    <mergeCell ref="C266:L266"/>
    <mergeCell ref="C267:L267"/>
    <mergeCell ref="C268:L268"/>
    <mergeCell ref="C269:L269"/>
    <mergeCell ref="C258:L258"/>
    <mergeCell ref="C259:L259"/>
    <mergeCell ref="C260:L260"/>
    <mergeCell ref="C261:L261"/>
    <mergeCell ref="C262:L262"/>
    <mergeCell ref="C263:L263"/>
    <mergeCell ref="C252:L252"/>
    <mergeCell ref="C253:L253"/>
    <mergeCell ref="C254:L254"/>
    <mergeCell ref="C255:L255"/>
    <mergeCell ref="C256:L256"/>
    <mergeCell ref="C257:L257"/>
    <mergeCell ref="C282:L282"/>
    <mergeCell ref="C283:L283"/>
    <mergeCell ref="C284:L284"/>
    <mergeCell ref="C285:L285"/>
    <mergeCell ref="C286:L286"/>
    <mergeCell ref="C287:L287"/>
    <mergeCell ref="C276:L276"/>
    <mergeCell ref="C277:L277"/>
    <mergeCell ref="C278:L278"/>
    <mergeCell ref="C279:L279"/>
    <mergeCell ref="C280:L280"/>
    <mergeCell ref="C281:L281"/>
    <mergeCell ref="C270:L270"/>
    <mergeCell ref="C271:L271"/>
    <mergeCell ref="C272:L272"/>
    <mergeCell ref="C273:L273"/>
    <mergeCell ref="C274:L274"/>
    <mergeCell ref="C275:L275"/>
    <mergeCell ref="C300:L300"/>
    <mergeCell ref="C301:L301"/>
    <mergeCell ref="C302:L302"/>
    <mergeCell ref="C303:L303"/>
    <mergeCell ref="C304:L304"/>
    <mergeCell ref="C305:L305"/>
    <mergeCell ref="C294:L294"/>
    <mergeCell ref="C295:L295"/>
    <mergeCell ref="C296:L296"/>
    <mergeCell ref="C297:L297"/>
    <mergeCell ref="C298:L298"/>
    <mergeCell ref="C299:L299"/>
    <mergeCell ref="C288:L288"/>
    <mergeCell ref="C289:L289"/>
    <mergeCell ref="C290:L290"/>
    <mergeCell ref="C291:L291"/>
    <mergeCell ref="C292:L292"/>
    <mergeCell ref="C293:L293"/>
    <mergeCell ref="C318:L318"/>
    <mergeCell ref="C319:L319"/>
    <mergeCell ref="C320:L320"/>
    <mergeCell ref="C321:L321"/>
    <mergeCell ref="C322:L322"/>
    <mergeCell ref="C323:L323"/>
    <mergeCell ref="C312:L312"/>
    <mergeCell ref="C313:L313"/>
    <mergeCell ref="C314:L314"/>
    <mergeCell ref="C315:L315"/>
    <mergeCell ref="C316:L316"/>
    <mergeCell ref="C317:L317"/>
    <mergeCell ref="C306:L306"/>
    <mergeCell ref="C307:L307"/>
    <mergeCell ref="C308:L308"/>
    <mergeCell ref="C309:L309"/>
    <mergeCell ref="C310:L310"/>
    <mergeCell ref="C311:L311"/>
    <mergeCell ref="C336:L336"/>
    <mergeCell ref="C337:L337"/>
    <mergeCell ref="C338:L338"/>
    <mergeCell ref="C339:L339"/>
    <mergeCell ref="C340:L340"/>
    <mergeCell ref="C341:L341"/>
    <mergeCell ref="C330:L330"/>
    <mergeCell ref="C331:L331"/>
    <mergeCell ref="C332:L332"/>
    <mergeCell ref="C333:L333"/>
    <mergeCell ref="C334:L334"/>
    <mergeCell ref="C335:L335"/>
    <mergeCell ref="C324:L324"/>
    <mergeCell ref="C325:L325"/>
    <mergeCell ref="C326:L326"/>
    <mergeCell ref="C327:L327"/>
    <mergeCell ref="C328:L328"/>
    <mergeCell ref="C329:L329"/>
    <mergeCell ref="C355:L355"/>
    <mergeCell ref="C358:L358"/>
    <mergeCell ref="C359:L359"/>
    <mergeCell ref="C360:L360"/>
    <mergeCell ref="C348:L348"/>
    <mergeCell ref="C349:L349"/>
    <mergeCell ref="C350:L350"/>
    <mergeCell ref="C353:L353"/>
    <mergeCell ref="C354:L354"/>
    <mergeCell ref="C342:L342"/>
    <mergeCell ref="C343:L343"/>
    <mergeCell ref="C344:L344"/>
    <mergeCell ref="C345:L345"/>
    <mergeCell ref="C346:L346"/>
    <mergeCell ref="C347:L347"/>
    <mergeCell ref="C351:L351"/>
    <mergeCell ref="C352:L352"/>
    <mergeCell ref="C356:L357"/>
    <mergeCell ref="C373:L373"/>
    <mergeCell ref="C376:L376"/>
    <mergeCell ref="C377:L377"/>
    <mergeCell ref="C378:L378"/>
    <mergeCell ref="C379:L379"/>
    <mergeCell ref="C367:L367"/>
    <mergeCell ref="C368:L368"/>
    <mergeCell ref="C369:L369"/>
    <mergeCell ref="C370:L370"/>
    <mergeCell ref="C371:L371"/>
    <mergeCell ref="C372:L372"/>
    <mergeCell ref="C361:L361"/>
    <mergeCell ref="C362:L362"/>
    <mergeCell ref="C363:L363"/>
    <mergeCell ref="C364:L364"/>
    <mergeCell ref="C365:L365"/>
    <mergeCell ref="C366:L366"/>
    <mergeCell ref="C380:L380"/>
    <mergeCell ref="C424:L424"/>
    <mergeCell ref="C425:L425"/>
    <mergeCell ref="C381:L381"/>
    <mergeCell ref="C382:L382"/>
    <mergeCell ref="C383:L383"/>
    <mergeCell ref="C384:L384"/>
    <mergeCell ref="C385:L385"/>
    <mergeCell ref="C386:L386"/>
    <mergeCell ref="C387:L387"/>
    <mergeCell ref="C388:L388"/>
    <mergeCell ref="C389:L389"/>
    <mergeCell ref="C390:L390"/>
    <mergeCell ref="C391:L391"/>
    <mergeCell ref="C392:L393"/>
    <mergeCell ref="C394:L395"/>
    <mergeCell ref="C396:L397"/>
    <mergeCell ref="C398:L399"/>
    <mergeCell ref="C420:L420"/>
    <mergeCell ref="C421:L421"/>
    <mergeCell ref="C422:L422"/>
    <mergeCell ref="C423:L423"/>
    <mergeCell ref="C400:L401"/>
    <mergeCell ref="C402:L403"/>
    <mergeCell ref="C404:L405"/>
    <mergeCell ref="C406:L407"/>
    <mergeCell ref="C408:L409"/>
    <mergeCell ref="C410:L411"/>
    <mergeCell ref="C412:L413"/>
    <mergeCell ref="C414:L415"/>
    <mergeCell ref="C416:L417"/>
    <mergeCell ref="C418:L419"/>
    <mergeCell ref="C471:L472"/>
    <mergeCell ref="C473:L474"/>
    <mergeCell ref="C459:L459"/>
    <mergeCell ref="C463:L463"/>
    <mergeCell ref="C464:L464"/>
    <mergeCell ref="C465:L465"/>
    <mergeCell ref="C466:L466"/>
    <mergeCell ref="C467:L467"/>
    <mergeCell ref="C468:L468"/>
    <mergeCell ref="C452:L452"/>
    <mergeCell ref="C453:L453"/>
    <mergeCell ref="C454:L454"/>
    <mergeCell ref="C455:L455"/>
    <mergeCell ref="C456:L456"/>
    <mergeCell ref="C457:L457"/>
    <mergeCell ref="C458:L458"/>
    <mergeCell ref="C475:L476"/>
    <mergeCell ref="C496:L496"/>
    <mergeCell ref="C486:L487"/>
    <mergeCell ref="C488:L489"/>
    <mergeCell ref="C490:L491"/>
    <mergeCell ref="C492:L493"/>
    <mergeCell ref="C499:L500"/>
    <mergeCell ref="C501:L502"/>
    <mergeCell ref="C477:L477"/>
    <mergeCell ref="C478:L478"/>
    <mergeCell ref="C479:L479"/>
    <mergeCell ref="C480:L481"/>
    <mergeCell ref="C482:L483"/>
    <mergeCell ref="C484:L485"/>
    <mergeCell ref="C494:L495"/>
    <mergeCell ref="C497:L497"/>
    <mergeCell ref="C498:L498"/>
    <mergeCell ref="C503:L504"/>
    <mergeCell ref="C523:L523"/>
    <mergeCell ref="C526:L526"/>
    <mergeCell ref="C527:L527"/>
    <mergeCell ref="C519:L519"/>
    <mergeCell ref="C509:L509"/>
    <mergeCell ref="C516:L517"/>
    <mergeCell ref="C518:L518"/>
    <mergeCell ref="C520:L521"/>
    <mergeCell ref="C522:L522"/>
    <mergeCell ref="C505:L506"/>
    <mergeCell ref="C507:L507"/>
    <mergeCell ref="C508:L508"/>
    <mergeCell ref="C510:L511"/>
    <mergeCell ref="C512:L513"/>
    <mergeCell ref="C514:L515"/>
    <mergeCell ref="C524:L525"/>
    <mergeCell ref="C541:L541"/>
    <mergeCell ref="C542:L542"/>
    <mergeCell ref="C543:L543"/>
    <mergeCell ref="C544:L544"/>
    <mergeCell ref="C545:L545"/>
    <mergeCell ref="C546:L546"/>
    <mergeCell ref="C535:L535"/>
    <mergeCell ref="C536:L536"/>
    <mergeCell ref="C537:L537"/>
    <mergeCell ref="C528:L528"/>
    <mergeCell ref="C531:L531"/>
    <mergeCell ref="C532:L532"/>
    <mergeCell ref="C540:L540"/>
    <mergeCell ref="C529:L530"/>
    <mergeCell ref="C533:L534"/>
    <mergeCell ref="C538:L538"/>
    <mergeCell ref="C539:L539"/>
    <mergeCell ref="C559:L559"/>
    <mergeCell ref="C560:L560"/>
    <mergeCell ref="C566:L566"/>
    <mergeCell ref="C553:L553"/>
    <mergeCell ref="C554:L554"/>
    <mergeCell ref="C555:L555"/>
    <mergeCell ref="C556:L556"/>
    <mergeCell ref="C557:L557"/>
    <mergeCell ref="C558:L558"/>
    <mergeCell ref="C547:L547"/>
    <mergeCell ref="C548:L548"/>
    <mergeCell ref="C549:L549"/>
    <mergeCell ref="C550:L550"/>
    <mergeCell ref="C565:L565"/>
    <mergeCell ref="C551:L552"/>
    <mergeCell ref="C561:L561"/>
    <mergeCell ref="C562:L562"/>
    <mergeCell ref="C563:L563"/>
    <mergeCell ref="C564:L564"/>
    <mergeCell ref="C579:L579"/>
    <mergeCell ref="C580:L580"/>
    <mergeCell ref="C581:L581"/>
    <mergeCell ref="C582:L582"/>
    <mergeCell ref="C583:L583"/>
    <mergeCell ref="C573:L573"/>
    <mergeCell ref="C578:L578"/>
    <mergeCell ref="C567:L567"/>
    <mergeCell ref="C568:L568"/>
    <mergeCell ref="C569:L569"/>
    <mergeCell ref="C570:L570"/>
    <mergeCell ref="C571:L571"/>
    <mergeCell ref="C572:L572"/>
    <mergeCell ref="C574:L575"/>
    <mergeCell ref="C576:L577"/>
    <mergeCell ref="C599:L599"/>
    <mergeCell ref="C600:L600"/>
    <mergeCell ref="C601:L601"/>
    <mergeCell ref="C602:L602"/>
    <mergeCell ref="C603:L603"/>
    <mergeCell ref="C592:L592"/>
    <mergeCell ref="C593:L593"/>
    <mergeCell ref="C594:L594"/>
    <mergeCell ref="C595:L595"/>
    <mergeCell ref="C596:L596"/>
    <mergeCell ref="C587:L587"/>
    <mergeCell ref="C588:L588"/>
    <mergeCell ref="C589:L589"/>
    <mergeCell ref="C590:L590"/>
    <mergeCell ref="C591:L591"/>
    <mergeCell ref="C586:L586"/>
    <mergeCell ref="C584:L584"/>
    <mergeCell ref="C585:L585"/>
    <mergeCell ref="C597:L598"/>
    <mergeCell ref="C616:L616"/>
    <mergeCell ref="C617:L617"/>
    <mergeCell ref="C618:L618"/>
    <mergeCell ref="C619:L619"/>
    <mergeCell ref="C620:L620"/>
    <mergeCell ref="C621:L621"/>
    <mergeCell ref="C610:L610"/>
    <mergeCell ref="C611:L611"/>
    <mergeCell ref="C612:L612"/>
    <mergeCell ref="C613:L613"/>
    <mergeCell ref="C614:L614"/>
    <mergeCell ref="C615:L615"/>
    <mergeCell ref="C604:L604"/>
    <mergeCell ref="C605:L605"/>
    <mergeCell ref="C606:L606"/>
    <mergeCell ref="C607:L607"/>
    <mergeCell ref="C608:L608"/>
    <mergeCell ref="C609:L609"/>
    <mergeCell ref="C639:L639"/>
    <mergeCell ref="C640:L640"/>
    <mergeCell ref="C622:L622"/>
    <mergeCell ref="C623:L623"/>
    <mergeCell ref="C624:L624"/>
    <mergeCell ref="C625:L625"/>
    <mergeCell ref="C626:L626"/>
    <mergeCell ref="C627:L627"/>
    <mergeCell ref="C638:L638"/>
    <mergeCell ref="C628:L628"/>
    <mergeCell ref="C629:L629"/>
    <mergeCell ref="C630:L630"/>
    <mergeCell ref="C631:L631"/>
    <mergeCell ref="C632:L632"/>
    <mergeCell ref="C633:L633"/>
    <mergeCell ref="C634:L634"/>
    <mergeCell ref="C635:L635"/>
    <mergeCell ref="C636:L636"/>
    <mergeCell ref="C637:L637"/>
    <mergeCell ref="C641:L642"/>
    <mergeCell ref="C643:L644"/>
    <mergeCell ref="C657:L657"/>
    <mergeCell ref="C658:L658"/>
    <mergeCell ref="C659:L659"/>
    <mergeCell ref="C660:L660"/>
    <mergeCell ref="C661:L661"/>
    <mergeCell ref="C662:L662"/>
    <mergeCell ref="C651:L651"/>
    <mergeCell ref="C652:L652"/>
    <mergeCell ref="C653:L653"/>
    <mergeCell ref="C654:L654"/>
    <mergeCell ref="C655:L655"/>
    <mergeCell ref="C656:L656"/>
    <mergeCell ref="C645:L646"/>
    <mergeCell ref="C647:L648"/>
    <mergeCell ref="C649:L650"/>
    <mergeCell ref="C675:L675"/>
    <mergeCell ref="C676:L676"/>
    <mergeCell ref="C677:L677"/>
    <mergeCell ref="C678:L678"/>
    <mergeCell ref="C679:L679"/>
    <mergeCell ref="C680:L680"/>
    <mergeCell ref="C669:L669"/>
    <mergeCell ref="C670:L670"/>
    <mergeCell ref="C671:L671"/>
    <mergeCell ref="C672:L672"/>
    <mergeCell ref="C673:L673"/>
    <mergeCell ref="C674:L674"/>
    <mergeCell ref="C663:L663"/>
    <mergeCell ref="C664:L664"/>
    <mergeCell ref="C665:L665"/>
    <mergeCell ref="C666:L666"/>
    <mergeCell ref="C667:L667"/>
    <mergeCell ref="C668:L668"/>
    <mergeCell ref="C693:L693"/>
    <mergeCell ref="C694:L694"/>
    <mergeCell ref="C695:L695"/>
    <mergeCell ref="C696:L696"/>
    <mergeCell ref="C697:L697"/>
    <mergeCell ref="C698:L698"/>
    <mergeCell ref="C687:L687"/>
    <mergeCell ref="C688:L688"/>
    <mergeCell ref="C689:L689"/>
    <mergeCell ref="C690:L690"/>
    <mergeCell ref="C691:L691"/>
    <mergeCell ref="C692:L692"/>
    <mergeCell ref="C681:L681"/>
    <mergeCell ref="C682:L682"/>
    <mergeCell ref="C683:L683"/>
    <mergeCell ref="C684:L684"/>
    <mergeCell ref="C685:L685"/>
    <mergeCell ref="C686:L686"/>
    <mergeCell ref="C711:L711"/>
    <mergeCell ref="C712:L712"/>
    <mergeCell ref="C713:L713"/>
    <mergeCell ref="C714:L714"/>
    <mergeCell ref="C715:L715"/>
    <mergeCell ref="C716:L716"/>
    <mergeCell ref="C705:L705"/>
    <mergeCell ref="C706:L706"/>
    <mergeCell ref="C707:L707"/>
    <mergeCell ref="C708:L708"/>
    <mergeCell ref="C709:L709"/>
    <mergeCell ref="C710:L710"/>
    <mergeCell ref="C699:L699"/>
    <mergeCell ref="C700:L700"/>
    <mergeCell ref="C701:L701"/>
    <mergeCell ref="C702:L702"/>
    <mergeCell ref="C703:L703"/>
    <mergeCell ref="C704:L704"/>
    <mergeCell ref="C729:L729"/>
    <mergeCell ref="C730:L730"/>
    <mergeCell ref="C731:L731"/>
    <mergeCell ref="C732:L732"/>
    <mergeCell ref="C733:L733"/>
    <mergeCell ref="C734:L734"/>
    <mergeCell ref="C723:L723"/>
    <mergeCell ref="C724:L724"/>
    <mergeCell ref="C725:L725"/>
    <mergeCell ref="C726:L726"/>
    <mergeCell ref="C727:L727"/>
    <mergeCell ref="C728:L728"/>
    <mergeCell ref="C717:L717"/>
    <mergeCell ref="C718:L718"/>
    <mergeCell ref="C719:L719"/>
    <mergeCell ref="C720:L720"/>
    <mergeCell ref="C721:L721"/>
    <mergeCell ref="C722:L722"/>
    <mergeCell ref="C747:L747"/>
    <mergeCell ref="C748:L748"/>
    <mergeCell ref="C749:L749"/>
    <mergeCell ref="C750:L750"/>
    <mergeCell ref="C751:L751"/>
    <mergeCell ref="C752:L752"/>
    <mergeCell ref="C741:L741"/>
    <mergeCell ref="C742:L742"/>
    <mergeCell ref="C743:L743"/>
    <mergeCell ref="C744:L744"/>
    <mergeCell ref="C745:L745"/>
    <mergeCell ref="C746:L746"/>
    <mergeCell ref="C735:L735"/>
    <mergeCell ref="C736:L736"/>
    <mergeCell ref="C737:L737"/>
    <mergeCell ref="C738:L738"/>
    <mergeCell ref="C739:L739"/>
    <mergeCell ref="C740:L740"/>
    <mergeCell ref="C765:L765"/>
    <mergeCell ref="C766:L766"/>
    <mergeCell ref="C767:L767"/>
    <mergeCell ref="C768:L768"/>
    <mergeCell ref="C769:L769"/>
    <mergeCell ref="C770:L770"/>
    <mergeCell ref="C759:L759"/>
    <mergeCell ref="C760:L760"/>
    <mergeCell ref="C761:L761"/>
    <mergeCell ref="C762:L762"/>
    <mergeCell ref="C763:L763"/>
    <mergeCell ref="C764:L764"/>
    <mergeCell ref="C753:L753"/>
    <mergeCell ref="C754:L754"/>
    <mergeCell ref="C755:L755"/>
    <mergeCell ref="C756:L756"/>
    <mergeCell ref="C757:L757"/>
    <mergeCell ref="C758:L758"/>
    <mergeCell ref="C783:L783"/>
    <mergeCell ref="C784:L784"/>
    <mergeCell ref="C785:L785"/>
    <mergeCell ref="C786:L786"/>
    <mergeCell ref="C787:L787"/>
    <mergeCell ref="C788:L788"/>
    <mergeCell ref="C777:L777"/>
    <mergeCell ref="C778:L778"/>
    <mergeCell ref="C779:L779"/>
    <mergeCell ref="C780:L780"/>
    <mergeCell ref="C781:L781"/>
    <mergeCell ref="C782:L782"/>
    <mergeCell ref="C771:L771"/>
    <mergeCell ref="C772:L772"/>
    <mergeCell ref="C773:L773"/>
    <mergeCell ref="C774:L774"/>
    <mergeCell ref="C775:L775"/>
    <mergeCell ref="C776:L776"/>
    <mergeCell ref="C801:L801"/>
    <mergeCell ref="C802:L802"/>
    <mergeCell ref="C803:L803"/>
    <mergeCell ref="C804:L804"/>
    <mergeCell ref="C805:L805"/>
    <mergeCell ref="C806:L806"/>
    <mergeCell ref="C795:L795"/>
    <mergeCell ref="C796:L796"/>
    <mergeCell ref="C797:L797"/>
    <mergeCell ref="C798:L798"/>
    <mergeCell ref="C799:L799"/>
    <mergeCell ref="C800:L800"/>
    <mergeCell ref="C789:L789"/>
    <mergeCell ref="C790:L790"/>
    <mergeCell ref="C791:L791"/>
    <mergeCell ref="C792:L792"/>
    <mergeCell ref="C793:L793"/>
    <mergeCell ref="C794:L794"/>
    <mergeCell ref="C819:L819"/>
    <mergeCell ref="C820:L820"/>
    <mergeCell ref="C821:L821"/>
    <mergeCell ref="C822:L822"/>
    <mergeCell ref="C823:L823"/>
    <mergeCell ref="C824:L824"/>
    <mergeCell ref="C813:L813"/>
    <mergeCell ref="C814:L814"/>
    <mergeCell ref="C815:L815"/>
    <mergeCell ref="C816:L816"/>
    <mergeCell ref="C817:L817"/>
    <mergeCell ref="C818:L818"/>
    <mergeCell ref="C807:L807"/>
    <mergeCell ref="C808:L808"/>
    <mergeCell ref="C809:L809"/>
    <mergeCell ref="C810:L810"/>
    <mergeCell ref="C811:L811"/>
    <mergeCell ref="C812:L812"/>
    <mergeCell ref="C837:L837"/>
    <mergeCell ref="C838:L838"/>
    <mergeCell ref="C839:L839"/>
    <mergeCell ref="C840:L840"/>
    <mergeCell ref="C841:L841"/>
    <mergeCell ref="C842:L842"/>
    <mergeCell ref="C831:L831"/>
    <mergeCell ref="C832:L832"/>
    <mergeCell ref="C833:L833"/>
    <mergeCell ref="C834:L834"/>
    <mergeCell ref="C835:L835"/>
    <mergeCell ref="C836:L836"/>
    <mergeCell ref="C825:L825"/>
    <mergeCell ref="C826:L826"/>
    <mergeCell ref="C827:L827"/>
    <mergeCell ref="C828:L828"/>
    <mergeCell ref="C829:L829"/>
    <mergeCell ref="C830:L830"/>
    <mergeCell ref="C855:L855"/>
    <mergeCell ref="C856:L856"/>
    <mergeCell ref="C857:L857"/>
    <mergeCell ref="C858:L858"/>
    <mergeCell ref="C859:L859"/>
    <mergeCell ref="C860:L860"/>
    <mergeCell ref="C849:L849"/>
    <mergeCell ref="C850:L850"/>
    <mergeCell ref="C851:L851"/>
    <mergeCell ref="C852:L852"/>
    <mergeCell ref="C853:L853"/>
    <mergeCell ref="C854:L854"/>
    <mergeCell ref="C843:L843"/>
    <mergeCell ref="C844:L844"/>
    <mergeCell ref="C845:L845"/>
    <mergeCell ref="C846:L846"/>
    <mergeCell ref="C847:L847"/>
    <mergeCell ref="C848:L848"/>
    <mergeCell ref="C873:L873"/>
    <mergeCell ref="C874:L874"/>
    <mergeCell ref="C875:L875"/>
    <mergeCell ref="C876:L876"/>
    <mergeCell ref="C877:L877"/>
    <mergeCell ref="C878:L878"/>
    <mergeCell ref="C867:L867"/>
    <mergeCell ref="C868:L868"/>
    <mergeCell ref="C869:L869"/>
    <mergeCell ref="C870:L870"/>
    <mergeCell ref="C871:L871"/>
    <mergeCell ref="C872:L872"/>
    <mergeCell ref="C861:L861"/>
    <mergeCell ref="C862:L862"/>
    <mergeCell ref="C863:L863"/>
    <mergeCell ref="C864:L864"/>
    <mergeCell ref="C865:L865"/>
    <mergeCell ref="C866:L866"/>
    <mergeCell ref="C891:L891"/>
    <mergeCell ref="C892:L892"/>
    <mergeCell ref="C893:L893"/>
    <mergeCell ref="C894:L894"/>
    <mergeCell ref="C895:L895"/>
    <mergeCell ref="C896:L896"/>
    <mergeCell ref="C885:L885"/>
    <mergeCell ref="C886:L886"/>
    <mergeCell ref="C887:L887"/>
    <mergeCell ref="C888:L888"/>
    <mergeCell ref="C889:L889"/>
    <mergeCell ref="C890:L890"/>
    <mergeCell ref="C879:L879"/>
    <mergeCell ref="C880:L880"/>
    <mergeCell ref="C881:L881"/>
    <mergeCell ref="C882:L882"/>
    <mergeCell ref="C883:L883"/>
    <mergeCell ref="C884:L884"/>
    <mergeCell ref="C909:L909"/>
    <mergeCell ref="C910:L910"/>
    <mergeCell ref="C911:L911"/>
    <mergeCell ref="C912:L912"/>
    <mergeCell ref="C913:L913"/>
    <mergeCell ref="C914:L914"/>
    <mergeCell ref="C903:L903"/>
    <mergeCell ref="C904:L904"/>
    <mergeCell ref="C905:L905"/>
    <mergeCell ref="C906:L906"/>
    <mergeCell ref="C907:L907"/>
    <mergeCell ref="C908:L908"/>
    <mergeCell ref="C897:L897"/>
    <mergeCell ref="C898:L898"/>
    <mergeCell ref="C899:L899"/>
    <mergeCell ref="C900:L900"/>
    <mergeCell ref="C901:L901"/>
    <mergeCell ref="C902:L902"/>
    <mergeCell ref="C927:L927"/>
    <mergeCell ref="C928:L928"/>
    <mergeCell ref="C929:L929"/>
    <mergeCell ref="C930:L930"/>
    <mergeCell ref="C931:L931"/>
    <mergeCell ref="C932:L932"/>
    <mergeCell ref="C921:L921"/>
    <mergeCell ref="C922:L922"/>
    <mergeCell ref="C923:L923"/>
    <mergeCell ref="C924:L924"/>
    <mergeCell ref="C925:L925"/>
    <mergeCell ref="C926:L926"/>
    <mergeCell ref="C915:L915"/>
    <mergeCell ref="C916:L916"/>
    <mergeCell ref="C917:L917"/>
    <mergeCell ref="C918:L918"/>
    <mergeCell ref="C919:L919"/>
    <mergeCell ref="C920:L920"/>
    <mergeCell ref="C945:L945"/>
    <mergeCell ref="C946:L946"/>
    <mergeCell ref="C947:L947"/>
    <mergeCell ref="C948:L948"/>
    <mergeCell ref="C949:L949"/>
    <mergeCell ref="C950:L950"/>
    <mergeCell ref="C939:L939"/>
    <mergeCell ref="C940:L940"/>
    <mergeCell ref="C941:L941"/>
    <mergeCell ref="C942:L942"/>
    <mergeCell ref="C943:L943"/>
    <mergeCell ref="C944:L944"/>
    <mergeCell ref="C933:L933"/>
    <mergeCell ref="C934:L934"/>
    <mergeCell ref="C935:L935"/>
    <mergeCell ref="C936:L936"/>
    <mergeCell ref="C937:L937"/>
    <mergeCell ref="C938:L938"/>
    <mergeCell ref="C963:L963"/>
    <mergeCell ref="C964:L964"/>
    <mergeCell ref="C965:L965"/>
    <mergeCell ref="C966:L966"/>
    <mergeCell ref="C967:L967"/>
    <mergeCell ref="C968:L968"/>
    <mergeCell ref="C957:L957"/>
    <mergeCell ref="C958:L958"/>
    <mergeCell ref="C959:L959"/>
    <mergeCell ref="C960:L960"/>
    <mergeCell ref="C961:L961"/>
    <mergeCell ref="C962:L962"/>
    <mergeCell ref="C951:L951"/>
    <mergeCell ref="C952:L952"/>
    <mergeCell ref="C953:L953"/>
    <mergeCell ref="C954:L954"/>
    <mergeCell ref="C955:L955"/>
    <mergeCell ref="C956:L956"/>
    <mergeCell ref="C981:L981"/>
    <mergeCell ref="C982:L982"/>
    <mergeCell ref="C983:L983"/>
    <mergeCell ref="C984:L984"/>
    <mergeCell ref="C985:L985"/>
    <mergeCell ref="C986:L986"/>
    <mergeCell ref="C975:L975"/>
    <mergeCell ref="C976:L976"/>
    <mergeCell ref="C977:L977"/>
    <mergeCell ref="C978:L978"/>
    <mergeCell ref="C979:L979"/>
    <mergeCell ref="C980:L980"/>
    <mergeCell ref="C969:L969"/>
    <mergeCell ref="C970:L970"/>
    <mergeCell ref="C971:L971"/>
    <mergeCell ref="C972:L972"/>
    <mergeCell ref="C973:L973"/>
    <mergeCell ref="C974:L974"/>
    <mergeCell ref="C997:L997"/>
    <mergeCell ref="C998:L998"/>
    <mergeCell ref="C999:L999"/>
    <mergeCell ref="C1000:L1000"/>
    <mergeCell ref="C987:L987"/>
    <mergeCell ref="C996:L996"/>
    <mergeCell ref="C988:L988"/>
    <mergeCell ref="C989:L989"/>
    <mergeCell ref="C990:L990"/>
    <mergeCell ref="C991:L991"/>
    <mergeCell ref="C992:L992"/>
    <mergeCell ref="C993:L993"/>
    <mergeCell ref="C994:L994"/>
    <mergeCell ref="C995:L995"/>
    <mergeCell ref="C1001:L1002"/>
    <mergeCell ref="C1003:L1004"/>
    <mergeCell ref="C1005:L1006"/>
    <mergeCell ref="C1007:L1008"/>
    <mergeCell ref="C1021:L1021"/>
    <mergeCell ref="C1022:L1022"/>
    <mergeCell ref="C1023:L1023"/>
    <mergeCell ref="C1024:L1024"/>
    <mergeCell ref="C1025:L1025"/>
    <mergeCell ref="C1026:L1026"/>
    <mergeCell ref="C1015:L1015"/>
    <mergeCell ref="C1016:L1016"/>
    <mergeCell ref="C1017:L1017"/>
    <mergeCell ref="C1018:L1018"/>
    <mergeCell ref="C1019:L1019"/>
    <mergeCell ref="C1020:L1020"/>
    <mergeCell ref="C1009:L1009"/>
    <mergeCell ref="C1010:L1010"/>
    <mergeCell ref="C1011:L1011"/>
    <mergeCell ref="C1012:L1012"/>
    <mergeCell ref="C1013:L1013"/>
    <mergeCell ref="C1014:L1014"/>
    <mergeCell ref="C1040:L1040"/>
    <mergeCell ref="C1041:L1041"/>
    <mergeCell ref="C1042:L1042"/>
    <mergeCell ref="C1045:L1045"/>
    <mergeCell ref="C1034:L1034"/>
    <mergeCell ref="C1035:L1035"/>
    <mergeCell ref="C1036:L1036"/>
    <mergeCell ref="C1037:L1037"/>
    <mergeCell ref="C1038:L1038"/>
    <mergeCell ref="C1039:L1039"/>
    <mergeCell ref="C1027:L1027"/>
    <mergeCell ref="C1028:L1028"/>
    <mergeCell ref="C1029:L1029"/>
    <mergeCell ref="C1033:L1033"/>
    <mergeCell ref="C1032:L1032"/>
    <mergeCell ref="C1030:L1030"/>
    <mergeCell ref="C1031:L1031"/>
    <mergeCell ref="C1043:L1044"/>
    <mergeCell ref="C1058:L1058"/>
    <mergeCell ref="C1059:L1059"/>
    <mergeCell ref="C1060:L1060"/>
    <mergeCell ref="C1061:L1061"/>
    <mergeCell ref="C1062:L1062"/>
    <mergeCell ref="C1063:L1063"/>
    <mergeCell ref="C1052:L1052"/>
    <mergeCell ref="C1053:L1053"/>
    <mergeCell ref="C1054:L1054"/>
    <mergeCell ref="C1055:L1055"/>
    <mergeCell ref="C1056:L1056"/>
    <mergeCell ref="C1057:L1057"/>
    <mergeCell ref="C1046:L1046"/>
    <mergeCell ref="C1047:L1047"/>
    <mergeCell ref="C1048:L1048"/>
    <mergeCell ref="C1049:L1049"/>
    <mergeCell ref="C1050:L1050"/>
    <mergeCell ref="C1051:L1051"/>
    <mergeCell ref="C1076:L1076"/>
    <mergeCell ref="C1084:L1084"/>
    <mergeCell ref="C1070:L1070"/>
    <mergeCell ref="C1071:L1071"/>
    <mergeCell ref="C1072:L1072"/>
    <mergeCell ref="C1073:L1073"/>
    <mergeCell ref="C1074:L1074"/>
    <mergeCell ref="C1075:L1075"/>
    <mergeCell ref="C1064:L1064"/>
    <mergeCell ref="C1065:L1065"/>
    <mergeCell ref="C1066:L1066"/>
    <mergeCell ref="C1067:L1067"/>
    <mergeCell ref="C1068:L1068"/>
    <mergeCell ref="C1069:L1069"/>
    <mergeCell ref="C1083:L1083"/>
    <mergeCell ref="C1077:L1077"/>
    <mergeCell ref="C1078:L1078"/>
    <mergeCell ref="C1079:L1079"/>
    <mergeCell ref="C1080:L1080"/>
    <mergeCell ref="C1081:L1081"/>
    <mergeCell ref="C1082:L1082"/>
    <mergeCell ref="C1085:L1085"/>
    <mergeCell ref="C1086:L1086"/>
    <mergeCell ref="C1087:L1087"/>
    <mergeCell ref="C1090:L1091"/>
    <mergeCell ref="C1092:L1093"/>
    <mergeCell ref="C1094:L1095"/>
    <mergeCell ref="C1088:L1088"/>
    <mergeCell ref="C1089:L1089"/>
    <mergeCell ref="C1096:L1096"/>
    <mergeCell ref="C1097:L1097"/>
    <mergeCell ref="C1098:L1098"/>
    <mergeCell ref="C1099:L1099"/>
    <mergeCell ref="C1100:L1100"/>
    <mergeCell ref="C1101:L1102"/>
    <mergeCell ref="C1103:L1104"/>
    <mergeCell ref="C1105:L1106"/>
    <mergeCell ref="C1107:L1108"/>
    <mergeCell ref="C1109:L1110"/>
    <mergeCell ref="C1111:L1112"/>
    <mergeCell ref="C1113:L1114"/>
    <mergeCell ref="C1115:L1116"/>
    <mergeCell ref="C1117:L1118"/>
    <mergeCell ref="C1119:L1120"/>
    <mergeCell ref="C1121:L1122"/>
    <mergeCell ref="C1123:L1124"/>
    <mergeCell ref="C1125:L1126"/>
    <mergeCell ref="C1127:L1128"/>
    <mergeCell ref="C1129:L1130"/>
    <mergeCell ref="C1131:L1132"/>
    <mergeCell ref="C1133:L1134"/>
    <mergeCell ref="C1135:L1136"/>
    <mergeCell ref="C1137:L1138"/>
    <mergeCell ref="C1139:L1140"/>
    <mergeCell ref="C1141:L1142"/>
    <mergeCell ref="C1164:L1164"/>
    <mergeCell ref="C1165:L1165"/>
    <mergeCell ref="C1166:L1166"/>
    <mergeCell ref="C1167:L1167"/>
    <mergeCell ref="C1168:L1168"/>
    <mergeCell ref="C1169:L1169"/>
    <mergeCell ref="C1187:L1188"/>
    <mergeCell ref="C1201:L1201"/>
    <mergeCell ref="C1202:L1202"/>
    <mergeCell ref="C1203:L1203"/>
    <mergeCell ref="C1204:L1204"/>
    <mergeCell ref="C1205:L1205"/>
    <mergeCell ref="C1206:L1206"/>
    <mergeCell ref="C1189:L1190"/>
    <mergeCell ref="C1191:L1192"/>
    <mergeCell ref="C1193:L1194"/>
    <mergeCell ref="C1195:L1196"/>
    <mergeCell ref="C1197:L1198"/>
    <mergeCell ref="C1199:L1200"/>
    <mergeCell ref="C1221:L1221"/>
    <mergeCell ref="C1222:L1222"/>
    <mergeCell ref="C1215:L1215"/>
    <mergeCell ref="C1216:L1216"/>
    <mergeCell ref="C1217:L1217"/>
    <mergeCell ref="C1218:L1218"/>
    <mergeCell ref="C1219:L1219"/>
    <mergeCell ref="C1220:L1220"/>
    <mergeCell ref="C1207:L1207"/>
    <mergeCell ref="C1208:L1208"/>
    <mergeCell ref="C1209:L1209"/>
    <mergeCell ref="C1214:L1214"/>
    <mergeCell ref="C1210:L1210"/>
    <mergeCell ref="C1211:L1211"/>
    <mergeCell ref="C1212:L1212"/>
    <mergeCell ref="C1213:L1213"/>
    <mergeCell ref="C1223:L1224"/>
    <mergeCell ref="C1225:L1226"/>
    <mergeCell ref="C1239:L1239"/>
    <mergeCell ref="C1240:L1240"/>
    <mergeCell ref="C1241:L1241"/>
    <mergeCell ref="C1242:L1242"/>
    <mergeCell ref="C1243:L1243"/>
    <mergeCell ref="C1244:L1244"/>
    <mergeCell ref="C1233:L1233"/>
    <mergeCell ref="C1234:L1234"/>
    <mergeCell ref="C1235:L1235"/>
    <mergeCell ref="C1236:L1236"/>
    <mergeCell ref="C1237:L1237"/>
    <mergeCell ref="C1238:L1238"/>
    <mergeCell ref="C1227:L1227"/>
    <mergeCell ref="C1228:L1228"/>
    <mergeCell ref="C1229:L1229"/>
    <mergeCell ref="C1230:L1230"/>
    <mergeCell ref="C1231:L1231"/>
    <mergeCell ref="C1232:L1232"/>
    <mergeCell ref="C1258:L1258"/>
    <mergeCell ref="C1259:L1259"/>
    <mergeCell ref="C1262:L1262"/>
    <mergeCell ref="C1263:L1263"/>
    <mergeCell ref="C1252:L1252"/>
    <mergeCell ref="C1253:L1253"/>
    <mergeCell ref="C1254:L1254"/>
    <mergeCell ref="C1255:L1255"/>
    <mergeCell ref="C1256:L1256"/>
    <mergeCell ref="C1257:L1257"/>
    <mergeCell ref="C1245:L1245"/>
    <mergeCell ref="C1246:L1246"/>
    <mergeCell ref="C1250:L1250"/>
    <mergeCell ref="C1251:L1251"/>
    <mergeCell ref="C1249:L1249"/>
    <mergeCell ref="C1247:L1247"/>
    <mergeCell ref="C1248:L1248"/>
    <mergeCell ref="C1260:L1261"/>
    <mergeCell ref="C1280:L1280"/>
    <mergeCell ref="C1281:L1281"/>
    <mergeCell ref="C1282:L1282"/>
    <mergeCell ref="C1283:L1283"/>
    <mergeCell ref="C1272:L1272"/>
    <mergeCell ref="C1273:L1273"/>
    <mergeCell ref="C1274:L1274"/>
    <mergeCell ref="C1275:L1275"/>
    <mergeCell ref="C1264:L1264"/>
    <mergeCell ref="C1270:L1270"/>
    <mergeCell ref="C1271:L1271"/>
    <mergeCell ref="C1269:L1269"/>
    <mergeCell ref="C1265:L1265"/>
    <mergeCell ref="C1266:L1266"/>
    <mergeCell ref="C1267:L1267"/>
    <mergeCell ref="C1268:L1268"/>
    <mergeCell ref="C1276:L1277"/>
    <mergeCell ref="C1278:L1279"/>
    <mergeCell ref="C1296:L1296"/>
    <mergeCell ref="C1297:L1297"/>
    <mergeCell ref="C1298:L1298"/>
    <mergeCell ref="C1299:L1299"/>
    <mergeCell ref="C1300:L1300"/>
    <mergeCell ref="C1301:L1301"/>
    <mergeCell ref="C1290:L1290"/>
    <mergeCell ref="C1291:L1291"/>
    <mergeCell ref="C1292:L1292"/>
    <mergeCell ref="C1293:L1293"/>
    <mergeCell ref="C1294:L1294"/>
    <mergeCell ref="C1295:L1295"/>
    <mergeCell ref="C1284:L1284"/>
    <mergeCell ref="C1285:L1285"/>
    <mergeCell ref="C1286:L1286"/>
    <mergeCell ref="C1287:L1287"/>
    <mergeCell ref="C1288:L1288"/>
    <mergeCell ref="C1289:L1289"/>
    <mergeCell ref="C1314:L1314"/>
    <mergeCell ref="C1315:L1315"/>
    <mergeCell ref="C1316:L1316"/>
    <mergeCell ref="C1317:L1317"/>
    <mergeCell ref="C1318:L1318"/>
    <mergeCell ref="C1319:L1319"/>
    <mergeCell ref="C1308:L1308"/>
    <mergeCell ref="C1311:L1311"/>
    <mergeCell ref="C1302:L1302"/>
    <mergeCell ref="C1303:L1303"/>
    <mergeCell ref="C1304:L1304"/>
    <mergeCell ref="C1305:L1305"/>
    <mergeCell ref="C1306:L1306"/>
    <mergeCell ref="C1307:L1307"/>
    <mergeCell ref="C1309:L1310"/>
    <mergeCell ref="C1312:L1313"/>
    <mergeCell ref="C1332:L1332"/>
    <mergeCell ref="C1335:L1335"/>
    <mergeCell ref="C1326:L1326"/>
    <mergeCell ref="C1327:L1327"/>
    <mergeCell ref="C1328:L1328"/>
    <mergeCell ref="C1329:L1329"/>
    <mergeCell ref="C1330:L1330"/>
    <mergeCell ref="C1331:L1331"/>
    <mergeCell ref="C1320:L1320"/>
    <mergeCell ref="C1321:L1321"/>
    <mergeCell ref="C1322:L1322"/>
    <mergeCell ref="C1323:L1323"/>
    <mergeCell ref="C1324:L1324"/>
    <mergeCell ref="C1325:L1325"/>
    <mergeCell ref="C1333:L1334"/>
    <mergeCell ref="C1336:L1337"/>
    <mergeCell ref="C1352:L1352"/>
    <mergeCell ref="C1353:L1353"/>
    <mergeCell ref="C1354:L1354"/>
    <mergeCell ref="C1355:L1355"/>
    <mergeCell ref="C1356:L1356"/>
    <mergeCell ref="C1357:L1357"/>
    <mergeCell ref="C1346:L1346"/>
    <mergeCell ref="C1347:L1347"/>
    <mergeCell ref="C1348:L1348"/>
    <mergeCell ref="C1349:L1349"/>
    <mergeCell ref="C1350:L1350"/>
    <mergeCell ref="C1351:L1351"/>
    <mergeCell ref="C1344:L1344"/>
    <mergeCell ref="C1345:L1345"/>
    <mergeCell ref="C1339:L1339"/>
    <mergeCell ref="C1338:L1338"/>
    <mergeCell ref="C1340:L1340"/>
    <mergeCell ref="C1341:L1341"/>
    <mergeCell ref="C1342:L1343"/>
    <mergeCell ref="C1373:L1373"/>
    <mergeCell ref="C1374:L1374"/>
    <mergeCell ref="C1375:L1375"/>
    <mergeCell ref="C1376:L1376"/>
    <mergeCell ref="C1377:L1377"/>
    <mergeCell ref="C1378:L1378"/>
    <mergeCell ref="C1367:L1367"/>
    <mergeCell ref="C1358:L1358"/>
    <mergeCell ref="C1359:L1359"/>
    <mergeCell ref="C1363:L1363"/>
    <mergeCell ref="C1366:L1366"/>
    <mergeCell ref="C1372:L1372"/>
    <mergeCell ref="C1360:L1361"/>
    <mergeCell ref="C1362:L1362"/>
    <mergeCell ref="C1364:L1364"/>
    <mergeCell ref="C1365:L1365"/>
    <mergeCell ref="C1368:L1369"/>
    <mergeCell ref="C1370:L1370"/>
    <mergeCell ref="C1371:L1371"/>
    <mergeCell ref="C1392:L1392"/>
    <mergeCell ref="C1393:L1393"/>
    <mergeCell ref="C1394:L1394"/>
    <mergeCell ref="C1395:L1395"/>
    <mergeCell ref="C1385:L1385"/>
    <mergeCell ref="C1386:L1386"/>
    <mergeCell ref="C1387:L1387"/>
    <mergeCell ref="C1391:L1391"/>
    <mergeCell ref="C1379:L1379"/>
    <mergeCell ref="C1380:L1380"/>
    <mergeCell ref="C1381:L1381"/>
    <mergeCell ref="C1382:L1382"/>
    <mergeCell ref="C1383:L1383"/>
    <mergeCell ref="C1384:L1384"/>
    <mergeCell ref="C1390:L1390"/>
    <mergeCell ref="C1388:L1388"/>
    <mergeCell ref="C1389:L1389"/>
    <mergeCell ref="C1396:L1396"/>
    <mergeCell ref="C1397:L1397"/>
    <mergeCell ref="C1398:L1398"/>
    <mergeCell ref="C1405:L1405"/>
    <mergeCell ref="C1406:L1406"/>
    <mergeCell ref="C1407:L1407"/>
    <mergeCell ref="C1408:L1408"/>
    <mergeCell ref="C1409:L1409"/>
    <mergeCell ref="C1399:L1399"/>
    <mergeCell ref="C1400:L1400"/>
    <mergeCell ref="C1401:L1401"/>
    <mergeCell ref="C1402:L1402"/>
    <mergeCell ref="C1403:L1403"/>
    <mergeCell ref="C1404:L1404"/>
    <mergeCell ref="C1410:L1411"/>
    <mergeCell ref="C1412:L1413"/>
    <mergeCell ref="C1414:L1415"/>
    <mergeCell ref="C1416:L1417"/>
    <mergeCell ref="C1429:L1429"/>
    <mergeCell ref="C1430:L1430"/>
    <mergeCell ref="C1433:L1433"/>
    <mergeCell ref="C1434:L1434"/>
    <mergeCell ref="C1423:L1423"/>
    <mergeCell ref="C1424:L1424"/>
    <mergeCell ref="C1425:L1425"/>
    <mergeCell ref="C1426:L1426"/>
    <mergeCell ref="C1427:L1427"/>
    <mergeCell ref="C1428:L1428"/>
    <mergeCell ref="C1418:L1418"/>
    <mergeCell ref="C1419:L1420"/>
    <mergeCell ref="C1421:L1422"/>
    <mergeCell ref="C1431:L1432"/>
    <mergeCell ref="C1453:L1453"/>
    <mergeCell ref="C1454:L1454"/>
    <mergeCell ref="C1455:L1455"/>
    <mergeCell ref="C1456:L1456"/>
    <mergeCell ref="C1457:L1457"/>
    <mergeCell ref="C1458:L1458"/>
    <mergeCell ref="C1452:L1452"/>
    <mergeCell ref="C1435:L1435"/>
    <mergeCell ref="C1436:L1436"/>
    <mergeCell ref="C1437:L1437"/>
    <mergeCell ref="C1446:L1446"/>
    <mergeCell ref="C1451:L1451"/>
    <mergeCell ref="C1438:L1438"/>
    <mergeCell ref="C1439:L1439"/>
    <mergeCell ref="C1440:L1440"/>
    <mergeCell ref="C1441:L1441"/>
    <mergeCell ref="C1442:L1442"/>
    <mergeCell ref="C1443:L1443"/>
    <mergeCell ref="C1444:L1444"/>
    <mergeCell ref="C1445:L1445"/>
    <mergeCell ref="C1447:L1447"/>
    <mergeCell ref="C1448:L1448"/>
    <mergeCell ref="C1449:L1449"/>
    <mergeCell ref="C1450:L1450"/>
    <mergeCell ref="C1472:L1472"/>
    <mergeCell ref="C1473:L1473"/>
    <mergeCell ref="C1474:L1474"/>
    <mergeCell ref="C1475:L1475"/>
    <mergeCell ref="C1476:L1476"/>
    <mergeCell ref="C1477:L1477"/>
    <mergeCell ref="C1468:L1468"/>
    <mergeCell ref="C1469:L1469"/>
    <mergeCell ref="C1470:L1470"/>
    <mergeCell ref="C1471:L1471"/>
    <mergeCell ref="C1462:L1462"/>
    <mergeCell ref="C1463:L1463"/>
    <mergeCell ref="C1464:L1464"/>
    <mergeCell ref="C1465:L1465"/>
    <mergeCell ref="C1461:L1461"/>
    <mergeCell ref="C1459:L1459"/>
    <mergeCell ref="C1460:L1460"/>
    <mergeCell ref="C1466:L1467"/>
    <mergeCell ref="C1498:L1498"/>
    <mergeCell ref="C1490:L1490"/>
    <mergeCell ref="C1491:L1491"/>
    <mergeCell ref="C1492:L1492"/>
    <mergeCell ref="C1493:L1493"/>
    <mergeCell ref="C1494:L1494"/>
    <mergeCell ref="C1495:L1495"/>
    <mergeCell ref="C1484:L1484"/>
    <mergeCell ref="C1485:L1485"/>
    <mergeCell ref="C1486:L1486"/>
    <mergeCell ref="C1487:L1487"/>
    <mergeCell ref="C1488:L1488"/>
    <mergeCell ref="C1489:L1489"/>
    <mergeCell ref="C1496:L1496"/>
    <mergeCell ref="C1497:L1497"/>
    <mergeCell ref="C1478:L1478"/>
    <mergeCell ref="C1479:L1479"/>
    <mergeCell ref="C1480:L1480"/>
    <mergeCell ref="C1481:L1481"/>
    <mergeCell ref="C1482:L1482"/>
    <mergeCell ref="C1483:L1483"/>
    <mergeCell ref="C1499:L1499"/>
    <mergeCell ref="C1500:L1500"/>
    <mergeCell ref="C1501:L1501"/>
    <mergeCell ref="C1502:L1502"/>
    <mergeCell ref="C1509:L1509"/>
    <mergeCell ref="C1510:L1510"/>
    <mergeCell ref="C1511:L1511"/>
    <mergeCell ref="C1512:L1512"/>
    <mergeCell ref="C1513:L1513"/>
    <mergeCell ref="C1514:L1514"/>
    <mergeCell ref="C1503:L1503"/>
    <mergeCell ref="C1504:L1504"/>
    <mergeCell ref="C1505:L1505"/>
    <mergeCell ref="C1506:L1506"/>
    <mergeCell ref="C1507:L1507"/>
    <mergeCell ref="C1508:L1508"/>
    <mergeCell ref="C1527:L1527"/>
    <mergeCell ref="C1537:L1537"/>
    <mergeCell ref="C1538:L1538"/>
    <mergeCell ref="C1548:L1549"/>
    <mergeCell ref="C1530:L1530"/>
    <mergeCell ref="C1531:L1531"/>
    <mergeCell ref="C1532:L1532"/>
    <mergeCell ref="C1521:L1521"/>
    <mergeCell ref="C1522:L1522"/>
    <mergeCell ref="C1523:L1523"/>
    <mergeCell ref="C1524:L1524"/>
    <mergeCell ref="C1525:L1525"/>
    <mergeCell ref="C1526:L1526"/>
    <mergeCell ref="C1515:L1515"/>
    <mergeCell ref="C1516:L1516"/>
    <mergeCell ref="C1517:L1517"/>
    <mergeCell ref="C1518:L1518"/>
    <mergeCell ref="C1519:L1519"/>
    <mergeCell ref="C1520:L1520"/>
    <mergeCell ref="C1528:L1528"/>
    <mergeCell ref="C1529:L1529"/>
    <mergeCell ref="C1539:L1539"/>
    <mergeCell ref="C1540:L1540"/>
    <mergeCell ref="C1541:L1541"/>
    <mergeCell ref="C1542:L1542"/>
    <mergeCell ref="C1543:L1543"/>
    <mergeCell ref="C1544:L1544"/>
    <mergeCell ref="C1533:L1533"/>
    <mergeCell ref="C1534:L1534"/>
    <mergeCell ref="C1535:L1535"/>
    <mergeCell ref="C1536:L1536"/>
    <mergeCell ref="C1563:L1563"/>
    <mergeCell ref="C1564:L1564"/>
    <mergeCell ref="C1565:L1565"/>
    <mergeCell ref="C1566:L1566"/>
    <mergeCell ref="C1567:L1567"/>
    <mergeCell ref="C1568:L1568"/>
    <mergeCell ref="C1557:L1557"/>
    <mergeCell ref="C1558:L1558"/>
    <mergeCell ref="C1561:L1561"/>
    <mergeCell ref="C1562:L1562"/>
    <mergeCell ref="C1551:L1551"/>
    <mergeCell ref="C1552:L1552"/>
    <mergeCell ref="C1553:L1553"/>
    <mergeCell ref="C1556:L1556"/>
    <mergeCell ref="C1554:L1555"/>
    <mergeCell ref="C1559:L1560"/>
    <mergeCell ref="C1545:L1545"/>
    <mergeCell ref="C1546:L1546"/>
    <mergeCell ref="C1547:L1547"/>
    <mergeCell ref="C1550:L1550"/>
    <mergeCell ref="C1582:L1582"/>
    <mergeCell ref="C1583:L1583"/>
    <mergeCell ref="C1587:L1587"/>
    <mergeCell ref="C1588:L1588"/>
    <mergeCell ref="C1575:L1575"/>
    <mergeCell ref="C1576:L1576"/>
    <mergeCell ref="C1577:L1577"/>
    <mergeCell ref="C1581:L1581"/>
    <mergeCell ref="C1569:L1569"/>
    <mergeCell ref="C1570:L1570"/>
    <mergeCell ref="C1571:L1571"/>
    <mergeCell ref="C1572:L1572"/>
    <mergeCell ref="C1573:L1573"/>
    <mergeCell ref="C1574:L1574"/>
    <mergeCell ref="C1580:L1580"/>
    <mergeCell ref="C1586:L1586"/>
    <mergeCell ref="C1578:L1578"/>
    <mergeCell ref="C1579:L1579"/>
    <mergeCell ref="C1584:L1584"/>
    <mergeCell ref="C1585:L1585"/>
    <mergeCell ref="C1602:L1602"/>
    <mergeCell ref="C1603:L1603"/>
    <mergeCell ref="C1604:L1604"/>
    <mergeCell ref="C1605:L1605"/>
    <mergeCell ref="C1606:L1606"/>
    <mergeCell ref="C1596:L1596"/>
    <mergeCell ref="C1597:L1597"/>
    <mergeCell ref="C1598:L1598"/>
    <mergeCell ref="C1599:L1599"/>
    <mergeCell ref="C1600:L1600"/>
    <mergeCell ref="C1601:L1601"/>
    <mergeCell ref="C1592:L1592"/>
    <mergeCell ref="C1593:L1593"/>
    <mergeCell ref="C1594:L1594"/>
    <mergeCell ref="C1595:L1595"/>
    <mergeCell ref="C1591:L1591"/>
    <mergeCell ref="C1589:L1589"/>
    <mergeCell ref="C1590:L1590"/>
    <mergeCell ref="C1607:L1608"/>
    <mergeCell ref="C1620:L1620"/>
    <mergeCell ref="C1621:L1621"/>
    <mergeCell ref="C1622:L1622"/>
    <mergeCell ref="C1623:L1623"/>
    <mergeCell ref="C1624:L1624"/>
    <mergeCell ref="C1625:L1625"/>
    <mergeCell ref="C1614:L1614"/>
    <mergeCell ref="C1615:L1615"/>
    <mergeCell ref="C1616:L1616"/>
    <mergeCell ref="C1617:L1617"/>
    <mergeCell ref="C1618:L1618"/>
    <mergeCell ref="C1619:L1619"/>
    <mergeCell ref="C1609:L1609"/>
    <mergeCell ref="C1610:L1610"/>
    <mergeCell ref="C1611:L1611"/>
    <mergeCell ref="C1612:L1612"/>
    <mergeCell ref="C1613:L1613"/>
    <mergeCell ref="C1638:L1638"/>
    <mergeCell ref="C1639:L1639"/>
    <mergeCell ref="C1640:L1640"/>
    <mergeCell ref="C1641:L1641"/>
    <mergeCell ref="C1642:L1642"/>
    <mergeCell ref="C1643:L1643"/>
    <mergeCell ref="C1632:L1632"/>
    <mergeCell ref="C1633:L1633"/>
    <mergeCell ref="C1634:L1634"/>
    <mergeCell ref="C1635:L1635"/>
    <mergeCell ref="C1636:L1636"/>
    <mergeCell ref="C1637:L1637"/>
    <mergeCell ref="C1626:L1626"/>
    <mergeCell ref="C1627:L1627"/>
    <mergeCell ref="C1628:L1628"/>
    <mergeCell ref="C1629:L1629"/>
    <mergeCell ref="C1630:L1630"/>
    <mergeCell ref="C1631:L1631"/>
    <mergeCell ref="C1656:L1656"/>
    <mergeCell ref="C1657:L1657"/>
    <mergeCell ref="C1658:L1658"/>
    <mergeCell ref="C1659:L1659"/>
    <mergeCell ref="C1660:L1660"/>
    <mergeCell ref="C1661:L1661"/>
    <mergeCell ref="C1650:L1650"/>
    <mergeCell ref="C1651:L1651"/>
    <mergeCell ref="C1652:L1652"/>
    <mergeCell ref="C1653:L1653"/>
    <mergeCell ref="C1654:L1654"/>
    <mergeCell ref="C1655:L1655"/>
    <mergeCell ref="C1644:L1644"/>
    <mergeCell ref="C1645:L1645"/>
    <mergeCell ref="C1646:L1646"/>
    <mergeCell ref="C1647:L1647"/>
    <mergeCell ref="C1648:L1648"/>
    <mergeCell ref="C1649:L1649"/>
    <mergeCell ref="C1674:L1674"/>
    <mergeCell ref="C1675:L1675"/>
    <mergeCell ref="C1676:L1676"/>
    <mergeCell ref="C1677:L1677"/>
    <mergeCell ref="C1678:L1678"/>
    <mergeCell ref="C1679:L1679"/>
    <mergeCell ref="C1668:L1668"/>
    <mergeCell ref="C1669:L1669"/>
    <mergeCell ref="C1670:L1670"/>
    <mergeCell ref="C1671:L1671"/>
    <mergeCell ref="C1672:L1672"/>
    <mergeCell ref="C1673:L1673"/>
    <mergeCell ref="C1662:L1662"/>
    <mergeCell ref="C1663:L1663"/>
    <mergeCell ref="C1664:L1664"/>
    <mergeCell ref="C1665:L1665"/>
    <mergeCell ref="C1666:L1666"/>
    <mergeCell ref="C1667:L1667"/>
    <mergeCell ref="C1692:L1692"/>
    <mergeCell ref="C1693:L1693"/>
    <mergeCell ref="C1694:L1694"/>
    <mergeCell ref="C1695:L1695"/>
    <mergeCell ref="C1686:L1686"/>
    <mergeCell ref="C1687:L1687"/>
    <mergeCell ref="C1688:L1688"/>
    <mergeCell ref="C1689:L1689"/>
    <mergeCell ref="C1690:L1690"/>
    <mergeCell ref="C1691:L1691"/>
    <mergeCell ref="C1680:L1680"/>
    <mergeCell ref="C1681:L1681"/>
    <mergeCell ref="C1682:L1682"/>
    <mergeCell ref="C1683:L1683"/>
    <mergeCell ref="C1684:L1684"/>
    <mergeCell ref="C1685:L1685"/>
    <mergeCell ref="C1696:L1697"/>
    <mergeCell ref="C1710:L1710"/>
    <mergeCell ref="C1711:L1711"/>
    <mergeCell ref="C1712:L1712"/>
    <mergeCell ref="C1716:L1716"/>
    <mergeCell ref="C1704:L1704"/>
    <mergeCell ref="C1705:L1705"/>
    <mergeCell ref="C1706:L1706"/>
    <mergeCell ref="C1707:L1707"/>
    <mergeCell ref="C1708:L1708"/>
    <mergeCell ref="C1709:L1709"/>
    <mergeCell ref="C1698:L1698"/>
    <mergeCell ref="C1699:L1699"/>
    <mergeCell ref="C1700:L1700"/>
    <mergeCell ref="C1701:L1701"/>
    <mergeCell ref="C1702:L1702"/>
    <mergeCell ref="C1703:L1703"/>
    <mergeCell ref="C1715:L1715"/>
    <mergeCell ref="C1713:L1713"/>
    <mergeCell ref="C1714:L1714"/>
    <mergeCell ref="C1729:L1729"/>
    <mergeCell ref="C1730:L1730"/>
    <mergeCell ref="C1731:L1731"/>
    <mergeCell ref="C1732:L1732"/>
    <mergeCell ref="C1733:L1733"/>
    <mergeCell ref="C1734:L1734"/>
    <mergeCell ref="C1723:L1723"/>
    <mergeCell ref="C1724:L1724"/>
    <mergeCell ref="C1725:L1725"/>
    <mergeCell ref="C1728:L1728"/>
    <mergeCell ref="C1717:L1717"/>
    <mergeCell ref="C1718:L1718"/>
    <mergeCell ref="C1719:L1719"/>
    <mergeCell ref="C1720:L1720"/>
    <mergeCell ref="C1721:L1721"/>
    <mergeCell ref="C1722:L1722"/>
    <mergeCell ref="C1726:L1727"/>
    <mergeCell ref="C1748:L1748"/>
    <mergeCell ref="C1749:L1749"/>
    <mergeCell ref="C1750:L1750"/>
    <mergeCell ref="C1754:L1754"/>
    <mergeCell ref="C1741:L1741"/>
    <mergeCell ref="C1742:L1742"/>
    <mergeCell ref="C1746:L1746"/>
    <mergeCell ref="C1747:L1747"/>
    <mergeCell ref="C1737:L1737"/>
    <mergeCell ref="C1738:L1738"/>
    <mergeCell ref="C1739:L1739"/>
    <mergeCell ref="C1740:L1740"/>
    <mergeCell ref="C1745:L1745"/>
    <mergeCell ref="C1753:L1753"/>
    <mergeCell ref="C1735:L1736"/>
    <mergeCell ref="C1743:L1743"/>
    <mergeCell ref="C1744:L1744"/>
    <mergeCell ref="C1751:L1751"/>
    <mergeCell ref="C1752:L1752"/>
    <mergeCell ref="C1767:L1767"/>
    <mergeCell ref="C1768:L1768"/>
    <mergeCell ref="C1769:L1769"/>
    <mergeCell ref="C1770:L1770"/>
    <mergeCell ref="C1771:L1771"/>
    <mergeCell ref="C1772:L1772"/>
    <mergeCell ref="C1761:L1761"/>
    <mergeCell ref="C1762:L1762"/>
    <mergeCell ref="C1763:L1763"/>
    <mergeCell ref="C1764:L1764"/>
    <mergeCell ref="C1765:L1765"/>
    <mergeCell ref="C1766:L1766"/>
    <mergeCell ref="C1755:L1755"/>
    <mergeCell ref="C1756:L1756"/>
    <mergeCell ref="C1757:L1757"/>
    <mergeCell ref="C1758:L1758"/>
    <mergeCell ref="C1759:L1759"/>
    <mergeCell ref="C1760:L1760"/>
    <mergeCell ref="C1785:L1785"/>
    <mergeCell ref="C1786:L1786"/>
    <mergeCell ref="C1779:L1779"/>
    <mergeCell ref="C1780:L1780"/>
    <mergeCell ref="C1781:L1781"/>
    <mergeCell ref="C1782:L1782"/>
    <mergeCell ref="C1783:L1783"/>
    <mergeCell ref="C1784:L1784"/>
    <mergeCell ref="C1773:L1773"/>
    <mergeCell ref="C1774:L1774"/>
    <mergeCell ref="C1775:L1775"/>
    <mergeCell ref="C1776:L1776"/>
    <mergeCell ref="C1777:L1777"/>
    <mergeCell ref="C1778:L1778"/>
    <mergeCell ref="C1787:L1788"/>
    <mergeCell ref="C1789:L1790"/>
    <mergeCell ref="C1807:L1807"/>
    <mergeCell ref="C1808:L1808"/>
    <mergeCell ref="C1809:L1809"/>
    <mergeCell ref="C1797:L1797"/>
    <mergeCell ref="C1798:L1798"/>
    <mergeCell ref="C1799:L1799"/>
    <mergeCell ref="C1800:L1800"/>
    <mergeCell ref="C1801:L1801"/>
    <mergeCell ref="C1791:L1791"/>
    <mergeCell ref="C1792:L1792"/>
    <mergeCell ref="C1793:L1793"/>
    <mergeCell ref="C1794:L1794"/>
    <mergeCell ref="C1795:L1795"/>
    <mergeCell ref="C1796:L1796"/>
    <mergeCell ref="C1806:L1806"/>
    <mergeCell ref="C1802:L1802"/>
    <mergeCell ref="C1803:L1803"/>
    <mergeCell ref="C1804:L1804"/>
    <mergeCell ref="C1805:L1805"/>
    <mergeCell ref="C1810:L1811"/>
    <mergeCell ref="C1823:L1823"/>
    <mergeCell ref="C1824:L1824"/>
    <mergeCell ref="C1828:L1828"/>
    <mergeCell ref="C1829:L1829"/>
    <mergeCell ref="C1817:L1817"/>
    <mergeCell ref="C1818:L1818"/>
    <mergeCell ref="C1819:L1819"/>
    <mergeCell ref="C1820:L1820"/>
    <mergeCell ref="C1821:L1821"/>
    <mergeCell ref="C1822:L1822"/>
    <mergeCell ref="C1812:L1812"/>
    <mergeCell ref="C1813:L1813"/>
    <mergeCell ref="C1814:L1814"/>
    <mergeCell ref="C1815:L1815"/>
    <mergeCell ref="C1816:L1816"/>
    <mergeCell ref="C1827:L1827"/>
    <mergeCell ref="C1825:L1825"/>
    <mergeCell ref="C1826:L1826"/>
    <mergeCell ref="C1845:L1845"/>
    <mergeCell ref="C1846:L1846"/>
    <mergeCell ref="C1847:L1847"/>
    <mergeCell ref="C1830:L1830"/>
    <mergeCell ref="C1831:L1831"/>
    <mergeCell ref="C1832:L1832"/>
    <mergeCell ref="C1833:L1833"/>
    <mergeCell ref="C1834:L1834"/>
    <mergeCell ref="C1835:L1836"/>
    <mergeCell ref="C1837:L1838"/>
    <mergeCell ref="C1839:L1840"/>
    <mergeCell ref="C1841:L1842"/>
    <mergeCell ref="C1843:L1844"/>
    <mergeCell ref="C1867:L1867"/>
    <mergeCell ref="C1868:L1868"/>
    <mergeCell ref="C1869:L1869"/>
    <mergeCell ref="C1870:L1870"/>
    <mergeCell ref="C1861:L1861"/>
    <mergeCell ref="C1862:L1862"/>
    <mergeCell ref="C1863:L1863"/>
    <mergeCell ref="C1848:L1848"/>
    <mergeCell ref="C1860:L1860"/>
    <mergeCell ref="C1866:L1866"/>
    <mergeCell ref="C1849:L1850"/>
    <mergeCell ref="C1851:L1851"/>
    <mergeCell ref="C1852:L1852"/>
    <mergeCell ref="C1853:L1853"/>
    <mergeCell ref="C1854:L1854"/>
    <mergeCell ref="C1855:L1855"/>
    <mergeCell ref="C1856:L1856"/>
    <mergeCell ref="C1857:L1857"/>
    <mergeCell ref="C1858:L1858"/>
    <mergeCell ref="C1859:L1859"/>
    <mergeCell ref="C1864:L1864"/>
    <mergeCell ref="C1865:L1865"/>
    <mergeCell ref="C1871:L1872"/>
    <mergeCell ref="C1879:L1879"/>
    <mergeCell ref="C1880:L1880"/>
    <mergeCell ref="C1881:L1881"/>
    <mergeCell ref="C1873:L1873"/>
    <mergeCell ref="C1876:L1876"/>
    <mergeCell ref="C1874:L1875"/>
    <mergeCell ref="C1877:L1878"/>
    <mergeCell ref="C1882:L1883"/>
    <mergeCell ref="C1884:L1885"/>
    <mergeCell ref="C1886:L1886"/>
    <mergeCell ref="C1887:L1888"/>
    <mergeCell ref="C1889:L1889"/>
    <mergeCell ref="C1890:L1890"/>
    <mergeCell ref="C1918:L1919"/>
    <mergeCell ref="C1920:L1921"/>
    <mergeCell ref="C1914:L1914"/>
    <mergeCell ref="C1915:L1915"/>
    <mergeCell ref="C1916:L1916"/>
    <mergeCell ref="C1917:L1917"/>
    <mergeCell ref="A1922:N1922"/>
    <mergeCell ref="C1891:L1891"/>
    <mergeCell ref="C1908:L1908"/>
    <mergeCell ref="C1909:L1909"/>
    <mergeCell ref="C1913:L1913"/>
    <mergeCell ref="C1907:L1907"/>
    <mergeCell ref="C1894:L1894"/>
    <mergeCell ref="C1899:L1900"/>
    <mergeCell ref="C1892:L1892"/>
    <mergeCell ref="C1893:L1893"/>
    <mergeCell ref="C1895:L1896"/>
    <mergeCell ref="C1897:L1897"/>
    <mergeCell ref="C1898:L1898"/>
    <mergeCell ref="C1901:L1902"/>
    <mergeCell ref="C1903:L1904"/>
    <mergeCell ref="C1905:L1906"/>
    <mergeCell ref="C1910:L1910"/>
    <mergeCell ref="C1911:L1912"/>
  </mergeCells>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9"/>
  <dimension ref="A1:M2694"/>
  <sheetViews>
    <sheetView workbookViewId="0">
      <selection activeCell="A25" sqref="A25"/>
    </sheetView>
  </sheetViews>
  <sheetFormatPr defaultRowHeight="15" x14ac:dyDescent="0.25"/>
  <cols>
    <col min="1" max="1" width="7.7109375" customWidth="1"/>
    <col min="2" max="2" width="8.28515625" customWidth="1"/>
    <col min="3" max="3" width="6.85546875" customWidth="1"/>
    <col min="4" max="4" width="6.28515625" customWidth="1"/>
    <col min="5" max="5" width="10.28515625" customWidth="1"/>
    <col min="6" max="6" width="18.42578125" customWidth="1"/>
    <col min="7" max="7" width="6.42578125" customWidth="1"/>
    <col min="8" max="8" width="7.28515625" customWidth="1"/>
    <col min="9" max="9" width="4.7109375" customWidth="1"/>
    <col min="10" max="10" width="5" customWidth="1"/>
    <col min="11" max="11" width="3.7109375" customWidth="1"/>
    <col min="12" max="12" width="5.42578125" customWidth="1"/>
    <col min="13" max="13" width="13.7109375" customWidth="1"/>
  </cols>
  <sheetData>
    <row r="1" spans="1:13" ht="16.5" customHeight="1" x14ac:dyDescent="0.25">
      <c r="E1" s="518" t="s">
        <v>10155</v>
      </c>
      <c r="F1" s="518"/>
      <c r="G1" s="518"/>
      <c r="H1" s="518"/>
      <c r="I1" s="518"/>
    </row>
    <row r="2" spans="1:13" ht="1.5" customHeight="1" x14ac:dyDescent="0.25"/>
    <row r="3" spans="1:13" ht="16.5" customHeight="1" x14ac:dyDescent="0.25">
      <c r="E3" s="519" t="s">
        <v>6907</v>
      </c>
      <c r="F3" s="519"/>
      <c r="G3" s="520" t="s">
        <v>386</v>
      </c>
      <c r="H3" s="520"/>
    </row>
    <row r="4" spans="1:13" ht="1.5" customHeight="1" x14ac:dyDescent="0.25"/>
    <row r="5" spans="1:13" ht="12.75" customHeight="1" x14ac:dyDescent="0.25">
      <c r="F5" s="520" t="s">
        <v>10156</v>
      </c>
      <c r="G5" s="520"/>
    </row>
    <row r="6" spans="1:13" ht="3.75" customHeight="1" x14ac:dyDescent="0.25">
      <c r="F6" s="520"/>
      <c r="G6" s="520"/>
    </row>
    <row r="7" spans="1:13" ht="1.5" customHeight="1" x14ac:dyDescent="0.25"/>
    <row r="8" spans="1:13" ht="16.5" customHeight="1" x14ac:dyDescent="0.25">
      <c r="A8" s="334" t="s">
        <v>4</v>
      </c>
      <c r="B8" s="346" t="s">
        <v>6909</v>
      </c>
      <c r="C8" s="522" t="s">
        <v>6910</v>
      </c>
      <c r="D8" s="522"/>
      <c r="E8" s="522"/>
      <c r="F8" s="522"/>
      <c r="G8" s="522"/>
      <c r="H8" s="522"/>
      <c r="I8" s="522"/>
      <c r="J8" s="522"/>
      <c r="K8" s="522"/>
      <c r="L8" s="346" t="s">
        <v>6911</v>
      </c>
      <c r="M8" s="346" t="s">
        <v>6912</v>
      </c>
    </row>
    <row r="9" spans="1:13" ht="12.75" customHeight="1" x14ac:dyDescent="0.25">
      <c r="A9" s="335" t="s">
        <v>10157</v>
      </c>
      <c r="B9" s="336"/>
      <c r="C9" s="525" t="s">
        <v>10158</v>
      </c>
      <c r="D9" s="525"/>
      <c r="E9" s="525"/>
      <c r="F9" s="525"/>
      <c r="G9" s="525"/>
      <c r="H9" s="525"/>
      <c r="I9" s="525"/>
      <c r="J9" s="525"/>
      <c r="K9" s="525"/>
      <c r="L9" s="337"/>
      <c r="M9" s="337"/>
    </row>
    <row r="10" spans="1:13" ht="13.5" customHeight="1" x14ac:dyDescent="0.25">
      <c r="A10" s="338" t="s">
        <v>1556</v>
      </c>
      <c r="B10" s="347" t="s">
        <v>384</v>
      </c>
      <c r="C10" s="524" t="s">
        <v>10159</v>
      </c>
      <c r="D10" s="524"/>
      <c r="E10" s="524"/>
      <c r="F10" s="524"/>
      <c r="G10" s="524"/>
      <c r="H10" s="524"/>
      <c r="I10" s="524"/>
      <c r="J10" s="524"/>
      <c r="K10" s="524"/>
      <c r="L10" s="339"/>
      <c r="M10" s="339"/>
    </row>
    <row r="11" spans="1:13" ht="12.75" customHeight="1" x14ac:dyDescent="0.25">
      <c r="A11" s="340" t="s">
        <v>10160</v>
      </c>
      <c r="B11" s="348" t="s">
        <v>384</v>
      </c>
      <c r="C11" s="523" t="s">
        <v>10161</v>
      </c>
      <c r="D11" s="523"/>
      <c r="E11" s="523"/>
      <c r="F11" s="523"/>
      <c r="G11" s="523"/>
      <c r="H11" s="523"/>
      <c r="I11" s="523"/>
      <c r="J11" s="523"/>
      <c r="K11" s="523"/>
      <c r="L11" s="348" t="s">
        <v>510</v>
      </c>
      <c r="M11" s="341">
        <v>8185.66</v>
      </c>
    </row>
    <row r="12" spans="1:13" ht="12.75" customHeight="1" x14ac:dyDescent="0.25">
      <c r="A12" s="340" t="s">
        <v>10162</v>
      </c>
      <c r="B12" s="348" t="s">
        <v>384</v>
      </c>
      <c r="C12" s="523" t="s">
        <v>10163</v>
      </c>
      <c r="D12" s="523"/>
      <c r="E12" s="523"/>
      <c r="F12" s="523"/>
      <c r="G12" s="523"/>
      <c r="H12" s="523"/>
      <c r="I12" s="523"/>
      <c r="J12" s="523"/>
      <c r="K12" s="523"/>
      <c r="L12" s="348" t="s">
        <v>510</v>
      </c>
      <c r="M12" s="341">
        <v>9603.2900000000009</v>
      </c>
    </row>
    <row r="13" spans="1:13" ht="13.5" customHeight="1" x14ac:dyDescent="0.25">
      <c r="A13" s="340" t="s">
        <v>10164</v>
      </c>
      <c r="B13" s="348" t="s">
        <v>384</v>
      </c>
      <c r="C13" s="523" t="s">
        <v>10165</v>
      </c>
      <c r="D13" s="523"/>
      <c r="E13" s="523"/>
      <c r="F13" s="523"/>
      <c r="G13" s="523"/>
      <c r="H13" s="523"/>
      <c r="I13" s="523"/>
      <c r="J13" s="523"/>
      <c r="K13" s="523"/>
      <c r="L13" s="348" t="s">
        <v>510</v>
      </c>
      <c r="M13" s="341">
        <v>9603.2900000000009</v>
      </c>
    </row>
    <row r="14" spans="1:13" ht="12.75" customHeight="1" x14ac:dyDescent="0.25">
      <c r="A14" s="338" t="s">
        <v>1559</v>
      </c>
      <c r="B14" s="347" t="s">
        <v>384</v>
      </c>
      <c r="C14" s="524" t="s">
        <v>10166</v>
      </c>
      <c r="D14" s="524"/>
      <c r="E14" s="524"/>
      <c r="F14" s="524"/>
      <c r="G14" s="524"/>
      <c r="H14" s="524"/>
      <c r="I14" s="524"/>
      <c r="J14" s="524"/>
      <c r="K14" s="524"/>
      <c r="L14" s="339"/>
      <c r="M14" s="339"/>
    </row>
    <row r="15" spans="1:13" ht="12.75" customHeight="1" x14ac:dyDescent="0.25">
      <c r="A15" s="340" t="s">
        <v>10167</v>
      </c>
      <c r="B15" s="348" t="s">
        <v>384</v>
      </c>
      <c r="C15" s="523" t="s">
        <v>10168</v>
      </c>
      <c r="D15" s="523"/>
      <c r="E15" s="523"/>
      <c r="F15" s="523"/>
      <c r="G15" s="523"/>
      <c r="H15" s="523"/>
      <c r="I15" s="523"/>
      <c r="J15" s="523"/>
      <c r="K15" s="523"/>
      <c r="L15" s="348" t="s">
        <v>510</v>
      </c>
      <c r="M15" s="341">
        <v>6617.5</v>
      </c>
    </row>
    <row r="16" spans="1:13" ht="13.5" customHeight="1" x14ac:dyDescent="0.25">
      <c r="A16" s="340" t="s">
        <v>10169</v>
      </c>
      <c r="B16" s="348" t="s">
        <v>384</v>
      </c>
      <c r="C16" s="523" t="s">
        <v>10170</v>
      </c>
      <c r="D16" s="523"/>
      <c r="E16" s="523"/>
      <c r="F16" s="523"/>
      <c r="G16" s="523"/>
      <c r="H16" s="523"/>
      <c r="I16" s="523"/>
      <c r="J16" s="523"/>
      <c r="K16" s="523"/>
      <c r="L16" s="348" t="s">
        <v>510</v>
      </c>
      <c r="M16" s="341">
        <v>13280.85</v>
      </c>
    </row>
    <row r="17" spans="1:13" ht="12.75" customHeight="1" x14ac:dyDescent="0.25">
      <c r="A17" s="340" t="s">
        <v>10171</v>
      </c>
      <c r="B17" s="348" t="s">
        <v>384</v>
      </c>
      <c r="C17" s="523" t="s">
        <v>10172</v>
      </c>
      <c r="D17" s="523"/>
      <c r="E17" s="523"/>
      <c r="F17" s="523"/>
      <c r="G17" s="523"/>
      <c r="H17" s="523"/>
      <c r="I17" s="523"/>
      <c r="J17" s="523"/>
      <c r="K17" s="523"/>
      <c r="L17" s="348" t="s">
        <v>510</v>
      </c>
      <c r="M17" s="341">
        <v>17679.89</v>
      </c>
    </row>
    <row r="18" spans="1:13" ht="13.5" customHeight="1" x14ac:dyDescent="0.25">
      <c r="A18" s="340" t="s">
        <v>10173</v>
      </c>
      <c r="B18" s="348" t="s">
        <v>384</v>
      </c>
      <c r="C18" s="523" t="s">
        <v>10174</v>
      </c>
      <c r="D18" s="523"/>
      <c r="E18" s="523"/>
      <c r="F18" s="523"/>
      <c r="G18" s="523"/>
      <c r="H18" s="523"/>
      <c r="I18" s="523"/>
      <c r="J18" s="523"/>
      <c r="K18" s="523"/>
      <c r="L18" s="348" t="s">
        <v>9</v>
      </c>
      <c r="M18" s="341">
        <v>74.540000000000006</v>
      </c>
    </row>
    <row r="19" spans="1:13" ht="12.75" customHeight="1" x14ac:dyDescent="0.25">
      <c r="A19" s="340" t="s">
        <v>10175</v>
      </c>
      <c r="B19" s="348" t="s">
        <v>384</v>
      </c>
      <c r="C19" s="523" t="s">
        <v>10176</v>
      </c>
      <c r="D19" s="523"/>
      <c r="E19" s="523"/>
      <c r="F19" s="523"/>
      <c r="G19" s="523"/>
      <c r="H19" s="523"/>
      <c r="I19" s="523"/>
      <c r="J19" s="523"/>
      <c r="K19" s="523"/>
      <c r="L19" s="348" t="s">
        <v>510</v>
      </c>
      <c r="M19" s="341">
        <v>5224.83</v>
      </c>
    </row>
    <row r="20" spans="1:13" ht="12.75" customHeight="1" x14ac:dyDescent="0.25">
      <c r="A20" s="340" t="s">
        <v>10177</v>
      </c>
      <c r="B20" s="348" t="s">
        <v>384</v>
      </c>
      <c r="C20" s="523" t="s">
        <v>10178</v>
      </c>
      <c r="D20" s="523"/>
      <c r="E20" s="523"/>
      <c r="F20" s="523"/>
      <c r="G20" s="523"/>
      <c r="H20" s="523"/>
      <c r="I20" s="523"/>
      <c r="J20" s="523"/>
      <c r="K20" s="523"/>
      <c r="L20" s="348" t="s">
        <v>510</v>
      </c>
      <c r="M20" s="341">
        <v>7982.13</v>
      </c>
    </row>
    <row r="21" spans="1:13" ht="13.5" customHeight="1" x14ac:dyDescent="0.25">
      <c r="A21" s="340" t="s">
        <v>10179</v>
      </c>
      <c r="B21" s="348" t="s">
        <v>384</v>
      </c>
      <c r="C21" s="523" t="s">
        <v>10180</v>
      </c>
      <c r="D21" s="523"/>
      <c r="E21" s="523"/>
      <c r="F21" s="523"/>
      <c r="G21" s="523"/>
      <c r="H21" s="523"/>
      <c r="I21" s="523"/>
      <c r="J21" s="523"/>
      <c r="K21" s="523"/>
      <c r="L21" s="348" t="s">
        <v>510</v>
      </c>
      <c r="M21" s="341">
        <v>10747.1</v>
      </c>
    </row>
    <row r="22" spans="1:13" ht="12.75" customHeight="1" x14ac:dyDescent="0.25">
      <c r="A22" s="340" t="s">
        <v>10181</v>
      </c>
      <c r="B22" s="348" t="s">
        <v>384</v>
      </c>
      <c r="C22" s="523" t="s">
        <v>10182</v>
      </c>
      <c r="D22" s="523"/>
      <c r="E22" s="523"/>
      <c r="F22" s="523"/>
      <c r="G22" s="523"/>
      <c r="H22" s="523"/>
      <c r="I22" s="523"/>
      <c r="J22" s="523"/>
      <c r="K22" s="523"/>
      <c r="L22" s="348" t="s">
        <v>510</v>
      </c>
      <c r="M22" s="341">
        <v>3949.26</v>
      </c>
    </row>
    <row r="23" spans="1:13" ht="13.5" customHeight="1" x14ac:dyDescent="0.25">
      <c r="A23" s="340" t="s">
        <v>10183</v>
      </c>
      <c r="B23" s="348" t="s">
        <v>384</v>
      </c>
      <c r="C23" s="523" t="s">
        <v>10184</v>
      </c>
      <c r="D23" s="523"/>
      <c r="E23" s="523"/>
      <c r="F23" s="523"/>
      <c r="G23" s="523"/>
      <c r="H23" s="523"/>
      <c r="I23" s="523"/>
      <c r="J23" s="523"/>
      <c r="K23" s="523"/>
      <c r="L23" s="348" t="s">
        <v>510</v>
      </c>
      <c r="M23" s="341">
        <v>6717.87</v>
      </c>
    </row>
    <row r="24" spans="1:13" ht="12.75" customHeight="1" x14ac:dyDescent="0.25">
      <c r="A24" s="340" t="s">
        <v>10185</v>
      </c>
      <c r="B24" s="348" t="s">
        <v>384</v>
      </c>
      <c r="C24" s="523" t="s">
        <v>10186</v>
      </c>
      <c r="D24" s="523"/>
      <c r="E24" s="523"/>
      <c r="F24" s="523"/>
      <c r="G24" s="523"/>
      <c r="H24" s="523"/>
      <c r="I24" s="523"/>
      <c r="J24" s="523"/>
      <c r="K24" s="523"/>
      <c r="L24" s="348" t="s">
        <v>510</v>
      </c>
      <c r="M24" s="341">
        <v>8348.52</v>
      </c>
    </row>
    <row r="25" spans="1:13" ht="12.75" customHeight="1" x14ac:dyDescent="0.25">
      <c r="A25" s="340" t="s">
        <v>10187</v>
      </c>
      <c r="B25" s="348" t="s">
        <v>384</v>
      </c>
      <c r="C25" s="523" t="s">
        <v>10188</v>
      </c>
      <c r="D25" s="523"/>
      <c r="E25" s="523"/>
      <c r="F25" s="523"/>
      <c r="G25" s="523"/>
      <c r="H25" s="523"/>
      <c r="I25" s="523"/>
      <c r="J25" s="523"/>
      <c r="K25" s="523"/>
      <c r="L25" s="348" t="s">
        <v>510</v>
      </c>
      <c r="M25" s="341">
        <v>11838.68</v>
      </c>
    </row>
    <row r="26" spans="1:13" ht="13.5" customHeight="1" x14ac:dyDescent="0.25">
      <c r="A26" s="340" t="s">
        <v>10189</v>
      </c>
      <c r="B26" s="348" t="s">
        <v>384</v>
      </c>
      <c r="C26" s="523" t="s">
        <v>10190</v>
      </c>
      <c r="D26" s="523"/>
      <c r="E26" s="523"/>
      <c r="F26" s="523"/>
      <c r="G26" s="523"/>
      <c r="H26" s="523"/>
      <c r="I26" s="523"/>
      <c r="J26" s="523"/>
      <c r="K26" s="523"/>
      <c r="L26" s="348" t="s">
        <v>510</v>
      </c>
      <c r="M26" s="341">
        <v>5216.82</v>
      </c>
    </row>
    <row r="27" spans="1:13" ht="12.75" customHeight="1" x14ac:dyDescent="0.25">
      <c r="A27" s="340" t="s">
        <v>10191</v>
      </c>
      <c r="B27" s="348" t="s">
        <v>384</v>
      </c>
      <c r="C27" s="523" t="s">
        <v>10192</v>
      </c>
      <c r="D27" s="523"/>
      <c r="E27" s="523"/>
      <c r="F27" s="523"/>
      <c r="G27" s="523"/>
      <c r="H27" s="523"/>
      <c r="I27" s="523"/>
      <c r="J27" s="523"/>
      <c r="K27" s="523"/>
      <c r="L27" s="348" t="s">
        <v>510</v>
      </c>
      <c r="M27" s="341">
        <v>5878.04</v>
      </c>
    </row>
    <row r="28" spans="1:13" ht="12.75" customHeight="1" x14ac:dyDescent="0.25">
      <c r="A28" s="338" t="s">
        <v>10193</v>
      </c>
      <c r="B28" s="347" t="s">
        <v>384</v>
      </c>
      <c r="C28" s="524" t="s">
        <v>16456</v>
      </c>
      <c r="D28" s="524"/>
      <c r="E28" s="524"/>
      <c r="F28" s="524"/>
      <c r="G28" s="524"/>
      <c r="H28" s="524"/>
      <c r="I28" s="524"/>
      <c r="J28" s="524"/>
      <c r="K28" s="524"/>
      <c r="L28" s="339"/>
      <c r="M28" s="339"/>
    </row>
    <row r="29" spans="1:13" ht="13.5" customHeight="1" x14ac:dyDescent="0.25">
      <c r="A29" s="340" t="s">
        <v>10194</v>
      </c>
      <c r="B29" s="348" t="s">
        <v>384</v>
      </c>
      <c r="C29" s="523" t="s">
        <v>10195</v>
      </c>
      <c r="D29" s="523"/>
      <c r="E29" s="523"/>
      <c r="F29" s="523"/>
      <c r="G29" s="523"/>
      <c r="H29" s="523"/>
      <c r="I29" s="523"/>
      <c r="J29" s="523"/>
      <c r="K29" s="523"/>
      <c r="L29" s="348" t="s">
        <v>510</v>
      </c>
      <c r="M29" s="341">
        <v>2418.0700000000002</v>
      </c>
    </row>
    <row r="30" spans="1:13" ht="12.75" customHeight="1" x14ac:dyDescent="0.25">
      <c r="A30" s="340" t="s">
        <v>10196</v>
      </c>
      <c r="B30" s="348" t="s">
        <v>384</v>
      </c>
      <c r="C30" s="523" t="s">
        <v>10197</v>
      </c>
      <c r="D30" s="523"/>
      <c r="E30" s="523"/>
      <c r="F30" s="523"/>
      <c r="G30" s="523"/>
      <c r="H30" s="523"/>
      <c r="I30" s="523"/>
      <c r="J30" s="523"/>
      <c r="K30" s="523"/>
      <c r="L30" s="348" t="s">
        <v>9</v>
      </c>
      <c r="M30" s="341">
        <v>337.62</v>
      </c>
    </row>
    <row r="31" spans="1:13" ht="13.5" customHeight="1" x14ac:dyDescent="0.25">
      <c r="A31" s="340" t="s">
        <v>10198</v>
      </c>
      <c r="B31" s="348" t="s">
        <v>384</v>
      </c>
      <c r="C31" s="523" t="s">
        <v>10199</v>
      </c>
      <c r="D31" s="523"/>
      <c r="E31" s="523"/>
      <c r="F31" s="523"/>
      <c r="G31" s="523"/>
      <c r="H31" s="523"/>
      <c r="I31" s="523"/>
      <c r="J31" s="523"/>
      <c r="K31" s="523"/>
      <c r="L31" s="348" t="s">
        <v>9</v>
      </c>
      <c r="M31" s="341">
        <v>368.5</v>
      </c>
    </row>
    <row r="32" spans="1:13" ht="12.75" customHeight="1" x14ac:dyDescent="0.25">
      <c r="A32" s="338" t="s">
        <v>10200</v>
      </c>
      <c r="B32" s="347" t="s">
        <v>384</v>
      </c>
      <c r="C32" s="524" t="s">
        <v>10201</v>
      </c>
      <c r="D32" s="524"/>
      <c r="E32" s="524"/>
      <c r="F32" s="524"/>
      <c r="G32" s="524"/>
      <c r="H32" s="524"/>
      <c r="I32" s="524"/>
      <c r="J32" s="524"/>
      <c r="K32" s="524"/>
      <c r="L32" s="339"/>
      <c r="M32" s="339"/>
    </row>
    <row r="33" spans="1:13" ht="12.75" customHeight="1" x14ac:dyDescent="0.25">
      <c r="A33" s="340" t="s">
        <v>10202</v>
      </c>
      <c r="B33" s="348" t="s">
        <v>384</v>
      </c>
      <c r="C33" s="523" t="s">
        <v>10203</v>
      </c>
      <c r="D33" s="523"/>
      <c r="E33" s="523"/>
      <c r="F33" s="523"/>
      <c r="G33" s="523"/>
      <c r="H33" s="523"/>
      <c r="I33" s="523"/>
      <c r="J33" s="523"/>
      <c r="K33" s="523"/>
      <c r="L33" s="348" t="s">
        <v>8</v>
      </c>
      <c r="M33" s="341">
        <v>104.77</v>
      </c>
    </row>
    <row r="34" spans="1:13" ht="13.5" customHeight="1" x14ac:dyDescent="0.25">
      <c r="A34" s="340" t="s">
        <v>10204</v>
      </c>
      <c r="B34" s="348" t="s">
        <v>384</v>
      </c>
      <c r="C34" s="523" t="s">
        <v>10205</v>
      </c>
      <c r="D34" s="523"/>
      <c r="E34" s="523"/>
      <c r="F34" s="523"/>
      <c r="G34" s="523"/>
      <c r="H34" s="523"/>
      <c r="I34" s="523"/>
      <c r="J34" s="523"/>
      <c r="K34" s="523"/>
      <c r="L34" s="348" t="s">
        <v>8</v>
      </c>
      <c r="M34" s="341">
        <v>104.77</v>
      </c>
    </row>
    <row r="35" spans="1:13" ht="12.75" customHeight="1" x14ac:dyDescent="0.25">
      <c r="A35" s="340" t="s">
        <v>10206</v>
      </c>
      <c r="B35" s="348" t="s">
        <v>384</v>
      </c>
      <c r="C35" s="523" t="s">
        <v>10207</v>
      </c>
      <c r="D35" s="523"/>
      <c r="E35" s="523"/>
      <c r="F35" s="523"/>
      <c r="G35" s="523"/>
      <c r="H35" s="523"/>
      <c r="I35" s="523"/>
      <c r="J35" s="523"/>
      <c r="K35" s="523"/>
      <c r="L35" s="348" t="s">
        <v>8</v>
      </c>
      <c r="M35" s="341">
        <v>108.28</v>
      </c>
    </row>
    <row r="36" spans="1:13" ht="13.5" customHeight="1" x14ac:dyDescent="0.25">
      <c r="A36" s="340" t="s">
        <v>10208</v>
      </c>
      <c r="B36" s="348" t="s">
        <v>384</v>
      </c>
      <c r="C36" s="523" t="s">
        <v>10209</v>
      </c>
      <c r="D36" s="523"/>
      <c r="E36" s="523"/>
      <c r="F36" s="523"/>
      <c r="G36" s="523"/>
      <c r="H36" s="523"/>
      <c r="I36" s="523"/>
      <c r="J36" s="523"/>
      <c r="K36" s="523"/>
      <c r="L36" s="348" t="s">
        <v>8</v>
      </c>
      <c r="M36" s="341">
        <v>108.28</v>
      </c>
    </row>
    <row r="37" spans="1:13" ht="12.75" customHeight="1" x14ac:dyDescent="0.25">
      <c r="A37" s="340" t="s">
        <v>10210</v>
      </c>
      <c r="B37" s="348" t="s">
        <v>384</v>
      </c>
      <c r="C37" s="523" t="s">
        <v>10211</v>
      </c>
      <c r="D37" s="523"/>
      <c r="E37" s="523"/>
      <c r="F37" s="523"/>
      <c r="G37" s="523"/>
      <c r="H37" s="523"/>
      <c r="I37" s="523"/>
      <c r="J37" s="523"/>
      <c r="K37" s="523"/>
      <c r="L37" s="348" t="s">
        <v>9</v>
      </c>
      <c r="M37" s="341">
        <v>84.16</v>
      </c>
    </row>
    <row r="38" spans="1:13" ht="12.75" customHeight="1" x14ac:dyDescent="0.25">
      <c r="A38" s="340" t="s">
        <v>10212</v>
      </c>
      <c r="B38" s="348" t="s">
        <v>384</v>
      </c>
      <c r="C38" s="523" t="s">
        <v>10213</v>
      </c>
      <c r="D38" s="523"/>
      <c r="E38" s="523"/>
      <c r="F38" s="523"/>
      <c r="G38" s="523"/>
      <c r="H38" s="523"/>
      <c r="I38" s="523"/>
      <c r="J38" s="523"/>
      <c r="K38" s="523"/>
      <c r="L38" s="348" t="s">
        <v>8</v>
      </c>
      <c r="M38" s="341">
        <v>53.18</v>
      </c>
    </row>
    <row r="39" spans="1:13" ht="13.5" customHeight="1" x14ac:dyDescent="0.25">
      <c r="A39" s="340" t="s">
        <v>10214</v>
      </c>
      <c r="B39" s="348" t="s">
        <v>384</v>
      </c>
      <c r="C39" s="523" t="s">
        <v>10215</v>
      </c>
      <c r="D39" s="523"/>
      <c r="E39" s="523"/>
      <c r="F39" s="523"/>
      <c r="G39" s="523"/>
      <c r="H39" s="523"/>
      <c r="I39" s="523"/>
      <c r="J39" s="523"/>
      <c r="K39" s="523"/>
      <c r="L39" s="348" t="s">
        <v>8</v>
      </c>
      <c r="M39" s="341">
        <v>57.69</v>
      </c>
    </row>
    <row r="40" spans="1:13" ht="12.75" customHeight="1" x14ac:dyDescent="0.25">
      <c r="A40" s="340" t="s">
        <v>10216</v>
      </c>
      <c r="B40" s="348" t="s">
        <v>384</v>
      </c>
      <c r="C40" s="523" t="s">
        <v>10217</v>
      </c>
      <c r="D40" s="523"/>
      <c r="E40" s="523"/>
      <c r="F40" s="523"/>
      <c r="G40" s="523"/>
      <c r="H40" s="523"/>
      <c r="I40" s="523"/>
      <c r="J40" s="523"/>
      <c r="K40" s="523"/>
      <c r="L40" s="348" t="s">
        <v>8</v>
      </c>
      <c r="M40" s="341">
        <v>9.02</v>
      </c>
    </row>
    <row r="41" spans="1:13" ht="12.75" customHeight="1" x14ac:dyDescent="0.25">
      <c r="A41" s="340" t="s">
        <v>10218</v>
      </c>
      <c r="B41" s="348" t="s">
        <v>384</v>
      </c>
      <c r="C41" s="523" t="s">
        <v>10219</v>
      </c>
      <c r="D41" s="523"/>
      <c r="E41" s="523"/>
      <c r="F41" s="523"/>
      <c r="G41" s="523"/>
      <c r="H41" s="523"/>
      <c r="I41" s="523"/>
      <c r="J41" s="523"/>
      <c r="K41" s="523"/>
      <c r="L41" s="348" t="s">
        <v>8</v>
      </c>
      <c r="M41" s="341">
        <v>7.61</v>
      </c>
    </row>
    <row r="42" spans="1:13" ht="13.5" customHeight="1" x14ac:dyDescent="0.25">
      <c r="A42" s="340" t="s">
        <v>10220</v>
      </c>
      <c r="B42" s="348" t="s">
        <v>384</v>
      </c>
      <c r="C42" s="523" t="s">
        <v>10221</v>
      </c>
      <c r="D42" s="523"/>
      <c r="E42" s="523"/>
      <c r="F42" s="523"/>
      <c r="G42" s="523"/>
      <c r="H42" s="523"/>
      <c r="I42" s="523"/>
      <c r="J42" s="523"/>
      <c r="K42" s="523"/>
      <c r="L42" s="348" t="s">
        <v>8</v>
      </c>
      <c r="M42" s="341">
        <v>3.11</v>
      </c>
    </row>
    <row r="43" spans="1:13" ht="12.75" customHeight="1" x14ac:dyDescent="0.25">
      <c r="A43" s="340" t="s">
        <v>16457</v>
      </c>
      <c r="B43" s="348" t="s">
        <v>384</v>
      </c>
      <c r="C43" s="523" t="s">
        <v>16458</v>
      </c>
      <c r="D43" s="523"/>
      <c r="E43" s="523"/>
      <c r="F43" s="523"/>
      <c r="G43" s="523"/>
      <c r="H43" s="523"/>
      <c r="I43" s="523"/>
      <c r="J43" s="523"/>
      <c r="K43" s="523"/>
      <c r="L43" s="348" t="s">
        <v>9</v>
      </c>
      <c r="M43" s="341">
        <v>47.38</v>
      </c>
    </row>
    <row r="44" spans="1:13" ht="13.5" customHeight="1" x14ac:dyDescent="0.25">
      <c r="A44" s="340" t="s">
        <v>16459</v>
      </c>
      <c r="B44" s="365"/>
      <c r="C44" s="523" t="s">
        <v>16460</v>
      </c>
      <c r="D44" s="523"/>
      <c r="E44" s="523"/>
      <c r="F44" s="523"/>
      <c r="G44" s="523"/>
      <c r="H44" s="523"/>
      <c r="I44" s="523"/>
      <c r="J44" s="523"/>
      <c r="K44" s="523"/>
      <c r="L44" s="348" t="s">
        <v>9</v>
      </c>
      <c r="M44" s="341">
        <v>45.36</v>
      </c>
    </row>
    <row r="45" spans="1:13" ht="12.75" customHeight="1" x14ac:dyDescent="0.25">
      <c r="A45" s="340" t="s">
        <v>16461</v>
      </c>
      <c r="B45" s="365"/>
      <c r="C45" s="523" t="s">
        <v>16462</v>
      </c>
      <c r="D45" s="523"/>
      <c r="E45" s="523"/>
      <c r="F45" s="523"/>
      <c r="G45" s="523"/>
      <c r="H45" s="523"/>
      <c r="I45" s="523"/>
      <c r="J45" s="523"/>
      <c r="K45" s="523"/>
      <c r="L45" s="348" t="s">
        <v>9</v>
      </c>
      <c r="M45" s="341">
        <v>43.75</v>
      </c>
    </row>
    <row r="46" spans="1:13" ht="12.75" customHeight="1" x14ac:dyDescent="0.25">
      <c r="A46" s="340" t="s">
        <v>16463</v>
      </c>
      <c r="B46" s="365"/>
      <c r="C46" s="523" t="s">
        <v>16464</v>
      </c>
      <c r="D46" s="523"/>
      <c r="E46" s="523"/>
      <c r="F46" s="523"/>
      <c r="G46" s="523"/>
      <c r="H46" s="523"/>
      <c r="I46" s="523"/>
      <c r="J46" s="523"/>
      <c r="K46" s="523"/>
      <c r="L46" s="348" t="s">
        <v>9</v>
      </c>
      <c r="M46" s="341">
        <v>41.73</v>
      </c>
    </row>
    <row r="47" spans="1:13" ht="13.5" customHeight="1" x14ac:dyDescent="0.25">
      <c r="A47" s="340" t="s">
        <v>10222</v>
      </c>
      <c r="B47" s="348" t="s">
        <v>384</v>
      </c>
      <c r="C47" s="523" t="s">
        <v>188</v>
      </c>
      <c r="D47" s="523"/>
      <c r="E47" s="523"/>
      <c r="F47" s="523"/>
      <c r="G47" s="523"/>
      <c r="H47" s="523"/>
      <c r="I47" s="523"/>
      <c r="J47" s="523"/>
      <c r="K47" s="523"/>
      <c r="L47" s="348" t="s">
        <v>8</v>
      </c>
      <c r="M47" s="341">
        <v>8.0299999999999994</v>
      </c>
    </row>
    <row r="48" spans="1:13" ht="12.75" customHeight="1" x14ac:dyDescent="0.25">
      <c r="A48" s="338" t="s">
        <v>10223</v>
      </c>
      <c r="B48" s="347" t="s">
        <v>384</v>
      </c>
      <c r="C48" s="524" t="s">
        <v>10224</v>
      </c>
      <c r="D48" s="524"/>
      <c r="E48" s="524"/>
      <c r="F48" s="524"/>
      <c r="G48" s="524"/>
      <c r="H48" s="524"/>
      <c r="I48" s="524"/>
      <c r="J48" s="524"/>
      <c r="K48" s="524"/>
      <c r="L48" s="339"/>
      <c r="M48" s="339"/>
    </row>
    <row r="49" spans="1:13" ht="13.5" customHeight="1" x14ac:dyDescent="0.25">
      <c r="A49" s="340" t="s">
        <v>10225</v>
      </c>
      <c r="B49" s="348" t="s">
        <v>384</v>
      </c>
      <c r="C49" s="523" t="s">
        <v>10226</v>
      </c>
      <c r="D49" s="523"/>
      <c r="E49" s="523"/>
      <c r="F49" s="523"/>
      <c r="G49" s="523"/>
      <c r="H49" s="523"/>
      <c r="I49" s="523"/>
      <c r="J49" s="523"/>
      <c r="K49" s="523"/>
      <c r="L49" s="348" t="s">
        <v>8</v>
      </c>
      <c r="M49" s="341">
        <v>17.96</v>
      </c>
    </row>
    <row r="50" spans="1:13" ht="12.75" customHeight="1" x14ac:dyDescent="0.25">
      <c r="A50" s="338" t="s">
        <v>10227</v>
      </c>
      <c r="B50" s="347" t="s">
        <v>384</v>
      </c>
      <c r="C50" s="524" t="s">
        <v>10228</v>
      </c>
      <c r="D50" s="524"/>
      <c r="E50" s="524"/>
      <c r="F50" s="524"/>
      <c r="G50" s="524"/>
      <c r="H50" s="524"/>
      <c r="I50" s="524"/>
      <c r="J50" s="524"/>
      <c r="K50" s="524"/>
      <c r="L50" s="339"/>
      <c r="M50" s="339"/>
    </row>
    <row r="51" spans="1:13" ht="12.75" customHeight="1" x14ac:dyDescent="0.25">
      <c r="A51" s="340" t="s">
        <v>10229</v>
      </c>
      <c r="B51" s="348" t="s">
        <v>384</v>
      </c>
      <c r="C51" s="523" t="s">
        <v>10230</v>
      </c>
      <c r="D51" s="523"/>
      <c r="E51" s="523"/>
      <c r="F51" s="523"/>
      <c r="G51" s="523"/>
      <c r="H51" s="523"/>
      <c r="I51" s="523"/>
      <c r="J51" s="523"/>
      <c r="K51" s="523"/>
      <c r="L51" s="348" t="s">
        <v>510</v>
      </c>
      <c r="M51" s="341">
        <v>773.06</v>
      </c>
    </row>
    <row r="52" spans="1:13" ht="13.5" customHeight="1" x14ac:dyDescent="0.25">
      <c r="A52" s="340" t="s">
        <v>10231</v>
      </c>
      <c r="B52" s="348" t="s">
        <v>384</v>
      </c>
      <c r="C52" s="523" t="s">
        <v>10232</v>
      </c>
      <c r="D52" s="523"/>
      <c r="E52" s="523"/>
      <c r="F52" s="523"/>
      <c r="G52" s="523"/>
      <c r="H52" s="523"/>
      <c r="I52" s="523"/>
      <c r="J52" s="523"/>
      <c r="K52" s="523"/>
      <c r="L52" s="348" t="s">
        <v>510</v>
      </c>
      <c r="M52" s="341">
        <v>464.63</v>
      </c>
    </row>
    <row r="53" spans="1:13" ht="12.75" customHeight="1" x14ac:dyDescent="0.25">
      <c r="A53" s="338" t="s">
        <v>10233</v>
      </c>
      <c r="B53" s="347" t="s">
        <v>384</v>
      </c>
      <c r="C53" s="524" t="s">
        <v>10234</v>
      </c>
      <c r="D53" s="524"/>
      <c r="E53" s="524"/>
      <c r="F53" s="524"/>
      <c r="G53" s="524"/>
      <c r="H53" s="524"/>
      <c r="I53" s="524"/>
      <c r="J53" s="524"/>
      <c r="K53" s="524"/>
      <c r="L53" s="339"/>
      <c r="M53" s="339"/>
    </row>
    <row r="54" spans="1:13" ht="12.75" customHeight="1" x14ac:dyDescent="0.25">
      <c r="A54" s="340" t="s">
        <v>10235</v>
      </c>
      <c r="B54" s="348" t="s">
        <v>384</v>
      </c>
      <c r="C54" s="523" t="s">
        <v>10236</v>
      </c>
      <c r="D54" s="523"/>
      <c r="E54" s="523"/>
      <c r="F54" s="523"/>
      <c r="G54" s="523"/>
      <c r="H54" s="523"/>
      <c r="I54" s="523"/>
      <c r="J54" s="523"/>
      <c r="K54" s="523"/>
      <c r="L54" s="348" t="s">
        <v>510</v>
      </c>
      <c r="M54" s="341">
        <v>636.63</v>
      </c>
    </row>
    <row r="55" spans="1:13" ht="13.5" customHeight="1" x14ac:dyDescent="0.25">
      <c r="A55" s="338" t="s">
        <v>10237</v>
      </c>
      <c r="B55" s="347" t="s">
        <v>384</v>
      </c>
      <c r="C55" s="524" t="s">
        <v>10238</v>
      </c>
      <c r="D55" s="524"/>
      <c r="E55" s="524"/>
      <c r="F55" s="524"/>
      <c r="G55" s="524"/>
      <c r="H55" s="524"/>
      <c r="I55" s="524"/>
      <c r="J55" s="524"/>
      <c r="K55" s="524"/>
      <c r="L55" s="339"/>
      <c r="M55" s="339"/>
    </row>
    <row r="56" spans="1:13" ht="12.75" customHeight="1" x14ac:dyDescent="0.25">
      <c r="A56" s="340" t="s">
        <v>10239</v>
      </c>
      <c r="B56" s="348" t="s">
        <v>384</v>
      </c>
      <c r="C56" s="523" t="s">
        <v>10240</v>
      </c>
      <c r="D56" s="523"/>
      <c r="E56" s="523"/>
      <c r="F56" s="523"/>
      <c r="G56" s="523"/>
      <c r="H56" s="523"/>
      <c r="I56" s="523"/>
      <c r="J56" s="523"/>
      <c r="K56" s="523"/>
      <c r="L56" s="348" t="s">
        <v>8</v>
      </c>
      <c r="M56" s="341">
        <v>25.11</v>
      </c>
    </row>
    <row r="57" spans="1:13" ht="13.5" customHeight="1" x14ac:dyDescent="0.25">
      <c r="A57" s="340" t="s">
        <v>10241</v>
      </c>
      <c r="B57" s="348" t="s">
        <v>384</v>
      </c>
      <c r="C57" s="523" t="s">
        <v>10242</v>
      </c>
      <c r="D57" s="523"/>
      <c r="E57" s="523"/>
      <c r="F57" s="523"/>
      <c r="G57" s="523"/>
      <c r="H57" s="523"/>
      <c r="I57" s="523"/>
      <c r="J57" s="523"/>
      <c r="K57" s="523"/>
      <c r="L57" s="348" t="s">
        <v>8</v>
      </c>
      <c r="M57" s="341">
        <v>52.19</v>
      </c>
    </row>
    <row r="58" spans="1:13" ht="12.75" customHeight="1" x14ac:dyDescent="0.25">
      <c r="A58" s="340" t="s">
        <v>455</v>
      </c>
      <c r="B58" s="348" t="s">
        <v>384</v>
      </c>
      <c r="C58" s="523" t="s">
        <v>10243</v>
      </c>
      <c r="D58" s="523"/>
      <c r="E58" s="523"/>
      <c r="F58" s="523"/>
      <c r="G58" s="523"/>
      <c r="H58" s="523"/>
      <c r="I58" s="523"/>
      <c r="J58" s="523"/>
      <c r="K58" s="523"/>
      <c r="L58" s="348" t="s">
        <v>8</v>
      </c>
      <c r="M58" s="341">
        <v>103.64</v>
      </c>
    </row>
    <row r="59" spans="1:13" ht="12.75" customHeight="1" x14ac:dyDescent="0.25">
      <c r="A59" s="340" t="s">
        <v>10244</v>
      </c>
      <c r="B59" s="348" t="s">
        <v>384</v>
      </c>
      <c r="C59" s="523" t="s">
        <v>10245</v>
      </c>
      <c r="D59" s="523"/>
      <c r="E59" s="523"/>
      <c r="F59" s="523"/>
      <c r="G59" s="523"/>
      <c r="H59" s="523"/>
      <c r="I59" s="523"/>
      <c r="J59" s="523"/>
      <c r="K59" s="523"/>
      <c r="L59" s="348" t="s">
        <v>8</v>
      </c>
      <c r="M59" s="341">
        <v>144.99</v>
      </c>
    </row>
    <row r="60" spans="1:13" ht="13.5" customHeight="1" x14ac:dyDescent="0.25">
      <c r="A60" s="340" t="s">
        <v>10246</v>
      </c>
      <c r="B60" s="348" t="s">
        <v>384</v>
      </c>
      <c r="C60" s="523" t="s">
        <v>10247</v>
      </c>
      <c r="D60" s="523"/>
      <c r="E60" s="523"/>
      <c r="F60" s="523"/>
      <c r="G60" s="523"/>
      <c r="H60" s="523"/>
      <c r="I60" s="523"/>
      <c r="J60" s="523"/>
      <c r="K60" s="523"/>
      <c r="L60" s="348" t="s">
        <v>8</v>
      </c>
      <c r="M60" s="341">
        <v>6.73</v>
      </c>
    </row>
    <row r="61" spans="1:13" ht="12.75" customHeight="1" x14ac:dyDescent="0.25">
      <c r="A61" s="340" t="s">
        <v>10248</v>
      </c>
      <c r="B61" s="348" t="s">
        <v>384</v>
      </c>
      <c r="C61" s="523" t="s">
        <v>10249</v>
      </c>
      <c r="D61" s="523"/>
      <c r="E61" s="523"/>
      <c r="F61" s="523"/>
      <c r="G61" s="523"/>
      <c r="H61" s="523"/>
      <c r="I61" s="523"/>
      <c r="J61" s="523"/>
      <c r="K61" s="523"/>
      <c r="L61" s="348" t="s">
        <v>8</v>
      </c>
      <c r="M61" s="341">
        <v>7.06</v>
      </c>
    </row>
    <row r="62" spans="1:13" ht="13.5" customHeight="1" x14ac:dyDescent="0.25">
      <c r="A62" s="338" t="s">
        <v>10250</v>
      </c>
      <c r="B62" s="347" t="s">
        <v>384</v>
      </c>
      <c r="C62" s="524" t="s">
        <v>10251</v>
      </c>
      <c r="D62" s="524"/>
      <c r="E62" s="524"/>
      <c r="F62" s="524"/>
      <c r="G62" s="524"/>
      <c r="H62" s="524"/>
      <c r="I62" s="524"/>
      <c r="J62" s="524"/>
      <c r="K62" s="524"/>
      <c r="L62" s="339"/>
      <c r="M62" s="339"/>
    </row>
    <row r="63" spans="1:13" ht="12.75" customHeight="1" x14ac:dyDescent="0.25">
      <c r="A63" s="340" t="s">
        <v>10252</v>
      </c>
      <c r="B63" s="348" t="s">
        <v>384</v>
      </c>
      <c r="C63" s="523" t="s">
        <v>10253</v>
      </c>
      <c r="D63" s="523"/>
      <c r="E63" s="523"/>
      <c r="F63" s="523"/>
      <c r="G63" s="523"/>
      <c r="H63" s="523"/>
      <c r="I63" s="523"/>
      <c r="J63" s="523"/>
      <c r="K63" s="523"/>
      <c r="L63" s="348" t="s">
        <v>510</v>
      </c>
      <c r="M63" s="341">
        <v>600</v>
      </c>
    </row>
    <row r="64" spans="1:13" ht="12.75" customHeight="1" x14ac:dyDescent="0.25">
      <c r="A64" s="340" t="s">
        <v>10254</v>
      </c>
      <c r="B64" s="348" t="s">
        <v>384</v>
      </c>
      <c r="C64" s="523" t="s">
        <v>10255</v>
      </c>
      <c r="D64" s="523"/>
      <c r="E64" s="523"/>
      <c r="F64" s="523"/>
      <c r="G64" s="523"/>
      <c r="H64" s="523"/>
      <c r="I64" s="523"/>
      <c r="J64" s="523"/>
      <c r="K64" s="523"/>
      <c r="L64" s="348" t="s">
        <v>561</v>
      </c>
      <c r="M64" s="341">
        <v>850</v>
      </c>
    </row>
    <row r="65" spans="1:13" ht="13.5" customHeight="1" x14ac:dyDescent="0.25">
      <c r="A65" s="340" t="s">
        <v>10256</v>
      </c>
      <c r="B65" s="348" t="s">
        <v>384</v>
      </c>
      <c r="C65" s="523" t="s">
        <v>10257</v>
      </c>
      <c r="D65" s="523"/>
      <c r="E65" s="523"/>
      <c r="F65" s="523"/>
      <c r="G65" s="523"/>
      <c r="H65" s="523"/>
      <c r="I65" s="523"/>
      <c r="J65" s="523"/>
      <c r="K65" s="523"/>
      <c r="L65" s="348" t="s">
        <v>561</v>
      </c>
      <c r="M65" s="341">
        <v>930</v>
      </c>
    </row>
    <row r="66" spans="1:13" ht="12.75" customHeight="1" x14ac:dyDescent="0.25">
      <c r="A66" s="340" t="s">
        <v>10258</v>
      </c>
      <c r="B66" s="348" t="s">
        <v>384</v>
      </c>
      <c r="C66" s="523" t="s">
        <v>10259</v>
      </c>
      <c r="D66" s="523"/>
      <c r="E66" s="523"/>
      <c r="F66" s="523"/>
      <c r="G66" s="523"/>
      <c r="H66" s="523"/>
      <c r="I66" s="523"/>
      <c r="J66" s="523"/>
      <c r="K66" s="523"/>
      <c r="L66" s="348" t="s">
        <v>561</v>
      </c>
      <c r="M66" s="341">
        <v>1100</v>
      </c>
    </row>
    <row r="67" spans="1:13" ht="12.75" customHeight="1" x14ac:dyDescent="0.25">
      <c r="A67" s="340" t="s">
        <v>10260</v>
      </c>
      <c r="B67" s="348" t="s">
        <v>384</v>
      </c>
      <c r="C67" s="523" t="s">
        <v>10261</v>
      </c>
      <c r="D67" s="523"/>
      <c r="E67" s="523"/>
      <c r="F67" s="523"/>
      <c r="G67" s="523"/>
      <c r="H67" s="523"/>
      <c r="I67" s="523"/>
      <c r="J67" s="523"/>
      <c r="K67" s="523"/>
      <c r="L67" s="348" t="s">
        <v>561</v>
      </c>
      <c r="M67" s="341">
        <v>1100</v>
      </c>
    </row>
    <row r="68" spans="1:13" ht="13.5" customHeight="1" x14ac:dyDescent="0.25">
      <c r="A68" s="340" t="s">
        <v>10262</v>
      </c>
      <c r="B68" s="348" t="s">
        <v>384</v>
      </c>
      <c r="C68" s="523" t="s">
        <v>10263</v>
      </c>
      <c r="D68" s="523"/>
      <c r="E68" s="523"/>
      <c r="F68" s="523"/>
      <c r="G68" s="523"/>
      <c r="H68" s="523"/>
      <c r="I68" s="523"/>
      <c r="J68" s="523"/>
      <c r="K68" s="523"/>
      <c r="L68" s="348" t="s">
        <v>561</v>
      </c>
      <c r="M68" s="341">
        <v>850</v>
      </c>
    </row>
    <row r="69" spans="1:13" ht="12.75" customHeight="1" x14ac:dyDescent="0.25">
      <c r="A69" s="340" t="s">
        <v>10264</v>
      </c>
      <c r="B69" s="348" t="s">
        <v>384</v>
      </c>
      <c r="C69" s="523" t="s">
        <v>10265</v>
      </c>
      <c r="D69" s="523"/>
      <c r="E69" s="523"/>
      <c r="F69" s="523"/>
      <c r="G69" s="523"/>
      <c r="H69" s="523"/>
      <c r="I69" s="523"/>
      <c r="J69" s="523"/>
      <c r="K69" s="523"/>
      <c r="L69" s="348" t="s">
        <v>561</v>
      </c>
      <c r="M69" s="341">
        <v>650</v>
      </c>
    </row>
    <row r="70" spans="1:13" ht="13.5" customHeight="1" x14ac:dyDescent="0.25">
      <c r="A70" s="340" t="s">
        <v>10266</v>
      </c>
      <c r="B70" s="348" t="s">
        <v>384</v>
      </c>
      <c r="C70" s="523" t="s">
        <v>10267</v>
      </c>
      <c r="D70" s="523"/>
      <c r="E70" s="523"/>
      <c r="F70" s="523"/>
      <c r="G70" s="523"/>
      <c r="H70" s="523"/>
      <c r="I70" s="523"/>
      <c r="J70" s="523"/>
      <c r="K70" s="523"/>
      <c r="L70" s="348" t="s">
        <v>561</v>
      </c>
      <c r="M70" s="341">
        <v>650</v>
      </c>
    </row>
    <row r="71" spans="1:13" ht="12.75" customHeight="1" x14ac:dyDescent="0.25">
      <c r="A71" s="340" t="s">
        <v>10268</v>
      </c>
      <c r="B71" s="348" t="s">
        <v>384</v>
      </c>
      <c r="C71" s="523" t="s">
        <v>10269</v>
      </c>
      <c r="D71" s="523"/>
      <c r="E71" s="523"/>
      <c r="F71" s="523"/>
      <c r="G71" s="523"/>
      <c r="H71" s="523"/>
      <c r="I71" s="523"/>
      <c r="J71" s="523"/>
      <c r="K71" s="523"/>
      <c r="L71" s="348" t="s">
        <v>561</v>
      </c>
      <c r="M71" s="341">
        <v>730</v>
      </c>
    </row>
    <row r="72" spans="1:13" ht="12.75" customHeight="1" x14ac:dyDescent="0.25">
      <c r="A72" s="340" t="s">
        <v>10270</v>
      </c>
      <c r="B72" s="348" t="s">
        <v>384</v>
      </c>
      <c r="C72" s="523" t="s">
        <v>9821</v>
      </c>
      <c r="D72" s="523"/>
      <c r="E72" s="523"/>
      <c r="F72" s="523"/>
      <c r="G72" s="523"/>
      <c r="H72" s="523"/>
      <c r="I72" s="523"/>
      <c r="J72" s="523"/>
      <c r="K72" s="523"/>
      <c r="L72" s="348" t="s">
        <v>510</v>
      </c>
      <c r="M72" s="341">
        <v>600</v>
      </c>
    </row>
    <row r="73" spans="1:13" ht="13.5" customHeight="1" x14ac:dyDescent="0.25">
      <c r="A73" s="340" t="s">
        <v>10271</v>
      </c>
      <c r="B73" s="348" t="s">
        <v>384</v>
      </c>
      <c r="C73" s="523" t="s">
        <v>10272</v>
      </c>
      <c r="D73" s="523"/>
      <c r="E73" s="523"/>
      <c r="F73" s="523"/>
      <c r="G73" s="523"/>
      <c r="H73" s="523"/>
      <c r="I73" s="523"/>
      <c r="J73" s="523"/>
      <c r="K73" s="523"/>
      <c r="L73" s="348" t="s">
        <v>510</v>
      </c>
      <c r="M73" s="341">
        <v>752.57</v>
      </c>
    </row>
    <row r="74" spans="1:13" ht="12.75" customHeight="1" x14ac:dyDescent="0.25">
      <c r="A74" s="340" t="s">
        <v>10273</v>
      </c>
      <c r="B74" s="348" t="s">
        <v>384</v>
      </c>
      <c r="C74" s="523" t="s">
        <v>10274</v>
      </c>
      <c r="D74" s="523"/>
      <c r="E74" s="523"/>
      <c r="F74" s="523"/>
      <c r="G74" s="523"/>
      <c r="H74" s="523"/>
      <c r="I74" s="523"/>
      <c r="J74" s="523"/>
      <c r="K74" s="523"/>
      <c r="L74" s="348" t="s">
        <v>510</v>
      </c>
      <c r="M74" s="341">
        <v>226.64</v>
      </c>
    </row>
    <row r="75" spans="1:13" ht="13.5" customHeight="1" x14ac:dyDescent="0.25">
      <c r="A75" s="340" t="s">
        <v>10275</v>
      </c>
      <c r="B75" s="348" t="s">
        <v>384</v>
      </c>
      <c r="C75" s="523" t="s">
        <v>10276</v>
      </c>
      <c r="D75" s="523"/>
      <c r="E75" s="523"/>
      <c r="F75" s="523"/>
      <c r="G75" s="523"/>
      <c r="H75" s="523"/>
      <c r="I75" s="523"/>
      <c r="J75" s="523"/>
      <c r="K75" s="523"/>
      <c r="L75" s="348" t="s">
        <v>510</v>
      </c>
      <c r="M75" s="341">
        <v>232.06</v>
      </c>
    </row>
    <row r="76" spans="1:13" ht="12.75" customHeight="1" x14ac:dyDescent="0.25">
      <c r="A76" s="340" t="s">
        <v>10277</v>
      </c>
      <c r="B76" s="348" t="s">
        <v>384</v>
      </c>
      <c r="C76" s="523" t="s">
        <v>10278</v>
      </c>
      <c r="D76" s="523"/>
      <c r="E76" s="523"/>
      <c r="F76" s="523"/>
      <c r="G76" s="523"/>
      <c r="H76" s="523"/>
      <c r="I76" s="523"/>
      <c r="J76" s="523"/>
      <c r="K76" s="523"/>
      <c r="L76" s="348" t="s">
        <v>510</v>
      </c>
      <c r="M76" s="341">
        <v>381.26</v>
      </c>
    </row>
    <row r="77" spans="1:13" ht="12.75" customHeight="1" x14ac:dyDescent="0.25">
      <c r="A77" s="340" t="s">
        <v>10279</v>
      </c>
      <c r="B77" s="348" t="s">
        <v>384</v>
      </c>
      <c r="C77" s="523" t="s">
        <v>10280</v>
      </c>
      <c r="D77" s="523"/>
      <c r="E77" s="523"/>
      <c r="F77" s="523"/>
      <c r="G77" s="523"/>
      <c r="H77" s="523"/>
      <c r="I77" s="523"/>
      <c r="J77" s="523"/>
      <c r="K77" s="523"/>
      <c r="L77" s="348" t="s">
        <v>510</v>
      </c>
      <c r="M77" s="341">
        <v>264.36</v>
      </c>
    </row>
    <row r="78" spans="1:13" ht="13.5" customHeight="1" x14ac:dyDescent="0.25">
      <c r="A78" s="338" t="s">
        <v>10281</v>
      </c>
      <c r="B78" s="347" t="s">
        <v>384</v>
      </c>
      <c r="C78" s="524" t="s">
        <v>10282</v>
      </c>
      <c r="D78" s="524"/>
      <c r="E78" s="524"/>
      <c r="F78" s="524"/>
      <c r="G78" s="524"/>
      <c r="H78" s="524"/>
      <c r="I78" s="524"/>
      <c r="J78" s="524"/>
      <c r="K78" s="524"/>
      <c r="L78" s="339"/>
      <c r="M78" s="339"/>
    </row>
    <row r="79" spans="1:13" ht="12.75" customHeight="1" x14ac:dyDescent="0.25">
      <c r="A79" s="340" t="s">
        <v>10283</v>
      </c>
      <c r="B79" s="348" t="s">
        <v>384</v>
      </c>
      <c r="C79" s="523" t="s">
        <v>10284</v>
      </c>
      <c r="D79" s="523"/>
      <c r="E79" s="523"/>
      <c r="F79" s="523"/>
      <c r="G79" s="523"/>
      <c r="H79" s="523"/>
      <c r="I79" s="523"/>
      <c r="J79" s="523"/>
      <c r="K79" s="523"/>
      <c r="L79" s="348" t="s">
        <v>561</v>
      </c>
      <c r="M79" s="341">
        <v>680</v>
      </c>
    </row>
    <row r="80" spans="1:13" ht="13.5" customHeight="1" x14ac:dyDescent="0.25">
      <c r="A80" s="340" t="s">
        <v>10285</v>
      </c>
      <c r="B80" s="348" t="s">
        <v>384</v>
      </c>
      <c r="C80" s="523" t="s">
        <v>10286</v>
      </c>
      <c r="D80" s="523"/>
      <c r="E80" s="523"/>
      <c r="F80" s="523"/>
      <c r="G80" s="523"/>
      <c r="H80" s="523"/>
      <c r="I80" s="523"/>
      <c r="J80" s="523"/>
      <c r="K80" s="523"/>
      <c r="L80" s="348" t="s">
        <v>561</v>
      </c>
      <c r="M80" s="341">
        <v>1022.1</v>
      </c>
    </row>
    <row r="81" spans="1:13" ht="12.75" customHeight="1" x14ac:dyDescent="0.25">
      <c r="A81" s="338" t="s">
        <v>10287</v>
      </c>
      <c r="B81" s="347" t="s">
        <v>384</v>
      </c>
      <c r="C81" s="524" t="s">
        <v>10288</v>
      </c>
      <c r="D81" s="524"/>
      <c r="E81" s="524"/>
      <c r="F81" s="524"/>
      <c r="G81" s="524"/>
      <c r="H81" s="524"/>
      <c r="I81" s="524"/>
      <c r="J81" s="524"/>
      <c r="K81" s="524"/>
      <c r="L81" s="339"/>
      <c r="M81" s="339"/>
    </row>
    <row r="82" spans="1:13" ht="12.75" customHeight="1" x14ac:dyDescent="0.25">
      <c r="A82" s="340" t="s">
        <v>10289</v>
      </c>
      <c r="B82" s="348" t="s">
        <v>384</v>
      </c>
      <c r="C82" s="523" t="s">
        <v>10290</v>
      </c>
      <c r="D82" s="523"/>
      <c r="E82" s="523"/>
      <c r="F82" s="523"/>
      <c r="G82" s="523"/>
      <c r="H82" s="523"/>
      <c r="I82" s="523"/>
      <c r="J82" s="523"/>
      <c r="K82" s="523"/>
      <c r="L82" s="348" t="s">
        <v>7744</v>
      </c>
      <c r="M82" s="341">
        <v>27.7</v>
      </c>
    </row>
    <row r="83" spans="1:13" ht="13.5" customHeight="1" x14ac:dyDescent="0.25">
      <c r="A83" s="340" t="s">
        <v>10291</v>
      </c>
      <c r="B83" s="348" t="s">
        <v>384</v>
      </c>
      <c r="C83" s="523" t="s">
        <v>10292</v>
      </c>
      <c r="D83" s="523"/>
      <c r="E83" s="523"/>
      <c r="F83" s="523"/>
      <c r="G83" s="523"/>
      <c r="H83" s="523"/>
      <c r="I83" s="523"/>
      <c r="J83" s="523"/>
      <c r="K83" s="523"/>
      <c r="L83" s="348" t="s">
        <v>7744</v>
      </c>
      <c r="M83" s="341">
        <v>16.96</v>
      </c>
    </row>
    <row r="84" spans="1:13" ht="12.75" customHeight="1" x14ac:dyDescent="0.25">
      <c r="A84" s="340" t="s">
        <v>10293</v>
      </c>
      <c r="B84" s="348" t="s">
        <v>384</v>
      </c>
      <c r="C84" s="523" t="s">
        <v>10294</v>
      </c>
      <c r="D84" s="523"/>
      <c r="E84" s="523"/>
      <c r="F84" s="523"/>
      <c r="G84" s="523"/>
      <c r="H84" s="523"/>
      <c r="I84" s="523"/>
      <c r="J84" s="523"/>
      <c r="K84" s="523"/>
      <c r="L84" s="348" t="s">
        <v>7744</v>
      </c>
      <c r="M84" s="341">
        <v>15.16</v>
      </c>
    </row>
    <row r="85" spans="1:13" ht="12.75" customHeight="1" x14ac:dyDescent="0.25">
      <c r="A85" s="340" t="s">
        <v>10295</v>
      </c>
      <c r="B85" s="348" t="s">
        <v>384</v>
      </c>
      <c r="C85" s="523" t="s">
        <v>9581</v>
      </c>
      <c r="D85" s="523"/>
      <c r="E85" s="523"/>
      <c r="F85" s="523"/>
      <c r="G85" s="523"/>
      <c r="H85" s="523"/>
      <c r="I85" s="523"/>
      <c r="J85" s="523"/>
      <c r="K85" s="523"/>
      <c r="L85" s="348" t="s">
        <v>7744</v>
      </c>
      <c r="M85" s="341">
        <v>13.16</v>
      </c>
    </row>
    <row r="86" spans="1:13" ht="13.5" customHeight="1" x14ac:dyDescent="0.25">
      <c r="A86" s="340" t="s">
        <v>10296</v>
      </c>
      <c r="B86" s="348" t="s">
        <v>384</v>
      </c>
      <c r="C86" s="523" t="s">
        <v>10297</v>
      </c>
      <c r="D86" s="523"/>
      <c r="E86" s="523"/>
      <c r="F86" s="523"/>
      <c r="G86" s="523"/>
      <c r="H86" s="523"/>
      <c r="I86" s="523"/>
      <c r="J86" s="523"/>
      <c r="K86" s="523"/>
      <c r="L86" s="348" t="s">
        <v>510</v>
      </c>
      <c r="M86" s="341">
        <v>201.69</v>
      </c>
    </row>
    <row r="87" spans="1:13" ht="12.75" customHeight="1" x14ac:dyDescent="0.25">
      <c r="A87" s="340" t="s">
        <v>10298</v>
      </c>
      <c r="B87" s="348" t="s">
        <v>384</v>
      </c>
      <c r="C87" s="523" t="s">
        <v>10299</v>
      </c>
      <c r="D87" s="523"/>
      <c r="E87" s="523"/>
      <c r="F87" s="523"/>
      <c r="G87" s="523"/>
      <c r="H87" s="523"/>
      <c r="I87" s="523"/>
      <c r="J87" s="523"/>
      <c r="K87" s="523"/>
      <c r="L87" s="348" t="s">
        <v>510</v>
      </c>
      <c r="M87" s="341">
        <v>81.319999999999993</v>
      </c>
    </row>
    <row r="88" spans="1:13" ht="13.5" customHeight="1" x14ac:dyDescent="0.25">
      <c r="A88" s="340" t="s">
        <v>10300</v>
      </c>
      <c r="B88" s="348" t="s">
        <v>384</v>
      </c>
      <c r="C88" s="523" t="s">
        <v>10301</v>
      </c>
      <c r="D88" s="523"/>
      <c r="E88" s="523"/>
      <c r="F88" s="523"/>
      <c r="G88" s="523"/>
      <c r="H88" s="523"/>
      <c r="I88" s="523"/>
      <c r="J88" s="523"/>
      <c r="K88" s="523"/>
      <c r="L88" s="348" t="s">
        <v>510</v>
      </c>
      <c r="M88" s="341">
        <v>40.58</v>
      </c>
    </row>
    <row r="89" spans="1:13" ht="12.75" customHeight="1" x14ac:dyDescent="0.25">
      <c r="A89" s="340" t="s">
        <v>10302</v>
      </c>
      <c r="B89" s="348" t="s">
        <v>384</v>
      </c>
      <c r="C89" s="523" t="s">
        <v>10303</v>
      </c>
      <c r="D89" s="523"/>
      <c r="E89" s="523"/>
      <c r="F89" s="523"/>
      <c r="G89" s="523"/>
      <c r="H89" s="523"/>
      <c r="I89" s="523"/>
      <c r="J89" s="523"/>
      <c r="K89" s="523"/>
      <c r="L89" s="348" t="s">
        <v>510</v>
      </c>
      <c r="M89" s="341">
        <v>142.54</v>
      </c>
    </row>
    <row r="90" spans="1:13" ht="12.75" customHeight="1" x14ac:dyDescent="0.25">
      <c r="A90" s="338" t="s">
        <v>10304</v>
      </c>
      <c r="B90" s="339"/>
      <c r="C90" s="524" t="s">
        <v>10305</v>
      </c>
      <c r="D90" s="524"/>
      <c r="E90" s="524"/>
      <c r="F90" s="524"/>
      <c r="G90" s="524"/>
      <c r="H90" s="524"/>
      <c r="I90" s="524"/>
      <c r="J90" s="524"/>
      <c r="K90" s="524"/>
      <c r="L90" s="339"/>
      <c r="M90" s="339"/>
    </row>
    <row r="91" spans="1:13" ht="13.5" customHeight="1" x14ac:dyDescent="0.25">
      <c r="A91" s="340" t="s">
        <v>10306</v>
      </c>
      <c r="B91" s="348" t="s">
        <v>384</v>
      </c>
      <c r="C91" s="523" t="s">
        <v>10307</v>
      </c>
      <c r="D91" s="523"/>
      <c r="E91" s="523"/>
      <c r="F91" s="523"/>
      <c r="G91" s="523"/>
      <c r="H91" s="523"/>
      <c r="I91" s="523"/>
      <c r="J91" s="523"/>
      <c r="K91" s="523"/>
      <c r="L91" s="348" t="s">
        <v>510</v>
      </c>
      <c r="M91" s="341">
        <v>328.76</v>
      </c>
    </row>
    <row r="92" spans="1:13" ht="12.75" customHeight="1" x14ac:dyDescent="0.25">
      <c r="A92" s="340" t="s">
        <v>10308</v>
      </c>
      <c r="B92" s="348" t="s">
        <v>384</v>
      </c>
      <c r="C92" s="523" t="s">
        <v>10309</v>
      </c>
      <c r="D92" s="523"/>
      <c r="E92" s="523"/>
      <c r="F92" s="523"/>
      <c r="G92" s="523"/>
      <c r="H92" s="523"/>
      <c r="I92" s="523"/>
      <c r="J92" s="523"/>
      <c r="K92" s="523"/>
      <c r="L92" s="348" t="s">
        <v>510</v>
      </c>
      <c r="M92" s="341">
        <v>410.62</v>
      </c>
    </row>
    <row r="93" spans="1:13" ht="13.5" customHeight="1" x14ac:dyDescent="0.25">
      <c r="A93" s="340" t="s">
        <v>10310</v>
      </c>
      <c r="B93" s="348" t="s">
        <v>384</v>
      </c>
      <c r="C93" s="523" t="s">
        <v>10311</v>
      </c>
      <c r="D93" s="523"/>
      <c r="E93" s="523"/>
      <c r="F93" s="523"/>
      <c r="G93" s="523"/>
      <c r="H93" s="523"/>
      <c r="I93" s="523"/>
      <c r="J93" s="523"/>
      <c r="K93" s="523"/>
      <c r="L93" s="348" t="s">
        <v>510</v>
      </c>
      <c r="M93" s="341">
        <v>548.02</v>
      </c>
    </row>
    <row r="94" spans="1:13" ht="12.75" customHeight="1" x14ac:dyDescent="0.25">
      <c r="A94" s="340" t="s">
        <v>10312</v>
      </c>
      <c r="B94" s="348" t="s">
        <v>384</v>
      </c>
      <c r="C94" s="523" t="s">
        <v>10313</v>
      </c>
      <c r="D94" s="523"/>
      <c r="E94" s="523"/>
      <c r="F94" s="523"/>
      <c r="G94" s="523"/>
      <c r="H94" s="523"/>
      <c r="I94" s="523"/>
      <c r="J94" s="523"/>
      <c r="K94" s="523"/>
      <c r="L94" s="348" t="s">
        <v>510</v>
      </c>
      <c r="M94" s="341">
        <v>798.42</v>
      </c>
    </row>
    <row r="95" spans="1:13" ht="12.75" customHeight="1" x14ac:dyDescent="0.25">
      <c r="A95" s="340" t="s">
        <v>10314</v>
      </c>
      <c r="B95" s="348" t="s">
        <v>384</v>
      </c>
      <c r="C95" s="523" t="s">
        <v>10315</v>
      </c>
      <c r="D95" s="523"/>
      <c r="E95" s="523"/>
      <c r="F95" s="523"/>
      <c r="G95" s="523"/>
      <c r="H95" s="523"/>
      <c r="I95" s="523"/>
      <c r="J95" s="523"/>
      <c r="K95" s="523"/>
      <c r="L95" s="348" t="s">
        <v>510</v>
      </c>
      <c r="M95" s="341">
        <v>1343.03</v>
      </c>
    </row>
    <row r="96" spans="1:13" ht="13.5" customHeight="1" x14ac:dyDescent="0.25">
      <c r="A96" s="340" t="s">
        <v>10316</v>
      </c>
      <c r="B96" s="348" t="s">
        <v>384</v>
      </c>
      <c r="C96" s="523" t="s">
        <v>10317</v>
      </c>
      <c r="D96" s="523"/>
      <c r="E96" s="523"/>
      <c r="F96" s="523"/>
      <c r="G96" s="523"/>
      <c r="H96" s="523"/>
      <c r="I96" s="523"/>
      <c r="J96" s="523"/>
      <c r="K96" s="523"/>
      <c r="L96" s="348" t="s">
        <v>510</v>
      </c>
      <c r="M96" s="341">
        <v>1896.99</v>
      </c>
    </row>
    <row r="97" spans="1:13" ht="12.75" customHeight="1" x14ac:dyDescent="0.25">
      <c r="A97" s="338" t="s">
        <v>10318</v>
      </c>
      <c r="B97" s="347" t="s">
        <v>384</v>
      </c>
      <c r="C97" s="524" t="s">
        <v>10319</v>
      </c>
      <c r="D97" s="524"/>
      <c r="E97" s="524"/>
      <c r="F97" s="524"/>
      <c r="G97" s="524"/>
      <c r="H97" s="524"/>
      <c r="I97" s="524"/>
      <c r="J97" s="524"/>
      <c r="K97" s="524"/>
      <c r="L97" s="339"/>
      <c r="M97" s="339"/>
    </row>
    <row r="98" spans="1:13" ht="12.75" customHeight="1" x14ac:dyDescent="0.25">
      <c r="A98" s="340" t="s">
        <v>10320</v>
      </c>
      <c r="B98" s="348" t="s">
        <v>384</v>
      </c>
      <c r="C98" s="523" t="s">
        <v>10321</v>
      </c>
      <c r="D98" s="523"/>
      <c r="E98" s="523"/>
      <c r="F98" s="523"/>
      <c r="G98" s="523"/>
      <c r="H98" s="523"/>
      <c r="I98" s="523"/>
      <c r="J98" s="523"/>
      <c r="K98" s="523"/>
      <c r="L98" s="348" t="s">
        <v>8</v>
      </c>
      <c r="M98" s="341">
        <v>30.44</v>
      </c>
    </row>
    <row r="99" spans="1:13" ht="13.5" customHeight="1" x14ac:dyDescent="0.25">
      <c r="A99" s="338" t="s">
        <v>10322</v>
      </c>
      <c r="B99" s="347" t="s">
        <v>384</v>
      </c>
      <c r="C99" s="524" t="s">
        <v>10323</v>
      </c>
      <c r="D99" s="524"/>
      <c r="E99" s="524"/>
      <c r="F99" s="524"/>
      <c r="G99" s="524"/>
      <c r="H99" s="524"/>
      <c r="I99" s="524"/>
      <c r="J99" s="524"/>
      <c r="K99" s="524"/>
      <c r="L99" s="339"/>
      <c r="M99" s="339"/>
    </row>
    <row r="100" spans="1:13" ht="12.75" customHeight="1" x14ac:dyDescent="0.25">
      <c r="A100" s="340" t="s">
        <v>10324</v>
      </c>
      <c r="B100" s="348" t="s">
        <v>384</v>
      </c>
      <c r="C100" s="523" t="s">
        <v>7741</v>
      </c>
      <c r="D100" s="523"/>
      <c r="E100" s="523"/>
      <c r="F100" s="523"/>
      <c r="G100" s="523"/>
      <c r="H100" s="523"/>
      <c r="I100" s="523"/>
      <c r="J100" s="523"/>
      <c r="K100" s="523"/>
      <c r="L100" s="348" t="s">
        <v>7739</v>
      </c>
      <c r="M100" s="341">
        <v>11</v>
      </c>
    </row>
    <row r="101" spans="1:13" ht="13.5" customHeight="1" x14ac:dyDescent="0.25">
      <c r="A101" s="340" t="s">
        <v>10325</v>
      </c>
      <c r="B101" s="348" t="s">
        <v>384</v>
      </c>
      <c r="C101" s="523" t="s">
        <v>10326</v>
      </c>
      <c r="D101" s="523"/>
      <c r="E101" s="523"/>
      <c r="F101" s="523"/>
      <c r="G101" s="523"/>
      <c r="H101" s="523"/>
      <c r="I101" s="523"/>
      <c r="J101" s="523"/>
      <c r="K101" s="523"/>
      <c r="L101" s="348" t="s">
        <v>9</v>
      </c>
      <c r="M101" s="341">
        <v>8.99</v>
      </c>
    </row>
    <row r="102" spans="1:13" ht="12.75" customHeight="1" x14ac:dyDescent="0.25">
      <c r="A102" s="340" t="s">
        <v>10327</v>
      </c>
      <c r="B102" s="348" t="s">
        <v>384</v>
      </c>
      <c r="C102" s="523" t="s">
        <v>10328</v>
      </c>
      <c r="D102" s="523"/>
      <c r="E102" s="523"/>
      <c r="F102" s="523"/>
      <c r="G102" s="523"/>
      <c r="H102" s="523"/>
      <c r="I102" s="523"/>
      <c r="J102" s="523"/>
      <c r="K102" s="523"/>
      <c r="L102" s="348" t="s">
        <v>9</v>
      </c>
      <c r="M102" s="341">
        <v>2.0299999999999998</v>
      </c>
    </row>
    <row r="103" spans="1:13" ht="12.75" customHeight="1" x14ac:dyDescent="0.25">
      <c r="A103" s="340" t="s">
        <v>10329</v>
      </c>
      <c r="B103" s="348" t="s">
        <v>384</v>
      </c>
      <c r="C103" s="523" t="s">
        <v>10330</v>
      </c>
      <c r="D103" s="523"/>
      <c r="E103" s="523"/>
      <c r="F103" s="523"/>
      <c r="G103" s="523"/>
      <c r="H103" s="523"/>
      <c r="I103" s="523"/>
      <c r="J103" s="523"/>
      <c r="K103" s="523"/>
      <c r="L103" s="348" t="s">
        <v>9</v>
      </c>
      <c r="M103" s="341">
        <v>2.0299999999999998</v>
      </c>
    </row>
    <row r="104" spans="1:13" ht="13.5" customHeight="1" x14ac:dyDescent="0.25">
      <c r="A104" s="338" t="s">
        <v>10331</v>
      </c>
      <c r="B104" s="347" t="s">
        <v>384</v>
      </c>
      <c r="C104" s="524" t="s">
        <v>10332</v>
      </c>
      <c r="D104" s="524"/>
      <c r="E104" s="524"/>
      <c r="F104" s="524"/>
      <c r="G104" s="524"/>
      <c r="H104" s="524"/>
      <c r="I104" s="524"/>
      <c r="J104" s="524"/>
      <c r="K104" s="524"/>
      <c r="L104" s="339"/>
      <c r="M104" s="339"/>
    </row>
    <row r="105" spans="1:13" ht="12.75" customHeight="1" x14ac:dyDescent="0.25">
      <c r="A105" s="340" t="s">
        <v>10333</v>
      </c>
      <c r="B105" s="348" t="s">
        <v>384</v>
      </c>
      <c r="C105" s="523" t="s">
        <v>10334</v>
      </c>
      <c r="D105" s="523"/>
      <c r="E105" s="523"/>
      <c r="F105" s="523"/>
      <c r="G105" s="523"/>
      <c r="H105" s="523"/>
      <c r="I105" s="523"/>
      <c r="J105" s="523"/>
      <c r="K105" s="523"/>
      <c r="L105" s="348" t="s">
        <v>9</v>
      </c>
      <c r="M105" s="341">
        <v>15.95</v>
      </c>
    </row>
    <row r="106" spans="1:13" ht="13.5" customHeight="1" x14ac:dyDescent="0.25">
      <c r="A106" s="340" t="s">
        <v>10335</v>
      </c>
      <c r="B106" s="348" t="s">
        <v>384</v>
      </c>
      <c r="C106" s="523" t="s">
        <v>10336</v>
      </c>
      <c r="D106" s="523"/>
      <c r="E106" s="523"/>
      <c r="F106" s="523"/>
      <c r="G106" s="523"/>
      <c r="H106" s="523"/>
      <c r="I106" s="523"/>
      <c r="J106" s="523"/>
      <c r="K106" s="523"/>
      <c r="L106" s="348" t="s">
        <v>9</v>
      </c>
      <c r="M106" s="341">
        <v>16.12</v>
      </c>
    </row>
    <row r="107" spans="1:13" ht="12.75" customHeight="1" x14ac:dyDescent="0.25">
      <c r="A107" s="335" t="s">
        <v>10337</v>
      </c>
      <c r="B107" s="336"/>
      <c r="C107" s="525" t="s">
        <v>10338</v>
      </c>
      <c r="D107" s="525"/>
      <c r="E107" s="525"/>
      <c r="F107" s="525"/>
      <c r="G107" s="525"/>
      <c r="H107" s="525"/>
      <c r="I107" s="525"/>
      <c r="J107" s="525"/>
      <c r="K107" s="525"/>
      <c r="L107" s="337"/>
      <c r="M107" s="337"/>
    </row>
    <row r="108" spans="1:13" ht="12.75" customHeight="1" x14ac:dyDescent="0.25">
      <c r="A108" s="338" t="s">
        <v>1563</v>
      </c>
      <c r="B108" s="347" t="s">
        <v>384</v>
      </c>
      <c r="C108" s="524" t="s">
        <v>10339</v>
      </c>
      <c r="D108" s="524"/>
      <c r="E108" s="524"/>
      <c r="F108" s="524"/>
      <c r="G108" s="524"/>
      <c r="H108" s="524"/>
      <c r="I108" s="524"/>
      <c r="J108" s="524"/>
      <c r="K108" s="524"/>
      <c r="L108" s="339"/>
      <c r="M108" s="339"/>
    </row>
    <row r="109" spans="1:13" ht="13.5" customHeight="1" x14ac:dyDescent="0.25">
      <c r="A109" s="340" t="s">
        <v>10340</v>
      </c>
      <c r="B109" s="348" t="s">
        <v>384</v>
      </c>
      <c r="C109" s="523" t="s">
        <v>10341</v>
      </c>
      <c r="D109" s="523"/>
      <c r="E109" s="523"/>
      <c r="F109" s="523"/>
      <c r="G109" s="523"/>
      <c r="H109" s="523"/>
      <c r="I109" s="523"/>
      <c r="J109" s="523"/>
      <c r="K109" s="523"/>
      <c r="L109" s="348" t="s">
        <v>9</v>
      </c>
      <c r="M109" s="341">
        <v>4.51</v>
      </c>
    </row>
    <row r="110" spans="1:13" ht="12.75" customHeight="1" x14ac:dyDescent="0.25">
      <c r="A110" s="340" t="s">
        <v>10342</v>
      </c>
      <c r="B110" s="348" t="s">
        <v>384</v>
      </c>
      <c r="C110" s="523" t="s">
        <v>10343</v>
      </c>
      <c r="D110" s="523"/>
      <c r="E110" s="523"/>
      <c r="F110" s="523"/>
      <c r="G110" s="523"/>
      <c r="H110" s="523"/>
      <c r="I110" s="523"/>
      <c r="J110" s="523"/>
      <c r="K110" s="523"/>
      <c r="L110" s="348" t="s">
        <v>9</v>
      </c>
      <c r="M110" s="341">
        <v>10.82</v>
      </c>
    </row>
    <row r="111" spans="1:13" ht="12.75" customHeight="1" x14ac:dyDescent="0.25">
      <c r="A111" s="340" t="s">
        <v>10344</v>
      </c>
      <c r="B111" s="348" t="s">
        <v>384</v>
      </c>
      <c r="C111" s="523" t="s">
        <v>10345</v>
      </c>
      <c r="D111" s="523"/>
      <c r="E111" s="523"/>
      <c r="F111" s="523"/>
      <c r="G111" s="523"/>
      <c r="H111" s="523"/>
      <c r="I111" s="523"/>
      <c r="J111" s="523"/>
      <c r="K111" s="523"/>
      <c r="L111" s="348" t="s">
        <v>9</v>
      </c>
      <c r="M111" s="341">
        <v>9.0299999999999994</v>
      </c>
    </row>
    <row r="112" spans="1:13" ht="13.5" customHeight="1" x14ac:dyDescent="0.25">
      <c r="A112" s="340" t="s">
        <v>10346</v>
      </c>
      <c r="B112" s="348" t="s">
        <v>384</v>
      </c>
      <c r="C112" s="523" t="s">
        <v>10347</v>
      </c>
      <c r="D112" s="523"/>
      <c r="E112" s="523"/>
      <c r="F112" s="523"/>
      <c r="G112" s="523"/>
      <c r="H112" s="523"/>
      <c r="I112" s="523"/>
      <c r="J112" s="523"/>
      <c r="K112" s="523"/>
      <c r="L112" s="348" t="s">
        <v>9</v>
      </c>
      <c r="M112" s="341">
        <v>10.82</v>
      </c>
    </row>
    <row r="113" spans="1:13" ht="12.75" customHeight="1" x14ac:dyDescent="0.25">
      <c r="A113" s="338" t="s">
        <v>1569</v>
      </c>
      <c r="B113" s="347" t="s">
        <v>384</v>
      </c>
      <c r="C113" s="524" t="s">
        <v>10348</v>
      </c>
      <c r="D113" s="524"/>
      <c r="E113" s="524"/>
      <c r="F113" s="524"/>
      <c r="G113" s="524"/>
      <c r="H113" s="524"/>
      <c r="I113" s="524"/>
      <c r="J113" s="524"/>
      <c r="K113" s="524"/>
      <c r="L113" s="339"/>
      <c r="M113" s="339"/>
    </row>
    <row r="114" spans="1:13" ht="13.5" customHeight="1" x14ac:dyDescent="0.25">
      <c r="A114" s="340" t="s">
        <v>10349</v>
      </c>
      <c r="B114" s="348" t="s">
        <v>384</v>
      </c>
      <c r="C114" s="523" t="s">
        <v>10350</v>
      </c>
      <c r="D114" s="523"/>
      <c r="E114" s="523"/>
      <c r="F114" s="523"/>
      <c r="G114" s="523"/>
      <c r="H114" s="523"/>
      <c r="I114" s="523"/>
      <c r="J114" s="523"/>
      <c r="K114" s="523"/>
      <c r="L114" s="348" t="s">
        <v>8</v>
      </c>
      <c r="M114" s="341">
        <v>5.42</v>
      </c>
    </row>
    <row r="115" spans="1:13" ht="12.75" customHeight="1" x14ac:dyDescent="0.25">
      <c r="A115" s="340" t="s">
        <v>10351</v>
      </c>
      <c r="B115" s="348" t="s">
        <v>384</v>
      </c>
      <c r="C115" s="523" t="s">
        <v>10352</v>
      </c>
      <c r="D115" s="523"/>
      <c r="E115" s="523"/>
      <c r="F115" s="523"/>
      <c r="G115" s="523"/>
      <c r="H115" s="523"/>
      <c r="I115" s="523"/>
      <c r="J115" s="523"/>
      <c r="K115" s="523"/>
      <c r="L115" s="348" t="s">
        <v>8</v>
      </c>
      <c r="M115" s="341">
        <v>3.61</v>
      </c>
    </row>
    <row r="116" spans="1:13" ht="12.75" customHeight="1" x14ac:dyDescent="0.25">
      <c r="A116" s="340" t="s">
        <v>10353</v>
      </c>
      <c r="B116" s="348" t="s">
        <v>384</v>
      </c>
      <c r="C116" s="523" t="s">
        <v>10354</v>
      </c>
      <c r="D116" s="523"/>
      <c r="E116" s="523"/>
      <c r="F116" s="523"/>
      <c r="G116" s="523"/>
      <c r="H116" s="523"/>
      <c r="I116" s="523"/>
      <c r="J116" s="523"/>
      <c r="K116" s="523"/>
      <c r="L116" s="348" t="s">
        <v>8</v>
      </c>
      <c r="M116" s="341">
        <v>3.61</v>
      </c>
    </row>
    <row r="117" spans="1:13" ht="13.5" customHeight="1" x14ac:dyDescent="0.25">
      <c r="A117" s="338" t="s">
        <v>1572</v>
      </c>
      <c r="B117" s="347" t="s">
        <v>384</v>
      </c>
      <c r="C117" s="524" t="s">
        <v>10355</v>
      </c>
      <c r="D117" s="524"/>
      <c r="E117" s="524"/>
      <c r="F117" s="524"/>
      <c r="G117" s="524"/>
      <c r="H117" s="524"/>
      <c r="I117" s="524"/>
      <c r="J117" s="524"/>
      <c r="K117" s="524"/>
      <c r="L117" s="339"/>
      <c r="M117" s="339"/>
    </row>
    <row r="118" spans="1:13" ht="12.75" customHeight="1" x14ac:dyDescent="0.25">
      <c r="A118" s="340" t="s">
        <v>10356</v>
      </c>
      <c r="B118" s="348" t="s">
        <v>384</v>
      </c>
      <c r="C118" s="523" t="s">
        <v>10357</v>
      </c>
      <c r="D118" s="523"/>
      <c r="E118" s="523"/>
      <c r="F118" s="523"/>
      <c r="G118" s="523"/>
      <c r="H118" s="523"/>
      <c r="I118" s="523"/>
      <c r="J118" s="523"/>
      <c r="K118" s="523"/>
      <c r="L118" s="348" t="s">
        <v>9</v>
      </c>
      <c r="M118" s="341">
        <v>6.09</v>
      </c>
    </row>
    <row r="119" spans="1:13" ht="13.5" customHeight="1" x14ac:dyDescent="0.25">
      <c r="A119" s="340" t="s">
        <v>10358</v>
      </c>
      <c r="B119" s="348" t="s">
        <v>384</v>
      </c>
      <c r="C119" s="523" t="s">
        <v>10359</v>
      </c>
      <c r="D119" s="523"/>
      <c r="E119" s="523"/>
      <c r="F119" s="523"/>
      <c r="G119" s="523"/>
      <c r="H119" s="523"/>
      <c r="I119" s="523"/>
      <c r="J119" s="523"/>
      <c r="K119" s="523"/>
      <c r="L119" s="348" t="s">
        <v>9</v>
      </c>
      <c r="M119" s="341">
        <v>3.05</v>
      </c>
    </row>
    <row r="120" spans="1:13" ht="12.75" customHeight="1" x14ac:dyDescent="0.25">
      <c r="A120" s="340" t="s">
        <v>10360</v>
      </c>
      <c r="B120" s="348" t="s">
        <v>384</v>
      </c>
      <c r="C120" s="523" t="s">
        <v>10361</v>
      </c>
      <c r="D120" s="523"/>
      <c r="E120" s="523"/>
      <c r="F120" s="523"/>
      <c r="G120" s="523"/>
      <c r="H120" s="523"/>
      <c r="I120" s="523"/>
      <c r="J120" s="523"/>
      <c r="K120" s="523"/>
      <c r="L120" s="348" t="s">
        <v>9</v>
      </c>
      <c r="M120" s="341">
        <v>6.09</v>
      </c>
    </row>
    <row r="121" spans="1:13" ht="12.75" customHeight="1" x14ac:dyDescent="0.25">
      <c r="A121" s="340" t="s">
        <v>10362</v>
      </c>
      <c r="B121" s="348" t="s">
        <v>384</v>
      </c>
      <c r="C121" s="523" t="s">
        <v>10363</v>
      </c>
      <c r="D121" s="523"/>
      <c r="E121" s="523"/>
      <c r="F121" s="523"/>
      <c r="G121" s="523"/>
      <c r="H121" s="523"/>
      <c r="I121" s="523"/>
      <c r="J121" s="523"/>
      <c r="K121" s="523"/>
      <c r="L121" s="348" t="s">
        <v>9</v>
      </c>
      <c r="M121" s="341">
        <v>8.57</v>
      </c>
    </row>
    <row r="122" spans="1:13" ht="13.5" customHeight="1" x14ac:dyDescent="0.25">
      <c r="A122" s="338" t="s">
        <v>1576</v>
      </c>
      <c r="B122" s="347" t="s">
        <v>384</v>
      </c>
      <c r="C122" s="524" t="s">
        <v>10364</v>
      </c>
      <c r="D122" s="524"/>
      <c r="E122" s="524"/>
      <c r="F122" s="524"/>
      <c r="G122" s="524"/>
      <c r="H122" s="524"/>
      <c r="I122" s="524"/>
      <c r="J122" s="524"/>
      <c r="K122" s="524"/>
      <c r="L122" s="339"/>
      <c r="M122" s="339"/>
    </row>
    <row r="123" spans="1:13" ht="12.75" customHeight="1" x14ac:dyDescent="0.25">
      <c r="A123" s="340" t="s">
        <v>10365</v>
      </c>
      <c r="B123" s="348" t="s">
        <v>384</v>
      </c>
      <c r="C123" s="523" t="s">
        <v>10366</v>
      </c>
      <c r="D123" s="523"/>
      <c r="E123" s="523"/>
      <c r="F123" s="523"/>
      <c r="G123" s="523"/>
      <c r="H123" s="523"/>
      <c r="I123" s="523"/>
      <c r="J123" s="523"/>
      <c r="K123" s="523"/>
      <c r="L123" s="348" t="s">
        <v>9</v>
      </c>
      <c r="M123" s="341">
        <v>15.33</v>
      </c>
    </row>
    <row r="124" spans="1:13" ht="12.75" customHeight="1" x14ac:dyDescent="0.25">
      <c r="A124" s="340" t="s">
        <v>10367</v>
      </c>
      <c r="B124" s="348" t="s">
        <v>384</v>
      </c>
      <c r="C124" s="523" t="s">
        <v>10368</v>
      </c>
      <c r="D124" s="523"/>
      <c r="E124" s="523"/>
      <c r="F124" s="523"/>
      <c r="G124" s="523"/>
      <c r="H124" s="523"/>
      <c r="I124" s="523"/>
      <c r="J124" s="523"/>
      <c r="K124" s="523"/>
      <c r="L124" s="348" t="s">
        <v>9</v>
      </c>
      <c r="M124" s="341">
        <v>7.66</v>
      </c>
    </row>
    <row r="125" spans="1:13" ht="13.5" customHeight="1" x14ac:dyDescent="0.25">
      <c r="A125" s="340" t="s">
        <v>10369</v>
      </c>
      <c r="B125" s="348" t="s">
        <v>384</v>
      </c>
      <c r="C125" s="523" t="s">
        <v>10370</v>
      </c>
      <c r="D125" s="523"/>
      <c r="E125" s="523"/>
      <c r="F125" s="523"/>
      <c r="G125" s="523"/>
      <c r="H125" s="523"/>
      <c r="I125" s="523"/>
      <c r="J125" s="523"/>
      <c r="K125" s="523"/>
      <c r="L125" s="348" t="s">
        <v>9</v>
      </c>
      <c r="M125" s="341">
        <v>11.5</v>
      </c>
    </row>
    <row r="126" spans="1:13" ht="12.75" customHeight="1" x14ac:dyDescent="0.25">
      <c r="A126" s="338" t="s">
        <v>1588</v>
      </c>
      <c r="B126" s="347" t="s">
        <v>384</v>
      </c>
      <c r="C126" s="524" t="s">
        <v>10371</v>
      </c>
      <c r="D126" s="524"/>
      <c r="E126" s="524"/>
      <c r="F126" s="524"/>
      <c r="G126" s="524"/>
      <c r="H126" s="524"/>
      <c r="I126" s="524"/>
      <c r="J126" s="524"/>
      <c r="K126" s="524"/>
      <c r="L126" s="339"/>
      <c r="M126" s="339"/>
    </row>
    <row r="127" spans="1:13" ht="13.5" customHeight="1" x14ac:dyDescent="0.25">
      <c r="A127" s="340" t="s">
        <v>10372</v>
      </c>
      <c r="B127" s="348" t="s">
        <v>384</v>
      </c>
      <c r="C127" s="523" t="s">
        <v>10373</v>
      </c>
      <c r="D127" s="523"/>
      <c r="E127" s="523"/>
      <c r="F127" s="523"/>
      <c r="G127" s="523"/>
      <c r="H127" s="523"/>
      <c r="I127" s="523"/>
      <c r="J127" s="523"/>
      <c r="K127" s="523"/>
      <c r="L127" s="348" t="s">
        <v>9</v>
      </c>
      <c r="M127" s="341">
        <v>10.82</v>
      </c>
    </row>
    <row r="128" spans="1:13" ht="12.75" customHeight="1" x14ac:dyDescent="0.25">
      <c r="A128" s="340" t="s">
        <v>10374</v>
      </c>
      <c r="B128" s="348" t="s">
        <v>384</v>
      </c>
      <c r="C128" s="523" t="s">
        <v>10375</v>
      </c>
      <c r="D128" s="523"/>
      <c r="E128" s="523"/>
      <c r="F128" s="523"/>
      <c r="G128" s="523"/>
      <c r="H128" s="523"/>
      <c r="I128" s="523"/>
      <c r="J128" s="523"/>
      <c r="K128" s="523"/>
      <c r="L128" s="348" t="s">
        <v>9</v>
      </c>
      <c r="M128" s="341">
        <v>5.41</v>
      </c>
    </row>
    <row r="129" spans="1:13" ht="12.75" customHeight="1" x14ac:dyDescent="0.25">
      <c r="A129" s="340" t="s">
        <v>10376</v>
      </c>
      <c r="B129" s="348" t="s">
        <v>384</v>
      </c>
      <c r="C129" s="523" t="s">
        <v>10377</v>
      </c>
      <c r="D129" s="523"/>
      <c r="E129" s="523"/>
      <c r="F129" s="523"/>
      <c r="G129" s="523"/>
      <c r="H129" s="523"/>
      <c r="I129" s="523"/>
      <c r="J129" s="523"/>
      <c r="K129" s="523"/>
      <c r="L129" s="348" t="s">
        <v>510</v>
      </c>
      <c r="M129" s="341">
        <v>9.24</v>
      </c>
    </row>
    <row r="130" spans="1:13" ht="13.5" customHeight="1" x14ac:dyDescent="0.25">
      <c r="A130" s="340" t="s">
        <v>10378</v>
      </c>
      <c r="B130" s="348" t="s">
        <v>384</v>
      </c>
      <c r="C130" s="523" t="s">
        <v>10379</v>
      </c>
      <c r="D130" s="523"/>
      <c r="E130" s="523"/>
      <c r="F130" s="523"/>
      <c r="G130" s="523"/>
      <c r="H130" s="523"/>
      <c r="I130" s="523"/>
      <c r="J130" s="523"/>
      <c r="K130" s="523"/>
      <c r="L130" s="348" t="s">
        <v>510</v>
      </c>
      <c r="M130" s="341">
        <v>6.54</v>
      </c>
    </row>
    <row r="131" spans="1:13" ht="12.75" customHeight="1" x14ac:dyDescent="0.25">
      <c r="A131" s="340" t="s">
        <v>10380</v>
      </c>
      <c r="B131" s="348" t="s">
        <v>384</v>
      </c>
      <c r="C131" s="523" t="s">
        <v>10381</v>
      </c>
      <c r="D131" s="523"/>
      <c r="E131" s="523"/>
      <c r="F131" s="523"/>
      <c r="G131" s="523"/>
      <c r="H131" s="523"/>
      <c r="I131" s="523"/>
      <c r="J131" s="523"/>
      <c r="K131" s="523"/>
      <c r="L131" s="348" t="s">
        <v>1602</v>
      </c>
      <c r="M131" s="341">
        <v>2.71</v>
      </c>
    </row>
    <row r="132" spans="1:13" ht="13.5" customHeight="1" x14ac:dyDescent="0.25">
      <c r="A132" s="338" t="s">
        <v>1595</v>
      </c>
      <c r="B132" s="347" t="s">
        <v>384</v>
      </c>
      <c r="C132" s="524" t="s">
        <v>10382</v>
      </c>
      <c r="D132" s="524"/>
      <c r="E132" s="524"/>
      <c r="F132" s="524"/>
      <c r="G132" s="524"/>
      <c r="H132" s="524"/>
      <c r="I132" s="524"/>
      <c r="J132" s="524"/>
      <c r="K132" s="524"/>
      <c r="L132" s="339"/>
      <c r="M132" s="339"/>
    </row>
    <row r="133" spans="1:13" ht="12.75" customHeight="1" x14ac:dyDescent="0.25">
      <c r="A133" s="340" t="s">
        <v>10383</v>
      </c>
      <c r="B133" s="348" t="s">
        <v>384</v>
      </c>
      <c r="C133" s="523" t="s">
        <v>10384</v>
      </c>
      <c r="D133" s="523"/>
      <c r="E133" s="523"/>
      <c r="F133" s="523"/>
      <c r="G133" s="523"/>
      <c r="H133" s="523"/>
      <c r="I133" s="523"/>
      <c r="J133" s="523"/>
      <c r="K133" s="523"/>
      <c r="L133" s="348" t="s">
        <v>9</v>
      </c>
      <c r="M133" s="341">
        <v>13.53</v>
      </c>
    </row>
    <row r="134" spans="1:13" ht="12.75" customHeight="1" x14ac:dyDescent="0.25">
      <c r="A134" s="338" t="s">
        <v>1608</v>
      </c>
      <c r="B134" s="347" t="s">
        <v>384</v>
      </c>
      <c r="C134" s="524" t="s">
        <v>10385</v>
      </c>
      <c r="D134" s="524"/>
      <c r="E134" s="524"/>
      <c r="F134" s="524"/>
      <c r="G134" s="524"/>
      <c r="H134" s="524"/>
      <c r="I134" s="524"/>
      <c r="J134" s="524"/>
      <c r="K134" s="524"/>
      <c r="L134" s="339"/>
      <c r="M134" s="339"/>
    </row>
    <row r="135" spans="1:13" ht="13.5" customHeight="1" x14ac:dyDescent="0.25">
      <c r="A135" s="340" t="s">
        <v>10386</v>
      </c>
      <c r="B135" s="348" t="s">
        <v>384</v>
      </c>
      <c r="C135" s="523" t="s">
        <v>10387</v>
      </c>
      <c r="D135" s="523"/>
      <c r="E135" s="523"/>
      <c r="F135" s="523"/>
      <c r="G135" s="523"/>
      <c r="H135" s="523"/>
      <c r="I135" s="523"/>
      <c r="J135" s="523"/>
      <c r="K135" s="523"/>
      <c r="L135" s="348" t="s">
        <v>9</v>
      </c>
      <c r="M135" s="341">
        <v>2.5</v>
      </c>
    </row>
    <row r="136" spans="1:13" ht="12.75" customHeight="1" x14ac:dyDescent="0.25">
      <c r="A136" s="340" t="s">
        <v>10388</v>
      </c>
      <c r="B136" s="348" t="s">
        <v>384</v>
      </c>
      <c r="C136" s="523" t="s">
        <v>10389</v>
      </c>
      <c r="D136" s="523"/>
      <c r="E136" s="523"/>
      <c r="F136" s="523"/>
      <c r="G136" s="523"/>
      <c r="H136" s="523"/>
      <c r="I136" s="523"/>
      <c r="J136" s="523"/>
      <c r="K136" s="523"/>
      <c r="L136" s="348" t="s">
        <v>9</v>
      </c>
      <c r="M136" s="341">
        <v>16.239999999999998</v>
      </c>
    </row>
    <row r="137" spans="1:13" ht="13.5" customHeight="1" x14ac:dyDescent="0.25">
      <c r="A137" s="340" t="s">
        <v>10390</v>
      </c>
      <c r="B137" s="348" t="s">
        <v>384</v>
      </c>
      <c r="C137" s="523" t="s">
        <v>10391</v>
      </c>
      <c r="D137" s="523"/>
      <c r="E137" s="523"/>
      <c r="F137" s="523"/>
      <c r="G137" s="523"/>
      <c r="H137" s="523"/>
      <c r="I137" s="523"/>
      <c r="J137" s="523"/>
      <c r="K137" s="523"/>
      <c r="L137" s="348" t="s">
        <v>9</v>
      </c>
      <c r="M137" s="341">
        <v>18.04</v>
      </c>
    </row>
    <row r="138" spans="1:13" ht="12.75" customHeight="1" x14ac:dyDescent="0.25">
      <c r="A138" s="340" t="s">
        <v>10392</v>
      </c>
      <c r="B138" s="348" t="s">
        <v>384</v>
      </c>
      <c r="C138" s="523" t="s">
        <v>10393</v>
      </c>
      <c r="D138" s="523"/>
      <c r="E138" s="523"/>
      <c r="F138" s="523"/>
      <c r="G138" s="523"/>
      <c r="H138" s="523"/>
      <c r="I138" s="523"/>
      <c r="J138" s="523"/>
      <c r="K138" s="523"/>
      <c r="L138" s="348" t="s">
        <v>9</v>
      </c>
      <c r="M138" s="341">
        <v>5.41</v>
      </c>
    </row>
    <row r="139" spans="1:13" ht="12.75" customHeight="1" x14ac:dyDescent="0.25">
      <c r="A139" s="340" t="s">
        <v>10394</v>
      </c>
      <c r="B139" s="348" t="s">
        <v>384</v>
      </c>
      <c r="C139" s="523" t="s">
        <v>10395</v>
      </c>
      <c r="D139" s="523"/>
      <c r="E139" s="523"/>
      <c r="F139" s="523"/>
      <c r="G139" s="523"/>
      <c r="H139" s="523"/>
      <c r="I139" s="523"/>
      <c r="J139" s="523"/>
      <c r="K139" s="523"/>
      <c r="L139" s="348" t="s">
        <v>9</v>
      </c>
      <c r="M139" s="341">
        <v>38.31</v>
      </c>
    </row>
    <row r="140" spans="1:13" ht="13.5" customHeight="1" x14ac:dyDescent="0.25">
      <c r="A140" s="338" t="s">
        <v>1611</v>
      </c>
      <c r="B140" s="347" t="s">
        <v>384</v>
      </c>
      <c r="C140" s="524" t="s">
        <v>10396</v>
      </c>
      <c r="D140" s="524"/>
      <c r="E140" s="524"/>
      <c r="F140" s="524"/>
      <c r="G140" s="524"/>
      <c r="H140" s="524"/>
      <c r="I140" s="524"/>
      <c r="J140" s="524"/>
      <c r="K140" s="524"/>
      <c r="L140" s="339"/>
      <c r="M140" s="339"/>
    </row>
    <row r="141" spans="1:13" ht="12.75" customHeight="1" x14ac:dyDescent="0.25">
      <c r="A141" s="340" t="s">
        <v>10397</v>
      </c>
      <c r="B141" s="348" t="s">
        <v>384</v>
      </c>
      <c r="C141" s="523" t="s">
        <v>10398</v>
      </c>
      <c r="D141" s="523"/>
      <c r="E141" s="523"/>
      <c r="F141" s="523"/>
      <c r="G141" s="523"/>
      <c r="H141" s="523"/>
      <c r="I141" s="523"/>
      <c r="J141" s="523"/>
      <c r="K141" s="523"/>
      <c r="L141" s="348" t="s">
        <v>9</v>
      </c>
      <c r="M141" s="341">
        <v>2.5</v>
      </c>
    </row>
    <row r="142" spans="1:13" ht="12.75" customHeight="1" x14ac:dyDescent="0.25">
      <c r="A142" s="340" t="s">
        <v>10399</v>
      </c>
      <c r="B142" s="348" t="s">
        <v>384</v>
      </c>
      <c r="C142" s="523" t="s">
        <v>10400</v>
      </c>
      <c r="D142" s="523"/>
      <c r="E142" s="523"/>
      <c r="F142" s="523"/>
      <c r="G142" s="523"/>
      <c r="H142" s="523"/>
      <c r="I142" s="523"/>
      <c r="J142" s="523"/>
      <c r="K142" s="523"/>
      <c r="L142" s="348" t="s">
        <v>9</v>
      </c>
      <c r="M142" s="341">
        <v>12.63</v>
      </c>
    </row>
    <row r="143" spans="1:13" ht="13.5" customHeight="1" x14ac:dyDescent="0.25">
      <c r="A143" s="340" t="s">
        <v>10401</v>
      </c>
      <c r="B143" s="348" t="s">
        <v>384</v>
      </c>
      <c r="C143" s="523" t="s">
        <v>10391</v>
      </c>
      <c r="D143" s="523"/>
      <c r="E143" s="523"/>
      <c r="F143" s="523"/>
      <c r="G143" s="523"/>
      <c r="H143" s="523"/>
      <c r="I143" s="523"/>
      <c r="J143" s="523"/>
      <c r="K143" s="523"/>
      <c r="L143" s="348" t="s">
        <v>9</v>
      </c>
      <c r="M143" s="341">
        <v>23.45</v>
      </c>
    </row>
    <row r="144" spans="1:13" ht="12.75" customHeight="1" x14ac:dyDescent="0.25">
      <c r="A144" s="340" t="s">
        <v>10402</v>
      </c>
      <c r="B144" s="348" t="s">
        <v>384</v>
      </c>
      <c r="C144" s="523" t="s">
        <v>10403</v>
      </c>
      <c r="D144" s="523"/>
      <c r="E144" s="523"/>
      <c r="F144" s="523"/>
      <c r="G144" s="523"/>
      <c r="H144" s="523"/>
      <c r="I144" s="523"/>
      <c r="J144" s="523"/>
      <c r="K144" s="523"/>
      <c r="L144" s="348" t="s">
        <v>9</v>
      </c>
      <c r="M144" s="341">
        <v>6.32</v>
      </c>
    </row>
    <row r="145" spans="1:13" ht="13.5" customHeight="1" x14ac:dyDescent="0.25">
      <c r="A145" s="340" t="s">
        <v>10404</v>
      </c>
      <c r="B145" s="348" t="s">
        <v>384</v>
      </c>
      <c r="C145" s="523" t="s">
        <v>10405</v>
      </c>
      <c r="D145" s="523"/>
      <c r="E145" s="523"/>
      <c r="F145" s="523"/>
      <c r="G145" s="523"/>
      <c r="H145" s="523"/>
      <c r="I145" s="523"/>
      <c r="J145" s="523"/>
      <c r="K145" s="523"/>
      <c r="L145" s="348" t="s">
        <v>9</v>
      </c>
      <c r="M145" s="341">
        <v>14.88</v>
      </c>
    </row>
    <row r="146" spans="1:13" ht="12.75" customHeight="1" x14ac:dyDescent="0.25">
      <c r="A146" s="340" t="s">
        <v>10406</v>
      </c>
      <c r="B146" s="348" t="s">
        <v>384</v>
      </c>
      <c r="C146" s="523" t="s">
        <v>10407</v>
      </c>
      <c r="D146" s="523"/>
      <c r="E146" s="523"/>
      <c r="F146" s="523"/>
      <c r="G146" s="523"/>
      <c r="H146" s="523"/>
      <c r="I146" s="523"/>
      <c r="J146" s="523"/>
      <c r="K146" s="523"/>
      <c r="L146" s="348" t="s">
        <v>9</v>
      </c>
      <c r="M146" s="341">
        <v>24.8</v>
      </c>
    </row>
    <row r="147" spans="1:13" ht="12.75" customHeight="1" x14ac:dyDescent="0.25">
      <c r="A147" s="338" t="s">
        <v>1615</v>
      </c>
      <c r="B147" s="347" t="s">
        <v>384</v>
      </c>
      <c r="C147" s="524" t="s">
        <v>10408</v>
      </c>
      <c r="D147" s="524"/>
      <c r="E147" s="524"/>
      <c r="F147" s="524"/>
      <c r="G147" s="524"/>
      <c r="H147" s="524"/>
      <c r="I147" s="524"/>
      <c r="J147" s="524"/>
      <c r="K147" s="524"/>
      <c r="L147" s="339"/>
      <c r="M147" s="339"/>
    </row>
    <row r="148" spans="1:13" ht="13.5" customHeight="1" x14ac:dyDescent="0.25">
      <c r="A148" s="340" t="s">
        <v>10409</v>
      </c>
      <c r="B148" s="348" t="s">
        <v>384</v>
      </c>
      <c r="C148" s="523" t="s">
        <v>10410</v>
      </c>
      <c r="D148" s="523"/>
      <c r="E148" s="523"/>
      <c r="F148" s="523"/>
      <c r="G148" s="523"/>
      <c r="H148" s="523"/>
      <c r="I148" s="523"/>
      <c r="J148" s="523"/>
      <c r="K148" s="523"/>
      <c r="L148" s="348" t="s">
        <v>9</v>
      </c>
      <c r="M148" s="341">
        <v>21.65</v>
      </c>
    </row>
    <row r="149" spans="1:13" ht="12.75" customHeight="1" x14ac:dyDescent="0.25">
      <c r="A149" s="340" t="s">
        <v>10411</v>
      </c>
      <c r="B149" s="348" t="s">
        <v>384</v>
      </c>
      <c r="C149" s="523" t="s">
        <v>10412</v>
      </c>
      <c r="D149" s="523"/>
      <c r="E149" s="523"/>
      <c r="F149" s="523"/>
      <c r="G149" s="523"/>
      <c r="H149" s="523"/>
      <c r="I149" s="523"/>
      <c r="J149" s="523"/>
      <c r="K149" s="523"/>
      <c r="L149" s="348" t="s">
        <v>9</v>
      </c>
      <c r="M149" s="341">
        <v>13.79</v>
      </c>
    </row>
    <row r="150" spans="1:13" ht="13.5" customHeight="1" x14ac:dyDescent="0.25">
      <c r="A150" s="340" t="s">
        <v>10413</v>
      </c>
      <c r="B150" s="348" t="s">
        <v>384</v>
      </c>
      <c r="C150" s="523" t="s">
        <v>10414</v>
      </c>
      <c r="D150" s="523"/>
      <c r="E150" s="523"/>
      <c r="F150" s="523"/>
      <c r="G150" s="523"/>
      <c r="H150" s="523"/>
      <c r="I150" s="523"/>
      <c r="J150" s="523"/>
      <c r="K150" s="523"/>
      <c r="L150" s="348" t="s">
        <v>9</v>
      </c>
      <c r="M150" s="341">
        <v>5.08</v>
      </c>
    </row>
    <row r="151" spans="1:13" ht="12.75" customHeight="1" x14ac:dyDescent="0.25">
      <c r="A151" s="340" t="s">
        <v>10415</v>
      </c>
      <c r="B151" s="348" t="s">
        <v>384</v>
      </c>
      <c r="C151" s="523" t="s">
        <v>10416</v>
      </c>
      <c r="D151" s="523"/>
      <c r="E151" s="523"/>
      <c r="F151" s="523"/>
      <c r="G151" s="523"/>
      <c r="H151" s="523"/>
      <c r="I151" s="523"/>
      <c r="J151" s="523"/>
      <c r="K151" s="523"/>
      <c r="L151" s="348" t="s">
        <v>9</v>
      </c>
      <c r="M151" s="341">
        <v>6</v>
      </c>
    </row>
    <row r="152" spans="1:13" ht="12.75" customHeight="1" x14ac:dyDescent="0.25">
      <c r="A152" s="340" t="s">
        <v>10417</v>
      </c>
      <c r="B152" s="348" t="s">
        <v>384</v>
      </c>
      <c r="C152" s="523" t="s">
        <v>10418</v>
      </c>
      <c r="D152" s="523"/>
      <c r="E152" s="523"/>
      <c r="F152" s="523"/>
      <c r="G152" s="523"/>
      <c r="H152" s="523"/>
      <c r="I152" s="523"/>
      <c r="J152" s="523"/>
      <c r="K152" s="523"/>
      <c r="L152" s="348" t="s">
        <v>9</v>
      </c>
      <c r="M152" s="341">
        <v>6.32</v>
      </c>
    </row>
    <row r="153" spans="1:13" ht="13.5" customHeight="1" x14ac:dyDescent="0.25">
      <c r="A153" s="340" t="s">
        <v>10419</v>
      </c>
      <c r="B153" s="348" t="s">
        <v>384</v>
      </c>
      <c r="C153" s="523" t="s">
        <v>10420</v>
      </c>
      <c r="D153" s="523"/>
      <c r="E153" s="523"/>
      <c r="F153" s="523"/>
      <c r="G153" s="523"/>
      <c r="H153" s="523"/>
      <c r="I153" s="523"/>
      <c r="J153" s="523"/>
      <c r="K153" s="523"/>
      <c r="L153" s="348" t="s">
        <v>9</v>
      </c>
      <c r="M153" s="341">
        <v>13.79</v>
      </c>
    </row>
    <row r="154" spans="1:13" ht="12.75" customHeight="1" x14ac:dyDescent="0.25">
      <c r="A154" s="338" t="s">
        <v>1620</v>
      </c>
      <c r="B154" s="347" t="s">
        <v>384</v>
      </c>
      <c r="C154" s="524" t="s">
        <v>10421</v>
      </c>
      <c r="D154" s="524"/>
      <c r="E154" s="524"/>
      <c r="F154" s="524"/>
      <c r="G154" s="524"/>
      <c r="H154" s="524"/>
      <c r="I154" s="524"/>
      <c r="J154" s="524"/>
      <c r="K154" s="524"/>
      <c r="L154" s="339"/>
      <c r="M154" s="339"/>
    </row>
    <row r="155" spans="1:13" ht="12.75" customHeight="1" x14ac:dyDescent="0.25">
      <c r="A155" s="340" t="s">
        <v>16</v>
      </c>
      <c r="B155" s="348" t="s">
        <v>384</v>
      </c>
      <c r="C155" s="523" t="s">
        <v>15</v>
      </c>
      <c r="D155" s="523"/>
      <c r="E155" s="523"/>
      <c r="F155" s="523"/>
      <c r="G155" s="523"/>
      <c r="H155" s="523"/>
      <c r="I155" s="523"/>
      <c r="J155" s="523"/>
      <c r="K155" s="523"/>
      <c r="L155" s="348" t="s">
        <v>8</v>
      </c>
      <c r="M155" s="341">
        <v>1.99</v>
      </c>
    </row>
    <row r="156" spans="1:13" ht="13.5" customHeight="1" x14ac:dyDescent="0.25">
      <c r="A156" s="338" t="s">
        <v>1624</v>
      </c>
      <c r="B156" s="347" t="s">
        <v>384</v>
      </c>
      <c r="C156" s="524" t="s">
        <v>10422</v>
      </c>
      <c r="D156" s="524"/>
      <c r="E156" s="524"/>
      <c r="F156" s="524"/>
      <c r="G156" s="524"/>
      <c r="H156" s="524"/>
      <c r="I156" s="524"/>
      <c r="J156" s="524"/>
      <c r="K156" s="524"/>
      <c r="L156" s="339"/>
      <c r="M156" s="339"/>
    </row>
    <row r="157" spans="1:13" ht="12.75" customHeight="1" x14ac:dyDescent="0.25">
      <c r="A157" s="340" t="s">
        <v>10423</v>
      </c>
      <c r="B157" s="348" t="s">
        <v>384</v>
      </c>
      <c r="C157" s="523" t="s">
        <v>10424</v>
      </c>
      <c r="D157" s="523"/>
      <c r="E157" s="523"/>
      <c r="F157" s="523"/>
      <c r="G157" s="523"/>
      <c r="H157" s="523"/>
      <c r="I157" s="523"/>
      <c r="J157" s="523"/>
      <c r="K157" s="523"/>
      <c r="L157" s="348" t="s">
        <v>10</v>
      </c>
      <c r="M157" s="341">
        <v>223.26</v>
      </c>
    </row>
    <row r="158" spans="1:13" ht="13.5" customHeight="1" x14ac:dyDescent="0.25">
      <c r="A158" s="340" t="s">
        <v>10425</v>
      </c>
      <c r="B158" s="348" t="s">
        <v>384</v>
      </c>
      <c r="C158" s="523" t="s">
        <v>10426</v>
      </c>
      <c r="D158" s="523"/>
      <c r="E158" s="523"/>
      <c r="F158" s="523"/>
      <c r="G158" s="523"/>
      <c r="H158" s="523"/>
      <c r="I158" s="523"/>
      <c r="J158" s="523"/>
      <c r="K158" s="523"/>
      <c r="L158" s="348" t="s">
        <v>10</v>
      </c>
      <c r="M158" s="341">
        <v>306.70999999999998</v>
      </c>
    </row>
    <row r="159" spans="1:13" ht="12.75" customHeight="1" x14ac:dyDescent="0.25">
      <c r="A159" s="340" t="s">
        <v>10427</v>
      </c>
      <c r="B159" s="348" t="s">
        <v>384</v>
      </c>
      <c r="C159" s="523" t="s">
        <v>10428</v>
      </c>
      <c r="D159" s="523"/>
      <c r="E159" s="523"/>
      <c r="F159" s="523"/>
      <c r="G159" s="523"/>
      <c r="H159" s="523"/>
      <c r="I159" s="523"/>
      <c r="J159" s="523"/>
      <c r="K159" s="523"/>
      <c r="L159" s="348" t="s">
        <v>10</v>
      </c>
      <c r="M159" s="341">
        <v>79.83</v>
      </c>
    </row>
    <row r="160" spans="1:13" ht="12.75" customHeight="1" x14ac:dyDescent="0.25">
      <c r="A160" s="340" t="s">
        <v>10429</v>
      </c>
      <c r="B160" s="348" t="s">
        <v>384</v>
      </c>
      <c r="C160" s="523" t="s">
        <v>10430</v>
      </c>
      <c r="D160" s="523"/>
      <c r="E160" s="523"/>
      <c r="F160" s="523"/>
      <c r="G160" s="523"/>
      <c r="H160" s="523"/>
      <c r="I160" s="523"/>
      <c r="J160" s="523"/>
      <c r="K160" s="523"/>
      <c r="L160" s="348" t="s">
        <v>10</v>
      </c>
      <c r="M160" s="341">
        <v>125.93</v>
      </c>
    </row>
    <row r="161" spans="1:13" ht="13.5" customHeight="1" x14ac:dyDescent="0.25">
      <c r="A161" s="338" t="s">
        <v>1632</v>
      </c>
      <c r="B161" s="347" t="s">
        <v>384</v>
      </c>
      <c r="C161" s="524" t="s">
        <v>10431</v>
      </c>
      <c r="D161" s="524"/>
      <c r="E161" s="524"/>
      <c r="F161" s="524"/>
      <c r="G161" s="524"/>
      <c r="H161" s="524"/>
      <c r="I161" s="524"/>
      <c r="J161" s="524"/>
      <c r="K161" s="524"/>
      <c r="L161" s="339"/>
      <c r="M161" s="339"/>
    </row>
    <row r="162" spans="1:13" ht="12.75" customHeight="1" x14ac:dyDescent="0.25">
      <c r="A162" s="340" t="s">
        <v>10432</v>
      </c>
      <c r="B162" s="348" t="s">
        <v>384</v>
      </c>
      <c r="C162" s="523" t="s">
        <v>10433</v>
      </c>
      <c r="D162" s="523"/>
      <c r="E162" s="523"/>
      <c r="F162" s="523"/>
      <c r="G162" s="523"/>
      <c r="H162" s="523"/>
      <c r="I162" s="523"/>
      <c r="J162" s="523"/>
      <c r="K162" s="523"/>
      <c r="L162" s="348" t="s">
        <v>10</v>
      </c>
      <c r="M162" s="341">
        <v>101.47</v>
      </c>
    </row>
    <row r="163" spans="1:13" ht="13.5" customHeight="1" x14ac:dyDescent="0.25">
      <c r="A163" s="338" t="s">
        <v>1635</v>
      </c>
      <c r="B163" s="347" t="s">
        <v>384</v>
      </c>
      <c r="C163" s="524" t="s">
        <v>10434</v>
      </c>
      <c r="D163" s="524"/>
      <c r="E163" s="524"/>
      <c r="F163" s="524"/>
      <c r="G163" s="524"/>
      <c r="H163" s="524"/>
      <c r="I163" s="524"/>
      <c r="J163" s="524"/>
      <c r="K163" s="524"/>
      <c r="L163" s="339"/>
      <c r="M163" s="339"/>
    </row>
    <row r="164" spans="1:13" ht="12.75" customHeight="1" x14ac:dyDescent="0.25">
      <c r="A164" s="340" t="s">
        <v>10435</v>
      </c>
      <c r="B164" s="348" t="s">
        <v>384</v>
      </c>
      <c r="C164" s="523" t="s">
        <v>10436</v>
      </c>
      <c r="D164" s="523"/>
      <c r="E164" s="523"/>
      <c r="F164" s="523"/>
      <c r="G164" s="523"/>
      <c r="H164" s="523"/>
      <c r="I164" s="523"/>
      <c r="J164" s="523"/>
      <c r="K164" s="523"/>
      <c r="L164" s="348" t="s">
        <v>8</v>
      </c>
      <c r="M164" s="341">
        <v>7.9</v>
      </c>
    </row>
    <row r="165" spans="1:13" ht="12.75" customHeight="1" x14ac:dyDescent="0.25">
      <c r="A165" s="340" t="s">
        <v>10437</v>
      </c>
      <c r="B165" s="348" t="s">
        <v>384</v>
      </c>
      <c r="C165" s="523" t="s">
        <v>10438</v>
      </c>
      <c r="D165" s="523"/>
      <c r="E165" s="523"/>
      <c r="F165" s="523"/>
      <c r="G165" s="523"/>
      <c r="H165" s="523"/>
      <c r="I165" s="523"/>
      <c r="J165" s="523"/>
      <c r="K165" s="523"/>
      <c r="L165" s="348" t="s">
        <v>8</v>
      </c>
      <c r="M165" s="341">
        <v>23.69</v>
      </c>
    </row>
    <row r="166" spans="1:13" ht="13.5" customHeight="1" x14ac:dyDescent="0.25">
      <c r="A166" s="338" t="s">
        <v>1646</v>
      </c>
      <c r="B166" s="347" t="s">
        <v>384</v>
      </c>
      <c r="C166" s="524" t="s">
        <v>10439</v>
      </c>
      <c r="D166" s="524"/>
      <c r="E166" s="524"/>
      <c r="F166" s="524"/>
      <c r="G166" s="524"/>
      <c r="H166" s="524"/>
      <c r="I166" s="524"/>
      <c r="J166" s="524"/>
      <c r="K166" s="524"/>
      <c r="L166" s="339"/>
      <c r="M166" s="339"/>
    </row>
    <row r="167" spans="1:13" ht="12.75" customHeight="1" x14ac:dyDescent="0.25">
      <c r="A167" s="340" t="s">
        <v>10440</v>
      </c>
      <c r="B167" s="348" t="s">
        <v>384</v>
      </c>
      <c r="C167" s="523" t="s">
        <v>10441</v>
      </c>
      <c r="D167" s="523"/>
      <c r="E167" s="523"/>
      <c r="F167" s="523"/>
      <c r="G167" s="523"/>
      <c r="H167" s="523"/>
      <c r="I167" s="523"/>
      <c r="J167" s="523"/>
      <c r="K167" s="523"/>
      <c r="L167" s="348" t="s">
        <v>9</v>
      </c>
      <c r="M167" s="341">
        <v>7.47</v>
      </c>
    </row>
    <row r="168" spans="1:13" ht="12.75" customHeight="1" x14ac:dyDescent="0.25">
      <c r="A168" s="340" t="s">
        <v>10442</v>
      </c>
      <c r="B168" s="348" t="s">
        <v>384</v>
      </c>
      <c r="C168" s="523" t="s">
        <v>10443</v>
      </c>
      <c r="D168" s="523"/>
      <c r="E168" s="523"/>
      <c r="F168" s="523"/>
      <c r="G168" s="523"/>
      <c r="H168" s="523"/>
      <c r="I168" s="523"/>
      <c r="J168" s="523"/>
      <c r="K168" s="523"/>
      <c r="L168" s="348" t="s">
        <v>10</v>
      </c>
      <c r="M168" s="341">
        <v>19.52</v>
      </c>
    </row>
    <row r="169" spans="1:13" ht="13.5" customHeight="1" x14ac:dyDescent="0.25">
      <c r="A169" s="338" t="s">
        <v>1665</v>
      </c>
      <c r="B169" s="347" t="s">
        <v>384</v>
      </c>
      <c r="C169" s="524" t="s">
        <v>10444</v>
      </c>
      <c r="D169" s="524"/>
      <c r="E169" s="524"/>
      <c r="F169" s="524"/>
      <c r="G169" s="524"/>
      <c r="H169" s="524"/>
      <c r="I169" s="524"/>
      <c r="J169" s="524"/>
      <c r="K169" s="524"/>
      <c r="L169" s="339"/>
      <c r="M169" s="339"/>
    </row>
    <row r="170" spans="1:13" ht="12.75" customHeight="1" x14ac:dyDescent="0.25">
      <c r="A170" s="340" t="s">
        <v>10445</v>
      </c>
      <c r="B170" s="348" t="s">
        <v>384</v>
      </c>
      <c r="C170" s="523" t="s">
        <v>10446</v>
      </c>
      <c r="D170" s="523"/>
      <c r="E170" s="523"/>
      <c r="F170" s="523"/>
      <c r="G170" s="523"/>
      <c r="H170" s="523"/>
      <c r="I170" s="523"/>
      <c r="J170" s="523"/>
      <c r="K170" s="523"/>
      <c r="L170" s="348" t="s">
        <v>9</v>
      </c>
      <c r="M170" s="341">
        <v>38.31</v>
      </c>
    </row>
    <row r="171" spans="1:13" ht="13.5" customHeight="1" x14ac:dyDescent="0.25">
      <c r="A171" s="340" t="s">
        <v>10447</v>
      </c>
      <c r="B171" s="348" t="s">
        <v>384</v>
      </c>
      <c r="C171" s="523" t="s">
        <v>10448</v>
      </c>
      <c r="D171" s="523"/>
      <c r="E171" s="523"/>
      <c r="F171" s="523"/>
      <c r="G171" s="523"/>
      <c r="H171" s="523"/>
      <c r="I171" s="523"/>
      <c r="J171" s="523"/>
      <c r="K171" s="523"/>
      <c r="L171" s="348" t="s">
        <v>9</v>
      </c>
      <c r="M171" s="341">
        <v>13.97</v>
      </c>
    </row>
    <row r="172" spans="1:13" ht="12.75" customHeight="1" x14ac:dyDescent="0.25">
      <c r="A172" s="340" t="s">
        <v>10449</v>
      </c>
      <c r="B172" s="348" t="s">
        <v>384</v>
      </c>
      <c r="C172" s="523" t="s">
        <v>16465</v>
      </c>
      <c r="D172" s="523"/>
      <c r="E172" s="523"/>
      <c r="F172" s="523"/>
      <c r="G172" s="523"/>
      <c r="H172" s="523"/>
      <c r="I172" s="523"/>
      <c r="J172" s="523"/>
      <c r="K172" s="523"/>
      <c r="L172" s="348" t="s">
        <v>9</v>
      </c>
      <c r="M172" s="341">
        <v>7.11</v>
      </c>
    </row>
    <row r="173" spans="1:13" ht="12.75" customHeight="1" x14ac:dyDescent="0.25">
      <c r="A173" s="340" t="s">
        <v>10450</v>
      </c>
      <c r="B173" s="348" t="s">
        <v>384</v>
      </c>
      <c r="C173" s="523" t="s">
        <v>10451</v>
      </c>
      <c r="D173" s="523"/>
      <c r="E173" s="523"/>
      <c r="F173" s="523"/>
      <c r="G173" s="523"/>
      <c r="H173" s="523"/>
      <c r="I173" s="523"/>
      <c r="J173" s="523"/>
      <c r="K173" s="523"/>
      <c r="L173" s="348" t="s">
        <v>9</v>
      </c>
      <c r="M173" s="341">
        <v>0.95</v>
      </c>
    </row>
    <row r="174" spans="1:13" ht="13.5" customHeight="1" x14ac:dyDescent="0.25">
      <c r="A174" s="338" t="s">
        <v>1668</v>
      </c>
      <c r="B174" s="347" t="s">
        <v>384</v>
      </c>
      <c r="C174" s="524" t="s">
        <v>10452</v>
      </c>
      <c r="D174" s="524"/>
      <c r="E174" s="524"/>
      <c r="F174" s="524"/>
      <c r="G174" s="524"/>
      <c r="H174" s="524"/>
      <c r="I174" s="524"/>
      <c r="J174" s="524"/>
      <c r="K174" s="524"/>
      <c r="L174" s="339"/>
      <c r="M174" s="339"/>
    </row>
    <row r="175" spans="1:13" ht="12.75" customHeight="1" x14ac:dyDescent="0.25">
      <c r="A175" s="340" t="s">
        <v>10453</v>
      </c>
      <c r="B175" s="348" t="s">
        <v>384</v>
      </c>
      <c r="C175" s="523" t="s">
        <v>10454</v>
      </c>
      <c r="D175" s="523"/>
      <c r="E175" s="523"/>
      <c r="F175" s="523"/>
      <c r="G175" s="523"/>
      <c r="H175" s="523"/>
      <c r="I175" s="523"/>
      <c r="J175" s="523"/>
      <c r="K175" s="523"/>
      <c r="L175" s="348" t="s">
        <v>9</v>
      </c>
      <c r="M175" s="341">
        <v>18.04</v>
      </c>
    </row>
    <row r="176" spans="1:13" ht="13.5" customHeight="1" x14ac:dyDescent="0.25">
      <c r="A176" s="338" t="s">
        <v>10455</v>
      </c>
      <c r="B176" s="347" t="s">
        <v>384</v>
      </c>
      <c r="C176" s="524" t="s">
        <v>10456</v>
      </c>
      <c r="D176" s="524"/>
      <c r="E176" s="524"/>
      <c r="F176" s="524"/>
      <c r="G176" s="524"/>
      <c r="H176" s="524"/>
      <c r="I176" s="524"/>
      <c r="J176" s="524"/>
      <c r="K176" s="524"/>
      <c r="L176" s="339"/>
      <c r="M176" s="339"/>
    </row>
    <row r="177" spans="1:13" ht="12.75" customHeight="1" x14ac:dyDescent="0.25">
      <c r="A177" s="340" t="s">
        <v>10457</v>
      </c>
      <c r="B177" s="348" t="s">
        <v>384</v>
      </c>
      <c r="C177" s="523" t="s">
        <v>10458</v>
      </c>
      <c r="D177" s="523"/>
      <c r="E177" s="523"/>
      <c r="F177" s="523"/>
      <c r="G177" s="523"/>
      <c r="H177" s="523"/>
      <c r="I177" s="523"/>
      <c r="J177" s="523"/>
      <c r="K177" s="523"/>
      <c r="L177" s="348" t="s">
        <v>510</v>
      </c>
      <c r="M177" s="341">
        <v>57.47</v>
      </c>
    </row>
    <row r="178" spans="1:13" ht="12.75" customHeight="1" x14ac:dyDescent="0.25">
      <c r="A178" s="340" t="s">
        <v>10459</v>
      </c>
      <c r="B178" s="348" t="s">
        <v>384</v>
      </c>
      <c r="C178" s="523" t="s">
        <v>10460</v>
      </c>
      <c r="D178" s="523"/>
      <c r="E178" s="523"/>
      <c r="F178" s="523"/>
      <c r="G178" s="523"/>
      <c r="H178" s="523"/>
      <c r="I178" s="523"/>
      <c r="J178" s="523"/>
      <c r="K178" s="523"/>
      <c r="L178" s="348" t="s">
        <v>510</v>
      </c>
      <c r="M178" s="341">
        <v>11.61</v>
      </c>
    </row>
    <row r="179" spans="1:13" ht="13.5" customHeight="1" x14ac:dyDescent="0.25">
      <c r="A179" s="340" t="s">
        <v>10461</v>
      </c>
      <c r="B179" s="348" t="s">
        <v>384</v>
      </c>
      <c r="C179" s="523" t="s">
        <v>10462</v>
      </c>
      <c r="D179" s="523"/>
      <c r="E179" s="523"/>
      <c r="F179" s="523"/>
      <c r="G179" s="523"/>
      <c r="H179" s="523"/>
      <c r="I179" s="523"/>
      <c r="J179" s="523"/>
      <c r="K179" s="523"/>
      <c r="L179" s="348" t="s">
        <v>510</v>
      </c>
      <c r="M179" s="341">
        <v>12.4</v>
      </c>
    </row>
    <row r="180" spans="1:13" ht="12.75" customHeight="1" x14ac:dyDescent="0.25">
      <c r="A180" s="340" t="s">
        <v>10463</v>
      </c>
      <c r="B180" s="348" t="s">
        <v>384</v>
      </c>
      <c r="C180" s="523" t="s">
        <v>10464</v>
      </c>
      <c r="D180" s="523"/>
      <c r="E180" s="523"/>
      <c r="F180" s="523"/>
      <c r="G180" s="523"/>
      <c r="H180" s="523"/>
      <c r="I180" s="523"/>
      <c r="J180" s="523"/>
      <c r="K180" s="523"/>
      <c r="L180" s="348" t="s">
        <v>510</v>
      </c>
      <c r="M180" s="341">
        <v>12.4</v>
      </c>
    </row>
    <row r="181" spans="1:13" ht="12.75" customHeight="1" x14ac:dyDescent="0.25">
      <c r="A181" s="340" t="s">
        <v>10465</v>
      </c>
      <c r="B181" s="348" t="s">
        <v>384</v>
      </c>
      <c r="C181" s="523" t="s">
        <v>10466</v>
      </c>
      <c r="D181" s="523"/>
      <c r="E181" s="523"/>
      <c r="F181" s="523"/>
      <c r="G181" s="523"/>
      <c r="H181" s="523"/>
      <c r="I181" s="523"/>
      <c r="J181" s="523"/>
      <c r="K181" s="523"/>
      <c r="L181" s="348" t="s">
        <v>510</v>
      </c>
      <c r="M181" s="341">
        <v>3.04</v>
      </c>
    </row>
    <row r="182" spans="1:13" ht="13.5" customHeight="1" x14ac:dyDescent="0.25">
      <c r="A182" s="340" t="s">
        <v>10467</v>
      </c>
      <c r="B182" s="348" t="s">
        <v>384</v>
      </c>
      <c r="C182" s="523" t="s">
        <v>10468</v>
      </c>
      <c r="D182" s="523"/>
      <c r="E182" s="523"/>
      <c r="F182" s="523"/>
      <c r="G182" s="523"/>
      <c r="H182" s="523"/>
      <c r="I182" s="523"/>
      <c r="J182" s="523"/>
      <c r="K182" s="523"/>
      <c r="L182" s="348" t="s">
        <v>510</v>
      </c>
      <c r="M182" s="341">
        <v>0.79</v>
      </c>
    </row>
    <row r="183" spans="1:13" ht="12.75" customHeight="1" x14ac:dyDescent="0.25">
      <c r="A183" s="340" t="s">
        <v>10469</v>
      </c>
      <c r="B183" s="348" t="s">
        <v>384</v>
      </c>
      <c r="C183" s="523" t="s">
        <v>10470</v>
      </c>
      <c r="D183" s="523"/>
      <c r="E183" s="523"/>
      <c r="F183" s="523"/>
      <c r="G183" s="523"/>
      <c r="H183" s="523"/>
      <c r="I183" s="523"/>
      <c r="J183" s="523"/>
      <c r="K183" s="523"/>
      <c r="L183" s="348" t="s">
        <v>510</v>
      </c>
      <c r="M183" s="341">
        <v>76.62</v>
      </c>
    </row>
    <row r="184" spans="1:13" ht="13.5" customHeight="1" x14ac:dyDescent="0.25">
      <c r="A184" s="340" t="s">
        <v>10471</v>
      </c>
      <c r="B184" s="348" t="s">
        <v>384</v>
      </c>
      <c r="C184" s="523" t="s">
        <v>10472</v>
      </c>
      <c r="D184" s="523"/>
      <c r="E184" s="523"/>
      <c r="F184" s="523"/>
      <c r="G184" s="523"/>
      <c r="H184" s="523"/>
      <c r="I184" s="523"/>
      <c r="J184" s="523"/>
      <c r="K184" s="523"/>
      <c r="L184" s="348" t="s">
        <v>510</v>
      </c>
      <c r="M184" s="341">
        <v>57.47</v>
      </c>
    </row>
    <row r="185" spans="1:13" ht="12.75" customHeight="1" x14ac:dyDescent="0.25">
      <c r="A185" s="340" t="s">
        <v>10473</v>
      </c>
      <c r="B185" s="348" t="s">
        <v>384</v>
      </c>
      <c r="C185" s="523" t="s">
        <v>10474</v>
      </c>
      <c r="D185" s="523"/>
      <c r="E185" s="523"/>
      <c r="F185" s="523"/>
      <c r="G185" s="523"/>
      <c r="H185" s="523"/>
      <c r="I185" s="523"/>
      <c r="J185" s="523"/>
      <c r="K185" s="523"/>
      <c r="L185" s="348" t="s">
        <v>510</v>
      </c>
      <c r="M185" s="341">
        <v>6.54</v>
      </c>
    </row>
    <row r="186" spans="1:13" ht="12.75" customHeight="1" x14ac:dyDescent="0.25">
      <c r="A186" s="338" t="s">
        <v>10475</v>
      </c>
      <c r="B186" s="347" t="s">
        <v>384</v>
      </c>
      <c r="C186" s="524" t="s">
        <v>10476</v>
      </c>
      <c r="D186" s="524"/>
      <c r="E186" s="524"/>
      <c r="F186" s="524"/>
      <c r="G186" s="524"/>
      <c r="H186" s="524"/>
      <c r="I186" s="524"/>
      <c r="J186" s="524"/>
      <c r="K186" s="524"/>
      <c r="L186" s="339"/>
      <c r="M186" s="339"/>
    </row>
    <row r="187" spans="1:13" ht="13.5" customHeight="1" x14ac:dyDescent="0.25">
      <c r="A187" s="340" t="s">
        <v>10477</v>
      </c>
      <c r="B187" s="348" t="s">
        <v>384</v>
      </c>
      <c r="C187" s="523" t="s">
        <v>10478</v>
      </c>
      <c r="D187" s="523"/>
      <c r="E187" s="523"/>
      <c r="F187" s="523"/>
      <c r="G187" s="523"/>
      <c r="H187" s="523"/>
      <c r="I187" s="523"/>
      <c r="J187" s="523"/>
      <c r="K187" s="523"/>
      <c r="L187" s="348" t="s">
        <v>9</v>
      </c>
      <c r="M187" s="341">
        <v>38.31</v>
      </c>
    </row>
    <row r="188" spans="1:13" ht="12.75" customHeight="1" x14ac:dyDescent="0.25">
      <c r="A188" s="338" t="s">
        <v>10479</v>
      </c>
      <c r="B188" s="347" t="s">
        <v>384</v>
      </c>
      <c r="C188" s="524" t="s">
        <v>10480</v>
      </c>
      <c r="D188" s="524"/>
      <c r="E188" s="524"/>
      <c r="F188" s="524"/>
      <c r="G188" s="524"/>
      <c r="H188" s="524"/>
      <c r="I188" s="524"/>
      <c r="J188" s="524"/>
      <c r="K188" s="524"/>
      <c r="L188" s="339"/>
      <c r="M188" s="339"/>
    </row>
    <row r="189" spans="1:13" ht="13.5" customHeight="1" x14ac:dyDescent="0.25">
      <c r="A189" s="340" t="s">
        <v>10481</v>
      </c>
      <c r="B189" s="348" t="s">
        <v>384</v>
      </c>
      <c r="C189" s="523" t="s">
        <v>10482</v>
      </c>
      <c r="D189" s="523"/>
      <c r="E189" s="523"/>
      <c r="F189" s="523"/>
      <c r="G189" s="523"/>
      <c r="H189" s="523"/>
      <c r="I189" s="523"/>
      <c r="J189" s="523"/>
      <c r="K189" s="523"/>
      <c r="L189" s="348" t="s">
        <v>8</v>
      </c>
      <c r="M189" s="341">
        <v>9.7100000000000009</v>
      </c>
    </row>
    <row r="190" spans="1:13" ht="12.75" customHeight="1" x14ac:dyDescent="0.25">
      <c r="A190" s="340" t="s">
        <v>10483</v>
      </c>
      <c r="B190" s="348" t="s">
        <v>384</v>
      </c>
      <c r="C190" s="523" t="s">
        <v>532</v>
      </c>
      <c r="D190" s="523"/>
      <c r="E190" s="523"/>
      <c r="F190" s="523"/>
      <c r="G190" s="523"/>
      <c r="H190" s="523"/>
      <c r="I190" s="523"/>
      <c r="J190" s="523"/>
      <c r="K190" s="523"/>
      <c r="L190" s="348" t="s">
        <v>9</v>
      </c>
      <c r="M190" s="341">
        <v>13.53</v>
      </c>
    </row>
    <row r="191" spans="1:13" ht="12.75" customHeight="1" x14ac:dyDescent="0.25">
      <c r="A191" s="338" t="s">
        <v>10484</v>
      </c>
      <c r="B191" s="347" t="s">
        <v>384</v>
      </c>
      <c r="C191" s="524" t="s">
        <v>10485</v>
      </c>
      <c r="D191" s="524"/>
      <c r="E191" s="524"/>
      <c r="F191" s="524"/>
      <c r="G191" s="524"/>
      <c r="H191" s="524"/>
      <c r="I191" s="524"/>
      <c r="J191" s="524"/>
      <c r="K191" s="524"/>
      <c r="L191" s="339"/>
      <c r="M191" s="339"/>
    </row>
    <row r="192" spans="1:13" ht="13.5" customHeight="1" x14ac:dyDescent="0.25">
      <c r="A192" s="340" t="s">
        <v>10486</v>
      </c>
      <c r="B192" s="348" t="s">
        <v>384</v>
      </c>
      <c r="C192" s="523" t="s">
        <v>10487</v>
      </c>
      <c r="D192" s="523"/>
      <c r="E192" s="523"/>
      <c r="F192" s="523"/>
      <c r="G192" s="523"/>
      <c r="H192" s="523"/>
      <c r="I192" s="523"/>
      <c r="J192" s="523"/>
      <c r="K192" s="523"/>
      <c r="L192" s="348" t="s">
        <v>10</v>
      </c>
      <c r="M192" s="341">
        <v>23.69</v>
      </c>
    </row>
    <row r="193" spans="1:13" ht="12.75" customHeight="1" x14ac:dyDescent="0.25">
      <c r="A193" s="340" t="s">
        <v>10488</v>
      </c>
      <c r="B193" s="348" t="s">
        <v>384</v>
      </c>
      <c r="C193" s="523" t="s">
        <v>10489</v>
      </c>
      <c r="D193" s="523"/>
      <c r="E193" s="523"/>
      <c r="F193" s="523"/>
      <c r="G193" s="523"/>
      <c r="H193" s="523"/>
      <c r="I193" s="523"/>
      <c r="J193" s="523"/>
      <c r="K193" s="523"/>
      <c r="L193" s="348" t="s">
        <v>10</v>
      </c>
      <c r="M193" s="341">
        <v>31.58</v>
      </c>
    </row>
    <row r="194" spans="1:13" ht="12.75" customHeight="1" x14ac:dyDescent="0.25">
      <c r="A194" s="338" t="s">
        <v>10490</v>
      </c>
      <c r="B194" s="347" t="s">
        <v>384</v>
      </c>
      <c r="C194" s="524" t="s">
        <v>10491</v>
      </c>
      <c r="D194" s="524"/>
      <c r="E194" s="524"/>
      <c r="F194" s="524"/>
      <c r="G194" s="524"/>
      <c r="H194" s="524"/>
      <c r="I194" s="524"/>
      <c r="J194" s="524"/>
      <c r="K194" s="524"/>
      <c r="L194" s="339"/>
      <c r="M194" s="339"/>
    </row>
    <row r="195" spans="1:13" ht="13.5" customHeight="1" x14ac:dyDescent="0.25">
      <c r="A195" s="340" t="s">
        <v>10492</v>
      </c>
      <c r="B195" s="348" t="s">
        <v>384</v>
      </c>
      <c r="C195" s="523" t="s">
        <v>10493</v>
      </c>
      <c r="D195" s="523"/>
      <c r="E195" s="523"/>
      <c r="F195" s="523"/>
      <c r="G195" s="523"/>
      <c r="H195" s="523"/>
      <c r="I195" s="523"/>
      <c r="J195" s="523"/>
      <c r="K195" s="523"/>
      <c r="L195" s="348" t="s">
        <v>10</v>
      </c>
      <c r="M195" s="341">
        <v>20.74</v>
      </c>
    </row>
    <row r="196" spans="1:13" ht="12.75" customHeight="1" x14ac:dyDescent="0.25">
      <c r="A196" s="340" t="s">
        <v>10494</v>
      </c>
      <c r="B196" s="348" t="s">
        <v>384</v>
      </c>
      <c r="C196" s="523" t="s">
        <v>10495</v>
      </c>
      <c r="D196" s="523"/>
      <c r="E196" s="523"/>
      <c r="F196" s="523"/>
      <c r="G196" s="523"/>
      <c r="H196" s="523"/>
      <c r="I196" s="523"/>
      <c r="J196" s="523"/>
      <c r="K196" s="523"/>
      <c r="L196" s="348" t="s">
        <v>10</v>
      </c>
      <c r="M196" s="341">
        <v>2.99</v>
      </c>
    </row>
    <row r="197" spans="1:13" ht="13.5" customHeight="1" x14ac:dyDescent="0.25">
      <c r="A197" s="338" t="s">
        <v>10496</v>
      </c>
      <c r="B197" s="347" t="s">
        <v>384</v>
      </c>
      <c r="C197" s="524" t="s">
        <v>10497</v>
      </c>
      <c r="D197" s="524"/>
      <c r="E197" s="524"/>
      <c r="F197" s="524"/>
      <c r="G197" s="524"/>
      <c r="H197" s="524"/>
      <c r="I197" s="524"/>
      <c r="J197" s="524"/>
      <c r="K197" s="524"/>
      <c r="L197" s="339"/>
      <c r="M197" s="339"/>
    </row>
    <row r="198" spans="1:13" ht="12.75" customHeight="1" x14ac:dyDescent="0.25">
      <c r="A198" s="340" t="s">
        <v>10498</v>
      </c>
      <c r="B198" s="348" t="s">
        <v>384</v>
      </c>
      <c r="C198" s="523" t="s">
        <v>10499</v>
      </c>
      <c r="D198" s="523"/>
      <c r="E198" s="523"/>
      <c r="F198" s="523"/>
      <c r="G198" s="523"/>
      <c r="H198" s="523"/>
      <c r="I198" s="523"/>
      <c r="J198" s="523"/>
      <c r="K198" s="523"/>
      <c r="L198" s="348" t="s">
        <v>10</v>
      </c>
      <c r="M198" s="341">
        <v>3.74</v>
      </c>
    </row>
    <row r="199" spans="1:13" ht="12.75" customHeight="1" x14ac:dyDescent="0.25">
      <c r="A199" s="340" t="s">
        <v>10500</v>
      </c>
      <c r="B199" s="348" t="s">
        <v>384</v>
      </c>
      <c r="C199" s="523" t="s">
        <v>10501</v>
      </c>
      <c r="D199" s="523"/>
      <c r="E199" s="523"/>
      <c r="F199" s="523"/>
      <c r="G199" s="523"/>
      <c r="H199" s="523"/>
      <c r="I199" s="523"/>
      <c r="J199" s="523"/>
      <c r="K199" s="523"/>
      <c r="L199" s="348" t="s">
        <v>10</v>
      </c>
      <c r="M199" s="341">
        <v>7.16</v>
      </c>
    </row>
    <row r="200" spans="1:13" ht="13.5" customHeight="1" x14ac:dyDescent="0.25">
      <c r="A200" s="340" t="s">
        <v>10502</v>
      </c>
      <c r="B200" s="348" t="s">
        <v>384</v>
      </c>
      <c r="C200" s="523" t="s">
        <v>10503</v>
      </c>
      <c r="D200" s="523"/>
      <c r="E200" s="523"/>
      <c r="F200" s="523"/>
      <c r="G200" s="523"/>
      <c r="H200" s="523"/>
      <c r="I200" s="523"/>
      <c r="J200" s="523"/>
      <c r="K200" s="523"/>
      <c r="L200" s="348" t="s">
        <v>10504</v>
      </c>
      <c r="M200" s="341">
        <v>3.23</v>
      </c>
    </row>
    <row r="201" spans="1:13" ht="12.75" customHeight="1" x14ac:dyDescent="0.25">
      <c r="A201" s="340" t="s">
        <v>10505</v>
      </c>
      <c r="B201" s="348" t="s">
        <v>384</v>
      </c>
      <c r="C201" s="523" t="s">
        <v>10506</v>
      </c>
      <c r="D201" s="523"/>
      <c r="E201" s="523"/>
      <c r="F201" s="523"/>
      <c r="G201" s="523"/>
      <c r="H201" s="523"/>
      <c r="I201" s="523"/>
      <c r="J201" s="523"/>
      <c r="K201" s="523"/>
      <c r="L201" s="348" t="s">
        <v>10504</v>
      </c>
      <c r="M201" s="341">
        <v>1.93</v>
      </c>
    </row>
    <row r="202" spans="1:13" ht="13.5" customHeight="1" x14ac:dyDescent="0.25">
      <c r="A202" s="338" t="s">
        <v>10507</v>
      </c>
      <c r="B202" s="347" t="s">
        <v>384</v>
      </c>
      <c r="C202" s="524" t="s">
        <v>10508</v>
      </c>
      <c r="D202" s="524"/>
      <c r="E202" s="524"/>
      <c r="F202" s="524"/>
      <c r="G202" s="524"/>
      <c r="H202" s="524"/>
      <c r="I202" s="524"/>
      <c r="J202" s="524"/>
      <c r="K202" s="524"/>
      <c r="L202" s="339"/>
      <c r="M202" s="339"/>
    </row>
    <row r="203" spans="1:13" ht="12.75" customHeight="1" x14ac:dyDescent="0.25">
      <c r="A203" s="340" t="s">
        <v>10509</v>
      </c>
      <c r="B203" s="348" t="s">
        <v>384</v>
      </c>
      <c r="C203" s="523" t="s">
        <v>10510</v>
      </c>
      <c r="D203" s="523"/>
      <c r="E203" s="523"/>
      <c r="F203" s="523"/>
      <c r="G203" s="523"/>
      <c r="H203" s="523"/>
      <c r="I203" s="523"/>
      <c r="J203" s="523"/>
      <c r="K203" s="523"/>
      <c r="L203" s="348" t="s">
        <v>7816</v>
      </c>
      <c r="M203" s="341">
        <v>280</v>
      </c>
    </row>
    <row r="204" spans="1:13" ht="12.75" customHeight="1" x14ac:dyDescent="0.25">
      <c r="A204" s="338" t="s">
        <v>10511</v>
      </c>
      <c r="B204" s="347" t="s">
        <v>384</v>
      </c>
      <c r="C204" s="524" t="s">
        <v>10512</v>
      </c>
      <c r="D204" s="524"/>
      <c r="E204" s="524"/>
      <c r="F204" s="524"/>
      <c r="G204" s="524"/>
      <c r="H204" s="524"/>
      <c r="I204" s="524"/>
      <c r="J204" s="524"/>
      <c r="K204" s="524"/>
      <c r="L204" s="339"/>
      <c r="M204" s="339"/>
    </row>
    <row r="205" spans="1:13" ht="13.5" customHeight="1" x14ac:dyDescent="0.25">
      <c r="A205" s="340" t="s">
        <v>10513</v>
      </c>
      <c r="B205" s="348" t="s">
        <v>384</v>
      </c>
      <c r="C205" s="523" t="s">
        <v>10514</v>
      </c>
      <c r="D205" s="523"/>
      <c r="E205" s="523"/>
      <c r="F205" s="523"/>
      <c r="G205" s="523"/>
      <c r="H205" s="523"/>
      <c r="I205" s="523"/>
      <c r="J205" s="523"/>
      <c r="K205" s="523"/>
      <c r="L205" s="348" t="s">
        <v>9</v>
      </c>
      <c r="M205" s="341">
        <v>2.63</v>
      </c>
    </row>
    <row r="206" spans="1:13" ht="12.75" customHeight="1" x14ac:dyDescent="0.25">
      <c r="A206" s="335" t="s">
        <v>10517</v>
      </c>
      <c r="B206" s="336"/>
      <c r="C206" s="525" t="s">
        <v>10518</v>
      </c>
      <c r="D206" s="525"/>
      <c r="E206" s="525"/>
      <c r="F206" s="525"/>
      <c r="G206" s="525"/>
      <c r="H206" s="525"/>
      <c r="I206" s="525"/>
      <c r="J206" s="525"/>
      <c r="K206" s="525"/>
      <c r="L206" s="337"/>
      <c r="M206" s="337"/>
    </row>
    <row r="207" spans="1:13" ht="13.5" customHeight="1" x14ac:dyDescent="0.25">
      <c r="A207" s="338" t="s">
        <v>1672</v>
      </c>
      <c r="B207" s="347" t="s">
        <v>384</v>
      </c>
      <c r="C207" s="524" t="s">
        <v>10519</v>
      </c>
      <c r="D207" s="524"/>
      <c r="E207" s="524"/>
      <c r="F207" s="524"/>
      <c r="G207" s="524"/>
      <c r="H207" s="524"/>
      <c r="I207" s="524"/>
      <c r="J207" s="524"/>
      <c r="K207" s="524"/>
      <c r="L207" s="339"/>
      <c r="M207" s="339"/>
    </row>
    <row r="208" spans="1:13" ht="12.75" customHeight="1" x14ac:dyDescent="0.25">
      <c r="A208" s="340" t="s">
        <v>10520</v>
      </c>
      <c r="B208" s="348" t="s">
        <v>384</v>
      </c>
      <c r="C208" s="523" t="s">
        <v>10521</v>
      </c>
      <c r="D208" s="523"/>
      <c r="E208" s="523"/>
      <c r="F208" s="523"/>
      <c r="G208" s="523"/>
      <c r="H208" s="523"/>
      <c r="I208" s="523"/>
      <c r="J208" s="523"/>
      <c r="K208" s="523"/>
      <c r="L208" s="348" t="s">
        <v>9</v>
      </c>
      <c r="M208" s="341">
        <v>3.47</v>
      </c>
    </row>
    <row r="209" spans="1:13" ht="12.75" customHeight="1" x14ac:dyDescent="0.25">
      <c r="A209" s="340" t="s">
        <v>10522</v>
      </c>
      <c r="B209" s="348" t="s">
        <v>384</v>
      </c>
      <c r="C209" s="523" t="s">
        <v>10523</v>
      </c>
      <c r="D209" s="523"/>
      <c r="E209" s="523"/>
      <c r="F209" s="523"/>
      <c r="G209" s="523"/>
      <c r="H209" s="523"/>
      <c r="I209" s="523"/>
      <c r="J209" s="523"/>
      <c r="K209" s="523"/>
      <c r="L209" s="348" t="s">
        <v>9</v>
      </c>
      <c r="M209" s="341">
        <v>0.73</v>
      </c>
    </row>
    <row r="210" spans="1:13" ht="13.5" customHeight="1" x14ac:dyDescent="0.25">
      <c r="A210" s="340" t="s">
        <v>10524</v>
      </c>
      <c r="B210" s="348" t="s">
        <v>384</v>
      </c>
      <c r="C210" s="523" t="s">
        <v>10525</v>
      </c>
      <c r="D210" s="523"/>
      <c r="E210" s="523"/>
      <c r="F210" s="523"/>
      <c r="G210" s="523"/>
      <c r="H210" s="523"/>
      <c r="I210" s="523"/>
      <c r="J210" s="523"/>
      <c r="K210" s="523"/>
      <c r="L210" s="348" t="s">
        <v>9</v>
      </c>
      <c r="M210" s="341">
        <v>0.63</v>
      </c>
    </row>
    <row r="211" spans="1:13" ht="12.75" customHeight="1" x14ac:dyDescent="0.25">
      <c r="A211" s="340" t="s">
        <v>10526</v>
      </c>
      <c r="B211" s="348" t="s">
        <v>384</v>
      </c>
      <c r="C211" s="523" t="s">
        <v>10527</v>
      </c>
      <c r="D211" s="523"/>
      <c r="E211" s="523"/>
      <c r="F211" s="523"/>
      <c r="G211" s="523"/>
      <c r="H211" s="523"/>
      <c r="I211" s="523"/>
      <c r="J211" s="523"/>
      <c r="K211" s="523"/>
      <c r="L211" s="348" t="s">
        <v>9</v>
      </c>
      <c r="M211" s="341">
        <v>0.43</v>
      </c>
    </row>
    <row r="212" spans="1:13" ht="12.75" customHeight="1" x14ac:dyDescent="0.25">
      <c r="A212" s="340" t="s">
        <v>10528</v>
      </c>
      <c r="B212" s="348" t="s">
        <v>384</v>
      </c>
      <c r="C212" s="523" t="s">
        <v>10529</v>
      </c>
      <c r="D212" s="523"/>
      <c r="E212" s="523"/>
      <c r="F212" s="523"/>
      <c r="G212" s="523"/>
      <c r="H212" s="523"/>
      <c r="I212" s="523"/>
      <c r="J212" s="523"/>
      <c r="K212" s="523"/>
      <c r="L212" s="348" t="s">
        <v>9</v>
      </c>
      <c r="M212" s="341">
        <v>1.58</v>
      </c>
    </row>
    <row r="213" spans="1:13" ht="13.5" customHeight="1" x14ac:dyDescent="0.25">
      <c r="A213" s="338" t="s">
        <v>1678</v>
      </c>
      <c r="B213" s="347" t="s">
        <v>384</v>
      </c>
      <c r="C213" s="524" t="s">
        <v>10530</v>
      </c>
      <c r="D213" s="524"/>
      <c r="E213" s="524"/>
      <c r="F213" s="524"/>
      <c r="G213" s="524"/>
      <c r="H213" s="524"/>
      <c r="I213" s="524"/>
      <c r="J213" s="524"/>
      <c r="K213" s="524"/>
      <c r="L213" s="339"/>
      <c r="M213" s="339"/>
    </row>
    <row r="214" spans="1:13" ht="12.75" customHeight="1" x14ac:dyDescent="0.25">
      <c r="A214" s="340" t="s">
        <v>10531</v>
      </c>
      <c r="B214" s="348" t="s">
        <v>384</v>
      </c>
      <c r="C214" s="523" t="s">
        <v>10532</v>
      </c>
      <c r="D214" s="523"/>
      <c r="E214" s="523"/>
      <c r="F214" s="523"/>
      <c r="G214" s="523"/>
      <c r="H214" s="523"/>
      <c r="I214" s="523"/>
      <c r="J214" s="523"/>
      <c r="K214" s="523"/>
      <c r="L214" s="348" t="s">
        <v>10</v>
      </c>
      <c r="M214" s="341">
        <v>5.16</v>
      </c>
    </row>
    <row r="215" spans="1:13" ht="13.5" customHeight="1" x14ac:dyDescent="0.25">
      <c r="A215" s="340" t="s">
        <v>10533</v>
      </c>
      <c r="B215" s="348" t="s">
        <v>384</v>
      </c>
      <c r="C215" s="523" t="s">
        <v>10534</v>
      </c>
      <c r="D215" s="523"/>
      <c r="E215" s="523"/>
      <c r="F215" s="523"/>
      <c r="G215" s="523"/>
      <c r="H215" s="523"/>
      <c r="I215" s="523"/>
      <c r="J215" s="523"/>
      <c r="K215" s="523"/>
      <c r="L215" s="348" t="s">
        <v>10</v>
      </c>
      <c r="M215" s="341">
        <v>7.43</v>
      </c>
    </row>
    <row r="216" spans="1:13" ht="12.75" customHeight="1" x14ac:dyDescent="0.25">
      <c r="A216" s="338" t="s">
        <v>1755</v>
      </c>
      <c r="B216" s="347" t="s">
        <v>384</v>
      </c>
      <c r="C216" s="524" t="s">
        <v>10535</v>
      </c>
      <c r="D216" s="524"/>
      <c r="E216" s="524"/>
      <c r="F216" s="524"/>
      <c r="G216" s="524"/>
      <c r="H216" s="524"/>
      <c r="I216" s="524"/>
      <c r="J216" s="524"/>
      <c r="K216" s="524"/>
      <c r="L216" s="339"/>
      <c r="M216" s="339"/>
    </row>
    <row r="217" spans="1:13" ht="12.75" customHeight="1" x14ac:dyDescent="0.25">
      <c r="A217" s="340" t="s">
        <v>10536</v>
      </c>
      <c r="B217" s="348" t="s">
        <v>384</v>
      </c>
      <c r="C217" s="523" t="s">
        <v>10532</v>
      </c>
      <c r="D217" s="523"/>
      <c r="E217" s="523"/>
      <c r="F217" s="523"/>
      <c r="G217" s="523"/>
      <c r="H217" s="523"/>
      <c r="I217" s="523"/>
      <c r="J217" s="523"/>
      <c r="K217" s="523"/>
      <c r="L217" s="348" t="s">
        <v>10</v>
      </c>
      <c r="M217" s="341">
        <v>6.82</v>
      </c>
    </row>
    <row r="218" spans="1:13" ht="13.5" customHeight="1" x14ac:dyDescent="0.25">
      <c r="A218" s="340" t="s">
        <v>10537</v>
      </c>
      <c r="B218" s="348" t="s">
        <v>384</v>
      </c>
      <c r="C218" s="523" t="s">
        <v>10534</v>
      </c>
      <c r="D218" s="523"/>
      <c r="E218" s="523"/>
      <c r="F218" s="523"/>
      <c r="G218" s="523"/>
      <c r="H218" s="523"/>
      <c r="I218" s="523"/>
      <c r="J218" s="523"/>
      <c r="K218" s="523"/>
      <c r="L218" s="348" t="s">
        <v>10</v>
      </c>
      <c r="M218" s="341">
        <v>9.1</v>
      </c>
    </row>
    <row r="219" spans="1:13" ht="12.75" customHeight="1" x14ac:dyDescent="0.25">
      <c r="A219" s="338" t="s">
        <v>1765</v>
      </c>
      <c r="B219" s="347" t="s">
        <v>384</v>
      </c>
      <c r="C219" s="524" t="s">
        <v>10538</v>
      </c>
      <c r="D219" s="524"/>
      <c r="E219" s="524"/>
      <c r="F219" s="524"/>
      <c r="G219" s="524"/>
      <c r="H219" s="524"/>
      <c r="I219" s="524"/>
      <c r="J219" s="524"/>
      <c r="K219" s="524"/>
      <c r="L219" s="339"/>
      <c r="M219" s="339"/>
    </row>
    <row r="220" spans="1:13" ht="13.5" customHeight="1" x14ac:dyDescent="0.25">
      <c r="A220" s="340" t="s">
        <v>10539</v>
      </c>
      <c r="B220" s="348" t="s">
        <v>384</v>
      </c>
      <c r="C220" s="523" t="s">
        <v>10540</v>
      </c>
      <c r="D220" s="523"/>
      <c r="E220" s="523"/>
      <c r="F220" s="523"/>
      <c r="G220" s="523"/>
      <c r="H220" s="523"/>
      <c r="I220" s="523"/>
      <c r="J220" s="523"/>
      <c r="K220" s="523"/>
      <c r="L220" s="348" t="s">
        <v>10</v>
      </c>
      <c r="M220" s="341">
        <v>126.96</v>
      </c>
    </row>
    <row r="221" spans="1:13" ht="12.75" customHeight="1" x14ac:dyDescent="0.25">
      <c r="A221" s="338" t="s">
        <v>10541</v>
      </c>
      <c r="B221" s="347" t="s">
        <v>384</v>
      </c>
      <c r="C221" s="524" t="s">
        <v>10542</v>
      </c>
      <c r="D221" s="524"/>
      <c r="E221" s="524"/>
      <c r="F221" s="524"/>
      <c r="G221" s="524"/>
      <c r="H221" s="524"/>
      <c r="I221" s="524"/>
      <c r="J221" s="524"/>
      <c r="K221" s="524"/>
      <c r="L221" s="339"/>
      <c r="M221" s="339"/>
    </row>
    <row r="222" spans="1:13" ht="12.75" customHeight="1" x14ac:dyDescent="0.25">
      <c r="A222" s="340" t="s">
        <v>10543</v>
      </c>
      <c r="B222" s="348" t="s">
        <v>384</v>
      </c>
      <c r="C222" s="523" t="s">
        <v>10493</v>
      </c>
      <c r="D222" s="523"/>
      <c r="E222" s="523"/>
      <c r="F222" s="523"/>
      <c r="G222" s="523"/>
      <c r="H222" s="523"/>
      <c r="I222" s="523"/>
      <c r="J222" s="523"/>
      <c r="K222" s="523"/>
      <c r="L222" s="348" t="s">
        <v>10</v>
      </c>
      <c r="M222" s="341">
        <v>20.74</v>
      </c>
    </row>
    <row r="223" spans="1:13" ht="13.5" customHeight="1" x14ac:dyDescent="0.25">
      <c r="A223" s="340" t="s">
        <v>315</v>
      </c>
      <c r="B223" s="348" t="s">
        <v>384</v>
      </c>
      <c r="C223" s="523" t="s">
        <v>10495</v>
      </c>
      <c r="D223" s="523"/>
      <c r="E223" s="523"/>
      <c r="F223" s="523"/>
      <c r="G223" s="523"/>
      <c r="H223" s="523"/>
      <c r="I223" s="523"/>
      <c r="J223" s="523"/>
      <c r="K223" s="523"/>
      <c r="L223" s="348" t="s">
        <v>10</v>
      </c>
      <c r="M223" s="341">
        <v>2.93</v>
      </c>
    </row>
    <row r="224" spans="1:13" ht="12.75" customHeight="1" x14ac:dyDescent="0.25">
      <c r="A224" s="338" t="s">
        <v>10544</v>
      </c>
      <c r="B224" s="347" t="s">
        <v>384</v>
      </c>
      <c r="C224" s="524" t="s">
        <v>10545</v>
      </c>
      <c r="D224" s="524"/>
      <c r="E224" s="524"/>
      <c r="F224" s="524"/>
      <c r="G224" s="524"/>
      <c r="H224" s="524"/>
      <c r="I224" s="524"/>
      <c r="J224" s="524"/>
      <c r="K224" s="524"/>
      <c r="L224" s="339"/>
      <c r="M224" s="339"/>
    </row>
    <row r="225" spans="1:13" ht="12.75" customHeight="1" x14ac:dyDescent="0.25">
      <c r="A225" s="340" t="s">
        <v>10546</v>
      </c>
      <c r="B225" s="348" t="s">
        <v>384</v>
      </c>
      <c r="C225" s="523" t="s">
        <v>10499</v>
      </c>
      <c r="D225" s="523"/>
      <c r="E225" s="523"/>
      <c r="F225" s="523"/>
      <c r="G225" s="523"/>
      <c r="H225" s="523"/>
      <c r="I225" s="523"/>
      <c r="J225" s="523"/>
      <c r="K225" s="523"/>
      <c r="L225" s="348" t="s">
        <v>10</v>
      </c>
      <c r="M225" s="341">
        <v>3.74</v>
      </c>
    </row>
    <row r="226" spans="1:13" ht="13.5" customHeight="1" x14ac:dyDescent="0.25">
      <c r="A226" s="340" t="s">
        <v>10547</v>
      </c>
      <c r="B226" s="348" t="s">
        <v>384</v>
      </c>
      <c r="C226" s="523" t="s">
        <v>10501</v>
      </c>
      <c r="D226" s="523"/>
      <c r="E226" s="523"/>
      <c r="F226" s="523"/>
      <c r="G226" s="523"/>
      <c r="H226" s="523"/>
      <c r="I226" s="523"/>
      <c r="J226" s="523"/>
      <c r="K226" s="523"/>
      <c r="L226" s="348" t="s">
        <v>10</v>
      </c>
      <c r="M226" s="341">
        <v>7.16</v>
      </c>
    </row>
    <row r="227" spans="1:13" ht="12.75" customHeight="1" x14ac:dyDescent="0.25">
      <c r="A227" s="340" t="s">
        <v>10548</v>
      </c>
      <c r="B227" s="348" t="s">
        <v>384</v>
      </c>
      <c r="C227" s="523" t="s">
        <v>10503</v>
      </c>
      <c r="D227" s="523"/>
      <c r="E227" s="523"/>
      <c r="F227" s="523"/>
      <c r="G227" s="523"/>
      <c r="H227" s="523"/>
      <c r="I227" s="523"/>
      <c r="J227" s="523"/>
      <c r="K227" s="523"/>
      <c r="L227" s="348" t="s">
        <v>10504</v>
      </c>
      <c r="M227" s="341">
        <v>3.23</v>
      </c>
    </row>
    <row r="228" spans="1:13" ht="13.5" customHeight="1" x14ac:dyDescent="0.25">
      <c r="A228" s="340" t="s">
        <v>10549</v>
      </c>
      <c r="B228" s="348" t="s">
        <v>384</v>
      </c>
      <c r="C228" s="523" t="s">
        <v>10506</v>
      </c>
      <c r="D228" s="523"/>
      <c r="E228" s="523"/>
      <c r="F228" s="523"/>
      <c r="G228" s="523"/>
      <c r="H228" s="523"/>
      <c r="I228" s="523"/>
      <c r="J228" s="523"/>
      <c r="K228" s="523"/>
      <c r="L228" s="348" t="s">
        <v>10504</v>
      </c>
      <c r="M228" s="341">
        <v>1.93</v>
      </c>
    </row>
    <row r="229" spans="1:13" ht="12.75" customHeight="1" x14ac:dyDescent="0.25">
      <c r="A229" s="338" t="s">
        <v>10550</v>
      </c>
      <c r="B229" s="347" t="s">
        <v>384</v>
      </c>
      <c r="C229" s="524" t="s">
        <v>10551</v>
      </c>
      <c r="D229" s="524"/>
      <c r="E229" s="524"/>
      <c r="F229" s="524"/>
      <c r="G229" s="524"/>
      <c r="H229" s="524"/>
      <c r="I229" s="524"/>
      <c r="J229" s="524"/>
      <c r="K229" s="524"/>
      <c r="L229" s="339"/>
      <c r="M229" s="339"/>
    </row>
    <row r="230" spans="1:13" ht="12.75" customHeight="1" x14ac:dyDescent="0.25">
      <c r="A230" s="340" t="s">
        <v>10552</v>
      </c>
      <c r="B230" s="348" t="s">
        <v>384</v>
      </c>
      <c r="C230" s="523" t="s">
        <v>10553</v>
      </c>
      <c r="D230" s="523"/>
      <c r="E230" s="523"/>
      <c r="F230" s="523"/>
      <c r="G230" s="523"/>
      <c r="H230" s="523"/>
      <c r="I230" s="523"/>
      <c r="J230" s="523"/>
      <c r="K230" s="523"/>
      <c r="L230" s="348" t="s">
        <v>10</v>
      </c>
      <c r="M230" s="341">
        <v>5.04</v>
      </c>
    </row>
    <row r="231" spans="1:13" ht="13.5" customHeight="1" x14ac:dyDescent="0.25">
      <c r="A231" s="340" t="s">
        <v>10554</v>
      </c>
      <c r="B231" s="348" t="s">
        <v>384</v>
      </c>
      <c r="C231" s="523" t="s">
        <v>10555</v>
      </c>
      <c r="D231" s="523"/>
      <c r="E231" s="523"/>
      <c r="F231" s="523"/>
      <c r="G231" s="523"/>
      <c r="H231" s="523"/>
      <c r="I231" s="523"/>
      <c r="J231" s="523"/>
      <c r="K231" s="523"/>
      <c r="L231" s="348" t="s">
        <v>10</v>
      </c>
      <c r="M231" s="341">
        <v>21.61</v>
      </c>
    </row>
    <row r="232" spans="1:13" ht="12.75" customHeight="1" x14ac:dyDescent="0.25">
      <c r="A232" s="340" t="s">
        <v>10556</v>
      </c>
      <c r="B232" s="348" t="s">
        <v>384</v>
      </c>
      <c r="C232" s="523" t="s">
        <v>10557</v>
      </c>
      <c r="D232" s="523"/>
      <c r="E232" s="523"/>
      <c r="F232" s="523"/>
      <c r="G232" s="523"/>
      <c r="H232" s="523"/>
      <c r="I232" s="523"/>
      <c r="J232" s="523"/>
      <c r="K232" s="523"/>
      <c r="L232" s="348" t="s">
        <v>10</v>
      </c>
      <c r="M232" s="341">
        <v>47.37</v>
      </c>
    </row>
    <row r="233" spans="1:13" ht="13.5" customHeight="1" x14ac:dyDescent="0.25">
      <c r="A233" s="338" t="s">
        <v>10558</v>
      </c>
      <c r="B233" s="347" t="s">
        <v>384</v>
      </c>
      <c r="C233" s="524" t="s">
        <v>10559</v>
      </c>
      <c r="D233" s="524"/>
      <c r="E233" s="524"/>
      <c r="F233" s="524"/>
      <c r="G233" s="524"/>
      <c r="H233" s="524"/>
      <c r="I233" s="524"/>
      <c r="J233" s="524"/>
      <c r="K233" s="524"/>
      <c r="L233" s="339"/>
      <c r="M233" s="339"/>
    </row>
    <row r="234" spans="1:13" ht="12.75" customHeight="1" x14ac:dyDescent="0.25">
      <c r="A234" s="340" t="s">
        <v>10560</v>
      </c>
      <c r="B234" s="348" t="s">
        <v>384</v>
      </c>
      <c r="C234" s="523" t="s">
        <v>10561</v>
      </c>
      <c r="D234" s="523"/>
      <c r="E234" s="523"/>
      <c r="F234" s="523"/>
      <c r="G234" s="523"/>
      <c r="H234" s="523"/>
      <c r="I234" s="523"/>
      <c r="J234" s="523"/>
      <c r="K234" s="523"/>
      <c r="L234" s="348" t="s">
        <v>10</v>
      </c>
      <c r="M234" s="341">
        <v>297.95999999999998</v>
      </c>
    </row>
    <row r="235" spans="1:13" ht="12.75" customHeight="1" x14ac:dyDescent="0.25">
      <c r="A235" s="338" t="s">
        <v>10562</v>
      </c>
      <c r="B235" s="347" t="s">
        <v>384</v>
      </c>
      <c r="C235" s="524" t="s">
        <v>10563</v>
      </c>
      <c r="D235" s="524"/>
      <c r="E235" s="524"/>
      <c r="F235" s="524"/>
      <c r="G235" s="524"/>
      <c r="H235" s="524"/>
      <c r="I235" s="524"/>
      <c r="J235" s="524"/>
      <c r="K235" s="524"/>
      <c r="L235" s="339"/>
      <c r="M235" s="339"/>
    </row>
    <row r="236" spans="1:13" ht="13.5" customHeight="1" x14ac:dyDescent="0.25">
      <c r="A236" s="340" t="s">
        <v>10564</v>
      </c>
      <c r="B236" s="348" t="s">
        <v>384</v>
      </c>
      <c r="C236" s="523" t="s">
        <v>10565</v>
      </c>
      <c r="D236" s="523"/>
      <c r="E236" s="523"/>
      <c r="F236" s="523"/>
      <c r="G236" s="523"/>
      <c r="H236" s="523"/>
      <c r="I236" s="523"/>
      <c r="J236" s="523"/>
      <c r="K236" s="523"/>
      <c r="L236" s="348" t="s">
        <v>10</v>
      </c>
      <c r="M236" s="341">
        <v>47.37</v>
      </c>
    </row>
    <row r="237" spans="1:13" ht="12.75" customHeight="1" x14ac:dyDescent="0.25">
      <c r="A237" s="340" t="s">
        <v>10566</v>
      </c>
      <c r="B237" s="348" t="s">
        <v>384</v>
      </c>
      <c r="C237" s="523" t="s">
        <v>10567</v>
      </c>
      <c r="D237" s="523"/>
      <c r="E237" s="523"/>
      <c r="F237" s="523"/>
      <c r="G237" s="523"/>
      <c r="H237" s="523"/>
      <c r="I237" s="523"/>
      <c r="J237" s="523"/>
      <c r="K237" s="523"/>
      <c r="L237" s="348" t="s">
        <v>10</v>
      </c>
      <c r="M237" s="341">
        <v>63.16</v>
      </c>
    </row>
    <row r="238" spans="1:13" ht="12.75" customHeight="1" x14ac:dyDescent="0.25">
      <c r="A238" s="340" t="s">
        <v>10568</v>
      </c>
      <c r="B238" s="348" t="s">
        <v>384</v>
      </c>
      <c r="C238" s="523" t="s">
        <v>10569</v>
      </c>
      <c r="D238" s="523"/>
      <c r="E238" s="523"/>
      <c r="F238" s="523"/>
      <c r="G238" s="523"/>
      <c r="H238" s="523"/>
      <c r="I238" s="523"/>
      <c r="J238" s="523"/>
      <c r="K238" s="523"/>
      <c r="L238" s="348" t="s">
        <v>10</v>
      </c>
      <c r="M238" s="341">
        <v>78.95</v>
      </c>
    </row>
    <row r="239" spans="1:13" ht="13.5" customHeight="1" x14ac:dyDescent="0.25">
      <c r="A239" s="338" t="s">
        <v>10570</v>
      </c>
      <c r="B239" s="347" t="s">
        <v>384</v>
      </c>
      <c r="C239" s="524" t="s">
        <v>10571</v>
      </c>
      <c r="D239" s="524"/>
      <c r="E239" s="524"/>
      <c r="F239" s="524"/>
      <c r="G239" s="524"/>
      <c r="H239" s="524"/>
      <c r="I239" s="524"/>
      <c r="J239" s="524"/>
      <c r="K239" s="524"/>
      <c r="L239" s="339"/>
      <c r="M239" s="339"/>
    </row>
    <row r="240" spans="1:13" ht="12.75" customHeight="1" x14ac:dyDescent="0.25">
      <c r="A240" s="340" t="s">
        <v>10572</v>
      </c>
      <c r="B240" s="348" t="s">
        <v>384</v>
      </c>
      <c r="C240" s="523" t="s">
        <v>10573</v>
      </c>
      <c r="D240" s="523"/>
      <c r="E240" s="523"/>
      <c r="F240" s="523"/>
      <c r="G240" s="523"/>
      <c r="H240" s="523"/>
      <c r="I240" s="523"/>
      <c r="J240" s="523"/>
      <c r="K240" s="523"/>
      <c r="L240" s="348" t="s">
        <v>10</v>
      </c>
      <c r="M240" s="341">
        <v>5.94</v>
      </c>
    </row>
    <row r="241" spans="1:13" ht="13.5" customHeight="1" x14ac:dyDescent="0.25">
      <c r="A241" s="340" t="s">
        <v>10574</v>
      </c>
      <c r="B241" s="348" t="s">
        <v>384</v>
      </c>
      <c r="C241" s="523" t="s">
        <v>10575</v>
      </c>
      <c r="D241" s="523"/>
      <c r="E241" s="523"/>
      <c r="F241" s="523"/>
      <c r="G241" s="523"/>
      <c r="H241" s="523"/>
      <c r="I241" s="523"/>
      <c r="J241" s="523"/>
      <c r="K241" s="523"/>
      <c r="L241" s="348" t="s">
        <v>10</v>
      </c>
      <c r="M241" s="341">
        <v>7.53</v>
      </c>
    </row>
    <row r="242" spans="1:13" ht="12.75" customHeight="1" x14ac:dyDescent="0.25">
      <c r="A242" s="340" t="s">
        <v>10576</v>
      </c>
      <c r="B242" s="348" t="s">
        <v>384</v>
      </c>
      <c r="C242" s="523" t="s">
        <v>10577</v>
      </c>
      <c r="D242" s="523"/>
      <c r="E242" s="523"/>
      <c r="F242" s="523"/>
      <c r="G242" s="523"/>
      <c r="H242" s="523"/>
      <c r="I242" s="523"/>
      <c r="J242" s="523"/>
      <c r="K242" s="523"/>
      <c r="L242" s="348" t="s">
        <v>10</v>
      </c>
      <c r="M242" s="341">
        <v>8.8000000000000007</v>
      </c>
    </row>
    <row r="243" spans="1:13" ht="12.75" customHeight="1" x14ac:dyDescent="0.25">
      <c r="A243" s="340" t="s">
        <v>10578</v>
      </c>
      <c r="B243" s="348" t="s">
        <v>384</v>
      </c>
      <c r="C243" s="523" t="s">
        <v>10579</v>
      </c>
      <c r="D243" s="523"/>
      <c r="E243" s="523"/>
      <c r="F243" s="523"/>
      <c r="G243" s="523"/>
      <c r="H243" s="523"/>
      <c r="I243" s="523"/>
      <c r="J243" s="523"/>
      <c r="K243" s="523"/>
      <c r="L243" s="348" t="s">
        <v>10</v>
      </c>
      <c r="M243" s="341">
        <v>9.43</v>
      </c>
    </row>
    <row r="244" spans="1:13" ht="13.5" customHeight="1" x14ac:dyDescent="0.25">
      <c r="A244" s="338" t="s">
        <v>10580</v>
      </c>
      <c r="B244" s="347" t="s">
        <v>384</v>
      </c>
      <c r="C244" s="524" t="s">
        <v>10581</v>
      </c>
      <c r="D244" s="524"/>
      <c r="E244" s="524"/>
      <c r="F244" s="524"/>
      <c r="G244" s="524"/>
      <c r="H244" s="524"/>
      <c r="I244" s="524"/>
      <c r="J244" s="524"/>
      <c r="K244" s="524"/>
      <c r="L244" s="339"/>
      <c r="M244" s="339"/>
    </row>
    <row r="245" spans="1:13" ht="12.75" customHeight="1" x14ac:dyDescent="0.25">
      <c r="A245" s="340" t="s">
        <v>10582</v>
      </c>
      <c r="B245" s="348" t="s">
        <v>384</v>
      </c>
      <c r="C245" s="523" t="s">
        <v>10573</v>
      </c>
      <c r="D245" s="523"/>
      <c r="E245" s="523"/>
      <c r="F245" s="523"/>
      <c r="G245" s="523"/>
      <c r="H245" s="523"/>
      <c r="I245" s="523"/>
      <c r="J245" s="523"/>
      <c r="K245" s="523"/>
      <c r="L245" s="348" t="s">
        <v>10</v>
      </c>
      <c r="M245" s="341">
        <v>7.4</v>
      </c>
    </row>
    <row r="246" spans="1:13" ht="13.5" customHeight="1" x14ac:dyDescent="0.25">
      <c r="A246" s="340" t="s">
        <v>10583</v>
      </c>
      <c r="B246" s="348" t="s">
        <v>384</v>
      </c>
      <c r="C246" s="523" t="s">
        <v>10584</v>
      </c>
      <c r="D246" s="523"/>
      <c r="E246" s="523"/>
      <c r="F246" s="523"/>
      <c r="G246" s="523"/>
      <c r="H246" s="523"/>
      <c r="I246" s="523"/>
      <c r="J246" s="523"/>
      <c r="K246" s="523"/>
      <c r="L246" s="348" t="s">
        <v>10</v>
      </c>
      <c r="M246" s="341">
        <v>9.2200000000000006</v>
      </c>
    </row>
    <row r="247" spans="1:13" ht="12.75" customHeight="1" x14ac:dyDescent="0.25">
      <c r="A247" s="340" t="s">
        <v>10585</v>
      </c>
      <c r="B247" s="348" t="s">
        <v>384</v>
      </c>
      <c r="C247" s="523" t="s">
        <v>10586</v>
      </c>
      <c r="D247" s="523"/>
      <c r="E247" s="523"/>
      <c r="F247" s="523"/>
      <c r="G247" s="523"/>
      <c r="H247" s="523"/>
      <c r="I247" s="523"/>
      <c r="J247" s="523"/>
      <c r="K247" s="523"/>
      <c r="L247" s="348" t="s">
        <v>10</v>
      </c>
      <c r="M247" s="341">
        <v>11.02</v>
      </c>
    </row>
    <row r="248" spans="1:13" ht="12.75" customHeight="1" x14ac:dyDescent="0.25">
      <c r="A248" s="340" t="s">
        <v>10587</v>
      </c>
      <c r="B248" s="348" t="s">
        <v>384</v>
      </c>
      <c r="C248" s="523" t="s">
        <v>10579</v>
      </c>
      <c r="D248" s="523"/>
      <c r="E248" s="523"/>
      <c r="F248" s="523"/>
      <c r="G248" s="523"/>
      <c r="H248" s="523"/>
      <c r="I248" s="523"/>
      <c r="J248" s="523"/>
      <c r="K248" s="523"/>
      <c r="L248" s="348" t="s">
        <v>10</v>
      </c>
      <c r="M248" s="341">
        <v>11.62</v>
      </c>
    </row>
    <row r="249" spans="1:13" ht="13.5" customHeight="1" x14ac:dyDescent="0.25">
      <c r="A249" s="338" t="s">
        <v>10588</v>
      </c>
      <c r="B249" s="347" t="s">
        <v>384</v>
      </c>
      <c r="C249" s="524" t="s">
        <v>10589</v>
      </c>
      <c r="D249" s="524"/>
      <c r="E249" s="524"/>
      <c r="F249" s="524"/>
      <c r="G249" s="524"/>
      <c r="H249" s="524"/>
      <c r="I249" s="524"/>
      <c r="J249" s="524"/>
      <c r="K249" s="524"/>
      <c r="L249" s="339"/>
      <c r="M249" s="339"/>
    </row>
    <row r="250" spans="1:13" ht="12.75" customHeight="1" x14ac:dyDescent="0.25">
      <c r="A250" s="340" t="s">
        <v>10590</v>
      </c>
      <c r="B250" s="348" t="s">
        <v>384</v>
      </c>
      <c r="C250" s="523" t="s">
        <v>10591</v>
      </c>
      <c r="D250" s="523"/>
      <c r="E250" s="523"/>
      <c r="F250" s="523"/>
      <c r="G250" s="523"/>
      <c r="H250" s="523"/>
      <c r="I250" s="523"/>
      <c r="J250" s="523"/>
      <c r="K250" s="523"/>
      <c r="L250" s="348" t="s">
        <v>10</v>
      </c>
      <c r="M250" s="341">
        <v>8.84</v>
      </c>
    </row>
    <row r="251" spans="1:13" ht="12.75" customHeight="1" x14ac:dyDescent="0.25">
      <c r="A251" s="340" t="s">
        <v>10592</v>
      </c>
      <c r="B251" s="348" t="s">
        <v>384</v>
      </c>
      <c r="C251" s="523" t="s">
        <v>10593</v>
      </c>
      <c r="D251" s="523"/>
      <c r="E251" s="523"/>
      <c r="F251" s="523"/>
      <c r="G251" s="523"/>
      <c r="H251" s="523"/>
      <c r="I251" s="523"/>
      <c r="J251" s="523"/>
      <c r="K251" s="523"/>
      <c r="L251" s="348" t="s">
        <v>10</v>
      </c>
      <c r="M251" s="341">
        <v>12.34</v>
      </c>
    </row>
    <row r="252" spans="1:13" ht="13.5" customHeight="1" x14ac:dyDescent="0.25">
      <c r="A252" s="340" t="s">
        <v>10594</v>
      </c>
      <c r="B252" s="348" t="s">
        <v>384</v>
      </c>
      <c r="C252" s="523" t="s">
        <v>10595</v>
      </c>
      <c r="D252" s="523"/>
      <c r="E252" s="523"/>
      <c r="F252" s="523"/>
      <c r="G252" s="523"/>
      <c r="H252" s="523"/>
      <c r="I252" s="523"/>
      <c r="J252" s="523"/>
      <c r="K252" s="523"/>
      <c r="L252" s="348" t="s">
        <v>10</v>
      </c>
      <c r="M252" s="341">
        <v>13.54</v>
      </c>
    </row>
    <row r="253" spans="1:13" ht="12.75" customHeight="1" x14ac:dyDescent="0.25">
      <c r="A253" s="340" t="s">
        <v>10596</v>
      </c>
      <c r="B253" s="348" t="s">
        <v>384</v>
      </c>
      <c r="C253" s="523" t="s">
        <v>10597</v>
      </c>
      <c r="D253" s="523"/>
      <c r="E253" s="523"/>
      <c r="F253" s="523"/>
      <c r="G253" s="523"/>
      <c r="H253" s="523"/>
      <c r="I253" s="523"/>
      <c r="J253" s="523"/>
      <c r="K253" s="523"/>
      <c r="L253" s="348" t="s">
        <v>10</v>
      </c>
      <c r="M253" s="341">
        <v>12.41</v>
      </c>
    </row>
    <row r="254" spans="1:13" ht="13.5" customHeight="1" x14ac:dyDescent="0.25">
      <c r="A254" s="338" t="s">
        <v>10598</v>
      </c>
      <c r="B254" s="347" t="s">
        <v>384</v>
      </c>
      <c r="C254" s="524" t="s">
        <v>10599</v>
      </c>
      <c r="D254" s="524"/>
      <c r="E254" s="524"/>
      <c r="F254" s="524"/>
      <c r="G254" s="524"/>
      <c r="H254" s="524"/>
      <c r="I254" s="524"/>
      <c r="J254" s="524"/>
      <c r="K254" s="524"/>
      <c r="L254" s="339"/>
      <c r="M254" s="339"/>
    </row>
    <row r="255" spans="1:13" ht="12.75" customHeight="1" x14ac:dyDescent="0.25">
      <c r="A255" s="340" t="s">
        <v>10600</v>
      </c>
      <c r="B255" s="348" t="s">
        <v>384</v>
      </c>
      <c r="C255" s="523" t="s">
        <v>10540</v>
      </c>
      <c r="D255" s="523"/>
      <c r="E255" s="523"/>
      <c r="F255" s="523"/>
      <c r="G255" s="523"/>
      <c r="H255" s="523"/>
      <c r="I255" s="523"/>
      <c r="J255" s="523"/>
      <c r="K255" s="523"/>
      <c r="L255" s="348" t="s">
        <v>10</v>
      </c>
      <c r="M255" s="341">
        <v>254.03</v>
      </c>
    </row>
    <row r="256" spans="1:13" ht="12.75" customHeight="1" x14ac:dyDescent="0.25">
      <c r="A256" s="338" t="s">
        <v>10601</v>
      </c>
      <c r="B256" s="347" t="s">
        <v>384</v>
      </c>
      <c r="C256" s="524" t="s">
        <v>10602</v>
      </c>
      <c r="D256" s="524"/>
      <c r="E256" s="524"/>
      <c r="F256" s="524"/>
      <c r="G256" s="524"/>
      <c r="H256" s="524"/>
      <c r="I256" s="524"/>
      <c r="J256" s="524"/>
      <c r="K256" s="524"/>
      <c r="L256" s="339"/>
      <c r="M256" s="339"/>
    </row>
    <row r="257" spans="1:13" ht="13.5" customHeight="1" x14ac:dyDescent="0.25">
      <c r="A257" s="340" t="s">
        <v>10603</v>
      </c>
      <c r="B257" s="348" t="s">
        <v>384</v>
      </c>
      <c r="C257" s="523" t="s">
        <v>10493</v>
      </c>
      <c r="D257" s="523"/>
      <c r="E257" s="523"/>
      <c r="F257" s="523"/>
      <c r="G257" s="523"/>
      <c r="H257" s="523"/>
      <c r="I257" s="523"/>
      <c r="J257" s="523"/>
      <c r="K257" s="523"/>
      <c r="L257" s="348" t="s">
        <v>10</v>
      </c>
      <c r="M257" s="341">
        <v>47.37</v>
      </c>
    </row>
    <row r="258" spans="1:13" ht="12.75" customHeight="1" x14ac:dyDescent="0.25">
      <c r="A258" s="340" t="s">
        <v>10604</v>
      </c>
      <c r="B258" s="348" t="s">
        <v>384</v>
      </c>
      <c r="C258" s="523" t="s">
        <v>10605</v>
      </c>
      <c r="D258" s="523"/>
      <c r="E258" s="523"/>
      <c r="F258" s="523"/>
      <c r="G258" s="523"/>
      <c r="H258" s="523"/>
      <c r="I258" s="523"/>
      <c r="J258" s="523"/>
      <c r="K258" s="523"/>
      <c r="L258" s="348" t="s">
        <v>10</v>
      </c>
      <c r="M258" s="341">
        <v>21.61</v>
      </c>
    </row>
    <row r="259" spans="1:13" ht="13.5" customHeight="1" x14ac:dyDescent="0.25">
      <c r="A259" s="338" t="s">
        <v>10606</v>
      </c>
      <c r="B259" s="347" t="s">
        <v>384</v>
      </c>
      <c r="C259" s="524" t="s">
        <v>10607</v>
      </c>
      <c r="D259" s="524"/>
      <c r="E259" s="524"/>
      <c r="F259" s="524"/>
      <c r="G259" s="524"/>
      <c r="H259" s="524"/>
      <c r="I259" s="524"/>
      <c r="J259" s="524"/>
      <c r="K259" s="524"/>
      <c r="L259" s="339"/>
      <c r="M259" s="339"/>
    </row>
    <row r="260" spans="1:13" ht="12.75" customHeight="1" x14ac:dyDescent="0.25">
      <c r="A260" s="340" t="s">
        <v>10608</v>
      </c>
      <c r="B260" s="348" t="s">
        <v>384</v>
      </c>
      <c r="C260" s="523" t="s">
        <v>10557</v>
      </c>
      <c r="D260" s="523"/>
      <c r="E260" s="523"/>
      <c r="F260" s="523"/>
      <c r="G260" s="523"/>
      <c r="H260" s="523"/>
      <c r="I260" s="523"/>
      <c r="J260" s="523"/>
      <c r="K260" s="523"/>
      <c r="L260" s="348" t="s">
        <v>9</v>
      </c>
      <c r="M260" s="341">
        <v>5.21</v>
      </c>
    </row>
    <row r="261" spans="1:13" ht="12.75" customHeight="1" x14ac:dyDescent="0.25">
      <c r="A261" s="340" t="s">
        <v>10609</v>
      </c>
      <c r="B261" s="348" t="s">
        <v>384</v>
      </c>
      <c r="C261" s="523" t="s">
        <v>10555</v>
      </c>
      <c r="D261" s="523"/>
      <c r="E261" s="523"/>
      <c r="F261" s="523"/>
      <c r="G261" s="523"/>
      <c r="H261" s="523"/>
      <c r="I261" s="523"/>
      <c r="J261" s="523"/>
      <c r="K261" s="523"/>
      <c r="L261" s="348" t="s">
        <v>9</v>
      </c>
      <c r="M261" s="341">
        <v>4.49</v>
      </c>
    </row>
    <row r="262" spans="1:13" ht="13.5" customHeight="1" x14ac:dyDescent="0.25">
      <c r="A262" s="340" t="s">
        <v>10610</v>
      </c>
      <c r="B262" s="348" t="s">
        <v>384</v>
      </c>
      <c r="C262" s="523" t="s">
        <v>10553</v>
      </c>
      <c r="D262" s="523"/>
      <c r="E262" s="523"/>
      <c r="F262" s="523"/>
      <c r="G262" s="523"/>
      <c r="H262" s="523"/>
      <c r="I262" s="523"/>
      <c r="J262" s="523"/>
      <c r="K262" s="523"/>
      <c r="L262" s="348" t="s">
        <v>9</v>
      </c>
      <c r="M262" s="341">
        <v>2.65</v>
      </c>
    </row>
    <row r="263" spans="1:13" ht="12.75" customHeight="1" x14ac:dyDescent="0.25">
      <c r="A263" s="338" t="s">
        <v>10611</v>
      </c>
      <c r="B263" s="347" t="s">
        <v>384</v>
      </c>
      <c r="C263" s="524" t="s">
        <v>10612</v>
      </c>
      <c r="D263" s="524"/>
      <c r="E263" s="524"/>
      <c r="F263" s="524"/>
      <c r="G263" s="524"/>
      <c r="H263" s="524"/>
      <c r="I263" s="524"/>
      <c r="J263" s="524"/>
      <c r="K263" s="524"/>
      <c r="L263" s="339"/>
      <c r="M263" s="339"/>
    </row>
    <row r="264" spans="1:13" ht="13.5" customHeight="1" x14ac:dyDescent="0.25">
      <c r="A264" s="340" t="s">
        <v>10613</v>
      </c>
      <c r="B264" s="348" t="s">
        <v>384</v>
      </c>
      <c r="C264" s="523" t="s">
        <v>10614</v>
      </c>
      <c r="D264" s="523"/>
      <c r="E264" s="523"/>
      <c r="F264" s="523"/>
      <c r="G264" s="523"/>
      <c r="H264" s="523"/>
      <c r="I264" s="523"/>
      <c r="J264" s="523"/>
      <c r="K264" s="523"/>
      <c r="L264" s="348" t="s">
        <v>10</v>
      </c>
      <c r="M264" s="341">
        <v>23.69</v>
      </c>
    </row>
    <row r="265" spans="1:13" ht="12.75" customHeight="1" x14ac:dyDescent="0.25">
      <c r="A265" s="340" t="s">
        <v>10615</v>
      </c>
      <c r="B265" s="348" t="s">
        <v>384</v>
      </c>
      <c r="C265" s="523" t="s">
        <v>10616</v>
      </c>
      <c r="D265" s="523"/>
      <c r="E265" s="523"/>
      <c r="F265" s="523"/>
      <c r="G265" s="523"/>
      <c r="H265" s="523"/>
      <c r="I265" s="523"/>
      <c r="J265" s="523"/>
      <c r="K265" s="523"/>
      <c r="L265" s="348" t="s">
        <v>10</v>
      </c>
      <c r="M265" s="341">
        <v>31.58</v>
      </c>
    </row>
    <row r="266" spans="1:13" ht="12.75" customHeight="1" x14ac:dyDescent="0.25">
      <c r="A266" s="338" t="s">
        <v>10617</v>
      </c>
      <c r="B266" s="347" t="s">
        <v>384</v>
      </c>
      <c r="C266" s="524" t="s">
        <v>10508</v>
      </c>
      <c r="D266" s="524"/>
      <c r="E266" s="524"/>
      <c r="F266" s="524"/>
      <c r="G266" s="524"/>
      <c r="H266" s="524"/>
      <c r="I266" s="524"/>
      <c r="J266" s="524"/>
      <c r="K266" s="524"/>
      <c r="L266" s="339"/>
      <c r="M266" s="339"/>
    </row>
    <row r="267" spans="1:13" ht="13.5" customHeight="1" x14ac:dyDescent="0.25">
      <c r="A267" s="340" t="s">
        <v>10618</v>
      </c>
      <c r="B267" s="348" t="s">
        <v>384</v>
      </c>
      <c r="C267" s="523" t="s">
        <v>10510</v>
      </c>
      <c r="D267" s="523"/>
      <c r="E267" s="523"/>
      <c r="F267" s="523"/>
      <c r="G267" s="523"/>
      <c r="H267" s="523"/>
      <c r="I267" s="523"/>
      <c r="J267" s="523"/>
      <c r="K267" s="523"/>
      <c r="L267" s="348" t="s">
        <v>7816</v>
      </c>
      <c r="M267" s="341">
        <v>280</v>
      </c>
    </row>
    <row r="268" spans="1:13" ht="12.75" customHeight="1" x14ac:dyDescent="0.25">
      <c r="A268" s="335" t="s">
        <v>10619</v>
      </c>
      <c r="B268" s="336"/>
      <c r="C268" s="525" t="s">
        <v>10620</v>
      </c>
      <c r="D268" s="525"/>
      <c r="E268" s="525"/>
      <c r="F268" s="525"/>
      <c r="G268" s="525"/>
      <c r="H268" s="525"/>
      <c r="I268" s="525"/>
      <c r="J268" s="525"/>
      <c r="K268" s="525"/>
      <c r="L268" s="337"/>
      <c r="M268" s="337"/>
    </row>
    <row r="269" spans="1:13" ht="12.75" customHeight="1" x14ac:dyDescent="0.25">
      <c r="A269" s="338" t="s">
        <v>1781</v>
      </c>
      <c r="B269" s="347" t="s">
        <v>384</v>
      </c>
      <c r="C269" s="524" t="s">
        <v>10621</v>
      </c>
      <c r="D269" s="524"/>
      <c r="E269" s="524"/>
      <c r="F269" s="524"/>
      <c r="G269" s="524"/>
      <c r="H269" s="524"/>
      <c r="I269" s="524"/>
      <c r="J269" s="524"/>
      <c r="K269" s="524"/>
      <c r="L269" s="339"/>
      <c r="M269" s="339"/>
    </row>
    <row r="270" spans="1:13" ht="13.5" customHeight="1" x14ac:dyDescent="0.25">
      <c r="A270" s="340" t="s">
        <v>10622</v>
      </c>
      <c r="B270" s="348" t="s">
        <v>384</v>
      </c>
      <c r="C270" s="523" t="s">
        <v>10623</v>
      </c>
      <c r="D270" s="523"/>
      <c r="E270" s="523"/>
      <c r="F270" s="523"/>
      <c r="G270" s="523"/>
      <c r="H270" s="523"/>
      <c r="I270" s="523"/>
      <c r="J270" s="523"/>
      <c r="K270" s="523"/>
      <c r="L270" s="348" t="s">
        <v>10</v>
      </c>
      <c r="M270" s="341">
        <v>284.8</v>
      </c>
    </row>
    <row r="271" spans="1:13" ht="12.75" customHeight="1" x14ac:dyDescent="0.25">
      <c r="A271" s="340" t="s">
        <v>10624</v>
      </c>
      <c r="B271" s="348" t="s">
        <v>384</v>
      </c>
      <c r="C271" s="523" t="s">
        <v>10625</v>
      </c>
      <c r="D271" s="523"/>
      <c r="E271" s="523"/>
      <c r="F271" s="523"/>
      <c r="G271" s="523"/>
      <c r="H271" s="523"/>
      <c r="I271" s="523"/>
      <c r="J271" s="523"/>
      <c r="K271" s="523"/>
      <c r="L271" s="348" t="s">
        <v>10</v>
      </c>
      <c r="M271" s="341">
        <v>338.01</v>
      </c>
    </row>
    <row r="272" spans="1:13" ht="13.5" customHeight="1" x14ac:dyDescent="0.25">
      <c r="A272" s="340" t="s">
        <v>10626</v>
      </c>
      <c r="B272" s="348" t="s">
        <v>384</v>
      </c>
      <c r="C272" s="523" t="s">
        <v>10627</v>
      </c>
      <c r="D272" s="523"/>
      <c r="E272" s="523"/>
      <c r="F272" s="523"/>
      <c r="G272" s="523"/>
      <c r="H272" s="523"/>
      <c r="I272" s="523"/>
      <c r="J272" s="523"/>
      <c r="K272" s="523"/>
      <c r="L272" s="348" t="s">
        <v>10</v>
      </c>
      <c r="M272" s="341">
        <v>760.4</v>
      </c>
    </row>
    <row r="273" spans="1:13" ht="12.75" customHeight="1" x14ac:dyDescent="0.25">
      <c r="A273" s="340" t="s">
        <v>10628</v>
      </c>
      <c r="B273" s="348" t="s">
        <v>384</v>
      </c>
      <c r="C273" s="523" t="s">
        <v>10629</v>
      </c>
      <c r="D273" s="523"/>
      <c r="E273" s="523"/>
      <c r="F273" s="523"/>
      <c r="G273" s="523"/>
      <c r="H273" s="523"/>
      <c r="I273" s="523"/>
      <c r="J273" s="523"/>
      <c r="K273" s="523"/>
      <c r="L273" s="348" t="s">
        <v>10</v>
      </c>
      <c r="M273" s="341">
        <v>777.01</v>
      </c>
    </row>
    <row r="274" spans="1:13" ht="12.75" customHeight="1" x14ac:dyDescent="0.25">
      <c r="A274" s="338" t="s">
        <v>1818</v>
      </c>
      <c r="B274" s="347" t="s">
        <v>384</v>
      </c>
      <c r="C274" s="524" t="s">
        <v>10630</v>
      </c>
      <c r="D274" s="524"/>
      <c r="E274" s="524"/>
      <c r="F274" s="524"/>
      <c r="G274" s="524"/>
      <c r="H274" s="524"/>
      <c r="I274" s="524"/>
      <c r="J274" s="524"/>
      <c r="K274" s="524"/>
      <c r="L274" s="339"/>
      <c r="M274" s="339"/>
    </row>
    <row r="275" spans="1:13" ht="13.5" customHeight="1" x14ac:dyDescent="0.25">
      <c r="A275" s="340" t="s">
        <v>10631</v>
      </c>
      <c r="B275" s="348" t="s">
        <v>384</v>
      </c>
      <c r="C275" s="523" t="s">
        <v>10632</v>
      </c>
      <c r="D275" s="523"/>
      <c r="E275" s="523"/>
      <c r="F275" s="523"/>
      <c r="G275" s="523"/>
      <c r="H275" s="523"/>
      <c r="I275" s="523"/>
      <c r="J275" s="523"/>
      <c r="K275" s="523"/>
      <c r="L275" s="348" t="s">
        <v>8</v>
      </c>
      <c r="M275" s="341">
        <v>18.95</v>
      </c>
    </row>
    <row r="276" spans="1:13" ht="12.75" customHeight="1" x14ac:dyDescent="0.25">
      <c r="A276" s="340" t="s">
        <v>10633</v>
      </c>
      <c r="B276" s="348" t="s">
        <v>384</v>
      </c>
      <c r="C276" s="523" t="s">
        <v>10634</v>
      </c>
      <c r="D276" s="523"/>
      <c r="E276" s="523"/>
      <c r="F276" s="523"/>
      <c r="G276" s="523"/>
      <c r="H276" s="523"/>
      <c r="I276" s="523"/>
      <c r="J276" s="523"/>
      <c r="K276" s="523"/>
      <c r="L276" s="348" t="s">
        <v>8</v>
      </c>
      <c r="M276" s="341">
        <v>23.69</v>
      </c>
    </row>
    <row r="277" spans="1:13" ht="13.5" customHeight="1" x14ac:dyDescent="0.25">
      <c r="A277" s="340" t="s">
        <v>10635</v>
      </c>
      <c r="B277" s="348" t="s">
        <v>384</v>
      </c>
      <c r="C277" s="523" t="s">
        <v>10636</v>
      </c>
      <c r="D277" s="523"/>
      <c r="E277" s="523"/>
      <c r="F277" s="523"/>
      <c r="G277" s="523"/>
      <c r="H277" s="523"/>
      <c r="I277" s="523"/>
      <c r="J277" s="523"/>
      <c r="K277" s="523"/>
      <c r="L277" s="348" t="s">
        <v>8</v>
      </c>
      <c r="M277" s="341">
        <v>31.58</v>
      </c>
    </row>
    <row r="278" spans="1:13" ht="12.75" customHeight="1" x14ac:dyDescent="0.25">
      <c r="A278" s="340" t="s">
        <v>10637</v>
      </c>
      <c r="B278" s="348" t="s">
        <v>384</v>
      </c>
      <c r="C278" s="523" t="s">
        <v>10638</v>
      </c>
      <c r="D278" s="523"/>
      <c r="E278" s="523"/>
      <c r="F278" s="523"/>
      <c r="G278" s="523"/>
      <c r="H278" s="523"/>
      <c r="I278" s="523"/>
      <c r="J278" s="523"/>
      <c r="K278" s="523"/>
      <c r="L278" s="348" t="s">
        <v>8</v>
      </c>
      <c r="M278" s="341">
        <v>39.479999999999997</v>
      </c>
    </row>
    <row r="279" spans="1:13" ht="12.75" customHeight="1" x14ac:dyDescent="0.25">
      <c r="A279" s="340" t="s">
        <v>10639</v>
      </c>
      <c r="B279" s="348" t="s">
        <v>384</v>
      </c>
      <c r="C279" s="523" t="s">
        <v>10640</v>
      </c>
      <c r="D279" s="523"/>
      <c r="E279" s="523"/>
      <c r="F279" s="523"/>
      <c r="G279" s="523"/>
      <c r="H279" s="523"/>
      <c r="I279" s="523"/>
      <c r="J279" s="523"/>
      <c r="K279" s="523"/>
      <c r="L279" s="348" t="s">
        <v>8</v>
      </c>
      <c r="M279" s="341">
        <v>35.64</v>
      </c>
    </row>
    <row r="280" spans="1:13" ht="13.5" customHeight="1" x14ac:dyDescent="0.25">
      <c r="A280" s="340" t="s">
        <v>10641</v>
      </c>
      <c r="B280" s="348" t="s">
        <v>384</v>
      </c>
      <c r="C280" s="523" t="s">
        <v>10642</v>
      </c>
      <c r="D280" s="523"/>
      <c r="E280" s="523"/>
      <c r="F280" s="523"/>
      <c r="G280" s="523"/>
      <c r="H280" s="523"/>
      <c r="I280" s="523"/>
      <c r="J280" s="523"/>
      <c r="K280" s="523"/>
      <c r="L280" s="348" t="s">
        <v>8</v>
      </c>
      <c r="M280" s="341">
        <v>49.09</v>
      </c>
    </row>
    <row r="281" spans="1:13" ht="12.75" customHeight="1" x14ac:dyDescent="0.25">
      <c r="A281" s="340" t="s">
        <v>10643</v>
      </c>
      <c r="B281" s="348" t="s">
        <v>384</v>
      </c>
      <c r="C281" s="523" t="s">
        <v>10644</v>
      </c>
      <c r="D281" s="523"/>
      <c r="E281" s="523"/>
      <c r="F281" s="523"/>
      <c r="G281" s="523"/>
      <c r="H281" s="523"/>
      <c r="I281" s="523"/>
      <c r="J281" s="523"/>
      <c r="K281" s="523"/>
      <c r="L281" s="348" t="s">
        <v>8</v>
      </c>
      <c r="M281" s="341">
        <v>69.03</v>
      </c>
    </row>
    <row r="282" spans="1:13" ht="12.75" customHeight="1" x14ac:dyDescent="0.25">
      <c r="A282" s="340" t="s">
        <v>10645</v>
      </c>
      <c r="B282" s="348" t="s">
        <v>384</v>
      </c>
      <c r="C282" s="523" t="s">
        <v>10646</v>
      </c>
      <c r="D282" s="523"/>
      <c r="E282" s="523"/>
      <c r="F282" s="523"/>
      <c r="G282" s="523"/>
      <c r="H282" s="523"/>
      <c r="I282" s="523"/>
      <c r="J282" s="523"/>
      <c r="K282" s="523"/>
      <c r="L282" s="348" t="s">
        <v>8</v>
      </c>
      <c r="M282" s="341">
        <v>91.67</v>
      </c>
    </row>
    <row r="283" spans="1:13" ht="13.5" customHeight="1" x14ac:dyDescent="0.25">
      <c r="A283" s="340" t="s">
        <v>10647</v>
      </c>
      <c r="B283" s="348" t="s">
        <v>384</v>
      </c>
      <c r="C283" s="523" t="s">
        <v>10648</v>
      </c>
      <c r="D283" s="523"/>
      <c r="E283" s="523"/>
      <c r="F283" s="523"/>
      <c r="G283" s="523"/>
      <c r="H283" s="523"/>
      <c r="I283" s="523"/>
      <c r="J283" s="523"/>
      <c r="K283" s="523"/>
      <c r="L283" s="348" t="s">
        <v>8</v>
      </c>
      <c r="M283" s="341">
        <v>23.41</v>
      </c>
    </row>
    <row r="284" spans="1:13" ht="12.75" customHeight="1" x14ac:dyDescent="0.25">
      <c r="A284" s="340" t="s">
        <v>10649</v>
      </c>
      <c r="B284" s="348" t="s">
        <v>384</v>
      </c>
      <c r="C284" s="523" t="s">
        <v>10650</v>
      </c>
      <c r="D284" s="523"/>
      <c r="E284" s="523"/>
      <c r="F284" s="523"/>
      <c r="G284" s="523"/>
      <c r="H284" s="523"/>
      <c r="I284" s="523"/>
      <c r="J284" s="523"/>
      <c r="K284" s="523"/>
      <c r="L284" s="348" t="s">
        <v>8</v>
      </c>
      <c r="M284" s="341">
        <v>31.8</v>
      </c>
    </row>
    <row r="285" spans="1:13" ht="13.5" customHeight="1" x14ac:dyDescent="0.25">
      <c r="A285" s="340" t="s">
        <v>10651</v>
      </c>
      <c r="B285" s="348" t="s">
        <v>384</v>
      </c>
      <c r="C285" s="523" t="s">
        <v>10652</v>
      </c>
      <c r="D285" s="523"/>
      <c r="E285" s="523"/>
      <c r="F285" s="523"/>
      <c r="G285" s="523"/>
      <c r="H285" s="523"/>
      <c r="I285" s="523"/>
      <c r="J285" s="523"/>
      <c r="K285" s="523"/>
      <c r="L285" s="348" t="s">
        <v>8</v>
      </c>
      <c r="M285" s="341">
        <v>44.16</v>
      </c>
    </row>
    <row r="286" spans="1:13" ht="12.75" customHeight="1" x14ac:dyDescent="0.25">
      <c r="A286" s="340" t="s">
        <v>10653</v>
      </c>
      <c r="B286" s="348" t="s">
        <v>384</v>
      </c>
      <c r="C286" s="523" t="s">
        <v>10654</v>
      </c>
      <c r="D286" s="523"/>
      <c r="E286" s="523"/>
      <c r="F286" s="523"/>
      <c r="G286" s="523"/>
      <c r="H286" s="523"/>
      <c r="I286" s="523"/>
      <c r="J286" s="523"/>
      <c r="K286" s="523"/>
      <c r="L286" s="348" t="s">
        <v>8</v>
      </c>
      <c r="M286" s="341">
        <v>57.15</v>
      </c>
    </row>
    <row r="287" spans="1:13" ht="12.75" customHeight="1" x14ac:dyDescent="0.25">
      <c r="A287" s="338" t="s">
        <v>1828</v>
      </c>
      <c r="B287" s="347" t="s">
        <v>384</v>
      </c>
      <c r="C287" s="524" t="s">
        <v>10655</v>
      </c>
      <c r="D287" s="524"/>
      <c r="E287" s="524"/>
      <c r="F287" s="524"/>
      <c r="G287" s="524"/>
      <c r="H287" s="524"/>
      <c r="I287" s="524"/>
      <c r="J287" s="524"/>
      <c r="K287" s="524"/>
      <c r="L287" s="339"/>
      <c r="M287" s="339"/>
    </row>
    <row r="288" spans="1:13" ht="13.5" customHeight="1" x14ac:dyDescent="0.25">
      <c r="A288" s="340" t="s">
        <v>10656</v>
      </c>
      <c r="B288" s="348" t="s">
        <v>384</v>
      </c>
      <c r="C288" s="523" t="s">
        <v>10657</v>
      </c>
      <c r="D288" s="523"/>
      <c r="E288" s="523"/>
      <c r="F288" s="523"/>
      <c r="G288" s="523"/>
      <c r="H288" s="523"/>
      <c r="I288" s="523"/>
      <c r="J288" s="523"/>
      <c r="K288" s="523"/>
      <c r="L288" s="348" t="s">
        <v>510</v>
      </c>
      <c r="M288" s="341">
        <v>2000</v>
      </c>
    </row>
    <row r="289" spans="1:13" ht="12.75" customHeight="1" x14ac:dyDescent="0.25">
      <c r="A289" s="340" t="s">
        <v>10658</v>
      </c>
      <c r="B289" s="348" t="s">
        <v>384</v>
      </c>
      <c r="C289" s="523" t="s">
        <v>10659</v>
      </c>
      <c r="D289" s="523"/>
      <c r="E289" s="523"/>
      <c r="F289" s="523"/>
      <c r="G289" s="523"/>
      <c r="H289" s="523"/>
      <c r="I289" s="523"/>
      <c r="J289" s="523"/>
      <c r="K289" s="523"/>
      <c r="L289" s="348" t="s">
        <v>8</v>
      </c>
      <c r="M289" s="341">
        <v>20</v>
      </c>
    </row>
    <row r="290" spans="1:13" ht="13.5" customHeight="1" x14ac:dyDescent="0.25">
      <c r="A290" s="340" t="s">
        <v>10660</v>
      </c>
      <c r="B290" s="348" t="s">
        <v>384</v>
      </c>
      <c r="C290" s="523" t="s">
        <v>10661</v>
      </c>
      <c r="D290" s="523"/>
      <c r="E290" s="523"/>
      <c r="F290" s="523"/>
      <c r="G290" s="523"/>
      <c r="H290" s="523"/>
      <c r="I290" s="523"/>
      <c r="J290" s="523"/>
      <c r="K290" s="523"/>
      <c r="L290" s="348" t="s">
        <v>8</v>
      </c>
      <c r="M290" s="341">
        <v>22</v>
      </c>
    </row>
    <row r="291" spans="1:13" ht="12.75" customHeight="1" x14ac:dyDescent="0.25">
      <c r="A291" s="340" t="s">
        <v>10662</v>
      </c>
      <c r="B291" s="348" t="s">
        <v>384</v>
      </c>
      <c r="C291" s="523" t="s">
        <v>10663</v>
      </c>
      <c r="D291" s="523"/>
      <c r="E291" s="523"/>
      <c r="F291" s="523"/>
      <c r="G291" s="523"/>
      <c r="H291" s="523"/>
      <c r="I291" s="523"/>
      <c r="J291" s="523"/>
      <c r="K291" s="523"/>
      <c r="L291" s="348" t="s">
        <v>8</v>
      </c>
      <c r="M291" s="341">
        <v>25</v>
      </c>
    </row>
    <row r="292" spans="1:13" ht="12.75" customHeight="1" x14ac:dyDescent="0.25">
      <c r="A292" s="340" t="s">
        <v>10664</v>
      </c>
      <c r="B292" s="348" t="s">
        <v>384</v>
      </c>
      <c r="C292" s="523" t="s">
        <v>10665</v>
      </c>
      <c r="D292" s="523"/>
      <c r="E292" s="523"/>
      <c r="F292" s="523"/>
      <c r="G292" s="523"/>
      <c r="H292" s="523"/>
      <c r="I292" s="523"/>
      <c r="J292" s="523"/>
      <c r="K292" s="523"/>
      <c r="L292" s="348" t="s">
        <v>8</v>
      </c>
      <c r="M292" s="341">
        <v>30</v>
      </c>
    </row>
    <row r="293" spans="1:13" ht="13.5" customHeight="1" x14ac:dyDescent="0.25">
      <c r="A293" s="340" t="s">
        <v>10666</v>
      </c>
      <c r="B293" s="348" t="s">
        <v>384</v>
      </c>
      <c r="C293" s="523" t="s">
        <v>10667</v>
      </c>
      <c r="D293" s="523"/>
      <c r="E293" s="523"/>
      <c r="F293" s="523"/>
      <c r="G293" s="523"/>
      <c r="H293" s="523"/>
      <c r="I293" s="523"/>
      <c r="J293" s="523"/>
      <c r="K293" s="523"/>
      <c r="L293" s="348" t="s">
        <v>8</v>
      </c>
      <c r="M293" s="341">
        <v>34</v>
      </c>
    </row>
    <row r="294" spans="1:13" ht="12.75" customHeight="1" x14ac:dyDescent="0.25">
      <c r="A294" s="338" t="s">
        <v>1836</v>
      </c>
      <c r="B294" s="347" t="s">
        <v>384</v>
      </c>
      <c r="C294" s="524" t="s">
        <v>10668</v>
      </c>
      <c r="D294" s="524"/>
      <c r="E294" s="524"/>
      <c r="F294" s="524"/>
      <c r="G294" s="524"/>
      <c r="H294" s="524"/>
      <c r="I294" s="524"/>
      <c r="J294" s="524"/>
      <c r="K294" s="524"/>
      <c r="L294" s="339"/>
      <c r="M294" s="339"/>
    </row>
    <row r="295" spans="1:13" ht="12.75" customHeight="1" x14ac:dyDescent="0.25">
      <c r="A295" s="340" t="s">
        <v>10669</v>
      </c>
      <c r="B295" s="348" t="s">
        <v>384</v>
      </c>
      <c r="C295" s="523" t="s">
        <v>10657</v>
      </c>
      <c r="D295" s="523"/>
      <c r="E295" s="523"/>
      <c r="F295" s="523"/>
      <c r="G295" s="523"/>
      <c r="H295" s="523"/>
      <c r="I295" s="523"/>
      <c r="J295" s="523"/>
      <c r="K295" s="523"/>
      <c r="L295" s="348" t="s">
        <v>510</v>
      </c>
      <c r="M295" s="341">
        <v>5000</v>
      </c>
    </row>
    <row r="296" spans="1:13" ht="13.5" customHeight="1" x14ac:dyDescent="0.25">
      <c r="A296" s="340" t="s">
        <v>10670</v>
      </c>
      <c r="B296" s="348" t="s">
        <v>384</v>
      </c>
      <c r="C296" s="523" t="s">
        <v>10671</v>
      </c>
      <c r="D296" s="523"/>
      <c r="E296" s="523"/>
      <c r="F296" s="523"/>
      <c r="G296" s="523"/>
      <c r="H296" s="523"/>
      <c r="I296" s="523"/>
      <c r="J296" s="523"/>
      <c r="K296" s="523"/>
      <c r="L296" s="348" t="s">
        <v>8</v>
      </c>
      <c r="M296" s="341">
        <v>110.92</v>
      </c>
    </row>
    <row r="297" spans="1:13" ht="12.75" customHeight="1" x14ac:dyDescent="0.25">
      <c r="A297" s="340" t="s">
        <v>10672</v>
      </c>
      <c r="B297" s="348" t="s">
        <v>384</v>
      </c>
      <c r="C297" s="523" t="s">
        <v>10673</v>
      </c>
      <c r="D297" s="523"/>
      <c r="E297" s="523"/>
      <c r="F297" s="523"/>
      <c r="G297" s="523"/>
      <c r="H297" s="523"/>
      <c r="I297" s="523"/>
      <c r="J297" s="523"/>
      <c r="K297" s="523"/>
      <c r="L297" s="348" t="s">
        <v>8</v>
      </c>
      <c r="M297" s="341">
        <v>132.19</v>
      </c>
    </row>
    <row r="298" spans="1:13" ht="13.5" customHeight="1" x14ac:dyDescent="0.25">
      <c r="A298" s="340" t="s">
        <v>10674</v>
      </c>
      <c r="B298" s="348" t="s">
        <v>384</v>
      </c>
      <c r="C298" s="523" t="s">
        <v>10675</v>
      </c>
      <c r="D298" s="523"/>
      <c r="E298" s="523"/>
      <c r="F298" s="523"/>
      <c r="G298" s="523"/>
      <c r="H298" s="523"/>
      <c r="I298" s="523"/>
      <c r="J298" s="523"/>
      <c r="K298" s="523"/>
      <c r="L298" s="348" t="s">
        <v>8</v>
      </c>
      <c r="M298" s="341">
        <v>185.08</v>
      </c>
    </row>
    <row r="299" spans="1:13" ht="12.75" customHeight="1" x14ac:dyDescent="0.25">
      <c r="A299" s="338" t="s">
        <v>1850</v>
      </c>
      <c r="B299" s="347" t="s">
        <v>384</v>
      </c>
      <c r="C299" s="524" t="s">
        <v>10676</v>
      </c>
      <c r="D299" s="524"/>
      <c r="E299" s="524"/>
      <c r="F299" s="524"/>
      <c r="G299" s="524"/>
      <c r="H299" s="524"/>
      <c r="I299" s="524"/>
      <c r="J299" s="524"/>
      <c r="K299" s="524"/>
      <c r="L299" s="339"/>
      <c r="M299" s="339"/>
    </row>
    <row r="300" spans="1:13" ht="12.75" customHeight="1" x14ac:dyDescent="0.25">
      <c r="A300" s="340" t="s">
        <v>10677</v>
      </c>
      <c r="B300" s="348" t="s">
        <v>384</v>
      </c>
      <c r="C300" s="523" t="s">
        <v>10678</v>
      </c>
      <c r="D300" s="523"/>
      <c r="E300" s="523"/>
      <c r="F300" s="523"/>
      <c r="G300" s="523"/>
      <c r="H300" s="523"/>
      <c r="I300" s="523"/>
      <c r="J300" s="523"/>
      <c r="K300" s="523"/>
      <c r="L300" s="348" t="s">
        <v>510</v>
      </c>
      <c r="M300" s="341">
        <v>22000</v>
      </c>
    </row>
    <row r="301" spans="1:13" ht="13.5" customHeight="1" x14ac:dyDescent="0.25">
      <c r="A301" s="340" t="s">
        <v>392</v>
      </c>
      <c r="B301" s="348" t="s">
        <v>384</v>
      </c>
      <c r="C301" s="523" t="s">
        <v>10679</v>
      </c>
      <c r="D301" s="523"/>
      <c r="E301" s="523"/>
      <c r="F301" s="523"/>
      <c r="G301" s="523"/>
      <c r="H301" s="523"/>
      <c r="I301" s="523"/>
      <c r="J301" s="523"/>
      <c r="K301" s="523"/>
      <c r="L301" s="348" t="s">
        <v>8</v>
      </c>
      <c r="M301" s="341">
        <v>43.42</v>
      </c>
    </row>
    <row r="302" spans="1:13" ht="12.75" customHeight="1" x14ac:dyDescent="0.25">
      <c r="A302" s="340" t="s">
        <v>10680</v>
      </c>
      <c r="B302" s="348" t="s">
        <v>384</v>
      </c>
      <c r="C302" s="523" t="s">
        <v>10681</v>
      </c>
      <c r="D302" s="523"/>
      <c r="E302" s="523"/>
      <c r="F302" s="523"/>
      <c r="G302" s="523"/>
      <c r="H302" s="523"/>
      <c r="I302" s="523"/>
      <c r="J302" s="523"/>
      <c r="K302" s="523"/>
      <c r="L302" s="348" t="s">
        <v>8</v>
      </c>
      <c r="M302" s="341">
        <v>55.95</v>
      </c>
    </row>
    <row r="303" spans="1:13" ht="13.5" customHeight="1" x14ac:dyDescent="0.25">
      <c r="A303" s="340" t="s">
        <v>10682</v>
      </c>
      <c r="B303" s="348" t="s">
        <v>384</v>
      </c>
      <c r="C303" s="523" t="s">
        <v>10683</v>
      </c>
      <c r="D303" s="523"/>
      <c r="E303" s="523"/>
      <c r="F303" s="523"/>
      <c r="G303" s="523"/>
      <c r="H303" s="523"/>
      <c r="I303" s="523"/>
      <c r="J303" s="523"/>
      <c r="K303" s="523"/>
      <c r="L303" s="348" t="s">
        <v>8</v>
      </c>
      <c r="M303" s="341">
        <v>80.599999999999994</v>
      </c>
    </row>
    <row r="304" spans="1:13" ht="12.75" customHeight="1" x14ac:dyDescent="0.25">
      <c r="A304" s="340" t="s">
        <v>10684</v>
      </c>
      <c r="B304" s="348" t="s">
        <v>384</v>
      </c>
      <c r="C304" s="523" t="s">
        <v>10685</v>
      </c>
      <c r="D304" s="523"/>
      <c r="E304" s="523"/>
      <c r="F304" s="523"/>
      <c r="G304" s="523"/>
      <c r="H304" s="523"/>
      <c r="I304" s="523"/>
      <c r="J304" s="523"/>
      <c r="K304" s="523"/>
      <c r="L304" s="348" t="s">
        <v>8</v>
      </c>
      <c r="M304" s="341">
        <v>101.66</v>
      </c>
    </row>
    <row r="305" spans="1:13" ht="12.75" customHeight="1" x14ac:dyDescent="0.25">
      <c r="A305" s="340" t="s">
        <v>10686</v>
      </c>
      <c r="B305" s="348" t="s">
        <v>384</v>
      </c>
      <c r="C305" s="523" t="s">
        <v>10687</v>
      </c>
      <c r="D305" s="523"/>
      <c r="E305" s="523"/>
      <c r="F305" s="523"/>
      <c r="G305" s="523"/>
      <c r="H305" s="523"/>
      <c r="I305" s="523"/>
      <c r="J305" s="523"/>
      <c r="K305" s="523"/>
      <c r="L305" s="348" t="s">
        <v>8</v>
      </c>
      <c r="M305" s="341">
        <v>124.39</v>
      </c>
    </row>
    <row r="306" spans="1:13" ht="13.5" customHeight="1" x14ac:dyDescent="0.25">
      <c r="A306" s="338" t="s">
        <v>10688</v>
      </c>
      <c r="B306" s="347" t="s">
        <v>384</v>
      </c>
      <c r="C306" s="524" t="s">
        <v>10689</v>
      </c>
      <c r="D306" s="524"/>
      <c r="E306" s="524"/>
      <c r="F306" s="524"/>
      <c r="G306" s="524"/>
      <c r="H306" s="524"/>
      <c r="I306" s="524"/>
      <c r="J306" s="524"/>
      <c r="K306" s="524"/>
      <c r="L306" s="339"/>
      <c r="M306" s="339"/>
    </row>
    <row r="307" spans="1:13" ht="12.75" customHeight="1" x14ac:dyDescent="0.25">
      <c r="A307" s="340" t="s">
        <v>10690</v>
      </c>
      <c r="B307" s="348" t="s">
        <v>384</v>
      </c>
      <c r="C307" s="523" t="s">
        <v>10691</v>
      </c>
      <c r="D307" s="523"/>
      <c r="E307" s="523"/>
      <c r="F307" s="523"/>
      <c r="G307" s="523"/>
      <c r="H307" s="523"/>
      <c r="I307" s="523"/>
      <c r="J307" s="523"/>
      <c r="K307" s="523"/>
      <c r="L307" s="348" t="s">
        <v>510</v>
      </c>
      <c r="M307" s="341">
        <v>20000</v>
      </c>
    </row>
    <row r="308" spans="1:13" ht="12.75" customHeight="1" x14ac:dyDescent="0.25">
      <c r="A308" s="340" t="s">
        <v>10692</v>
      </c>
      <c r="B308" s="348" t="s">
        <v>384</v>
      </c>
      <c r="C308" s="523" t="s">
        <v>10693</v>
      </c>
      <c r="D308" s="523"/>
      <c r="E308" s="523"/>
      <c r="F308" s="523"/>
      <c r="G308" s="523"/>
      <c r="H308" s="523"/>
      <c r="I308" s="523"/>
      <c r="J308" s="523"/>
      <c r="K308" s="523"/>
      <c r="L308" s="348" t="s">
        <v>8</v>
      </c>
      <c r="M308" s="341">
        <v>330.24</v>
      </c>
    </row>
    <row r="309" spans="1:13" ht="13.5" customHeight="1" x14ac:dyDescent="0.25">
      <c r="A309" s="340" t="s">
        <v>10694</v>
      </c>
      <c r="B309" s="348" t="s">
        <v>384</v>
      </c>
      <c r="C309" s="523" t="s">
        <v>10695</v>
      </c>
      <c r="D309" s="523"/>
      <c r="E309" s="523"/>
      <c r="F309" s="523"/>
      <c r="G309" s="523"/>
      <c r="H309" s="523"/>
      <c r="I309" s="523"/>
      <c r="J309" s="523"/>
      <c r="K309" s="523"/>
      <c r="L309" s="348" t="s">
        <v>8</v>
      </c>
      <c r="M309" s="341">
        <v>377.9</v>
      </c>
    </row>
    <row r="310" spans="1:13" ht="12.75" customHeight="1" x14ac:dyDescent="0.25">
      <c r="A310" s="340" t="s">
        <v>10696</v>
      </c>
      <c r="B310" s="348" t="s">
        <v>384</v>
      </c>
      <c r="C310" s="523" t="s">
        <v>10697</v>
      </c>
      <c r="D310" s="523"/>
      <c r="E310" s="523"/>
      <c r="F310" s="523"/>
      <c r="G310" s="523"/>
      <c r="H310" s="523"/>
      <c r="I310" s="523"/>
      <c r="J310" s="523"/>
      <c r="K310" s="523"/>
      <c r="L310" s="348" t="s">
        <v>8</v>
      </c>
      <c r="M310" s="341">
        <v>419.29</v>
      </c>
    </row>
    <row r="311" spans="1:13" ht="13.5" customHeight="1" x14ac:dyDescent="0.25">
      <c r="A311" s="340" t="s">
        <v>10698</v>
      </c>
      <c r="B311" s="348" t="s">
        <v>384</v>
      </c>
      <c r="C311" s="523" t="s">
        <v>10699</v>
      </c>
      <c r="D311" s="523"/>
      <c r="E311" s="523"/>
      <c r="F311" s="523"/>
      <c r="G311" s="523"/>
      <c r="H311" s="523"/>
      <c r="I311" s="523"/>
      <c r="J311" s="523"/>
      <c r="K311" s="523"/>
      <c r="L311" s="348" t="s">
        <v>8</v>
      </c>
      <c r="M311" s="341">
        <v>463.23</v>
      </c>
    </row>
    <row r="312" spans="1:13" ht="12.75" customHeight="1" x14ac:dyDescent="0.25">
      <c r="A312" s="340" t="s">
        <v>10700</v>
      </c>
      <c r="B312" s="348" t="s">
        <v>384</v>
      </c>
      <c r="C312" s="523" t="s">
        <v>10701</v>
      </c>
      <c r="D312" s="523"/>
      <c r="E312" s="523"/>
      <c r="F312" s="523"/>
      <c r="G312" s="523"/>
      <c r="H312" s="523"/>
      <c r="I312" s="523"/>
      <c r="J312" s="523"/>
      <c r="K312" s="523"/>
      <c r="L312" s="348" t="s">
        <v>8</v>
      </c>
      <c r="M312" s="341">
        <v>900.91</v>
      </c>
    </row>
    <row r="313" spans="1:13" ht="12.75" customHeight="1" x14ac:dyDescent="0.25">
      <c r="A313" s="340" t="s">
        <v>10702</v>
      </c>
      <c r="B313" s="348" t="s">
        <v>384</v>
      </c>
      <c r="C313" s="523" t="s">
        <v>10703</v>
      </c>
      <c r="D313" s="523"/>
      <c r="E313" s="523"/>
      <c r="F313" s="523"/>
      <c r="G313" s="523"/>
      <c r="H313" s="523"/>
      <c r="I313" s="523"/>
      <c r="J313" s="523"/>
      <c r="K313" s="523"/>
      <c r="L313" s="348" t="s">
        <v>8</v>
      </c>
      <c r="M313" s="341">
        <v>964.84</v>
      </c>
    </row>
    <row r="314" spans="1:13" ht="13.5" customHeight="1" x14ac:dyDescent="0.25">
      <c r="A314" s="340" t="s">
        <v>10704</v>
      </c>
      <c r="B314" s="348" t="s">
        <v>384</v>
      </c>
      <c r="C314" s="523" t="s">
        <v>10705</v>
      </c>
      <c r="D314" s="523"/>
      <c r="E314" s="523"/>
      <c r="F314" s="523"/>
      <c r="G314" s="523"/>
      <c r="H314" s="523"/>
      <c r="I314" s="523"/>
      <c r="J314" s="523"/>
      <c r="K314" s="523"/>
      <c r="L314" s="348" t="s">
        <v>8</v>
      </c>
      <c r="M314" s="341">
        <v>839.52</v>
      </c>
    </row>
    <row r="315" spans="1:13" ht="12.75" customHeight="1" x14ac:dyDescent="0.25">
      <c r="A315" s="340" t="s">
        <v>10706</v>
      </c>
      <c r="B315" s="348" t="s">
        <v>384</v>
      </c>
      <c r="C315" s="523" t="s">
        <v>10707</v>
      </c>
      <c r="D315" s="523"/>
      <c r="E315" s="523"/>
      <c r="F315" s="523"/>
      <c r="G315" s="523"/>
      <c r="H315" s="523"/>
      <c r="I315" s="523"/>
      <c r="J315" s="523"/>
      <c r="K315" s="523"/>
      <c r="L315" s="348" t="s">
        <v>8</v>
      </c>
      <c r="M315" s="341">
        <v>781.86</v>
      </c>
    </row>
    <row r="316" spans="1:13" ht="13.5" customHeight="1" x14ac:dyDescent="0.25">
      <c r="A316" s="338" t="s">
        <v>10708</v>
      </c>
      <c r="B316" s="347" t="s">
        <v>384</v>
      </c>
      <c r="C316" s="524" t="s">
        <v>10709</v>
      </c>
      <c r="D316" s="524"/>
      <c r="E316" s="524"/>
      <c r="F316" s="524"/>
      <c r="G316" s="524"/>
      <c r="H316" s="524"/>
      <c r="I316" s="524"/>
      <c r="J316" s="524"/>
      <c r="K316" s="524"/>
      <c r="L316" s="339"/>
      <c r="M316" s="339"/>
    </row>
    <row r="317" spans="1:13" ht="12.75" customHeight="1" x14ac:dyDescent="0.25">
      <c r="A317" s="340" t="s">
        <v>10710</v>
      </c>
      <c r="B317" s="348" t="s">
        <v>384</v>
      </c>
      <c r="C317" s="523" t="s">
        <v>10711</v>
      </c>
      <c r="D317" s="523"/>
      <c r="E317" s="523"/>
      <c r="F317" s="523"/>
      <c r="G317" s="523"/>
      <c r="H317" s="523"/>
      <c r="I317" s="523"/>
      <c r="J317" s="523"/>
      <c r="K317" s="523"/>
      <c r="L317" s="348" t="s">
        <v>10</v>
      </c>
      <c r="M317" s="341">
        <v>628.94000000000005</v>
      </c>
    </row>
    <row r="318" spans="1:13" ht="2.25" customHeight="1" x14ac:dyDescent="0.25">
      <c r="C318" s="523"/>
      <c r="D318" s="523"/>
      <c r="E318" s="523"/>
      <c r="F318" s="523"/>
      <c r="G318" s="523"/>
      <c r="H318" s="523"/>
      <c r="I318" s="523"/>
      <c r="J318" s="523"/>
      <c r="K318" s="523"/>
    </row>
    <row r="319" spans="1:13" ht="13.5" customHeight="1" x14ac:dyDescent="0.25">
      <c r="A319" s="340" t="s">
        <v>10712</v>
      </c>
      <c r="B319" s="348" t="s">
        <v>384</v>
      </c>
      <c r="C319" s="523" t="s">
        <v>10713</v>
      </c>
      <c r="D319" s="523"/>
      <c r="E319" s="523"/>
      <c r="F319" s="523"/>
      <c r="G319" s="523"/>
      <c r="H319" s="523"/>
      <c r="I319" s="523"/>
      <c r="J319" s="523"/>
      <c r="K319" s="523"/>
      <c r="L319" s="348" t="s">
        <v>10</v>
      </c>
      <c r="M319" s="341">
        <v>611.24</v>
      </c>
    </row>
    <row r="320" spans="1:13" ht="2.25" customHeight="1" x14ac:dyDescent="0.25">
      <c r="C320" s="523"/>
      <c r="D320" s="523"/>
      <c r="E320" s="523"/>
      <c r="F320" s="523"/>
      <c r="G320" s="523"/>
      <c r="H320" s="523"/>
      <c r="I320" s="523"/>
      <c r="J320" s="523"/>
      <c r="K320" s="523"/>
    </row>
    <row r="321" spans="1:13" ht="13.5" customHeight="1" x14ac:dyDescent="0.25">
      <c r="A321" s="340" t="s">
        <v>10714</v>
      </c>
      <c r="B321" s="348" t="s">
        <v>384</v>
      </c>
      <c r="C321" s="523" t="s">
        <v>10715</v>
      </c>
      <c r="D321" s="523"/>
      <c r="E321" s="523"/>
      <c r="F321" s="523"/>
      <c r="G321" s="523"/>
      <c r="H321" s="523"/>
      <c r="I321" s="523"/>
      <c r="J321" s="523"/>
      <c r="K321" s="523"/>
      <c r="L321" s="348" t="s">
        <v>10</v>
      </c>
      <c r="M321" s="341">
        <v>602.41</v>
      </c>
    </row>
    <row r="322" spans="1:13" ht="2.25" customHeight="1" x14ac:dyDescent="0.25">
      <c r="C322" s="523"/>
      <c r="D322" s="523"/>
      <c r="E322" s="523"/>
      <c r="F322" s="523"/>
      <c r="G322" s="523"/>
      <c r="H322" s="523"/>
      <c r="I322" s="523"/>
      <c r="J322" s="523"/>
      <c r="K322" s="523"/>
    </row>
    <row r="323" spans="1:13" ht="12.75" customHeight="1" x14ac:dyDescent="0.25">
      <c r="A323" s="340" t="s">
        <v>10716</v>
      </c>
      <c r="B323" s="348" t="s">
        <v>384</v>
      </c>
      <c r="C323" s="523" t="s">
        <v>10717</v>
      </c>
      <c r="D323" s="523"/>
      <c r="E323" s="523"/>
      <c r="F323" s="523"/>
      <c r="G323" s="523"/>
      <c r="H323" s="523"/>
      <c r="I323" s="523"/>
      <c r="J323" s="523"/>
      <c r="K323" s="523"/>
      <c r="L323" s="348" t="s">
        <v>10</v>
      </c>
      <c r="M323" s="341">
        <v>660.19</v>
      </c>
    </row>
    <row r="324" spans="1:13" ht="3" customHeight="1" x14ac:dyDescent="0.25">
      <c r="C324" s="523"/>
      <c r="D324" s="523"/>
      <c r="E324" s="523"/>
      <c r="F324" s="523"/>
      <c r="G324" s="523"/>
      <c r="H324" s="523"/>
      <c r="I324" s="523"/>
      <c r="J324" s="523"/>
      <c r="K324" s="523"/>
    </row>
    <row r="325" spans="1:13" ht="12.75" customHeight="1" x14ac:dyDescent="0.25">
      <c r="A325" s="340" t="s">
        <v>10718</v>
      </c>
      <c r="B325" s="348" t="s">
        <v>384</v>
      </c>
      <c r="C325" s="523" t="s">
        <v>10719</v>
      </c>
      <c r="D325" s="523"/>
      <c r="E325" s="523"/>
      <c r="F325" s="523"/>
      <c r="G325" s="523"/>
      <c r="H325" s="523"/>
      <c r="I325" s="523"/>
      <c r="J325" s="523"/>
      <c r="K325" s="523"/>
      <c r="L325" s="348" t="s">
        <v>10</v>
      </c>
      <c r="M325" s="341">
        <v>636.19000000000005</v>
      </c>
    </row>
    <row r="326" spans="1:13" ht="2.25" customHeight="1" x14ac:dyDescent="0.25">
      <c r="C326" s="523"/>
      <c r="D326" s="523"/>
      <c r="E326" s="523"/>
      <c r="F326" s="523"/>
      <c r="G326" s="523"/>
      <c r="H326" s="523"/>
      <c r="I326" s="523"/>
      <c r="J326" s="523"/>
      <c r="K326" s="523"/>
    </row>
    <row r="327" spans="1:13" ht="13.5" customHeight="1" x14ac:dyDescent="0.25">
      <c r="A327" s="340" t="s">
        <v>10720</v>
      </c>
      <c r="B327" s="348" t="s">
        <v>384</v>
      </c>
      <c r="C327" s="523" t="s">
        <v>10721</v>
      </c>
      <c r="D327" s="523"/>
      <c r="E327" s="523"/>
      <c r="F327" s="523"/>
      <c r="G327" s="523"/>
      <c r="H327" s="523"/>
      <c r="I327" s="523"/>
      <c r="J327" s="523"/>
      <c r="K327" s="523"/>
      <c r="L327" s="348" t="s">
        <v>10</v>
      </c>
      <c r="M327" s="341">
        <v>697.21</v>
      </c>
    </row>
    <row r="328" spans="1:13" ht="2.25" customHeight="1" x14ac:dyDescent="0.25">
      <c r="C328" s="523"/>
      <c r="D328" s="523"/>
      <c r="E328" s="523"/>
      <c r="F328" s="523"/>
      <c r="G328" s="523"/>
      <c r="H328" s="523"/>
      <c r="I328" s="523"/>
      <c r="J328" s="523"/>
      <c r="K328" s="523"/>
    </row>
    <row r="329" spans="1:13" ht="13.5" customHeight="1" x14ac:dyDescent="0.25">
      <c r="A329" s="340" t="s">
        <v>393</v>
      </c>
      <c r="B329" s="348" t="s">
        <v>384</v>
      </c>
      <c r="C329" s="523" t="s">
        <v>10722</v>
      </c>
      <c r="D329" s="523"/>
      <c r="E329" s="523"/>
      <c r="F329" s="523"/>
      <c r="G329" s="523"/>
      <c r="H329" s="523"/>
      <c r="I329" s="523"/>
      <c r="J329" s="523"/>
      <c r="K329" s="523"/>
      <c r="L329" s="348" t="s">
        <v>10</v>
      </c>
      <c r="M329" s="341">
        <v>709.71</v>
      </c>
    </row>
    <row r="330" spans="1:13" ht="2.25" customHeight="1" x14ac:dyDescent="0.25">
      <c r="C330" s="523"/>
      <c r="D330" s="523"/>
      <c r="E330" s="523"/>
      <c r="F330" s="523"/>
      <c r="G330" s="523"/>
      <c r="H330" s="523"/>
      <c r="I330" s="523"/>
      <c r="J330" s="523"/>
      <c r="K330" s="523"/>
    </row>
    <row r="331" spans="1:13" ht="12.75" customHeight="1" x14ac:dyDescent="0.25">
      <c r="A331" s="340" t="s">
        <v>10723</v>
      </c>
      <c r="B331" s="348" t="s">
        <v>384</v>
      </c>
      <c r="C331" s="523" t="s">
        <v>10724</v>
      </c>
      <c r="D331" s="523"/>
      <c r="E331" s="523"/>
      <c r="F331" s="523"/>
      <c r="G331" s="523"/>
      <c r="H331" s="523"/>
      <c r="I331" s="523"/>
      <c r="J331" s="523"/>
      <c r="K331" s="523"/>
      <c r="L331" s="348" t="s">
        <v>10</v>
      </c>
      <c r="M331" s="341">
        <v>758.91</v>
      </c>
    </row>
    <row r="332" spans="1:13" ht="3" customHeight="1" x14ac:dyDescent="0.25">
      <c r="C332" s="523"/>
      <c r="D332" s="523"/>
      <c r="E332" s="523"/>
      <c r="F332" s="523"/>
      <c r="G332" s="523"/>
      <c r="H332" s="523"/>
      <c r="I332" s="523"/>
      <c r="J332" s="523"/>
      <c r="K332" s="523"/>
    </row>
    <row r="333" spans="1:13" ht="12.75" customHeight="1" x14ac:dyDescent="0.25">
      <c r="A333" s="340" t="s">
        <v>10725</v>
      </c>
      <c r="B333" s="348" t="s">
        <v>384</v>
      </c>
      <c r="C333" s="523" t="s">
        <v>10726</v>
      </c>
      <c r="D333" s="523"/>
      <c r="E333" s="523"/>
      <c r="F333" s="523"/>
      <c r="G333" s="523"/>
      <c r="H333" s="523"/>
      <c r="I333" s="523"/>
      <c r="J333" s="523"/>
      <c r="K333" s="523"/>
      <c r="L333" s="348" t="s">
        <v>10</v>
      </c>
      <c r="M333" s="341">
        <v>611.62</v>
      </c>
    </row>
    <row r="334" spans="1:13" ht="3" customHeight="1" x14ac:dyDescent="0.25">
      <c r="C334" s="523"/>
      <c r="D334" s="523"/>
      <c r="E334" s="523"/>
      <c r="F334" s="523"/>
      <c r="G334" s="523"/>
      <c r="H334" s="523"/>
      <c r="I334" s="523"/>
      <c r="J334" s="523"/>
      <c r="K334" s="523"/>
    </row>
    <row r="335" spans="1:13" ht="12.75" customHeight="1" x14ac:dyDescent="0.25">
      <c r="A335" s="340" t="s">
        <v>10727</v>
      </c>
      <c r="B335" s="348" t="s">
        <v>384</v>
      </c>
      <c r="C335" s="523" t="s">
        <v>10728</v>
      </c>
      <c r="D335" s="523"/>
      <c r="E335" s="523"/>
      <c r="F335" s="523"/>
      <c r="G335" s="523"/>
      <c r="H335" s="523"/>
      <c r="I335" s="523"/>
      <c r="J335" s="523"/>
      <c r="K335" s="523"/>
      <c r="L335" s="348" t="s">
        <v>10</v>
      </c>
      <c r="M335" s="341">
        <v>654.02</v>
      </c>
    </row>
    <row r="336" spans="1:13" ht="2.25" customHeight="1" x14ac:dyDescent="0.25">
      <c r="C336" s="523"/>
      <c r="D336" s="523"/>
      <c r="E336" s="523"/>
      <c r="F336" s="523"/>
      <c r="G336" s="523"/>
      <c r="H336" s="523"/>
      <c r="I336" s="523"/>
      <c r="J336" s="523"/>
      <c r="K336" s="523"/>
    </row>
    <row r="337" spans="1:13" ht="13.5" customHeight="1" x14ac:dyDescent="0.25">
      <c r="A337" s="340" t="s">
        <v>10729</v>
      </c>
      <c r="B337" s="348" t="s">
        <v>384</v>
      </c>
      <c r="C337" s="523" t="s">
        <v>10730</v>
      </c>
      <c r="D337" s="523"/>
      <c r="E337" s="523"/>
      <c r="F337" s="523"/>
      <c r="G337" s="523"/>
      <c r="H337" s="523"/>
      <c r="I337" s="523"/>
      <c r="J337" s="523"/>
      <c r="K337" s="523"/>
      <c r="L337" s="348" t="s">
        <v>10</v>
      </c>
      <c r="M337" s="341">
        <v>50</v>
      </c>
    </row>
    <row r="338" spans="1:13" ht="12.75" customHeight="1" x14ac:dyDescent="0.25">
      <c r="A338" s="338" t="s">
        <v>10731</v>
      </c>
      <c r="B338" s="347" t="s">
        <v>384</v>
      </c>
      <c r="C338" s="524" t="s">
        <v>10732</v>
      </c>
      <c r="D338" s="524"/>
      <c r="E338" s="524"/>
      <c r="F338" s="524"/>
      <c r="G338" s="524"/>
      <c r="H338" s="524"/>
      <c r="I338" s="524"/>
      <c r="J338" s="524"/>
      <c r="K338" s="524"/>
      <c r="L338" s="339"/>
      <c r="M338" s="339"/>
    </row>
    <row r="339" spans="1:13" ht="12.75" customHeight="1" x14ac:dyDescent="0.25">
      <c r="A339" s="340" t="s">
        <v>10733</v>
      </c>
      <c r="B339" s="348" t="s">
        <v>384</v>
      </c>
      <c r="C339" s="523" t="s">
        <v>10734</v>
      </c>
      <c r="D339" s="523"/>
      <c r="E339" s="523"/>
      <c r="F339" s="523"/>
      <c r="G339" s="523"/>
      <c r="H339" s="523"/>
      <c r="I339" s="523"/>
      <c r="J339" s="523"/>
      <c r="K339" s="523"/>
      <c r="L339" s="348" t="s">
        <v>9</v>
      </c>
      <c r="M339" s="341">
        <v>77.05</v>
      </c>
    </row>
    <row r="340" spans="1:13" ht="13.5" customHeight="1" x14ac:dyDescent="0.25">
      <c r="A340" s="340" t="s">
        <v>10735</v>
      </c>
      <c r="B340" s="348" t="s">
        <v>384</v>
      </c>
      <c r="C340" s="523" t="s">
        <v>10736</v>
      </c>
      <c r="D340" s="523"/>
      <c r="E340" s="523"/>
      <c r="F340" s="523"/>
      <c r="G340" s="523"/>
      <c r="H340" s="523"/>
      <c r="I340" s="523"/>
      <c r="J340" s="523"/>
      <c r="K340" s="523"/>
      <c r="L340" s="348" t="s">
        <v>9</v>
      </c>
      <c r="M340" s="341">
        <v>80.67</v>
      </c>
    </row>
    <row r="341" spans="1:13" ht="12.75" customHeight="1" x14ac:dyDescent="0.25">
      <c r="A341" s="338" t="s">
        <v>10737</v>
      </c>
      <c r="B341" s="347" t="s">
        <v>384</v>
      </c>
      <c r="C341" s="524" t="s">
        <v>10738</v>
      </c>
      <c r="D341" s="524"/>
      <c r="E341" s="524"/>
      <c r="F341" s="524"/>
      <c r="G341" s="524"/>
      <c r="H341" s="524"/>
      <c r="I341" s="524"/>
      <c r="J341" s="524"/>
      <c r="K341" s="524"/>
      <c r="L341" s="339"/>
      <c r="M341" s="339"/>
    </row>
    <row r="342" spans="1:13" ht="13.5" customHeight="1" x14ac:dyDescent="0.25">
      <c r="A342" s="340" t="s">
        <v>395</v>
      </c>
      <c r="B342" s="348" t="s">
        <v>384</v>
      </c>
      <c r="C342" s="523" t="s">
        <v>10739</v>
      </c>
      <c r="D342" s="523"/>
      <c r="E342" s="523"/>
      <c r="F342" s="523"/>
      <c r="G342" s="523"/>
      <c r="H342" s="523"/>
      <c r="I342" s="523"/>
      <c r="J342" s="523"/>
      <c r="K342" s="523"/>
      <c r="L342" s="348" t="s">
        <v>216</v>
      </c>
      <c r="M342" s="341">
        <v>17.89</v>
      </c>
    </row>
    <row r="343" spans="1:13" ht="12.75" customHeight="1" x14ac:dyDescent="0.25">
      <c r="A343" s="340" t="s">
        <v>10740</v>
      </c>
      <c r="B343" s="348" t="s">
        <v>384</v>
      </c>
      <c r="C343" s="523" t="s">
        <v>10741</v>
      </c>
      <c r="D343" s="523"/>
      <c r="E343" s="523"/>
      <c r="F343" s="523"/>
      <c r="G343" s="523"/>
      <c r="H343" s="523"/>
      <c r="I343" s="523"/>
      <c r="J343" s="523"/>
      <c r="K343" s="523"/>
      <c r="L343" s="348" t="s">
        <v>216</v>
      </c>
      <c r="M343" s="341">
        <v>14.6</v>
      </c>
    </row>
    <row r="344" spans="1:13" ht="12.75" customHeight="1" x14ac:dyDescent="0.25">
      <c r="A344" s="340" t="s">
        <v>10742</v>
      </c>
      <c r="B344" s="348" t="s">
        <v>384</v>
      </c>
      <c r="C344" s="523" t="s">
        <v>10743</v>
      </c>
      <c r="D344" s="523"/>
      <c r="E344" s="523"/>
      <c r="F344" s="523"/>
      <c r="G344" s="523"/>
      <c r="H344" s="523"/>
      <c r="I344" s="523"/>
      <c r="J344" s="523"/>
      <c r="K344" s="523"/>
      <c r="L344" s="348" t="s">
        <v>216</v>
      </c>
      <c r="M344" s="341">
        <v>18.829999999999998</v>
      </c>
    </row>
    <row r="345" spans="1:13" ht="13.5" customHeight="1" x14ac:dyDescent="0.25">
      <c r="A345" s="340" t="s">
        <v>10744</v>
      </c>
      <c r="B345" s="348" t="s">
        <v>384</v>
      </c>
      <c r="C345" s="523" t="s">
        <v>10745</v>
      </c>
      <c r="D345" s="523"/>
      <c r="E345" s="523"/>
      <c r="F345" s="523"/>
      <c r="G345" s="523"/>
      <c r="H345" s="523"/>
      <c r="I345" s="523"/>
      <c r="J345" s="523"/>
      <c r="K345" s="523"/>
      <c r="L345" s="348" t="s">
        <v>216</v>
      </c>
      <c r="M345" s="341">
        <v>14.31</v>
      </c>
    </row>
    <row r="346" spans="1:13" ht="12.75" customHeight="1" x14ac:dyDescent="0.25">
      <c r="A346" s="340" t="s">
        <v>10746</v>
      </c>
      <c r="B346" s="348" t="s">
        <v>384</v>
      </c>
      <c r="C346" s="523" t="s">
        <v>10747</v>
      </c>
      <c r="D346" s="523"/>
      <c r="E346" s="523"/>
      <c r="F346" s="523"/>
      <c r="G346" s="523"/>
      <c r="H346" s="523"/>
      <c r="I346" s="523"/>
      <c r="J346" s="523"/>
      <c r="K346" s="523"/>
      <c r="L346" s="348" t="s">
        <v>216</v>
      </c>
      <c r="M346" s="341">
        <v>13</v>
      </c>
    </row>
    <row r="347" spans="1:13" ht="13.5" customHeight="1" x14ac:dyDescent="0.25">
      <c r="A347" s="340" t="s">
        <v>10748</v>
      </c>
      <c r="B347" s="348" t="s">
        <v>384</v>
      </c>
      <c r="C347" s="523" t="s">
        <v>10749</v>
      </c>
      <c r="D347" s="523"/>
      <c r="E347" s="523"/>
      <c r="F347" s="523"/>
      <c r="G347" s="523"/>
      <c r="H347" s="523"/>
      <c r="I347" s="523"/>
      <c r="J347" s="523"/>
      <c r="K347" s="523"/>
      <c r="L347" s="348" t="s">
        <v>216</v>
      </c>
      <c r="M347" s="341">
        <v>11.57</v>
      </c>
    </row>
    <row r="348" spans="1:13" ht="12.75" customHeight="1" x14ac:dyDescent="0.25">
      <c r="A348" s="340" t="s">
        <v>10750</v>
      </c>
      <c r="B348" s="348" t="s">
        <v>384</v>
      </c>
      <c r="C348" s="523" t="s">
        <v>10751</v>
      </c>
      <c r="D348" s="523"/>
      <c r="E348" s="523"/>
      <c r="F348" s="523"/>
      <c r="G348" s="523"/>
      <c r="H348" s="523"/>
      <c r="I348" s="523"/>
      <c r="J348" s="523"/>
      <c r="K348" s="523"/>
      <c r="L348" s="348" t="s">
        <v>216</v>
      </c>
      <c r="M348" s="341">
        <v>10.4</v>
      </c>
    </row>
    <row r="349" spans="1:13" ht="12.75" customHeight="1" x14ac:dyDescent="0.25">
      <c r="A349" s="340" t="s">
        <v>10752</v>
      </c>
      <c r="B349" s="348" t="s">
        <v>384</v>
      </c>
      <c r="C349" s="523" t="s">
        <v>10753</v>
      </c>
      <c r="D349" s="523"/>
      <c r="E349" s="523"/>
      <c r="F349" s="523"/>
      <c r="G349" s="523"/>
      <c r="H349" s="523"/>
      <c r="I349" s="523"/>
      <c r="J349" s="523"/>
      <c r="K349" s="523"/>
      <c r="L349" s="348" t="s">
        <v>216</v>
      </c>
      <c r="M349" s="341">
        <v>9.77</v>
      </c>
    </row>
    <row r="350" spans="1:13" ht="13.5" customHeight="1" x14ac:dyDescent="0.25">
      <c r="A350" s="340" t="s">
        <v>10754</v>
      </c>
      <c r="B350" s="348" t="s">
        <v>384</v>
      </c>
      <c r="C350" s="523" t="s">
        <v>10755</v>
      </c>
      <c r="D350" s="523"/>
      <c r="E350" s="523"/>
      <c r="F350" s="523"/>
      <c r="G350" s="523"/>
      <c r="H350" s="523"/>
      <c r="I350" s="523"/>
      <c r="J350" s="523"/>
      <c r="K350" s="523"/>
      <c r="L350" s="348" t="s">
        <v>216</v>
      </c>
      <c r="M350" s="341">
        <v>9.57</v>
      </c>
    </row>
    <row r="351" spans="1:13" ht="12.75" customHeight="1" x14ac:dyDescent="0.25">
      <c r="A351" s="340" t="s">
        <v>10756</v>
      </c>
      <c r="B351" s="348" t="s">
        <v>384</v>
      </c>
      <c r="C351" s="523" t="s">
        <v>10757</v>
      </c>
      <c r="D351" s="523"/>
      <c r="E351" s="523"/>
      <c r="F351" s="523"/>
      <c r="G351" s="523"/>
      <c r="H351" s="523"/>
      <c r="I351" s="523"/>
      <c r="J351" s="523"/>
      <c r="K351" s="523"/>
      <c r="L351" s="348" t="s">
        <v>216</v>
      </c>
      <c r="M351" s="341">
        <v>9.24</v>
      </c>
    </row>
    <row r="352" spans="1:13" ht="13.5" customHeight="1" x14ac:dyDescent="0.25">
      <c r="A352" s="340" t="s">
        <v>10758</v>
      </c>
      <c r="B352" s="348" t="s">
        <v>384</v>
      </c>
      <c r="C352" s="523" t="s">
        <v>10759</v>
      </c>
      <c r="D352" s="523"/>
      <c r="E352" s="523"/>
      <c r="F352" s="523"/>
      <c r="G352" s="523"/>
      <c r="H352" s="523"/>
      <c r="I352" s="523"/>
      <c r="J352" s="523"/>
      <c r="K352" s="523"/>
      <c r="L352" s="348" t="s">
        <v>216</v>
      </c>
      <c r="M352" s="341">
        <v>11.51</v>
      </c>
    </row>
    <row r="353" spans="1:13" ht="12.75" customHeight="1" x14ac:dyDescent="0.25">
      <c r="A353" s="338" t="s">
        <v>10760</v>
      </c>
      <c r="B353" s="347" t="s">
        <v>384</v>
      </c>
      <c r="C353" s="524" t="s">
        <v>10761</v>
      </c>
      <c r="D353" s="524"/>
      <c r="E353" s="524"/>
      <c r="F353" s="524"/>
      <c r="G353" s="524"/>
      <c r="H353" s="524"/>
      <c r="I353" s="524"/>
      <c r="J353" s="524"/>
      <c r="K353" s="524"/>
      <c r="L353" s="339"/>
      <c r="M353" s="339"/>
    </row>
    <row r="354" spans="1:13" ht="12.75" customHeight="1" x14ac:dyDescent="0.25">
      <c r="A354" s="340" t="s">
        <v>10762</v>
      </c>
      <c r="B354" s="348" t="s">
        <v>384</v>
      </c>
      <c r="C354" s="523" t="s">
        <v>10763</v>
      </c>
      <c r="D354" s="523"/>
      <c r="E354" s="523"/>
      <c r="F354" s="523"/>
      <c r="G354" s="523"/>
      <c r="H354" s="523"/>
      <c r="I354" s="523"/>
      <c r="J354" s="523"/>
      <c r="K354" s="523"/>
      <c r="L354" s="348" t="s">
        <v>10</v>
      </c>
      <c r="M354" s="341">
        <v>482.31</v>
      </c>
    </row>
    <row r="355" spans="1:13" ht="13.5" customHeight="1" x14ac:dyDescent="0.25">
      <c r="A355" s="338" t="s">
        <v>10764</v>
      </c>
      <c r="B355" s="347" t="s">
        <v>384</v>
      </c>
      <c r="C355" s="524" t="s">
        <v>10765</v>
      </c>
      <c r="D355" s="524"/>
      <c r="E355" s="524"/>
      <c r="F355" s="524"/>
      <c r="G355" s="524"/>
      <c r="H355" s="524"/>
      <c r="I355" s="524"/>
      <c r="J355" s="524"/>
      <c r="K355" s="524"/>
      <c r="L355" s="339"/>
      <c r="M355" s="339"/>
    </row>
    <row r="356" spans="1:13" ht="12.75" customHeight="1" x14ac:dyDescent="0.25">
      <c r="A356" s="340" t="s">
        <v>10766</v>
      </c>
      <c r="B356" s="348" t="s">
        <v>384</v>
      </c>
      <c r="C356" s="523" t="s">
        <v>10767</v>
      </c>
      <c r="D356" s="523"/>
      <c r="E356" s="523"/>
      <c r="F356" s="523"/>
      <c r="G356" s="523"/>
      <c r="H356" s="523"/>
      <c r="I356" s="523"/>
      <c r="J356" s="523"/>
      <c r="K356" s="523"/>
      <c r="L356" s="348" t="s">
        <v>10</v>
      </c>
      <c r="M356" s="341">
        <v>544</v>
      </c>
    </row>
    <row r="357" spans="1:13" ht="12.75" customHeight="1" x14ac:dyDescent="0.25">
      <c r="A357" s="340" t="s">
        <v>10768</v>
      </c>
      <c r="B357" s="348" t="s">
        <v>384</v>
      </c>
      <c r="C357" s="523" t="s">
        <v>10769</v>
      </c>
      <c r="D357" s="523"/>
      <c r="E357" s="523"/>
      <c r="F357" s="523"/>
      <c r="G357" s="523"/>
      <c r="H357" s="523"/>
      <c r="I357" s="523"/>
      <c r="J357" s="523"/>
      <c r="K357" s="523"/>
      <c r="L357" s="348" t="s">
        <v>10</v>
      </c>
      <c r="M357" s="341">
        <v>556.79999999999995</v>
      </c>
    </row>
    <row r="358" spans="1:13" ht="13.5" customHeight="1" x14ac:dyDescent="0.25">
      <c r="A358" s="340" t="s">
        <v>10770</v>
      </c>
      <c r="B358" s="348" t="s">
        <v>384</v>
      </c>
      <c r="C358" s="523" t="s">
        <v>10771</v>
      </c>
      <c r="D358" s="523"/>
      <c r="E358" s="523"/>
      <c r="F358" s="523"/>
      <c r="G358" s="523"/>
      <c r="H358" s="523"/>
      <c r="I358" s="523"/>
      <c r="J358" s="523"/>
      <c r="K358" s="523"/>
      <c r="L358" s="348" t="s">
        <v>10</v>
      </c>
      <c r="M358" s="341">
        <v>669.68</v>
      </c>
    </row>
    <row r="359" spans="1:13" ht="12.75" customHeight="1" x14ac:dyDescent="0.25">
      <c r="A359" s="340" t="s">
        <v>10772</v>
      </c>
      <c r="B359" s="348" t="s">
        <v>384</v>
      </c>
      <c r="C359" s="523" t="s">
        <v>10773</v>
      </c>
      <c r="D359" s="523"/>
      <c r="E359" s="523"/>
      <c r="F359" s="523"/>
      <c r="G359" s="523"/>
      <c r="H359" s="523"/>
      <c r="I359" s="523"/>
      <c r="J359" s="523"/>
      <c r="K359" s="523"/>
      <c r="L359" s="348" t="s">
        <v>10</v>
      </c>
      <c r="M359" s="341">
        <v>669.68</v>
      </c>
    </row>
    <row r="360" spans="1:13" ht="13.5" customHeight="1" x14ac:dyDescent="0.25">
      <c r="A360" s="340" t="s">
        <v>10774</v>
      </c>
      <c r="B360" s="348" t="s">
        <v>384</v>
      </c>
      <c r="C360" s="523" t="s">
        <v>10775</v>
      </c>
      <c r="D360" s="523"/>
      <c r="E360" s="523"/>
      <c r="F360" s="523"/>
      <c r="G360" s="523"/>
      <c r="H360" s="523"/>
      <c r="I360" s="523"/>
      <c r="J360" s="523"/>
      <c r="K360" s="523"/>
      <c r="L360" s="348" t="s">
        <v>10</v>
      </c>
      <c r="M360" s="341">
        <v>712.04</v>
      </c>
    </row>
    <row r="361" spans="1:13" ht="12.75" customHeight="1" x14ac:dyDescent="0.25">
      <c r="A361" s="340" t="s">
        <v>10776</v>
      </c>
      <c r="B361" s="348" t="s">
        <v>384</v>
      </c>
      <c r="C361" s="523" t="s">
        <v>10777</v>
      </c>
      <c r="D361" s="523"/>
      <c r="E361" s="523"/>
      <c r="F361" s="523"/>
      <c r="G361" s="523"/>
      <c r="H361" s="523"/>
      <c r="I361" s="523"/>
      <c r="J361" s="523"/>
      <c r="K361" s="523"/>
      <c r="L361" s="348" t="s">
        <v>10</v>
      </c>
      <c r="M361" s="341">
        <v>733.99</v>
      </c>
    </row>
    <row r="362" spans="1:13" ht="12.75" customHeight="1" x14ac:dyDescent="0.25">
      <c r="A362" s="340" t="s">
        <v>10778</v>
      </c>
      <c r="B362" s="348" t="s">
        <v>384</v>
      </c>
      <c r="C362" s="523" t="s">
        <v>10779</v>
      </c>
      <c r="D362" s="523"/>
      <c r="E362" s="523"/>
      <c r="F362" s="523"/>
      <c r="G362" s="523"/>
      <c r="H362" s="523"/>
      <c r="I362" s="523"/>
      <c r="J362" s="523"/>
      <c r="K362" s="523"/>
      <c r="L362" s="348" t="s">
        <v>10</v>
      </c>
      <c r="M362" s="341">
        <v>792.33</v>
      </c>
    </row>
    <row r="363" spans="1:13" ht="13.5" customHeight="1" x14ac:dyDescent="0.25">
      <c r="A363" s="338" t="s">
        <v>10780</v>
      </c>
      <c r="B363" s="347" t="s">
        <v>384</v>
      </c>
      <c r="C363" s="524" t="s">
        <v>10781</v>
      </c>
      <c r="D363" s="524"/>
      <c r="E363" s="524"/>
      <c r="F363" s="524"/>
      <c r="G363" s="524"/>
      <c r="H363" s="524"/>
      <c r="I363" s="524"/>
      <c r="J363" s="524"/>
      <c r="K363" s="524"/>
      <c r="L363" s="339"/>
      <c r="M363" s="339"/>
    </row>
    <row r="364" spans="1:13" ht="12.75" customHeight="1" x14ac:dyDescent="0.25">
      <c r="A364" s="340" t="s">
        <v>10782</v>
      </c>
      <c r="B364" s="348" t="s">
        <v>384</v>
      </c>
      <c r="C364" s="523" t="s">
        <v>10783</v>
      </c>
      <c r="D364" s="523"/>
      <c r="E364" s="523"/>
      <c r="F364" s="523"/>
      <c r="G364" s="523"/>
      <c r="H364" s="523"/>
      <c r="I364" s="523"/>
      <c r="J364" s="523"/>
      <c r="K364" s="523"/>
      <c r="L364" s="348" t="s">
        <v>10</v>
      </c>
      <c r="M364" s="341">
        <v>625.36</v>
      </c>
    </row>
    <row r="365" spans="1:13" ht="13.5" customHeight="1" x14ac:dyDescent="0.25">
      <c r="A365" s="340" t="s">
        <v>10784</v>
      </c>
      <c r="B365" s="348" t="s">
        <v>384</v>
      </c>
      <c r="C365" s="523" t="s">
        <v>10785</v>
      </c>
      <c r="D365" s="523"/>
      <c r="E365" s="523"/>
      <c r="F365" s="523"/>
      <c r="G365" s="523"/>
      <c r="H365" s="523"/>
      <c r="I365" s="523"/>
      <c r="J365" s="523"/>
      <c r="K365" s="523"/>
      <c r="L365" s="348" t="s">
        <v>10</v>
      </c>
      <c r="M365" s="341">
        <v>642.61</v>
      </c>
    </row>
    <row r="366" spans="1:13" ht="12.75" customHeight="1" x14ac:dyDescent="0.25">
      <c r="A366" s="340" t="s">
        <v>10786</v>
      </c>
      <c r="B366" s="348" t="s">
        <v>384</v>
      </c>
      <c r="C366" s="523" t="s">
        <v>10787</v>
      </c>
      <c r="D366" s="523"/>
      <c r="E366" s="523"/>
      <c r="F366" s="523"/>
      <c r="G366" s="523"/>
      <c r="H366" s="523"/>
      <c r="I366" s="523"/>
      <c r="J366" s="523"/>
      <c r="K366" s="523"/>
      <c r="L366" s="348" t="s">
        <v>10</v>
      </c>
      <c r="M366" s="341">
        <v>659.86</v>
      </c>
    </row>
    <row r="367" spans="1:13" ht="12.75" customHeight="1" x14ac:dyDescent="0.25">
      <c r="A367" s="340" t="s">
        <v>10788</v>
      </c>
      <c r="B367" s="348" t="s">
        <v>384</v>
      </c>
      <c r="C367" s="523" t="s">
        <v>10789</v>
      </c>
      <c r="D367" s="523"/>
      <c r="E367" s="523"/>
      <c r="F367" s="523"/>
      <c r="G367" s="523"/>
      <c r="H367" s="523"/>
      <c r="I367" s="523"/>
      <c r="J367" s="523"/>
      <c r="K367" s="523"/>
      <c r="L367" s="348" t="s">
        <v>10</v>
      </c>
      <c r="M367" s="341">
        <v>677.11</v>
      </c>
    </row>
    <row r="368" spans="1:13" ht="13.5" customHeight="1" x14ac:dyDescent="0.25">
      <c r="A368" s="340" t="s">
        <v>10790</v>
      </c>
      <c r="B368" s="348" t="s">
        <v>384</v>
      </c>
      <c r="C368" s="523" t="s">
        <v>10791</v>
      </c>
      <c r="D368" s="523"/>
      <c r="E368" s="523"/>
      <c r="F368" s="523"/>
      <c r="G368" s="523"/>
      <c r="H368" s="523"/>
      <c r="I368" s="523"/>
      <c r="J368" s="523"/>
      <c r="K368" s="523"/>
      <c r="L368" s="348" t="s">
        <v>10</v>
      </c>
      <c r="M368" s="341">
        <v>723.11</v>
      </c>
    </row>
    <row r="369" spans="1:13" ht="12.75" customHeight="1" x14ac:dyDescent="0.25">
      <c r="A369" s="338" t="s">
        <v>10792</v>
      </c>
      <c r="B369" s="347" t="s">
        <v>384</v>
      </c>
      <c r="C369" s="524" t="s">
        <v>10793</v>
      </c>
      <c r="D369" s="524"/>
      <c r="E369" s="524"/>
      <c r="F369" s="524"/>
      <c r="G369" s="524"/>
      <c r="H369" s="524"/>
      <c r="I369" s="524"/>
      <c r="J369" s="524"/>
      <c r="K369" s="524"/>
      <c r="L369" s="339"/>
      <c r="M369" s="339"/>
    </row>
    <row r="370" spans="1:13" ht="12.75" customHeight="1" x14ac:dyDescent="0.25">
      <c r="A370" s="340" t="s">
        <v>10794</v>
      </c>
      <c r="B370" s="348" t="s">
        <v>384</v>
      </c>
      <c r="C370" s="523" t="s">
        <v>10795</v>
      </c>
      <c r="D370" s="523"/>
      <c r="E370" s="523"/>
      <c r="F370" s="523"/>
      <c r="G370" s="523"/>
      <c r="H370" s="523"/>
      <c r="I370" s="523"/>
      <c r="J370" s="523"/>
      <c r="K370" s="523"/>
      <c r="L370" s="348" t="s">
        <v>10</v>
      </c>
      <c r="M370" s="341">
        <v>714.37</v>
      </c>
    </row>
    <row r="371" spans="1:13" ht="13.5" customHeight="1" x14ac:dyDescent="0.25">
      <c r="A371" s="340" t="s">
        <v>10796</v>
      </c>
      <c r="B371" s="348" t="s">
        <v>384</v>
      </c>
      <c r="C371" s="523" t="s">
        <v>10797</v>
      </c>
      <c r="D371" s="523"/>
      <c r="E371" s="523"/>
      <c r="F371" s="523"/>
      <c r="G371" s="523"/>
      <c r="H371" s="523"/>
      <c r="I371" s="523"/>
      <c r="J371" s="523"/>
      <c r="K371" s="523"/>
      <c r="L371" s="348" t="s">
        <v>10</v>
      </c>
      <c r="M371" s="341">
        <v>732.77</v>
      </c>
    </row>
    <row r="372" spans="1:13" ht="12.75" customHeight="1" x14ac:dyDescent="0.25">
      <c r="A372" s="340" t="s">
        <v>10798</v>
      </c>
      <c r="B372" s="348" t="s">
        <v>384</v>
      </c>
      <c r="C372" s="523" t="s">
        <v>10799</v>
      </c>
      <c r="D372" s="523"/>
      <c r="E372" s="523"/>
      <c r="F372" s="523"/>
      <c r="G372" s="523"/>
      <c r="H372" s="523"/>
      <c r="I372" s="523"/>
      <c r="J372" s="523"/>
      <c r="K372" s="523"/>
      <c r="L372" s="348" t="s">
        <v>10</v>
      </c>
      <c r="M372" s="341">
        <v>748.87</v>
      </c>
    </row>
    <row r="373" spans="1:13" ht="13.5" customHeight="1" x14ac:dyDescent="0.25">
      <c r="A373" s="340" t="s">
        <v>10800</v>
      </c>
      <c r="B373" s="348" t="s">
        <v>384</v>
      </c>
      <c r="C373" s="523" t="s">
        <v>10801</v>
      </c>
      <c r="D373" s="523"/>
      <c r="E373" s="523"/>
      <c r="F373" s="523"/>
      <c r="G373" s="523"/>
      <c r="H373" s="523"/>
      <c r="I373" s="523"/>
      <c r="J373" s="523"/>
      <c r="K373" s="523"/>
      <c r="L373" s="348" t="s">
        <v>10</v>
      </c>
      <c r="M373" s="341">
        <v>794.87</v>
      </c>
    </row>
    <row r="374" spans="1:13" ht="12.75" customHeight="1" x14ac:dyDescent="0.25">
      <c r="A374" s="338" t="s">
        <v>10802</v>
      </c>
      <c r="B374" s="347" t="s">
        <v>384</v>
      </c>
      <c r="C374" s="524" t="s">
        <v>10803</v>
      </c>
      <c r="D374" s="524"/>
      <c r="E374" s="524"/>
      <c r="F374" s="524"/>
      <c r="G374" s="524"/>
      <c r="H374" s="524"/>
      <c r="I374" s="524"/>
      <c r="J374" s="524"/>
      <c r="K374" s="524"/>
      <c r="L374" s="339"/>
      <c r="M374" s="339"/>
    </row>
    <row r="375" spans="1:13" ht="12.75" customHeight="1" x14ac:dyDescent="0.25">
      <c r="A375" s="340" t="s">
        <v>10804</v>
      </c>
      <c r="B375" s="348" t="s">
        <v>384</v>
      </c>
      <c r="C375" s="523" t="s">
        <v>10805</v>
      </c>
      <c r="D375" s="523"/>
      <c r="E375" s="523"/>
      <c r="F375" s="523"/>
      <c r="G375" s="523"/>
      <c r="H375" s="523"/>
      <c r="I375" s="523"/>
      <c r="J375" s="523"/>
      <c r="K375" s="523"/>
      <c r="L375" s="348" t="s">
        <v>10</v>
      </c>
      <c r="M375" s="341">
        <v>810.38</v>
      </c>
    </row>
    <row r="376" spans="1:13" ht="13.5" customHeight="1" x14ac:dyDescent="0.25">
      <c r="A376" s="340" t="s">
        <v>10806</v>
      </c>
      <c r="B376" s="348" t="s">
        <v>384</v>
      </c>
      <c r="C376" s="523" t="s">
        <v>10807</v>
      </c>
      <c r="D376" s="523"/>
      <c r="E376" s="523"/>
      <c r="F376" s="523"/>
      <c r="G376" s="523"/>
      <c r="H376" s="523"/>
      <c r="I376" s="523"/>
      <c r="J376" s="523"/>
      <c r="K376" s="523"/>
      <c r="L376" s="348" t="s">
        <v>10</v>
      </c>
      <c r="M376" s="341">
        <v>817.31</v>
      </c>
    </row>
    <row r="377" spans="1:13" ht="12.75" customHeight="1" x14ac:dyDescent="0.25">
      <c r="A377" s="340" t="s">
        <v>16466</v>
      </c>
      <c r="B377" s="365"/>
      <c r="C377" s="523" t="s">
        <v>16467</v>
      </c>
      <c r="D377" s="523"/>
      <c r="E377" s="523"/>
      <c r="F377" s="523"/>
      <c r="G377" s="523"/>
      <c r="H377" s="523"/>
      <c r="I377" s="523"/>
      <c r="J377" s="523"/>
      <c r="K377" s="523"/>
      <c r="L377" s="348" t="s">
        <v>9</v>
      </c>
      <c r="M377" s="341">
        <v>163.62</v>
      </c>
    </row>
    <row r="378" spans="1:13" ht="13.5" customHeight="1" x14ac:dyDescent="0.25">
      <c r="A378" s="340" t="s">
        <v>16468</v>
      </c>
      <c r="B378" s="365"/>
      <c r="C378" s="523" t="s">
        <v>16469</v>
      </c>
      <c r="D378" s="523"/>
      <c r="E378" s="523"/>
      <c r="F378" s="523"/>
      <c r="G378" s="523"/>
      <c r="H378" s="523"/>
      <c r="I378" s="523"/>
      <c r="J378" s="523"/>
      <c r="K378" s="523"/>
      <c r="L378" s="348" t="s">
        <v>9</v>
      </c>
      <c r="M378" s="341">
        <v>204.23</v>
      </c>
    </row>
    <row r="379" spans="1:13" ht="12.75" customHeight="1" x14ac:dyDescent="0.25">
      <c r="A379" s="335" t="s">
        <v>10808</v>
      </c>
      <c r="B379" s="336"/>
      <c r="C379" s="525" t="s">
        <v>10809</v>
      </c>
      <c r="D379" s="525"/>
      <c r="E379" s="525"/>
      <c r="F379" s="525"/>
      <c r="G379" s="525"/>
      <c r="H379" s="525"/>
      <c r="I379" s="525"/>
      <c r="J379" s="525"/>
      <c r="K379" s="525"/>
      <c r="L379" s="337"/>
      <c r="M379" s="337"/>
    </row>
    <row r="380" spans="1:13" ht="12.75" customHeight="1" x14ac:dyDescent="0.25">
      <c r="A380" s="338" t="s">
        <v>1857</v>
      </c>
      <c r="B380" s="347" t="s">
        <v>384</v>
      </c>
      <c r="C380" s="524" t="s">
        <v>10810</v>
      </c>
      <c r="D380" s="524"/>
      <c r="E380" s="524"/>
      <c r="F380" s="524"/>
      <c r="G380" s="524"/>
      <c r="H380" s="524"/>
      <c r="I380" s="524"/>
      <c r="J380" s="524"/>
      <c r="K380" s="524"/>
      <c r="L380" s="339"/>
      <c r="M380" s="339"/>
    </row>
    <row r="381" spans="1:13" ht="13.5" customHeight="1" x14ac:dyDescent="0.25">
      <c r="A381" s="340" t="s">
        <v>10811</v>
      </c>
      <c r="B381" s="348" t="s">
        <v>384</v>
      </c>
      <c r="C381" s="523" t="s">
        <v>10812</v>
      </c>
      <c r="D381" s="523"/>
      <c r="E381" s="523"/>
      <c r="F381" s="523"/>
      <c r="G381" s="523"/>
      <c r="H381" s="523"/>
      <c r="I381" s="523"/>
      <c r="J381" s="523"/>
      <c r="K381" s="523"/>
      <c r="L381" s="348" t="s">
        <v>381</v>
      </c>
      <c r="M381" s="341">
        <v>143.11000000000001</v>
      </c>
    </row>
    <row r="382" spans="1:13" ht="12.75" customHeight="1" x14ac:dyDescent="0.25">
      <c r="A382" s="340" t="s">
        <v>10813</v>
      </c>
      <c r="B382" s="348" t="s">
        <v>384</v>
      </c>
      <c r="C382" s="523" t="s">
        <v>10814</v>
      </c>
      <c r="D382" s="523"/>
      <c r="E382" s="523"/>
      <c r="F382" s="523"/>
      <c r="G382" s="523"/>
      <c r="H382" s="523"/>
      <c r="I382" s="523"/>
      <c r="J382" s="523"/>
      <c r="K382" s="523"/>
      <c r="L382" s="348" t="s">
        <v>10</v>
      </c>
      <c r="M382" s="341">
        <v>294.05</v>
      </c>
    </row>
    <row r="383" spans="1:13" ht="12.75" customHeight="1" x14ac:dyDescent="0.25">
      <c r="A383" s="338" t="s">
        <v>1988</v>
      </c>
      <c r="B383" s="347" t="s">
        <v>384</v>
      </c>
      <c r="C383" s="524" t="s">
        <v>10815</v>
      </c>
      <c r="D383" s="524"/>
      <c r="E383" s="524"/>
      <c r="F383" s="524"/>
      <c r="G383" s="524"/>
      <c r="H383" s="524"/>
      <c r="I383" s="524"/>
      <c r="J383" s="524"/>
      <c r="K383" s="524"/>
      <c r="L383" s="339"/>
      <c r="M383" s="339"/>
    </row>
    <row r="384" spans="1:13" ht="13.5" customHeight="1" x14ac:dyDescent="0.25">
      <c r="A384" s="340" t="s">
        <v>10816</v>
      </c>
      <c r="B384" s="348" t="s">
        <v>384</v>
      </c>
      <c r="C384" s="523" t="s">
        <v>10817</v>
      </c>
      <c r="D384" s="523"/>
      <c r="E384" s="523"/>
      <c r="F384" s="523"/>
      <c r="G384" s="523"/>
      <c r="H384" s="523"/>
      <c r="I384" s="523"/>
      <c r="J384" s="523"/>
      <c r="K384" s="523"/>
      <c r="L384" s="348" t="s">
        <v>10</v>
      </c>
      <c r="M384" s="341">
        <v>639.37</v>
      </c>
    </row>
    <row r="385" spans="1:13" ht="12.75" customHeight="1" x14ac:dyDescent="0.25">
      <c r="A385" s="338" t="s">
        <v>1996</v>
      </c>
      <c r="B385" s="347" t="s">
        <v>384</v>
      </c>
      <c r="C385" s="524" t="s">
        <v>10818</v>
      </c>
      <c r="D385" s="524"/>
      <c r="E385" s="524"/>
      <c r="F385" s="524"/>
      <c r="G385" s="524"/>
      <c r="H385" s="524"/>
      <c r="I385" s="524"/>
      <c r="J385" s="524"/>
      <c r="K385" s="524"/>
      <c r="L385" s="339"/>
      <c r="M385" s="339"/>
    </row>
    <row r="386" spans="1:13" ht="13.5" customHeight="1" x14ac:dyDescent="0.25">
      <c r="A386" s="340" t="s">
        <v>10819</v>
      </c>
      <c r="B386" s="348" t="s">
        <v>384</v>
      </c>
      <c r="C386" s="523" t="s">
        <v>10820</v>
      </c>
      <c r="D386" s="523"/>
      <c r="E386" s="523"/>
      <c r="F386" s="523"/>
      <c r="G386" s="523"/>
      <c r="H386" s="523"/>
      <c r="I386" s="523"/>
      <c r="J386" s="523"/>
      <c r="K386" s="523"/>
      <c r="L386" s="348" t="s">
        <v>9</v>
      </c>
      <c r="M386" s="341">
        <v>84.59</v>
      </c>
    </row>
    <row r="387" spans="1:13" ht="12.75" customHeight="1" x14ac:dyDescent="0.25">
      <c r="A387" s="338" t="s">
        <v>2023</v>
      </c>
      <c r="B387" s="347" t="s">
        <v>384</v>
      </c>
      <c r="C387" s="524" t="s">
        <v>10821</v>
      </c>
      <c r="D387" s="524"/>
      <c r="E387" s="524"/>
      <c r="F387" s="524"/>
      <c r="G387" s="524"/>
      <c r="H387" s="524"/>
      <c r="I387" s="524"/>
      <c r="J387" s="524"/>
      <c r="K387" s="524"/>
      <c r="L387" s="339"/>
      <c r="M387" s="339"/>
    </row>
    <row r="388" spans="1:13" ht="12.75" customHeight="1" x14ac:dyDescent="0.25">
      <c r="A388" s="340" t="s">
        <v>10822</v>
      </c>
      <c r="B388" s="348" t="s">
        <v>384</v>
      </c>
      <c r="C388" s="523" t="s">
        <v>10823</v>
      </c>
      <c r="D388" s="523"/>
      <c r="E388" s="523"/>
      <c r="F388" s="523"/>
      <c r="G388" s="523"/>
      <c r="H388" s="523"/>
      <c r="I388" s="523"/>
      <c r="J388" s="523"/>
      <c r="K388" s="523"/>
      <c r="L388" s="348" t="s">
        <v>216</v>
      </c>
      <c r="M388" s="341">
        <v>12.66</v>
      </c>
    </row>
    <row r="389" spans="1:13" ht="13.5" customHeight="1" x14ac:dyDescent="0.25">
      <c r="A389" s="338" t="s">
        <v>10824</v>
      </c>
      <c r="B389" s="347" t="s">
        <v>384</v>
      </c>
      <c r="C389" s="524" t="s">
        <v>10825</v>
      </c>
      <c r="D389" s="524"/>
      <c r="E389" s="524"/>
      <c r="F389" s="524"/>
      <c r="G389" s="524"/>
      <c r="H389" s="524"/>
      <c r="I389" s="524"/>
      <c r="J389" s="524"/>
      <c r="K389" s="524"/>
      <c r="L389" s="339"/>
      <c r="M389" s="339"/>
    </row>
    <row r="390" spans="1:13" ht="12.75" customHeight="1" x14ac:dyDescent="0.25">
      <c r="A390" s="340" t="s">
        <v>10826</v>
      </c>
      <c r="B390" s="348" t="s">
        <v>384</v>
      </c>
      <c r="C390" s="523" t="s">
        <v>10827</v>
      </c>
      <c r="D390" s="523"/>
      <c r="E390" s="523"/>
      <c r="F390" s="523"/>
      <c r="G390" s="523"/>
      <c r="H390" s="523"/>
      <c r="I390" s="523"/>
      <c r="J390" s="523"/>
      <c r="K390" s="523"/>
      <c r="L390" s="348" t="s">
        <v>8</v>
      </c>
      <c r="M390" s="341">
        <v>89.54</v>
      </c>
    </row>
    <row r="391" spans="1:13" ht="13.5" customHeight="1" x14ac:dyDescent="0.25">
      <c r="A391" s="340" t="s">
        <v>10828</v>
      </c>
      <c r="B391" s="348" t="s">
        <v>384</v>
      </c>
      <c r="C391" s="523" t="s">
        <v>10829</v>
      </c>
      <c r="D391" s="523"/>
      <c r="E391" s="523"/>
      <c r="F391" s="523"/>
      <c r="G391" s="523"/>
      <c r="H391" s="523"/>
      <c r="I391" s="523"/>
      <c r="J391" s="523"/>
      <c r="K391" s="523"/>
      <c r="L391" s="348" t="s">
        <v>8</v>
      </c>
      <c r="M391" s="341">
        <v>67.14</v>
      </c>
    </row>
    <row r="392" spans="1:13" ht="12.75" customHeight="1" x14ac:dyDescent="0.25">
      <c r="A392" s="338" t="s">
        <v>10830</v>
      </c>
      <c r="B392" s="347" t="s">
        <v>384</v>
      </c>
      <c r="C392" s="524" t="s">
        <v>10831</v>
      </c>
      <c r="D392" s="524"/>
      <c r="E392" s="524"/>
      <c r="F392" s="524"/>
      <c r="G392" s="524"/>
      <c r="H392" s="524"/>
      <c r="I392" s="524"/>
      <c r="J392" s="524"/>
      <c r="K392" s="524"/>
      <c r="L392" s="339"/>
      <c r="M392" s="339"/>
    </row>
    <row r="393" spans="1:13" ht="12.75" customHeight="1" x14ac:dyDescent="0.25">
      <c r="A393" s="340" t="s">
        <v>10832</v>
      </c>
      <c r="B393" s="348" t="s">
        <v>384</v>
      </c>
      <c r="C393" s="523" t="s">
        <v>10833</v>
      </c>
      <c r="D393" s="523"/>
      <c r="E393" s="523"/>
      <c r="F393" s="523"/>
      <c r="G393" s="523"/>
      <c r="H393" s="523"/>
      <c r="I393" s="523"/>
      <c r="J393" s="523"/>
      <c r="K393" s="523"/>
      <c r="L393" s="348" t="s">
        <v>10</v>
      </c>
      <c r="M393" s="341">
        <v>671.4</v>
      </c>
    </row>
    <row r="394" spans="1:13" ht="13.5" customHeight="1" x14ac:dyDescent="0.25">
      <c r="A394" s="340" t="s">
        <v>10834</v>
      </c>
      <c r="B394" s="348" t="s">
        <v>384</v>
      </c>
      <c r="C394" s="523" t="s">
        <v>10835</v>
      </c>
      <c r="D394" s="523"/>
      <c r="E394" s="523"/>
      <c r="F394" s="523"/>
      <c r="G394" s="523"/>
      <c r="H394" s="523"/>
      <c r="I394" s="523"/>
      <c r="J394" s="523"/>
      <c r="K394" s="523"/>
      <c r="L394" s="348" t="s">
        <v>10</v>
      </c>
      <c r="M394" s="341">
        <v>671.4</v>
      </c>
    </row>
    <row r="395" spans="1:13" ht="12.75" customHeight="1" x14ac:dyDescent="0.25">
      <c r="A395" s="340" t="s">
        <v>10836</v>
      </c>
      <c r="B395" s="348" t="s">
        <v>384</v>
      </c>
      <c r="C395" s="523" t="s">
        <v>10837</v>
      </c>
      <c r="D395" s="523"/>
      <c r="E395" s="523"/>
      <c r="F395" s="523"/>
      <c r="G395" s="523"/>
      <c r="H395" s="523"/>
      <c r="I395" s="523"/>
      <c r="J395" s="523"/>
      <c r="K395" s="523"/>
      <c r="L395" s="348" t="s">
        <v>10</v>
      </c>
      <c r="M395" s="341">
        <v>711.92</v>
      </c>
    </row>
    <row r="396" spans="1:13" ht="12.75" customHeight="1" x14ac:dyDescent="0.25">
      <c r="A396" s="340" t="s">
        <v>10838</v>
      </c>
      <c r="B396" s="348" t="s">
        <v>384</v>
      </c>
      <c r="C396" s="523" t="s">
        <v>10839</v>
      </c>
      <c r="D396" s="523"/>
      <c r="E396" s="523"/>
      <c r="F396" s="523"/>
      <c r="G396" s="523"/>
      <c r="H396" s="523"/>
      <c r="I396" s="523"/>
      <c r="J396" s="523"/>
      <c r="K396" s="523"/>
      <c r="L396" s="348" t="s">
        <v>10</v>
      </c>
      <c r="M396" s="341">
        <v>732.92</v>
      </c>
    </row>
    <row r="397" spans="1:13" ht="13.5" customHeight="1" x14ac:dyDescent="0.25">
      <c r="A397" s="340" t="s">
        <v>10840</v>
      </c>
      <c r="B397" s="348" t="s">
        <v>384</v>
      </c>
      <c r="C397" s="523" t="s">
        <v>10841</v>
      </c>
      <c r="D397" s="523"/>
      <c r="E397" s="523"/>
      <c r="F397" s="523"/>
      <c r="G397" s="523"/>
      <c r="H397" s="523"/>
      <c r="I397" s="523"/>
      <c r="J397" s="523"/>
      <c r="K397" s="523"/>
      <c r="L397" s="348" t="s">
        <v>10</v>
      </c>
      <c r="M397" s="341">
        <v>788.72</v>
      </c>
    </row>
    <row r="398" spans="1:13" ht="12.75" customHeight="1" x14ac:dyDescent="0.25">
      <c r="A398" s="340" t="s">
        <v>10842</v>
      </c>
      <c r="B398" s="348" t="s">
        <v>384</v>
      </c>
      <c r="C398" s="523" t="s">
        <v>10843</v>
      </c>
      <c r="D398" s="523"/>
      <c r="E398" s="523"/>
      <c r="F398" s="523"/>
      <c r="G398" s="523"/>
      <c r="H398" s="523"/>
      <c r="I398" s="523"/>
      <c r="J398" s="523"/>
      <c r="K398" s="523"/>
      <c r="L398" s="348" t="s">
        <v>10</v>
      </c>
      <c r="M398" s="341">
        <v>629.01</v>
      </c>
    </row>
    <row r="399" spans="1:13" ht="13.5" customHeight="1" x14ac:dyDescent="0.25">
      <c r="A399" s="340" t="s">
        <v>10844</v>
      </c>
      <c r="B399" s="348" t="s">
        <v>384</v>
      </c>
      <c r="C399" s="523" t="s">
        <v>10845</v>
      </c>
      <c r="D399" s="523"/>
      <c r="E399" s="523"/>
      <c r="F399" s="523"/>
      <c r="G399" s="523"/>
      <c r="H399" s="523"/>
      <c r="I399" s="523"/>
      <c r="J399" s="523"/>
      <c r="K399" s="523"/>
      <c r="L399" s="348" t="s">
        <v>10</v>
      </c>
      <c r="M399" s="341">
        <v>645.51</v>
      </c>
    </row>
    <row r="400" spans="1:13" ht="12.75" customHeight="1" x14ac:dyDescent="0.25">
      <c r="A400" s="340" t="s">
        <v>10846</v>
      </c>
      <c r="B400" s="348" t="s">
        <v>384</v>
      </c>
      <c r="C400" s="523" t="s">
        <v>10847</v>
      </c>
      <c r="D400" s="523"/>
      <c r="E400" s="523"/>
      <c r="F400" s="523"/>
      <c r="G400" s="523"/>
      <c r="H400" s="523"/>
      <c r="I400" s="523"/>
      <c r="J400" s="523"/>
      <c r="K400" s="523"/>
      <c r="L400" s="348" t="s">
        <v>10</v>
      </c>
      <c r="M400" s="341">
        <v>662.01</v>
      </c>
    </row>
    <row r="401" spans="1:13" ht="12.75" customHeight="1" x14ac:dyDescent="0.25">
      <c r="A401" s="340" t="s">
        <v>10848</v>
      </c>
      <c r="B401" s="348" t="s">
        <v>384</v>
      </c>
      <c r="C401" s="523" t="s">
        <v>10849</v>
      </c>
      <c r="D401" s="523"/>
      <c r="E401" s="523"/>
      <c r="F401" s="523"/>
      <c r="G401" s="523"/>
      <c r="H401" s="523"/>
      <c r="I401" s="523"/>
      <c r="J401" s="523"/>
      <c r="K401" s="523"/>
      <c r="L401" s="348" t="s">
        <v>10</v>
      </c>
      <c r="M401" s="341">
        <v>678.51</v>
      </c>
    </row>
    <row r="402" spans="1:13" ht="13.5" customHeight="1" x14ac:dyDescent="0.25">
      <c r="A402" s="340" t="s">
        <v>10850</v>
      </c>
      <c r="B402" s="348" t="s">
        <v>384</v>
      </c>
      <c r="C402" s="523" t="s">
        <v>10851</v>
      </c>
      <c r="D402" s="523"/>
      <c r="E402" s="523"/>
      <c r="F402" s="523"/>
      <c r="G402" s="523"/>
      <c r="H402" s="523"/>
      <c r="I402" s="523"/>
      <c r="J402" s="523"/>
      <c r="K402" s="523"/>
      <c r="L402" s="348" t="s">
        <v>10</v>
      </c>
      <c r="M402" s="341">
        <v>722.51</v>
      </c>
    </row>
    <row r="403" spans="1:13" ht="12.75" customHeight="1" x14ac:dyDescent="0.25">
      <c r="A403" s="338" t="s">
        <v>10852</v>
      </c>
      <c r="B403" s="347" t="s">
        <v>384</v>
      </c>
      <c r="C403" s="524" t="s">
        <v>10853</v>
      </c>
      <c r="D403" s="524"/>
      <c r="E403" s="524"/>
      <c r="F403" s="524"/>
      <c r="G403" s="524"/>
      <c r="H403" s="524"/>
      <c r="I403" s="524"/>
      <c r="J403" s="524"/>
      <c r="K403" s="524"/>
      <c r="L403" s="339"/>
      <c r="M403" s="339"/>
    </row>
    <row r="404" spans="1:13" ht="13.5" customHeight="1" x14ac:dyDescent="0.25">
      <c r="A404" s="340" t="s">
        <v>10854</v>
      </c>
      <c r="B404" s="348" t="s">
        <v>384</v>
      </c>
      <c r="C404" s="523" t="s">
        <v>10855</v>
      </c>
      <c r="D404" s="523"/>
      <c r="E404" s="523"/>
      <c r="F404" s="523"/>
      <c r="G404" s="523"/>
      <c r="H404" s="523"/>
      <c r="I404" s="523"/>
      <c r="J404" s="523"/>
      <c r="K404" s="523"/>
      <c r="L404" s="348" t="s">
        <v>10</v>
      </c>
      <c r="M404" s="341">
        <v>208.37</v>
      </c>
    </row>
    <row r="405" spans="1:13" ht="12.75" customHeight="1" x14ac:dyDescent="0.25">
      <c r="A405" s="340" t="s">
        <v>10856</v>
      </c>
      <c r="B405" s="348" t="s">
        <v>384</v>
      </c>
      <c r="C405" s="523" t="s">
        <v>10857</v>
      </c>
      <c r="D405" s="523"/>
      <c r="E405" s="523"/>
      <c r="F405" s="523"/>
      <c r="G405" s="523"/>
      <c r="H405" s="523"/>
      <c r="I405" s="523"/>
      <c r="J405" s="523"/>
      <c r="K405" s="523"/>
      <c r="L405" s="348" t="s">
        <v>10</v>
      </c>
      <c r="M405" s="341">
        <v>191.65</v>
      </c>
    </row>
    <row r="406" spans="1:13" ht="12.75" customHeight="1" x14ac:dyDescent="0.25">
      <c r="A406" s="340" t="s">
        <v>10858</v>
      </c>
      <c r="B406" s="348" t="s">
        <v>384</v>
      </c>
      <c r="C406" s="523" t="s">
        <v>10859</v>
      </c>
      <c r="D406" s="523"/>
      <c r="E406" s="523"/>
      <c r="F406" s="523"/>
      <c r="G406" s="523"/>
      <c r="H406" s="523"/>
      <c r="I406" s="523"/>
      <c r="J406" s="523"/>
      <c r="K406" s="523"/>
      <c r="L406" s="348" t="s">
        <v>10</v>
      </c>
      <c r="M406" s="341">
        <v>208.37</v>
      </c>
    </row>
    <row r="407" spans="1:13" ht="13.5" customHeight="1" x14ac:dyDescent="0.25">
      <c r="A407" s="338" t="s">
        <v>10860</v>
      </c>
      <c r="B407" s="347" t="s">
        <v>384</v>
      </c>
      <c r="C407" s="524" t="s">
        <v>10861</v>
      </c>
      <c r="D407" s="524"/>
      <c r="E407" s="524"/>
      <c r="F407" s="524"/>
      <c r="G407" s="524"/>
      <c r="H407" s="524"/>
      <c r="I407" s="524"/>
      <c r="J407" s="524"/>
      <c r="K407" s="524"/>
      <c r="L407" s="339"/>
      <c r="M407" s="339"/>
    </row>
    <row r="408" spans="1:13" ht="12.75" customHeight="1" x14ac:dyDescent="0.25">
      <c r="A408" s="340" t="s">
        <v>10862</v>
      </c>
      <c r="B408" s="348" t="s">
        <v>384</v>
      </c>
      <c r="C408" s="523" t="s">
        <v>10863</v>
      </c>
      <c r="D408" s="523"/>
      <c r="E408" s="523"/>
      <c r="F408" s="523"/>
      <c r="G408" s="523"/>
      <c r="H408" s="523"/>
      <c r="I408" s="523"/>
      <c r="J408" s="523"/>
      <c r="K408" s="523"/>
      <c r="L408" s="348" t="s">
        <v>9</v>
      </c>
      <c r="M408" s="341">
        <v>5.2</v>
      </c>
    </row>
    <row r="409" spans="1:13" ht="12.75" customHeight="1" x14ac:dyDescent="0.25">
      <c r="A409" s="340" t="s">
        <v>10864</v>
      </c>
      <c r="B409" s="348" t="s">
        <v>384</v>
      </c>
      <c r="C409" s="523" t="s">
        <v>10865</v>
      </c>
      <c r="D409" s="523"/>
      <c r="E409" s="523"/>
      <c r="F409" s="523"/>
      <c r="G409" s="523"/>
      <c r="H409" s="523"/>
      <c r="I409" s="523"/>
      <c r="J409" s="523"/>
      <c r="K409" s="523"/>
      <c r="L409" s="348" t="s">
        <v>9</v>
      </c>
      <c r="M409" s="341">
        <v>5.28</v>
      </c>
    </row>
    <row r="410" spans="1:13" ht="13.5" customHeight="1" x14ac:dyDescent="0.25">
      <c r="A410" s="338" t="s">
        <v>10866</v>
      </c>
      <c r="B410" s="347" t="s">
        <v>384</v>
      </c>
      <c r="C410" s="524" t="s">
        <v>10867</v>
      </c>
      <c r="D410" s="524"/>
      <c r="E410" s="524"/>
      <c r="F410" s="524"/>
      <c r="G410" s="524"/>
      <c r="H410" s="524"/>
      <c r="I410" s="524"/>
      <c r="J410" s="524"/>
      <c r="K410" s="524"/>
      <c r="L410" s="339"/>
      <c r="M410" s="339"/>
    </row>
    <row r="411" spans="1:13" ht="12.75" customHeight="1" x14ac:dyDescent="0.25">
      <c r="A411" s="340" t="s">
        <v>10868</v>
      </c>
      <c r="B411" s="348" t="s">
        <v>384</v>
      </c>
      <c r="C411" s="523" t="s">
        <v>10869</v>
      </c>
      <c r="D411" s="523"/>
      <c r="E411" s="523"/>
      <c r="F411" s="523"/>
      <c r="G411" s="523"/>
      <c r="H411" s="523"/>
      <c r="I411" s="523"/>
      <c r="J411" s="523"/>
      <c r="K411" s="523"/>
      <c r="L411" s="348" t="s">
        <v>510</v>
      </c>
      <c r="M411" s="341">
        <v>9.76</v>
      </c>
    </row>
    <row r="412" spans="1:13" ht="13.5" customHeight="1" x14ac:dyDescent="0.25">
      <c r="A412" s="340" t="s">
        <v>10870</v>
      </c>
      <c r="B412" s="348" t="s">
        <v>384</v>
      </c>
      <c r="C412" s="523" t="s">
        <v>10871</v>
      </c>
      <c r="D412" s="523"/>
      <c r="E412" s="523"/>
      <c r="F412" s="523"/>
      <c r="G412" s="523"/>
      <c r="H412" s="523"/>
      <c r="I412" s="523"/>
      <c r="J412" s="523"/>
      <c r="K412" s="523"/>
      <c r="L412" s="348" t="s">
        <v>510</v>
      </c>
      <c r="M412" s="341">
        <v>11.24</v>
      </c>
    </row>
    <row r="413" spans="1:13" ht="12.75" customHeight="1" x14ac:dyDescent="0.25">
      <c r="A413" s="340" t="s">
        <v>10872</v>
      </c>
      <c r="B413" s="348" t="s">
        <v>384</v>
      </c>
      <c r="C413" s="523" t="s">
        <v>10873</v>
      </c>
      <c r="D413" s="523"/>
      <c r="E413" s="523"/>
      <c r="F413" s="523"/>
      <c r="G413" s="523"/>
      <c r="H413" s="523"/>
      <c r="I413" s="523"/>
      <c r="J413" s="523"/>
      <c r="K413" s="523"/>
      <c r="L413" s="348" t="s">
        <v>510</v>
      </c>
      <c r="M413" s="341">
        <v>12.16</v>
      </c>
    </row>
    <row r="414" spans="1:13" ht="12.75" customHeight="1" x14ac:dyDescent="0.25">
      <c r="A414" s="338" t="s">
        <v>10874</v>
      </c>
      <c r="B414" s="347" t="s">
        <v>384</v>
      </c>
      <c r="C414" s="524" t="s">
        <v>10875</v>
      </c>
      <c r="D414" s="524"/>
      <c r="E414" s="524"/>
      <c r="F414" s="524"/>
      <c r="G414" s="524"/>
      <c r="H414" s="524"/>
      <c r="I414" s="524"/>
      <c r="J414" s="524"/>
      <c r="K414" s="524"/>
      <c r="L414" s="339"/>
      <c r="M414" s="339"/>
    </row>
    <row r="415" spans="1:13" ht="13.5" customHeight="1" x14ac:dyDescent="0.25">
      <c r="A415" s="340" t="s">
        <v>10876</v>
      </c>
      <c r="B415" s="348" t="s">
        <v>384</v>
      </c>
      <c r="C415" s="523" t="s">
        <v>10877</v>
      </c>
      <c r="D415" s="523"/>
      <c r="E415" s="523"/>
      <c r="F415" s="523"/>
      <c r="G415" s="523"/>
      <c r="H415" s="523"/>
      <c r="I415" s="523"/>
      <c r="J415" s="523"/>
      <c r="K415" s="523"/>
      <c r="L415" s="348" t="s">
        <v>510</v>
      </c>
      <c r="M415" s="341">
        <v>11.24</v>
      </c>
    </row>
    <row r="416" spans="1:13" ht="12.75" customHeight="1" x14ac:dyDescent="0.25">
      <c r="A416" s="340" t="s">
        <v>10878</v>
      </c>
      <c r="B416" s="348" t="s">
        <v>384</v>
      </c>
      <c r="C416" s="523" t="s">
        <v>10879</v>
      </c>
      <c r="D416" s="523"/>
      <c r="E416" s="523"/>
      <c r="F416" s="523"/>
      <c r="G416" s="523"/>
      <c r="H416" s="523"/>
      <c r="I416" s="523"/>
      <c r="J416" s="523"/>
      <c r="K416" s="523"/>
      <c r="L416" s="348" t="s">
        <v>8</v>
      </c>
      <c r="M416" s="341">
        <v>197.53</v>
      </c>
    </row>
    <row r="417" spans="1:13" ht="13.5" customHeight="1" x14ac:dyDescent="0.25">
      <c r="A417" s="340" t="s">
        <v>10880</v>
      </c>
      <c r="B417" s="348" t="s">
        <v>384</v>
      </c>
      <c r="C417" s="523" t="s">
        <v>10881</v>
      </c>
      <c r="D417" s="523"/>
      <c r="E417" s="523"/>
      <c r="F417" s="523"/>
      <c r="G417" s="523"/>
      <c r="H417" s="523"/>
      <c r="I417" s="523"/>
      <c r="J417" s="523"/>
      <c r="K417" s="523"/>
      <c r="L417" s="348" t="s">
        <v>510</v>
      </c>
      <c r="M417" s="341">
        <v>104.32</v>
      </c>
    </row>
    <row r="418" spans="1:13" ht="12.75" customHeight="1" x14ac:dyDescent="0.25">
      <c r="A418" s="338" t="s">
        <v>10882</v>
      </c>
      <c r="B418" s="347" t="s">
        <v>384</v>
      </c>
      <c r="C418" s="524" t="s">
        <v>10883</v>
      </c>
      <c r="D418" s="524"/>
      <c r="E418" s="524"/>
      <c r="F418" s="524"/>
      <c r="G418" s="524"/>
      <c r="H418" s="524"/>
      <c r="I418" s="524"/>
      <c r="J418" s="524"/>
      <c r="K418" s="524"/>
      <c r="L418" s="339"/>
      <c r="M418" s="339"/>
    </row>
    <row r="419" spans="1:13" ht="12.75" customHeight="1" x14ac:dyDescent="0.25">
      <c r="A419" s="340" t="s">
        <v>10884</v>
      </c>
      <c r="B419" s="348" t="s">
        <v>384</v>
      </c>
      <c r="C419" s="523" t="s">
        <v>10885</v>
      </c>
      <c r="D419" s="523"/>
      <c r="E419" s="523"/>
      <c r="F419" s="523"/>
      <c r="G419" s="523"/>
      <c r="H419" s="523"/>
      <c r="I419" s="523"/>
      <c r="J419" s="523"/>
      <c r="K419" s="523"/>
      <c r="L419" s="348" t="s">
        <v>510</v>
      </c>
      <c r="M419" s="341">
        <v>866.53</v>
      </c>
    </row>
    <row r="420" spans="1:13" ht="13.5" customHeight="1" x14ac:dyDescent="0.25">
      <c r="A420" s="338" t="s">
        <v>10886</v>
      </c>
      <c r="B420" s="347" t="s">
        <v>384</v>
      </c>
      <c r="C420" s="524" t="s">
        <v>10887</v>
      </c>
      <c r="D420" s="524"/>
      <c r="E420" s="524"/>
      <c r="F420" s="524"/>
      <c r="G420" s="524"/>
      <c r="H420" s="524"/>
      <c r="I420" s="524"/>
      <c r="J420" s="524"/>
      <c r="K420" s="524"/>
      <c r="L420" s="339"/>
      <c r="M420" s="339"/>
    </row>
    <row r="421" spans="1:13" ht="12.75" customHeight="1" x14ac:dyDescent="0.25">
      <c r="A421" s="340" t="s">
        <v>10888</v>
      </c>
      <c r="B421" s="348" t="s">
        <v>384</v>
      </c>
      <c r="C421" s="523" t="s">
        <v>10889</v>
      </c>
      <c r="D421" s="523"/>
      <c r="E421" s="523"/>
      <c r="F421" s="523"/>
      <c r="G421" s="523"/>
      <c r="H421" s="523"/>
      <c r="I421" s="523"/>
      <c r="J421" s="523"/>
      <c r="K421" s="523"/>
      <c r="L421" s="348" t="s">
        <v>510</v>
      </c>
      <c r="M421" s="341">
        <v>10094.61</v>
      </c>
    </row>
    <row r="422" spans="1:13" ht="13.5" customHeight="1" x14ac:dyDescent="0.25">
      <c r="A422" s="340" t="s">
        <v>10890</v>
      </c>
      <c r="B422" s="348" t="s">
        <v>384</v>
      </c>
      <c r="C422" s="523" t="s">
        <v>10891</v>
      </c>
      <c r="D422" s="523"/>
      <c r="E422" s="523"/>
      <c r="F422" s="523"/>
      <c r="G422" s="523"/>
      <c r="H422" s="523"/>
      <c r="I422" s="523"/>
      <c r="J422" s="523"/>
      <c r="K422" s="523"/>
      <c r="L422" s="348" t="s">
        <v>510</v>
      </c>
      <c r="M422" s="341">
        <v>10488.19</v>
      </c>
    </row>
    <row r="423" spans="1:13" ht="12.75" customHeight="1" x14ac:dyDescent="0.25">
      <c r="A423" s="340" t="s">
        <v>10892</v>
      </c>
      <c r="B423" s="348" t="s">
        <v>384</v>
      </c>
      <c r="C423" s="523" t="s">
        <v>10893</v>
      </c>
      <c r="D423" s="523"/>
      <c r="E423" s="523"/>
      <c r="F423" s="523"/>
      <c r="G423" s="523"/>
      <c r="H423" s="523"/>
      <c r="I423" s="523"/>
      <c r="J423" s="523"/>
      <c r="K423" s="523"/>
      <c r="L423" s="348" t="s">
        <v>510</v>
      </c>
      <c r="M423" s="341">
        <v>10881.94</v>
      </c>
    </row>
    <row r="424" spans="1:13" ht="12.75" customHeight="1" x14ac:dyDescent="0.25">
      <c r="A424" s="340" t="s">
        <v>10894</v>
      </c>
      <c r="B424" s="348" t="s">
        <v>384</v>
      </c>
      <c r="C424" s="523" t="s">
        <v>10895</v>
      </c>
      <c r="D424" s="523"/>
      <c r="E424" s="523"/>
      <c r="F424" s="523"/>
      <c r="G424" s="523"/>
      <c r="H424" s="523"/>
      <c r="I424" s="523"/>
      <c r="J424" s="523"/>
      <c r="K424" s="523"/>
      <c r="L424" s="348" t="s">
        <v>510</v>
      </c>
      <c r="M424" s="341">
        <v>11274.27</v>
      </c>
    </row>
    <row r="425" spans="1:13" ht="13.5" customHeight="1" x14ac:dyDescent="0.25">
      <c r="A425" s="340" t="s">
        <v>10896</v>
      </c>
      <c r="B425" s="348" t="s">
        <v>384</v>
      </c>
      <c r="C425" s="523" t="s">
        <v>10897</v>
      </c>
      <c r="D425" s="523"/>
      <c r="E425" s="523"/>
      <c r="F425" s="523"/>
      <c r="G425" s="523"/>
      <c r="H425" s="523"/>
      <c r="I425" s="523"/>
      <c r="J425" s="523"/>
      <c r="K425" s="523"/>
      <c r="L425" s="348" t="s">
        <v>510</v>
      </c>
      <c r="M425" s="341">
        <v>7084.11</v>
      </c>
    </row>
    <row r="426" spans="1:13" ht="12.75" customHeight="1" x14ac:dyDescent="0.25">
      <c r="A426" s="340" t="s">
        <v>10898</v>
      </c>
      <c r="B426" s="348" t="s">
        <v>384</v>
      </c>
      <c r="C426" s="523" t="s">
        <v>10899</v>
      </c>
      <c r="D426" s="523"/>
      <c r="E426" s="523"/>
      <c r="F426" s="523"/>
      <c r="G426" s="523"/>
      <c r="H426" s="523"/>
      <c r="I426" s="523"/>
      <c r="J426" s="523"/>
      <c r="K426" s="523"/>
      <c r="L426" s="348" t="s">
        <v>510</v>
      </c>
      <c r="M426" s="341">
        <v>7302.81</v>
      </c>
    </row>
    <row r="427" spans="1:13" ht="12.75" customHeight="1" x14ac:dyDescent="0.25">
      <c r="A427" s="340" t="s">
        <v>10900</v>
      </c>
      <c r="B427" s="348" t="s">
        <v>384</v>
      </c>
      <c r="C427" s="523" t="s">
        <v>10901</v>
      </c>
      <c r="D427" s="523"/>
      <c r="E427" s="523"/>
      <c r="F427" s="523"/>
      <c r="G427" s="523"/>
      <c r="H427" s="523"/>
      <c r="I427" s="523"/>
      <c r="J427" s="523"/>
      <c r="K427" s="523"/>
      <c r="L427" s="348" t="s">
        <v>510</v>
      </c>
      <c r="M427" s="341">
        <v>7516.21</v>
      </c>
    </row>
    <row r="428" spans="1:13" ht="13.5" customHeight="1" x14ac:dyDescent="0.25">
      <c r="A428" s="340" t="s">
        <v>10902</v>
      </c>
      <c r="B428" s="348" t="s">
        <v>384</v>
      </c>
      <c r="C428" s="523" t="s">
        <v>10903</v>
      </c>
      <c r="D428" s="523"/>
      <c r="E428" s="523"/>
      <c r="F428" s="523"/>
      <c r="G428" s="523"/>
      <c r="H428" s="523"/>
      <c r="I428" s="523"/>
      <c r="J428" s="523"/>
      <c r="K428" s="523"/>
      <c r="L428" s="348" t="s">
        <v>510</v>
      </c>
      <c r="M428" s="341">
        <v>7778.61</v>
      </c>
    </row>
    <row r="429" spans="1:13" ht="12.75" customHeight="1" x14ac:dyDescent="0.25">
      <c r="A429" s="340" t="s">
        <v>10904</v>
      </c>
      <c r="B429" s="348" t="s">
        <v>384</v>
      </c>
      <c r="C429" s="523" t="s">
        <v>10905</v>
      </c>
      <c r="D429" s="523"/>
      <c r="E429" s="523"/>
      <c r="F429" s="523"/>
      <c r="G429" s="523"/>
      <c r="H429" s="523"/>
      <c r="I429" s="523"/>
      <c r="J429" s="523"/>
      <c r="K429" s="523"/>
      <c r="L429" s="348" t="s">
        <v>510</v>
      </c>
      <c r="M429" s="341">
        <v>8065.15</v>
      </c>
    </row>
    <row r="430" spans="1:13" ht="13.5" customHeight="1" x14ac:dyDescent="0.25">
      <c r="A430" s="340" t="s">
        <v>10906</v>
      </c>
      <c r="B430" s="348" t="s">
        <v>384</v>
      </c>
      <c r="C430" s="523" t="s">
        <v>10907</v>
      </c>
      <c r="D430" s="523"/>
      <c r="E430" s="523"/>
      <c r="F430" s="523"/>
      <c r="G430" s="523"/>
      <c r="H430" s="523"/>
      <c r="I430" s="523"/>
      <c r="J430" s="523"/>
      <c r="K430" s="523"/>
      <c r="L430" s="348" t="s">
        <v>510</v>
      </c>
      <c r="M430" s="341">
        <v>8339.8700000000008</v>
      </c>
    </row>
    <row r="431" spans="1:13" ht="12.75" customHeight="1" x14ac:dyDescent="0.25">
      <c r="A431" s="340" t="s">
        <v>10908</v>
      </c>
      <c r="B431" s="348" t="s">
        <v>384</v>
      </c>
      <c r="C431" s="523" t="s">
        <v>10909</v>
      </c>
      <c r="D431" s="523"/>
      <c r="E431" s="523"/>
      <c r="F431" s="523"/>
      <c r="G431" s="523"/>
      <c r="H431" s="523"/>
      <c r="I431" s="523"/>
      <c r="J431" s="523"/>
      <c r="K431" s="523"/>
      <c r="L431" s="348" t="s">
        <v>510</v>
      </c>
      <c r="M431" s="341">
        <v>8625.68</v>
      </c>
    </row>
    <row r="432" spans="1:13" ht="12.75" customHeight="1" x14ac:dyDescent="0.25">
      <c r="A432" s="340" t="s">
        <v>10910</v>
      </c>
      <c r="B432" s="348" t="s">
        <v>384</v>
      </c>
      <c r="C432" s="523" t="s">
        <v>10911</v>
      </c>
      <c r="D432" s="523"/>
      <c r="E432" s="523"/>
      <c r="F432" s="523"/>
      <c r="G432" s="523"/>
      <c r="H432" s="523"/>
      <c r="I432" s="523"/>
      <c r="J432" s="523"/>
      <c r="K432" s="523"/>
      <c r="L432" s="348" t="s">
        <v>510</v>
      </c>
      <c r="M432" s="341">
        <v>8912.24</v>
      </c>
    </row>
    <row r="433" spans="1:13" ht="13.5" customHeight="1" x14ac:dyDescent="0.25">
      <c r="A433" s="340" t="s">
        <v>10912</v>
      </c>
      <c r="B433" s="348" t="s">
        <v>384</v>
      </c>
      <c r="C433" s="523" t="s">
        <v>10913</v>
      </c>
      <c r="D433" s="523"/>
      <c r="E433" s="523"/>
      <c r="F433" s="523"/>
      <c r="G433" s="523"/>
      <c r="H433" s="523"/>
      <c r="I433" s="523"/>
      <c r="J433" s="523"/>
      <c r="K433" s="523"/>
      <c r="L433" s="348" t="s">
        <v>510</v>
      </c>
      <c r="M433" s="341">
        <v>9211.59</v>
      </c>
    </row>
    <row r="434" spans="1:13" ht="12.75" customHeight="1" x14ac:dyDescent="0.25">
      <c r="A434" s="340" t="s">
        <v>10914</v>
      </c>
      <c r="B434" s="348" t="s">
        <v>384</v>
      </c>
      <c r="C434" s="523" t="s">
        <v>10915</v>
      </c>
      <c r="D434" s="523"/>
      <c r="E434" s="523"/>
      <c r="F434" s="523"/>
      <c r="G434" s="523"/>
      <c r="H434" s="523"/>
      <c r="I434" s="523"/>
      <c r="J434" s="523"/>
      <c r="K434" s="523"/>
      <c r="L434" s="348" t="s">
        <v>510</v>
      </c>
      <c r="M434" s="341">
        <v>9461.18</v>
      </c>
    </row>
    <row r="435" spans="1:13" ht="13.5" customHeight="1" x14ac:dyDescent="0.25">
      <c r="A435" s="340" t="s">
        <v>10916</v>
      </c>
      <c r="B435" s="348" t="s">
        <v>384</v>
      </c>
      <c r="C435" s="523" t="s">
        <v>10917</v>
      </c>
      <c r="D435" s="523"/>
      <c r="E435" s="523"/>
      <c r="F435" s="523"/>
      <c r="G435" s="523"/>
      <c r="H435" s="523"/>
      <c r="I435" s="523"/>
      <c r="J435" s="523"/>
      <c r="K435" s="523"/>
      <c r="L435" s="348" t="s">
        <v>510</v>
      </c>
      <c r="M435" s="341">
        <v>9752.7000000000007</v>
      </c>
    </row>
    <row r="436" spans="1:13" ht="12.75" customHeight="1" x14ac:dyDescent="0.25">
      <c r="A436" s="340" t="s">
        <v>10918</v>
      </c>
      <c r="B436" s="348" t="s">
        <v>384</v>
      </c>
      <c r="C436" s="523" t="s">
        <v>10919</v>
      </c>
      <c r="D436" s="523"/>
      <c r="E436" s="523"/>
      <c r="F436" s="523"/>
      <c r="G436" s="523"/>
      <c r="H436" s="523"/>
      <c r="I436" s="523"/>
      <c r="J436" s="523"/>
      <c r="K436" s="523"/>
      <c r="L436" s="348" t="s">
        <v>510</v>
      </c>
      <c r="M436" s="341">
        <v>10029.280000000001</v>
      </c>
    </row>
    <row r="437" spans="1:13" ht="12.75" customHeight="1" x14ac:dyDescent="0.25">
      <c r="A437" s="340" t="s">
        <v>10920</v>
      </c>
      <c r="B437" s="348" t="s">
        <v>384</v>
      </c>
      <c r="C437" s="523" t="s">
        <v>10921</v>
      </c>
      <c r="D437" s="523"/>
      <c r="E437" s="523"/>
      <c r="F437" s="523"/>
      <c r="G437" s="523"/>
      <c r="H437" s="523"/>
      <c r="I437" s="523"/>
      <c r="J437" s="523"/>
      <c r="K437" s="523"/>
      <c r="L437" s="348" t="s">
        <v>510</v>
      </c>
      <c r="M437" s="341">
        <v>10402.07</v>
      </c>
    </row>
    <row r="438" spans="1:13" ht="13.5" customHeight="1" x14ac:dyDescent="0.25">
      <c r="A438" s="340" t="s">
        <v>10922</v>
      </c>
      <c r="B438" s="348" t="s">
        <v>384</v>
      </c>
      <c r="C438" s="523" t="s">
        <v>10923</v>
      </c>
      <c r="D438" s="523"/>
      <c r="E438" s="523"/>
      <c r="F438" s="523"/>
      <c r="G438" s="523"/>
      <c r="H438" s="523"/>
      <c r="I438" s="523"/>
      <c r="J438" s="523"/>
      <c r="K438" s="523"/>
      <c r="L438" s="348" t="s">
        <v>510</v>
      </c>
      <c r="M438" s="341">
        <v>10627.49</v>
      </c>
    </row>
    <row r="439" spans="1:13" ht="12.75" customHeight="1" x14ac:dyDescent="0.25">
      <c r="A439" s="340" t="s">
        <v>10924</v>
      </c>
      <c r="B439" s="348" t="s">
        <v>384</v>
      </c>
      <c r="C439" s="523" t="s">
        <v>10925</v>
      </c>
      <c r="D439" s="523"/>
      <c r="E439" s="523"/>
      <c r="F439" s="523"/>
      <c r="G439" s="523"/>
      <c r="H439" s="523"/>
      <c r="I439" s="523"/>
      <c r="J439" s="523"/>
      <c r="K439" s="523"/>
      <c r="L439" s="348" t="s">
        <v>510</v>
      </c>
      <c r="M439" s="341">
        <v>10889.41</v>
      </c>
    </row>
    <row r="440" spans="1:13" ht="12.75" customHeight="1" x14ac:dyDescent="0.25">
      <c r="A440" s="338" t="s">
        <v>10926</v>
      </c>
      <c r="B440" s="347" t="s">
        <v>384</v>
      </c>
      <c r="C440" s="524" t="s">
        <v>10927</v>
      </c>
      <c r="D440" s="524"/>
      <c r="E440" s="524"/>
      <c r="F440" s="524"/>
      <c r="G440" s="524"/>
      <c r="H440" s="524"/>
      <c r="I440" s="524"/>
      <c r="J440" s="524"/>
      <c r="K440" s="524"/>
      <c r="L440" s="339"/>
      <c r="M440" s="339"/>
    </row>
    <row r="441" spans="1:13" ht="13.5" customHeight="1" x14ac:dyDescent="0.25">
      <c r="A441" s="340" t="s">
        <v>10928</v>
      </c>
      <c r="B441" s="348" t="s">
        <v>384</v>
      </c>
      <c r="C441" s="523" t="s">
        <v>10929</v>
      </c>
      <c r="D441" s="523"/>
      <c r="E441" s="523"/>
      <c r="F441" s="523"/>
      <c r="G441" s="523"/>
      <c r="H441" s="523"/>
      <c r="I441" s="523"/>
      <c r="J441" s="523"/>
      <c r="K441" s="523"/>
      <c r="L441" s="348" t="s">
        <v>510</v>
      </c>
      <c r="M441" s="341">
        <v>6694.98</v>
      </c>
    </row>
    <row r="442" spans="1:13" ht="12.75" customHeight="1" x14ac:dyDescent="0.25">
      <c r="A442" s="338" t="s">
        <v>10930</v>
      </c>
      <c r="B442" s="347" t="s">
        <v>384</v>
      </c>
      <c r="C442" s="524" t="s">
        <v>10931</v>
      </c>
      <c r="D442" s="524"/>
      <c r="E442" s="524"/>
      <c r="F442" s="524"/>
      <c r="G442" s="524"/>
      <c r="H442" s="524"/>
      <c r="I442" s="524"/>
      <c r="J442" s="524"/>
      <c r="K442" s="524"/>
      <c r="L442" s="339"/>
      <c r="M442" s="339"/>
    </row>
    <row r="443" spans="1:13" ht="13.5" customHeight="1" x14ac:dyDescent="0.25">
      <c r="A443" s="340" t="s">
        <v>10932</v>
      </c>
      <c r="B443" s="348" t="s">
        <v>384</v>
      </c>
      <c r="C443" s="523" t="s">
        <v>14703</v>
      </c>
      <c r="D443" s="523"/>
      <c r="E443" s="523"/>
      <c r="F443" s="523"/>
      <c r="G443" s="523"/>
      <c r="H443" s="523"/>
      <c r="I443" s="523"/>
      <c r="J443" s="523"/>
      <c r="K443" s="523"/>
      <c r="L443" s="348" t="s">
        <v>10</v>
      </c>
      <c r="M443" s="341">
        <v>596.01</v>
      </c>
    </row>
    <row r="444" spans="1:13" ht="12.75" customHeight="1" x14ac:dyDescent="0.25">
      <c r="A444" s="340" t="s">
        <v>14704</v>
      </c>
      <c r="B444" s="348" t="s">
        <v>384</v>
      </c>
      <c r="C444" s="523" t="s">
        <v>14705</v>
      </c>
      <c r="D444" s="523"/>
      <c r="E444" s="523"/>
      <c r="F444" s="523"/>
      <c r="G444" s="523"/>
      <c r="H444" s="523"/>
      <c r="I444" s="523"/>
      <c r="J444" s="523"/>
      <c r="K444" s="523"/>
      <c r="L444" s="348" t="s">
        <v>10</v>
      </c>
      <c r="M444" s="341">
        <v>888.35</v>
      </c>
    </row>
    <row r="445" spans="1:13" ht="12.75" customHeight="1" x14ac:dyDescent="0.25">
      <c r="A445" s="340" t="s">
        <v>10933</v>
      </c>
      <c r="B445" s="348" t="s">
        <v>384</v>
      </c>
      <c r="C445" s="523" t="s">
        <v>14706</v>
      </c>
      <c r="D445" s="523"/>
      <c r="E445" s="523"/>
      <c r="F445" s="523"/>
      <c r="G445" s="523"/>
      <c r="H445" s="523"/>
      <c r="I445" s="523"/>
      <c r="J445" s="523"/>
      <c r="K445" s="523"/>
      <c r="L445" s="348" t="s">
        <v>10</v>
      </c>
      <c r="M445" s="341">
        <v>612.72</v>
      </c>
    </row>
    <row r="446" spans="1:13" ht="13.5" customHeight="1" x14ac:dyDescent="0.25">
      <c r="A446" s="340" t="s">
        <v>14707</v>
      </c>
      <c r="B446" s="348" t="s">
        <v>384</v>
      </c>
      <c r="C446" s="523" t="s">
        <v>14708</v>
      </c>
      <c r="D446" s="523"/>
      <c r="E446" s="523"/>
      <c r="F446" s="523"/>
      <c r="G446" s="523"/>
      <c r="H446" s="523"/>
      <c r="I446" s="523"/>
      <c r="J446" s="523"/>
      <c r="K446" s="523"/>
      <c r="L446" s="348" t="s">
        <v>10</v>
      </c>
      <c r="M446" s="341">
        <v>675.58</v>
      </c>
    </row>
    <row r="447" spans="1:13" ht="12.75" customHeight="1" x14ac:dyDescent="0.25">
      <c r="A447" s="340" t="s">
        <v>10934</v>
      </c>
      <c r="B447" s="348" t="s">
        <v>384</v>
      </c>
      <c r="C447" s="523" t="s">
        <v>14709</v>
      </c>
      <c r="D447" s="523"/>
      <c r="E447" s="523"/>
      <c r="F447" s="523"/>
      <c r="G447" s="523"/>
      <c r="H447" s="523"/>
      <c r="I447" s="523"/>
      <c r="J447" s="523"/>
      <c r="K447" s="523"/>
      <c r="L447" s="348" t="s">
        <v>10</v>
      </c>
      <c r="M447" s="341">
        <v>949.97</v>
      </c>
    </row>
    <row r="448" spans="1:13" ht="13.5" customHeight="1" x14ac:dyDescent="0.25">
      <c r="A448" s="340" t="s">
        <v>14710</v>
      </c>
      <c r="B448" s="348" t="s">
        <v>384</v>
      </c>
      <c r="C448" s="523" t="s">
        <v>14711</v>
      </c>
      <c r="D448" s="523"/>
      <c r="E448" s="523"/>
      <c r="F448" s="523"/>
      <c r="G448" s="523"/>
      <c r="H448" s="523"/>
      <c r="I448" s="523"/>
      <c r="J448" s="523"/>
      <c r="K448" s="523"/>
      <c r="L448" s="348" t="s">
        <v>10</v>
      </c>
      <c r="M448" s="341">
        <v>1085.48</v>
      </c>
    </row>
    <row r="449" spans="1:13" ht="12.75" customHeight="1" x14ac:dyDescent="0.25">
      <c r="A449" s="340" t="s">
        <v>14712</v>
      </c>
      <c r="B449" s="348" t="s">
        <v>384</v>
      </c>
      <c r="C449" s="523" t="s">
        <v>14713</v>
      </c>
      <c r="D449" s="523"/>
      <c r="E449" s="523"/>
      <c r="F449" s="523"/>
      <c r="G449" s="523"/>
      <c r="H449" s="523"/>
      <c r="I449" s="523"/>
      <c r="J449" s="523"/>
      <c r="K449" s="523"/>
      <c r="L449" s="348" t="s">
        <v>10</v>
      </c>
      <c r="M449" s="341">
        <v>1278.06</v>
      </c>
    </row>
    <row r="450" spans="1:13" ht="12.75" customHeight="1" x14ac:dyDescent="0.25">
      <c r="A450" s="340" t="s">
        <v>10935</v>
      </c>
      <c r="B450" s="348" t="s">
        <v>384</v>
      </c>
      <c r="C450" s="523" t="s">
        <v>14714</v>
      </c>
      <c r="D450" s="523"/>
      <c r="E450" s="523"/>
      <c r="F450" s="523"/>
      <c r="G450" s="523"/>
      <c r="H450" s="523"/>
      <c r="I450" s="523"/>
      <c r="J450" s="523"/>
      <c r="K450" s="523"/>
      <c r="L450" s="348" t="s">
        <v>10</v>
      </c>
      <c r="M450" s="341">
        <v>593.47</v>
      </c>
    </row>
    <row r="451" spans="1:13" ht="13.5" customHeight="1" x14ac:dyDescent="0.25">
      <c r="A451" s="335" t="s">
        <v>10936</v>
      </c>
      <c r="B451" s="336"/>
      <c r="C451" s="525" t="s">
        <v>10937</v>
      </c>
      <c r="D451" s="525"/>
      <c r="E451" s="525"/>
      <c r="F451" s="525"/>
      <c r="G451" s="525"/>
      <c r="H451" s="525"/>
      <c r="I451" s="525"/>
      <c r="J451" s="525"/>
      <c r="K451" s="525"/>
      <c r="L451" s="337"/>
      <c r="M451" s="337"/>
    </row>
    <row r="452" spans="1:13" ht="12.75" customHeight="1" x14ac:dyDescent="0.25">
      <c r="A452" s="338" t="s">
        <v>2046</v>
      </c>
      <c r="B452" s="347" t="s">
        <v>384</v>
      </c>
      <c r="C452" s="524" t="s">
        <v>10938</v>
      </c>
      <c r="D452" s="524"/>
      <c r="E452" s="524"/>
      <c r="F452" s="524"/>
      <c r="G452" s="524"/>
      <c r="H452" s="524"/>
      <c r="I452" s="524"/>
      <c r="J452" s="524"/>
      <c r="K452" s="524"/>
      <c r="L452" s="339"/>
      <c r="M452" s="339"/>
    </row>
    <row r="453" spans="1:13" ht="12.75" customHeight="1" x14ac:dyDescent="0.25">
      <c r="A453" s="340" t="s">
        <v>10939</v>
      </c>
      <c r="B453" s="348" t="s">
        <v>384</v>
      </c>
      <c r="C453" s="523" t="s">
        <v>10940</v>
      </c>
      <c r="D453" s="523"/>
      <c r="E453" s="523"/>
      <c r="F453" s="523"/>
      <c r="G453" s="523"/>
      <c r="H453" s="523"/>
      <c r="I453" s="523"/>
      <c r="J453" s="523"/>
      <c r="K453" s="523"/>
      <c r="L453" s="348" t="s">
        <v>9</v>
      </c>
      <c r="M453" s="341">
        <v>102.45</v>
      </c>
    </row>
    <row r="454" spans="1:13" ht="13.5" customHeight="1" x14ac:dyDescent="0.25">
      <c r="A454" s="340" t="s">
        <v>10941</v>
      </c>
      <c r="B454" s="348" t="s">
        <v>384</v>
      </c>
      <c r="C454" s="523" t="s">
        <v>10942</v>
      </c>
      <c r="D454" s="523"/>
      <c r="E454" s="523"/>
      <c r="F454" s="523"/>
      <c r="G454" s="523"/>
      <c r="H454" s="523"/>
      <c r="I454" s="523"/>
      <c r="J454" s="523"/>
      <c r="K454" s="523"/>
      <c r="L454" s="348" t="s">
        <v>9</v>
      </c>
      <c r="M454" s="341">
        <v>105.08</v>
      </c>
    </row>
    <row r="455" spans="1:13" ht="12.75" customHeight="1" x14ac:dyDescent="0.25">
      <c r="A455" s="340" t="s">
        <v>10943</v>
      </c>
      <c r="B455" s="348" t="s">
        <v>384</v>
      </c>
      <c r="C455" s="523" t="s">
        <v>10944</v>
      </c>
      <c r="D455" s="523"/>
      <c r="E455" s="523"/>
      <c r="F455" s="523"/>
      <c r="G455" s="523"/>
      <c r="H455" s="523"/>
      <c r="I455" s="523"/>
      <c r="J455" s="523"/>
      <c r="K455" s="523"/>
      <c r="L455" s="348" t="s">
        <v>9</v>
      </c>
      <c r="M455" s="341">
        <v>98.27</v>
      </c>
    </row>
    <row r="456" spans="1:13" ht="13.5" customHeight="1" x14ac:dyDescent="0.25">
      <c r="A456" s="338" t="s">
        <v>2059</v>
      </c>
      <c r="B456" s="347" t="s">
        <v>384</v>
      </c>
      <c r="C456" s="524" t="s">
        <v>10945</v>
      </c>
      <c r="D456" s="524"/>
      <c r="E456" s="524"/>
      <c r="F456" s="524"/>
      <c r="G456" s="524"/>
      <c r="H456" s="524"/>
      <c r="I456" s="524"/>
      <c r="J456" s="524"/>
      <c r="K456" s="524"/>
      <c r="L456" s="339"/>
      <c r="M456" s="339"/>
    </row>
    <row r="457" spans="1:13" ht="12.75" customHeight="1" x14ac:dyDescent="0.25">
      <c r="A457" s="340" t="s">
        <v>10946</v>
      </c>
      <c r="B457" s="348" t="s">
        <v>384</v>
      </c>
      <c r="C457" s="523" t="s">
        <v>10947</v>
      </c>
      <c r="D457" s="523"/>
      <c r="E457" s="523"/>
      <c r="F457" s="523"/>
      <c r="G457" s="523"/>
      <c r="H457" s="523"/>
      <c r="I457" s="523"/>
      <c r="J457" s="523"/>
      <c r="K457" s="523"/>
      <c r="L457" s="348" t="s">
        <v>216</v>
      </c>
      <c r="M457" s="341">
        <v>17.93</v>
      </c>
    </row>
    <row r="458" spans="1:13" ht="12.75" customHeight="1" x14ac:dyDescent="0.25">
      <c r="A458" s="340" t="s">
        <v>10948</v>
      </c>
      <c r="B458" s="348" t="s">
        <v>384</v>
      </c>
      <c r="C458" s="523" t="s">
        <v>10949</v>
      </c>
      <c r="D458" s="523"/>
      <c r="E458" s="523"/>
      <c r="F458" s="523"/>
      <c r="G458" s="523"/>
      <c r="H458" s="523"/>
      <c r="I458" s="523"/>
      <c r="J458" s="523"/>
      <c r="K458" s="523"/>
      <c r="L458" s="348" t="s">
        <v>216</v>
      </c>
      <c r="M458" s="341">
        <v>14.64</v>
      </c>
    </row>
    <row r="459" spans="1:13" ht="13.5" customHeight="1" x14ac:dyDescent="0.25">
      <c r="A459" s="340" t="s">
        <v>10950</v>
      </c>
      <c r="B459" s="348" t="s">
        <v>384</v>
      </c>
      <c r="C459" s="523" t="s">
        <v>10951</v>
      </c>
      <c r="D459" s="523"/>
      <c r="E459" s="523"/>
      <c r="F459" s="523"/>
      <c r="G459" s="523"/>
      <c r="H459" s="523"/>
      <c r="I459" s="523"/>
      <c r="J459" s="523"/>
      <c r="K459" s="523"/>
      <c r="L459" s="348" t="s">
        <v>216</v>
      </c>
      <c r="M459" s="341">
        <v>16.91</v>
      </c>
    </row>
    <row r="460" spans="1:13" ht="12.75" customHeight="1" x14ac:dyDescent="0.25">
      <c r="A460" s="340" t="s">
        <v>10952</v>
      </c>
      <c r="B460" s="348" t="s">
        <v>384</v>
      </c>
      <c r="C460" s="523" t="s">
        <v>10953</v>
      </c>
      <c r="D460" s="523"/>
      <c r="E460" s="523"/>
      <c r="F460" s="523"/>
      <c r="G460" s="523"/>
      <c r="H460" s="523"/>
      <c r="I460" s="523"/>
      <c r="J460" s="523"/>
      <c r="K460" s="523"/>
      <c r="L460" s="348" t="s">
        <v>216</v>
      </c>
      <c r="M460" s="341">
        <v>12.83</v>
      </c>
    </row>
    <row r="461" spans="1:13" ht="13.5" customHeight="1" x14ac:dyDescent="0.25">
      <c r="A461" s="340" t="s">
        <v>10954</v>
      </c>
      <c r="B461" s="348" t="s">
        <v>384</v>
      </c>
      <c r="C461" s="523" t="s">
        <v>10955</v>
      </c>
      <c r="D461" s="523"/>
      <c r="E461" s="523"/>
      <c r="F461" s="523"/>
      <c r="G461" s="523"/>
      <c r="H461" s="523"/>
      <c r="I461" s="523"/>
      <c r="J461" s="523"/>
      <c r="K461" s="523"/>
      <c r="L461" s="348" t="s">
        <v>216</v>
      </c>
      <c r="M461" s="341">
        <v>11.81</v>
      </c>
    </row>
    <row r="462" spans="1:13" ht="12.75" customHeight="1" x14ac:dyDescent="0.25">
      <c r="A462" s="340" t="s">
        <v>10956</v>
      </c>
      <c r="B462" s="348" t="s">
        <v>384</v>
      </c>
      <c r="C462" s="523" t="s">
        <v>10957</v>
      </c>
      <c r="D462" s="523"/>
      <c r="E462" s="523"/>
      <c r="F462" s="523"/>
      <c r="G462" s="523"/>
      <c r="H462" s="523"/>
      <c r="I462" s="523"/>
      <c r="J462" s="523"/>
      <c r="K462" s="523"/>
      <c r="L462" s="348" t="s">
        <v>216</v>
      </c>
      <c r="M462" s="341">
        <v>10.55</v>
      </c>
    </row>
    <row r="463" spans="1:13" ht="12.75" customHeight="1" x14ac:dyDescent="0.25">
      <c r="A463" s="340" t="s">
        <v>10958</v>
      </c>
      <c r="B463" s="348" t="s">
        <v>384</v>
      </c>
      <c r="C463" s="523" t="s">
        <v>10959</v>
      </c>
      <c r="D463" s="523"/>
      <c r="E463" s="523"/>
      <c r="F463" s="523"/>
      <c r="G463" s="523"/>
      <c r="H463" s="523"/>
      <c r="I463" s="523"/>
      <c r="J463" s="523"/>
      <c r="K463" s="523"/>
      <c r="L463" s="348" t="s">
        <v>216</v>
      </c>
      <c r="M463" s="341">
        <v>9.5399999999999991</v>
      </c>
    </row>
    <row r="464" spans="1:13" ht="13.5" customHeight="1" x14ac:dyDescent="0.25">
      <c r="A464" s="340" t="s">
        <v>10960</v>
      </c>
      <c r="B464" s="348" t="s">
        <v>384</v>
      </c>
      <c r="C464" s="523" t="s">
        <v>10961</v>
      </c>
      <c r="D464" s="523"/>
      <c r="E464" s="523"/>
      <c r="F464" s="523"/>
      <c r="G464" s="523"/>
      <c r="H464" s="523"/>
      <c r="I464" s="523"/>
      <c r="J464" s="523"/>
      <c r="K464" s="523"/>
      <c r="L464" s="348" t="s">
        <v>216</v>
      </c>
      <c r="M464" s="341">
        <v>9.07</v>
      </c>
    </row>
    <row r="465" spans="1:13" ht="12.75" customHeight="1" x14ac:dyDescent="0.25">
      <c r="A465" s="340" t="s">
        <v>10962</v>
      </c>
      <c r="B465" s="348" t="s">
        <v>384</v>
      </c>
      <c r="C465" s="523" t="s">
        <v>10963</v>
      </c>
      <c r="D465" s="523"/>
      <c r="E465" s="523"/>
      <c r="F465" s="523"/>
      <c r="G465" s="523"/>
      <c r="H465" s="523"/>
      <c r="I465" s="523"/>
      <c r="J465" s="523"/>
      <c r="K465" s="523"/>
      <c r="L465" s="348" t="s">
        <v>216</v>
      </c>
      <c r="M465" s="341">
        <v>8.9600000000000009</v>
      </c>
    </row>
    <row r="466" spans="1:13" ht="12.75" customHeight="1" x14ac:dyDescent="0.25">
      <c r="A466" s="340" t="s">
        <v>10964</v>
      </c>
      <c r="B466" s="348" t="s">
        <v>384</v>
      </c>
      <c r="C466" s="523" t="s">
        <v>10965</v>
      </c>
      <c r="D466" s="523"/>
      <c r="E466" s="523"/>
      <c r="F466" s="523"/>
      <c r="G466" s="523"/>
      <c r="H466" s="523"/>
      <c r="I466" s="523"/>
      <c r="J466" s="523"/>
      <c r="K466" s="523"/>
      <c r="L466" s="348" t="s">
        <v>216</v>
      </c>
      <c r="M466" s="341">
        <v>8.9600000000000009</v>
      </c>
    </row>
    <row r="467" spans="1:13" ht="13.5" customHeight="1" x14ac:dyDescent="0.25">
      <c r="A467" s="340" t="s">
        <v>10966</v>
      </c>
      <c r="B467" s="348" t="s">
        <v>384</v>
      </c>
      <c r="C467" s="523" t="s">
        <v>10967</v>
      </c>
      <c r="D467" s="523"/>
      <c r="E467" s="523"/>
      <c r="F467" s="523"/>
      <c r="G467" s="523"/>
      <c r="H467" s="523"/>
      <c r="I467" s="523"/>
      <c r="J467" s="523"/>
      <c r="K467" s="523"/>
      <c r="L467" s="348" t="s">
        <v>216</v>
      </c>
      <c r="M467" s="341">
        <v>11.23</v>
      </c>
    </row>
    <row r="468" spans="1:13" ht="12.75" customHeight="1" x14ac:dyDescent="0.25">
      <c r="A468" s="340" t="s">
        <v>10968</v>
      </c>
      <c r="B468" s="348" t="s">
        <v>384</v>
      </c>
      <c r="C468" s="523" t="s">
        <v>10969</v>
      </c>
      <c r="D468" s="523"/>
      <c r="E468" s="523"/>
      <c r="F468" s="523"/>
      <c r="G468" s="523"/>
      <c r="H468" s="523"/>
      <c r="I468" s="523"/>
      <c r="J468" s="523"/>
      <c r="K468" s="523"/>
      <c r="L468" s="348" t="s">
        <v>216</v>
      </c>
      <c r="M468" s="341">
        <v>17.93</v>
      </c>
    </row>
    <row r="469" spans="1:13" ht="13.5" customHeight="1" x14ac:dyDescent="0.25">
      <c r="A469" s="340" t="s">
        <v>10970</v>
      </c>
      <c r="B469" s="348" t="s">
        <v>384</v>
      </c>
      <c r="C469" s="523" t="s">
        <v>10971</v>
      </c>
      <c r="D469" s="523"/>
      <c r="E469" s="523"/>
      <c r="F469" s="523"/>
      <c r="G469" s="523"/>
      <c r="H469" s="523"/>
      <c r="I469" s="523"/>
      <c r="J469" s="523"/>
      <c r="K469" s="523"/>
      <c r="L469" s="348" t="s">
        <v>216</v>
      </c>
      <c r="M469" s="341">
        <v>17.93</v>
      </c>
    </row>
    <row r="470" spans="1:13" ht="12.75" customHeight="1" x14ac:dyDescent="0.25">
      <c r="A470" s="340" t="s">
        <v>10972</v>
      </c>
      <c r="B470" s="348" t="s">
        <v>384</v>
      </c>
      <c r="C470" s="523" t="s">
        <v>10973</v>
      </c>
      <c r="D470" s="523"/>
      <c r="E470" s="523"/>
      <c r="F470" s="523"/>
      <c r="G470" s="523"/>
      <c r="H470" s="523"/>
      <c r="I470" s="523"/>
      <c r="J470" s="523"/>
      <c r="K470" s="523"/>
      <c r="L470" s="348" t="s">
        <v>216</v>
      </c>
      <c r="M470" s="341">
        <v>18.87</v>
      </c>
    </row>
    <row r="471" spans="1:13" ht="12.75" customHeight="1" x14ac:dyDescent="0.25">
      <c r="A471" s="340" t="s">
        <v>10974</v>
      </c>
      <c r="B471" s="348" t="s">
        <v>384</v>
      </c>
      <c r="C471" s="523" t="s">
        <v>10975</v>
      </c>
      <c r="D471" s="523"/>
      <c r="E471" s="523"/>
      <c r="F471" s="523"/>
      <c r="G471" s="523"/>
      <c r="H471" s="523"/>
      <c r="I471" s="523"/>
      <c r="J471" s="523"/>
      <c r="K471" s="523"/>
      <c r="L471" s="348" t="s">
        <v>216</v>
      </c>
      <c r="M471" s="341">
        <v>14.36</v>
      </c>
    </row>
    <row r="472" spans="1:13" ht="13.5" customHeight="1" x14ac:dyDescent="0.25">
      <c r="A472" s="340" t="s">
        <v>10976</v>
      </c>
      <c r="B472" s="348" t="s">
        <v>384</v>
      </c>
      <c r="C472" s="523" t="s">
        <v>10977</v>
      </c>
      <c r="D472" s="523"/>
      <c r="E472" s="523"/>
      <c r="F472" s="523"/>
      <c r="G472" s="523"/>
      <c r="H472" s="523"/>
      <c r="I472" s="523"/>
      <c r="J472" s="523"/>
      <c r="K472" s="523"/>
      <c r="L472" s="348" t="s">
        <v>216</v>
      </c>
      <c r="M472" s="341">
        <v>13.02</v>
      </c>
    </row>
    <row r="473" spans="1:13" ht="12.75" customHeight="1" x14ac:dyDescent="0.25">
      <c r="A473" s="340" t="s">
        <v>10978</v>
      </c>
      <c r="B473" s="348" t="s">
        <v>384</v>
      </c>
      <c r="C473" s="523" t="s">
        <v>10979</v>
      </c>
      <c r="D473" s="523"/>
      <c r="E473" s="523"/>
      <c r="F473" s="523"/>
      <c r="G473" s="523"/>
      <c r="H473" s="523"/>
      <c r="I473" s="523"/>
      <c r="J473" s="523"/>
      <c r="K473" s="523"/>
      <c r="L473" s="348" t="s">
        <v>216</v>
      </c>
      <c r="M473" s="341">
        <v>11.52</v>
      </c>
    </row>
    <row r="474" spans="1:13" ht="13.5" customHeight="1" x14ac:dyDescent="0.25">
      <c r="A474" s="340" t="s">
        <v>10980</v>
      </c>
      <c r="B474" s="348" t="s">
        <v>384</v>
      </c>
      <c r="C474" s="523" t="s">
        <v>10981</v>
      </c>
      <c r="D474" s="523"/>
      <c r="E474" s="523"/>
      <c r="F474" s="523"/>
      <c r="G474" s="523"/>
      <c r="H474" s="523"/>
      <c r="I474" s="523"/>
      <c r="J474" s="523"/>
      <c r="K474" s="523"/>
      <c r="L474" s="348" t="s">
        <v>216</v>
      </c>
      <c r="M474" s="341">
        <v>10.3</v>
      </c>
    </row>
    <row r="475" spans="1:13" ht="12.75" customHeight="1" x14ac:dyDescent="0.25">
      <c r="A475" s="340" t="s">
        <v>10982</v>
      </c>
      <c r="B475" s="348" t="s">
        <v>384</v>
      </c>
      <c r="C475" s="523" t="s">
        <v>10983</v>
      </c>
      <c r="D475" s="523"/>
      <c r="E475" s="523"/>
      <c r="F475" s="523"/>
      <c r="G475" s="523"/>
      <c r="H475" s="523"/>
      <c r="I475" s="523"/>
      <c r="J475" s="523"/>
      <c r="K475" s="523"/>
      <c r="L475" s="348" t="s">
        <v>216</v>
      </c>
      <c r="M475" s="341">
        <v>9.59</v>
      </c>
    </row>
    <row r="476" spans="1:13" ht="12.75" customHeight="1" x14ac:dyDescent="0.25">
      <c r="A476" s="340" t="s">
        <v>10984</v>
      </c>
      <c r="B476" s="348" t="s">
        <v>384</v>
      </c>
      <c r="C476" s="523" t="s">
        <v>10985</v>
      </c>
      <c r="D476" s="523"/>
      <c r="E476" s="523"/>
      <c r="F476" s="523"/>
      <c r="G476" s="523"/>
      <c r="H476" s="523"/>
      <c r="I476" s="523"/>
      <c r="J476" s="523"/>
      <c r="K476" s="523"/>
      <c r="L476" s="348" t="s">
        <v>216</v>
      </c>
      <c r="M476" s="341">
        <v>9.33</v>
      </c>
    </row>
    <row r="477" spans="1:13" ht="13.5" customHeight="1" x14ac:dyDescent="0.25">
      <c r="A477" s="340" t="s">
        <v>10986</v>
      </c>
      <c r="B477" s="348" t="s">
        <v>384</v>
      </c>
      <c r="C477" s="523" t="s">
        <v>10987</v>
      </c>
      <c r="D477" s="523"/>
      <c r="E477" s="523"/>
      <c r="F477" s="523"/>
      <c r="G477" s="523"/>
      <c r="H477" s="523"/>
      <c r="I477" s="523"/>
      <c r="J477" s="523"/>
      <c r="K477" s="523"/>
      <c r="L477" s="348" t="s">
        <v>216</v>
      </c>
      <c r="M477" s="341">
        <v>8.99</v>
      </c>
    </row>
    <row r="478" spans="1:13" ht="12.75" customHeight="1" x14ac:dyDescent="0.25">
      <c r="A478" s="340" t="s">
        <v>10988</v>
      </c>
      <c r="B478" s="348" t="s">
        <v>384</v>
      </c>
      <c r="C478" s="523" t="s">
        <v>10989</v>
      </c>
      <c r="D478" s="523"/>
      <c r="E478" s="523"/>
      <c r="F478" s="523"/>
      <c r="G478" s="523"/>
      <c r="H478" s="523"/>
      <c r="I478" s="523"/>
      <c r="J478" s="523"/>
      <c r="K478" s="523"/>
      <c r="L478" s="348" t="s">
        <v>216</v>
      </c>
      <c r="M478" s="341">
        <v>11.26</v>
      </c>
    </row>
    <row r="479" spans="1:13" ht="13.5" customHeight="1" x14ac:dyDescent="0.25">
      <c r="A479" s="338" t="s">
        <v>2066</v>
      </c>
      <c r="B479" s="347" t="s">
        <v>384</v>
      </c>
      <c r="C479" s="524" t="s">
        <v>10990</v>
      </c>
      <c r="D479" s="524"/>
      <c r="E479" s="524"/>
      <c r="F479" s="524"/>
      <c r="G479" s="524"/>
      <c r="H479" s="524"/>
      <c r="I479" s="524"/>
      <c r="J479" s="524"/>
      <c r="K479" s="524"/>
      <c r="L479" s="339"/>
      <c r="M479" s="339"/>
    </row>
    <row r="480" spans="1:13" ht="12.75" customHeight="1" x14ac:dyDescent="0.25">
      <c r="A480" s="340" t="s">
        <v>10991</v>
      </c>
      <c r="B480" s="348" t="s">
        <v>384</v>
      </c>
      <c r="C480" s="523" t="s">
        <v>10992</v>
      </c>
      <c r="D480" s="523"/>
      <c r="E480" s="523"/>
      <c r="F480" s="523"/>
      <c r="G480" s="523"/>
      <c r="H480" s="523"/>
      <c r="I480" s="523"/>
      <c r="J480" s="523"/>
      <c r="K480" s="523"/>
      <c r="L480" s="348" t="s">
        <v>216</v>
      </c>
      <c r="M480" s="341">
        <v>12.19</v>
      </c>
    </row>
    <row r="481" spans="1:13" ht="12.75" customHeight="1" x14ac:dyDescent="0.25">
      <c r="A481" s="340" t="s">
        <v>10993</v>
      </c>
      <c r="B481" s="348" t="s">
        <v>384</v>
      </c>
      <c r="C481" s="523" t="s">
        <v>10994</v>
      </c>
      <c r="D481" s="523"/>
      <c r="E481" s="523"/>
      <c r="F481" s="523"/>
      <c r="G481" s="523"/>
      <c r="H481" s="523"/>
      <c r="I481" s="523"/>
      <c r="J481" s="523"/>
      <c r="K481" s="523"/>
      <c r="L481" s="348" t="s">
        <v>216</v>
      </c>
      <c r="M481" s="341">
        <v>18.29</v>
      </c>
    </row>
    <row r="482" spans="1:13" ht="13.5" customHeight="1" x14ac:dyDescent="0.25">
      <c r="A482" s="340" t="s">
        <v>10995</v>
      </c>
      <c r="B482" s="348" t="s">
        <v>384</v>
      </c>
      <c r="C482" s="523" t="s">
        <v>10996</v>
      </c>
      <c r="D482" s="523"/>
      <c r="E482" s="523"/>
      <c r="F482" s="523"/>
      <c r="G482" s="523"/>
      <c r="H482" s="523"/>
      <c r="I482" s="523"/>
      <c r="J482" s="523"/>
      <c r="K482" s="523"/>
      <c r="L482" s="348" t="s">
        <v>216</v>
      </c>
      <c r="M482" s="341">
        <v>13.48</v>
      </c>
    </row>
    <row r="483" spans="1:13" ht="12.75" customHeight="1" x14ac:dyDescent="0.25">
      <c r="A483" s="340" t="s">
        <v>10997</v>
      </c>
      <c r="B483" s="348" t="s">
        <v>384</v>
      </c>
      <c r="C483" s="523" t="s">
        <v>10998</v>
      </c>
      <c r="D483" s="523"/>
      <c r="E483" s="523"/>
      <c r="F483" s="523"/>
      <c r="G483" s="523"/>
      <c r="H483" s="523"/>
      <c r="I483" s="523"/>
      <c r="J483" s="523"/>
      <c r="K483" s="523"/>
      <c r="L483" s="348" t="s">
        <v>216</v>
      </c>
      <c r="M483" s="341">
        <v>16.52</v>
      </c>
    </row>
    <row r="484" spans="1:13" ht="12.75" customHeight="1" x14ac:dyDescent="0.25">
      <c r="A484" s="340" t="s">
        <v>10999</v>
      </c>
      <c r="B484" s="348" t="s">
        <v>384</v>
      </c>
      <c r="C484" s="523" t="s">
        <v>11000</v>
      </c>
      <c r="D484" s="523"/>
      <c r="E484" s="523"/>
      <c r="F484" s="523"/>
      <c r="G484" s="523"/>
      <c r="H484" s="523"/>
      <c r="I484" s="523"/>
      <c r="J484" s="523"/>
      <c r="K484" s="523"/>
      <c r="L484" s="348" t="s">
        <v>216</v>
      </c>
      <c r="M484" s="341">
        <v>14.65</v>
      </c>
    </row>
    <row r="485" spans="1:13" ht="13.5" customHeight="1" x14ac:dyDescent="0.25">
      <c r="A485" s="340" t="s">
        <v>11001</v>
      </c>
      <c r="B485" s="348" t="s">
        <v>384</v>
      </c>
      <c r="C485" s="523" t="s">
        <v>11002</v>
      </c>
      <c r="D485" s="523"/>
      <c r="E485" s="523"/>
      <c r="F485" s="523"/>
      <c r="G485" s="523"/>
      <c r="H485" s="523"/>
      <c r="I485" s="523"/>
      <c r="J485" s="523"/>
      <c r="K485" s="523"/>
      <c r="L485" s="348" t="s">
        <v>216</v>
      </c>
      <c r="M485" s="341">
        <v>13.96</v>
      </c>
    </row>
    <row r="486" spans="1:13" ht="12.75" customHeight="1" x14ac:dyDescent="0.25">
      <c r="A486" s="340" t="s">
        <v>11003</v>
      </c>
      <c r="B486" s="348" t="s">
        <v>384</v>
      </c>
      <c r="C486" s="523" t="s">
        <v>11004</v>
      </c>
      <c r="D486" s="523"/>
      <c r="E486" s="523"/>
      <c r="F486" s="523"/>
      <c r="G486" s="523"/>
      <c r="H486" s="523"/>
      <c r="I486" s="523"/>
      <c r="J486" s="523"/>
      <c r="K486" s="523"/>
      <c r="L486" s="348" t="s">
        <v>216</v>
      </c>
      <c r="M486" s="341">
        <v>13.7</v>
      </c>
    </row>
    <row r="487" spans="1:13" ht="13.5" customHeight="1" x14ac:dyDescent="0.25">
      <c r="A487" s="340" t="s">
        <v>11005</v>
      </c>
      <c r="B487" s="348" t="s">
        <v>384</v>
      </c>
      <c r="C487" s="523" t="s">
        <v>11006</v>
      </c>
      <c r="D487" s="523"/>
      <c r="E487" s="523"/>
      <c r="F487" s="523"/>
      <c r="G487" s="523"/>
      <c r="H487" s="523"/>
      <c r="I487" s="523"/>
      <c r="J487" s="523"/>
      <c r="K487" s="523"/>
      <c r="L487" s="348" t="s">
        <v>216</v>
      </c>
      <c r="M487" s="341">
        <v>13.36</v>
      </c>
    </row>
    <row r="488" spans="1:13" ht="12.75" customHeight="1" x14ac:dyDescent="0.25">
      <c r="A488" s="340" t="s">
        <v>11007</v>
      </c>
      <c r="B488" s="348" t="s">
        <v>384</v>
      </c>
      <c r="C488" s="523" t="s">
        <v>11008</v>
      </c>
      <c r="D488" s="523"/>
      <c r="E488" s="523"/>
      <c r="F488" s="523"/>
      <c r="G488" s="523"/>
      <c r="H488" s="523"/>
      <c r="I488" s="523"/>
      <c r="J488" s="523"/>
      <c r="K488" s="523"/>
      <c r="L488" s="348" t="s">
        <v>216</v>
      </c>
      <c r="M488" s="341">
        <v>13.34</v>
      </c>
    </row>
    <row r="489" spans="1:13" ht="12.75" customHeight="1" x14ac:dyDescent="0.25">
      <c r="A489" s="340" t="s">
        <v>11009</v>
      </c>
      <c r="B489" s="348" t="s">
        <v>384</v>
      </c>
      <c r="C489" s="523" t="s">
        <v>11010</v>
      </c>
      <c r="D489" s="523"/>
      <c r="E489" s="523"/>
      <c r="F489" s="523"/>
      <c r="G489" s="523"/>
      <c r="H489" s="523"/>
      <c r="I489" s="523"/>
      <c r="J489" s="523"/>
      <c r="K489" s="523"/>
      <c r="L489" s="348" t="s">
        <v>216</v>
      </c>
      <c r="M489" s="341">
        <v>11.81</v>
      </c>
    </row>
    <row r="490" spans="1:13" ht="13.5" customHeight="1" x14ac:dyDescent="0.25">
      <c r="A490" s="340" t="s">
        <v>11011</v>
      </c>
      <c r="B490" s="348" t="s">
        <v>384</v>
      </c>
      <c r="C490" s="523" t="s">
        <v>11012</v>
      </c>
      <c r="D490" s="523"/>
      <c r="E490" s="523"/>
      <c r="F490" s="523"/>
      <c r="G490" s="523"/>
      <c r="H490" s="523"/>
      <c r="I490" s="523"/>
      <c r="J490" s="523"/>
      <c r="K490" s="523"/>
      <c r="L490" s="348" t="s">
        <v>216</v>
      </c>
      <c r="M490" s="341">
        <v>13.3</v>
      </c>
    </row>
    <row r="491" spans="1:13" ht="12.75" customHeight="1" x14ac:dyDescent="0.25">
      <c r="A491" s="340" t="s">
        <v>11013</v>
      </c>
      <c r="B491" s="348" t="s">
        <v>384</v>
      </c>
      <c r="C491" s="523" t="s">
        <v>11014</v>
      </c>
      <c r="D491" s="523"/>
      <c r="E491" s="523"/>
      <c r="F491" s="523"/>
      <c r="G491" s="523"/>
      <c r="H491" s="523"/>
      <c r="I491" s="523"/>
      <c r="J491" s="523"/>
      <c r="K491" s="523"/>
      <c r="L491" s="348" t="s">
        <v>216</v>
      </c>
      <c r="M491" s="341">
        <v>13.28</v>
      </c>
    </row>
    <row r="492" spans="1:13" ht="13.5" customHeight="1" x14ac:dyDescent="0.25">
      <c r="A492" s="340" t="s">
        <v>11015</v>
      </c>
      <c r="B492" s="348" t="s">
        <v>384</v>
      </c>
      <c r="C492" s="523" t="s">
        <v>11016</v>
      </c>
      <c r="D492" s="523"/>
      <c r="E492" s="523"/>
      <c r="F492" s="523"/>
      <c r="G492" s="523"/>
      <c r="H492" s="523"/>
      <c r="I492" s="523"/>
      <c r="J492" s="523"/>
      <c r="K492" s="523"/>
      <c r="L492" s="348" t="s">
        <v>216</v>
      </c>
      <c r="M492" s="341">
        <v>11.74</v>
      </c>
    </row>
    <row r="493" spans="1:13" ht="12.75" customHeight="1" x14ac:dyDescent="0.25">
      <c r="A493" s="340" t="s">
        <v>11017</v>
      </c>
      <c r="B493" s="348" t="s">
        <v>384</v>
      </c>
      <c r="C493" s="523" t="s">
        <v>11018</v>
      </c>
      <c r="D493" s="523"/>
      <c r="E493" s="523"/>
      <c r="F493" s="523"/>
      <c r="G493" s="523"/>
      <c r="H493" s="523"/>
      <c r="I493" s="523"/>
      <c r="J493" s="523"/>
      <c r="K493" s="523"/>
      <c r="L493" s="348" t="s">
        <v>216</v>
      </c>
      <c r="M493" s="341">
        <v>12.75</v>
      </c>
    </row>
    <row r="494" spans="1:13" ht="12.75" customHeight="1" x14ac:dyDescent="0.25">
      <c r="A494" s="338" t="s">
        <v>11019</v>
      </c>
      <c r="B494" s="347" t="s">
        <v>384</v>
      </c>
      <c r="C494" s="524" t="s">
        <v>11020</v>
      </c>
      <c r="D494" s="524"/>
      <c r="E494" s="524"/>
      <c r="F494" s="524"/>
      <c r="G494" s="524"/>
      <c r="H494" s="524"/>
      <c r="I494" s="524"/>
      <c r="J494" s="524"/>
      <c r="K494" s="524"/>
      <c r="L494" s="339"/>
      <c r="M494" s="339"/>
    </row>
    <row r="495" spans="1:13" ht="13.5" customHeight="1" x14ac:dyDescent="0.25">
      <c r="A495" s="340" t="s">
        <v>11021</v>
      </c>
      <c r="B495" s="348" t="s">
        <v>384</v>
      </c>
      <c r="C495" s="523" t="s">
        <v>11022</v>
      </c>
      <c r="D495" s="523"/>
      <c r="E495" s="523"/>
      <c r="F495" s="523"/>
      <c r="G495" s="523"/>
      <c r="H495" s="523"/>
      <c r="I495" s="523"/>
      <c r="J495" s="523"/>
      <c r="K495" s="523"/>
      <c r="L495" s="348" t="s">
        <v>10</v>
      </c>
      <c r="M495" s="341">
        <v>671.4</v>
      </c>
    </row>
    <row r="496" spans="1:13" ht="12.75" customHeight="1" x14ac:dyDescent="0.25">
      <c r="A496" s="340" t="s">
        <v>11023</v>
      </c>
      <c r="B496" s="348" t="s">
        <v>384</v>
      </c>
      <c r="C496" s="523" t="s">
        <v>11024</v>
      </c>
      <c r="D496" s="523"/>
      <c r="E496" s="523"/>
      <c r="F496" s="523"/>
      <c r="G496" s="523"/>
      <c r="H496" s="523"/>
      <c r="I496" s="523"/>
      <c r="J496" s="523"/>
      <c r="K496" s="523"/>
      <c r="L496" s="348" t="s">
        <v>10</v>
      </c>
      <c r="M496" s="341">
        <v>711.92</v>
      </c>
    </row>
    <row r="497" spans="1:13" ht="12.75" customHeight="1" x14ac:dyDescent="0.25">
      <c r="A497" s="340" t="s">
        <v>11025</v>
      </c>
      <c r="B497" s="348" t="s">
        <v>384</v>
      </c>
      <c r="C497" s="523" t="s">
        <v>11026</v>
      </c>
      <c r="D497" s="523"/>
      <c r="E497" s="523"/>
      <c r="F497" s="523"/>
      <c r="G497" s="523"/>
      <c r="H497" s="523"/>
      <c r="I497" s="523"/>
      <c r="J497" s="523"/>
      <c r="K497" s="523"/>
      <c r="L497" s="348" t="s">
        <v>10</v>
      </c>
      <c r="M497" s="341">
        <v>732.92</v>
      </c>
    </row>
    <row r="498" spans="1:13" ht="13.5" customHeight="1" x14ac:dyDescent="0.25">
      <c r="A498" s="340" t="s">
        <v>11027</v>
      </c>
      <c r="B498" s="348" t="s">
        <v>384</v>
      </c>
      <c r="C498" s="523" t="s">
        <v>11028</v>
      </c>
      <c r="D498" s="523"/>
      <c r="E498" s="523"/>
      <c r="F498" s="523"/>
      <c r="G498" s="523"/>
      <c r="H498" s="523"/>
      <c r="I498" s="523"/>
      <c r="J498" s="523"/>
      <c r="K498" s="523"/>
      <c r="L498" s="348" t="s">
        <v>10</v>
      </c>
      <c r="M498" s="341">
        <v>788.72</v>
      </c>
    </row>
    <row r="499" spans="1:13" ht="12.75" customHeight="1" x14ac:dyDescent="0.25">
      <c r="A499" s="338" t="s">
        <v>11029</v>
      </c>
      <c r="B499" s="347" t="s">
        <v>384</v>
      </c>
      <c r="C499" s="524" t="s">
        <v>11030</v>
      </c>
      <c r="D499" s="524"/>
      <c r="E499" s="524"/>
      <c r="F499" s="524"/>
      <c r="G499" s="524"/>
      <c r="H499" s="524"/>
      <c r="I499" s="524"/>
      <c r="J499" s="524"/>
      <c r="K499" s="524"/>
      <c r="L499" s="339"/>
      <c r="M499" s="339"/>
    </row>
    <row r="500" spans="1:13" ht="13.5" customHeight="1" x14ac:dyDescent="0.25">
      <c r="A500" s="340" t="s">
        <v>11031</v>
      </c>
      <c r="B500" s="348" t="s">
        <v>384</v>
      </c>
      <c r="C500" s="523" t="s">
        <v>11032</v>
      </c>
      <c r="D500" s="523"/>
      <c r="E500" s="523"/>
      <c r="F500" s="523"/>
      <c r="G500" s="523"/>
      <c r="H500" s="523"/>
      <c r="I500" s="523"/>
      <c r="J500" s="523"/>
      <c r="K500" s="523"/>
      <c r="L500" s="348" t="s">
        <v>10</v>
      </c>
      <c r="M500" s="341">
        <v>645.51</v>
      </c>
    </row>
    <row r="501" spans="1:13" ht="12.75" customHeight="1" x14ac:dyDescent="0.25">
      <c r="A501" s="340" t="s">
        <v>11033</v>
      </c>
      <c r="B501" s="348" t="s">
        <v>384</v>
      </c>
      <c r="C501" s="523" t="s">
        <v>11034</v>
      </c>
      <c r="D501" s="523"/>
      <c r="E501" s="523"/>
      <c r="F501" s="523"/>
      <c r="G501" s="523"/>
      <c r="H501" s="523"/>
      <c r="I501" s="523"/>
      <c r="J501" s="523"/>
      <c r="K501" s="523"/>
      <c r="L501" s="348" t="s">
        <v>10</v>
      </c>
      <c r="M501" s="341">
        <v>662.01</v>
      </c>
    </row>
    <row r="502" spans="1:13" ht="12.75" customHeight="1" x14ac:dyDescent="0.25">
      <c r="A502" s="340" t="s">
        <v>11035</v>
      </c>
      <c r="B502" s="348" t="s">
        <v>384</v>
      </c>
      <c r="C502" s="523" t="s">
        <v>11036</v>
      </c>
      <c r="D502" s="523"/>
      <c r="E502" s="523"/>
      <c r="F502" s="523"/>
      <c r="G502" s="523"/>
      <c r="H502" s="523"/>
      <c r="I502" s="523"/>
      <c r="J502" s="523"/>
      <c r="K502" s="523"/>
      <c r="L502" s="348" t="s">
        <v>10</v>
      </c>
      <c r="M502" s="341">
        <v>678.51</v>
      </c>
    </row>
    <row r="503" spans="1:13" ht="13.5" customHeight="1" x14ac:dyDescent="0.25">
      <c r="A503" s="340" t="s">
        <v>11037</v>
      </c>
      <c r="B503" s="348" t="s">
        <v>384</v>
      </c>
      <c r="C503" s="523" t="s">
        <v>11038</v>
      </c>
      <c r="D503" s="523"/>
      <c r="E503" s="523"/>
      <c r="F503" s="523"/>
      <c r="G503" s="523"/>
      <c r="H503" s="523"/>
      <c r="I503" s="523"/>
      <c r="J503" s="523"/>
      <c r="K503" s="523"/>
      <c r="L503" s="348" t="s">
        <v>10</v>
      </c>
      <c r="M503" s="341">
        <v>722.51</v>
      </c>
    </row>
    <row r="504" spans="1:13" ht="12.75" customHeight="1" x14ac:dyDescent="0.25">
      <c r="A504" s="338" t="s">
        <v>11039</v>
      </c>
      <c r="B504" s="347" t="s">
        <v>384</v>
      </c>
      <c r="C504" s="524" t="s">
        <v>11040</v>
      </c>
      <c r="D504" s="524"/>
      <c r="E504" s="524"/>
      <c r="F504" s="524"/>
      <c r="G504" s="524"/>
      <c r="H504" s="524"/>
      <c r="I504" s="524"/>
      <c r="J504" s="524"/>
      <c r="K504" s="524"/>
      <c r="L504" s="339"/>
      <c r="M504" s="339"/>
    </row>
    <row r="505" spans="1:13" ht="13.5" customHeight="1" x14ac:dyDescent="0.25">
      <c r="A505" s="340" t="s">
        <v>11041</v>
      </c>
      <c r="B505" s="348" t="s">
        <v>384</v>
      </c>
      <c r="C505" s="523" t="s">
        <v>11042</v>
      </c>
      <c r="D505" s="523"/>
      <c r="E505" s="523"/>
      <c r="F505" s="523"/>
      <c r="G505" s="523"/>
      <c r="H505" s="523"/>
      <c r="I505" s="523"/>
      <c r="J505" s="523"/>
      <c r="K505" s="523"/>
      <c r="L505" s="348" t="s">
        <v>10</v>
      </c>
      <c r="M505" s="341">
        <v>712.1</v>
      </c>
    </row>
    <row r="506" spans="1:13" ht="12.75" customHeight="1" x14ac:dyDescent="0.25">
      <c r="A506" s="340" t="s">
        <v>11043</v>
      </c>
      <c r="B506" s="348" t="s">
        <v>384</v>
      </c>
      <c r="C506" s="523" t="s">
        <v>11044</v>
      </c>
      <c r="D506" s="523"/>
      <c r="E506" s="523"/>
      <c r="F506" s="523"/>
      <c r="G506" s="523"/>
      <c r="H506" s="523"/>
      <c r="I506" s="523"/>
      <c r="J506" s="523"/>
      <c r="K506" s="523"/>
      <c r="L506" s="348" t="s">
        <v>10</v>
      </c>
      <c r="M506" s="341">
        <v>729.7</v>
      </c>
    </row>
    <row r="507" spans="1:13" ht="12.75" customHeight="1" x14ac:dyDescent="0.25">
      <c r="A507" s="340" t="s">
        <v>11045</v>
      </c>
      <c r="B507" s="348" t="s">
        <v>384</v>
      </c>
      <c r="C507" s="523" t="s">
        <v>11046</v>
      </c>
      <c r="D507" s="523"/>
      <c r="E507" s="523"/>
      <c r="F507" s="523"/>
      <c r="G507" s="523"/>
      <c r="H507" s="523"/>
      <c r="I507" s="523"/>
      <c r="J507" s="523"/>
      <c r="K507" s="523"/>
      <c r="L507" s="348" t="s">
        <v>10</v>
      </c>
      <c r="M507" s="341">
        <v>745.1</v>
      </c>
    </row>
    <row r="508" spans="1:13" ht="13.5" customHeight="1" x14ac:dyDescent="0.25">
      <c r="A508" s="340" t="s">
        <v>11047</v>
      </c>
      <c r="B508" s="348" t="s">
        <v>384</v>
      </c>
      <c r="C508" s="523" t="s">
        <v>11048</v>
      </c>
      <c r="D508" s="523"/>
      <c r="E508" s="523"/>
      <c r="F508" s="523"/>
      <c r="G508" s="523"/>
      <c r="H508" s="523"/>
      <c r="I508" s="523"/>
      <c r="J508" s="523"/>
      <c r="K508" s="523"/>
      <c r="L508" s="348" t="s">
        <v>10</v>
      </c>
      <c r="M508" s="341">
        <v>789.1</v>
      </c>
    </row>
    <row r="509" spans="1:13" ht="12.75" customHeight="1" x14ac:dyDescent="0.25">
      <c r="A509" s="338" t="s">
        <v>11049</v>
      </c>
      <c r="B509" s="347" t="s">
        <v>384</v>
      </c>
      <c r="C509" s="524" t="s">
        <v>11050</v>
      </c>
      <c r="D509" s="524"/>
      <c r="E509" s="524"/>
      <c r="F509" s="524"/>
      <c r="G509" s="524"/>
      <c r="H509" s="524"/>
      <c r="I509" s="524"/>
      <c r="J509" s="524"/>
      <c r="K509" s="524"/>
      <c r="L509" s="339"/>
      <c r="M509" s="339"/>
    </row>
    <row r="510" spans="1:13" ht="5.25" customHeight="1" x14ac:dyDescent="0.25">
      <c r="C510" s="524"/>
      <c r="D510" s="524"/>
      <c r="E510" s="524"/>
      <c r="F510" s="524"/>
      <c r="G510" s="524"/>
      <c r="H510" s="524"/>
      <c r="I510" s="524"/>
      <c r="J510" s="524"/>
      <c r="K510" s="524"/>
    </row>
    <row r="511" spans="1:13" ht="12.75" customHeight="1" x14ac:dyDescent="0.25">
      <c r="A511" s="340" t="s">
        <v>11051</v>
      </c>
      <c r="B511" s="348" t="s">
        <v>384</v>
      </c>
      <c r="C511" s="523" t="s">
        <v>11052</v>
      </c>
      <c r="D511" s="523"/>
      <c r="E511" s="523"/>
      <c r="F511" s="523"/>
      <c r="G511" s="523"/>
      <c r="H511" s="523"/>
      <c r="I511" s="523"/>
      <c r="J511" s="523"/>
      <c r="K511" s="523"/>
      <c r="L511" s="348" t="s">
        <v>9</v>
      </c>
      <c r="M511" s="341">
        <v>174.4</v>
      </c>
    </row>
    <row r="512" spans="1:13" ht="2.25" customHeight="1" x14ac:dyDescent="0.25">
      <c r="C512" s="523"/>
      <c r="D512" s="523"/>
      <c r="E512" s="523"/>
      <c r="F512" s="523"/>
      <c r="G512" s="523"/>
      <c r="H512" s="523"/>
      <c r="I512" s="523"/>
      <c r="J512" s="523"/>
      <c r="K512" s="523"/>
    </row>
    <row r="513" spans="1:13" ht="13.5" customHeight="1" x14ac:dyDescent="0.25">
      <c r="A513" s="340" t="s">
        <v>11053</v>
      </c>
      <c r="B513" s="348" t="s">
        <v>384</v>
      </c>
      <c r="C513" s="523" t="s">
        <v>11054</v>
      </c>
      <c r="D513" s="523"/>
      <c r="E513" s="523"/>
      <c r="F513" s="523"/>
      <c r="G513" s="523"/>
      <c r="H513" s="523"/>
      <c r="I513" s="523"/>
      <c r="J513" s="523"/>
      <c r="K513" s="523"/>
      <c r="L513" s="348" t="s">
        <v>9</v>
      </c>
      <c r="M513" s="341">
        <v>183.33</v>
      </c>
    </row>
    <row r="514" spans="1:13" ht="2.25" customHeight="1" x14ac:dyDescent="0.25">
      <c r="C514" s="523"/>
      <c r="D514" s="523"/>
      <c r="E514" s="523"/>
      <c r="F514" s="523"/>
      <c r="G514" s="523"/>
      <c r="H514" s="523"/>
      <c r="I514" s="523"/>
      <c r="J514" s="523"/>
      <c r="K514" s="523"/>
    </row>
    <row r="515" spans="1:13" ht="12.75" customHeight="1" x14ac:dyDescent="0.25">
      <c r="A515" s="340" t="s">
        <v>11055</v>
      </c>
      <c r="B515" s="348" t="s">
        <v>384</v>
      </c>
      <c r="C515" s="523" t="s">
        <v>11056</v>
      </c>
      <c r="D515" s="523"/>
      <c r="E515" s="523"/>
      <c r="F515" s="523"/>
      <c r="G515" s="523"/>
      <c r="H515" s="523"/>
      <c r="I515" s="523"/>
      <c r="J515" s="523"/>
      <c r="K515" s="523"/>
      <c r="L515" s="348" t="s">
        <v>9</v>
      </c>
      <c r="M515" s="341">
        <v>212.73</v>
      </c>
    </row>
    <row r="516" spans="1:13" ht="3" customHeight="1" x14ac:dyDescent="0.25">
      <c r="C516" s="523"/>
      <c r="D516" s="523"/>
      <c r="E516" s="523"/>
      <c r="F516" s="523"/>
      <c r="G516" s="523"/>
      <c r="H516" s="523"/>
      <c r="I516" s="523"/>
      <c r="J516" s="523"/>
      <c r="K516" s="523"/>
    </row>
    <row r="517" spans="1:13" ht="12.75" customHeight="1" x14ac:dyDescent="0.25">
      <c r="A517" s="340" t="s">
        <v>11057</v>
      </c>
      <c r="B517" s="348" t="s">
        <v>384</v>
      </c>
      <c r="C517" s="523" t="s">
        <v>11058</v>
      </c>
      <c r="D517" s="523"/>
      <c r="E517" s="523"/>
      <c r="F517" s="523"/>
      <c r="G517" s="523"/>
      <c r="H517" s="523"/>
      <c r="I517" s="523"/>
      <c r="J517" s="523"/>
      <c r="K517" s="523"/>
      <c r="L517" s="348" t="s">
        <v>9</v>
      </c>
      <c r="M517" s="341">
        <v>267.48</v>
      </c>
    </row>
    <row r="518" spans="1:13" ht="3" customHeight="1" x14ac:dyDescent="0.25">
      <c r="C518" s="523"/>
      <c r="D518" s="523"/>
      <c r="E518" s="523"/>
      <c r="F518" s="523"/>
      <c r="G518" s="523"/>
      <c r="H518" s="523"/>
      <c r="I518" s="523"/>
      <c r="J518" s="523"/>
      <c r="K518" s="523"/>
    </row>
    <row r="519" spans="1:13" ht="12.75" customHeight="1" x14ac:dyDescent="0.25">
      <c r="A519" s="335" t="s">
        <v>11059</v>
      </c>
      <c r="B519" s="336"/>
      <c r="C519" s="525" t="s">
        <v>11060</v>
      </c>
      <c r="D519" s="525"/>
      <c r="E519" s="525"/>
      <c r="F519" s="525"/>
      <c r="G519" s="525"/>
      <c r="H519" s="525"/>
      <c r="I519" s="525"/>
      <c r="J519" s="525"/>
      <c r="K519" s="525"/>
      <c r="L519" s="337"/>
      <c r="M519" s="337"/>
    </row>
    <row r="520" spans="1:13" ht="12.75" customHeight="1" x14ac:dyDescent="0.25">
      <c r="A520" s="338" t="s">
        <v>2077</v>
      </c>
      <c r="B520" s="347" t="s">
        <v>384</v>
      </c>
      <c r="C520" s="524" t="s">
        <v>11061</v>
      </c>
      <c r="D520" s="524"/>
      <c r="E520" s="524"/>
      <c r="F520" s="524"/>
      <c r="G520" s="524"/>
      <c r="H520" s="524"/>
      <c r="I520" s="524"/>
      <c r="J520" s="524"/>
      <c r="K520" s="524"/>
      <c r="L520" s="339"/>
      <c r="M520" s="339"/>
    </row>
    <row r="521" spans="1:13" ht="13.5" customHeight="1" x14ac:dyDescent="0.25">
      <c r="A521" s="340" t="s">
        <v>11062</v>
      </c>
      <c r="B521" s="348" t="s">
        <v>384</v>
      </c>
      <c r="C521" s="523" t="s">
        <v>11063</v>
      </c>
      <c r="D521" s="523"/>
      <c r="E521" s="523"/>
      <c r="F521" s="523"/>
      <c r="G521" s="523"/>
      <c r="H521" s="523"/>
      <c r="I521" s="523"/>
      <c r="J521" s="523"/>
      <c r="K521" s="523"/>
      <c r="L521" s="348" t="s">
        <v>9</v>
      </c>
      <c r="M521" s="341">
        <v>56.26</v>
      </c>
    </row>
    <row r="522" spans="1:13" ht="12.75" customHeight="1" x14ac:dyDescent="0.25">
      <c r="A522" s="340" t="s">
        <v>11064</v>
      </c>
      <c r="B522" s="348" t="s">
        <v>384</v>
      </c>
      <c r="C522" s="523" t="s">
        <v>11065</v>
      </c>
      <c r="D522" s="523"/>
      <c r="E522" s="523"/>
      <c r="F522" s="523"/>
      <c r="G522" s="523"/>
      <c r="H522" s="523"/>
      <c r="I522" s="523"/>
      <c r="J522" s="523"/>
      <c r="K522" s="523"/>
      <c r="L522" s="348" t="s">
        <v>9</v>
      </c>
      <c r="M522" s="341">
        <v>104.55</v>
      </c>
    </row>
    <row r="523" spans="1:13" ht="13.5" customHeight="1" x14ac:dyDescent="0.25">
      <c r="A523" s="340" t="s">
        <v>11066</v>
      </c>
      <c r="B523" s="348" t="s">
        <v>384</v>
      </c>
      <c r="C523" s="523" t="s">
        <v>11067</v>
      </c>
      <c r="D523" s="523"/>
      <c r="E523" s="523"/>
      <c r="F523" s="523"/>
      <c r="G523" s="523"/>
      <c r="H523" s="523"/>
      <c r="I523" s="523"/>
      <c r="J523" s="523"/>
      <c r="K523" s="523"/>
      <c r="L523" s="348" t="s">
        <v>9</v>
      </c>
      <c r="M523" s="341">
        <v>182.68</v>
      </c>
    </row>
    <row r="524" spans="1:13" ht="12.75" customHeight="1" x14ac:dyDescent="0.25">
      <c r="A524" s="340" t="s">
        <v>11068</v>
      </c>
      <c r="B524" s="348" t="s">
        <v>384</v>
      </c>
      <c r="C524" s="523" t="s">
        <v>11069</v>
      </c>
      <c r="D524" s="523"/>
      <c r="E524" s="523"/>
      <c r="F524" s="523"/>
      <c r="G524" s="523"/>
      <c r="H524" s="523"/>
      <c r="I524" s="523"/>
      <c r="J524" s="523"/>
      <c r="K524" s="523"/>
      <c r="L524" s="348" t="s">
        <v>9</v>
      </c>
      <c r="M524" s="341">
        <v>60.09</v>
      </c>
    </row>
    <row r="525" spans="1:13" ht="12.75" customHeight="1" x14ac:dyDescent="0.25">
      <c r="A525" s="340" t="s">
        <v>11070</v>
      </c>
      <c r="B525" s="348" t="s">
        <v>384</v>
      </c>
      <c r="C525" s="523" t="s">
        <v>11071</v>
      </c>
      <c r="D525" s="523"/>
      <c r="E525" s="523"/>
      <c r="F525" s="523"/>
      <c r="G525" s="523"/>
      <c r="H525" s="523"/>
      <c r="I525" s="523"/>
      <c r="J525" s="523"/>
      <c r="K525" s="523"/>
      <c r="L525" s="348" t="s">
        <v>9</v>
      </c>
      <c r="M525" s="341">
        <v>112.22</v>
      </c>
    </row>
    <row r="526" spans="1:13" ht="13.5" customHeight="1" x14ac:dyDescent="0.25">
      <c r="A526" s="340" t="s">
        <v>11072</v>
      </c>
      <c r="B526" s="348" t="s">
        <v>384</v>
      </c>
      <c r="C526" s="523" t="s">
        <v>11073</v>
      </c>
      <c r="D526" s="523"/>
      <c r="E526" s="523"/>
      <c r="F526" s="523"/>
      <c r="G526" s="523"/>
      <c r="H526" s="523"/>
      <c r="I526" s="523"/>
      <c r="J526" s="523"/>
      <c r="K526" s="523"/>
      <c r="L526" s="348" t="s">
        <v>9</v>
      </c>
      <c r="M526" s="341">
        <v>192.25</v>
      </c>
    </row>
    <row r="527" spans="1:13" ht="12.75" customHeight="1" x14ac:dyDescent="0.25">
      <c r="A527" s="338" t="s">
        <v>2119</v>
      </c>
      <c r="B527" s="347" t="s">
        <v>384</v>
      </c>
      <c r="C527" s="524" t="s">
        <v>11074</v>
      </c>
      <c r="D527" s="524"/>
      <c r="E527" s="524"/>
      <c r="F527" s="524"/>
      <c r="G527" s="524"/>
      <c r="H527" s="524"/>
      <c r="I527" s="524"/>
      <c r="J527" s="524"/>
      <c r="K527" s="524"/>
      <c r="L527" s="339"/>
      <c r="M527" s="339"/>
    </row>
    <row r="528" spans="1:13" ht="12.75" customHeight="1" x14ac:dyDescent="0.25">
      <c r="A528" s="340" t="s">
        <v>11075</v>
      </c>
      <c r="B528" s="348" t="s">
        <v>384</v>
      </c>
      <c r="C528" s="523" t="s">
        <v>11065</v>
      </c>
      <c r="D528" s="523"/>
      <c r="E528" s="523"/>
      <c r="F528" s="523"/>
      <c r="G528" s="523"/>
      <c r="H528" s="523"/>
      <c r="I528" s="523"/>
      <c r="J528" s="523"/>
      <c r="K528" s="523"/>
      <c r="L528" s="348" t="s">
        <v>9</v>
      </c>
      <c r="M528" s="341">
        <v>54</v>
      </c>
    </row>
    <row r="529" spans="1:13" ht="13.5" customHeight="1" x14ac:dyDescent="0.25">
      <c r="A529" s="340" t="s">
        <v>11076</v>
      </c>
      <c r="B529" s="348" t="s">
        <v>384</v>
      </c>
      <c r="C529" s="523" t="s">
        <v>11077</v>
      </c>
      <c r="D529" s="523"/>
      <c r="E529" s="523"/>
      <c r="F529" s="523"/>
      <c r="G529" s="523"/>
      <c r="H529" s="523"/>
      <c r="I529" s="523"/>
      <c r="J529" s="523"/>
      <c r="K529" s="523"/>
      <c r="L529" s="348" t="s">
        <v>9</v>
      </c>
      <c r="M529" s="341">
        <v>71.290000000000006</v>
      </c>
    </row>
    <row r="530" spans="1:13" ht="12.75" customHeight="1" x14ac:dyDescent="0.25">
      <c r="A530" s="340" t="s">
        <v>11078</v>
      </c>
      <c r="B530" s="348" t="s">
        <v>384</v>
      </c>
      <c r="C530" s="523" t="s">
        <v>11067</v>
      </c>
      <c r="D530" s="523"/>
      <c r="E530" s="523"/>
      <c r="F530" s="523"/>
      <c r="G530" s="523"/>
      <c r="H530" s="523"/>
      <c r="I530" s="523"/>
      <c r="J530" s="523"/>
      <c r="K530" s="523"/>
      <c r="L530" s="348" t="s">
        <v>9</v>
      </c>
      <c r="M530" s="341">
        <v>87.86</v>
      </c>
    </row>
    <row r="531" spans="1:13" ht="13.5" customHeight="1" x14ac:dyDescent="0.25">
      <c r="A531" s="340" t="s">
        <v>11079</v>
      </c>
      <c r="B531" s="348" t="s">
        <v>384</v>
      </c>
      <c r="C531" s="523" t="s">
        <v>11080</v>
      </c>
      <c r="D531" s="523"/>
      <c r="E531" s="523"/>
      <c r="F531" s="523"/>
      <c r="G531" s="523"/>
      <c r="H531" s="523"/>
      <c r="I531" s="523"/>
      <c r="J531" s="523"/>
      <c r="K531" s="523"/>
      <c r="L531" s="348" t="s">
        <v>9</v>
      </c>
      <c r="M531" s="341">
        <v>129.36000000000001</v>
      </c>
    </row>
    <row r="532" spans="1:13" ht="12.75" customHeight="1" x14ac:dyDescent="0.25">
      <c r="A532" s="338" t="s">
        <v>2162</v>
      </c>
      <c r="B532" s="347" t="s">
        <v>384</v>
      </c>
      <c r="C532" s="524" t="s">
        <v>11081</v>
      </c>
      <c r="D532" s="524"/>
      <c r="E532" s="524"/>
      <c r="F532" s="524"/>
      <c r="G532" s="524"/>
      <c r="H532" s="524"/>
      <c r="I532" s="524"/>
      <c r="J532" s="524"/>
      <c r="K532" s="524"/>
      <c r="L532" s="339"/>
      <c r="M532" s="339"/>
    </row>
    <row r="533" spans="1:13" ht="12.75" customHeight="1" x14ac:dyDescent="0.25">
      <c r="A533" s="340" t="s">
        <v>11082</v>
      </c>
      <c r="B533" s="348" t="s">
        <v>384</v>
      </c>
      <c r="C533" s="523" t="s">
        <v>11083</v>
      </c>
      <c r="D533" s="523"/>
      <c r="E533" s="523"/>
      <c r="F533" s="523"/>
      <c r="G533" s="523"/>
      <c r="H533" s="523"/>
      <c r="I533" s="523"/>
      <c r="J533" s="523"/>
      <c r="K533" s="523"/>
      <c r="L533" s="348" t="s">
        <v>9</v>
      </c>
      <c r="M533" s="341">
        <v>64.680000000000007</v>
      </c>
    </row>
    <row r="534" spans="1:13" ht="13.5" customHeight="1" x14ac:dyDescent="0.25">
      <c r="A534" s="340" t="s">
        <v>11084</v>
      </c>
      <c r="B534" s="348" t="s">
        <v>384</v>
      </c>
      <c r="C534" s="523" t="s">
        <v>11085</v>
      </c>
      <c r="D534" s="523"/>
      <c r="E534" s="523"/>
      <c r="F534" s="523"/>
      <c r="G534" s="523"/>
      <c r="H534" s="523"/>
      <c r="I534" s="523"/>
      <c r="J534" s="523"/>
      <c r="K534" s="523"/>
      <c r="L534" s="348" t="s">
        <v>9</v>
      </c>
      <c r="M534" s="341">
        <v>70.87</v>
      </c>
    </row>
    <row r="535" spans="1:13" ht="12.75" customHeight="1" x14ac:dyDescent="0.25">
      <c r="A535" s="340" t="s">
        <v>11086</v>
      </c>
      <c r="B535" s="348" t="s">
        <v>384</v>
      </c>
      <c r="C535" s="523" t="s">
        <v>11087</v>
      </c>
      <c r="D535" s="523"/>
      <c r="E535" s="523"/>
      <c r="F535" s="523"/>
      <c r="G535" s="523"/>
      <c r="H535" s="523"/>
      <c r="I535" s="523"/>
      <c r="J535" s="523"/>
      <c r="K535" s="523"/>
      <c r="L535" s="348" t="s">
        <v>9</v>
      </c>
      <c r="M535" s="341">
        <v>83.74</v>
      </c>
    </row>
    <row r="536" spans="1:13" ht="13.5" customHeight="1" x14ac:dyDescent="0.25">
      <c r="A536" s="340" t="s">
        <v>11088</v>
      </c>
      <c r="B536" s="348" t="s">
        <v>384</v>
      </c>
      <c r="C536" s="523" t="s">
        <v>11089</v>
      </c>
      <c r="D536" s="523"/>
      <c r="E536" s="523"/>
      <c r="F536" s="523"/>
      <c r="G536" s="523"/>
      <c r="H536" s="523"/>
      <c r="I536" s="523"/>
      <c r="J536" s="523"/>
      <c r="K536" s="523"/>
      <c r="L536" s="348" t="s">
        <v>9</v>
      </c>
      <c r="M536" s="341">
        <v>69.28</v>
      </c>
    </row>
    <row r="537" spans="1:13" ht="12.75" customHeight="1" x14ac:dyDescent="0.25">
      <c r="A537" s="340" t="s">
        <v>11090</v>
      </c>
      <c r="B537" s="348" t="s">
        <v>384</v>
      </c>
      <c r="C537" s="523" t="s">
        <v>11091</v>
      </c>
      <c r="D537" s="523"/>
      <c r="E537" s="523"/>
      <c r="F537" s="523"/>
      <c r="G537" s="523"/>
      <c r="H537" s="523"/>
      <c r="I537" s="523"/>
      <c r="J537" s="523"/>
      <c r="K537" s="523"/>
      <c r="L537" s="348" t="s">
        <v>9</v>
      </c>
      <c r="M537" s="341">
        <v>76.62</v>
      </c>
    </row>
    <row r="538" spans="1:13" ht="12.75" customHeight="1" x14ac:dyDescent="0.25">
      <c r="A538" s="340" t="s">
        <v>11092</v>
      </c>
      <c r="B538" s="348" t="s">
        <v>384</v>
      </c>
      <c r="C538" s="523" t="s">
        <v>11093</v>
      </c>
      <c r="D538" s="523"/>
      <c r="E538" s="523"/>
      <c r="F538" s="523"/>
      <c r="G538" s="523"/>
      <c r="H538" s="523"/>
      <c r="I538" s="523"/>
      <c r="J538" s="523"/>
      <c r="K538" s="523"/>
      <c r="L538" s="348" t="s">
        <v>9</v>
      </c>
      <c r="M538" s="341">
        <v>89.49</v>
      </c>
    </row>
    <row r="539" spans="1:13" ht="13.5" customHeight="1" x14ac:dyDescent="0.25">
      <c r="A539" s="338" t="s">
        <v>2183</v>
      </c>
      <c r="B539" s="347" t="s">
        <v>384</v>
      </c>
      <c r="C539" s="524" t="s">
        <v>11094</v>
      </c>
      <c r="D539" s="524"/>
      <c r="E539" s="524"/>
      <c r="F539" s="524"/>
      <c r="G539" s="524"/>
      <c r="H539" s="524"/>
      <c r="I539" s="524"/>
      <c r="J539" s="524"/>
      <c r="K539" s="524"/>
      <c r="L539" s="339"/>
      <c r="M539" s="339"/>
    </row>
    <row r="540" spans="1:13" ht="12.75" customHeight="1" x14ac:dyDescent="0.25">
      <c r="A540" s="340" t="s">
        <v>11095</v>
      </c>
      <c r="B540" s="348" t="s">
        <v>384</v>
      </c>
      <c r="C540" s="523" t="s">
        <v>11096</v>
      </c>
      <c r="D540" s="523"/>
      <c r="E540" s="523"/>
      <c r="F540" s="523"/>
      <c r="G540" s="523"/>
      <c r="H540" s="523"/>
      <c r="I540" s="523"/>
      <c r="J540" s="523"/>
      <c r="K540" s="523"/>
      <c r="L540" s="348" t="s">
        <v>9</v>
      </c>
      <c r="M540" s="341">
        <v>67.84</v>
      </c>
    </row>
    <row r="541" spans="1:13" ht="13.5" customHeight="1" x14ac:dyDescent="0.25">
      <c r="A541" s="340" t="s">
        <v>11097</v>
      </c>
      <c r="B541" s="348" t="s">
        <v>384</v>
      </c>
      <c r="C541" s="523" t="s">
        <v>11098</v>
      </c>
      <c r="D541" s="523"/>
      <c r="E541" s="523"/>
      <c r="F541" s="523"/>
      <c r="G541" s="523"/>
      <c r="H541" s="523"/>
      <c r="I541" s="523"/>
      <c r="J541" s="523"/>
      <c r="K541" s="523"/>
      <c r="L541" s="348" t="s">
        <v>9</v>
      </c>
      <c r="M541" s="341">
        <v>80.69</v>
      </c>
    </row>
    <row r="542" spans="1:13" ht="12.75" customHeight="1" x14ac:dyDescent="0.25">
      <c r="A542" s="340" t="s">
        <v>11099</v>
      </c>
      <c r="B542" s="348" t="s">
        <v>384</v>
      </c>
      <c r="C542" s="523" t="s">
        <v>11100</v>
      </c>
      <c r="D542" s="523"/>
      <c r="E542" s="523"/>
      <c r="F542" s="523"/>
      <c r="G542" s="523"/>
      <c r="H542" s="523"/>
      <c r="I542" s="523"/>
      <c r="J542" s="523"/>
      <c r="K542" s="523"/>
      <c r="L542" s="348" t="s">
        <v>9</v>
      </c>
      <c r="M542" s="341">
        <v>97.5</v>
      </c>
    </row>
    <row r="543" spans="1:13" ht="12.75" customHeight="1" x14ac:dyDescent="0.25">
      <c r="A543" s="338" t="s">
        <v>11101</v>
      </c>
      <c r="B543" s="347" t="s">
        <v>384</v>
      </c>
      <c r="C543" s="524" t="s">
        <v>11102</v>
      </c>
      <c r="D543" s="524"/>
      <c r="E543" s="524"/>
      <c r="F543" s="524"/>
      <c r="G543" s="524"/>
      <c r="H543" s="524"/>
      <c r="I543" s="524"/>
      <c r="J543" s="524"/>
      <c r="K543" s="524"/>
      <c r="L543" s="339"/>
      <c r="M543" s="339"/>
    </row>
    <row r="544" spans="1:13" ht="13.5" customHeight="1" x14ac:dyDescent="0.25">
      <c r="A544" s="340" t="s">
        <v>11103</v>
      </c>
      <c r="B544" s="348" t="s">
        <v>384</v>
      </c>
      <c r="C544" s="523" t="s">
        <v>11104</v>
      </c>
      <c r="D544" s="523"/>
      <c r="E544" s="523"/>
      <c r="F544" s="523"/>
      <c r="G544" s="523"/>
      <c r="H544" s="523"/>
      <c r="I544" s="523"/>
      <c r="J544" s="523"/>
      <c r="K544" s="523"/>
      <c r="L544" s="348" t="s">
        <v>9</v>
      </c>
      <c r="M544" s="341">
        <v>762.85</v>
      </c>
    </row>
    <row r="545" spans="1:13" ht="12.75" customHeight="1" x14ac:dyDescent="0.25">
      <c r="A545" s="340" t="s">
        <v>11105</v>
      </c>
      <c r="B545" s="348" t="s">
        <v>384</v>
      </c>
      <c r="C545" s="523" t="s">
        <v>11106</v>
      </c>
      <c r="D545" s="523"/>
      <c r="E545" s="523"/>
      <c r="F545" s="523"/>
      <c r="G545" s="523"/>
      <c r="H545" s="523"/>
      <c r="I545" s="523"/>
      <c r="J545" s="523"/>
      <c r="K545" s="523"/>
      <c r="L545" s="348" t="s">
        <v>9</v>
      </c>
      <c r="M545" s="341">
        <v>605.26</v>
      </c>
    </row>
    <row r="546" spans="1:13" ht="12.75" customHeight="1" x14ac:dyDescent="0.25">
      <c r="A546" s="340" t="s">
        <v>11107</v>
      </c>
      <c r="B546" s="348" t="s">
        <v>384</v>
      </c>
      <c r="C546" s="523" t="s">
        <v>11108</v>
      </c>
      <c r="D546" s="523"/>
      <c r="E546" s="523"/>
      <c r="F546" s="523"/>
      <c r="G546" s="523"/>
      <c r="H546" s="523"/>
      <c r="I546" s="523"/>
      <c r="J546" s="523"/>
      <c r="K546" s="523"/>
      <c r="L546" s="348" t="s">
        <v>9</v>
      </c>
      <c r="M546" s="341">
        <v>297.77</v>
      </c>
    </row>
    <row r="547" spans="1:13" ht="13.5" customHeight="1" x14ac:dyDescent="0.25">
      <c r="A547" s="340" t="s">
        <v>11109</v>
      </c>
      <c r="B547" s="348" t="s">
        <v>384</v>
      </c>
      <c r="C547" s="523" t="s">
        <v>11110</v>
      </c>
      <c r="D547" s="523"/>
      <c r="E547" s="523"/>
      <c r="F547" s="523"/>
      <c r="G547" s="523"/>
      <c r="H547" s="523"/>
      <c r="I547" s="523"/>
      <c r="J547" s="523"/>
      <c r="K547" s="523"/>
      <c r="L547" s="348" t="s">
        <v>9</v>
      </c>
      <c r="M547" s="341">
        <v>735.09</v>
      </c>
    </row>
    <row r="548" spans="1:13" ht="12.75" customHeight="1" x14ac:dyDescent="0.25">
      <c r="A548" s="338" t="s">
        <v>11111</v>
      </c>
      <c r="B548" s="347" t="s">
        <v>384</v>
      </c>
      <c r="C548" s="524" t="s">
        <v>11112</v>
      </c>
      <c r="D548" s="524"/>
      <c r="E548" s="524"/>
      <c r="F548" s="524"/>
      <c r="G548" s="524"/>
      <c r="H548" s="524"/>
      <c r="I548" s="524"/>
      <c r="J548" s="524"/>
      <c r="K548" s="524"/>
      <c r="L548" s="339"/>
      <c r="M548" s="339"/>
    </row>
    <row r="549" spans="1:13" ht="13.5" customHeight="1" x14ac:dyDescent="0.25">
      <c r="A549" s="340" t="s">
        <v>11113</v>
      </c>
      <c r="B549" s="348" t="s">
        <v>384</v>
      </c>
      <c r="C549" s="523" t="s">
        <v>11114</v>
      </c>
      <c r="D549" s="523"/>
      <c r="E549" s="523"/>
      <c r="F549" s="523"/>
      <c r="G549" s="523"/>
      <c r="H549" s="523"/>
      <c r="I549" s="523"/>
      <c r="J549" s="523"/>
      <c r="K549" s="523"/>
      <c r="L549" s="348" t="s">
        <v>9</v>
      </c>
      <c r="M549" s="341">
        <v>85</v>
      </c>
    </row>
    <row r="550" spans="1:13" ht="12.75" customHeight="1" x14ac:dyDescent="0.25">
      <c r="A550" s="340" t="s">
        <v>11115</v>
      </c>
      <c r="B550" s="348" t="s">
        <v>384</v>
      </c>
      <c r="C550" s="523" t="s">
        <v>11116</v>
      </c>
      <c r="D550" s="523"/>
      <c r="E550" s="523"/>
      <c r="F550" s="523"/>
      <c r="G550" s="523"/>
      <c r="H550" s="523"/>
      <c r="I550" s="523"/>
      <c r="J550" s="523"/>
      <c r="K550" s="523"/>
      <c r="L550" s="348" t="s">
        <v>510</v>
      </c>
      <c r="M550" s="341">
        <v>117.96</v>
      </c>
    </row>
    <row r="551" spans="1:13" ht="12.75" customHeight="1" x14ac:dyDescent="0.25">
      <c r="A551" s="338" t="s">
        <v>11117</v>
      </c>
      <c r="B551" s="347" t="s">
        <v>384</v>
      </c>
      <c r="C551" s="524" t="s">
        <v>11118</v>
      </c>
      <c r="D551" s="524"/>
      <c r="E551" s="524"/>
      <c r="F551" s="524"/>
      <c r="G551" s="524"/>
      <c r="H551" s="524"/>
      <c r="I551" s="524"/>
      <c r="J551" s="524"/>
      <c r="K551" s="524"/>
      <c r="L551" s="339"/>
      <c r="M551" s="339"/>
    </row>
    <row r="552" spans="1:13" ht="13.5" customHeight="1" x14ac:dyDescent="0.25">
      <c r="A552" s="340" t="s">
        <v>11119</v>
      </c>
      <c r="B552" s="348" t="s">
        <v>384</v>
      </c>
      <c r="C552" s="523" t="s">
        <v>11120</v>
      </c>
      <c r="D552" s="523"/>
      <c r="E552" s="523"/>
      <c r="F552" s="523"/>
      <c r="G552" s="523"/>
      <c r="H552" s="523"/>
      <c r="I552" s="523"/>
      <c r="J552" s="523"/>
      <c r="K552" s="523"/>
      <c r="L552" s="348" t="s">
        <v>8</v>
      </c>
      <c r="M552" s="341">
        <v>46.24</v>
      </c>
    </row>
    <row r="553" spans="1:13" ht="12.75" customHeight="1" x14ac:dyDescent="0.25">
      <c r="A553" s="340" t="s">
        <v>11121</v>
      </c>
      <c r="B553" s="348" t="s">
        <v>384</v>
      </c>
      <c r="C553" s="523" t="s">
        <v>11122</v>
      </c>
      <c r="D553" s="523"/>
      <c r="E553" s="523"/>
      <c r="F553" s="523"/>
      <c r="G553" s="523"/>
      <c r="H553" s="523"/>
      <c r="I553" s="523"/>
      <c r="J553" s="523"/>
      <c r="K553" s="523"/>
      <c r="L553" s="348" t="s">
        <v>8</v>
      </c>
      <c r="M553" s="341">
        <v>54.76</v>
      </c>
    </row>
    <row r="554" spans="1:13" ht="13.5" customHeight="1" x14ac:dyDescent="0.25">
      <c r="A554" s="340" t="s">
        <v>11123</v>
      </c>
      <c r="B554" s="348" t="s">
        <v>384</v>
      </c>
      <c r="C554" s="523" t="s">
        <v>11124</v>
      </c>
      <c r="D554" s="523"/>
      <c r="E554" s="523"/>
      <c r="F554" s="523"/>
      <c r="G554" s="523"/>
      <c r="H554" s="523"/>
      <c r="I554" s="523"/>
      <c r="J554" s="523"/>
      <c r="K554" s="523"/>
      <c r="L554" s="348" t="s">
        <v>8</v>
      </c>
      <c r="M554" s="341">
        <v>62.91</v>
      </c>
    </row>
    <row r="555" spans="1:13" ht="12.75" customHeight="1" x14ac:dyDescent="0.25">
      <c r="A555" s="338" t="s">
        <v>16470</v>
      </c>
      <c r="B555" s="347" t="s">
        <v>384</v>
      </c>
      <c r="C555" s="524" t="s">
        <v>13894</v>
      </c>
      <c r="D555" s="524"/>
      <c r="E555" s="524"/>
      <c r="F555" s="524"/>
      <c r="G555" s="524"/>
      <c r="H555" s="524"/>
      <c r="I555" s="524"/>
      <c r="J555" s="524"/>
      <c r="K555" s="524"/>
      <c r="L555" s="339"/>
      <c r="M555" s="339"/>
    </row>
    <row r="556" spans="1:13" ht="12.75" customHeight="1" x14ac:dyDescent="0.25">
      <c r="A556" s="340" t="s">
        <v>16471</v>
      </c>
      <c r="B556" s="348" t="s">
        <v>384</v>
      </c>
      <c r="C556" s="523" t="s">
        <v>13895</v>
      </c>
      <c r="D556" s="523"/>
      <c r="E556" s="523"/>
      <c r="F556" s="523"/>
      <c r="G556" s="523"/>
      <c r="H556" s="523"/>
      <c r="I556" s="523"/>
      <c r="J556" s="523"/>
      <c r="K556" s="523"/>
      <c r="L556" s="348" t="s">
        <v>8</v>
      </c>
      <c r="M556" s="341">
        <v>397.88</v>
      </c>
    </row>
    <row r="557" spans="1:13" ht="13.5" customHeight="1" x14ac:dyDescent="0.25">
      <c r="A557" s="338" t="s">
        <v>16472</v>
      </c>
      <c r="B557" s="347" t="s">
        <v>384</v>
      </c>
      <c r="C557" s="524" t="s">
        <v>13894</v>
      </c>
      <c r="D557" s="524"/>
      <c r="E557" s="524"/>
      <c r="F557" s="524"/>
      <c r="G557" s="524"/>
      <c r="H557" s="524"/>
      <c r="I557" s="524"/>
      <c r="J557" s="524"/>
      <c r="K557" s="524"/>
      <c r="L557" s="339"/>
      <c r="M557" s="339"/>
    </row>
    <row r="558" spans="1:13" ht="12.75" customHeight="1" x14ac:dyDescent="0.25">
      <c r="A558" s="340" t="s">
        <v>16473</v>
      </c>
      <c r="B558" s="348" t="s">
        <v>384</v>
      </c>
      <c r="C558" s="523" t="s">
        <v>13895</v>
      </c>
      <c r="D558" s="523"/>
      <c r="E558" s="523"/>
      <c r="F558" s="523"/>
      <c r="G558" s="523"/>
      <c r="H558" s="523"/>
      <c r="I558" s="523"/>
      <c r="J558" s="523"/>
      <c r="K558" s="523"/>
      <c r="L558" s="348" t="s">
        <v>8</v>
      </c>
      <c r="M558" s="341">
        <v>397.88</v>
      </c>
    </row>
    <row r="559" spans="1:13" ht="12.75" customHeight="1" x14ac:dyDescent="0.25">
      <c r="A559" s="338" t="s">
        <v>16474</v>
      </c>
      <c r="B559" s="347" t="s">
        <v>384</v>
      </c>
      <c r="C559" s="524" t="s">
        <v>13897</v>
      </c>
      <c r="D559" s="524"/>
      <c r="E559" s="524"/>
      <c r="F559" s="524"/>
      <c r="G559" s="524"/>
      <c r="H559" s="524"/>
      <c r="I559" s="524"/>
      <c r="J559" s="524"/>
      <c r="K559" s="524"/>
      <c r="L559" s="339"/>
      <c r="M559" s="339"/>
    </row>
    <row r="560" spans="1:13" ht="13.5" customHeight="1" x14ac:dyDescent="0.25">
      <c r="A560" s="340" t="s">
        <v>16475</v>
      </c>
      <c r="B560" s="348" t="s">
        <v>384</v>
      </c>
      <c r="C560" s="523" t="s">
        <v>13898</v>
      </c>
      <c r="D560" s="523"/>
      <c r="E560" s="523"/>
      <c r="F560" s="523"/>
      <c r="G560" s="523"/>
      <c r="H560" s="523"/>
      <c r="I560" s="523"/>
      <c r="J560" s="523"/>
      <c r="K560" s="523"/>
      <c r="L560" s="348" t="s">
        <v>8</v>
      </c>
      <c r="M560" s="341">
        <v>261.99</v>
      </c>
    </row>
    <row r="561" spans="1:13" ht="12.75" customHeight="1" x14ac:dyDescent="0.25">
      <c r="A561" s="340" t="s">
        <v>16476</v>
      </c>
      <c r="B561" s="348" t="s">
        <v>384</v>
      </c>
      <c r="C561" s="523" t="s">
        <v>13899</v>
      </c>
      <c r="D561" s="523"/>
      <c r="E561" s="523"/>
      <c r="F561" s="523"/>
      <c r="G561" s="523"/>
      <c r="H561" s="523"/>
      <c r="I561" s="523"/>
      <c r="J561" s="523"/>
      <c r="K561" s="523"/>
      <c r="L561" s="348" t="s">
        <v>8</v>
      </c>
      <c r="M561" s="341">
        <v>332.23</v>
      </c>
    </row>
    <row r="562" spans="1:13" ht="13.5" customHeight="1" x14ac:dyDescent="0.25">
      <c r="A562" s="340" t="s">
        <v>16477</v>
      </c>
      <c r="B562" s="348" t="s">
        <v>384</v>
      </c>
      <c r="C562" s="523" t="s">
        <v>13900</v>
      </c>
      <c r="D562" s="523"/>
      <c r="E562" s="523"/>
      <c r="F562" s="523"/>
      <c r="G562" s="523"/>
      <c r="H562" s="523"/>
      <c r="I562" s="523"/>
      <c r="J562" s="523"/>
      <c r="K562" s="523"/>
      <c r="L562" s="348" t="s">
        <v>8</v>
      </c>
      <c r="M562" s="341">
        <v>508.1</v>
      </c>
    </row>
    <row r="563" spans="1:13" ht="12.75" customHeight="1" x14ac:dyDescent="0.25">
      <c r="A563" s="340" t="s">
        <v>16478</v>
      </c>
      <c r="B563" s="348" t="s">
        <v>384</v>
      </c>
      <c r="C563" s="523" t="s">
        <v>13901</v>
      </c>
      <c r="D563" s="523"/>
      <c r="E563" s="523"/>
      <c r="F563" s="523"/>
      <c r="G563" s="523"/>
      <c r="H563" s="523"/>
      <c r="I563" s="523"/>
      <c r="J563" s="523"/>
      <c r="K563" s="523"/>
      <c r="L563" s="348" t="s">
        <v>8</v>
      </c>
      <c r="M563" s="341">
        <v>598.08000000000004</v>
      </c>
    </row>
    <row r="564" spans="1:13" ht="12.75" customHeight="1" x14ac:dyDescent="0.25">
      <c r="A564" s="338" t="s">
        <v>16479</v>
      </c>
      <c r="B564" s="347" t="s">
        <v>384</v>
      </c>
      <c r="C564" s="524" t="s">
        <v>13902</v>
      </c>
      <c r="D564" s="524"/>
      <c r="E564" s="524"/>
      <c r="F564" s="524"/>
      <c r="G564" s="524"/>
      <c r="H564" s="524"/>
      <c r="I564" s="524"/>
      <c r="J564" s="524"/>
      <c r="K564" s="524"/>
      <c r="L564" s="339"/>
      <c r="M564" s="339"/>
    </row>
    <row r="565" spans="1:13" ht="13.5" customHeight="1" x14ac:dyDescent="0.25">
      <c r="A565" s="340" t="s">
        <v>16480</v>
      </c>
      <c r="B565" s="348" t="s">
        <v>384</v>
      </c>
      <c r="C565" s="523" t="s">
        <v>13903</v>
      </c>
      <c r="D565" s="523"/>
      <c r="E565" s="523"/>
      <c r="F565" s="523"/>
      <c r="G565" s="523"/>
      <c r="H565" s="523"/>
      <c r="I565" s="523"/>
      <c r="J565" s="523"/>
      <c r="K565" s="523"/>
      <c r="L565" s="348" t="s">
        <v>8</v>
      </c>
      <c r="M565" s="341">
        <v>20.36</v>
      </c>
    </row>
    <row r="566" spans="1:13" ht="12.75" customHeight="1" x14ac:dyDescent="0.25">
      <c r="A566" s="335" t="s">
        <v>11125</v>
      </c>
      <c r="B566" s="336"/>
      <c r="C566" s="525" t="s">
        <v>11126</v>
      </c>
      <c r="D566" s="525"/>
      <c r="E566" s="525"/>
      <c r="F566" s="525"/>
      <c r="G566" s="525"/>
      <c r="H566" s="525"/>
      <c r="I566" s="525"/>
      <c r="J566" s="525"/>
      <c r="K566" s="525"/>
      <c r="L566" s="337"/>
      <c r="M566" s="337"/>
    </row>
    <row r="567" spans="1:13" ht="13.5" customHeight="1" x14ac:dyDescent="0.25">
      <c r="A567" s="338" t="s">
        <v>2258</v>
      </c>
      <c r="B567" s="347" t="s">
        <v>384</v>
      </c>
      <c r="C567" s="524" t="s">
        <v>11127</v>
      </c>
      <c r="D567" s="524"/>
      <c r="E567" s="524"/>
      <c r="F567" s="524"/>
      <c r="G567" s="524"/>
      <c r="H567" s="524"/>
      <c r="I567" s="524"/>
      <c r="J567" s="524"/>
      <c r="K567" s="524"/>
      <c r="L567" s="339"/>
      <c r="M567" s="339"/>
    </row>
    <row r="568" spans="1:13" ht="12.75" customHeight="1" x14ac:dyDescent="0.25">
      <c r="A568" s="340" t="s">
        <v>11128</v>
      </c>
      <c r="B568" s="348" t="s">
        <v>384</v>
      </c>
      <c r="C568" s="523" t="s">
        <v>11129</v>
      </c>
      <c r="D568" s="523"/>
      <c r="E568" s="523"/>
      <c r="F568" s="523"/>
      <c r="G568" s="523"/>
      <c r="H568" s="523"/>
      <c r="I568" s="523"/>
      <c r="J568" s="523"/>
      <c r="K568" s="523"/>
      <c r="L568" s="348" t="s">
        <v>9</v>
      </c>
      <c r="M568" s="341">
        <v>192.13</v>
      </c>
    </row>
    <row r="569" spans="1:13" ht="12.75" customHeight="1" x14ac:dyDescent="0.25">
      <c r="A569" s="340" t="s">
        <v>11130</v>
      </c>
      <c r="B569" s="348" t="s">
        <v>384</v>
      </c>
      <c r="C569" s="523" t="s">
        <v>11131</v>
      </c>
      <c r="D569" s="523"/>
      <c r="E569" s="523"/>
      <c r="F569" s="523"/>
      <c r="G569" s="523"/>
      <c r="H569" s="523"/>
      <c r="I569" s="523"/>
      <c r="J569" s="523"/>
      <c r="K569" s="523"/>
      <c r="L569" s="348" t="s">
        <v>9</v>
      </c>
      <c r="M569" s="341">
        <v>100.38</v>
      </c>
    </row>
    <row r="570" spans="1:13" ht="13.5" customHeight="1" x14ac:dyDescent="0.25">
      <c r="A570" s="340" t="s">
        <v>11132</v>
      </c>
      <c r="B570" s="348" t="s">
        <v>384</v>
      </c>
      <c r="C570" s="523" t="s">
        <v>11133</v>
      </c>
      <c r="D570" s="523"/>
      <c r="E570" s="523"/>
      <c r="F570" s="523"/>
      <c r="G570" s="523"/>
      <c r="H570" s="523"/>
      <c r="I570" s="523"/>
      <c r="J570" s="523"/>
      <c r="K570" s="523"/>
      <c r="L570" s="348" t="s">
        <v>9</v>
      </c>
      <c r="M570" s="341">
        <v>80.849999999999994</v>
      </c>
    </row>
    <row r="571" spans="1:13" ht="12.75" customHeight="1" x14ac:dyDescent="0.25">
      <c r="A571" s="340" t="s">
        <v>11134</v>
      </c>
      <c r="B571" s="348" t="s">
        <v>384</v>
      </c>
      <c r="C571" s="523" t="s">
        <v>11135</v>
      </c>
      <c r="D571" s="523"/>
      <c r="E571" s="523"/>
      <c r="F571" s="523"/>
      <c r="G571" s="523"/>
      <c r="H571" s="523"/>
      <c r="I571" s="523"/>
      <c r="J571" s="523"/>
      <c r="K571" s="523"/>
      <c r="L571" s="348" t="s">
        <v>9</v>
      </c>
      <c r="M571" s="341">
        <v>38.69</v>
      </c>
    </row>
    <row r="572" spans="1:13" ht="12.75" customHeight="1" x14ac:dyDescent="0.25">
      <c r="A572" s="340" t="s">
        <v>11136</v>
      </c>
      <c r="B572" s="348" t="s">
        <v>384</v>
      </c>
      <c r="C572" s="523" t="s">
        <v>11137</v>
      </c>
      <c r="D572" s="523"/>
      <c r="E572" s="523"/>
      <c r="F572" s="523"/>
      <c r="G572" s="523"/>
      <c r="H572" s="523"/>
      <c r="I572" s="523"/>
      <c r="J572" s="523"/>
      <c r="K572" s="523"/>
      <c r="L572" s="348" t="s">
        <v>9</v>
      </c>
      <c r="M572" s="341">
        <v>35.07</v>
      </c>
    </row>
    <row r="573" spans="1:13" ht="13.5" customHeight="1" x14ac:dyDescent="0.25">
      <c r="A573" s="338" t="s">
        <v>2266</v>
      </c>
      <c r="B573" s="347" t="s">
        <v>384</v>
      </c>
      <c r="C573" s="524" t="s">
        <v>11138</v>
      </c>
      <c r="D573" s="524"/>
      <c r="E573" s="524"/>
      <c r="F573" s="524"/>
      <c r="G573" s="524"/>
      <c r="H573" s="524"/>
      <c r="I573" s="524"/>
      <c r="J573" s="524"/>
      <c r="K573" s="524"/>
      <c r="L573" s="339"/>
      <c r="M573" s="339"/>
    </row>
    <row r="574" spans="1:13" ht="12.75" customHeight="1" x14ac:dyDescent="0.25">
      <c r="A574" s="340" t="s">
        <v>11139</v>
      </c>
      <c r="B574" s="348" t="s">
        <v>384</v>
      </c>
      <c r="C574" s="523" t="s">
        <v>11140</v>
      </c>
      <c r="D574" s="523"/>
      <c r="E574" s="523"/>
      <c r="F574" s="523"/>
      <c r="G574" s="523"/>
      <c r="H574" s="523"/>
      <c r="I574" s="523"/>
      <c r="J574" s="523"/>
      <c r="K574" s="523"/>
      <c r="L574" s="348" t="s">
        <v>8</v>
      </c>
      <c r="M574" s="341">
        <v>66.8</v>
      </c>
    </row>
    <row r="575" spans="1:13" ht="13.5" customHeight="1" x14ac:dyDescent="0.25">
      <c r="A575" s="340" t="s">
        <v>11141</v>
      </c>
      <c r="B575" s="348" t="s">
        <v>384</v>
      </c>
      <c r="C575" s="523" t="s">
        <v>11142</v>
      </c>
      <c r="D575" s="523"/>
      <c r="E575" s="523"/>
      <c r="F575" s="523"/>
      <c r="G575" s="523"/>
      <c r="H575" s="523"/>
      <c r="I575" s="523"/>
      <c r="J575" s="523"/>
      <c r="K575" s="523"/>
      <c r="L575" s="348" t="s">
        <v>8</v>
      </c>
      <c r="M575" s="341">
        <v>54.12</v>
      </c>
    </row>
    <row r="576" spans="1:13" ht="12.75" customHeight="1" x14ac:dyDescent="0.25">
      <c r="A576" s="340" t="s">
        <v>11143</v>
      </c>
      <c r="B576" s="348" t="s">
        <v>384</v>
      </c>
      <c r="C576" s="523" t="s">
        <v>11144</v>
      </c>
      <c r="D576" s="523"/>
      <c r="E576" s="523"/>
      <c r="F576" s="523"/>
      <c r="G576" s="523"/>
      <c r="H576" s="523"/>
      <c r="I576" s="523"/>
      <c r="J576" s="523"/>
      <c r="K576" s="523"/>
      <c r="L576" s="348" t="s">
        <v>8</v>
      </c>
      <c r="M576" s="341">
        <v>38.53</v>
      </c>
    </row>
    <row r="577" spans="1:13" ht="12.75" customHeight="1" x14ac:dyDescent="0.25">
      <c r="A577" s="340" t="s">
        <v>11145</v>
      </c>
      <c r="B577" s="348" t="s">
        <v>384</v>
      </c>
      <c r="C577" s="523" t="s">
        <v>11146</v>
      </c>
      <c r="D577" s="523"/>
      <c r="E577" s="523"/>
      <c r="F577" s="523"/>
      <c r="G577" s="523"/>
      <c r="H577" s="523"/>
      <c r="I577" s="523"/>
      <c r="J577" s="523"/>
      <c r="K577" s="523"/>
      <c r="L577" s="348" t="s">
        <v>8</v>
      </c>
      <c r="M577" s="341">
        <v>27.83</v>
      </c>
    </row>
    <row r="578" spans="1:13" ht="13.5" customHeight="1" x14ac:dyDescent="0.25">
      <c r="A578" s="340" t="s">
        <v>11147</v>
      </c>
      <c r="B578" s="348" t="s">
        <v>384</v>
      </c>
      <c r="C578" s="523" t="s">
        <v>11148</v>
      </c>
      <c r="D578" s="523"/>
      <c r="E578" s="523"/>
      <c r="F578" s="523"/>
      <c r="G578" s="523"/>
      <c r="H578" s="523"/>
      <c r="I578" s="523"/>
      <c r="J578" s="523"/>
      <c r="K578" s="523"/>
      <c r="L578" s="348" t="s">
        <v>8</v>
      </c>
      <c r="M578" s="341">
        <v>9.7100000000000009</v>
      </c>
    </row>
    <row r="579" spans="1:13" ht="12.75" customHeight="1" x14ac:dyDescent="0.25">
      <c r="A579" s="338" t="s">
        <v>2331</v>
      </c>
      <c r="B579" s="347" t="s">
        <v>384</v>
      </c>
      <c r="C579" s="524" t="s">
        <v>11149</v>
      </c>
      <c r="D579" s="524"/>
      <c r="E579" s="524"/>
      <c r="F579" s="524"/>
      <c r="G579" s="524"/>
      <c r="H579" s="524"/>
      <c r="I579" s="524"/>
      <c r="J579" s="524"/>
      <c r="K579" s="524"/>
      <c r="L579" s="339"/>
      <c r="M579" s="339"/>
    </row>
    <row r="580" spans="1:13" ht="13.5" customHeight="1" x14ac:dyDescent="0.25">
      <c r="A580" s="340" t="s">
        <v>11150</v>
      </c>
      <c r="B580" s="348" t="s">
        <v>384</v>
      </c>
      <c r="C580" s="523" t="s">
        <v>11151</v>
      </c>
      <c r="D580" s="523"/>
      <c r="E580" s="523"/>
      <c r="F580" s="523"/>
      <c r="G580" s="523"/>
      <c r="H580" s="523"/>
      <c r="I580" s="523"/>
      <c r="J580" s="523"/>
      <c r="K580" s="523"/>
      <c r="L580" s="348" t="s">
        <v>9</v>
      </c>
      <c r="M580" s="341">
        <v>78.05</v>
      </c>
    </row>
    <row r="581" spans="1:13" ht="12.75" customHeight="1" x14ac:dyDescent="0.25">
      <c r="A581" s="340" t="s">
        <v>11152</v>
      </c>
      <c r="B581" s="348" t="s">
        <v>384</v>
      </c>
      <c r="C581" s="523" t="s">
        <v>11153</v>
      </c>
      <c r="D581" s="523"/>
      <c r="E581" s="523"/>
      <c r="F581" s="523"/>
      <c r="G581" s="523"/>
      <c r="H581" s="523"/>
      <c r="I581" s="523"/>
      <c r="J581" s="523"/>
      <c r="K581" s="523"/>
      <c r="L581" s="348" t="s">
        <v>9</v>
      </c>
      <c r="M581" s="341">
        <v>123.3</v>
      </c>
    </row>
    <row r="582" spans="1:13" ht="12.75" customHeight="1" x14ac:dyDescent="0.25">
      <c r="A582" s="340" t="s">
        <v>11154</v>
      </c>
      <c r="B582" s="348" t="s">
        <v>384</v>
      </c>
      <c r="C582" s="523" t="s">
        <v>11155</v>
      </c>
      <c r="D582" s="523"/>
      <c r="E582" s="523"/>
      <c r="F582" s="523"/>
      <c r="G582" s="523"/>
      <c r="H582" s="523"/>
      <c r="I582" s="523"/>
      <c r="J582" s="523"/>
      <c r="K582" s="523"/>
      <c r="L582" s="348" t="s">
        <v>9</v>
      </c>
      <c r="M582" s="341">
        <v>98.1</v>
      </c>
    </row>
    <row r="583" spans="1:13" ht="13.5" customHeight="1" x14ac:dyDescent="0.25">
      <c r="A583" s="338" t="s">
        <v>2358</v>
      </c>
      <c r="B583" s="347" t="s">
        <v>384</v>
      </c>
      <c r="C583" s="524" t="s">
        <v>11156</v>
      </c>
      <c r="D583" s="524"/>
      <c r="E583" s="524"/>
      <c r="F583" s="524"/>
      <c r="G583" s="524"/>
      <c r="H583" s="524"/>
      <c r="I583" s="524"/>
      <c r="J583" s="524"/>
      <c r="K583" s="524"/>
      <c r="L583" s="339"/>
      <c r="M583" s="339"/>
    </row>
    <row r="584" spans="1:13" ht="12.75" customHeight="1" x14ac:dyDescent="0.25">
      <c r="A584" s="340" t="s">
        <v>11157</v>
      </c>
      <c r="B584" s="348" t="s">
        <v>384</v>
      </c>
      <c r="C584" s="523" t="s">
        <v>11158</v>
      </c>
      <c r="D584" s="523"/>
      <c r="E584" s="523"/>
      <c r="F584" s="523"/>
      <c r="G584" s="523"/>
      <c r="H584" s="523"/>
      <c r="I584" s="523"/>
      <c r="J584" s="523"/>
      <c r="K584" s="523"/>
      <c r="L584" s="348" t="s">
        <v>9</v>
      </c>
      <c r="M584" s="341">
        <v>46.38</v>
      </c>
    </row>
    <row r="585" spans="1:13" ht="12.75" customHeight="1" x14ac:dyDescent="0.25">
      <c r="A585" s="340" t="s">
        <v>11159</v>
      </c>
      <c r="B585" s="348" t="s">
        <v>384</v>
      </c>
      <c r="C585" s="523" t="s">
        <v>11160</v>
      </c>
      <c r="D585" s="523"/>
      <c r="E585" s="523"/>
      <c r="F585" s="523"/>
      <c r="G585" s="523"/>
      <c r="H585" s="523"/>
      <c r="I585" s="523"/>
      <c r="J585" s="523"/>
      <c r="K585" s="523"/>
      <c r="L585" s="348" t="s">
        <v>9</v>
      </c>
      <c r="M585" s="341">
        <v>62.04</v>
      </c>
    </row>
    <row r="586" spans="1:13" ht="13.5" customHeight="1" x14ac:dyDescent="0.25">
      <c r="A586" s="340" t="s">
        <v>11161</v>
      </c>
      <c r="B586" s="348" t="s">
        <v>384</v>
      </c>
      <c r="C586" s="523" t="s">
        <v>11162</v>
      </c>
      <c r="D586" s="523"/>
      <c r="E586" s="523"/>
      <c r="F586" s="523"/>
      <c r="G586" s="523"/>
      <c r="H586" s="523"/>
      <c r="I586" s="523"/>
      <c r="J586" s="523"/>
      <c r="K586" s="523"/>
      <c r="L586" s="348" t="s">
        <v>9</v>
      </c>
      <c r="M586" s="341">
        <v>80.88</v>
      </c>
    </row>
    <row r="587" spans="1:13" ht="12.75" customHeight="1" x14ac:dyDescent="0.25">
      <c r="A587" s="338" t="s">
        <v>2373</v>
      </c>
      <c r="B587" s="347" t="s">
        <v>384</v>
      </c>
      <c r="C587" s="524" t="s">
        <v>11163</v>
      </c>
      <c r="D587" s="524"/>
      <c r="E587" s="524"/>
      <c r="F587" s="524"/>
      <c r="G587" s="524"/>
      <c r="H587" s="524"/>
      <c r="I587" s="524"/>
      <c r="J587" s="524"/>
      <c r="K587" s="524"/>
      <c r="L587" s="339"/>
      <c r="M587" s="339"/>
    </row>
    <row r="588" spans="1:13" ht="13.5" customHeight="1" x14ac:dyDescent="0.25">
      <c r="A588" s="340" t="s">
        <v>11164</v>
      </c>
      <c r="B588" s="348" t="s">
        <v>384</v>
      </c>
      <c r="C588" s="523" t="s">
        <v>11165</v>
      </c>
      <c r="D588" s="523"/>
      <c r="E588" s="523"/>
      <c r="F588" s="523"/>
      <c r="G588" s="523"/>
      <c r="H588" s="523"/>
      <c r="I588" s="523"/>
      <c r="J588" s="523"/>
      <c r="K588" s="523"/>
      <c r="L588" s="348" t="s">
        <v>9</v>
      </c>
      <c r="M588" s="341">
        <v>69.55</v>
      </c>
    </row>
    <row r="589" spans="1:13" ht="12.75" customHeight="1" x14ac:dyDescent="0.25">
      <c r="A589" s="338" t="s">
        <v>2389</v>
      </c>
      <c r="B589" s="347" t="s">
        <v>384</v>
      </c>
      <c r="C589" s="524" t="s">
        <v>11166</v>
      </c>
      <c r="D589" s="524"/>
      <c r="E589" s="524"/>
      <c r="F589" s="524"/>
      <c r="G589" s="524"/>
      <c r="H589" s="524"/>
      <c r="I589" s="524"/>
      <c r="J589" s="524"/>
      <c r="K589" s="524"/>
      <c r="L589" s="339"/>
      <c r="M589" s="339"/>
    </row>
    <row r="590" spans="1:13" ht="12.75" customHeight="1" x14ac:dyDescent="0.25">
      <c r="A590" s="340" t="s">
        <v>11167</v>
      </c>
      <c r="B590" s="348" t="s">
        <v>384</v>
      </c>
      <c r="C590" s="523" t="s">
        <v>11168</v>
      </c>
      <c r="D590" s="523"/>
      <c r="E590" s="523"/>
      <c r="F590" s="523"/>
      <c r="G590" s="523"/>
      <c r="H590" s="523"/>
      <c r="I590" s="523"/>
      <c r="J590" s="523"/>
      <c r="K590" s="523"/>
      <c r="L590" s="348" t="s">
        <v>8</v>
      </c>
      <c r="M590" s="341">
        <v>26.46</v>
      </c>
    </row>
    <row r="591" spans="1:13" ht="13.5" customHeight="1" x14ac:dyDescent="0.25">
      <c r="A591" s="340" t="s">
        <v>11169</v>
      </c>
      <c r="B591" s="348" t="s">
        <v>384</v>
      </c>
      <c r="C591" s="523" t="s">
        <v>10345</v>
      </c>
      <c r="D591" s="523"/>
      <c r="E591" s="523"/>
      <c r="F591" s="523"/>
      <c r="G591" s="523"/>
      <c r="H591" s="523"/>
      <c r="I591" s="523"/>
      <c r="J591" s="523"/>
      <c r="K591" s="523"/>
      <c r="L591" s="348" t="s">
        <v>8</v>
      </c>
      <c r="M591" s="341">
        <v>69.849999999999994</v>
      </c>
    </row>
    <row r="592" spans="1:13" ht="12.75" customHeight="1" x14ac:dyDescent="0.25">
      <c r="A592" s="340" t="s">
        <v>11170</v>
      </c>
      <c r="B592" s="348" t="s">
        <v>384</v>
      </c>
      <c r="C592" s="523" t="s">
        <v>11171</v>
      </c>
      <c r="D592" s="523"/>
      <c r="E592" s="523"/>
      <c r="F592" s="523"/>
      <c r="G592" s="523"/>
      <c r="H592" s="523"/>
      <c r="I592" s="523"/>
      <c r="J592" s="523"/>
      <c r="K592" s="523"/>
      <c r="L592" s="348" t="s">
        <v>8</v>
      </c>
      <c r="M592" s="341">
        <v>46.23</v>
      </c>
    </row>
    <row r="593" spans="1:13" ht="13.5" customHeight="1" x14ac:dyDescent="0.25">
      <c r="A593" s="340" t="s">
        <v>11172</v>
      </c>
      <c r="B593" s="348" t="s">
        <v>384</v>
      </c>
      <c r="C593" s="523" t="s">
        <v>11173</v>
      </c>
      <c r="D593" s="523"/>
      <c r="E593" s="523"/>
      <c r="F593" s="523"/>
      <c r="G593" s="523"/>
      <c r="H593" s="523"/>
      <c r="I593" s="523"/>
      <c r="J593" s="523"/>
      <c r="K593" s="523"/>
      <c r="L593" s="348" t="s">
        <v>8</v>
      </c>
      <c r="M593" s="341">
        <v>122.88</v>
      </c>
    </row>
    <row r="594" spans="1:13" ht="12.75" customHeight="1" x14ac:dyDescent="0.25">
      <c r="A594" s="338" t="s">
        <v>11174</v>
      </c>
      <c r="B594" s="347" t="s">
        <v>384</v>
      </c>
      <c r="C594" s="524" t="s">
        <v>527</v>
      </c>
      <c r="D594" s="524"/>
      <c r="E594" s="524"/>
      <c r="F594" s="524"/>
      <c r="G594" s="524"/>
      <c r="H594" s="524"/>
      <c r="I594" s="524"/>
      <c r="J594" s="524"/>
      <c r="K594" s="524"/>
      <c r="L594" s="339"/>
      <c r="M594" s="339"/>
    </row>
    <row r="595" spans="1:13" ht="12.75" customHeight="1" x14ac:dyDescent="0.25">
      <c r="A595" s="340" t="s">
        <v>11175</v>
      </c>
      <c r="B595" s="348" t="s">
        <v>384</v>
      </c>
      <c r="C595" s="523" t="s">
        <v>11176</v>
      </c>
      <c r="D595" s="523"/>
      <c r="E595" s="523"/>
      <c r="F595" s="523"/>
      <c r="G595" s="523"/>
      <c r="H595" s="523"/>
      <c r="I595" s="523"/>
      <c r="J595" s="523"/>
      <c r="K595" s="523"/>
      <c r="L595" s="348" t="s">
        <v>9</v>
      </c>
      <c r="M595" s="341">
        <v>205.38</v>
      </c>
    </row>
    <row r="596" spans="1:13" ht="13.5" customHeight="1" x14ac:dyDescent="0.25">
      <c r="A596" s="340" t="s">
        <v>11177</v>
      </c>
      <c r="B596" s="348" t="s">
        <v>384</v>
      </c>
      <c r="C596" s="523" t="s">
        <v>11178</v>
      </c>
      <c r="D596" s="523"/>
      <c r="E596" s="523"/>
      <c r="F596" s="523"/>
      <c r="G596" s="523"/>
      <c r="H596" s="523"/>
      <c r="I596" s="523"/>
      <c r="J596" s="523"/>
      <c r="K596" s="523"/>
      <c r="L596" s="348" t="s">
        <v>9</v>
      </c>
      <c r="M596" s="341">
        <v>105.42</v>
      </c>
    </row>
    <row r="597" spans="1:13" ht="12.75" customHeight="1" x14ac:dyDescent="0.25">
      <c r="A597" s="338" t="s">
        <v>11179</v>
      </c>
      <c r="B597" s="347" t="s">
        <v>384</v>
      </c>
      <c r="C597" s="524" t="s">
        <v>528</v>
      </c>
      <c r="D597" s="524"/>
      <c r="E597" s="524"/>
      <c r="F597" s="524"/>
      <c r="G597" s="524"/>
      <c r="H597" s="524"/>
      <c r="I597" s="524"/>
      <c r="J597" s="524"/>
      <c r="K597" s="524"/>
      <c r="L597" s="339"/>
      <c r="M597" s="339"/>
    </row>
    <row r="598" spans="1:13" ht="13.5" customHeight="1" x14ac:dyDescent="0.25">
      <c r="A598" s="340" t="s">
        <v>11180</v>
      </c>
      <c r="B598" s="348" t="s">
        <v>384</v>
      </c>
      <c r="C598" s="523" t="s">
        <v>11181</v>
      </c>
      <c r="D598" s="523"/>
      <c r="E598" s="523"/>
      <c r="F598" s="523"/>
      <c r="G598" s="523"/>
      <c r="H598" s="523"/>
      <c r="I598" s="523"/>
      <c r="J598" s="523"/>
      <c r="K598" s="523"/>
      <c r="L598" s="348" t="s">
        <v>9</v>
      </c>
      <c r="M598" s="341">
        <v>48</v>
      </c>
    </row>
    <row r="599" spans="1:13" ht="12.75" customHeight="1" x14ac:dyDescent="0.25">
      <c r="A599" s="340" t="s">
        <v>11182</v>
      </c>
      <c r="B599" s="348" t="s">
        <v>384</v>
      </c>
      <c r="C599" s="523" t="s">
        <v>11183</v>
      </c>
      <c r="D599" s="523"/>
      <c r="E599" s="523"/>
      <c r="F599" s="523"/>
      <c r="G599" s="523"/>
      <c r="H599" s="523"/>
      <c r="I599" s="523"/>
      <c r="J599" s="523"/>
      <c r="K599" s="523"/>
      <c r="L599" s="348" t="s">
        <v>9</v>
      </c>
      <c r="M599" s="341">
        <v>50</v>
      </c>
    </row>
    <row r="600" spans="1:13" ht="12.75" customHeight="1" x14ac:dyDescent="0.25">
      <c r="A600" s="338" t="s">
        <v>11184</v>
      </c>
      <c r="B600" s="347" t="s">
        <v>384</v>
      </c>
      <c r="C600" s="524" t="s">
        <v>11185</v>
      </c>
      <c r="D600" s="524"/>
      <c r="E600" s="524"/>
      <c r="F600" s="524"/>
      <c r="G600" s="524"/>
      <c r="H600" s="524"/>
      <c r="I600" s="524"/>
      <c r="J600" s="524"/>
      <c r="K600" s="524"/>
      <c r="L600" s="339"/>
      <c r="M600" s="339"/>
    </row>
    <row r="601" spans="1:13" ht="13.5" customHeight="1" x14ac:dyDescent="0.25">
      <c r="A601" s="340" t="s">
        <v>11186</v>
      </c>
      <c r="B601" s="348" t="s">
        <v>384</v>
      </c>
      <c r="C601" s="523" t="s">
        <v>11187</v>
      </c>
      <c r="D601" s="523"/>
      <c r="E601" s="523"/>
      <c r="F601" s="523"/>
      <c r="G601" s="523"/>
      <c r="H601" s="523"/>
      <c r="I601" s="523"/>
      <c r="J601" s="523"/>
      <c r="K601" s="523"/>
      <c r="L601" s="348" t="s">
        <v>9</v>
      </c>
      <c r="M601" s="341">
        <v>69.849999999999994</v>
      </c>
    </row>
    <row r="602" spans="1:13" ht="12.75" customHeight="1" x14ac:dyDescent="0.25">
      <c r="A602" s="338" t="s">
        <v>11188</v>
      </c>
      <c r="B602" s="347" t="s">
        <v>384</v>
      </c>
      <c r="C602" s="524" t="s">
        <v>11189</v>
      </c>
      <c r="D602" s="524"/>
      <c r="E602" s="524"/>
      <c r="F602" s="524"/>
      <c r="G602" s="524"/>
      <c r="H602" s="524"/>
      <c r="I602" s="524"/>
      <c r="J602" s="524"/>
      <c r="K602" s="524"/>
      <c r="L602" s="339"/>
      <c r="M602" s="339"/>
    </row>
    <row r="603" spans="1:13" ht="12.75" customHeight="1" x14ac:dyDescent="0.25">
      <c r="A603" s="340" t="s">
        <v>11190</v>
      </c>
      <c r="B603" s="348" t="s">
        <v>384</v>
      </c>
      <c r="C603" s="523" t="s">
        <v>11191</v>
      </c>
      <c r="D603" s="523"/>
      <c r="E603" s="523"/>
      <c r="F603" s="523"/>
      <c r="G603" s="523"/>
      <c r="H603" s="523"/>
      <c r="I603" s="523"/>
      <c r="J603" s="523"/>
      <c r="K603" s="523"/>
      <c r="L603" s="348" t="s">
        <v>8</v>
      </c>
      <c r="M603" s="341">
        <v>75.459999999999994</v>
      </c>
    </row>
    <row r="604" spans="1:13" ht="13.5" customHeight="1" x14ac:dyDescent="0.25">
      <c r="A604" s="340" t="s">
        <v>11192</v>
      </c>
      <c r="B604" s="348" t="s">
        <v>384</v>
      </c>
      <c r="C604" s="523" t="s">
        <v>11193</v>
      </c>
      <c r="D604" s="523"/>
      <c r="E604" s="523"/>
      <c r="F604" s="523"/>
      <c r="G604" s="523"/>
      <c r="H604" s="523"/>
      <c r="I604" s="523"/>
      <c r="J604" s="523"/>
      <c r="K604" s="523"/>
      <c r="L604" s="348" t="s">
        <v>8</v>
      </c>
      <c r="M604" s="341">
        <v>105.89</v>
      </c>
    </row>
    <row r="605" spans="1:13" ht="12.75" customHeight="1" x14ac:dyDescent="0.25">
      <c r="A605" s="340" t="s">
        <v>11194</v>
      </c>
      <c r="B605" s="348" t="s">
        <v>384</v>
      </c>
      <c r="C605" s="523" t="s">
        <v>11195</v>
      </c>
      <c r="D605" s="523"/>
      <c r="E605" s="523"/>
      <c r="F605" s="523"/>
      <c r="G605" s="523"/>
      <c r="H605" s="523"/>
      <c r="I605" s="523"/>
      <c r="J605" s="523"/>
      <c r="K605" s="523"/>
      <c r="L605" s="348" t="s">
        <v>8</v>
      </c>
      <c r="M605" s="341">
        <v>133.05000000000001</v>
      </c>
    </row>
    <row r="606" spans="1:13" ht="13.5" customHeight="1" x14ac:dyDescent="0.25">
      <c r="A606" s="340" t="s">
        <v>11196</v>
      </c>
      <c r="B606" s="348" t="s">
        <v>384</v>
      </c>
      <c r="C606" s="523" t="s">
        <v>11197</v>
      </c>
      <c r="D606" s="523"/>
      <c r="E606" s="523"/>
      <c r="F606" s="523"/>
      <c r="G606" s="523"/>
      <c r="H606" s="523"/>
      <c r="I606" s="523"/>
      <c r="J606" s="523"/>
      <c r="K606" s="523"/>
      <c r="L606" s="348" t="s">
        <v>8</v>
      </c>
      <c r="M606" s="341">
        <v>149.21</v>
      </c>
    </row>
    <row r="607" spans="1:13" ht="12.75" customHeight="1" x14ac:dyDescent="0.25">
      <c r="A607" s="340" t="s">
        <v>11198</v>
      </c>
      <c r="B607" s="348" t="s">
        <v>384</v>
      </c>
      <c r="C607" s="523" t="s">
        <v>11199</v>
      </c>
      <c r="D607" s="523"/>
      <c r="E607" s="523"/>
      <c r="F607" s="523"/>
      <c r="G607" s="523"/>
      <c r="H607" s="523"/>
      <c r="I607" s="523"/>
      <c r="J607" s="523"/>
      <c r="K607" s="523"/>
      <c r="L607" s="348" t="s">
        <v>8</v>
      </c>
      <c r="M607" s="341">
        <v>192.39</v>
      </c>
    </row>
    <row r="608" spans="1:13" ht="12.75" customHeight="1" x14ac:dyDescent="0.25">
      <c r="A608" s="340" t="s">
        <v>11200</v>
      </c>
      <c r="B608" s="348" t="s">
        <v>384</v>
      </c>
      <c r="C608" s="523" t="s">
        <v>11201</v>
      </c>
      <c r="D608" s="523"/>
      <c r="E608" s="523"/>
      <c r="F608" s="523"/>
      <c r="G608" s="523"/>
      <c r="H608" s="523"/>
      <c r="I608" s="523"/>
      <c r="J608" s="523"/>
      <c r="K608" s="523"/>
      <c r="L608" s="348" t="s">
        <v>8</v>
      </c>
      <c r="M608" s="341">
        <v>66.64</v>
      </c>
    </row>
    <row r="609" spans="1:13" ht="13.5" customHeight="1" x14ac:dyDescent="0.25">
      <c r="A609" s="340" t="s">
        <v>11202</v>
      </c>
      <c r="B609" s="348" t="s">
        <v>384</v>
      </c>
      <c r="C609" s="523" t="s">
        <v>11203</v>
      </c>
      <c r="D609" s="523"/>
      <c r="E609" s="523"/>
      <c r="F609" s="523"/>
      <c r="G609" s="523"/>
      <c r="H609" s="523"/>
      <c r="I609" s="523"/>
      <c r="J609" s="523"/>
      <c r="K609" s="523"/>
      <c r="L609" s="348" t="s">
        <v>8</v>
      </c>
      <c r="M609" s="341">
        <v>92.55</v>
      </c>
    </row>
    <row r="610" spans="1:13" ht="12.75" customHeight="1" x14ac:dyDescent="0.25">
      <c r="A610" s="340" t="s">
        <v>11204</v>
      </c>
      <c r="B610" s="348" t="s">
        <v>384</v>
      </c>
      <c r="C610" s="523" t="s">
        <v>11205</v>
      </c>
      <c r="D610" s="523"/>
      <c r="E610" s="523"/>
      <c r="F610" s="523"/>
      <c r="G610" s="523"/>
      <c r="H610" s="523"/>
      <c r="I610" s="523"/>
      <c r="J610" s="523"/>
      <c r="K610" s="523"/>
      <c r="L610" s="348" t="s">
        <v>8</v>
      </c>
      <c r="M610" s="341">
        <v>115.45</v>
      </c>
    </row>
    <row r="611" spans="1:13" ht="13.5" customHeight="1" x14ac:dyDescent="0.25">
      <c r="A611" s="340" t="s">
        <v>11206</v>
      </c>
      <c r="B611" s="348" t="s">
        <v>384</v>
      </c>
      <c r="C611" s="523" t="s">
        <v>11207</v>
      </c>
      <c r="D611" s="523"/>
      <c r="E611" s="523"/>
      <c r="F611" s="523"/>
      <c r="G611" s="523"/>
      <c r="H611" s="523"/>
      <c r="I611" s="523"/>
      <c r="J611" s="523"/>
      <c r="K611" s="523"/>
      <c r="L611" s="348" t="s">
        <v>8</v>
      </c>
      <c r="M611" s="341">
        <v>129.19</v>
      </c>
    </row>
    <row r="612" spans="1:13" ht="12.75" customHeight="1" x14ac:dyDescent="0.25">
      <c r="A612" s="340" t="s">
        <v>11208</v>
      </c>
      <c r="B612" s="348" t="s">
        <v>384</v>
      </c>
      <c r="C612" s="523" t="s">
        <v>11209</v>
      </c>
      <c r="D612" s="523"/>
      <c r="E612" s="523"/>
      <c r="F612" s="523"/>
      <c r="G612" s="523"/>
      <c r="H612" s="523"/>
      <c r="I612" s="523"/>
      <c r="J612" s="523"/>
      <c r="K612" s="523"/>
      <c r="L612" s="348" t="s">
        <v>8</v>
      </c>
      <c r="M612" s="341">
        <v>165.72</v>
      </c>
    </row>
    <row r="613" spans="1:13" ht="12.75" customHeight="1" x14ac:dyDescent="0.25">
      <c r="A613" s="340" t="s">
        <v>11210</v>
      </c>
      <c r="B613" s="348" t="s">
        <v>384</v>
      </c>
      <c r="C613" s="523" t="s">
        <v>11211</v>
      </c>
      <c r="D613" s="523"/>
      <c r="E613" s="523"/>
      <c r="F613" s="523"/>
      <c r="G613" s="523"/>
      <c r="H613" s="523"/>
      <c r="I613" s="523"/>
      <c r="J613" s="523"/>
      <c r="K613" s="523"/>
      <c r="L613" s="348" t="s">
        <v>8</v>
      </c>
      <c r="M613" s="341">
        <v>58.04</v>
      </c>
    </row>
    <row r="614" spans="1:13" ht="13.5" customHeight="1" x14ac:dyDescent="0.25">
      <c r="A614" s="340" t="s">
        <v>11212</v>
      </c>
      <c r="B614" s="348" t="s">
        <v>384</v>
      </c>
      <c r="C614" s="523" t="s">
        <v>11213</v>
      </c>
      <c r="D614" s="523"/>
      <c r="E614" s="523"/>
      <c r="F614" s="523"/>
      <c r="G614" s="523"/>
      <c r="H614" s="523"/>
      <c r="I614" s="523"/>
      <c r="J614" s="523"/>
      <c r="K614" s="523"/>
      <c r="L614" s="348" t="s">
        <v>8</v>
      </c>
      <c r="M614" s="341">
        <v>79.53</v>
      </c>
    </row>
    <row r="615" spans="1:13" ht="12.75" customHeight="1" x14ac:dyDescent="0.25">
      <c r="A615" s="340" t="s">
        <v>11214</v>
      </c>
      <c r="B615" s="348" t="s">
        <v>384</v>
      </c>
      <c r="C615" s="523" t="s">
        <v>11215</v>
      </c>
      <c r="D615" s="523"/>
      <c r="E615" s="523"/>
      <c r="F615" s="523"/>
      <c r="G615" s="523"/>
      <c r="H615" s="523"/>
      <c r="I615" s="523"/>
      <c r="J615" s="523"/>
      <c r="K615" s="523"/>
      <c r="L615" s="348" t="s">
        <v>8</v>
      </c>
      <c r="M615" s="341">
        <v>98.26</v>
      </c>
    </row>
    <row r="616" spans="1:13" ht="12.75" customHeight="1" x14ac:dyDescent="0.25">
      <c r="A616" s="340" t="s">
        <v>11216</v>
      </c>
      <c r="B616" s="348" t="s">
        <v>384</v>
      </c>
      <c r="C616" s="523" t="s">
        <v>11217</v>
      </c>
      <c r="D616" s="523"/>
      <c r="E616" s="523"/>
      <c r="F616" s="523"/>
      <c r="G616" s="523"/>
      <c r="H616" s="523"/>
      <c r="I616" s="523"/>
      <c r="J616" s="523"/>
      <c r="K616" s="523"/>
      <c r="L616" s="348" t="s">
        <v>8</v>
      </c>
      <c r="M616" s="341">
        <v>109.65</v>
      </c>
    </row>
    <row r="617" spans="1:13" ht="13.5" customHeight="1" x14ac:dyDescent="0.25">
      <c r="A617" s="340" t="s">
        <v>11218</v>
      </c>
      <c r="B617" s="348" t="s">
        <v>384</v>
      </c>
      <c r="C617" s="523" t="s">
        <v>11219</v>
      </c>
      <c r="D617" s="523"/>
      <c r="E617" s="523"/>
      <c r="F617" s="523"/>
      <c r="G617" s="523"/>
      <c r="H617" s="523"/>
      <c r="I617" s="523"/>
      <c r="J617" s="523"/>
      <c r="K617" s="523"/>
      <c r="L617" s="348" t="s">
        <v>8</v>
      </c>
      <c r="M617" s="341">
        <v>139.68</v>
      </c>
    </row>
    <row r="618" spans="1:13" ht="12.75" customHeight="1" x14ac:dyDescent="0.25">
      <c r="A618" s="338" t="s">
        <v>11220</v>
      </c>
      <c r="B618" s="347" t="s">
        <v>384</v>
      </c>
      <c r="C618" s="524" t="s">
        <v>11221</v>
      </c>
      <c r="D618" s="524"/>
      <c r="E618" s="524"/>
      <c r="F618" s="524"/>
      <c r="G618" s="524"/>
      <c r="H618" s="524"/>
      <c r="I618" s="524"/>
      <c r="J618" s="524"/>
      <c r="K618" s="524"/>
      <c r="L618" s="339"/>
      <c r="M618" s="339"/>
    </row>
    <row r="619" spans="1:13" ht="13.5" customHeight="1" x14ac:dyDescent="0.25">
      <c r="A619" s="340" t="s">
        <v>11222</v>
      </c>
      <c r="B619" s="348" t="s">
        <v>384</v>
      </c>
      <c r="C619" s="523" t="s">
        <v>11223</v>
      </c>
      <c r="D619" s="523"/>
      <c r="E619" s="523"/>
      <c r="F619" s="523"/>
      <c r="G619" s="523"/>
      <c r="H619" s="523"/>
      <c r="I619" s="523"/>
      <c r="J619" s="523"/>
      <c r="K619" s="523"/>
      <c r="L619" s="348" t="s">
        <v>8</v>
      </c>
      <c r="M619" s="341">
        <v>31.64</v>
      </c>
    </row>
    <row r="620" spans="1:13" ht="12.75" customHeight="1" x14ac:dyDescent="0.25">
      <c r="A620" s="340" t="s">
        <v>11224</v>
      </c>
      <c r="B620" s="348" t="s">
        <v>384</v>
      </c>
      <c r="C620" s="523" t="s">
        <v>11225</v>
      </c>
      <c r="D620" s="523"/>
      <c r="E620" s="523"/>
      <c r="F620" s="523"/>
      <c r="G620" s="523"/>
      <c r="H620" s="523"/>
      <c r="I620" s="523"/>
      <c r="J620" s="523"/>
      <c r="K620" s="523"/>
      <c r="L620" s="348" t="s">
        <v>8</v>
      </c>
      <c r="M620" s="341">
        <v>37.39</v>
      </c>
    </row>
    <row r="621" spans="1:13" ht="12.75" customHeight="1" x14ac:dyDescent="0.25">
      <c r="A621" s="340" t="s">
        <v>11226</v>
      </c>
      <c r="B621" s="348" t="s">
        <v>384</v>
      </c>
      <c r="C621" s="523" t="s">
        <v>11227</v>
      </c>
      <c r="D621" s="523"/>
      <c r="E621" s="523"/>
      <c r="F621" s="523"/>
      <c r="G621" s="523"/>
      <c r="H621" s="523"/>
      <c r="I621" s="523"/>
      <c r="J621" s="523"/>
      <c r="K621" s="523"/>
      <c r="L621" s="348" t="s">
        <v>8</v>
      </c>
      <c r="M621" s="341">
        <v>43.24</v>
      </c>
    </row>
    <row r="622" spans="1:13" ht="13.5" customHeight="1" x14ac:dyDescent="0.25">
      <c r="A622" s="340" t="s">
        <v>11228</v>
      </c>
      <c r="B622" s="348" t="s">
        <v>384</v>
      </c>
      <c r="C622" s="523" t="s">
        <v>11201</v>
      </c>
      <c r="D622" s="523"/>
      <c r="E622" s="523"/>
      <c r="F622" s="523"/>
      <c r="G622" s="523"/>
      <c r="H622" s="523"/>
      <c r="I622" s="523"/>
      <c r="J622" s="523"/>
      <c r="K622" s="523"/>
      <c r="L622" s="348" t="s">
        <v>8</v>
      </c>
      <c r="M622" s="341">
        <v>52.52</v>
      </c>
    </row>
    <row r="623" spans="1:13" ht="12.75" customHeight="1" x14ac:dyDescent="0.25">
      <c r="A623" s="340" t="s">
        <v>11229</v>
      </c>
      <c r="B623" s="348" t="s">
        <v>384</v>
      </c>
      <c r="C623" s="523" t="s">
        <v>11230</v>
      </c>
      <c r="D623" s="523"/>
      <c r="E623" s="523"/>
      <c r="F623" s="523"/>
      <c r="G623" s="523"/>
      <c r="H623" s="523"/>
      <c r="I623" s="523"/>
      <c r="J623" s="523"/>
      <c r="K623" s="523"/>
      <c r="L623" s="348" t="s">
        <v>8</v>
      </c>
      <c r="M623" s="341">
        <v>27.72</v>
      </c>
    </row>
    <row r="624" spans="1:13" ht="13.5" customHeight="1" x14ac:dyDescent="0.25">
      <c r="A624" s="340" t="s">
        <v>11231</v>
      </c>
      <c r="B624" s="348" t="s">
        <v>384</v>
      </c>
      <c r="C624" s="523" t="s">
        <v>11232</v>
      </c>
      <c r="D624" s="523"/>
      <c r="E624" s="523"/>
      <c r="F624" s="523"/>
      <c r="G624" s="523"/>
      <c r="H624" s="523"/>
      <c r="I624" s="523"/>
      <c r="J624" s="523"/>
      <c r="K624" s="523"/>
      <c r="L624" s="348" t="s">
        <v>8</v>
      </c>
      <c r="M624" s="341">
        <v>32.18</v>
      </c>
    </row>
    <row r="625" spans="1:13" ht="12.75" customHeight="1" x14ac:dyDescent="0.25">
      <c r="A625" s="340" t="s">
        <v>11233</v>
      </c>
      <c r="B625" s="348" t="s">
        <v>384</v>
      </c>
      <c r="C625" s="523" t="s">
        <v>11234</v>
      </c>
      <c r="D625" s="523"/>
      <c r="E625" s="523"/>
      <c r="F625" s="523"/>
      <c r="G625" s="523"/>
      <c r="H625" s="523"/>
      <c r="I625" s="523"/>
      <c r="J625" s="523"/>
      <c r="K625" s="523"/>
      <c r="L625" s="348" t="s">
        <v>8</v>
      </c>
      <c r="M625" s="341">
        <v>36.72</v>
      </c>
    </row>
    <row r="626" spans="1:13" ht="12.75" customHeight="1" x14ac:dyDescent="0.25">
      <c r="A626" s="340" t="s">
        <v>11235</v>
      </c>
      <c r="B626" s="348" t="s">
        <v>384</v>
      </c>
      <c r="C626" s="523" t="s">
        <v>11211</v>
      </c>
      <c r="D626" s="523"/>
      <c r="E626" s="523"/>
      <c r="F626" s="523"/>
      <c r="G626" s="523"/>
      <c r="H626" s="523"/>
      <c r="I626" s="523"/>
      <c r="J626" s="523"/>
      <c r="K626" s="523"/>
      <c r="L626" s="348" t="s">
        <v>8</v>
      </c>
      <c r="M626" s="341">
        <v>43.92</v>
      </c>
    </row>
    <row r="627" spans="1:13" ht="13.5" customHeight="1" x14ac:dyDescent="0.25">
      <c r="A627" s="335" t="s">
        <v>11236</v>
      </c>
      <c r="B627" s="336"/>
      <c r="C627" s="525" t="s">
        <v>11237</v>
      </c>
      <c r="D627" s="525"/>
      <c r="E627" s="525"/>
      <c r="F627" s="525"/>
      <c r="G627" s="525"/>
      <c r="H627" s="525"/>
      <c r="I627" s="525"/>
      <c r="J627" s="525"/>
      <c r="K627" s="525"/>
      <c r="L627" s="337"/>
      <c r="M627" s="337"/>
    </row>
    <row r="628" spans="1:13" ht="12.75" customHeight="1" x14ac:dyDescent="0.25">
      <c r="A628" s="338" t="s">
        <v>2424</v>
      </c>
      <c r="B628" s="347" t="s">
        <v>384</v>
      </c>
      <c r="C628" s="524" t="s">
        <v>11238</v>
      </c>
      <c r="D628" s="524"/>
      <c r="E628" s="524"/>
      <c r="F628" s="524"/>
      <c r="G628" s="524"/>
      <c r="H628" s="524"/>
      <c r="I628" s="524"/>
      <c r="J628" s="524"/>
      <c r="K628" s="524"/>
      <c r="L628" s="339"/>
      <c r="M628" s="339"/>
    </row>
    <row r="629" spans="1:13" ht="12.75" customHeight="1" x14ac:dyDescent="0.25">
      <c r="A629" s="340" t="s">
        <v>11239</v>
      </c>
      <c r="B629" s="348" t="s">
        <v>384</v>
      </c>
      <c r="C629" s="523" t="s">
        <v>11240</v>
      </c>
      <c r="D629" s="523"/>
      <c r="E629" s="523"/>
      <c r="F629" s="523"/>
      <c r="G629" s="523"/>
      <c r="H629" s="523"/>
      <c r="I629" s="523"/>
      <c r="J629" s="523"/>
      <c r="K629" s="523"/>
      <c r="L629" s="348" t="s">
        <v>9</v>
      </c>
      <c r="M629" s="341">
        <v>46.24</v>
      </c>
    </row>
    <row r="630" spans="1:13" ht="13.5" customHeight="1" x14ac:dyDescent="0.25">
      <c r="A630" s="338" t="s">
        <v>2450</v>
      </c>
      <c r="B630" s="347" t="s">
        <v>384</v>
      </c>
      <c r="C630" s="524" t="s">
        <v>11241</v>
      </c>
      <c r="D630" s="524"/>
      <c r="E630" s="524"/>
      <c r="F630" s="524"/>
      <c r="G630" s="524"/>
      <c r="H630" s="524"/>
      <c r="I630" s="524"/>
      <c r="J630" s="524"/>
      <c r="K630" s="524"/>
      <c r="L630" s="339"/>
      <c r="M630" s="339"/>
    </row>
    <row r="631" spans="1:13" ht="12.75" customHeight="1" x14ac:dyDescent="0.25">
      <c r="A631" s="340" t="s">
        <v>11242</v>
      </c>
      <c r="B631" s="348" t="s">
        <v>384</v>
      </c>
      <c r="C631" s="523" t="s">
        <v>11243</v>
      </c>
      <c r="D631" s="523"/>
      <c r="E631" s="523"/>
      <c r="F631" s="523"/>
      <c r="G631" s="523"/>
      <c r="H631" s="523"/>
      <c r="I631" s="523"/>
      <c r="J631" s="523"/>
      <c r="K631" s="523"/>
      <c r="L631" s="348" t="s">
        <v>9</v>
      </c>
      <c r="M631" s="341">
        <v>50.7</v>
      </c>
    </row>
    <row r="632" spans="1:13" ht="13.5" customHeight="1" x14ac:dyDescent="0.25">
      <c r="A632" s="338" t="s">
        <v>2504</v>
      </c>
      <c r="B632" s="347" t="s">
        <v>384</v>
      </c>
      <c r="C632" s="524" t="s">
        <v>11244</v>
      </c>
      <c r="D632" s="524"/>
      <c r="E632" s="524"/>
      <c r="F632" s="524"/>
      <c r="G632" s="524"/>
      <c r="H632" s="524"/>
      <c r="I632" s="524"/>
      <c r="J632" s="524"/>
      <c r="K632" s="524"/>
      <c r="L632" s="339"/>
      <c r="M632" s="339"/>
    </row>
    <row r="633" spans="1:13" ht="12.75" customHeight="1" x14ac:dyDescent="0.25">
      <c r="A633" s="340" t="s">
        <v>11245</v>
      </c>
      <c r="B633" s="348" t="s">
        <v>384</v>
      </c>
      <c r="C633" s="523" t="s">
        <v>11246</v>
      </c>
      <c r="D633" s="523"/>
      <c r="E633" s="523"/>
      <c r="F633" s="523"/>
      <c r="G633" s="523"/>
      <c r="H633" s="523"/>
      <c r="I633" s="523"/>
      <c r="J633" s="523"/>
      <c r="K633" s="523"/>
      <c r="L633" s="348" t="s">
        <v>9</v>
      </c>
      <c r="M633" s="341">
        <v>48.34</v>
      </c>
    </row>
    <row r="634" spans="1:13" ht="12.75" customHeight="1" x14ac:dyDescent="0.25">
      <c r="A634" s="338" t="s">
        <v>2527</v>
      </c>
      <c r="B634" s="347" t="s">
        <v>384</v>
      </c>
      <c r="C634" s="524" t="s">
        <v>11247</v>
      </c>
      <c r="D634" s="524"/>
      <c r="E634" s="524"/>
      <c r="F634" s="524"/>
      <c r="G634" s="524"/>
      <c r="H634" s="524"/>
      <c r="I634" s="524"/>
      <c r="J634" s="524"/>
      <c r="K634" s="524"/>
      <c r="L634" s="339"/>
      <c r="M634" s="339"/>
    </row>
    <row r="635" spans="1:13" ht="13.5" customHeight="1" x14ac:dyDescent="0.25">
      <c r="A635" s="340" t="s">
        <v>11248</v>
      </c>
      <c r="B635" s="348" t="s">
        <v>384</v>
      </c>
      <c r="C635" s="523" t="s">
        <v>11249</v>
      </c>
      <c r="D635" s="523"/>
      <c r="E635" s="523"/>
      <c r="F635" s="523"/>
      <c r="G635" s="523"/>
      <c r="H635" s="523"/>
      <c r="I635" s="523"/>
      <c r="J635" s="523"/>
      <c r="K635" s="523"/>
      <c r="L635" s="348" t="s">
        <v>9</v>
      </c>
      <c r="M635" s="341">
        <v>65</v>
      </c>
    </row>
    <row r="636" spans="1:13" ht="12.75" customHeight="1" x14ac:dyDescent="0.25">
      <c r="A636" s="338" t="s">
        <v>2535</v>
      </c>
      <c r="B636" s="347" t="s">
        <v>384</v>
      </c>
      <c r="C636" s="524" t="s">
        <v>11250</v>
      </c>
      <c r="D636" s="524"/>
      <c r="E636" s="524"/>
      <c r="F636" s="524"/>
      <c r="G636" s="524"/>
      <c r="H636" s="524"/>
      <c r="I636" s="524"/>
      <c r="J636" s="524"/>
      <c r="K636" s="524"/>
      <c r="L636" s="339"/>
      <c r="M636" s="339"/>
    </row>
    <row r="637" spans="1:13" ht="13.5" customHeight="1" x14ac:dyDescent="0.25">
      <c r="A637" s="340" t="s">
        <v>11251</v>
      </c>
      <c r="B637" s="348" t="s">
        <v>384</v>
      </c>
      <c r="C637" s="523" t="s">
        <v>11252</v>
      </c>
      <c r="D637" s="523"/>
      <c r="E637" s="523"/>
      <c r="F637" s="523"/>
      <c r="G637" s="523"/>
      <c r="H637" s="523"/>
      <c r="I637" s="523"/>
      <c r="J637" s="523"/>
      <c r="K637" s="523"/>
      <c r="L637" s="348" t="s">
        <v>9</v>
      </c>
      <c r="M637" s="341">
        <v>42.99</v>
      </c>
    </row>
    <row r="638" spans="1:13" ht="12.75" customHeight="1" x14ac:dyDescent="0.25">
      <c r="A638" s="338" t="s">
        <v>2557</v>
      </c>
      <c r="B638" s="347" t="s">
        <v>384</v>
      </c>
      <c r="C638" s="524" t="s">
        <v>11253</v>
      </c>
      <c r="D638" s="524"/>
      <c r="E638" s="524"/>
      <c r="F638" s="524"/>
      <c r="G638" s="524"/>
      <c r="H638" s="524"/>
      <c r="I638" s="524"/>
      <c r="J638" s="524"/>
      <c r="K638" s="524"/>
      <c r="L638" s="339"/>
      <c r="M638" s="339"/>
    </row>
    <row r="639" spans="1:13" ht="12.75" customHeight="1" x14ac:dyDescent="0.25">
      <c r="A639" s="340" t="s">
        <v>11254</v>
      </c>
      <c r="B639" s="348" t="s">
        <v>384</v>
      </c>
      <c r="C639" s="523" t="s">
        <v>11255</v>
      </c>
      <c r="D639" s="523"/>
      <c r="E639" s="523"/>
      <c r="F639" s="523"/>
      <c r="G639" s="523"/>
      <c r="H639" s="523"/>
      <c r="I639" s="523"/>
      <c r="J639" s="523"/>
      <c r="K639" s="523"/>
      <c r="L639" s="348" t="s">
        <v>9</v>
      </c>
      <c r="M639" s="341">
        <v>13.13</v>
      </c>
    </row>
    <row r="640" spans="1:13" ht="3" customHeight="1" x14ac:dyDescent="0.25">
      <c r="C640" s="523"/>
      <c r="D640" s="523"/>
      <c r="E640" s="523"/>
      <c r="F640" s="523"/>
      <c r="G640" s="523"/>
      <c r="H640" s="523"/>
      <c r="I640" s="523"/>
      <c r="J640" s="523"/>
      <c r="K640" s="523"/>
    </row>
    <row r="641" spans="1:13" ht="12.75" customHeight="1" x14ac:dyDescent="0.25">
      <c r="A641" s="335" t="s">
        <v>11256</v>
      </c>
      <c r="B641" s="336"/>
      <c r="C641" s="525" t="s">
        <v>15123</v>
      </c>
      <c r="D641" s="525"/>
      <c r="E641" s="525"/>
      <c r="F641" s="525"/>
      <c r="G641" s="525"/>
      <c r="H641" s="525"/>
      <c r="I641" s="525"/>
      <c r="J641" s="525"/>
      <c r="K641" s="525"/>
      <c r="L641" s="337"/>
      <c r="M641" s="337"/>
    </row>
    <row r="642" spans="1:13" ht="12.75" customHeight="1" x14ac:dyDescent="0.25">
      <c r="A642" s="338" t="s">
        <v>2603</v>
      </c>
      <c r="B642" s="347" t="s">
        <v>384</v>
      </c>
      <c r="C642" s="524" t="s">
        <v>11257</v>
      </c>
      <c r="D642" s="524"/>
      <c r="E642" s="524"/>
      <c r="F642" s="524"/>
      <c r="G642" s="524"/>
      <c r="H642" s="524"/>
      <c r="I642" s="524"/>
      <c r="J642" s="524"/>
      <c r="K642" s="524"/>
      <c r="L642" s="339"/>
      <c r="M642" s="339"/>
    </row>
    <row r="643" spans="1:13" ht="13.5" customHeight="1" x14ac:dyDescent="0.25">
      <c r="A643" s="340" t="s">
        <v>11258</v>
      </c>
      <c r="B643" s="348" t="s">
        <v>384</v>
      </c>
      <c r="C643" s="523" t="s">
        <v>11259</v>
      </c>
      <c r="D643" s="523"/>
      <c r="E643" s="523"/>
      <c r="F643" s="523"/>
      <c r="G643" s="523"/>
      <c r="H643" s="523"/>
      <c r="I643" s="523"/>
      <c r="J643" s="523"/>
      <c r="K643" s="523"/>
      <c r="L643" s="348" t="s">
        <v>8</v>
      </c>
      <c r="M643" s="341">
        <v>6.74</v>
      </c>
    </row>
    <row r="644" spans="1:13" ht="12.75" customHeight="1" x14ac:dyDescent="0.25">
      <c r="A644" s="340" t="s">
        <v>11260</v>
      </c>
      <c r="B644" s="348" t="s">
        <v>384</v>
      </c>
      <c r="C644" s="523" t="s">
        <v>11261</v>
      </c>
      <c r="D644" s="523"/>
      <c r="E644" s="523"/>
      <c r="F644" s="523"/>
      <c r="G644" s="523"/>
      <c r="H644" s="523"/>
      <c r="I644" s="523"/>
      <c r="J644" s="523"/>
      <c r="K644" s="523"/>
      <c r="L644" s="348" t="s">
        <v>8</v>
      </c>
      <c r="M644" s="341">
        <v>7.07</v>
      </c>
    </row>
    <row r="645" spans="1:13" ht="13.5" customHeight="1" x14ac:dyDescent="0.25">
      <c r="A645" s="340" t="s">
        <v>11262</v>
      </c>
      <c r="B645" s="348" t="s">
        <v>384</v>
      </c>
      <c r="C645" s="523" t="s">
        <v>11263</v>
      </c>
      <c r="D645" s="523"/>
      <c r="E645" s="523"/>
      <c r="F645" s="523"/>
      <c r="G645" s="523"/>
      <c r="H645" s="523"/>
      <c r="I645" s="523"/>
      <c r="J645" s="523"/>
      <c r="K645" s="523"/>
      <c r="L645" s="348" t="s">
        <v>8</v>
      </c>
      <c r="M645" s="341">
        <v>12.15</v>
      </c>
    </row>
    <row r="646" spans="1:13" ht="12.75" customHeight="1" x14ac:dyDescent="0.25">
      <c r="A646" s="340" t="s">
        <v>11264</v>
      </c>
      <c r="B646" s="348" t="s">
        <v>384</v>
      </c>
      <c r="C646" s="523" t="s">
        <v>11265</v>
      </c>
      <c r="D646" s="523"/>
      <c r="E646" s="523"/>
      <c r="F646" s="523"/>
      <c r="G646" s="523"/>
      <c r="H646" s="523"/>
      <c r="I646" s="523"/>
      <c r="J646" s="523"/>
      <c r="K646" s="523"/>
      <c r="L646" s="348" t="s">
        <v>8</v>
      </c>
      <c r="M646" s="341">
        <v>18.809999999999999</v>
      </c>
    </row>
    <row r="647" spans="1:13" ht="12.75" customHeight="1" x14ac:dyDescent="0.25">
      <c r="A647" s="340" t="s">
        <v>11266</v>
      </c>
      <c r="B647" s="348" t="s">
        <v>384</v>
      </c>
      <c r="C647" s="523" t="s">
        <v>11267</v>
      </c>
      <c r="D647" s="523"/>
      <c r="E647" s="523"/>
      <c r="F647" s="523"/>
      <c r="G647" s="523"/>
      <c r="H647" s="523"/>
      <c r="I647" s="523"/>
      <c r="J647" s="523"/>
      <c r="K647" s="523"/>
      <c r="L647" s="348" t="s">
        <v>8</v>
      </c>
      <c r="M647" s="341">
        <v>21.59</v>
      </c>
    </row>
    <row r="648" spans="1:13" ht="13.5" customHeight="1" x14ac:dyDescent="0.25">
      <c r="A648" s="340" t="s">
        <v>11268</v>
      </c>
      <c r="B648" s="348" t="s">
        <v>384</v>
      </c>
      <c r="C648" s="523" t="s">
        <v>11269</v>
      </c>
      <c r="D648" s="523"/>
      <c r="E648" s="523"/>
      <c r="F648" s="523"/>
      <c r="G648" s="523"/>
      <c r="H648" s="523"/>
      <c r="I648" s="523"/>
      <c r="J648" s="523"/>
      <c r="K648" s="523"/>
      <c r="L648" s="348" t="s">
        <v>8</v>
      </c>
      <c r="M648" s="341">
        <v>30.72</v>
      </c>
    </row>
    <row r="649" spans="1:13" ht="12.75" customHeight="1" x14ac:dyDescent="0.25">
      <c r="A649" s="340" t="s">
        <v>11270</v>
      </c>
      <c r="B649" s="348" t="s">
        <v>384</v>
      </c>
      <c r="C649" s="523" t="s">
        <v>11271</v>
      </c>
      <c r="D649" s="523"/>
      <c r="E649" s="523"/>
      <c r="F649" s="523"/>
      <c r="G649" s="523"/>
      <c r="H649" s="523"/>
      <c r="I649" s="523"/>
      <c r="J649" s="523"/>
      <c r="K649" s="523"/>
      <c r="L649" s="348" t="s">
        <v>8</v>
      </c>
      <c r="M649" s="341">
        <v>59.24</v>
      </c>
    </row>
    <row r="650" spans="1:13" ht="13.5" customHeight="1" x14ac:dyDescent="0.25">
      <c r="A650" s="340" t="s">
        <v>11272</v>
      </c>
      <c r="B650" s="348" t="s">
        <v>384</v>
      </c>
      <c r="C650" s="523" t="s">
        <v>11273</v>
      </c>
      <c r="D650" s="523"/>
      <c r="E650" s="523"/>
      <c r="F650" s="523"/>
      <c r="G650" s="523"/>
      <c r="H650" s="523"/>
      <c r="I650" s="523"/>
      <c r="J650" s="523"/>
      <c r="K650" s="523"/>
      <c r="L650" s="348" t="s">
        <v>8</v>
      </c>
      <c r="M650" s="341">
        <v>79.599999999999994</v>
      </c>
    </row>
    <row r="651" spans="1:13" ht="12.75" customHeight="1" x14ac:dyDescent="0.25">
      <c r="A651" s="340" t="s">
        <v>11274</v>
      </c>
      <c r="B651" s="348" t="s">
        <v>384</v>
      </c>
      <c r="C651" s="523" t="s">
        <v>11275</v>
      </c>
      <c r="D651" s="523"/>
      <c r="E651" s="523"/>
      <c r="F651" s="523"/>
      <c r="G651" s="523"/>
      <c r="H651" s="523"/>
      <c r="I651" s="523"/>
      <c r="J651" s="523"/>
      <c r="K651" s="523"/>
      <c r="L651" s="348" t="s">
        <v>8</v>
      </c>
      <c r="M651" s="341">
        <v>120.34</v>
      </c>
    </row>
    <row r="652" spans="1:13" ht="12.75" customHeight="1" x14ac:dyDescent="0.25">
      <c r="A652" s="338" t="s">
        <v>2617</v>
      </c>
      <c r="B652" s="347" t="s">
        <v>384</v>
      </c>
      <c r="C652" s="524" t="s">
        <v>11276</v>
      </c>
      <c r="D652" s="524"/>
      <c r="E652" s="524"/>
      <c r="F652" s="524"/>
      <c r="G652" s="524"/>
      <c r="H652" s="524"/>
      <c r="I652" s="524"/>
      <c r="J652" s="524"/>
      <c r="K652" s="524"/>
      <c r="L652" s="339"/>
      <c r="M652" s="339"/>
    </row>
    <row r="653" spans="1:13" ht="13.5" customHeight="1" x14ac:dyDescent="0.25">
      <c r="A653" s="340" t="s">
        <v>11277</v>
      </c>
      <c r="B653" s="348" t="s">
        <v>384</v>
      </c>
      <c r="C653" s="523" t="s">
        <v>11278</v>
      </c>
      <c r="D653" s="523"/>
      <c r="E653" s="523"/>
      <c r="F653" s="523"/>
      <c r="G653" s="523"/>
      <c r="H653" s="523"/>
      <c r="I653" s="523"/>
      <c r="J653" s="523"/>
      <c r="K653" s="523"/>
      <c r="L653" s="348" t="s">
        <v>8</v>
      </c>
      <c r="M653" s="341">
        <v>35.82</v>
      </c>
    </row>
    <row r="654" spans="1:13" ht="12.75" customHeight="1" x14ac:dyDescent="0.25">
      <c r="A654" s="340" t="s">
        <v>11279</v>
      </c>
      <c r="B654" s="348" t="s">
        <v>384</v>
      </c>
      <c r="C654" s="523" t="s">
        <v>11280</v>
      </c>
      <c r="D654" s="523"/>
      <c r="E654" s="523"/>
      <c r="F654" s="523"/>
      <c r="G654" s="523"/>
      <c r="H654" s="523"/>
      <c r="I654" s="523"/>
      <c r="J654" s="523"/>
      <c r="K654" s="523"/>
      <c r="L654" s="348" t="s">
        <v>8</v>
      </c>
      <c r="M654" s="341">
        <v>44.29</v>
      </c>
    </row>
    <row r="655" spans="1:13" ht="13.5" customHeight="1" x14ac:dyDescent="0.25">
      <c r="A655" s="340" t="s">
        <v>11281</v>
      </c>
      <c r="B655" s="348" t="s">
        <v>384</v>
      </c>
      <c r="C655" s="523" t="s">
        <v>11282</v>
      </c>
      <c r="D655" s="523"/>
      <c r="E655" s="523"/>
      <c r="F655" s="523"/>
      <c r="G655" s="523"/>
      <c r="H655" s="523"/>
      <c r="I655" s="523"/>
      <c r="J655" s="523"/>
      <c r="K655" s="523"/>
      <c r="L655" s="348" t="s">
        <v>8</v>
      </c>
      <c r="M655" s="341">
        <v>59.68</v>
      </c>
    </row>
    <row r="656" spans="1:13" ht="12.75" customHeight="1" x14ac:dyDescent="0.25">
      <c r="A656" s="340" t="s">
        <v>11283</v>
      </c>
      <c r="B656" s="348" t="s">
        <v>384</v>
      </c>
      <c r="C656" s="523" t="s">
        <v>11284</v>
      </c>
      <c r="D656" s="523"/>
      <c r="E656" s="523"/>
      <c r="F656" s="523"/>
      <c r="G656" s="523"/>
      <c r="H656" s="523"/>
      <c r="I656" s="523"/>
      <c r="J656" s="523"/>
      <c r="K656" s="523"/>
      <c r="L656" s="348" t="s">
        <v>8</v>
      </c>
      <c r="M656" s="341">
        <v>74.069999999999993</v>
      </c>
    </row>
    <row r="657" spans="1:13" ht="12.75" customHeight="1" x14ac:dyDescent="0.25">
      <c r="A657" s="340" t="s">
        <v>11285</v>
      </c>
      <c r="B657" s="348" t="s">
        <v>384</v>
      </c>
      <c r="C657" s="523" t="s">
        <v>11286</v>
      </c>
      <c r="D657" s="523"/>
      <c r="E657" s="523"/>
      <c r="F657" s="523"/>
      <c r="G657" s="523"/>
      <c r="H657" s="523"/>
      <c r="I657" s="523"/>
      <c r="J657" s="523"/>
      <c r="K657" s="523"/>
      <c r="L657" s="348" t="s">
        <v>8</v>
      </c>
      <c r="M657" s="341">
        <v>82.05</v>
      </c>
    </row>
    <row r="658" spans="1:13" ht="13.5" customHeight="1" x14ac:dyDescent="0.25">
      <c r="A658" s="340" t="s">
        <v>11287</v>
      </c>
      <c r="B658" s="348" t="s">
        <v>384</v>
      </c>
      <c r="C658" s="523" t="s">
        <v>11288</v>
      </c>
      <c r="D658" s="523"/>
      <c r="E658" s="523"/>
      <c r="F658" s="523"/>
      <c r="G658" s="523"/>
      <c r="H658" s="523"/>
      <c r="I658" s="523"/>
      <c r="J658" s="523"/>
      <c r="K658" s="523"/>
      <c r="L658" s="348" t="s">
        <v>8</v>
      </c>
      <c r="M658" s="341">
        <v>118.4</v>
      </c>
    </row>
    <row r="659" spans="1:13" ht="12.75" customHeight="1" x14ac:dyDescent="0.25">
      <c r="A659" s="340" t="s">
        <v>458</v>
      </c>
      <c r="B659" s="348" t="s">
        <v>384</v>
      </c>
      <c r="C659" s="523" t="s">
        <v>11289</v>
      </c>
      <c r="D659" s="523"/>
      <c r="E659" s="523"/>
      <c r="F659" s="523"/>
      <c r="G659" s="523"/>
      <c r="H659" s="523"/>
      <c r="I659" s="523"/>
      <c r="J659" s="523"/>
      <c r="K659" s="523"/>
      <c r="L659" s="348" t="s">
        <v>8</v>
      </c>
      <c r="M659" s="341">
        <v>139.63</v>
      </c>
    </row>
    <row r="660" spans="1:13" ht="12.75" customHeight="1" x14ac:dyDescent="0.25">
      <c r="A660" s="340" t="s">
        <v>11290</v>
      </c>
      <c r="B660" s="348" t="s">
        <v>384</v>
      </c>
      <c r="C660" s="523" t="s">
        <v>11291</v>
      </c>
      <c r="D660" s="523"/>
      <c r="E660" s="523"/>
      <c r="F660" s="523"/>
      <c r="G660" s="523"/>
      <c r="H660" s="523"/>
      <c r="I660" s="523"/>
      <c r="J660" s="523"/>
      <c r="K660" s="523"/>
      <c r="L660" s="348" t="s">
        <v>8</v>
      </c>
      <c r="M660" s="341">
        <v>177.23</v>
      </c>
    </row>
    <row r="661" spans="1:13" ht="13.5" customHeight="1" x14ac:dyDescent="0.25">
      <c r="A661" s="340" t="s">
        <v>11292</v>
      </c>
      <c r="B661" s="348" t="s">
        <v>384</v>
      </c>
      <c r="C661" s="523" t="s">
        <v>11293</v>
      </c>
      <c r="D661" s="523"/>
      <c r="E661" s="523"/>
      <c r="F661" s="523"/>
      <c r="G661" s="523"/>
      <c r="H661" s="523"/>
      <c r="I661" s="523"/>
      <c r="J661" s="523"/>
      <c r="K661" s="523"/>
      <c r="L661" s="348" t="s">
        <v>8</v>
      </c>
      <c r="M661" s="341">
        <v>242.5</v>
      </c>
    </row>
    <row r="662" spans="1:13" ht="12.75" customHeight="1" x14ac:dyDescent="0.25">
      <c r="A662" s="338" t="s">
        <v>2632</v>
      </c>
      <c r="B662" s="347" t="s">
        <v>384</v>
      </c>
      <c r="C662" s="524" t="s">
        <v>11294</v>
      </c>
      <c r="D662" s="524"/>
      <c r="E662" s="524"/>
      <c r="F662" s="524"/>
      <c r="G662" s="524"/>
      <c r="H662" s="524"/>
      <c r="I662" s="524"/>
      <c r="J662" s="524"/>
      <c r="K662" s="524"/>
      <c r="L662" s="339"/>
      <c r="M662" s="339"/>
    </row>
    <row r="663" spans="1:13" ht="13.5" customHeight="1" x14ac:dyDescent="0.25">
      <c r="A663" s="340" t="s">
        <v>11295</v>
      </c>
      <c r="B663" s="348" t="s">
        <v>384</v>
      </c>
      <c r="C663" s="523" t="s">
        <v>11296</v>
      </c>
      <c r="D663" s="523"/>
      <c r="E663" s="523"/>
      <c r="F663" s="523"/>
      <c r="G663" s="523"/>
      <c r="H663" s="523"/>
      <c r="I663" s="523"/>
      <c r="J663" s="523"/>
      <c r="K663" s="523"/>
      <c r="L663" s="348" t="s">
        <v>8</v>
      </c>
      <c r="M663" s="341">
        <v>34.549999999999997</v>
      </c>
    </row>
    <row r="664" spans="1:13" ht="12.75" customHeight="1" x14ac:dyDescent="0.25">
      <c r="A664" s="340" t="s">
        <v>11297</v>
      </c>
      <c r="B664" s="348" t="s">
        <v>384</v>
      </c>
      <c r="C664" s="523" t="s">
        <v>11298</v>
      </c>
      <c r="D664" s="523"/>
      <c r="E664" s="523"/>
      <c r="F664" s="523"/>
      <c r="G664" s="523"/>
      <c r="H664" s="523"/>
      <c r="I664" s="523"/>
      <c r="J664" s="523"/>
      <c r="K664" s="523"/>
      <c r="L664" s="348" t="s">
        <v>8</v>
      </c>
      <c r="M664" s="341">
        <v>52.76</v>
      </c>
    </row>
    <row r="665" spans="1:13" ht="12.75" customHeight="1" x14ac:dyDescent="0.25">
      <c r="A665" s="340" t="s">
        <v>11299</v>
      </c>
      <c r="B665" s="348" t="s">
        <v>384</v>
      </c>
      <c r="C665" s="523" t="s">
        <v>11300</v>
      </c>
      <c r="D665" s="523"/>
      <c r="E665" s="523"/>
      <c r="F665" s="523"/>
      <c r="G665" s="523"/>
      <c r="H665" s="523"/>
      <c r="I665" s="523"/>
      <c r="J665" s="523"/>
      <c r="K665" s="523"/>
      <c r="L665" s="348" t="s">
        <v>8</v>
      </c>
      <c r="M665" s="341">
        <v>65.53</v>
      </c>
    </row>
    <row r="666" spans="1:13" ht="13.5" customHeight="1" x14ac:dyDescent="0.25">
      <c r="A666" s="338" t="s">
        <v>2644</v>
      </c>
      <c r="B666" s="347" t="s">
        <v>384</v>
      </c>
      <c r="C666" s="524" t="s">
        <v>11301</v>
      </c>
      <c r="D666" s="524"/>
      <c r="E666" s="524"/>
      <c r="F666" s="524"/>
      <c r="G666" s="524"/>
      <c r="H666" s="524"/>
      <c r="I666" s="524"/>
      <c r="J666" s="524"/>
      <c r="K666" s="524"/>
      <c r="L666" s="339"/>
      <c r="M666" s="339"/>
    </row>
    <row r="667" spans="1:13" ht="12.75" customHeight="1" x14ac:dyDescent="0.25">
      <c r="A667" s="340" t="s">
        <v>11302</v>
      </c>
      <c r="B667" s="348" t="s">
        <v>384</v>
      </c>
      <c r="C667" s="523" t="s">
        <v>11296</v>
      </c>
      <c r="D667" s="523"/>
      <c r="E667" s="523"/>
      <c r="F667" s="523"/>
      <c r="G667" s="523"/>
      <c r="H667" s="523"/>
      <c r="I667" s="523"/>
      <c r="J667" s="523"/>
      <c r="K667" s="523"/>
      <c r="L667" s="348" t="s">
        <v>8</v>
      </c>
      <c r="M667" s="341">
        <v>24.48</v>
      </c>
    </row>
    <row r="668" spans="1:13" ht="13.5" customHeight="1" x14ac:dyDescent="0.25">
      <c r="A668" s="340" t="s">
        <v>11303</v>
      </c>
      <c r="B668" s="348" t="s">
        <v>384</v>
      </c>
      <c r="C668" s="523" t="s">
        <v>11298</v>
      </c>
      <c r="D668" s="523"/>
      <c r="E668" s="523"/>
      <c r="F668" s="523"/>
      <c r="G668" s="523"/>
      <c r="H668" s="523"/>
      <c r="I668" s="523"/>
      <c r="J668" s="523"/>
      <c r="K668" s="523"/>
      <c r="L668" s="348" t="s">
        <v>8</v>
      </c>
      <c r="M668" s="341">
        <v>32.32</v>
      </c>
    </row>
    <row r="669" spans="1:13" ht="12.75" customHeight="1" x14ac:dyDescent="0.25">
      <c r="A669" s="340" t="s">
        <v>11304</v>
      </c>
      <c r="B669" s="348" t="s">
        <v>384</v>
      </c>
      <c r="C669" s="523" t="s">
        <v>11300</v>
      </c>
      <c r="D669" s="523"/>
      <c r="E669" s="523"/>
      <c r="F669" s="523"/>
      <c r="G669" s="523"/>
      <c r="H669" s="523"/>
      <c r="I669" s="523"/>
      <c r="J669" s="523"/>
      <c r="K669" s="523"/>
      <c r="L669" s="348" t="s">
        <v>8</v>
      </c>
      <c r="M669" s="341">
        <v>47.31</v>
      </c>
    </row>
    <row r="670" spans="1:13" ht="12.75" customHeight="1" x14ac:dyDescent="0.25">
      <c r="A670" s="340" t="s">
        <v>11305</v>
      </c>
      <c r="B670" s="348" t="s">
        <v>384</v>
      </c>
      <c r="C670" s="523" t="s">
        <v>11306</v>
      </c>
      <c r="D670" s="523"/>
      <c r="E670" s="523"/>
      <c r="F670" s="523"/>
      <c r="G670" s="523"/>
      <c r="H670" s="523"/>
      <c r="I670" s="523"/>
      <c r="J670" s="523"/>
      <c r="K670" s="523"/>
      <c r="L670" s="348" t="s">
        <v>8</v>
      </c>
      <c r="M670" s="341">
        <v>80.09</v>
      </c>
    </row>
    <row r="671" spans="1:13" ht="13.5" customHeight="1" x14ac:dyDescent="0.25">
      <c r="A671" s="340" t="s">
        <v>11307</v>
      </c>
      <c r="B671" s="348" t="s">
        <v>384</v>
      </c>
      <c r="C671" s="523" t="s">
        <v>11308</v>
      </c>
      <c r="D671" s="523"/>
      <c r="E671" s="523"/>
      <c r="F671" s="523"/>
      <c r="G671" s="523"/>
      <c r="H671" s="523"/>
      <c r="I671" s="523"/>
      <c r="J671" s="523"/>
      <c r="K671" s="523"/>
      <c r="L671" s="348" t="s">
        <v>8</v>
      </c>
      <c r="M671" s="341">
        <v>102.94</v>
      </c>
    </row>
    <row r="672" spans="1:13" ht="12.75" customHeight="1" x14ac:dyDescent="0.25">
      <c r="A672" s="338" t="s">
        <v>2689</v>
      </c>
      <c r="B672" s="347" t="s">
        <v>384</v>
      </c>
      <c r="C672" s="524" t="s">
        <v>11309</v>
      </c>
      <c r="D672" s="524"/>
      <c r="E672" s="524"/>
      <c r="F672" s="524"/>
      <c r="G672" s="524"/>
      <c r="H672" s="524"/>
      <c r="I672" s="524"/>
      <c r="J672" s="524"/>
      <c r="K672" s="524"/>
      <c r="L672" s="339"/>
      <c r="M672" s="339"/>
    </row>
    <row r="673" spans="1:13" ht="12.75" customHeight="1" x14ac:dyDescent="0.25">
      <c r="A673" s="340" t="s">
        <v>11310</v>
      </c>
      <c r="B673" s="348" t="s">
        <v>384</v>
      </c>
      <c r="C673" s="523" t="s">
        <v>11311</v>
      </c>
      <c r="D673" s="523"/>
      <c r="E673" s="523"/>
      <c r="F673" s="523"/>
      <c r="G673" s="523"/>
      <c r="H673" s="523"/>
      <c r="I673" s="523"/>
      <c r="J673" s="523"/>
      <c r="K673" s="523"/>
      <c r="L673" s="348" t="s">
        <v>8</v>
      </c>
      <c r="M673" s="341">
        <v>23.66</v>
      </c>
    </row>
    <row r="674" spans="1:13" ht="13.5" customHeight="1" x14ac:dyDescent="0.25">
      <c r="A674" s="340" t="s">
        <v>11312</v>
      </c>
      <c r="B674" s="348" t="s">
        <v>384</v>
      </c>
      <c r="C674" s="523" t="s">
        <v>11313</v>
      </c>
      <c r="D674" s="523"/>
      <c r="E674" s="523"/>
      <c r="F674" s="523"/>
      <c r="G674" s="523"/>
      <c r="H674" s="523"/>
      <c r="I674" s="523"/>
      <c r="J674" s="523"/>
      <c r="K674" s="523"/>
      <c r="L674" s="348" t="s">
        <v>8</v>
      </c>
      <c r="M674" s="341">
        <v>29.76</v>
      </c>
    </row>
    <row r="675" spans="1:13" ht="12.75" customHeight="1" x14ac:dyDescent="0.25">
      <c r="A675" s="340" t="s">
        <v>11314</v>
      </c>
      <c r="B675" s="348" t="s">
        <v>384</v>
      </c>
      <c r="C675" s="523" t="s">
        <v>11315</v>
      </c>
      <c r="D675" s="523"/>
      <c r="E675" s="523"/>
      <c r="F675" s="523"/>
      <c r="G675" s="523"/>
      <c r="H675" s="523"/>
      <c r="I675" s="523"/>
      <c r="J675" s="523"/>
      <c r="K675" s="523"/>
      <c r="L675" s="348" t="s">
        <v>8</v>
      </c>
      <c r="M675" s="341">
        <v>33.950000000000003</v>
      </c>
    </row>
    <row r="676" spans="1:13" ht="13.5" customHeight="1" x14ac:dyDescent="0.25">
      <c r="A676" s="340" t="s">
        <v>11316</v>
      </c>
      <c r="B676" s="348" t="s">
        <v>384</v>
      </c>
      <c r="C676" s="523" t="s">
        <v>11317</v>
      </c>
      <c r="D676" s="523"/>
      <c r="E676" s="523"/>
      <c r="F676" s="523"/>
      <c r="G676" s="523"/>
      <c r="H676" s="523"/>
      <c r="I676" s="523"/>
      <c r="J676" s="523"/>
      <c r="K676" s="523"/>
      <c r="L676" s="348" t="s">
        <v>8</v>
      </c>
      <c r="M676" s="341">
        <v>57.26</v>
      </c>
    </row>
    <row r="677" spans="1:13" ht="12.75" customHeight="1" x14ac:dyDescent="0.25">
      <c r="A677" s="340" t="s">
        <v>11318</v>
      </c>
      <c r="B677" s="348" t="s">
        <v>384</v>
      </c>
      <c r="C677" s="523" t="s">
        <v>11319</v>
      </c>
      <c r="D677" s="523"/>
      <c r="E677" s="523"/>
      <c r="F677" s="523"/>
      <c r="G677" s="523"/>
      <c r="H677" s="523"/>
      <c r="I677" s="523"/>
      <c r="J677" s="523"/>
      <c r="K677" s="523"/>
      <c r="L677" s="348" t="s">
        <v>8</v>
      </c>
      <c r="M677" s="341">
        <v>109.71</v>
      </c>
    </row>
    <row r="678" spans="1:13" ht="12.75" customHeight="1" x14ac:dyDescent="0.25">
      <c r="A678" s="340" t="s">
        <v>11320</v>
      </c>
      <c r="B678" s="348" t="s">
        <v>384</v>
      </c>
      <c r="C678" s="523" t="s">
        <v>10671</v>
      </c>
      <c r="D678" s="523"/>
      <c r="E678" s="523"/>
      <c r="F678" s="523"/>
      <c r="G678" s="523"/>
      <c r="H678" s="523"/>
      <c r="I678" s="523"/>
      <c r="J678" s="523"/>
      <c r="K678" s="523"/>
      <c r="L678" s="348" t="s">
        <v>8</v>
      </c>
      <c r="M678" s="341">
        <v>149.16</v>
      </c>
    </row>
    <row r="679" spans="1:13" ht="13.5" customHeight="1" x14ac:dyDescent="0.25">
      <c r="A679" s="338" t="s">
        <v>2698</v>
      </c>
      <c r="B679" s="347" t="s">
        <v>384</v>
      </c>
      <c r="C679" s="524" t="s">
        <v>11321</v>
      </c>
      <c r="D679" s="524"/>
      <c r="E679" s="524"/>
      <c r="F679" s="524"/>
      <c r="G679" s="524"/>
      <c r="H679" s="524"/>
      <c r="I679" s="524"/>
      <c r="J679" s="524"/>
      <c r="K679" s="524"/>
      <c r="L679" s="339"/>
      <c r="M679" s="339"/>
    </row>
    <row r="680" spans="1:13" ht="12.75" customHeight="1" x14ac:dyDescent="0.25">
      <c r="A680" s="340" t="s">
        <v>11322</v>
      </c>
      <c r="B680" s="348" t="s">
        <v>384</v>
      </c>
      <c r="C680" s="523" t="s">
        <v>11323</v>
      </c>
      <c r="D680" s="523"/>
      <c r="E680" s="523"/>
      <c r="F680" s="523"/>
      <c r="G680" s="523"/>
      <c r="H680" s="523"/>
      <c r="I680" s="523"/>
      <c r="J680" s="523"/>
      <c r="K680" s="523"/>
      <c r="L680" s="348" t="s">
        <v>8</v>
      </c>
      <c r="M680" s="341">
        <v>14.93</v>
      </c>
    </row>
    <row r="681" spans="1:13" ht="13.5" customHeight="1" x14ac:dyDescent="0.25">
      <c r="A681" s="338" t="s">
        <v>11324</v>
      </c>
      <c r="B681" s="347" t="s">
        <v>384</v>
      </c>
      <c r="C681" s="524" t="s">
        <v>11325</v>
      </c>
      <c r="D681" s="524"/>
      <c r="E681" s="524"/>
      <c r="F681" s="524"/>
      <c r="G681" s="524"/>
      <c r="H681" s="524"/>
      <c r="I681" s="524"/>
      <c r="J681" s="524"/>
      <c r="K681" s="524"/>
      <c r="L681" s="339"/>
      <c r="M681" s="339"/>
    </row>
    <row r="682" spans="1:13" ht="12.75" customHeight="1" x14ac:dyDescent="0.25">
      <c r="A682" s="340" t="s">
        <v>11326</v>
      </c>
      <c r="B682" s="348" t="s">
        <v>384</v>
      </c>
      <c r="C682" s="523" t="s">
        <v>11313</v>
      </c>
      <c r="D682" s="523"/>
      <c r="E682" s="523"/>
      <c r="F682" s="523"/>
      <c r="G682" s="523"/>
      <c r="H682" s="523"/>
      <c r="I682" s="523"/>
      <c r="J682" s="523"/>
      <c r="K682" s="523"/>
      <c r="L682" s="348" t="s">
        <v>8</v>
      </c>
      <c r="M682" s="341">
        <v>40.58</v>
      </c>
    </row>
    <row r="683" spans="1:13" ht="12.75" customHeight="1" x14ac:dyDescent="0.25">
      <c r="A683" s="340" t="s">
        <v>11327</v>
      </c>
      <c r="B683" s="348" t="s">
        <v>384</v>
      </c>
      <c r="C683" s="523" t="s">
        <v>11315</v>
      </c>
      <c r="D683" s="523"/>
      <c r="E683" s="523"/>
      <c r="F683" s="523"/>
      <c r="G683" s="523"/>
      <c r="H683" s="523"/>
      <c r="I683" s="523"/>
      <c r="J683" s="523"/>
      <c r="K683" s="523"/>
      <c r="L683" s="348" t="s">
        <v>8</v>
      </c>
      <c r="M683" s="341">
        <v>57.76</v>
      </c>
    </row>
    <row r="684" spans="1:13" ht="13.5" customHeight="1" x14ac:dyDescent="0.25">
      <c r="A684" s="340" t="s">
        <v>11328</v>
      </c>
      <c r="B684" s="348" t="s">
        <v>384</v>
      </c>
      <c r="C684" s="523" t="s">
        <v>11317</v>
      </c>
      <c r="D684" s="523"/>
      <c r="E684" s="523"/>
      <c r="F684" s="523"/>
      <c r="G684" s="523"/>
      <c r="H684" s="523"/>
      <c r="I684" s="523"/>
      <c r="J684" s="523"/>
      <c r="K684" s="523"/>
      <c r="L684" s="348" t="s">
        <v>8</v>
      </c>
      <c r="M684" s="341">
        <v>96.95</v>
      </c>
    </row>
    <row r="685" spans="1:13" ht="12.75" customHeight="1" x14ac:dyDescent="0.25">
      <c r="A685" s="338" t="s">
        <v>11329</v>
      </c>
      <c r="B685" s="347" t="s">
        <v>384</v>
      </c>
      <c r="C685" s="524" t="s">
        <v>513</v>
      </c>
      <c r="D685" s="524"/>
      <c r="E685" s="524"/>
      <c r="F685" s="524"/>
      <c r="G685" s="524"/>
      <c r="H685" s="524"/>
      <c r="I685" s="524"/>
      <c r="J685" s="524"/>
      <c r="K685" s="524"/>
      <c r="L685" s="339"/>
      <c r="M685" s="339"/>
    </row>
    <row r="686" spans="1:13" ht="12.75" customHeight="1" x14ac:dyDescent="0.25">
      <c r="A686" s="340" t="s">
        <v>11330</v>
      </c>
      <c r="B686" s="348" t="s">
        <v>384</v>
      </c>
      <c r="C686" s="523" t="s">
        <v>11331</v>
      </c>
      <c r="D686" s="523"/>
      <c r="E686" s="523"/>
      <c r="F686" s="523"/>
      <c r="G686" s="523"/>
      <c r="H686" s="523"/>
      <c r="I686" s="523"/>
      <c r="J686" s="523"/>
      <c r="K686" s="523"/>
      <c r="L686" s="348" t="s">
        <v>510</v>
      </c>
      <c r="M686" s="341">
        <v>19.78</v>
      </c>
    </row>
    <row r="687" spans="1:13" ht="13.5" customHeight="1" x14ac:dyDescent="0.25">
      <c r="A687" s="340" t="s">
        <v>11332</v>
      </c>
      <c r="B687" s="348" t="s">
        <v>384</v>
      </c>
      <c r="C687" s="523" t="s">
        <v>11333</v>
      </c>
      <c r="D687" s="523"/>
      <c r="E687" s="523"/>
      <c r="F687" s="523"/>
      <c r="G687" s="523"/>
      <c r="H687" s="523"/>
      <c r="I687" s="523"/>
      <c r="J687" s="523"/>
      <c r="K687" s="523"/>
      <c r="L687" s="348" t="s">
        <v>510</v>
      </c>
      <c r="M687" s="341">
        <v>20.47</v>
      </c>
    </row>
    <row r="688" spans="1:13" ht="12.75" customHeight="1" x14ac:dyDescent="0.25">
      <c r="A688" s="340" t="s">
        <v>11334</v>
      </c>
      <c r="B688" s="348" t="s">
        <v>384</v>
      </c>
      <c r="C688" s="523" t="s">
        <v>11335</v>
      </c>
      <c r="D688" s="523"/>
      <c r="E688" s="523"/>
      <c r="F688" s="523"/>
      <c r="G688" s="523"/>
      <c r="H688" s="523"/>
      <c r="I688" s="523"/>
      <c r="J688" s="523"/>
      <c r="K688" s="523"/>
      <c r="L688" s="348" t="s">
        <v>510</v>
      </c>
      <c r="M688" s="341">
        <v>24.87</v>
      </c>
    </row>
    <row r="689" spans="1:13" ht="13.5" customHeight="1" x14ac:dyDescent="0.25">
      <c r="A689" s="340" t="s">
        <v>11336</v>
      </c>
      <c r="B689" s="348" t="s">
        <v>384</v>
      </c>
      <c r="C689" s="523" t="s">
        <v>11337</v>
      </c>
      <c r="D689" s="523"/>
      <c r="E689" s="523"/>
      <c r="F689" s="523"/>
      <c r="G689" s="523"/>
      <c r="H689" s="523"/>
      <c r="I689" s="523"/>
      <c r="J689" s="523"/>
      <c r="K689" s="523"/>
      <c r="L689" s="348" t="s">
        <v>510</v>
      </c>
      <c r="M689" s="341">
        <v>37.93</v>
      </c>
    </row>
    <row r="690" spans="1:13" ht="12.75" customHeight="1" x14ac:dyDescent="0.25">
      <c r="A690" s="340" t="s">
        <v>11338</v>
      </c>
      <c r="B690" s="348" t="s">
        <v>384</v>
      </c>
      <c r="C690" s="523" t="s">
        <v>11339</v>
      </c>
      <c r="D690" s="523"/>
      <c r="E690" s="523"/>
      <c r="F690" s="523"/>
      <c r="G690" s="523"/>
      <c r="H690" s="523"/>
      <c r="I690" s="523"/>
      <c r="J690" s="523"/>
      <c r="K690" s="523"/>
      <c r="L690" s="348" t="s">
        <v>510</v>
      </c>
      <c r="M690" s="341">
        <v>38.450000000000003</v>
      </c>
    </row>
    <row r="691" spans="1:13" ht="12.75" customHeight="1" x14ac:dyDescent="0.25">
      <c r="A691" s="340" t="s">
        <v>11340</v>
      </c>
      <c r="B691" s="348" t="s">
        <v>384</v>
      </c>
      <c r="C691" s="523" t="s">
        <v>11341</v>
      </c>
      <c r="D691" s="523"/>
      <c r="E691" s="523"/>
      <c r="F691" s="523"/>
      <c r="G691" s="523"/>
      <c r="H691" s="523"/>
      <c r="I691" s="523"/>
      <c r="J691" s="523"/>
      <c r="K691" s="523"/>
      <c r="L691" s="348" t="s">
        <v>510</v>
      </c>
      <c r="M691" s="341">
        <v>60.7</v>
      </c>
    </row>
    <row r="692" spans="1:13" ht="13.5" customHeight="1" x14ac:dyDescent="0.25">
      <c r="A692" s="340" t="s">
        <v>11342</v>
      </c>
      <c r="B692" s="348" t="s">
        <v>384</v>
      </c>
      <c r="C692" s="523" t="s">
        <v>11343</v>
      </c>
      <c r="D692" s="523"/>
      <c r="E692" s="523"/>
      <c r="F692" s="523"/>
      <c r="G692" s="523"/>
      <c r="H692" s="523"/>
      <c r="I692" s="523"/>
      <c r="J692" s="523"/>
      <c r="K692" s="523"/>
      <c r="L692" s="348" t="s">
        <v>510</v>
      </c>
      <c r="M692" s="341">
        <v>303.7</v>
      </c>
    </row>
    <row r="693" spans="1:13" ht="12.75" customHeight="1" x14ac:dyDescent="0.25">
      <c r="A693" s="338" t="s">
        <v>11344</v>
      </c>
      <c r="B693" s="347" t="s">
        <v>384</v>
      </c>
      <c r="C693" s="524" t="s">
        <v>11345</v>
      </c>
      <c r="D693" s="524"/>
      <c r="E693" s="524"/>
      <c r="F693" s="524"/>
      <c r="G693" s="524"/>
      <c r="H693" s="524"/>
      <c r="I693" s="524"/>
      <c r="J693" s="524"/>
      <c r="K693" s="524"/>
      <c r="L693" s="339"/>
      <c r="M693" s="339"/>
    </row>
    <row r="694" spans="1:13" ht="13.5" customHeight="1" x14ac:dyDescent="0.25">
      <c r="A694" s="340" t="s">
        <v>11346</v>
      </c>
      <c r="B694" s="348" t="s">
        <v>384</v>
      </c>
      <c r="C694" s="523" t="s">
        <v>11347</v>
      </c>
      <c r="D694" s="523"/>
      <c r="E694" s="523"/>
      <c r="F694" s="523"/>
      <c r="G694" s="523"/>
      <c r="H694" s="523"/>
      <c r="I694" s="523"/>
      <c r="J694" s="523"/>
      <c r="K694" s="523"/>
      <c r="L694" s="348" t="s">
        <v>510</v>
      </c>
      <c r="M694" s="341">
        <v>75.5</v>
      </c>
    </row>
    <row r="695" spans="1:13" ht="12.75" customHeight="1" x14ac:dyDescent="0.25">
      <c r="A695" s="340" t="s">
        <v>11348</v>
      </c>
      <c r="B695" s="348" t="s">
        <v>384</v>
      </c>
      <c r="C695" s="523" t="s">
        <v>11349</v>
      </c>
      <c r="D695" s="523"/>
      <c r="E695" s="523"/>
      <c r="F695" s="523"/>
      <c r="G695" s="523"/>
      <c r="H695" s="523"/>
      <c r="I695" s="523"/>
      <c r="J695" s="523"/>
      <c r="K695" s="523"/>
      <c r="L695" s="348" t="s">
        <v>510</v>
      </c>
      <c r="M695" s="341">
        <v>81.459999999999994</v>
      </c>
    </row>
    <row r="696" spans="1:13" ht="12.75" customHeight="1" x14ac:dyDescent="0.25">
      <c r="A696" s="338" t="s">
        <v>11350</v>
      </c>
      <c r="B696" s="347" t="s">
        <v>384</v>
      </c>
      <c r="C696" s="524" t="s">
        <v>11351</v>
      </c>
      <c r="D696" s="524"/>
      <c r="E696" s="524"/>
      <c r="F696" s="524"/>
      <c r="G696" s="524"/>
      <c r="H696" s="524"/>
      <c r="I696" s="524"/>
      <c r="J696" s="524"/>
      <c r="K696" s="524"/>
      <c r="L696" s="339"/>
      <c r="M696" s="339"/>
    </row>
    <row r="697" spans="1:13" ht="13.5" customHeight="1" x14ac:dyDescent="0.25">
      <c r="A697" s="340" t="s">
        <v>11352</v>
      </c>
      <c r="B697" s="348" t="s">
        <v>384</v>
      </c>
      <c r="C697" s="523" t="s">
        <v>11353</v>
      </c>
      <c r="D697" s="523"/>
      <c r="E697" s="523"/>
      <c r="F697" s="523"/>
      <c r="G697" s="523"/>
      <c r="H697" s="523"/>
      <c r="I697" s="523"/>
      <c r="J697" s="523"/>
      <c r="K697" s="523"/>
      <c r="L697" s="348" t="s">
        <v>510</v>
      </c>
      <c r="M697" s="341">
        <v>36.46</v>
      </c>
    </row>
    <row r="698" spans="1:13" ht="12.75" customHeight="1" x14ac:dyDescent="0.25">
      <c r="A698" s="340" t="s">
        <v>11354</v>
      </c>
      <c r="B698" s="348" t="s">
        <v>384</v>
      </c>
      <c r="C698" s="523" t="s">
        <v>11355</v>
      </c>
      <c r="D698" s="523"/>
      <c r="E698" s="523"/>
      <c r="F698" s="523"/>
      <c r="G698" s="523"/>
      <c r="H698" s="523"/>
      <c r="I698" s="523"/>
      <c r="J698" s="523"/>
      <c r="K698" s="523"/>
      <c r="L698" s="348" t="s">
        <v>510</v>
      </c>
      <c r="M698" s="341">
        <v>40</v>
      </c>
    </row>
    <row r="699" spans="1:13" ht="12.75" customHeight="1" x14ac:dyDescent="0.25">
      <c r="A699" s="340" t="s">
        <v>11356</v>
      </c>
      <c r="B699" s="348" t="s">
        <v>384</v>
      </c>
      <c r="C699" s="523" t="s">
        <v>11357</v>
      </c>
      <c r="D699" s="523"/>
      <c r="E699" s="523"/>
      <c r="F699" s="523"/>
      <c r="G699" s="523"/>
      <c r="H699" s="523"/>
      <c r="I699" s="523"/>
      <c r="J699" s="523"/>
      <c r="K699" s="523"/>
      <c r="L699" s="348" t="s">
        <v>510</v>
      </c>
      <c r="M699" s="341">
        <v>46.13</v>
      </c>
    </row>
    <row r="700" spans="1:13" ht="13.5" customHeight="1" x14ac:dyDescent="0.25">
      <c r="A700" s="340" t="s">
        <v>11358</v>
      </c>
      <c r="B700" s="348" t="s">
        <v>384</v>
      </c>
      <c r="C700" s="523" t="s">
        <v>11359</v>
      </c>
      <c r="D700" s="523"/>
      <c r="E700" s="523"/>
      <c r="F700" s="523"/>
      <c r="G700" s="523"/>
      <c r="H700" s="523"/>
      <c r="I700" s="523"/>
      <c r="J700" s="523"/>
      <c r="K700" s="523"/>
      <c r="L700" s="348" t="s">
        <v>510</v>
      </c>
      <c r="M700" s="341">
        <v>98.17</v>
      </c>
    </row>
    <row r="701" spans="1:13" ht="12.75" customHeight="1" x14ac:dyDescent="0.25">
      <c r="A701" s="340" t="s">
        <v>11360</v>
      </c>
      <c r="B701" s="348" t="s">
        <v>384</v>
      </c>
      <c r="C701" s="523" t="s">
        <v>11361</v>
      </c>
      <c r="D701" s="523"/>
      <c r="E701" s="523"/>
      <c r="F701" s="523"/>
      <c r="G701" s="523"/>
      <c r="H701" s="523"/>
      <c r="I701" s="523"/>
      <c r="J701" s="523"/>
      <c r="K701" s="523"/>
      <c r="L701" s="348" t="s">
        <v>510</v>
      </c>
      <c r="M701" s="341">
        <v>127.4</v>
      </c>
    </row>
    <row r="702" spans="1:13" ht="13.5" customHeight="1" x14ac:dyDescent="0.25">
      <c r="A702" s="340" t="s">
        <v>11362</v>
      </c>
      <c r="B702" s="348" t="s">
        <v>384</v>
      </c>
      <c r="C702" s="523" t="s">
        <v>11363</v>
      </c>
      <c r="D702" s="523"/>
      <c r="E702" s="523"/>
      <c r="F702" s="523"/>
      <c r="G702" s="523"/>
      <c r="H702" s="523"/>
      <c r="I702" s="523"/>
      <c r="J702" s="523"/>
      <c r="K702" s="523"/>
      <c r="L702" s="348" t="s">
        <v>510</v>
      </c>
      <c r="M702" s="341">
        <v>186.6</v>
      </c>
    </row>
    <row r="703" spans="1:13" ht="12.75" customHeight="1" x14ac:dyDescent="0.25">
      <c r="A703" s="340" t="s">
        <v>11364</v>
      </c>
      <c r="B703" s="348" t="s">
        <v>384</v>
      </c>
      <c r="C703" s="523" t="s">
        <v>11365</v>
      </c>
      <c r="D703" s="523"/>
      <c r="E703" s="523"/>
      <c r="F703" s="523"/>
      <c r="G703" s="523"/>
      <c r="H703" s="523"/>
      <c r="I703" s="523"/>
      <c r="J703" s="523"/>
      <c r="K703" s="523"/>
      <c r="L703" s="348" t="s">
        <v>510</v>
      </c>
      <c r="M703" s="341">
        <v>303.41000000000003</v>
      </c>
    </row>
    <row r="704" spans="1:13" ht="12.75" customHeight="1" x14ac:dyDescent="0.25">
      <c r="A704" s="340" t="s">
        <v>11366</v>
      </c>
      <c r="B704" s="348" t="s">
        <v>384</v>
      </c>
      <c r="C704" s="523" t="s">
        <v>11367</v>
      </c>
      <c r="D704" s="523"/>
      <c r="E704" s="523"/>
      <c r="F704" s="523"/>
      <c r="G704" s="523"/>
      <c r="H704" s="523"/>
      <c r="I704" s="523"/>
      <c r="J704" s="523"/>
      <c r="K704" s="523"/>
      <c r="L704" s="348" t="s">
        <v>510</v>
      </c>
      <c r="M704" s="341">
        <v>469.75</v>
      </c>
    </row>
    <row r="705" spans="1:13" ht="13.5" customHeight="1" x14ac:dyDescent="0.25">
      <c r="A705" s="340" t="s">
        <v>11368</v>
      </c>
      <c r="B705" s="348" t="s">
        <v>384</v>
      </c>
      <c r="C705" s="523" t="s">
        <v>11369</v>
      </c>
      <c r="D705" s="523"/>
      <c r="E705" s="523"/>
      <c r="F705" s="523"/>
      <c r="G705" s="523"/>
      <c r="H705" s="523"/>
      <c r="I705" s="523"/>
      <c r="J705" s="523"/>
      <c r="K705" s="523"/>
      <c r="L705" s="348" t="s">
        <v>510</v>
      </c>
      <c r="M705" s="341">
        <v>706.07</v>
      </c>
    </row>
    <row r="706" spans="1:13" ht="12.75" customHeight="1" x14ac:dyDescent="0.25">
      <c r="A706" s="340" t="s">
        <v>11370</v>
      </c>
      <c r="B706" s="348" t="s">
        <v>384</v>
      </c>
      <c r="C706" s="523" t="s">
        <v>11371</v>
      </c>
      <c r="D706" s="523"/>
      <c r="E706" s="523"/>
      <c r="F706" s="523"/>
      <c r="G706" s="523"/>
      <c r="H706" s="523"/>
      <c r="I706" s="523"/>
      <c r="J706" s="523"/>
      <c r="K706" s="523"/>
      <c r="L706" s="348" t="s">
        <v>510</v>
      </c>
      <c r="M706" s="341">
        <v>87.47</v>
      </c>
    </row>
    <row r="707" spans="1:13" ht="13.5" customHeight="1" x14ac:dyDescent="0.25">
      <c r="A707" s="340" t="s">
        <v>11372</v>
      </c>
      <c r="B707" s="348" t="s">
        <v>384</v>
      </c>
      <c r="C707" s="523" t="s">
        <v>11373</v>
      </c>
      <c r="D707" s="523"/>
      <c r="E707" s="523"/>
      <c r="F707" s="523"/>
      <c r="G707" s="523"/>
      <c r="H707" s="523"/>
      <c r="I707" s="523"/>
      <c r="J707" s="523"/>
      <c r="K707" s="523"/>
      <c r="L707" s="348" t="s">
        <v>510</v>
      </c>
      <c r="M707" s="341">
        <v>94.21</v>
      </c>
    </row>
    <row r="708" spans="1:13" ht="12.75" customHeight="1" x14ac:dyDescent="0.25">
      <c r="A708" s="340" t="s">
        <v>11374</v>
      </c>
      <c r="B708" s="348" t="s">
        <v>384</v>
      </c>
      <c r="C708" s="523" t="s">
        <v>11375</v>
      </c>
      <c r="D708" s="523"/>
      <c r="E708" s="523"/>
      <c r="F708" s="523"/>
      <c r="G708" s="523"/>
      <c r="H708" s="523"/>
      <c r="I708" s="523"/>
      <c r="J708" s="523"/>
      <c r="K708" s="523"/>
      <c r="L708" s="348" t="s">
        <v>510</v>
      </c>
      <c r="M708" s="341">
        <v>107</v>
      </c>
    </row>
    <row r="709" spans="1:13" ht="12.75" customHeight="1" x14ac:dyDescent="0.25">
      <c r="A709" s="340" t="s">
        <v>11376</v>
      </c>
      <c r="B709" s="348" t="s">
        <v>384</v>
      </c>
      <c r="C709" s="523" t="s">
        <v>11377</v>
      </c>
      <c r="D709" s="523"/>
      <c r="E709" s="523"/>
      <c r="F709" s="523"/>
      <c r="G709" s="523"/>
      <c r="H709" s="523"/>
      <c r="I709" s="523"/>
      <c r="J709" s="523"/>
      <c r="K709" s="523"/>
      <c r="L709" s="348" t="s">
        <v>510</v>
      </c>
      <c r="M709" s="341">
        <v>154.91999999999999</v>
      </c>
    </row>
    <row r="710" spans="1:13" ht="13.5" customHeight="1" x14ac:dyDescent="0.25">
      <c r="A710" s="338" t="s">
        <v>11378</v>
      </c>
      <c r="B710" s="347" t="s">
        <v>384</v>
      </c>
      <c r="C710" s="524" t="s">
        <v>3492</v>
      </c>
      <c r="D710" s="524"/>
      <c r="E710" s="524"/>
      <c r="F710" s="524"/>
      <c r="G710" s="524"/>
      <c r="H710" s="524"/>
      <c r="I710" s="524"/>
      <c r="J710" s="524"/>
      <c r="K710" s="524"/>
      <c r="L710" s="339"/>
      <c r="M710" s="339"/>
    </row>
    <row r="711" spans="1:13" ht="12.75" customHeight="1" x14ac:dyDescent="0.25">
      <c r="A711" s="340" t="s">
        <v>11379</v>
      </c>
      <c r="B711" s="348" t="s">
        <v>384</v>
      </c>
      <c r="C711" s="523" t="s">
        <v>11380</v>
      </c>
      <c r="D711" s="523"/>
      <c r="E711" s="523"/>
      <c r="F711" s="523"/>
      <c r="G711" s="523"/>
      <c r="H711" s="523"/>
      <c r="I711" s="523"/>
      <c r="J711" s="523"/>
      <c r="K711" s="523"/>
      <c r="L711" s="348" t="s">
        <v>510</v>
      </c>
      <c r="M711" s="341">
        <v>391.04</v>
      </c>
    </row>
    <row r="712" spans="1:13" ht="12.75" customHeight="1" x14ac:dyDescent="0.25">
      <c r="A712" s="340" t="s">
        <v>11381</v>
      </c>
      <c r="B712" s="348" t="s">
        <v>384</v>
      </c>
      <c r="C712" s="523" t="s">
        <v>11382</v>
      </c>
      <c r="D712" s="523"/>
      <c r="E712" s="523"/>
      <c r="F712" s="523"/>
      <c r="G712" s="523"/>
      <c r="H712" s="523"/>
      <c r="I712" s="523"/>
      <c r="J712" s="523"/>
      <c r="K712" s="523"/>
      <c r="L712" s="348" t="s">
        <v>510</v>
      </c>
      <c r="M712" s="341">
        <v>364.21</v>
      </c>
    </row>
    <row r="713" spans="1:13" ht="13.5" customHeight="1" x14ac:dyDescent="0.25">
      <c r="A713" s="340" t="s">
        <v>11383</v>
      </c>
      <c r="B713" s="348" t="s">
        <v>384</v>
      </c>
      <c r="C713" s="523" t="s">
        <v>11384</v>
      </c>
      <c r="D713" s="523"/>
      <c r="E713" s="523"/>
      <c r="F713" s="523"/>
      <c r="G713" s="523"/>
      <c r="H713" s="523"/>
      <c r="I713" s="523"/>
      <c r="J713" s="523"/>
      <c r="K713" s="523"/>
      <c r="L713" s="348" t="s">
        <v>510</v>
      </c>
      <c r="M713" s="341">
        <v>342.62</v>
      </c>
    </row>
    <row r="714" spans="1:13" ht="12.75" customHeight="1" x14ac:dyDescent="0.25">
      <c r="A714" s="340" t="s">
        <v>11385</v>
      </c>
      <c r="B714" s="348" t="s">
        <v>384</v>
      </c>
      <c r="C714" s="523" t="s">
        <v>11386</v>
      </c>
      <c r="D714" s="523"/>
      <c r="E714" s="523"/>
      <c r="F714" s="523"/>
      <c r="G714" s="523"/>
      <c r="H714" s="523"/>
      <c r="I714" s="523"/>
      <c r="J714" s="523"/>
      <c r="K714" s="523"/>
      <c r="L714" s="348" t="s">
        <v>510</v>
      </c>
      <c r="M714" s="341">
        <v>279.20999999999998</v>
      </c>
    </row>
    <row r="715" spans="1:13" ht="13.5" customHeight="1" x14ac:dyDescent="0.25">
      <c r="A715" s="340" t="s">
        <v>11387</v>
      </c>
      <c r="B715" s="348" t="s">
        <v>384</v>
      </c>
      <c r="C715" s="523" t="s">
        <v>11388</v>
      </c>
      <c r="D715" s="523"/>
      <c r="E715" s="523"/>
      <c r="F715" s="523"/>
      <c r="G715" s="523"/>
      <c r="H715" s="523"/>
      <c r="I715" s="523"/>
      <c r="J715" s="523"/>
      <c r="K715" s="523"/>
      <c r="L715" s="348" t="s">
        <v>510</v>
      </c>
      <c r="M715" s="341">
        <v>101.91</v>
      </c>
    </row>
    <row r="716" spans="1:13" ht="12.75" customHeight="1" x14ac:dyDescent="0.25">
      <c r="A716" s="340" t="s">
        <v>11389</v>
      </c>
      <c r="B716" s="348" t="s">
        <v>384</v>
      </c>
      <c r="C716" s="523" t="s">
        <v>11390</v>
      </c>
      <c r="D716" s="523"/>
      <c r="E716" s="523"/>
      <c r="F716" s="523"/>
      <c r="G716" s="523"/>
      <c r="H716" s="523"/>
      <c r="I716" s="523"/>
      <c r="J716" s="523"/>
      <c r="K716" s="523"/>
      <c r="L716" s="348" t="s">
        <v>510</v>
      </c>
      <c r="M716" s="341">
        <v>335.41</v>
      </c>
    </row>
    <row r="717" spans="1:13" ht="12.75" customHeight="1" x14ac:dyDescent="0.25">
      <c r="A717" s="340" t="s">
        <v>11391</v>
      </c>
      <c r="B717" s="348" t="s">
        <v>384</v>
      </c>
      <c r="C717" s="523" t="s">
        <v>11392</v>
      </c>
      <c r="D717" s="523"/>
      <c r="E717" s="523"/>
      <c r="F717" s="523"/>
      <c r="G717" s="523"/>
      <c r="H717" s="523"/>
      <c r="I717" s="523"/>
      <c r="J717" s="523"/>
      <c r="K717" s="523"/>
      <c r="L717" s="348" t="s">
        <v>510</v>
      </c>
      <c r="M717" s="341">
        <v>232.15</v>
      </c>
    </row>
    <row r="718" spans="1:13" ht="13.5" customHeight="1" x14ac:dyDescent="0.25">
      <c r="A718" s="340" t="s">
        <v>11393</v>
      </c>
      <c r="B718" s="348" t="s">
        <v>384</v>
      </c>
      <c r="C718" s="523" t="s">
        <v>11394</v>
      </c>
      <c r="D718" s="523"/>
      <c r="E718" s="523"/>
      <c r="F718" s="523"/>
      <c r="G718" s="523"/>
      <c r="H718" s="523"/>
      <c r="I718" s="523"/>
      <c r="J718" s="523"/>
      <c r="K718" s="523"/>
      <c r="L718" s="348" t="s">
        <v>510</v>
      </c>
      <c r="M718" s="341">
        <v>84.12</v>
      </c>
    </row>
    <row r="719" spans="1:13" ht="12.75" customHeight="1" x14ac:dyDescent="0.25">
      <c r="A719" s="340" t="s">
        <v>11395</v>
      </c>
      <c r="B719" s="348" t="s">
        <v>384</v>
      </c>
      <c r="C719" s="523" t="s">
        <v>11396</v>
      </c>
      <c r="D719" s="523"/>
      <c r="E719" s="523"/>
      <c r="F719" s="523"/>
      <c r="G719" s="523"/>
      <c r="H719" s="523"/>
      <c r="I719" s="523"/>
      <c r="J719" s="523"/>
      <c r="K719" s="523"/>
      <c r="L719" s="348" t="s">
        <v>510</v>
      </c>
      <c r="M719" s="341">
        <v>49.62</v>
      </c>
    </row>
    <row r="720" spans="1:13" ht="13.5" customHeight="1" x14ac:dyDescent="0.25">
      <c r="A720" s="340" t="s">
        <v>11397</v>
      </c>
      <c r="B720" s="348" t="s">
        <v>384</v>
      </c>
      <c r="C720" s="523" t="s">
        <v>11398</v>
      </c>
      <c r="D720" s="523"/>
      <c r="E720" s="523"/>
      <c r="F720" s="523"/>
      <c r="G720" s="523"/>
      <c r="H720" s="523"/>
      <c r="I720" s="523"/>
      <c r="J720" s="523"/>
      <c r="K720" s="523"/>
      <c r="L720" s="348" t="s">
        <v>510</v>
      </c>
      <c r="M720" s="341">
        <v>316.12</v>
      </c>
    </row>
    <row r="721" spans="1:13" ht="12.75" customHeight="1" x14ac:dyDescent="0.25">
      <c r="A721" s="340" t="s">
        <v>11399</v>
      </c>
      <c r="B721" s="348" t="s">
        <v>384</v>
      </c>
      <c r="C721" s="523" t="s">
        <v>11400</v>
      </c>
      <c r="D721" s="523"/>
      <c r="E721" s="523"/>
      <c r="F721" s="523"/>
      <c r="G721" s="523"/>
      <c r="H721" s="523"/>
      <c r="I721" s="523"/>
      <c r="J721" s="523"/>
      <c r="K721" s="523"/>
      <c r="L721" s="348" t="s">
        <v>510</v>
      </c>
      <c r="M721" s="341">
        <v>48.92</v>
      </c>
    </row>
    <row r="722" spans="1:13" ht="12.75" customHeight="1" x14ac:dyDescent="0.25">
      <c r="A722" s="340" t="s">
        <v>11401</v>
      </c>
      <c r="B722" s="348" t="s">
        <v>384</v>
      </c>
      <c r="C722" s="523" t="s">
        <v>11402</v>
      </c>
      <c r="D722" s="523"/>
      <c r="E722" s="523"/>
      <c r="F722" s="523"/>
      <c r="G722" s="523"/>
      <c r="H722" s="523"/>
      <c r="I722" s="523"/>
      <c r="J722" s="523"/>
      <c r="K722" s="523"/>
      <c r="L722" s="348" t="s">
        <v>510</v>
      </c>
      <c r="M722" s="341">
        <v>59.75</v>
      </c>
    </row>
    <row r="723" spans="1:13" ht="13.5" customHeight="1" x14ac:dyDescent="0.25">
      <c r="A723" s="340" t="s">
        <v>11403</v>
      </c>
      <c r="B723" s="348" t="s">
        <v>384</v>
      </c>
      <c r="C723" s="523" t="s">
        <v>11404</v>
      </c>
      <c r="D723" s="523"/>
      <c r="E723" s="523"/>
      <c r="F723" s="523"/>
      <c r="G723" s="523"/>
      <c r="H723" s="523"/>
      <c r="I723" s="523"/>
      <c r="J723" s="523"/>
      <c r="K723" s="523"/>
      <c r="L723" s="348" t="s">
        <v>510</v>
      </c>
      <c r="M723" s="341">
        <v>805.42</v>
      </c>
    </row>
    <row r="724" spans="1:13" ht="12.75" customHeight="1" x14ac:dyDescent="0.25">
      <c r="A724" s="340" t="s">
        <v>11405</v>
      </c>
      <c r="B724" s="348" t="s">
        <v>384</v>
      </c>
      <c r="C724" s="523" t="s">
        <v>11406</v>
      </c>
      <c r="D724" s="523"/>
      <c r="E724" s="523"/>
      <c r="F724" s="523"/>
      <c r="G724" s="523"/>
      <c r="H724" s="523"/>
      <c r="I724" s="523"/>
      <c r="J724" s="523"/>
      <c r="K724" s="523"/>
      <c r="L724" s="348" t="s">
        <v>510</v>
      </c>
      <c r="M724" s="341">
        <v>123.65</v>
      </c>
    </row>
    <row r="725" spans="1:13" ht="13.5" customHeight="1" x14ac:dyDescent="0.25">
      <c r="A725" s="340" t="s">
        <v>11407</v>
      </c>
      <c r="B725" s="348" t="s">
        <v>384</v>
      </c>
      <c r="C725" s="523" t="s">
        <v>11408</v>
      </c>
      <c r="D725" s="523"/>
      <c r="E725" s="523"/>
      <c r="F725" s="523"/>
      <c r="G725" s="523"/>
      <c r="H725" s="523"/>
      <c r="I725" s="523"/>
      <c r="J725" s="523"/>
      <c r="K725" s="523"/>
      <c r="L725" s="348" t="s">
        <v>510</v>
      </c>
      <c r="M725" s="341">
        <v>123.99</v>
      </c>
    </row>
    <row r="726" spans="1:13" ht="12.75" customHeight="1" x14ac:dyDescent="0.25">
      <c r="A726" s="340" t="s">
        <v>11409</v>
      </c>
      <c r="B726" s="348" t="s">
        <v>384</v>
      </c>
      <c r="C726" s="523" t="s">
        <v>11410</v>
      </c>
      <c r="D726" s="523"/>
      <c r="E726" s="523"/>
      <c r="F726" s="523"/>
      <c r="G726" s="523"/>
      <c r="H726" s="523"/>
      <c r="I726" s="523"/>
      <c r="J726" s="523"/>
      <c r="K726" s="523"/>
      <c r="L726" s="348" t="s">
        <v>510</v>
      </c>
      <c r="M726" s="341">
        <v>140.71</v>
      </c>
    </row>
    <row r="727" spans="1:13" ht="12.75" customHeight="1" x14ac:dyDescent="0.25">
      <c r="A727" s="340" t="s">
        <v>11411</v>
      </c>
      <c r="B727" s="348" t="s">
        <v>384</v>
      </c>
      <c r="C727" s="523" t="s">
        <v>11412</v>
      </c>
      <c r="D727" s="523"/>
      <c r="E727" s="523"/>
      <c r="F727" s="523"/>
      <c r="G727" s="523"/>
      <c r="H727" s="523"/>
      <c r="I727" s="523"/>
      <c r="J727" s="523"/>
      <c r="K727" s="523"/>
      <c r="L727" s="348" t="s">
        <v>510</v>
      </c>
      <c r="M727" s="341">
        <v>85.62</v>
      </c>
    </row>
    <row r="728" spans="1:13" ht="13.5" customHeight="1" x14ac:dyDescent="0.25">
      <c r="A728" s="340" t="s">
        <v>11413</v>
      </c>
      <c r="B728" s="348" t="s">
        <v>384</v>
      </c>
      <c r="C728" s="523" t="s">
        <v>11414</v>
      </c>
      <c r="D728" s="523"/>
      <c r="E728" s="523"/>
      <c r="F728" s="523"/>
      <c r="G728" s="523"/>
      <c r="H728" s="523"/>
      <c r="I728" s="523"/>
      <c r="J728" s="523"/>
      <c r="K728" s="523"/>
      <c r="L728" s="348" t="s">
        <v>510</v>
      </c>
      <c r="M728" s="341">
        <v>88.66</v>
      </c>
    </row>
    <row r="729" spans="1:13" ht="12.75" customHeight="1" x14ac:dyDescent="0.25">
      <c r="A729" s="340" t="s">
        <v>11415</v>
      </c>
      <c r="B729" s="348" t="s">
        <v>384</v>
      </c>
      <c r="C729" s="523" t="s">
        <v>11416</v>
      </c>
      <c r="D729" s="523"/>
      <c r="E729" s="523"/>
      <c r="F729" s="523"/>
      <c r="G729" s="523"/>
      <c r="H729" s="523"/>
      <c r="I729" s="523"/>
      <c r="J729" s="523"/>
      <c r="K729" s="523"/>
      <c r="L729" s="348" t="s">
        <v>510</v>
      </c>
      <c r="M729" s="341">
        <v>108.9</v>
      </c>
    </row>
    <row r="730" spans="1:13" ht="12.75" customHeight="1" x14ac:dyDescent="0.25">
      <c r="A730" s="340" t="s">
        <v>11417</v>
      </c>
      <c r="B730" s="348" t="s">
        <v>384</v>
      </c>
      <c r="C730" s="523" t="s">
        <v>11418</v>
      </c>
      <c r="D730" s="523"/>
      <c r="E730" s="523"/>
      <c r="F730" s="523"/>
      <c r="G730" s="523"/>
      <c r="H730" s="523"/>
      <c r="I730" s="523"/>
      <c r="J730" s="523"/>
      <c r="K730" s="523"/>
      <c r="L730" s="348" t="s">
        <v>510</v>
      </c>
      <c r="M730" s="341">
        <v>58.89</v>
      </c>
    </row>
    <row r="731" spans="1:13" ht="13.5" customHeight="1" x14ac:dyDescent="0.25">
      <c r="A731" s="340" t="s">
        <v>11419</v>
      </c>
      <c r="B731" s="348" t="s">
        <v>384</v>
      </c>
      <c r="C731" s="523" t="s">
        <v>11420</v>
      </c>
      <c r="D731" s="523"/>
      <c r="E731" s="523"/>
      <c r="F731" s="523"/>
      <c r="G731" s="523"/>
      <c r="H731" s="523"/>
      <c r="I731" s="523"/>
      <c r="J731" s="523"/>
      <c r="K731" s="523"/>
      <c r="L731" s="348" t="s">
        <v>510</v>
      </c>
      <c r="M731" s="341">
        <v>54.1</v>
      </c>
    </row>
    <row r="732" spans="1:13" ht="12.75" customHeight="1" x14ac:dyDescent="0.25">
      <c r="A732" s="340" t="s">
        <v>11421</v>
      </c>
      <c r="B732" s="348" t="s">
        <v>384</v>
      </c>
      <c r="C732" s="523" t="s">
        <v>11422</v>
      </c>
      <c r="D732" s="523"/>
      <c r="E732" s="523"/>
      <c r="F732" s="523"/>
      <c r="G732" s="523"/>
      <c r="H732" s="523"/>
      <c r="I732" s="523"/>
      <c r="J732" s="523"/>
      <c r="K732" s="523"/>
      <c r="L732" s="348" t="s">
        <v>510</v>
      </c>
      <c r="M732" s="341">
        <v>48.01</v>
      </c>
    </row>
    <row r="733" spans="1:13" ht="13.5" customHeight="1" x14ac:dyDescent="0.25">
      <c r="A733" s="340" t="s">
        <v>11423</v>
      </c>
      <c r="B733" s="348" t="s">
        <v>384</v>
      </c>
      <c r="C733" s="523" t="s">
        <v>11424</v>
      </c>
      <c r="D733" s="523"/>
      <c r="E733" s="523"/>
      <c r="F733" s="523"/>
      <c r="G733" s="523"/>
      <c r="H733" s="523"/>
      <c r="I733" s="523"/>
      <c r="J733" s="523"/>
      <c r="K733" s="523"/>
      <c r="L733" s="348" t="s">
        <v>510</v>
      </c>
      <c r="M733" s="341">
        <v>55.62</v>
      </c>
    </row>
    <row r="734" spans="1:13" ht="12.75" customHeight="1" x14ac:dyDescent="0.25">
      <c r="A734" s="340" t="s">
        <v>11425</v>
      </c>
      <c r="B734" s="348" t="s">
        <v>384</v>
      </c>
      <c r="C734" s="523" t="s">
        <v>11426</v>
      </c>
      <c r="D734" s="523"/>
      <c r="E734" s="523"/>
      <c r="F734" s="523"/>
      <c r="G734" s="523"/>
      <c r="H734" s="523"/>
      <c r="I734" s="523"/>
      <c r="J734" s="523"/>
      <c r="K734" s="523"/>
      <c r="L734" s="348" t="s">
        <v>510</v>
      </c>
      <c r="M734" s="341">
        <v>361.64</v>
      </c>
    </row>
    <row r="735" spans="1:13" ht="12.75" customHeight="1" x14ac:dyDescent="0.25">
      <c r="A735" s="340" t="s">
        <v>11427</v>
      </c>
      <c r="B735" s="348" t="s">
        <v>384</v>
      </c>
      <c r="C735" s="523" t="s">
        <v>11428</v>
      </c>
      <c r="D735" s="523"/>
      <c r="E735" s="523"/>
      <c r="F735" s="523"/>
      <c r="G735" s="523"/>
      <c r="H735" s="523"/>
      <c r="I735" s="523"/>
      <c r="J735" s="523"/>
      <c r="K735" s="523"/>
      <c r="L735" s="348" t="s">
        <v>510</v>
      </c>
      <c r="M735" s="341">
        <v>112.21</v>
      </c>
    </row>
    <row r="736" spans="1:13" ht="13.5" customHeight="1" x14ac:dyDescent="0.25">
      <c r="A736" s="338" t="s">
        <v>11429</v>
      </c>
      <c r="B736" s="347" t="s">
        <v>384</v>
      </c>
      <c r="C736" s="524" t="s">
        <v>11430</v>
      </c>
      <c r="D736" s="524"/>
      <c r="E736" s="524"/>
      <c r="F736" s="524"/>
      <c r="G736" s="524"/>
      <c r="H736" s="524"/>
      <c r="I736" s="524"/>
      <c r="J736" s="524"/>
      <c r="K736" s="524"/>
      <c r="L736" s="339"/>
      <c r="M736" s="339"/>
    </row>
    <row r="737" spans="1:13" ht="12.75" customHeight="1" x14ac:dyDescent="0.25">
      <c r="A737" s="340" t="s">
        <v>11431</v>
      </c>
      <c r="B737" s="348" t="s">
        <v>384</v>
      </c>
      <c r="C737" s="523" t="s">
        <v>11432</v>
      </c>
      <c r="D737" s="523"/>
      <c r="E737" s="523"/>
      <c r="F737" s="523"/>
      <c r="G737" s="523"/>
      <c r="H737" s="523"/>
      <c r="I737" s="523"/>
      <c r="J737" s="523"/>
      <c r="K737" s="523"/>
      <c r="L737" s="348" t="s">
        <v>510</v>
      </c>
      <c r="M737" s="341">
        <v>48.51</v>
      </c>
    </row>
    <row r="738" spans="1:13" ht="13.5" customHeight="1" x14ac:dyDescent="0.25">
      <c r="A738" s="340" t="s">
        <v>11433</v>
      </c>
      <c r="B738" s="348" t="s">
        <v>384</v>
      </c>
      <c r="C738" s="523" t="s">
        <v>11434</v>
      </c>
      <c r="D738" s="523"/>
      <c r="E738" s="523"/>
      <c r="F738" s="523"/>
      <c r="G738" s="523"/>
      <c r="H738" s="523"/>
      <c r="I738" s="523"/>
      <c r="J738" s="523"/>
      <c r="K738" s="523"/>
      <c r="L738" s="348" t="s">
        <v>510</v>
      </c>
      <c r="M738" s="341">
        <v>28.47</v>
      </c>
    </row>
    <row r="739" spans="1:13" ht="12.75" customHeight="1" x14ac:dyDescent="0.25">
      <c r="A739" s="340" t="s">
        <v>11435</v>
      </c>
      <c r="B739" s="348" t="s">
        <v>384</v>
      </c>
      <c r="C739" s="523" t="s">
        <v>11436</v>
      </c>
      <c r="D739" s="523"/>
      <c r="E739" s="523"/>
      <c r="F739" s="523"/>
      <c r="G739" s="523"/>
      <c r="H739" s="523"/>
      <c r="I739" s="523"/>
      <c r="J739" s="523"/>
      <c r="K739" s="523"/>
      <c r="L739" s="348" t="s">
        <v>510</v>
      </c>
      <c r="M739" s="341">
        <v>48.64</v>
      </c>
    </row>
    <row r="740" spans="1:13" ht="12.75" customHeight="1" x14ac:dyDescent="0.25">
      <c r="A740" s="340" t="s">
        <v>11437</v>
      </c>
      <c r="B740" s="348" t="s">
        <v>384</v>
      </c>
      <c r="C740" s="523" t="s">
        <v>11438</v>
      </c>
      <c r="D740" s="523"/>
      <c r="E740" s="523"/>
      <c r="F740" s="523"/>
      <c r="G740" s="523"/>
      <c r="H740" s="523"/>
      <c r="I740" s="523"/>
      <c r="J740" s="523"/>
      <c r="K740" s="523"/>
      <c r="L740" s="348" t="s">
        <v>510</v>
      </c>
      <c r="M740" s="341">
        <v>40.770000000000003</v>
      </c>
    </row>
    <row r="741" spans="1:13" ht="13.5" customHeight="1" x14ac:dyDescent="0.25">
      <c r="A741" s="340" t="s">
        <v>11439</v>
      </c>
      <c r="B741" s="348" t="s">
        <v>384</v>
      </c>
      <c r="C741" s="523" t="s">
        <v>11440</v>
      </c>
      <c r="D741" s="523"/>
      <c r="E741" s="523"/>
      <c r="F741" s="523"/>
      <c r="G741" s="523"/>
      <c r="H741" s="523"/>
      <c r="I741" s="523"/>
      <c r="J741" s="523"/>
      <c r="K741" s="523"/>
      <c r="L741" s="348" t="s">
        <v>510</v>
      </c>
      <c r="M741" s="341">
        <v>252.62</v>
      </c>
    </row>
    <row r="742" spans="1:13" ht="12.75" customHeight="1" x14ac:dyDescent="0.25">
      <c r="A742" s="340" t="s">
        <v>11441</v>
      </c>
      <c r="B742" s="348" t="s">
        <v>384</v>
      </c>
      <c r="C742" s="523" t="s">
        <v>11442</v>
      </c>
      <c r="D742" s="523"/>
      <c r="E742" s="523"/>
      <c r="F742" s="523"/>
      <c r="G742" s="523"/>
      <c r="H742" s="523"/>
      <c r="I742" s="523"/>
      <c r="J742" s="523"/>
      <c r="K742" s="523"/>
      <c r="L742" s="348" t="s">
        <v>510</v>
      </c>
      <c r="M742" s="341">
        <v>697.72</v>
      </c>
    </row>
    <row r="743" spans="1:13" ht="12.75" customHeight="1" x14ac:dyDescent="0.25">
      <c r="A743" s="340" t="s">
        <v>11443</v>
      </c>
      <c r="B743" s="348" t="s">
        <v>384</v>
      </c>
      <c r="C743" s="523" t="s">
        <v>11444</v>
      </c>
      <c r="D743" s="523"/>
      <c r="E743" s="523"/>
      <c r="F743" s="523"/>
      <c r="G743" s="523"/>
      <c r="H743" s="523"/>
      <c r="I743" s="523"/>
      <c r="J743" s="523"/>
      <c r="K743" s="523"/>
      <c r="L743" s="348" t="s">
        <v>510</v>
      </c>
      <c r="M743" s="341">
        <v>216.65</v>
      </c>
    </row>
    <row r="744" spans="1:13" ht="13.5" customHeight="1" x14ac:dyDescent="0.25">
      <c r="A744" s="340" t="s">
        <v>11445</v>
      </c>
      <c r="B744" s="348" t="s">
        <v>384</v>
      </c>
      <c r="C744" s="523" t="s">
        <v>11446</v>
      </c>
      <c r="D744" s="523"/>
      <c r="E744" s="523"/>
      <c r="F744" s="523"/>
      <c r="G744" s="523"/>
      <c r="H744" s="523"/>
      <c r="I744" s="523"/>
      <c r="J744" s="523"/>
      <c r="K744" s="523"/>
      <c r="L744" s="348" t="s">
        <v>510</v>
      </c>
      <c r="M744" s="341">
        <v>467.45</v>
      </c>
    </row>
    <row r="745" spans="1:13" ht="12.75" customHeight="1" x14ac:dyDescent="0.25">
      <c r="A745" s="340" t="s">
        <v>11447</v>
      </c>
      <c r="B745" s="348" t="s">
        <v>384</v>
      </c>
      <c r="C745" s="523" t="s">
        <v>11448</v>
      </c>
      <c r="D745" s="523"/>
      <c r="E745" s="523"/>
      <c r="F745" s="523"/>
      <c r="G745" s="523"/>
      <c r="H745" s="523"/>
      <c r="I745" s="523"/>
      <c r="J745" s="523"/>
      <c r="K745" s="523"/>
      <c r="L745" s="348" t="s">
        <v>510</v>
      </c>
      <c r="M745" s="341">
        <v>16.38</v>
      </c>
    </row>
    <row r="746" spans="1:13" ht="13.5" customHeight="1" x14ac:dyDescent="0.25">
      <c r="A746" s="340" t="s">
        <v>11449</v>
      </c>
      <c r="B746" s="348" t="s">
        <v>384</v>
      </c>
      <c r="C746" s="523" t="s">
        <v>11450</v>
      </c>
      <c r="D746" s="523"/>
      <c r="E746" s="523"/>
      <c r="F746" s="523"/>
      <c r="G746" s="523"/>
      <c r="H746" s="523"/>
      <c r="I746" s="523"/>
      <c r="J746" s="523"/>
      <c r="K746" s="523"/>
      <c r="L746" s="348" t="s">
        <v>510</v>
      </c>
      <c r="M746" s="341">
        <v>75.02</v>
      </c>
    </row>
    <row r="747" spans="1:13" ht="12.75" customHeight="1" x14ac:dyDescent="0.25">
      <c r="A747" s="340" t="s">
        <v>11451</v>
      </c>
      <c r="B747" s="348" t="s">
        <v>384</v>
      </c>
      <c r="C747" s="523" t="s">
        <v>11452</v>
      </c>
      <c r="D747" s="523"/>
      <c r="E747" s="523"/>
      <c r="F747" s="523"/>
      <c r="G747" s="523"/>
      <c r="H747" s="523"/>
      <c r="I747" s="523"/>
      <c r="J747" s="523"/>
      <c r="K747" s="523"/>
      <c r="L747" s="348" t="s">
        <v>510</v>
      </c>
      <c r="M747" s="341">
        <v>90.6</v>
      </c>
    </row>
    <row r="748" spans="1:13" ht="12.75" customHeight="1" x14ac:dyDescent="0.25">
      <c r="A748" s="340" t="s">
        <v>11453</v>
      </c>
      <c r="B748" s="348" t="s">
        <v>384</v>
      </c>
      <c r="C748" s="523" t="s">
        <v>11454</v>
      </c>
      <c r="D748" s="523"/>
      <c r="E748" s="523"/>
      <c r="F748" s="523"/>
      <c r="G748" s="523"/>
      <c r="H748" s="523"/>
      <c r="I748" s="523"/>
      <c r="J748" s="523"/>
      <c r="K748" s="523"/>
      <c r="L748" s="348" t="s">
        <v>510</v>
      </c>
      <c r="M748" s="341">
        <v>108.74</v>
      </c>
    </row>
    <row r="749" spans="1:13" ht="13.5" customHeight="1" x14ac:dyDescent="0.25">
      <c r="A749" s="340" t="s">
        <v>11455</v>
      </c>
      <c r="B749" s="348" t="s">
        <v>384</v>
      </c>
      <c r="C749" s="523" t="s">
        <v>11456</v>
      </c>
      <c r="D749" s="523"/>
      <c r="E749" s="523"/>
      <c r="F749" s="523"/>
      <c r="G749" s="523"/>
      <c r="H749" s="523"/>
      <c r="I749" s="523"/>
      <c r="J749" s="523"/>
      <c r="K749" s="523"/>
      <c r="L749" s="348" t="s">
        <v>510</v>
      </c>
      <c r="M749" s="341">
        <v>190.32</v>
      </c>
    </row>
    <row r="750" spans="1:13" ht="12.75" customHeight="1" x14ac:dyDescent="0.25">
      <c r="A750" s="340" t="s">
        <v>11457</v>
      </c>
      <c r="B750" s="348" t="s">
        <v>384</v>
      </c>
      <c r="C750" s="523" t="s">
        <v>11458</v>
      </c>
      <c r="D750" s="523"/>
      <c r="E750" s="523"/>
      <c r="F750" s="523"/>
      <c r="G750" s="523"/>
      <c r="H750" s="523"/>
      <c r="I750" s="523"/>
      <c r="J750" s="523"/>
      <c r="K750" s="523"/>
      <c r="L750" s="348" t="s">
        <v>510</v>
      </c>
      <c r="M750" s="341">
        <v>78.540000000000006</v>
      </c>
    </row>
    <row r="751" spans="1:13" ht="13.5" customHeight="1" x14ac:dyDescent="0.25">
      <c r="A751" s="340" t="s">
        <v>11459</v>
      </c>
      <c r="B751" s="348" t="s">
        <v>384</v>
      </c>
      <c r="C751" s="523" t="s">
        <v>11460</v>
      </c>
      <c r="D751" s="523"/>
      <c r="E751" s="523"/>
      <c r="F751" s="523"/>
      <c r="G751" s="523"/>
      <c r="H751" s="523"/>
      <c r="I751" s="523"/>
      <c r="J751" s="523"/>
      <c r="K751" s="523"/>
      <c r="L751" s="348" t="s">
        <v>510</v>
      </c>
      <c r="M751" s="341">
        <v>97.04</v>
      </c>
    </row>
    <row r="752" spans="1:13" ht="12.75" customHeight="1" x14ac:dyDescent="0.25">
      <c r="A752" s="340" t="s">
        <v>11461</v>
      </c>
      <c r="B752" s="348" t="s">
        <v>384</v>
      </c>
      <c r="C752" s="523" t="s">
        <v>11462</v>
      </c>
      <c r="D752" s="523"/>
      <c r="E752" s="523"/>
      <c r="F752" s="523"/>
      <c r="G752" s="523"/>
      <c r="H752" s="523"/>
      <c r="I752" s="523"/>
      <c r="J752" s="523"/>
      <c r="K752" s="523"/>
      <c r="L752" s="348" t="s">
        <v>510</v>
      </c>
      <c r="M752" s="341">
        <v>165.67</v>
      </c>
    </row>
    <row r="753" spans="1:13" ht="12.75" customHeight="1" x14ac:dyDescent="0.25">
      <c r="A753" s="340" t="s">
        <v>11463</v>
      </c>
      <c r="B753" s="348" t="s">
        <v>384</v>
      </c>
      <c r="C753" s="523" t="s">
        <v>11464</v>
      </c>
      <c r="D753" s="523"/>
      <c r="E753" s="523"/>
      <c r="F753" s="523"/>
      <c r="G753" s="523"/>
      <c r="H753" s="523"/>
      <c r="I753" s="523"/>
      <c r="J753" s="523"/>
      <c r="K753" s="523"/>
      <c r="L753" s="348" t="s">
        <v>510</v>
      </c>
      <c r="M753" s="341">
        <v>213</v>
      </c>
    </row>
    <row r="754" spans="1:13" ht="13.5" customHeight="1" x14ac:dyDescent="0.25">
      <c r="A754" s="338" t="s">
        <v>11465</v>
      </c>
      <c r="B754" s="347" t="s">
        <v>384</v>
      </c>
      <c r="C754" s="524" t="s">
        <v>11466</v>
      </c>
      <c r="D754" s="524"/>
      <c r="E754" s="524"/>
      <c r="F754" s="524"/>
      <c r="G754" s="524"/>
      <c r="H754" s="524"/>
      <c r="I754" s="524"/>
      <c r="J754" s="524"/>
      <c r="K754" s="524"/>
      <c r="L754" s="339"/>
      <c r="M754" s="339"/>
    </row>
    <row r="755" spans="1:13" ht="12.75" customHeight="1" x14ac:dyDescent="0.25">
      <c r="A755" s="340" t="s">
        <v>11467</v>
      </c>
      <c r="B755" s="348" t="s">
        <v>384</v>
      </c>
      <c r="C755" s="523" t="s">
        <v>11468</v>
      </c>
      <c r="D755" s="523"/>
      <c r="E755" s="523"/>
      <c r="F755" s="523"/>
      <c r="G755" s="523"/>
      <c r="H755" s="523"/>
      <c r="I755" s="523"/>
      <c r="J755" s="523"/>
      <c r="K755" s="523"/>
      <c r="L755" s="348" t="s">
        <v>510</v>
      </c>
      <c r="M755" s="341">
        <v>15.62</v>
      </c>
    </row>
    <row r="756" spans="1:13" ht="12.75" customHeight="1" x14ac:dyDescent="0.25">
      <c r="A756" s="340" t="s">
        <v>11469</v>
      </c>
      <c r="B756" s="348" t="s">
        <v>384</v>
      </c>
      <c r="C756" s="523" t="s">
        <v>11470</v>
      </c>
      <c r="D756" s="523"/>
      <c r="E756" s="523"/>
      <c r="F756" s="523"/>
      <c r="G756" s="523"/>
      <c r="H756" s="523"/>
      <c r="I756" s="523"/>
      <c r="J756" s="523"/>
      <c r="K756" s="523"/>
      <c r="L756" s="348" t="s">
        <v>510</v>
      </c>
      <c r="M756" s="341">
        <v>21.19</v>
      </c>
    </row>
    <row r="757" spans="1:13" ht="13.5" customHeight="1" x14ac:dyDescent="0.25">
      <c r="A757" s="340" t="s">
        <v>11471</v>
      </c>
      <c r="B757" s="348" t="s">
        <v>384</v>
      </c>
      <c r="C757" s="523" t="s">
        <v>11472</v>
      </c>
      <c r="D757" s="523"/>
      <c r="E757" s="523"/>
      <c r="F757" s="523"/>
      <c r="G757" s="523"/>
      <c r="H757" s="523"/>
      <c r="I757" s="523"/>
      <c r="J757" s="523"/>
      <c r="K757" s="523"/>
      <c r="L757" s="348" t="s">
        <v>510</v>
      </c>
      <c r="M757" s="341">
        <v>25.73</v>
      </c>
    </row>
    <row r="758" spans="1:13" ht="12.75" customHeight="1" x14ac:dyDescent="0.25">
      <c r="A758" s="340" t="s">
        <v>11473</v>
      </c>
      <c r="B758" s="348" t="s">
        <v>384</v>
      </c>
      <c r="C758" s="523" t="s">
        <v>11474</v>
      </c>
      <c r="D758" s="523"/>
      <c r="E758" s="523"/>
      <c r="F758" s="523"/>
      <c r="G758" s="523"/>
      <c r="H758" s="523"/>
      <c r="I758" s="523"/>
      <c r="J758" s="523"/>
      <c r="K758" s="523"/>
      <c r="L758" s="348" t="s">
        <v>510</v>
      </c>
      <c r="M758" s="341">
        <v>34.35</v>
      </c>
    </row>
    <row r="759" spans="1:13" ht="13.5" customHeight="1" x14ac:dyDescent="0.25">
      <c r="A759" s="340" t="s">
        <v>11475</v>
      </c>
      <c r="B759" s="348" t="s">
        <v>384</v>
      </c>
      <c r="C759" s="523" t="s">
        <v>11476</v>
      </c>
      <c r="D759" s="523"/>
      <c r="E759" s="523"/>
      <c r="F759" s="523"/>
      <c r="G759" s="523"/>
      <c r="H759" s="523"/>
      <c r="I759" s="523"/>
      <c r="J759" s="523"/>
      <c r="K759" s="523"/>
      <c r="L759" s="348" t="s">
        <v>510</v>
      </c>
      <c r="M759" s="341">
        <v>49.68</v>
      </c>
    </row>
    <row r="760" spans="1:13" ht="12.75" customHeight="1" x14ac:dyDescent="0.25">
      <c r="A760" s="338" t="s">
        <v>11477</v>
      </c>
      <c r="B760" s="347" t="s">
        <v>384</v>
      </c>
      <c r="C760" s="524" t="s">
        <v>11478</v>
      </c>
      <c r="D760" s="524"/>
      <c r="E760" s="524"/>
      <c r="F760" s="524"/>
      <c r="G760" s="524"/>
      <c r="H760" s="524"/>
      <c r="I760" s="524"/>
      <c r="J760" s="524"/>
      <c r="K760" s="524"/>
      <c r="L760" s="339"/>
      <c r="M760" s="339"/>
    </row>
    <row r="761" spans="1:13" ht="12.75" customHeight="1" x14ac:dyDescent="0.25">
      <c r="A761" s="340" t="s">
        <v>11479</v>
      </c>
      <c r="B761" s="348" t="s">
        <v>384</v>
      </c>
      <c r="C761" s="523" t="s">
        <v>11480</v>
      </c>
      <c r="D761" s="523"/>
      <c r="E761" s="523"/>
      <c r="F761" s="523"/>
      <c r="G761" s="523"/>
      <c r="H761" s="523"/>
      <c r="I761" s="523"/>
      <c r="J761" s="523"/>
      <c r="K761" s="523"/>
      <c r="L761" s="348" t="s">
        <v>510</v>
      </c>
      <c r="M761" s="341">
        <v>32.71</v>
      </c>
    </row>
    <row r="762" spans="1:13" ht="13.5" customHeight="1" x14ac:dyDescent="0.25">
      <c r="A762" s="340" t="s">
        <v>11481</v>
      </c>
      <c r="B762" s="348" t="s">
        <v>384</v>
      </c>
      <c r="C762" s="523" t="s">
        <v>11482</v>
      </c>
      <c r="D762" s="523"/>
      <c r="E762" s="523"/>
      <c r="F762" s="523"/>
      <c r="G762" s="523"/>
      <c r="H762" s="523"/>
      <c r="I762" s="523"/>
      <c r="J762" s="523"/>
      <c r="K762" s="523"/>
      <c r="L762" s="348" t="s">
        <v>510</v>
      </c>
      <c r="M762" s="341">
        <v>27.52</v>
      </c>
    </row>
    <row r="763" spans="1:13" ht="12.75" customHeight="1" x14ac:dyDescent="0.25">
      <c r="A763" s="340" t="s">
        <v>11483</v>
      </c>
      <c r="B763" s="348" t="s">
        <v>384</v>
      </c>
      <c r="C763" s="523" t="s">
        <v>11484</v>
      </c>
      <c r="D763" s="523"/>
      <c r="E763" s="523"/>
      <c r="F763" s="523"/>
      <c r="G763" s="523"/>
      <c r="H763" s="523"/>
      <c r="I763" s="523"/>
      <c r="J763" s="523"/>
      <c r="K763" s="523"/>
      <c r="L763" s="348" t="s">
        <v>510</v>
      </c>
      <c r="M763" s="341">
        <v>209.14</v>
      </c>
    </row>
    <row r="764" spans="1:13" ht="13.5" customHeight="1" x14ac:dyDescent="0.25">
      <c r="A764" s="340" t="s">
        <v>11485</v>
      </c>
      <c r="B764" s="348" t="s">
        <v>384</v>
      </c>
      <c r="C764" s="523" t="s">
        <v>11486</v>
      </c>
      <c r="D764" s="523"/>
      <c r="E764" s="523"/>
      <c r="F764" s="523"/>
      <c r="G764" s="523"/>
      <c r="H764" s="523"/>
      <c r="I764" s="523"/>
      <c r="J764" s="523"/>
      <c r="K764" s="523"/>
      <c r="L764" s="348" t="s">
        <v>510</v>
      </c>
      <c r="M764" s="341">
        <v>209.06</v>
      </c>
    </row>
    <row r="765" spans="1:13" ht="12.75" customHeight="1" x14ac:dyDescent="0.25">
      <c r="A765" s="340" t="s">
        <v>11487</v>
      </c>
      <c r="B765" s="348" t="s">
        <v>384</v>
      </c>
      <c r="C765" s="523" t="s">
        <v>11488</v>
      </c>
      <c r="D765" s="523"/>
      <c r="E765" s="523"/>
      <c r="F765" s="523"/>
      <c r="G765" s="523"/>
      <c r="H765" s="523"/>
      <c r="I765" s="523"/>
      <c r="J765" s="523"/>
      <c r="K765" s="523"/>
      <c r="L765" s="348" t="s">
        <v>510</v>
      </c>
      <c r="M765" s="341">
        <v>99.06</v>
      </c>
    </row>
    <row r="766" spans="1:13" ht="12.75" customHeight="1" x14ac:dyDescent="0.25">
      <c r="A766" s="340" t="s">
        <v>11489</v>
      </c>
      <c r="B766" s="348" t="s">
        <v>384</v>
      </c>
      <c r="C766" s="523" t="s">
        <v>11490</v>
      </c>
      <c r="D766" s="523"/>
      <c r="E766" s="523"/>
      <c r="F766" s="523"/>
      <c r="G766" s="523"/>
      <c r="H766" s="523"/>
      <c r="I766" s="523"/>
      <c r="J766" s="523"/>
      <c r="K766" s="523"/>
      <c r="L766" s="348" t="s">
        <v>510</v>
      </c>
      <c r="M766" s="341">
        <v>54.09</v>
      </c>
    </row>
    <row r="767" spans="1:13" ht="13.5" customHeight="1" x14ac:dyDescent="0.25">
      <c r="A767" s="340" t="s">
        <v>11491</v>
      </c>
      <c r="B767" s="348" t="s">
        <v>384</v>
      </c>
      <c r="C767" s="523" t="s">
        <v>11492</v>
      </c>
      <c r="D767" s="523"/>
      <c r="E767" s="523"/>
      <c r="F767" s="523"/>
      <c r="G767" s="523"/>
      <c r="H767" s="523"/>
      <c r="I767" s="523"/>
      <c r="J767" s="523"/>
      <c r="K767" s="523"/>
      <c r="L767" s="348" t="s">
        <v>510</v>
      </c>
      <c r="M767" s="341">
        <v>33.11</v>
      </c>
    </row>
    <row r="768" spans="1:13" ht="12.75" customHeight="1" x14ac:dyDescent="0.25">
      <c r="A768" s="340" t="s">
        <v>11493</v>
      </c>
      <c r="B768" s="348" t="s">
        <v>384</v>
      </c>
      <c r="C768" s="523" t="s">
        <v>8027</v>
      </c>
      <c r="D768" s="523"/>
      <c r="E768" s="523"/>
      <c r="F768" s="523"/>
      <c r="G768" s="523"/>
      <c r="H768" s="523"/>
      <c r="I768" s="523"/>
      <c r="J768" s="523"/>
      <c r="K768" s="523"/>
      <c r="L768" s="348" t="s">
        <v>510</v>
      </c>
      <c r="M768" s="341">
        <v>35.15</v>
      </c>
    </row>
    <row r="769" spans="1:13" ht="12.75" customHeight="1" x14ac:dyDescent="0.25">
      <c r="A769" s="340" t="s">
        <v>11494</v>
      </c>
      <c r="B769" s="348" t="s">
        <v>384</v>
      </c>
      <c r="C769" s="523" t="s">
        <v>11495</v>
      </c>
      <c r="D769" s="523"/>
      <c r="E769" s="523"/>
      <c r="F769" s="523"/>
      <c r="G769" s="523"/>
      <c r="H769" s="523"/>
      <c r="I769" s="523"/>
      <c r="J769" s="523"/>
      <c r="K769" s="523"/>
      <c r="L769" s="348" t="s">
        <v>510</v>
      </c>
      <c r="M769" s="341">
        <v>66.400000000000006</v>
      </c>
    </row>
    <row r="770" spans="1:13" ht="13.5" customHeight="1" x14ac:dyDescent="0.25">
      <c r="A770" s="340" t="s">
        <v>11496</v>
      </c>
      <c r="B770" s="348" t="s">
        <v>384</v>
      </c>
      <c r="C770" s="523" t="s">
        <v>8031</v>
      </c>
      <c r="D770" s="523"/>
      <c r="E770" s="523"/>
      <c r="F770" s="523"/>
      <c r="G770" s="523"/>
      <c r="H770" s="523"/>
      <c r="I770" s="523"/>
      <c r="J770" s="523"/>
      <c r="K770" s="523"/>
      <c r="L770" s="348" t="s">
        <v>510</v>
      </c>
      <c r="M770" s="341">
        <v>39.61</v>
      </c>
    </row>
    <row r="771" spans="1:13" ht="12.75" customHeight="1" x14ac:dyDescent="0.25">
      <c r="A771" s="340" t="s">
        <v>11497</v>
      </c>
      <c r="B771" s="348" t="s">
        <v>384</v>
      </c>
      <c r="C771" s="523" t="s">
        <v>11498</v>
      </c>
      <c r="D771" s="523"/>
      <c r="E771" s="523"/>
      <c r="F771" s="523"/>
      <c r="G771" s="523"/>
      <c r="H771" s="523"/>
      <c r="I771" s="523"/>
      <c r="J771" s="523"/>
      <c r="K771" s="523"/>
      <c r="L771" s="348" t="s">
        <v>510</v>
      </c>
      <c r="M771" s="341">
        <v>10.72</v>
      </c>
    </row>
    <row r="772" spans="1:13" ht="13.5" customHeight="1" x14ac:dyDescent="0.25">
      <c r="A772" s="340" t="s">
        <v>11499</v>
      </c>
      <c r="B772" s="348" t="s">
        <v>384</v>
      </c>
      <c r="C772" s="523" t="s">
        <v>11500</v>
      </c>
      <c r="D772" s="523"/>
      <c r="E772" s="523"/>
      <c r="F772" s="523"/>
      <c r="G772" s="523"/>
      <c r="H772" s="523"/>
      <c r="I772" s="523"/>
      <c r="J772" s="523"/>
      <c r="K772" s="523"/>
      <c r="L772" s="348" t="s">
        <v>510</v>
      </c>
      <c r="M772" s="341">
        <v>169.06</v>
      </c>
    </row>
    <row r="773" spans="1:13" ht="12.75" customHeight="1" x14ac:dyDescent="0.25">
      <c r="A773" s="340" t="s">
        <v>11501</v>
      </c>
      <c r="B773" s="348" t="s">
        <v>384</v>
      </c>
      <c r="C773" s="523" t="s">
        <v>11502</v>
      </c>
      <c r="D773" s="523"/>
      <c r="E773" s="523"/>
      <c r="F773" s="523"/>
      <c r="G773" s="523"/>
      <c r="H773" s="523"/>
      <c r="I773" s="523"/>
      <c r="J773" s="523"/>
      <c r="K773" s="523"/>
      <c r="L773" s="348" t="s">
        <v>510</v>
      </c>
      <c r="M773" s="341">
        <v>194.06</v>
      </c>
    </row>
    <row r="774" spans="1:13" ht="12.75" customHeight="1" x14ac:dyDescent="0.25">
      <c r="A774" s="338" t="s">
        <v>11503</v>
      </c>
      <c r="B774" s="347" t="s">
        <v>384</v>
      </c>
      <c r="C774" s="524" t="s">
        <v>11504</v>
      </c>
      <c r="D774" s="524"/>
      <c r="E774" s="524"/>
      <c r="F774" s="524"/>
      <c r="G774" s="524"/>
      <c r="H774" s="524"/>
      <c r="I774" s="524"/>
      <c r="J774" s="524"/>
      <c r="K774" s="524"/>
      <c r="L774" s="339"/>
      <c r="M774" s="339"/>
    </row>
    <row r="775" spans="1:13" ht="13.5" customHeight="1" x14ac:dyDescent="0.25">
      <c r="A775" s="340" t="s">
        <v>11505</v>
      </c>
      <c r="B775" s="348" t="s">
        <v>384</v>
      </c>
      <c r="C775" s="523" t="s">
        <v>11506</v>
      </c>
      <c r="D775" s="523"/>
      <c r="E775" s="523"/>
      <c r="F775" s="523"/>
      <c r="G775" s="523"/>
      <c r="H775" s="523"/>
      <c r="I775" s="523"/>
      <c r="J775" s="523"/>
      <c r="K775" s="523"/>
      <c r="L775" s="348" t="s">
        <v>510</v>
      </c>
      <c r="M775" s="341">
        <v>165.65</v>
      </c>
    </row>
    <row r="776" spans="1:13" ht="12.75" customHeight="1" x14ac:dyDescent="0.25">
      <c r="A776" s="340" t="s">
        <v>11507</v>
      </c>
      <c r="B776" s="348" t="s">
        <v>384</v>
      </c>
      <c r="C776" s="523" t="s">
        <v>11508</v>
      </c>
      <c r="D776" s="523"/>
      <c r="E776" s="523"/>
      <c r="F776" s="523"/>
      <c r="G776" s="523"/>
      <c r="H776" s="523"/>
      <c r="I776" s="523"/>
      <c r="J776" s="523"/>
      <c r="K776" s="523"/>
      <c r="L776" s="348" t="s">
        <v>510</v>
      </c>
      <c r="M776" s="341">
        <v>309.47000000000003</v>
      </c>
    </row>
    <row r="777" spans="1:13" ht="13.5" customHeight="1" x14ac:dyDescent="0.25">
      <c r="A777" s="340" t="s">
        <v>11509</v>
      </c>
      <c r="B777" s="348" t="s">
        <v>384</v>
      </c>
      <c r="C777" s="523" t="s">
        <v>11510</v>
      </c>
      <c r="D777" s="523"/>
      <c r="E777" s="523"/>
      <c r="F777" s="523"/>
      <c r="G777" s="523"/>
      <c r="H777" s="523"/>
      <c r="I777" s="523"/>
      <c r="J777" s="523"/>
      <c r="K777" s="523"/>
      <c r="L777" s="348" t="s">
        <v>510</v>
      </c>
      <c r="M777" s="341">
        <v>522.9</v>
      </c>
    </row>
    <row r="778" spans="1:13" ht="12.75" customHeight="1" x14ac:dyDescent="0.25">
      <c r="A778" s="338" t="s">
        <v>11511</v>
      </c>
      <c r="B778" s="347" t="s">
        <v>384</v>
      </c>
      <c r="C778" s="524" t="s">
        <v>11512</v>
      </c>
      <c r="D778" s="524"/>
      <c r="E778" s="524"/>
      <c r="F778" s="524"/>
      <c r="G778" s="524"/>
      <c r="H778" s="524"/>
      <c r="I778" s="524"/>
      <c r="J778" s="524"/>
      <c r="K778" s="524"/>
      <c r="L778" s="339"/>
      <c r="M778" s="339"/>
    </row>
    <row r="779" spans="1:13" ht="12.75" customHeight="1" x14ac:dyDescent="0.25">
      <c r="A779" s="340" t="s">
        <v>11513</v>
      </c>
      <c r="B779" s="348" t="s">
        <v>384</v>
      </c>
      <c r="C779" s="523" t="s">
        <v>11514</v>
      </c>
      <c r="D779" s="523"/>
      <c r="E779" s="523"/>
      <c r="F779" s="523"/>
      <c r="G779" s="523"/>
      <c r="H779" s="523"/>
      <c r="I779" s="523"/>
      <c r="J779" s="523"/>
      <c r="K779" s="523"/>
      <c r="L779" s="348" t="s">
        <v>510</v>
      </c>
      <c r="M779" s="341">
        <v>7.78</v>
      </c>
    </row>
    <row r="780" spans="1:13" ht="13.5" customHeight="1" x14ac:dyDescent="0.25">
      <c r="A780" s="338" t="s">
        <v>11515</v>
      </c>
      <c r="B780" s="347" t="s">
        <v>384</v>
      </c>
      <c r="C780" s="524" t="s">
        <v>11516</v>
      </c>
      <c r="D780" s="524"/>
      <c r="E780" s="524"/>
      <c r="F780" s="524"/>
      <c r="G780" s="524"/>
      <c r="H780" s="524"/>
      <c r="I780" s="524"/>
      <c r="J780" s="524"/>
      <c r="K780" s="524"/>
      <c r="L780" s="339"/>
      <c r="M780" s="339"/>
    </row>
    <row r="781" spans="1:13" ht="12.75" customHeight="1" x14ac:dyDescent="0.25">
      <c r="A781" s="340" t="s">
        <v>11517</v>
      </c>
      <c r="B781" s="348" t="s">
        <v>384</v>
      </c>
      <c r="C781" s="523" t="s">
        <v>16481</v>
      </c>
      <c r="D781" s="523"/>
      <c r="E781" s="523"/>
      <c r="F781" s="523"/>
      <c r="G781" s="523"/>
      <c r="H781" s="523"/>
      <c r="I781" s="523"/>
      <c r="J781" s="523"/>
      <c r="K781" s="523"/>
      <c r="L781" s="348" t="s">
        <v>510</v>
      </c>
      <c r="M781" s="341">
        <v>324</v>
      </c>
    </row>
    <row r="782" spans="1:13" ht="13.5" customHeight="1" x14ac:dyDescent="0.25">
      <c r="A782" s="340" t="s">
        <v>11518</v>
      </c>
      <c r="B782" s="348" t="s">
        <v>384</v>
      </c>
      <c r="C782" s="523" t="s">
        <v>16482</v>
      </c>
      <c r="D782" s="523"/>
      <c r="E782" s="523"/>
      <c r="F782" s="523"/>
      <c r="G782" s="523"/>
      <c r="H782" s="523"/>
      <c r="I782" s="523"/>
      <c r="J782" s="523"/>
      <c r="K782" s="523"/>
      <c r="L782" s="348" t="s">
        <v>510</v>
      </c>
      <c r="M782" s="341">
        <v>398.78</v>
      </c>
    </row>
    <row r="783" spans="1:13" ht="12.75" customHeight="1" x14ac:dyDescent="0.25">
      <c r="A783" s="340" t="s">
        <v>11519</v>
      </c>
      <c r="B783" s="348" t="s">
        <v>384</v>
      </c>
      <c r="C783" s="523" t="s">
        <v>16483</v>
      </c>
      <c r="D783" s="523"/>
      <c r="E783" s="523"/>
      <c r="F783" s="523"/>
      <c r="G783" s="523"/>
      <c r="H783" s="523"/>
      <c r="I783" s="523"/>
      <c r="J783" s="523"/>
      <c r="K783" s="523"/>
      <c r="L783" s="348" t="s">
        <v>510</v>
      </c>
      <c r="M783" s="341">
        <v>44.81</v>
      </c>
    </row>
    <row r="784" spans="1:13" ht="12.75" customHeight="1" x14ac:dyDescent="0.25">
      <c r="A784" s="340" t="s">
        <v>11520</v>
      </c>
      <c r="B784" s="348" t="s">
        <v>384</v>
      </c>
      <c r="C784" s="523" t="s">
        <v>16484</v>
      </c>
      <c r="D784" s="523"/>
      <c r="E784" s="523"/>
      <c r="F784" s="523"/>
      <c r="G784" s="523"/>
      <c r="H784" s="523"/>
      <c r="I784" s="523"/>
      <c r="J784" s="523"/>
      <c r="K784" s="523"/>
      <c r="L784" s="348" t="s">
        <v>510</v>
      </c>
      <c r="M784" s="341">
        <v>58.69</v>
      </c>
    </row>
    <row r="785" spans="1:13" ht="13.5" customHeight="1" x14ac:dyDescent="0.25">
      <c r="A785" s="340" t="s">
        <v>11521</v>
      </c>
      <c r="B785" s="348" t="s">
        <v>384</v>
      </c>
      <c r="C785" s="523" t="s">
        <v>16485</v>
      </c>
      <c r="D785" s="523"/>
      <c r="E785" s="523"/>
      <c r="F785" s="523"/>
      <c r="G785" s="523"/>
      <c r="H785" s="523"/>
      <c r="I785" s="523"/>
      <c r="J785" s="523"/>
      <c r="K785" s="523"/>
      <c r="L785" s="348" t="s">
        <v>510</v>
      </c>
      <c r="M785" s="341">
        <v>40.61</v>
      </c>
    </row>
    <row r="786" spans="1:13" ht="12.75" customHeight="1" x14ac:dyDescent="0.25">
      <c r="A786" s="340" t="s">
        <v>11522</v>
      </c>
      <c r="B786" s="348" t="s">
        <v>384</v>
      </c>
      <c r="C786" s="523" t="s">
        <v>16486</v>
      </c>
      <c r="D786" s="523"/>
      <c r="E786" s="523"/>
      <c r="F786" s="523"/>
      <c r="G786" s="523"/>
      <c r="H786" s="523"/>
      <c r="I786" s="523"/>
      <c r="J786" s="523"/>
      <c r="K786" s="523"/>
      <c r="L786" s="348" t="s">
        <v>510</v>
      </c>
      <c r="M786" s="341">
        <v>88.02</v>
      </c>
    </row>
    <row r="787" spans="1:13" ht="12.75" customHeight="1" x14ac:dyDescent="0.25">
      <c r="A787" s="340" t="s">
        <v>11523</v>
      </c>
      <c r="B787" s="348" t="s">
        <v>384</v>
      </c>
      <c r="C787" s="523" t="s">
        <v>16487</v>
      </c>
      <c r="D787" s="523"/>
      <c r="E787" s="523"/>
      <c r="F787" s="523"/>
      <c r="G787" s="523"/>
      <c r="H787" s="523"/>
      <c r="I787" s="523"/>
      <c r="J787" s="523"/>
      <c r="K787" s="523"/>
      <c r="L787" s="348" t="s">
        <v>510</v>
      </c>
      <c r="M787" s="341">
        <v>107.39</v>
      </c>
    </row>
    <row r="788" spans="1:13" ht="13.5" customHeight="1" x14ac:dyDescent="0.25">
      <c r="A788" s="340" t="s">
        <v>11524</v>
      </c>
      <c r="B788" s="348" t="s">
        <v>384</v>
      </c>
      <c r="C788" s="523" t="s">
        <v>16488</v>
      </c>
      <c r="D788" s="523"/>
      <c r="E788" s="523"/>
      <c r="F788" s="523"/>
      <c r="G788" s="523"/>
      <c r="H788" s="523"/>
      <c r="I788" s="523"/>
      <c r="J788" s="523"/>
      <c r="K788" s="523"/>
      <c r="L788" s="348" t="s">
        <v>510</v>
      </c>
      <c r="M788" s="341">
        <v>43.68</v>
      </c>
    </row>
    <row r="789" spans="1:13" ht="12.75" customHeight="1" x14ac:dyDescent="0.25">
      <c r="A789" s="340" t="s">
        <v>11525</v>
      </c>
      <c r="B789" s="348" t="s">
        <v>384</v>
      </c>
      <c r="C789" s="523" t="s">
        <v>8247</v>
      </c>
      <c r="D789" s="523"/>
      <c r="E789" s="523"/>
      <c r="F789" s="523"/>
      <c r="G789" s="523"/>
      <c r="H789" s="523"/>
      <c r="I789" s="523"/>
      <c r="J789" s="523"/>
      <c r="K789" s="523"/>
      <c r="L789" s="348" t="s">
        <v>510</v>
      </c>
      <c r="M789" s="341">
        <v>29.15</v>
      </c>
    </row>
    <row r="790" spans="1:13" ht="13.5" customHeight="1" x14ac:dyDescent="0.25">
      <c r="A790" s="340" t="s">
        <v>11526</v>
      </c>
      <c r="B790" s="348" t="s">
        <v>384</v>
      </c>
      <c r="C790" s="523" t="s">
        <v>11527</v>
      </c>
      <c r="D790" s="523"/>
      <c r="E790" s="523"/>
      <c r="F790" s="523"/>
      <c r="G790" s="523"/>
      <c r="H790" s="523"/>
      <c r="I790" s="523"/>
      <c r="J790" s="523"/>
      <c r="K790" s="523"/>
      <c r="L790" s="348" t="s">
        <v>510</v>
      </c>
      <c r="M790" s="341">
        <v>34.36</v>
      </c>
    </row>
    <row r="791" spans="1:13" ht="12.75" customHeight="1" x14ac:dyDescent="0.25">
      <c r="A791" s="340" t="s">
        <v>11528</v>
      </c>
      <c r="B791" s="348" t="s">
        <v>384</v>
      </c>
      <c r="C791" s="523" t="s">
        <v>11529</v>
      </c>
      <c r="D791" s="523"/>
      <c r="E791" s="523"/>
      <c r="F791" s="523"/>
      <c r="G791" s="523"/>
      <c r="H791" s="523"/>
      <c r="I791" s="523"/>
      <c r="J791" s="523"/>
      <c r="K791" s="523"/>
      <c r="L791" s="348" t="s">
        <v>510</v>
      </c>
      <c r="M791" s="341">
        <v>279.60000000000002</v>
      </c>
    </row>
    <row r="792" spans="1:13" ht="12.75" customHeight="1" x14ac:dyDescent="0.25">
      <c r="A792" s="340" t="s">
        <v>11530</v>
      </c>
      <c r="B792" s="348" t="s">
        <v>384</v>
      </c>
      <c r="C792" s="523" t="s">
        <v>11531</v>
      </c>
      <c r="D792" s="523"/>
      <c r="E792" s="523"/>
      <c r="F792" s="523"/>
      <c r="G792" s="523"/>
      <c r="H792" s="523"/>
      <c r="I792" s="523"/>
      <c r="J792" s="523"/>
      <c r="K792" s="523"/>
      <c r="L792" s="348" t="s">
        <v>510</v>
      </c>
      <c r="M792" s="341">
        <v>298.60000000000002</v>
      </c>
    </row>
    <row r="793" spans="1:13" ht="13.5" customHeight="1" x14ac:dyDescent="0.25">
      <c r="A793" s="340" t="s">
        <v>11532</v>
      </c>
      <c r="B793" s="348" t="s">
        <v>384</v>
      </c>
      <c r="C793" s="523" t="s">
        <v>11533</v>
      </c>
      <c r="D793" s="523"/>
      <c r="E793" s="523"/>
      <c r="F793" s="523"/>
      <c r="G793" s="523"/>
      <c r="H793" s="523"/>
      <c r="I793" s="523"/>
      <c r="J793" s="523"/>
      <c r="K793" s="523"/>
      <c r="L793" s="348" t="s">
        <v>510</v>
      </c>
      <c r="M793" s="341">
        <v>437.59</v>
      </c>
    </row>
    <row r="794" spans="1:13" ht="12.75" customHeight="1" x14ac:dyDescent="0.25">
      <c r="A794" s="340" t="s">
        <v>11534</v>
      </c>
      <c r="B794" s="348" t="s">
        <v>384</v>
      </c>
      <c r="C794" s="523" t="s">
        <v>11535</v>
      </c>
      <c r="D794" s="523"/>
      <c r="E794" s="523"/>
      <c r="F794" s="523"/>
      <c r="G794" s="523"/>
      <c r="H794" s="523"/>
      <c r="I794" s="523"/>
      <c r="J794" s="523"/>
      <c r="K794" s="523"/>
      <c r="L794" s="348" t="s">
        <v>510</v>
      </c>
      <c r="M794" s="341">
        <v>297.39</v>
      </c>
    </row>
    <row r="795" spans="1:13" ht="13.5" customHeight="1" x14ac:dyDescent="0.25">
      <c r="A795" s="340" t="s">
        <v>11536</v>
      </c>
      <c r="B795" s="348" t="s">
        <v>384</v>
      </c>
      <c r="C795" s="523" t="s">
        <v>11537</v>
      </c>
      <c r="D795" s="523"/>
      <c r="E795" s="523"/>
      <c r="F795" s="523"/>
      <c r="G795" s="523"/>
      <c r="H795" s="523"/>
      <c r="I795" s="523"/>
      <c r="J795" s="523"/>
      <c r="K795" s="523"/>
      <c r="L795" s="348" t="s">
        <v>510</v>
      </c>
      <c r="M795" s="341">
        <v>571.42999999999995</v>
      </c>
    </row>
    <row r="796" spans="1:13" ht="12.75" customHeight="1" x14ac:dyDescent="0.25">
      <c r="A796" s="340" t="s">
        <v>11538</v>
      </c>
      <c r="B796" s="348" t="s">
        <v>384</v>
      </c>
      <c r="C796" s="523" t="s">
        <v>11539</v>
      </c>
      <c r="D796" s="523"/>
      <c r="E796" s="523"/>
      <c r="F796" s="523"/>
      <c r="G796" s="523"/>
      <c r="H796" s="523"/>
      <c r="I796" s="523"/>
      <c r="J796" s="523"/>
      <c r="K796" s="523"/>
      <c r="L796" s="348" t="s">
        <v>510</v>
      </c>
      <c r="M796" s="341">
        <v>3468.6</v>
      </c>
    </row>
    <row r="797" spans="1:13" ht="12.75" customHeight="1" x14ac:dyDescent="0.25">
      <c r="A797" s="340" t="s">
        <v>11540</v>
      </c>
      <c r="B797" s="348" t="s">
        <v>384</v>
      </c>
      <c r="C797" s="523" t="s">
        <v>11541</v>
      </c>
      <c r="D797" s="523"/>
      <c r="E797" s="523"/>
      <c r="F797" s="523"/>
      <c r="G797" s="523"/>
      <c r="H797" s="523"/>
      <c r="I797" s="523"/>
      <c r="J797" s="523"/>
      <c r="K797" s="523"/>
      <c r="L797" s="348" t="s">
        <v>510</v>
      </c>
      <c r="M797" s="341">
        <v>13.95</v>
      </c>
    </row>
    <row r="798" spans="1:13" ht="13.5" customHeight="1" x14ac:dyDescent="0.25">
      <c r="A798" s="340" t="s">
        <v>11542</v>
      </c>
      <c r="B798" s="348" t="s">
        <v>384</v>
      </c>
      <c r="C798" s="523" t="s">
        <v>11543</v>
      </c>
      <c r="D798" s="523"/>
      <c r="E798" s="523"/>
      <c r="F798" s="523"/>
      <c r="G798" s="523"/>
      <c r="H798" s="523"/>
      <c r="I798" s="523"/>
      <c r="J798" s="523"/>
      <c r="K798" s="523"/>
      <c r="L798" s="348" t="s">
        <v>510</v>
      </c>
      <c r="M798" s="341">
        <v>14.69</v>
      </c>
    </row>
    <row r="799" spans="1:13" ht="12.75" customHeight="1" x14ac:dyDescent="0.25">
      <c r="A799" s="340" t="s">
        <v>11544</v>
      </c>
      <c r="B799" s="348" t="s">
        <v>384</v>
      </c>
      <c r="C799" s="523" t="s">
        <v>11545</v>
      </c>
      <c r="D799" s="523"/>
      <c r="E799" s="523"/>
      <c r="F799" s="523"/>
      <c r="G799" s="523"/>
      <c r="H799" s="523"/>
      <c r="I799" s="523"/>
      <c r="J799" s="523"/>
      <c r="K799" s="523"/>
      <c r="L799" s="348" t="s">
        <v>510</v>
      </c>
      <c r="M799" s="341">
        <v>18.04</v>
      </c>
    </row>
    <row r="800" spans="1:13" ht="12.75" customHeight="1" x14ac:dyDescent="0.25">
      <c r="A800" s="338" t="s">
        <v>11546</v>
      </c>
      <c r="B800" s="347" t="s">
        <v>384</v>
      </c>
      <c r="C800" s="524" t="s">
        <v>11547</v>
      </c>
      <c r="D800" s="524"/>
      <c r="E800" s="524"/>
      <c r="F800" s="524"/>
      <c r="G800" s="524"/>
      <c r="H800" s="524"/>
      <c r="I800" s="524"/>
      <c r="J800" s="524"/>
      <c r="K800" s="524"/>
      <c r="L800" s="339"/>
      <c r="M800" s="339"/>
    </row>
    <row r="801" spans="1:13" ht="13.5" customHeight="1" x14ac:dyDescent="0.25">
      <c r="A801" s="340" t="s">
        <v>11548</v>
      </c>
      <c r="B801" s="348" t="s">
        <v>384</v>
      </c>
      <c r="C801" s="523" t="s">
        <v>11549</v>
      </c>
      <c r="D801" s="523"/>
      <c r="E801" s="523"/>
      <c r="F801" s="523"/>
      <c r="G801" s="523"/>
      <c r="H801" s="523"/>
      <c r="I801" s="523"/>
      <c r="J801" s="523"/>
      <c r="K801" s="523"/>
      <c r="L801" s="348" t="s">
        <v>510</v>
      </c>
      <c r="M801" s="341">
        <v>172.59</v>
      </c>
    </row>
    <row r="802" spans="1:13" ht="12.75" customHeight="1" x14ac:dyDescent="0.25">
      <c r="A802" s="340" t="s">
        <v>11550</v>
      </c>
      <c r="B802" s="348" t="s">
        <v>384</v>
      </c>
      <c r="C802" s="523" t="s">
        <v>11551</v>
      </c>
      <c r="D802" s="523"/>
      <c r="E802" s="523"/>
      <c r="F802" s="523"/>
      <c r="G802" s="523"/>
      <c r="H802" s="523"/>
      <c r="I802" s="523"/>
      <c r="J802" s="523"/>
      <c r="K802" s="523"/>
      <c r="L802" s="348" t="s">
        <v>510</v>
      </c>
      <c r="M802" s="341">
        <v>444.35</v>
      </c>
    </row>
    <row r="803" spans="1:13" ht="13.5" customHeight="1" x14ac:dyDescent="0.25">
      <c r="A803" s="340" t="s">
        <v>11552</v>
      </c>
      <c r="B803" s="348" t="s">
        <v>384</v>
      </c>
      <c r="C803" s="523" t="s">
        <v>11553</v>
      </c>
      <c r="D803" s="523"/>
      <c r="E803" s="523"/>
      <c r="F803" s="523"/>
      <c r="G803" s="523"/>
      <c r="H803" s="523"/>
      <c r="I803" s="523"/>
      <c r="J803" s="523"/>
      <c r="K803" s="523"/>
      <c r="L803" s="348" t="s">
        <v>510</v>
      </c>
      <c r="M803" s="341">
        <v>233.59</v>
      </c>
    </row>
    <row r="804" spans="1:13" ht="12.75" customHeight="1" x14ac:dyDescent="0.25">
      <c r="A804" s="340" t="s">
        <v>11554</v>
      </c>
      <c r="B804" s="348" t="s">
        <v>384</v>
      </c>
      <c r="C804" s="523" t="s">
        <v>11555</v>
      </c>
      <c r="D804" s="523"/>
      <c r="E804" s="523"/>
      <c r="F804" s="523"/>
      <c r="G804" s="523"/>
      <c r="H804" s="523"/>
      <c r="I804" s="523"/>
      <c r="J804" s="523"/>
      <c r="K804" s="523"/>
      <c r="L804" s="348" t="s">
        <v>510</v>
      </c>
      <c r="M804" s="341">
        <v>487.73</v>
      </c>
    </row>
    <row r="805" spans="1:13" ht="12.75" customHeight="1" x14ac:dyDescent="0.25">
      <c r="A805" s="340" t="s">
        <v>11556</v>
      </c>
      <c r="B805" s="348" t="s">
        <v>384</v>
      </c>
      <c r="C805" s="523" t="s">
        <v>11557</v>
      </c>
      <c r="D805" s="523"/>
      <c r="E805" s="523"/>
      <c r="F805" s="523"/>
      <c r="G805" s="523"/>
      <c r="H805" s="523"/>
      <c r="I805" s="523"/>
      <c r="J805" s="523"/>
      <c r="K805" s="523"/>
      <c r="L805" s="348" t="s">
        <v>510</v>
      </c>
      <c r="M805" s="341">
        <v>150.5</v>
      </c>
    </row>
    <row r="806" spans="1:13" ht="13.5" customHeight="1" x14ac:dyDescent="0.25">
      <c r="A806" s="340" t="s">
        <v>11558</v>
      </c>
      <c r="B806" s="348" t="s">
        <v>384</v>
      </c>
      <c r="C806" s="523" t="s">
        <v>11559</v>
      </c>
      <c r="D806" s="523"/>
      <c r="E806" s="523"/>
      <c r="F806" s="523"/>
      <c r="G806" s="523"/>
      <c r="H806" s="523"/>
      <c r="I806" s="523"/>
      <c r="J806" s="523"/>
      <c r="K806" s="523"/>
      <c r="L806" s="348" t="s">
        <v>510</v>
      </c>
      <c r="M806" s="341">
        <v>404.64</v>
      </c>
    </row>
    <row r="807" spans="1:13" ht="12.75" customHeight="1" x14ac:dyDescent="0.25">
      <c r="A807" s="340" t="s">
        <v>11560</v>
      </c>
      <c r="B807" s="348" t="s">
        <v>384</v>
      </c>
      <c r="C807" s="523" t="s">
        <v>11561</v>
      </c>
      <c r="D807" s="523"/>
      <c r="E807" s="523"/>
      <c r="F807" s="523"/>
      <c r="G807" s="523"/>
      <c r="H807" s="523"/>
      <c r="I807" s="523"/>
      <c r="J807" s="523"/>
      <c r="K807" s="523"/>
      <c r="L807" s="348" t="s">
        <v>510</v>
      </c>
      <c r="M807" s="341">
        <v>189.8</v>
      </c>
    </row>
    <row r="808" spans="1:13" ht="13.5" customHeight="1" x14ac:dyDescent="0.25">
      <c r="A808" s="340" t="s">
        <v>11562</v>
      </c>
      <c r="B808" s="348" t="s">
        <v>384</v>
      </c>
      <c r="C808" s="523" t="s">
        <v>11563</v>
      </c>
      <c r="D808" s="523"/>
      <c r="E808" s="523"/>
      <c r="F808" s="523"/>
      <c r="G808" s="523"/>
      <c r="H808" s="523"/>
      <c r="I808" s="523"/>
      <c r="J808" s="523"/>
      <c r="K808" s="523"/>
      <c r="L808" s="348" t="s">
        <v>510</v>
      </c>
      <c r="M808" s="341">
        <v>306.5</v>
      </c>
    </row>
    <row r="809" spans="1:13" ht="12.75" customHeight="1" x14ac:dyDescent="0.25">
      <c r="A809" s="340" t="s">
        <v>11564</v>
      </c>
      <c r="B809" s="348" t="s">
        <v>384</v>
      </c>
      <c r="C809" s="523" t="s">
        <v>11565</v>
      </c>
      <c r="D809" s="523"/>
      <c r="E809" s="523"/>
      <c r="F809" s="523"/>
      <c r="G809" s="523"/>
      <c r="H809" s="523"/>
      <c r="I809" s="523"/>
      <c r="J809" s="523"/>
      <c r="K809" s="523"/>
      <c r="L809" s="348" t="s">
        <v>510</v>
      </c>
      <c r="M809" s="341">
        <v>558.1</v>
      </c>
    </row>
    <row r="810" spans="1:13" ht="12.75" customHeight="1" x14ac:dyDescent="0.25">
      <c r="A810" s="340" t="s">
        <v>11566</v>
      </c>
      <c r="B810" s="348" t="s">
        <v>384</v>
      </c>
      <c r="C810" s="523" t="s">
        <v>11567</v>
      </c>
      <c r="D810" s="523"/>
      <c r="E810" s="523"/>
      <c r="F810" s="523"/>
      <c r="G810" s="523"/>
      <c r="H810" s="523"/>
      <c r="I810" s="523"/>
      <c r="J810" s="523"/>
      <c r="K810" s="523"/>
      <c r="L810" s="348" t="s">
        <v>1602</v>
      </c>
      <c r="M810" s="341">
        <v>2044.36</v>
      </c>
    </row>
    <row r="811" spans="1:13" ht="13.5" customHeight="1" x14ac:dyDescent="0.25">
      <c r="A811" s="340" t="s">
        <v>11568</v>
      </c>
      <c r="B811" s="348" t="s">
        <v>384</v>
      </c>
      <c r="C811" s="523" t="s">
        <v>11569</v>
      </c>
      <c r="D811" s="523"/>
      <c r="E811" s="523"/>
      <c r="F811" s="523"/>
      <c r="G811" s="523"/>
      <c r="H811" s="523"/>
      <c r="I811" s="523"/>
      <c r="J811" s="523"/>
      <c r="K811" s="523"/>
      <c r="L811" s="348" t="s">
        <v>1602</v>
      </c>
      <c r="M811" s="341">
        <v>896.98</v>
      </c>
    </row>
    <row r="812" spans="1:13" ht="12.75" customHeight="1" x14ac:dyDescent="0.25">
      <c r="A812" s="340" t="s">
        <v>11570</v>
      </c>
      <c r="B812" s="348" t="s">
        <v>384</v>
      </c>
      <c r="C812" s="523" t="s">
        <v>11571</v>
      </c>
      <c r="D812" s="523"/>
      <c r="E812" s="523"/>
      <c r="F812" s="523"/>
      <c r="G812" s="523"/>
      <c r="H812" s="523"/>
      <c r="I812" s="523"/>
      <c r="J812" s="523"/>
      <c r="K812" s="523"/>
      <c r="L812" s="348" t="s">
        <v>510</v>
      </c>
      <c r="M812" s="341">
        <v>786.3</v>
      </c>
    </row>
    <row r="813" spans="1:13" ht="12.75" customHeight="1" x14ac:dyDescent="0.25">
      <c r="A813" s="340" t="s">
        <v>11572</v>
      </c>
      <c r="B813" s="348" t="s">
        <v>384</v>
      </c>
      <c r="C813" s="523" t="s">
        <v>11573</v>
      </c>
      <c r="D813" s="523"/>
      <c r="E813" s="523"/>
      <c r="F813" s="523"/>
      <c r="G813" s="523"/>
      <c r="H813" s="523"/>
      <c r="I813" s="523"/>
      <c r="J813" s="523"/>
      <c r="K813" s="523"/>
      <c r="L813" s="348" t="s">
        <v>510</v>
      </c>
      <c r="M813" s="341">
        <v>172.5</v>
      </c>
    </row>
    <row r="814" spans="1:13" ht="13.5" customHeight="1" x14ac:dyDescent="0.25">
      <c r="A814" s="340" t="s">
        <v>11574</v>
      </c>
      <c r="B814" s="348" t="s">
        <v>384</v>
      </c>
      <c r="C814" s="523" t="s">
        <v>11575</v>
      </c>
      <c r="D814" s="523"/>
      <c r="E814" s="523"/>
      <c r="F814" s="523"/>
      <c r="G814" s="523"/>
      <c r="H814" s="523"/>
      <c r="I814" s="523"/>
      <c r="J814" s="523"/>
      <c r="K814" s="523"/>
      <c r="L814" s="348" t="s">
        <v>510</v>
      </c>
      <c r="M814" s="341">
        <v>264.58999999999997</v>
      </c>
    </row>
    <row r="815" spans="1:13" ht="12.75" customHeight="1" x14ac:dyDescent="0.25">
      <c r="A815" s="338" t="s">
        <v>11576</v>
      </c>
      <c r="B815" s="347" t="s">
        <v>384</v>
      </c>
      <c r="C815" s="524" t="s">
        <v>11577</v>
      </c>
      <c r="D815" s="524"/>
      <c r="E815" s="524"/>
      <c r="F815" s="524"/>
      <c r="G815" s="524"/>
      <c r="H815" s="524"/>
      <c r="I815" s="524"/>
      <c r="J815" s="524"/>
      <c r="K815" s="524"/>
      <c r="L815" s="339"/>
      <c r="M815" s="339"/>
    </row>
    <row r="816" spans="1:13" ht="13.5" customHeight="1" x14ac:dyDescent="0.25">
      <c r="A816" s="340" t="s">
        <v>11578</v>
      </c>
      <c r="B816" s="348" t="s">
        <v>384</v>
      </c>
      <c r="C816" s="523" t="s">
        <v>11579</v>
      </c>
      <c r="D816" s="523"/>
      <c r="E816" s="523"/>
      <c r="F816" s="523"/>
      <c r="G816" s="523"/>
      <c r="H816" s="523"/>
      <c r="I816" s="523"/>
      <c r="J816" s="523"/>
      <c r="K816" s="523"/>
      <c r="L816" s="348" t="s">
        <v>510</v>
      </c>
      <c r="M816" s="341">
        <v>318.95</v>
      </c>
    </row>
    <row r="817" spans="1:13" ht="12.75" customHeight="1" x14ac:dyDescent="0.25">
      <c r="A817" s="340" t="s">
        <v>11580</v>
      </c>
      <c r="B817" s="348" t="s">
        <v>384</v>
      </c>
      <c r="C817" s="523" t="s">
        <v>11581</v>
      </c>
      <c r="D817" s="523"/>
      <c r="E817" s="523"/>
      <c r="F817" s="523"/>
      <c r="G817" s="523"/>
      <c r="H817" s="523"/>
      <c r="I817" s="523"/>
      <c r="J817" s="523"/>
      <c r="K817" s="523"/>
      <c r="L817" s="348" t="s">
        <v>510</v>
      </c>
      <c r="M817" s="341">
        <v>651.88</v>
      </c>
    </row>
    <row r="818" spans="1:13" ht="12.75" customHeight="1" x14ac:dyDescent="0.25">
      <c r="A818" s="340" t="s">
        <v>11582</v>
      </c>
      <c r="B818" s="348" t="s">
        <v>384</v>
      </c>
      <c r="C818" s="523" t="s">
        <v>11583</v>
      </c>
      <c r="D818" s="523"/>
      <c r="E818" s="523"/>
      <c r="F818" s="523"/>
      <c r="G818" s="523"/>
      <c r="H818" s="523"/>
      <c r="I818" s="523"/>
      <c r="J818" s="523"/>
      <c r="K818" s="523"/>
      <c r="L818" s="348" t="s">
        <v>510</v>
      </c>
      <c r="M818" s="341">
        <v>391.77</v>
      </c>
    </row>
    <row r="819" spans="1:13" ht="13.5" customHeight="1" x14ac:dyDescent="0.25">
      <c r="A819" s="340" t="s">
        <v>11584</v>
      </c>
      <c r="B819" s="348" t="s">
        <v>384</v>
      </c>
      <c r="C819" s="523" t="s">
        <v>11585</v>
      </c>
      <c r="D819" s="523"/>
      <c r="E819" s="523"/>
      <c r="F819" s="523"/>
      <c r="G819" s="523"/>
      <c r="H819" s="523"/>
      <c r="I819" s="523"/>
      <c r="J819" s="523"/>
      <c r="K819" s="523"/>
      <c r="L819" s="348" t="s">
        <v>510</v>
      </c>
      <c r="M819" s="341">
        <v>445.84</v>
      </c>
    </row>
    <row r="820" spans="1:13" ht="12.75" customHeight="1" x14ac:dyDescent="0.25">
      <c r="A820" s="340" t="s">
        <v>11586</v>
      </c>
      <c r="B820" s="348" t="s">
        <v>384</v>
      </c>
      <c r="C820" s="523" t="s">
        <v>11587</v>
      </c>
      <c r="D820" s="523"/>
      <c r="E820" s="523"/>
      <c r="F820" s="523"/>
      <c r="G820" s="523"/>
      <c r="H820" s="523"/>
      <c r="I820" s="523"/>
      <c r="J820" s="523"/>
      <c r="K820" s="523"/>
      <c r="L820" s="348" t="s">
        <v>510</v>
      </c>
      <c r="M820" s="341">
        <v>328.19</v>
      </c>
    </row>
    <row r="821" spans="1:13" ht="13.5" customHeight="1" x14ac:dyDescent="0.25">
      <c r="A821" s="340" t="s">
        <v>11588</v>
      </c>
      <c r="B821" s="348" t="s">
        <v>384</v>
      </c>
      <c r="C821" s="523" t="s">
        <v>11589</v>
      </c>
      <c r="D821" s="523"/>
      <c r="E821" s="523"/>
      <c r="F821" s="523"/>
      <c r="G821" s="523"/>
      <c r="H821" s="523"/>
      <c r="I821" s="523"/>
      <c r="J821" s="523"/>
      <c r="K821" s="523"/>
      <c r="L821" s="348" t="s">
        <v>510</v>
      </c>
      <c r="M821" s="341">
        <v>661.12</v>
      </c>
    </row>
    <row r="822" spans="1:13" ht="12.75" customHeight="1" x14ac:dyDescent="0.25">
      <c r="A822" s="340" t="s">
        <v>11590</v>
      </c>
      <c r="B822" s="348" t="s">
        <v>384</v>
      </c>
      <c r="C822" s="523" t="s">
        <v>11591</v>
      </c>
      <c r="D822" s="523"/>
      <c r="E822" s="523"/>
      <c r="F822" s="523"/>
      <c r="G822" s="523"/>
      <c r="H822" s="523"/>
      <c r="I822" s="523"/>
      <c r="J822" s="523"/>
      <c r="K822" s="523"/>
      <c r="L822" s="348" t="s">
        <v>510</v>
      </c>
      <c r="M822" s="341">
        <v>613.07000000000005</v>
      </c>
    </row>
    <row r="823" spans="1:13" ht="12.75" customHeight="1" x14ac:dyDescent="0.25">
      <c r="A823" s="340" t="s">
        <v>11592</v>
      </c>
      <c r="B823" s="348" t="s">
        <v>384</v>
      </c>
      <c r="C823" s="523" t="s">
        <v>11593</v>
      </c>
      <c r="D823" s="523"/>
      <c r="E823" s="523"/>
      <c r="F823" s="523"/>
      <c r="G823" s="523"/>
      <c r="H823" s="523"/>
      <c r="I823" s="523"/>
      <c r="J823" s="523"/>
      <c r="K823" s="523"/>
      <c r="L823" s="348" t="s">
        <v>510</v>
      </c>
      <c r="M823" s="341">
        <v>124.09</v>
      </c>
    </row>
    <row r="824" spans="1:13" ht="13.5" customHeight="1" x14ac:dyDescent="0.25">
      <c r="A824" s="340" t="s">
        <v>16489</v>
      </c>
      <c r="B824" s="348" t="s">
        <v>384</v>
      </c>
      <c r="C824" s="523" t="s">
        <v>16490</v>
      </c>
      <c r="D824" s="523"/>
      <c r="E824" s="523"/>
      <c r="F824" s="523"/>
      <c r="G824" s="523"/>
      <c r="H824" s="523"/>
      <c r="I824" s="523"/>
      <c r="J824" s="523"/>
      <c r="K824" s="523"/>
      <c r="L824" s="348" t="s">
        <v>510</v>
      </c>
      <c r="M824" s="341">
        <v>78.790000000000006</v>
      </c>
    </row>
    <row r="825" spans="1:13" ht="12.75" customHeight="1" x14ac:dyDescent="0.25">
      <c r="A825" s="338" t="s">
        <v>11594</v>
      </c>
      <c r="B825" s="347" t="s">
        <v>384</v>
      </c>
      <c r="C825" s="524" t="s">
        <v>11595</v>
      </c>
      <c r="D825" s="524"/>
      <c r="E825" s="524"/>
      <c r="F825" s="524"/>
      <c r="G825" s="524"/>
      <c r="H825" s="524"/>
      <c r="I825" s="524"/>
      <c r="J825" s="524"/>
      <c r="K825" s="524"/>
      <c r="L825" s="339"/>
      <c r="M825" s="339"/>
    </row>
    <row r="826" spans="1:13" ht="12.75" customHeight="1" x14ac:dyDescent="0.25">
      <c r="A826" s="340" t="s">
        <v>11596</v>
      </c>
      <c r="B826" s="348" t="s">
        <v>384</v>
      </c>
      <c r="C826" s="523" t="s">
        <v>11597</v>
      </c>
      <c r="D826" s="523"/>
      <c r="E826" s="523"/>
      <c r="F826" s="523"/>
      <c r="G826" s="523"/>
      <c r="H826" s="523"/>
      <c r="I826" s="523"/>
      <c r="J826" s="523"/>
      <c r="K826" s="523"/>
      <c r="L826" s="348" t="s">
        <v>510</v>
      </c>
      <c r="M826" s="341">
        <v>455.59</v>
      </c>
    </row>
    <row r="827" spans="1:13" ht="13.5" customHeight="1" x14ac:dyDescent="0.25">
      <c r="A827" s="340" t="s">
        <v>11598</v>
      </c>
      <c r="B827" s="348" t="s">
        <v>384</v>
      </c>
      <c r="C827" s="523" t="s">
        <v>11599</v>
      </c>
      <c r="D827" s="523"/>
      <c r="E827" s="523"/>
      <c r="F827" s="523"/>
      <c r="G827" s="523"/>
      <c r="H827" s="523"/>
      <c r="I827" s="523"/>
      <c r="J827" s="523"/>
      <c r="K827" s="523"/>
      <c r="L827" s="348" t="s">
        <v>510</v>
      </c>
      <c r="M827" s="341">
        <v>764.82</v>
      </c>
    </row>
    <row r="828" spans="1:13" ht="12.75" customHeight="1" x14ac:dyDescent="0.25">
      <c r="A828" s="340" t="s">
        <v>11600</v>
      </c>
      <c r="B828" s="348" t="s">
        <v>384</v>
      </c>
      <c r="C828" s="523" t="s">
        <v>11601</v>
      </c>
      <c r="D828" s="523"/>
      <c r="E828" s="523"/>
      <c r="F828" s="523"/>
      <c r="G828" s="523"/>
      <c r="H828" s="523"/>
      <c r="I828" s="523"/>
      <c r="J828" s="523"/>
      <c r="K828" s="523"/>
      <c r="L828" s="348" t="s">
        <v>8</v>
      </c>
      <c r="M828" s="341">
        <v>808.52</v>
      </c>
    </row>
    <row r="829" spans="1:13" ht="13.5" customHeight="1" x14ac:dyDescent="0.25">
      <c r="A829" s="340" t="s">
        <v>11602</v>
      </c>
      <c r="B829" s="348" t="s">
        <v>384</v>
      </c>
      <c r="C829" s="523" t="s">
        <v>11603</v>
      </c>
      <c r="D829" s="523"/>
      <c r="E829" s="523"/>
      <c r="F829" s="523"/>
      <c r="G829" s="523"/>
      <c r="H829" s="523"/>
      <c r="I829" s="523"/>
      <c r="J829" s="523"/>
      <c r="K829" s="523"/>
      <c r="L829" s="348" t="s">
        <v>510</v>
      </c>
      <c r="M829" s="341">
        <v>1247.3599999999999</v>
      </c>
    </row>
    <row r="830" spans="1:13" ht="12.75" customHeight="1" x14ac:dyDescent="0.25">
      <c r="A830" s="338" t="s">
        <v>11604</v>
      </c>
      <c r="B830" s="347" t="s">
        <v>384</v>
      </c>
      <c r="C830" s="524" t="s">
        <v>11605</v>
      </c>
      <c r="D830" s="524"/>
      <c r="E830" s="524"/>
      <c r="F830" s="524"/>
      <c r="G830" s="524"/>
      <c r="H830" s="524"/>
      <c r="I830" s="524"/>
      <c r="J830" s="524"/>
      <c r="K830" s="524"/>
      <c r="L830" s="339"/>
      <c r="M830" s="339"/>
    </row>
    <row r="831" spans="1:13" ht="12.75" customHeight="1" x14ac:dyDescent="0.25">
      <c r="A831" s="340" t="s">
        <v>11606</v>
      </c>
      <c r="B831" s="348" t="s">
        <v>384</v>
      </c>
      <c r="C831" s="523" t="s">
        <v>11607</v>
      </c>
      <c r="D831" s="523"/>
      <c r="E831" s="523"/>
      <c r="F831" s="523"/>
      <c r="G831" s="523"/>
      <c r="H831" s="523"/>
      <c r="I831" s="523"/>
      <c r="J831" s="523"/>
      <c r="K831" s="523"/>
      <c r="L831" s="348" t="s">
        <v>510</v>
      </c>
      <c r="M831" s="341">
        <v>370.83</v>
      </c>
    </row>
    <row r="832" spans="1:13" ht="13.5" customHeight="1" x14ac:dyDescent="0.25">
      <c r="A832" s="340" t="s">
        <v>11608</v>
      </c>
      <c r="B832" s="348" t="s">
        <v>384</v>
      </c>
      <c r="C832" s="523" t="s">
        <v>11609</v>
      </c>
      <c r="D832" s="523"/>
      <c r="E832" s="523"/>
      <c r="F832" s="523"/>
      <c r="G832" s="523"/>
      <c r="H832" s="523"/>
      <c r="I832" s="523"/>
      <c r="J832" s="523"/>
      <c r="K832" s="523"/>
      <c r="L832" s="348" t="s">
        <v>510</v>
      </c>
      <c r="M832" s="341">
        <v>419.99</v>
      </c>
    </row>
    <row r="833" spans="1:13" ht="12.75" customHeight="1" x14ac:dyDescent="0.25">
      <c r="A833" s="338" t="s">
        <v>11610</v>
      </c>
      <c r="B833" s="347" t="s">
        <v>384</v>
      </c>
      <c r="C833" s="524" t="s">
        <v>3478</v>
      </c>
      <c r="D833" s="524"/>
      <c r="E833" s="524"/>
      <c r="F833" s="524"/>
      <c r="G833" s="524"/>
      <c r="H833" s="524"/>
      <c r="I833" s="524"/>
      <c r="J833" s="524"/>
      <c r="K833" s="524"/>
      <c r="L833" s="339"/>
      <c r="M833" s="339"/>
    </row>
    <row r="834" spans="1:13" ht="13.5" customHeight="1" x14ac:dyDescent="0.25">
      <c r="A834" s="340" t="s">
        <v>11611</v>
      </c>
      <c r="B834" s="348" t="s">
        <v>384</v>
      </c>
      <c r="C834" s="523" t="s">
        <v>11612</v>
      </c>
      <c r="D834" s="523"/>
      <c r="E834" s="523"/>
      <c r="F834" s="523"/>
      <c r="G834" s="523"/>
      <c r="H834" s="523"/>
      <c r="I834" s="523"/>
      <c r="J834" s="523"/>
      <c r="K834" s="523"/>
      <c r="L834" s="348" t="s">
        <v>510</v>
      </c>
      <c r="M834" s="341">
        <v>582.48</v>
      </c>
    </row>
    <row r="835" spans="1:13" ht="12.75" customHeight="1" x14ac:dyDescent="0.25">
      <c r="A835" s="340" t="s">
        <v>11613</v>
      </c>
      <c r="B835" s="348" t="s">
        <v>384</v>
      </c>
      <c r="C835" s="523" t="s">
        <v>11614</v>
      </c>
      <c r="D835" s="523"/>
      <c r="E835" s="523"/>
      <c r="F835" s="523"/>
      <c r="G835" s="523"/>
      <c r="H835" s="523"/>
      <c r="I835" s="523"/>
      <c r="J835" s="523"/>
      <c r="K835" s="523"/>
      <c r="L835" s="348" t="s">
        <v>510</v>
      </c>
      <c r="M835" s="341">
        <v>817.29</v>
      </c>
    </row>
    <row r="836" spans="1:13" ht="12.75" customHeight="1" x14ac:dyDescent="0.25">
      <c r="A836" s="340" t="s">
        <v>11615</v>
      </c>
      <c r="B836" s="348" t="s">
        <v>384</v>
      </c>
      <c r="C836" s="523" t="s">
        <v>11616</v>
      </c>
      <c r="D836" s="523"/>
      <c r="E836" s="523"/>
      <c r="F836" s="523"/>
      <c r="G836" s="523"/>
      <c r="H836" s="523"/>
      <c r="I836" s="523"/>
      <c r="J836" s="523"/>
      <c r="K836" s="523"/>
      <c r="L836" s="348" t="s">
        <v>510</v>
      </c>
      <c r="M836" s="341">
        <v>646.5</v>
      </c>
    </row>
    <row r="837" spans="1:13" ht="13.5" customHeight="1" x14ac:dyDescent="0.25">
      <c r="A837" s="340" t="s">
        <v>11617</v>
      </c>
      <c r="B837" s="348" t="s">
        <v>384</v>
      </c>
      <c r="C837" s="523" t="s">
        <v>11618</v>
      </c>
      <c r="D837" s="523"/>
      <c r="E837" s="523"/>
      <c r="F837" s="523"/>
      <c r="G837" s="523"/>
      <c r="H837" s="523"/>
      <c r="I837" s="523"/>
      <c r="J837" s="523"/>
      <c r="K837" s="523"/>
      <c r="L837" s="348" t="s">
        <v>510</v>
      </c>
      <c r="M837" s="341">
        <v>1265.8599999999999</v>
      </c>
    </row>
    <row r="838" spans="1:13" ht="12.75" customHeight="1" x14ac:dyDescent="0.25">
      <c r="A838" s="338" t="s">
        <v>11619</v>
      </c>
      <c r="B838" s="347" t="s">
        <v>384</v>
      </c>
      <c r="C838" s="524" t="s">
        <v>11620</v>
      </c>
      <c r="D838" s="524"/>
      <c r="E838" s="524"/>
      <c r="F838" s="524"/>
      <c r="G838" s="524"/>
      <c r="H838" s="524"/>
      <c r="I838" s="524"/>
      <c r="J838" s="524"/>
      <c r="K838" s="524"/>
      <c r="L838" s="339"/>
      <c r="M838" s="339"/>
    </row>
    <row r="839" spans="1:13" ht="12.75" customHeight="1" x14ac:dyDescent="0.25">
      <c r="A839" s="340" t="s">
        <v>11621</v>
      </c>
      <c r="B839" s="348" t="s">
        <v>384</v>
      </c>
      <c r="C839" s="523" t="s">
        <v>11622</v>
      </c>
      <c r="D839" s="523"/>
      <c r="E839" s="523"/>
      <c r="F839" s="523"/>
      <c r="G839" s="523"/>
      <c r="H839" s="523"/>
      <c r="I839" s="523"/>
      <c r="J839" s="523"/>
      <c r="K839" s="523"/>
      <c r="L839" s="348" t="s">
        <v>510</v>
      </c>
      <c r="M839" s="341">
        <v>1946.46</v>
      </c>
    </row>
    <row r="840" spans="1:13" ht="13.5" customHeight="1" x14ac:dyDescent="0.25">
      <c r="A840" s="340" t="s">
        <v>11623</v>
      </c>
      <c r="B840" s="348" t="s">
        <v>384</v>
      </c>
      <c r="C840" s="523" t="s">
        <v>8327</v>
      </c>
      <c r="D840" s="523"/>
      <c r="E840" s="523"/>
      <c r="F840" s="523"/>
      <c r="G840" s="523"/>
      <c r="H840" s="523"/>
      <c r="I840" s="523"/>
      <c r="J840" s="523"/>
      <c r="K840" s="523"/>
      <c r="L840" s="348" t="s">
        <v>510</v>
      </c>
      <c r="M840" s="341">
        <v>2596.46</v>
      </c>
    </row>
    <row r="841" spans="1:13" ht="12.75" customHeight="1" x14ac:dyDescent="0.25">
      <c r="A841" s="340" t="s">
        <v>11624</v>
      </c>
      <c r="B841" s="348" t="s">
        <v>384</v>
      </c>
      <c r="C841" s="523" t="s">
        <v>11625</v>
      </c>
      <c r="D841" s="523"/>
      <c r="E841" s="523"/>
      <c r="F841" s="523"/>
      <c r="G841" s="523"/>
      <c r="H841" s="523"/>
      <c r="I841" s="523"/>
      <c r="J841" s="523"/>
      <c r="K841" s="523"/>
      <c r="L841" s="348" t="s">
        <v>510</v>
      </c>
      <c r="M841" s="341">
        <v>1127.46</v>
      </c>
    </row>
    <row r="842" spans="1:13" ht="13.5" customHeight="1" x14ac:dyDescent="0.25">
      <c r="A842" s="340" t="s">
        <v>11626</v>
      </c>
      <c r="B842" s="348" t="s">
        <v>384</v>
      </c>
      <c r="C842" s="523" t="s">
        <v>11627</v>
      </c>
      <c r="D842" s="523"/>
      <c r="E842" s="523"/>
      <c r="F842" s="523"/>
      <c r="G842" s="523"/>
      <c r="H842" s="523"/>
      <c r="I842" s="523"/>
      <c r="J842" s="523"/>
      <c r="K842" s="523"/>
      <c r="L842" s="348" t="s">
        <v>510</v>
      </c>
      <c r="M842" s="341">
        <v>2857.46</v>
      </c>
    </row>
    <row r="843" spans="1:13" ht="12.75" customHeight="1" x14ac:dyDescent="0.25">
      <c r="A843" s="340" t="s">
        <v>11628</v>
      </c>
      <c r="B843" s="348" t="s">
        <v>384</v>
      </c>
      <c r="C843" s="523" t="s">
        <v>11629</v>
      </c>
      <c r="D843" s="523"/>
      <c r="E843" s="523"/>
      <c r="F843" s="523"/>
      <c r="G843" s="523"/>
      <c r="H843" s="523"/>
      <c r="I843" s="523"/>
      <c r="J843" s="523"/>
      <c r="K843" s="523"/>
      <c r="L843" s="348" t="s">
        <v>510</v>
      </c>
      <c r="M843" s="341">
        <v>193.85</v>
      </c>
    </row>
    <row r="844" spans="1:13" ht="12.75" customHeight="1" x14ac:dyDescent="0.25">
      <c r="A844" s="338" t="s">
        <v>11630</v>
      </c>
      <c r="B844" s="347" t="s">
        <v>384</v>
      </c>
      <c r="C844" s="524" t="s">
        <v>11631</v>
      </c>
      <c r="D844" s="524"/>
      <c r="E844" s="524"/>
      <c r="F844" s="524"/>
      <c r="G844" s="524"/>
      <c r="H844" s="524"/>
      <c r="I844" s="524"/>
      <c r="J844" s="524"/>
      <c r="K844" s="524"/>
      <c r="L844" s="339"/>
      <c r="M844" s="339"/>
    </row>
    <row r="845" spans="1:13" ht="13.5" customHeight="1" x14ac:dyDescent="0.25">
      <c r="A845" s="340" t="s">
        <v>11632</v>
      </c>
      <c r="B845" s="348" t="s">
        <v>384</v>
      </c>
      <c r="C845" s="523" t="s">
        <v>11633</v>
      </c>
      <c r="D845" s="523"/>
      <c r="E845" s="523"/>
      <c r="F845" s="523"/>
      <c r="G845" s="523"/>
      <c r="H845" s="523"/>
      <c r="I845" s="523"/>
      <c r="J845" s="523"/>
      <c r="K845" s="523"/>
      <c r="L845" s="348" t="s">
        <v>510</v>
      </c>
      <c r="M845" s="341">
        <v>70.34</v>
      </c>
    </row>
    <row r="846" spans="1:13" ht="12.75" customHeight="1" x14ac:dyDescent="0.25">
      <c r="A846" s="340" t="s">
        <v>11634</v>
      </c>
      <c r="B846" s="348" t="s">
        <v>384</v>
      </c>
      <c r="C846" s="523" t="s">
        <v>11635</v>
      </c>
      <c r="D846" s="523"/>
      <c r="E846" s="523"/>
      <c r="F846" s="523"/>
      <c r="G846" s="523"/>
      <c r="H846" s="523"/>
      <c r="I846" s="523"/>
      <c r="J846" s="523"/>
      <c r="K846" s="523"/>
      <c r="L846" s="348" t="s">
        <v>510</v>
      </c>
      <c r="M846" s="341">
        <v>142.41</v>
      </c>
    </row>
    <row r="847" spans="1:13" ht="13.5" customHeight="1" x14ac:dyDescent="0.25">
      <c r="A847" s="340" t="s">
        <v>11636</v>
      </c>
      <c r="B847" s="348" t="s">
        <v>384</v>
      </c>
      <c r="C847" s="523" t="s">
        <v>8349</v>
      </c>
      <c r="D847" s="523"/>
      <c r="E847" s="523"/>
      <c r="F847" s="523"/>
      <c r="G847" s="523"/>
      <c r="H847" s="523"/>
      <c r="I847" s="523"/>
      <c r="J847" s="523"/>
      <c r="K847" s="523"/>
      <c r="L847" s="348" t="s">
        <v>510</v>
      </c>
      <c r="M847" s="341">
        <v>54.64</v>
      </c>
    </row>
    <row r="848" spans="1:13" ht="12.75" customHeight="1" x14ac:dyDescent="0.25">
      <c r="A848" s="340" t="s">
        <v>11637</v>
      </c>
      <c r="B848" s="348" t="s">
        <v>384</v>
      </c>
      <c r="C848" s="523" t="s">
        <v>11638</v>
      </c>
      <c r="D848" s="523"/>
      <c r="E848" s="523"/>
      <c r="F848" s="523"/>
      <c r="G848" s="523"/>
      <c r="H848" s="523"/>
      <c r="I848" s="523"/>
      <c r="J848" s="523"/>
      <c r="K848" s="523"/>
      <c r="L848" s="348" t="s">
        <v>510</v>
      </c>
      <c r="M848" s="341">
        <v>70.569999999999993</v>
      </c>
    </row>
    <row r="849" spans="1:13" ht="12.75" customHeight="1" x14ac:dyDescent="0.25">
      <c r="A849" s="340" t="s">
        <v>11639</v>
      </c>
      <c r="B849" s="348" t="s">
        <v>384</v>
      </c>
      <c r="C849" s="523" t="s">
        <v>11640</v>
      </c>
      <c r="D849" s="523"/>
      <c r="E849" s="523"/>
      <c r="F849" s="523"/>
      <c r="G849" s="523"/>
      <c r="H849" s="523"/>
      <c r="I849" s="523"/>
      <c r="J849" s="523"/>
      <c r="K849" s="523"/>
      <c r="L849" s="348" t="s">
        <v>510</v>
      </c>
      <c r="M849" s="341">
        <v>82.34</v>
      </c>
    </row>
    <row r="850" spans="1:13" ht="13.5" customHeight="1" x14ac:dyDescent="0.25">
      <c r="A850" s="340" t="s">
        <v>11641</v>
      </c>
      <c r="B850" s="348" t="s">
        <v>384</v>
      </c>
      <c r="C850" s="523" t="s">
        <v>8341</v>
      </c>
      <c r="D850" s="523"/>
      <c r="E850" s="523"/>
      <c r="F850" s="523"/>
      <c r="G850" s="523"/>
      <c r="H850" s="523"/>
      <c r="I850" s="523"/>
      <c r="J850" s="523"/>
      <c r="K850" s="523"/>
      <c r="L850" s="348" t="s">
        <v>510</v>
      </c>
      <c r="M850" s="341">
        <v>57.25</v>
      </c>
    </row>
    <row r="851" spans="1:13" ht="12.75" customHeight="1" x14ac:dyDescent="0.25">
      <c r="A851" s="340" t="s">
        <v>11642</v>
      </c>
      <c r="B851" s="348" t="s">
        <v>384</v>
      </c>
      <c r="C851" s="523" t="s">
        <v>11643</v>
      </c>
      <c r="D851" s="523"/>
      <c r="E851" s="523"/>
      <c r="F851" s="523"/>
      <c r="G851" s="523"/>
      <c r="H851" s="523"/>
      <c r="I851" s="523"/>
      <c r="J851" s="523"/>
      <c r="K851" s="523"/>
      <c r="L851" s="348" t="s">
        <v>510</v>
      </c>
      <c r="M851" s="341">
        <v>37.130000000000003</v>
      </c>
    </row>
    <row r="852" spans="1:13" ht="13.5" customHeight="1" x14ac:dyDescent="0.25">
      <c r="A852" s="340" t="s">
        <v>11644</v>
      </c>
      <c r="B852" s="348" t="s">
        <v>384</v>
      </c>
      <c r="C852" s="523" t="s">
        <v>11645</v>
      </c>
      <c r="D852" s="523"/>
      <c r="E852" s="523"/>
      <c r="F852" s="523"/>
      <c r="G852" s="523"/>
      <c r="H852" s="523"/>
      <c r="I852" s="523"/>
      <c r="J852" s="523"/>
      <c r="K852" s="523"/>
      <c r="L852" s="348" t="s">
        <v>510</v>
      </c>
      <c r="M852" s="341">
        <v>48.11</v>
      </c>
    </row>
    <row r="853" spans="1:13" ht="12.75" customHeight="1" x14ac:dyDescent="0.25">
      <c r="A853" s="340" t="s">
        <v>11646</v>
      </c>
      <c r="B853" s="348" t="s">
        <v>384</v>
      </c>
      <c r="C853" s="523" t="s">
        <v>11647</v>
      </c>
      <c r="D853" s="523"/>
      <c r="E853" s="523"/>
      <c r="F853" s="523"/>
      <c r="G853" s="523"/>
      <c r="H853" s="523"/>
      <c r="I853" s="523"/>
      <c r="J853" s="523"/>
      <c r="K853" s="523"/>
      <c r="L853" s="348" t="s">
        <v>510</v>
      </c>
      <c r="M853" s="341">
        <v>80.45</v>
      </c>
    </row>
    <row r="854" spans="1:13" ht="12.75" customHeight="1" x14ac:dyDescent="0.25">
      <c r="A854" s="340" t="s">
        <v>11648</v>
      </c>
      <c r="B854" s="348" t="s">
        <v>384</v>
      </c>
      <c r="C854" s="523" t="s">
        <v>11649</v>
      </c>
      <c r="D854" s="523"/>
      <c r="E854" s="523"/>
      <c r="F854" s="523"/>
      <c r="G854" s="523"/>
      <c r="H854" s="523"/>
      <c r="I854" s="523"/>
      <c r="J854" s="523"/>
      <c r="K854" s="523"/>
      <c r="L854" s="348" t="s">
        <v>510</v>
      </c>
      <c r="M854" s="341">
        <v>22.67</v>
      </c>
    </row>
    <row r="855" spans="1:13" ht="13.5" customHeight="1" x14ac:dyDescent="0.25">
      <c r="A855" s="340" t="s">
        <v>11650</v>
      </c>
      <c r="B855" s="348" t="s">
        <v>384</v>
      </c>
      <c r="C855" s="523" t="s">
        <v>11651</v>
      </c>
      <c r="D855" s="523"/>
      <c r="E855" s="523"/>
      <c r="F855" s="523"/>
      <c r="G855" s="523"/>
      <c r="H855" s="523"/>
      <c r="I855" s="523"/>
      <c r="J855" s="523"/>
      <c r="K855" s="523"/>
      <c r="L855" s="348" t="s">
        <v>510</v>
      </c>
      <c r="M855" s="341">
        <v>65.58</v>
      </c>
    </row>
    <row r="856" spans="1:13" ht="12.75" customHeight="1" x14ac:dyDescent="0.25">
      <c r="A856" s="340" t="s">
        <v>11652</v>
      </c>
      <c r="B856" s="348" t="s">
        <v>384</v>
      </c>
      <c r="C856" s="523" t="s">
        <v>11653</v>
      </c>
      <c r="D856" s="523"/>
      <c r="E856" s="523"/>
      <c r="F856" s="523"/>
      <c r="G856" s="523"/>
      <c r="H856" s="523"/>
      <c r="I856" s="523"/>
      <c r="J856" s="523"/>
      <c r="K856" s="523"/>
      <c r="L856" s="348" t="s">
        <v>510</v>
      </c>
      <c r="M856" s="341">
        <v>623.57000000000005</v>
      </c>
    </row>
    <row r="857" spans="1:13" ht="12.75" customHeight="1" x14ac:dyDescent="0.25">
      <c r="A857" s="340" t="s">
        <v>11654</v>
      </c>
      <c r="B857" s="348" t="s">
        <v>384</v>
      </c>
      <c r="C857" s="523" t="s">
        <v>11655</v>
      </c>
      <c r="D857" s="523"/>
      <c r="E857" s="523"/>
      <c r="F857" s="523"/>
      <c r="G857" s="523"/>
      <c r="H857" s="523"/>
      <c r="I857" s="523"/>
      <c r="J857" s="523"/>
      <c r="K857" s="523"/>
      <c r="L857" s="348" t="s">
        <v>510</v>
      </c>
      <c r="M857" s="341">
        <v>786.81</v>
      </c>
    </row>
    <row r="858" spans="1:13" ht="13.5" customHeight="1" x14ac:dyDescent="0.25">
      <c r="A858" s="340" t="s">
        <v>11656</v>
      </c>
      <c r="B858" s="348" t="s">
        <v>384</v>
      </c>
      <c r="C858" s="523" t="s">
        <v>11657</v>
      </c>
      <c r="D858" s="523"/>
      <c r="E858" s="523"/>
      <c r="F858" s="523"/>
      <c r="G858" s="523"/>
      <c r="H858" s="523"/>
      <c r="I858" s="523"/>
      <c r="J858" s="523"/>
      <c r="K858" s="523"/>
      <c r="L858" s="348" t="s">
        <v>510</v>
      </c>
      <c r="M858" s="341">
        <v>69.569999999999993</v>
      </c>
    </row>
    <row r="859" spans="1:13" ht="12.75" customHeight="1" x14ac:dyDescent="0.25">
      <c r="A859" s="340" t="s">
        <v>11658</v>
      </c>
      <c r="B859" s="348" t="s">
        <v>384</v>
      </c>
      <c r="C859" s="523" t="s">
        <v>11659</v>
      </c>
      <c r="D859" s="523"/>
      <c r="E859" s="523"/>
      <c r="F859" s="523"/>
      <c r="G859" s="523"/>
      <c r="H859" s="523"/>
      <c r="I859" s="523"/>
      <c r="J859" s="523"/>
      <c r="K859" s="523"/>
      <c r="L859" s="348" t="s">
        <v>510</v>
      </c>
      <c r="M859" s="341">
        <v>13.55</v>
      </c>
    </row>
    <row r="860" spans="1:13" ht="13.5" customHeight="1" x14ac:dyDescent="0.25">
      <c r="A860" s="340" t="s">
        <v>11660</v>
      </c>
      <c r="B860" s="348" t="s">
        <v>384</v>
      </c>
      <c r="C860" s="523" t="s">
        <v>8259</v>
      </c>
      <c r="D860" s="523"/>
      <c r="E860" s="523"/>
      <c r="F860" s="523"/>
      <c r="G860" s="523"/>
      <c r="H860" s="523"/>
      <c r="I860" s="523"/>
      <c r="J860" s="523"/>
      <c r="K860" s="523"/>
      <c r="L860" s="348" t="s">
        <v>510</v>
      </c>
      <c r="M860" s="341">
        <v>18.47</v>
      </c>
    </row>
    <row r="861" spans="1:13" ht="12.75" customHeight="1" x14ac:dyDescent="0.25">
      <c r="A861" s="338" t="s">
        <v>11661</v>
      </c>
      <c r="B861" s="347" t="s">
        <v>384</v>
      </c>
      <c r="C861" s="524" t="s">
        <v>11662</v>
      </c>
      <c r="D861" s="524"/>
      <c r="E861" s="524"/>
      <c r="F861" s="524"/>
      <c r="G861" s="524"/>
      <c r="H861" s="524"/>
      <c r="I861" s="524"/>
      <c r="J861" s="524"/>
      <c r="K861" s="524"/>
      <c r="L861" s="339"/>
      <c r="M861" s="339"/>
    </row>
    <row r="862" spans="1:13" ht="12.75" customHeight="1" x14ac:dyDescent="0.25">
      <c r="A862" s="340" t="s">
        <v>11663</v>
      </c>
      <c r="B862" s="348" t="s">
        <v>384</v>
      </c>
      <c r="C862" s="523" t="s">
        <v>11664</v>
      </c>
      <c r="D862" s="523"/>
      <c r="E862" s="523"/>
      <c r="F862" s="523"/>
      <c r="G862" s="523"/>
      <c r="H862" s="523"/>
      <c r="I862" s="523"/>
      <c r="J862" s="523"/>
      <c r="K862" s="523"/>
      <c r="L862" s="348" t="s">
        <v>8</v>
      </c>
      <c r="M862" s="341">
        <v>56.9</v>
      </c>
    </row>
    <row r="863" spans="1:13" ht="13.5" customHeight="1" x14ac:dyDescent="0.25">
      <c r="A863" s="340" t="s">
        <v>11665</v>
      </c>
      <c r="B863" s="348" t="s">
        <v>384</v>
      </c>
      <c r="C863" s="523" t="s">
        <v>11666</v>
      </c>
      <c r="D863" s="523"/>
      <c r="E863" s="523"/>
      <c r="F863" s="523"/>
      <c r="G863" s="523"/>
      <c r="H863" s="523"/>
      <c r="I863" s="523"/>
      <c r="J863" s="523"/>
      <c r="K863" s="523"/>
      <c r="L863" s="348" t="s">
        <v>8</v>
      </c>
      <c r="M863" s="341">
        <v>73.34</v>
      </c>
    </row>
    <row r="864" spans="1:13" ht="12.75" customHeight="1" x14ac:dyDescent="0.25">
      <c r="A864" s="340" t="s">
        <v>11667</v>
      </c>
      <c r="B864" s="348" t="s">
        <v>384</v>
      </c>
      <c r="C864" s="523" t="s">
        <v>11668</v>
      </c>
      <c r="D864" s="523"/>
      <c r="E864" s="523"/>
      <c r="F864" s="523"/>
      <c r="G864" s="523"/>
      <c r="H864" s="523"/>
      <c r="I864" s="523"/>
      <c r="J864" s="523"/>
      <c r="K864" s="523"/>
      <c r="L864" s="348" t="s">
        <v>510</v>
      </c>
      <c r="M864" s="341">
        <v>55.56</v>
      </c>
    </row>
    <row r="865" spans="1:13" ht="13.5" customHeight="1" x14ac:dyDescent="0.25">
      <c r="A865" s="340" t="s">
        <v>11669</v>
      </c>
      <c r="B865" s="348" t="s">
        <v>384</v>
      </c>
      <c r="C865" s="523" t="s">
        <v>11670</v>
      </c>
      <c r="D865" s="523"/>
      <c r="E865" s="523"/>
      <c r="F865" s="523"/>
      <c r="G865" s="523"/>
      <c r="H865" s="523"/>
      <c r="I865" s="523"/>
      <c r="J865" s="523"/>
      <c r="K865" s="523"/>
      <c r="L865" s="348" t="s">
        <v>510</v>
      </c>
      <c r="M865" s="341">
        <v>48.15</v>
      </c>
    </row>
    <row r="866" spans="1:13" ht="12.75" customHeight="1" x14ac:dyDescent="0.25">
      <c r="A866" s="340" t="s">
        <v>11671</v>
      </c>
      <c r="B866" s="348" t="s">
        <v>384</v>
      </c>
      <c r="C866" s="523" t="s">
        <v>11672</v>
      </c>
      <c r="D866" s="523"/>
      <c r="E866" s="523"/>
      <c r="F866" s="523"/>
      <c r="G866" s="523"/>
      <c r="H866" s="523"/>
      <c r="I866" s="523"/>
      <c r="J866" s="523"/>
      <c r="K866" s="523"/>
      <c r="L866" s="348" t="s">
        <v>510</v>
      </c>
      <c r="M866" s="341">
        <v>100.91</v>
      </c>
    </row>
    <row r="867" spans="1:13" ht="12.75" customHeight="1" x14ac:dyDescent="0.25">
      <c r="A867" s="340" t="s">
        <v>11673</v>
      </c>
      <c r="B867" s="348" t="s">
        <v>384</v>
      </c>
      <c r="C867" s="523" t="s">
        <v>11674</v>
      </c>
      <c r="D867" s="523"/>
      <c r="E867" s="523"/>
      <c r="F867" s="523"/>
      <c r="G867" s="523"/>
      <c r="H867" s="523"/>
      <c r="I867" s="523"/>
      <c r="J867" s="523"/>
      <c r="K867" s="523"/>
      <c r="L867" s="348" t="s">
        <v>510</v>
      </c>
      <c r="M867" s="341">
        <v>42.89</v>
      </c>
    </row>
    <row r="868" spans="1:13" ht="13.5" customHeight="1" x14ac:dyDescent="0.25">
      <c r="A868" s="340" t="s">
        <v>11675</v>
      </c>
      <c r="B868" s="348" t="s">
        <v>384</v>
      </c>
      <c r="C868" s="523" t="s">
        <v>11676</v>
      </c>
      <c r="D868" s="523"/>
      <c r="E868" s="523"/>
      <c r="F868" s="523"/>
      <c r="G868" s="523"/>
      <c r="H868" s="523"/>
      <c r="I868" s="523"/>
      <c r="J868" s="523"/>
      <c r="K868" s="523"/>
      <c r="L868" s="348" t="s">
        <v>510</v>
      </c>
      <c r="M868" s="341">
        <v>135.52000000000001</v>
      </c>
    </row>
    <row r="869" spans="1:13" ht="12.75" customHeight="1" x14ac:dyDescent="0.25">
      <c r="A869" s="340" t="s">
        <v>11677</v>
      </c>
      <c r="B869" s="348" t="s">
        <v>384</v>
      </c>
      <c r="C869" s="523" t="s">
        <v>11678</v>
      </c>
      <c r="D869" s="523"/>
      <c r="E869" s="523"/>
      <c r="F869" s="523"/>
      <c r="G869" s="523"/>
      <c r="H869" s="523"/>
      <c r="I869" s="523"/>
      <c r="J869" s="523"/>
      <c r="K869" s="523"/>
      <c r="L869" s="348" t="s">
        <v>510</v>
      </c>
      <c r="M869" s="341">
        <v>980</v>
      </c>
    </row>
    <row r="870" spans="1:13" ht="12.75" customHeight="1" x14ac:dyDescent="0.25">
      <c r="A870" s="340" t="s">
        <v>11679</v>
      </c>
      <c r="B870" s="348" t="s">
        <v>384</v>
      </c>
      <c r="C870" s="523" t="s">
        <v>11680</v>
      </c>
      <c r="D870" s="523"/>
      <c r="E870" s="523"/>
      <c r="F870" s="523"/>
      <c r="G870" s="523"/>
      <c r="H870" s="523"/>
      <c r="I870" s="523"/>
      <c r="J870" s="523"/>
      <c r="K870" s="523"/>
      <c r="L870" s="348" t="s">
        <v>510</v>
      </c>
      <c r="M870" s="341">
        <v>36.56</v>
      </c>
    </row>
    <row r="871" spans="1:13" ht="13.5" customHeight="1" x14ac:dyDescent="0.25">
      <c r="A871" s="338" t="s">
        <v>11681</v>
      </c>
      <c r="B871" s="347" t="s">
        <v>384</v>
      </c>
      <c r="C871" s="524" t="s">
        <v>11682</v>
      </c>
      <c r="D871" s="524"/>
      <c r="E871" s="524"/>
      <c r="F871" s="524"/>
      <c r="G871" s="524"/>
      <c r="H871" s="524"/>
      <c r="I871" s="524"/>
      <c r="J871" s="524"/>
      <c r="K871" s="524"/>
      <c r="L871" s="339"/>
      <c r="M871" s="339"/>
    </row>
    <row r="872" spans="1:13" ht="12.75" customHeight="1" x14ac:dyDescent="0.25">
      <c r="A872" s="340" t="s">
        <v>11683</v>
      </c>
      <c r="B872" s="348" t="s">
        <v>384</v>
      </c>
      <c r="C872" s="523" t="s">
        <v>11684</v>
      </c>
      <c r="D872" s="523"/>
      <c r="E872" s="523"/>
      <c r="F872" s="523"/>
      <c r="G872" s="523"/>
      <c r="H872" s="523"/>
      <c r="I872" s="523"/>
      <c r="J872" s="523"/>
      <c r="K872" s="523"/>
      <c r="L872" s="348" t="s">
        <v>510</v>
      </c>
      <c r="M872" s="341">
        <v>110.52</v>
      </c>
    </row>
    <row r="873" spans="1:13" ht="13.5" customHeight="1" x14ac:dyDescent="0.25">
      <c r="A873" s="340" t="s">
        <v>11685</v>
      </c>
      <c r="B873" s="348" t="s">
        <v>384</v>
      </c>
      <c r="C873" s="523" t="s">
        <v>11686</v>
      </c>
      <c r="D873" s="523"/>
      <c r="E873" s="523"/>
      <c r="F873" s="523"/>
      <c r="G873" s="523"/>
      <c r="H873" s="523"/>
      <c r="I873" s="523"/>
      <c r="J873" s="523"/>
      <c r="K873" s="523"/>
      <c r="L873" s="348" t="s">
        <v>510</v>
      </c>
      <c r="M873" s="341">
        <v>140.33000000000001</v>
      </c>
    </row>
    <row r="874" spans="1:13" ht="12.75" customHeight="1" x14ac:dyDescent="0.25">
      <c r="A874" s="340" t="s">
        <v>11687</v>
      </c>
      <c r="B874" s="348" t="s">
        <v>384</v>
      </c>
      <c r="C874" s="523" t="s">
        <v>11688</v>
      </c>
      <c r="D874" s="523"/>
      <c r="E874" s="523"/>
      <c r="F874" s="523"/>
      <c r="G874" s="523"/>
      <c r="H874" s="523"/>
      <c r="I874" s="523"/>
      <c r="J874" s="523"/>
      <c r="K874" s="523"/>
      <c r="L874" s="348" t="s">
        <v>510</v>
      </c>
      <c r="M874" s="341">
        <v>148.11000000000001</v>
      </c>
    </row>
    <row r="875" spans="1:13" ht="12.75" customHeight="1" x14ac:dyDescent="0.25">
      <c r="A875" s="340" t="s">
        <v>11689</v>
      </c>
      <c r="B875" s="348" t="s">
        <v>384</v>
      </c>
      <c r="C875" s="523" t="s">
        <v>11690</v>
      </c>
      <c r="D875" s="523"/>
      <c r="E875" s="523"/>
      <c r="F875" s="523"/>
      <c r="G875" s="523"/>
      <c r="H875" s="523"/>
      <c r="I875" s="523"/>
      <c r="J875" s="523"/>
      <c r="K875" s="523"/>
      <c r="L875" s="348" t="s">
        <v>510</v>
      </c>
      <c r="M875" s="341">
        <v>144.35</v>
      </c>
    </row>
    <row r="876" spans="1:13" ht="13.5" customHeight="1" x14ac:dyDescent="0.25">
      <c r="A876" s="340" t="s">
        <v>11691</v>
      </c>
      <c r="B876" s="348" t="s">
        <v>384</v>
      </c>
      <c r="C876" s="523" t="s">
        <v>11692</v>
      </c>
      <c r="D876" s="523"/>
      <c r="E876" s="523"/>
      <c r="F876" s="523"/>
      <c r="G876" s="523"/>
      <c r="H876" s="523"/>
      <c r="I876" s="523"/>
      <c r="J876" s="523"/>
      <c r="K876" s="523"/>
      <c r="L876" s="348" t="s">
        <v>510</v>
      </c>
      <c r="M876" s="341">
        <v>170.25</v>
      </c>
    </row>
    <row r="877" spans="1:13" ht="12.75" customHeight="1" x14ac:dyDescent="0.25">
      <c r="A877" s="340" t="s">
        <v>11693</v>
      </c>
      <c r="B877" s="348" t="s">
        <v>384</v>
      </c>
      <c r="C877" s="523" t="s">
        <v>11694</v>
      </c>
      <c r="D877" s="523"/>
      <c r="E877" s="523"/>
      <c r="F877" s="523"/>
      <c r="G877" s="523"/>
      <c r="H877" s="523"/>
      <c r="I877" s="523"/>
      <c r="J877" s="523"/>
      <c r="K877" s="523"/>
      <c r="L877" s="348" t="s">
        <v>510</v>
      </c>
      <c r="M877" s="341">
        <v>199.58</v>
      </c>
    </row>
    <row r="878" spans="1:13" ht="13.5" customHeight="1" x14ac:dyDescent="0.25">
      <c r="A878" s="340" t="s">
        <v>11695</v>
      </c>
      <c r="B878" s="348" t="s">
        <v>384</v>
      </c>
      <c r="C878" s="523" t="s">
        <v>11696</v>
      </c>
      <c r="D878" s="523"/>
      <c r="E878" s="523"/>
      <c r="F878" s="523"/>
      <c r="G878" s="523"/>
      <c r="H878" s="523"/>
      <c r="I878" s="523"/>
      <c r="J878" s="523"/>
      <c r="K878" s="523"/>
      <c r="L878" s="348" t="s">
        <v>510</v>
      </c>
      <c r="M878" s="341">
        <v>222.52</v>
      </c>
    </row>
    <row r="879" spans="1:13" ht="12.75" customHeight="1" x14ac:dyDescent="0.25">
      <c r="A879" s="340" t="s">
        <v>11697</v>
      </c>
      <c r="B879" s="348" t="s">
        <v>384</v>
      </c>
      <c r="C879" s="523" t="s">
        <v>11698</v>
      </c>
      <c r="D879" s="523"/>
      <c r="E879" s="523"/>
      <c r="F879" s="523"/>
      <c r="G879" s="523"/>
      <c r="H879" s="523"/>
      <c r="I879" s="523"/>
      <c r="J879" s="523"/>
      <c r="K879" s="523"/>
      <c r="L879" s="348" t="s">
        <v>510</v>
      </c>
      <c r="M879" s="341">
        <v>185.3</v>
      </c>
    </row>
    <row r="880" spans="1:13" ht="12.75" customHeight="1" x14ac:dyDescent="0.25">
      <c r="A880" s="340" t="s">
        <v>11699</v>
      </c>
      <c r="B880" s="348" t="s">
        <v>384</v>
      </c>
      <c r="C880" s="523" t="s">
        <v>11700</v>
      </c>
      <c r="D880" s="523"/>
      <c r="E880" s="523"/>
      <c r="F880" s="523"/>
      <c r="G880" s="523"/>
      <c r="H880" s="523"/>
      <c r="I880" s="523"/>
      <c r="J880" s="523"/>
      <c r="K880" s="523"/>
      <c r="L880" s="348" t="s">
        <v>510</v>
      </c>
      <c r="M880" s="341">
        <v>215.59</v>
      </c>
    </row>
    <row r="881" spans="1:13" ht="13.5" customHeight="1" x14ac:dyDescent="0.25">
      <c r="A881" s="340" t="s">
        <v>11701</v>
      </c>
      <c r="B881" s="348" t="s">
        <v>384</v>
      </c>
      <c r="C881" s="523" t="s">
        <v>11702</v>
      </c>
      <c r="D881" s="523"/>
      <c r="E881" s="523"/>
      <c r="F881" s="523"/>
      <c r="G881" s="523"/>
      <c r="H881" s="523"/>
      <c r="I881" s="523"/>
      <c r="J881" s="523"/>
      <c r="K881" s="523"/>
      <c r="L881" s="348" t="s">
        <v>510</v>
      </c>
      <c r="M881" s="341">
        <v>255.39</v>
      </c>
    </row>
    <row r="882" spans="1:13" ht="12.75" customHeight="1" x14ac:dyDescent="0.25">
      <c r="A882" s="340" t="s">
        <v>11703</v>
      </c>
      <c r="B882" s="348" t="s">
        <v>384</v>
      </c>
      <c r="C882" s="523" t="s">
        <v>11704</v>
      </c>
      <c r="D882" s="523"/>
      <c r="E882" s="523"/>
      <c r="F882" s="523"/>
      <c r="G882" s="523"/>
      <c r="H882" s="523"/>
      <c r="I882" s="523"/>
      <c r="J882" s="523"/>
      <c r="K882" s="523"/>
      <c r="L882" s="348" t="s">
        <v>510</v>
      </c>
      <c r="M882" s="341">
        <v>288.74</v>
      </c>
    </row>
    <row r="883" spans="1:13" ht="12.75" customHeight="1" x14ac:dyDescent="0.25">
      <c r="A883" s="340" t="s">
        <v>11705</v>
      </c>
      <c r="B883" s="348" t="s">
        <v>384</v>
      </c>
      <c r="C883" s="523" t="s">
        <v>11706</v>
      </c>
      <c r="D883" s="523"/>
      <c r="E883" s="523"/>
      <c r="F883" s="523"/>
      <c r="G883" s="523"/>
      <c r="H883" s="523"/>
      <c r="I883" s="523"/>
      <c r="J883" s="523"/>
      <c r="K883" s="523"/>
      <c r="L883" s="348" t="s">
        <v>510</v>
      </c>
      <c r="M883" s="341">
        <v>322.69</v>
      </c>
    </row>
    <row r="884" spans="1:13" ht="13.5" customHeight="1" x14ac:dyDescent="0.25">
      <c r="A884" s="340" t="s">
        <v>11707</v>
      </c>
      <c r="B884" s="348" t="s">
        <v>384</v>
      </c>
      <c r="C884" s="523" t="s">
        <v>11708</v>
      </c>
      <c r="D884" s="523"/>
      <c r="E884" s="523"/>
      <c r="F884" s="523"/>
      <c r="G884" s="523"/>
      <c r="H884" s="523"/>
      <c r="I884" s="523"/>
      <c r="J884" s="523"/>
      <c r="K884" s="523"/>
      <c r="L884" s="348" t="s">
        <v>510</v>
      </c>
      <c r="M884" s="341">
        <v>356.04</v>
      </c>
    </row>
    <row r="885" spans="1:13" ht="12.75" customHeight="1" x14ac:dyDescent="0.25">
      <c r="A885" s="340" t="s">
        <v>11709</v>
      </c>
      <c r="B885" s="348" t="s">
        <v>384</v>
      </c>
      <c r="C885" s="523" t="s">
        <v>11710</v>
      </c>
      <c r="D885" s="523"/>
      <c r="E885" s="523"/>
      <c r="F885" s="523"/>
      <c r="G885" s="523"/>
      <c r="H885" s="523"/>
      <c r="I885" s="523"/>
      <c r="J885" s="523"/>
      <c r="K885" s="523"/>
      <c r="L885" s="348" t="s">
        <v>510</v>
      </c>
      <c r="M885" s="341">
        <v>389.4</v>
      </c>
    </row>
    <row r="886" spans="1:13" ht="13.5" customHeight="1" x14ac:dyDescent="0.25">
      <c r="A886" s="340" t="s">
        <v>11711</v>
      </c>
      <c r="B886" s="348" t="s">
        <v>384</v>
      </c>
      <c r="C886" s="523" t="s">
        <v>11712</v>
      </c>
      <c r="D886" s="523"/>
      <c r="E886" s="523"/>
      <c r="F886" s="523"/>
      <c r="G886" s="523"/>
      <c r="H886" s="523"/>
      <c r="I886" s="523"/>
      <c r="J886" s="523"/>
      <c r="K886" s="523"/>
      <c r="L886" s="348" t="s">
        <v>510</v>
      </c>
      <c r="M886" s="341">
        <v>423.35</v>
      </c>
    </row>
    <row r="887" spans="1:13" ht="12.75" customHeight="1" x14ac:dyDescent="0.25">
      <c r="A887" s="340" t="s">
        <v>11713</v>
      </c>
      <c r="B887" s="348" t="s">
        <v>384</v>
      </c>
      <c r="C887" s="523" t="s">
        <v>11714</v>
      </c>
      <c r="D887" s="523"/>
      <c r="E887" s="523"/>
      <c r="F887" s="523"/>
      <c r="G887" s="523"/>
      <c r="H887" s="523"/>
      <c r="I887" s="523"/>
      <c r="J887" s="523"/>
      <c r="K887" s="523"/>
      <c r="L887" s="348" t="s">
        <v>510</v>
      </c>
      <c r="M887" s="341">
        <v>230.01</v>
      </c>
    </row>
    <row r="888" spans="1:13" ht="12.75" customHeight="1" x14ac:dyDescent="0.25">
      <c r="A888" s="340" t="s">
        <v>11715</v>
      </c>
      <c r="B888" s="348" t="s">
        <v>384</v>
      </c>
      <c r="C888" s="523" t="s">
        <v>11716</v>
      </c>
      <c r="D888" s="523"/>
      <c r="E888" s="523"/>
      <c r="F888" s="523"/>
      <c r="G888" s="523"/>
      <c r="H888" s="523"/>
      <c r="I888" s="523"/>
      <c r="J888" s="523"/>
      <c r="K888" s="523"/>
      <c r="L888" s="348" t="s">
        <v>510</v>
      </c>
      <c r="M888" s="341">
        <v>270.27999999999997</v>
      </c>
    </row>
    <row r="889" spans="1:13" ht="13.5" customHeight="1" x14ac:dyDescent="0.25">
      <c r="A889" s="340" t="s">
        <v>11717</v>
      </c>
      <c r="B889" s="348" t="s">
        <v>384</v>
      </c>
      <c r="C889" s="523" t="s">
        <v>11718</v>
      </c>
      <c r="D889" s="523"/>
      <c r="E889" s="523"/>
      <c r="F889" s="523"/>
      <c r="G889" s="523"/>
      <c r="H889" s="523"/>
      <c r="I889" s="523"/>
      <c r="J889" s="523"/>
      <c r="K889" s="523"/>
      <c r="L889" s="348" t="s">
        <v>510</v>
      </c>
      <c r="M889" s="341">
        <v>309.94</v>
      </c>
    </row>
    <row r="890" spans="1:13" ht="12.75" customHeight="1" x14ac:dyDescent="0.25">
      <c r="A890" s="340" t="s">
        <v>11719</v>
      </c>
      <c r="B890" s="348" t="s">
        <v>384</v>
      </c>
      <c r="C890" s="523" t="s">
        <v>11720</v>
      </c>
      <c r="D890" s="523"/>
      <c r="E890" s="523"/>
      <c r="F890" s="523"/>
      <c r="G890" s="523"/>
      <c r="H890" s="523"/>
      <c r="I890" s="523"/>
      <c r="J890" s="523"/>
      <c r="K890" s="523"/>
      <c r="L890" s="348" t="s">
        <v>510</v>
      </c>
      <c r="M890" s="341">
        <v>349.63</v>
      </c>
    </row>
    <row r="891" spans="1:13" ht="13.5" customHeight="1" x14ac:dyDescent="0.25">
      <c r="A891" s="340" t="s">
        <v>11721</v>
      </c>
      <c r="B891" s="348" t="s">
        <v>384</v>
      </c>
      <c r="C891" s="523" t="s">
        <v>11722</v>
      </c>
      <c r="D891" s="523"/>
      <c r="E891" s="523"/>
      <c r="F891" s="523"/>
      <c r="G891" s="523"/>
      <c r="H891" s="523"/>
      <c r="I891" s="523"/>
      <c r="J891" s="523"/>
      <c r="K891" s="523"/>
      <c r="L891" s="348" t="s">
        <v>510</v>
      </c>
      <c r="M891" s="341">
        <v>389.29</v>
      </c>
    </row>
    <row r="892" spans="1:13" ht="12.75" customHeight="1" x14ac:dyDescent="0.25">
      <c r="A892" s="340" t="s">
        <v>11723</v>
      </c>
      <c r="B892" s="348" t="s">
        <v>384</v>
      </c>
      <c r="C892" s="523" t="s">
        <v>11724</v>
      </c>
      <c r="D892" s="523"/>
      <c r="E892" s="523"/>
      <c r="F892" s="523"/>
      <c r="G892" s="523"/>
      <c r="H892" s="523"/>
      <c r="I892" s="523"/>
      <c r="J892" s="523"/>
      <c r="K892" s="523"/>
      <c r="L892" s="348" t="s">
        <v>510</v>
      </c>
      <c r="M892" s="341">
        <v>428.91</v>
      </c>
    </row>
    <row r="893" spans="1:13" ht="12.75" customHeight="1" x14ac:dyDescent="0.25">
      <c r="A893" s="340" t="s">
        <v>11725</v>
      </c>
      <c r="B893" s="348" t="s">
        <v>384</v>
      </c>
      <c r="C893" s="523" t="s">
        <v>11726</v>
      </c>
      <c r="D893" s="523"/>
      <c r="E893" s="523"/>
      <c r="F893" s="523"/>
      <c r="G893" s="523"/>
      <c r="H893" s="523"/>
      <c r="I893" s="523"/>
      <c r="J893" s="523"/>
      <c r="K893" s="523"/>
      <c r="L893" s="348" t="s">
        <v>510</v>
      </c>
      <c r="M893" s="341">
        <v>468.6</v>
      </c>
    </row>
    <row r="894" spans="1:13" ht="13.5" customHeight="1" x14ac:dyDescent="0.25">
      <c r="A894" s="340" t="s">
        <v>11727</v>
      </c>
      <c r="B894" s="348" t="s">
        <v>384</v>
      </c>
      <c r="C894" s="523" t="s">
        <v>11728</v>
      </c>
      <c r="D894" s="523"/>
      <c r="E894" s="523"/>
      <c r="F894" s="523"/>
      <c r="G894" s="523"/>
      <c r="H894" s="523"/>
      <c r="I894" s="523"/>
      <c r="J894" s="523"/>
      <c r="K894" s="523"/>
      <c r="L894" s="348" t="s">
        <v>510</v>
      </c>
      <c r="M894" s="341">
        <v>511.17</v>
      </c>
    </row>
    <row r="895" spans="1:13" ht="12.75" customHeight="1" x14ac:dyDescent="0.25">
      <c r="A895" s="340" t="s">
        <v>11729</v>
      </c>
      <c r="B895" s="348" t="s">
        <v>384</v>
      </c>
      <c r="C895" s="523" t="s">
        <v>11730</v>
      </c>
      <c r="D895" s="523"/>
      <c r="E895" s="523"/>
      <c r="F895" s="523"/>
      <c r="G895" s="523"/>
      <c r="H895" s="523"/>
      <c r="I895" s="523"/>
      <c r="J895" s="523"/>
      <c r="K895" s="523"/>
      <c r="L895" s="348" t="s">
        <v>510</v>
      </c>
      <c r="M895" s="341">
        <v>548.52</v>
      </c>
    </row>
    <row r="896" spans="1:13" ht="12.75" customHeight="1" x14ac:dyDescent="0.25">
      <c r="A896" s="340" t="s">
        <v>11731</v>
      </c>
      <c r="B896" s="348" t="s">
        <v>384</v>
      </c>
      <c r="C896" s="523" t="s">
        <v>11732</v>
      </c>
      <c r="D896" s="523"/>
      <c r="E896" s="523"/>
      <c r="F896" s="523"/>
      <c r="G896" s="523"/>
      <c r="H896" s="523"/>
      <c r="I896" s="523"/>
      <c r="J896" s="523"/>
      <c r="K896" s="523"/>
      <c r="L896" s="348" t="s">
        <v>510</v>
      </c>
      <c r="M896" s="341">
        <v>278.55</v>
      </c>
    </row>
    <row r="897" spans="1:13" ht="13.5" customHeight="1" x14ac:dyDescent="0.25">
      <c r="A897" s="340" t="s">
        <v>11733</v>
      </c>
      <c r="B897" s="348" t="s">
        <v>384</v>
      </c>
      <c r="C897" s="523" t="s">
        <v>11734</v>
      </c>
      <c r="D897" s="523"/>
      <c r="E897" s="523"/>
      <c r="F897" s="523"/>
      <c r="G897" s="523"/>
      <c r="H897" s="523"/>
      <c r="I897" s="523"/>
      <c r="J897" s="523"/>
      <c r="K897" s="523"/>
      <c r="L897" s="348" t="s">
        <v>510</v>
      </c>
      <c r="M897" s="341">
        <v>331.2</v>
      </c>
    </row>
    <row r="898" spans="1:13" ht="12.75" customHeight="1" x14ac:dyDescent="0.25">
      <c r="A898" s="340" t="s">
        <v>11735</v>
      </c>
      <c r="B898" s="348" t="s">
        <v>384</v>
      </c>
      <c r="C898" s="523" t="s">
        <v>11736</v>
      </c>
      <c r="D898" s="523"/>
      <c r="E898" s="523"/>
      <c r="F898" s="523"/>
      <c r="G898" s="523"/>
      <c r="H898" s="523"/>
      <c r="I898" s="523"/>
      <c r="J898" s="523"/>
      <c r="K898" s="523"/>
      <c r="L898" s="348" t="s">
        <v>510</v>
      </c>
      <c r="M898" s="341">
        <v>379.04</v>
      </c>
    </row>
    <row r="899" spans="1:13" ht="13.5" customHeight="1" x14ac:dyDescent="0.25">
      <c r="A899" s="340" t="s">
        <v>11737</v>
      </c>
      <c r="B899" s="348" t="s">
        <v>384</v>
      </c>
      <c r="C899" s="523" t="s">
        <v>11738</v>
      </c>
      <c r="D899" s="523"/>
      <c r="E899" s="523"/>
      <c r="F899" s="523"/>
      <c r="G899" s="523"/>
      <c r="H899" s="523"/>
      <c r="I899" s="523"/>
      <c r="J899" s="523"/>
      <c r="K899" s="523"/>
      <c r="L899" s="348" t="s">
        <v>510</v>
      </c>
      <c r="M899" s="341">
        <v>426.84</v>
      </c>
    </row>
    <row r="900" spans="1:13" ht="12.75" customHeight="1" x14ac:dyDescent="0.25">
      <c r="A900" s="340" t="s">
        <v>11739</v>
      </c>
      <c r="B900" s="348" t="s">
        <v>384</v>
      </c>
      <c r="C900" s="523" t="s">
        <v>11740</v>
      </c>
      <c r="D900" s="523"/>
      <c r="E900" s="523"/>
      <c r="F900" s="523"/>
      <c r="G900" s="523"/>
      <c r="H900" s="523"/>
      <c r="I900" s="523"/>
      <c r="J900" s="523"/>
      <c r="K900" s="523"/>
      <c r="L900" s="348" t="s">
        <v>510</v>
      </c>
      <c r="M900" s="341">
        <v>474.68</v>
      </c>
    </row>
    <row r="901" spans="1:13" ht="12.75" customHeight="1" x14ac:dyDescent="0.25">
      <c r="A901" s="340" t="s">
        <v>11741</v>
      </c>
      <c r="B901" s="348" t="s">
        <v>384</v>
      </c>
      <c r="C901" s="523" t="s">
        <v>11742</v>
      </c>
      <c r="D901" s="523"/>
      <c r="E901" s="523"/>
      <c r="F901" s="523"/>
      <c r="G901" s="523"/>
      <c r="H901" s="523"/>
      <c r="I901" s="523"/>
      <c r="J901" s="523"/>
      <c r="K901" s="523"/>
      <c r="L901" s="348" t="s">
        <v>510</v>
      </c>
      <c r="M901" s="341">
        <v>522.46</v>
      </c>
    </row>
    <row r="902" spans="1:13" ht="13.5" customHeight="1" x14ac:dyDescent="0.25">
      <c r="A902" s="340" t="s">
        <v>11743</v>
      </c>
      <c r="B902" s="348" t="s">
        <v>384</v>
      </c>
      <c r="C902" s="523" t="s">
        <v>11744</v>
      </c>
      <c r="D902" s="523"/>
      <c r="E902" s="523"/>
      <c r="F902" s="523"/>
      <c r="G902" s="523"/>
      <c r="H902" s="523"/>
      <c r="I902" s="523"/>
      <c r="J902" s="523"/>
      <c r="K902" s="523"/>
      <c r="L902" s="348" t="s">
        <v>510</v>
      </c>
      <c r="M902" s="341">
        <v>570.32000000000005</v>
      </c>
    </row>
    <row r="903" spans="1:13" ht="12.75" customHeight="1" x14ac:dyDescent="0.25">
      <c r="A903" s="340" t="s">
        <v>11745</v>
      </c>
      <c r="B903" s="348" t="s">
        <v>384</v>
      </c>
      <c r="C903" s="523" t="s">
        <v>11746</v>
      </c>
      <c r="D903" s="523"/>
      <c r="E903" s="523"/>
      <c r="F903" s="523"/>
      <c r="G903" s="523"/>
      <c r="H903" s="523"/>
      <c r="I903" s="523"/>
      <c r="J903" s="523"/>
      <c r="K903" s="523"/>
      <c r="L903" s="348" t="s">
        <v>510</v>
      </c>
      <c r="M903" s="341">
        <v>618.11</v>
      </c>
    </row>
    <row r="904" spans="1:13" ht="13.5" customHeight="1" x14ac:dyDescent="0.25">
      <c r="A904" s="340" t="s">
        <v>11747</v>
      </c>
      <c r="B904" s="348" t="s">
        <v>384</v>
      </c>
      <c r="C904" s="523" t="s">
        <v>11748</v>
      </c>
      <c r="D904" s="523"/>
      <c r="E904" s="523"/>
      <c r="F904" s="523"/>
      <c r="G904" s="523"/>
      <c r="H904" s="523"/>
      <c r="I904" s="523"/>
      <c r="J904" s="523"/>
      <c r="K904" s="523"/>
      <c r="L904" s="348" t="s">
        <v>510</v>
      </c>
      <c r="M904" s="341">
        <v>665.95</v>
      </c>
    </row>
    <row r="905" spans="1:13" ht="12.75" customHeight="1" x14ac:dyDescent="0.25">
      <c r="A905" s="340" t="s">
        <v>11749</v>
      </c>
      <c r="B905" s="348" t="s">
        <v>384</v>
      </c>
      <c r="C905" s="523" t="s">
        <v>11750</v>
      </c>
      <c r="D905" s="523"/>
      <c r="E905" s="523"/>
      <c r="F905" s="523"/>
      <c r="G905" s="523"/>
      <c r="H905" s="523"/>
      <c r="I905" s="523"/>
      <c r="J905" s="523"/>
      <c r="K905" s="523"/>
      <c r="L905" s="348" t="s">
        <v>510</v>
      </c>
      <c r="M905" s="341">
        <v>713.75</v>
      </c>
    </row>
    <row r="906" spans="1:13" ht="12.75" customHeight="1" x14ac:dyDescent="0.25">
      <c r="A906" s="340" t="s">
        <v>11751</v>
      </c>
      <c r="B906" s="348" t="s">
        <v>384</v>
      </c>
      <c r="C906" s="523" t="s">
        <v>11752</v>
      </c>
      <c r="D906" s="523"/>
      <c r="E906" s="523"/>
      <c r="F906" s="523"/>
      <c r="G906" s="523"/>
      <c r="H906" s="523"/>
      <c r="I906" s="523"/>
      <c r="J906" s="523"/>
      <c r="K906" s="523"/>
      <c r="L906" s="348" t="s">
        <v>510</v>
      </c>
      <c r="M906" s="341">
        <v>745.24</v>
      </c>
    </row>
    <row r="907" spans="1:13" ht="13.5" customHeight="1" x14ac:dyDescent="0.25">
      <c r="A907" s="340" t="s">
        <v>11753</v>
      </c>
      <c r="B907" s="348" t="s">
        <v>384</v>
      </c>
      <c r="C907" s="523" t="s">
        <v>11754</v>
      </c>
      <c r="D907" s="523"/>
      <c r="E907" s="523"/>
      <c r="F907" s="523"/>
      <c r="G907" s="523"/>
      <c r="H907" s="523"/>
      <c r="I907" s="523"/>
      <c r="J907" s="523"/>
      <c r="K907" s="523"/>
      <c r="L907" s="348" t="s">
        <v>510</v>
      </c>
      <c r="M907" s="341">
        <v>659.92</v>
      </c>
    </row>
    <row r="908" spans="1:13" ht="12.75" customHeight="1" x14ac:dyDescent="0.25">
      <c r="A908" s="340" t="s">
        <v>11755</v>
      </c>
      <c r="B908" s="348" t="s">
        <v>384</v>
      </c>
      <c r="C908" s="523" t="s">
        <v>11756</v>
      </c>
      <c r="D908" s="523"/>
      <c r="E908" s="523"/>
      <c r="F908" s="523"/>
      <c r="G908" s="523"/>
      <c r="H908" s="523"/>
      <c r="I908" s="523"/>
      <c r="J908" s="523"/>
      <c r="K908" s="523"/>
      <c r="L908" s="348" t="s">
        <v>510</v>
      </c>
      <c r="M908" s="341">
        <v>735.14</v>
      </c>
    </row>
    <row r="909" spans="1:13" ht="13.5" customHeight="1" x14ac:dyDescent="0.25">
      <c r="A909" s="340" t="s">
        <v>11757</v>
      </c>
      <c r="B909" s="348" t="s">
        <v>384</v>
      </c>
      <c r="C909" s="523" t="s">
        <v>11758</v>
      </c>
      <c r="D909" s="523"/>
      <c r="E909" s="523"/>
      <c r="F909" s="523"/>
      <c r="G909" s="523"/>
      <c r="H909" s="523"/>
      <c r="I909" s="523"/>
      <c r="J909" s="523"/>
      <c r="K909" s="523"/>
      <c r="L909" s="348" t="s">
        <v>510</v>
      </c>
      <c r="M909" s="341">
        <v>810.42</v>
      </c>
    </row>
    <row r="910" spans="1:13" ht="12.75" customHeight="1" x14ac:dyDescent="0.25">
      <c r="A910" s="340" t="s">
        <v>11759</v>
      </c>
      <c r="B910" s="348" t="s">
        <v>384</v>
      </c>
      <c r="C910" s="523" t="s">
        <v>11760</v>
      </c>
      <c r="D910" s="523"/>
      <c r="E910" s="523"/>
      <c r="F910" s="523"/>
      <c r="G910" s="523"/>
      <c r="H910" s="523"/>
      <c r="I910" s="523"/>
      <c r="J910" s="523"/>
      <c r="K910" s="523"/>
      <c r="L910" s="348" t="s">
        <v>510</v>
      </c>
      <c r="M910" s="341">
        <v>885.69</v>
      </c>
    </row>
    <row r="911" spans="1:13" ht="12.75" customHeight="1" x14ac:dyDescent="0.25">
      <c r="A911" s="340" t="s">
        <v>11761</v>
      </c>
      <c r="B911" s="348" t="s">
        <v>384</v>
      </c>
      <c r="C911" s="523" t="s">
        <v>11762</v>
      </c>
      <c r="D911" s="523"/>
      <c r="E911" s="523"/>
      <c r="F911" s="523"/>
      <c r="G911" s="523"/>
      <c r="H911" s="523"/>
      <c r="I911" s="523"/>
      <c r="J911" s="523"/>
      <c r="K911" s="523"/>
      <c r="L911" s="348" t="s">
        <v>510</v>
      </c>
      <c r="M911" s="341">
        <v>960.96</v>
      </c>
    </row>
    <row r="912" spans="1:13" ht="13.5" customHeight="1" x14ac:dyDescent="0.25">
      <c r="A912" s="340" t="s">
        <v>11763</v>
      </c>
      <c r="B912" s="348" t="s">
        <v>384</v>
      </c>
      <c r="C912" s="523" t="s">
        <v>11764</v>
      </c>
      <c r="D912" s="523"/>
      <c r="E912" s="523"/>
      <c r="F912" s="523"/>
      <c r="G912" s="523"/>
      <c r="H912" s="523"/>
      <c r="I912" s="523"/>
      <c r="J912" s="523"/>
      <c r="K912" s="523"/>
      <c r="L912" s="348" t="s">
        <v>510</v>
      </c>
      <c r="M912" s="341">
        <v>1061.02</v>
      </c>
    </row>
    <row r="913" spans="1:13" ht="12.75" customHeight="1" x14ac:dyDescent="0.25">
      <c r="A913" s="340" t="s">
        <v>11765</v>
      </c>
      <c r="B913" s="348" t="s">
        <v>384</v>
      </c>
      <c r="C913" s="523" t="s">
        <v>11766</v>
      </c>
      <c r="D913" s="523"/>
      <c r="E913" s="523"/>
      <c r="F913" s="523"/>
      <c r="G913" s="523"/>
      <c r="H913" s="523"/>
      <c r="I913" s="523"/>
      <c r="J913" s="523"/>
      <c r="K913" s="523"/>
      <c r="L913" s="348" t="s">
        <v>510</v>
      </c>
      <c r="M913" s="341">
        <v>1112.05</v>
      </c>
    </row>
    <row r="914" spans="1:13" ht="12.75" customHeight="1" x14ac:dyDescent="0.25">
      <c r="A914" s="340" t="s">
        <v>11767</v>
      </c>
      <c r="B914" s="348" t="s">
        <v>384</v>
      </c>
      <c r="C914" s="523" t="s">
        <v>11768</v>
      </c>
      <c r="D914" s="523"/>
      <c r="E914" s="523"/>
      <c r="F914" s="523"/>
      <c r="G914" s="523"/>
      <c r="H914" s="523"/>
      <c r="I914" s="523"/>
      <c r="J914" s="523"/>
      <c r="K914" s="523"/>
      <c r="L914" s="348" t="s">
        <v>510</v>
      </c>
      <c r="M914" s="341">
        <v>1187.3</v>
      </c>
    </row>
    <row r="915" spans="1:13" ht="13.5" customHeight="1" x14ac:dyDescent="0.25">
      <c r="A915" s="340" t="s">
        <v>11769</v>
      </c>
      <c r="B915" s="348" t="s">
        <v>384</v>
      </c>
      <c r="C915" s="523" t="s">
        <v>11770</v>
      </c>
      <c r="D915" s="523"/>
      <c r="E915" s="523"/>
      <c r="F915" s="523"/>
      <c r="G915" s="523"/>
      <c r="H915" s="523"/>
      <c r="I915" s="523"/>
      <c r="J915" s="523"/>
      <c r="K915" s="523"/>
      <c r="L915" s="348" t="s">
        <v>510</v>
      </c>
      <c r="M915" s="341">
        <v>1262.58</v>
      </c>
    </row>
    <row r="916" spans="1:13" ht="12.75" customHeight="1" x14ac:dyDescent="0.25">
      <c r="A916" s="340" t="s">
        <v>11771</v>
      </c>
      <c r="B916" s="348" t="s">
        <v>384</v>
      </c>
      <c r="C916" s="523" t="s">
        <v>11772</v>
      </c>
      <c r="D916" s="523"/>
      <c r="E916" s="523"/>
      <c r="F916" s="523"/>
      <c r="G916" s="523"/>
      <c r="H916" s="523"/>
      <c r="I916" s="523"/>
      <c r="J916" s="523"/>
      <c r="K916" s="523"/>
      <c r="L916" s="348" t="s">
        <v>510</v>
      </c>
      <c r="M916" s="341">
        <v>1337.85</v>
      </c>
    </row>
    <row r="917" spans="1:13" ht="13.5" customHeight="1" x14ac:dyDescent="0.25">
      <c r="A917" s="340" t="s">
        <v>11773</v>
      </c>
      <c r="B917" s="348" t="s">
        <v>384</v>
      </c>
      <c r="C917" s="523" t="s">
        <v>11774</v>
      </c>
      <c r="D917" s="523"/>
      <c r="E917" s="523"/>
      <c r="F917" s="523"/>
      <c r="G917" s="523"/>
      <c r="H917" s="523"/>
      <c r="I917" s="523"/>
      <c r="J917" s="523"/>
      <c r="K917" s="523"/>
      <c r="L917" s="348" t="s">
        <v>510</v>
      </c>
      <c r="M917" s="341">
        <v>1413.08</v>
      </c>
    </row>
    <row r="918" spans="1:13" ht="12.75" customHeight="1" x14ac:dyDescent="0.25">
      <c r="A918" s="338" t="s">
        <v>11775</v>
      </c>
      <c r="B918" s="347" t="s">
        <v>384</v>
      </c>
      <c r="C918" s="524" t="s">
        <v>11776</v>
      </c>
      <c r="D918" s="524"/>
      <c r="E918" s="524"/>
      <c r="F918" s="524"/>
      <c r="G918" s="524"/>
      <c r="H918" s="524"/>
      <c r="I918" s="524"/>
      <c r="J918" s="524"/>
      <c r="K918" s="524"/>
      <c r="L918" s="339"/>
      <c r="M918" s="339"/>
    </row>
    <row r="919" spans="1:13" ht="12.75" customHeight="1" x14ac:dyDescent="0.25">
      <c r="A919" s="340" t="s">
        <v>11777</v>
      </c>
      <c r="B919" s="348" t="s">
        <v>384</v>
      </c>
      <c r="C919" s="523" t="s">
        <v>11684</v>
      </c>
      <c r="D919" s="523"/>
      <c r="E919" s="523"/>
      <c r="F919" s="523"/>
      <c r="G919" s="523"/>
      <c r="H919" s="523"/>
      <c r="I919" s="523"/>
      <c r="J919" s="523"/>
      <c r="K919" s="523"/>
      <c r="L919" s="348" t="s">
        <v>510</v>
      </c>
      <c r="M919" s="341">
        <v>211.36</v>
      </c>
    </row>
    <row r="920" spans="1:13" ht="13.5" customHeight="1" x14ac:dyDescent="0.25">
      <c r="A920" s="340" t="s">
        <v>11778</v>
      </c>
      <c r="B920" s="348" t="s">
        <v>384</v>
      </c>
      <c r="C920" s="523" t="s">
        <v>11686</v>
      </c>
      <c r="D920" s="523"/>
      <c r="E920" s="523"/>
      <c r="F920" s="523"/>
      <c r="G920" s="523"/>
      <c r="H920" s="523"/>
      <c r="I920" s="523"/>
      <c r="J920" s="523"/>
      <c r="K920" s="523"/>
      <c r="L920" s="348" t="s">
        <v>510</v>
      </c>
      <c r="M920" s="341">
        <v>241.17</v>
      </c>
    </row>
    <row r="921" spans="1:13" ht="12.75" customHeight="1" x14ac:dyDescent="0.25">
      <c r="A921" s="340" t="s">
        <v>11779</v>
      </c>
      <c r="B921" s="348" t="s">
        <v>384</v>
      </c>
      <c r="C921" s="523" t="s">
        <v>11688</v>
      </c>
      <c r="D921" s="523"/>
      <c r="E921" s="523"/>
      <c r="F921" s="523"/>
      <c r="G921" s="523"/>
      <c r="H921" s="523"/>
      <c r="I921" s="523"/>
      <c r="J921" s="523"/>
      <c r="K921" s="523"/>
      <c r="L921" s="348" t="s">
        <v>510</v>
      </c>
      <c r="M921" s="341">
        <v>248.95</v>
      </c>
    </row>
    <row r="922" spans="1:13" ht="13.5" customHeight="1" x14ac:dyDescent="0.25">
      <c r="A922" s="340" t="s">
        <v>11780</v>
      </c>
      <c r="B922" s="348" t="s">
        <v>384</v>
      </c>
      <c r="C922" s="523" t="s">
        <v>11690</v>
      </c>
      <c r="D922" s="523"/>
      <c r="E922" s="523"/>
      <c r="F922" s="523"/>
      <c r="G922" s="523"/>
      <c r="H922" s="523"/>
      <c r="I922" s="523"/>
      <c r="J922" s="523"/>
      <c r="K922" s="523"/>
      <c r="L922" s="348" t="s">
        <v>510</v>
      </c>
      <c r="M922" s="341">
        <v>270.77999999999997</v>
      </c>
    </row>
    <row r="923" spans="1:13" ht="12.75" customHeight="1" x14ac:dyDescent="0.25">
      <c r="A923" s="340" t="s">
        <v>11781</v>
      </c>
      <c r="B923" s="348" t="s">
        <v>384</v>
      </c>
      <c r="C923" s="523" t="s">
        <v>11692</v>
      </c>
      <c r="D923" s="523"/>
      <c r="E923" s="523"/>
      <c r="F923" s="523"/>
      <c r="G923" s="523"/>
      <c r="H923" s="523"/>
      <c r="I923" s="523"/>
      <c r="J923" s="523"/>
      <c r="K923" s="523"/>
      <c r="L923" s="348" t="s">
        <v>510</v>
      </c>
      <c r="M923" s="341">
        <v>296.68</v>
      </c>
    </row>
    <row r="924" spans="1:13" ht="12.75" customHeight="1" x14ac:dyDescent="0.25">
      <c r="A924" s="340" t="s">
        <v>11782</v>
      </c>
      <c r="B924" s="348" t="s">
        <v>384</v>
      </c>
      <c r="C924" s="523" t="s">
        <v>11694</v>
      </c>
      <c r="D924" s="523"/>
      <c r="E924" s="523"/>
      <c r="F924" s="523"/>
      <c r="G924" s="523"/>
      <c r="H924" s="523"/>
      <c r="I924" s="523"/>
      <c r="J924" s="523"/>
      <c r="K924" s="523"/>
      <c r="L924" s="348" t="s">
        <v>510</v>
      </c>
      <c r="M924" s="341">
        <v>323.11</v>
      </c>
    </row>
    <row r="925" spans="1:13" ht="13.5" customHeight="1" x14ac:dyDescent="0.25">
      <c r="A925" s="340" t="s">
        <v>11783</v>
      </c>
      <c r="B925" s="348" t="s">
        <v>384</v>
      </c>
      <c r="C925" s="523" t="s">
        <v>11696</v>
      </c>
      <c r="D925" s="523"/>
      <c r="E925" s="523"/>
      <c r="F925" s="523"/>
      <c r="G925" s="523"/>
      <c r="H925" s="523"/>
      <c r="I925" s="523"/>
      <c r="J925" s="523"/>
      <c r="K925" s="523"/>
      <c r="L925" s="348" t="s">
        <v>510</v>
      </c>
      <c r="M925" s="341">
        <v>348.95</v>
      </c>
    </row>
    <row r="926" spans="1:13" ht="12.75" customHeight="1" x14ac:dyDescent="0.25">
      <c r="A926" s="340" t="s">
        <v>11784</v>
      </c>
      <c r="B926" s="348" t="s">
        <v>384</v>
      </c>
      <c r="C926" s="523" t="s">
        <v>11698</v>
      </c>
      <c r="D926" s="523"/>
      <c r="E926" s="523"/>
      <c r="F926" s="523"/>
      <c r="G926" s="523"/>
      <c r="H926" s="523"/>
      <c r="I926" s="523"/>
      <c r="J926" s="523"/>
      <c r="K926" s="523"/>
      <c r="L926" s="348" t="s">
        <v>510</v>
      </c>
      <c r="M926" s="341">
        <v>384.54</v>
      </c>
    </row>
    <row r="927" spans="1:13" ht="12.75" customHeight="1" x14ac:dyDescent="0.25">
      <c r="A927" s="340" t="s">
        <v>11785</v>
      </c>
      <c r="B927" s="348" t="s">
        <v>384</v>
      </c>
      <c r="C927" s="523" t="s">
        <v>11700</v>
      </c>
      <c r="D927" s="523"/>
      <c r="E927" s="523"/>
      <c r="F927" s="523"/>
      <c r="G927" s="523"/>
      <c r="H927" s="523"/>
      <c r="I927" s="523"/>
      <c r="J927" s="523"/>
      <c r="K927" s="523"/>
      <c r="L927" s="348" t="s">
        <v>510</v>
      </c>
      <c r="M927" s="341">
        <v>417.84</v>
      </c>
    </row>
    <row r="928" spans="1:13" ht="13.5" customHeight="1" x14ac:dyDescent="0.25">
      <c r="A928" s="340" t="s">
        <v>11786</v>
      </c>
      <c r="B928" s="348" t="s">
        <v>384</v>
      </c>
      <c r="C928" s="523" t="s">
        <v>11702</v>
      </c>
      <c r="D928" s="523"/>
      <c r="E928" s="523"/>
      <c r="F928" s="523"/>
      <c r="G928" s="523"/>
      <c r="H928" s="523"/>
      <c r="I928" s="523"/>
      <c r="J928" s="523"/>
      <c r="K928" s="523"/>
      <c r="L928" s="348" t="s">
        <v>510</v>
      </c>
      <c r="M928" s="341">
        <v>450.55</v>
      </c>
    </row>
    <row r="929" spans="1:13" ht="12.75" customHeight="1" x14ac:dyDescent="0.25">
      <c r="A929" s="340" t="s">
        <v>11787</v>
      </c>
      <c r="B929" s="348" t="s">
        <v>384</v>
      </c>
      <c r="C929" s="523" t="s">
        <v>11704</v>
      </c>
      <c r="D929" s="523"/>
      <c r="E929" s="523"/>
      <c r="F929" s="523"/>
      <c r="G929" s="523"/>
      <c r="H929" s="523"/>
      <c r="I929" s="523"/>
      <c r="J929" s="523"/>
      <c r="K929" s="523"/>
      <c r="L929" s="348" t="s">
        <v>510</v>
      </c>
      <c r="M929" s="341">
        <v>483.26</v>
      </c>
    </row>
    <row r="930" spans="1:13" ht="13.5" customHeight="1" x14ac:dyDescent="0.25">
      <c r="A930" s="340" t="s">
        <v>11788</v>
      </c>
      <c r="B930" s="348" t="s">
        <v>384</v>
      </c>
      <c r="C930" s="523" t="s">
        <v>11706</v>
      </c>
      <c r="D930" s="523"/>
      <c r="E930" s="523"/>
      <c r="F930" s="523"/>
      <c r="G930" s="523"/>
      <c r="H930" s="523"/>
      <c r="I930" s="523"/>
      <c r="J930" s="523"/>
      <c r="K930" s="523"/>
      <c r="L930" s="348" t="s">
        <v>510</v>
      </c>
      <c r="M930" s="341">
        <v>516.57000000000005</v>
      </c>
    </row>
    <row r="931" spans="1:13" ht="12.75" customHeight="1" x14ac:dyDescent="0.25">
      <c r="A931" s="340" t="s">
        <v>11789</v>
      </c>
      <c r="B931" s="348" t="s">
        <v>384</v>
      </c>
      <c r="C931" s="523" t="s">
        <v>11708</v>
      </c>
      <c r="D931" s="523"/>
      <c r="E931" s="523"/>
      <c r="F931" s="523"/>
      <c r="G931" s="523"/>
      <c r="H931" s="523"/>
      <c r="I931" s="523"/>
      <c r="J931" s="523"/>
      <c r="K931" s="523"/>
      <c r="L931" s="348" t="s">
        <v>510</v>
      </c>
      <c r="M931" s="341">
        <v>549.27</v>
      </c>
    </row>
    <row r="932" spans="1:13" ht="12.75" customHeight="1" x14ac:dyDescent="0.25">
      <c r="A932" s="340" t="s">
        <v>11790</v>
      </c>
      <c r="B932" s="348" t="s">
        <v>384</v>
      </c>
      <c r="C932" s="523" t="s">
        <v>11710</v>
      </c>
      <c r="D932" s="523"/>
      <c r="E932" s="523"/>
      <c r="F932" s="523"/>
      <c r="G932" s="523"/>
      <c r="H932" s="523"/>
      <c r="I932" s="523"/>
      <c r="J932" s="523"/>
      <c r="K932" s="523"/>
      <c r="L932" s="348" t="s">
        <v>510</v>
      </c>
      <c r="M932" s="341">
        <v>579.84</v>
      </c>
    </row>
    <row r="933" spans="1:13" ht="13.5" customHeight="1" x14ac:dyDescent="0.25">
      <c r="A933" s="340" t="s">
        <v>11791</v>
      </c>
      <c r="B933" s="348" t="s">
        <v>384</v>
      </c>
      <c r="C933" s="523" t="s">
        <v>11712</v>
      </c>
      <c r="D933" s="523"/>
      <c r="E933" s="523"/>
      <c r="F933" s="523"/>
      <c r="G933" s="523"/>
      <c r="H933" s="523"/>
      <c r="I933" s="523"/>
      <c r="J933" s="523"/>
      <c r="K933" s="523"/>
      <c r="L933" s="348" t="s">
        <v>510</v>
      </c>
      <c r="M933" s="341">
        <v>615.28</v>
      </c>
    </row>
    <row r="934" spans="1:13" ht="12.75" customHeight="1" x14ac:dyDescent="0.25">
      <c r="A934" s="340" t="s">
        <v>11792</v>
      </c>
      <c r="B934" s="348" t="s">
        <v>384</v>
      </c>
      <c r="C934" s="523" t="s">
        <v>11714</v>
      </c>
      <c r="D934" s="523"/>
      <c r="E934" s="523"/>
      <c r="F934" s="523"/>
      <c r="G934" s="523"/>
      <c r="H934" s="523"/>
      <c r="I934" s="523"/>
      <c r="J934" s="523"/>
      <c r="K934" s="523"/>
      <c r="L934" s="348" t="s">
        <v>510</v>
      </c>
      <c r="M934" s="341">
        <v>504.54</v>
      </c>
    </row>
    <row r="935" spans="1:13" ht="13.5" customHeight="1" x14ac:dyDescent="0.25">
      <c r="A935" s="340" t="s">
        <v>11793</v>
      </c>
      <c r="B935" s="348" t="s">
        <v>384</v>
      </c>
      <c r="C935" s="523" t="s">
        <v>11716</v>
      </c>
      <c r="D935" s="523"/>
      <c r="E935" s="523"/>
      <c r="F935" s="523"/>
      <c r="G935" s="523"/>
      <c r="H935" s="523"/>
      <c r="I935" s="523"/>
      <c r="J935" s="523"/>
      <c r="K935" s="523"/>
      <c r="L935" s="348" t="s">
        <v>510</v>
      </c>
      <c r="M935" s="341">
        <v>555.94000000000005</v>
      </c>
    </row>
    <row r="936" spans="1:13" ht="12.75" customHeight="1" x14ac:dyDescent="0.25">
      <c r="A936" s="340" t="s">
        <v>11794</v>
      </c>
      <c r="B936" s="348" t="s">
        <v>384</v>
      </c>
      <c r="C936" s="523" t="s">
        <v>11718</v>
      </c>
      <c r="D936" s="523"/>
      <c r="E936" s="523"/>
      <c r="F936" s="523"/>
      <c r="G936" s="523"/>
      <c r="H936" s="523"/>
      <c r="I936" s="523"/>
      <c r="J936" s="523"/>
      <c r="K936" s="523"/>
      <c r="L936" s="348" t="s">
        <v>510</v>
      </c>
      <c r="M936" s="341">
        <v>595.6</v>
      </c>
    </row>
    <row r="937" spans="1:13" ht="12.75" customHeight="1" x14ac:dyDescent="0.25">
      <c r="A937" s="340" t="s">
        <v>11795</v>
      </c>
      <c r="B937" s="348" t="s">
        <v>384</v>
      </c>
      <c r="C937" s="523" t="s">
        <v>11720</v>
      </c>
      <c r="D937" s="523"/>
      <c r="E937" s="523"/>
      <c r="F937" s="523"/>
      <c r="G937" s="523"/>
      <c r="H937" s="523"/>
      <c r="I937" s="523"/>
      <c r="J937" s="523"/>
      <c r="K937" s="523"/>
      <c r="L937" s="348" t="s">
        <v>510</v>
      </c>
      <c r="M937" s="341">
        <v>635.29</v>
      </c>
    </row>
    <row r="938" spans="1:13" ht="13.5" customHeight="1" x14ac:dyDescent="0.25">
      <c r="A938" s="340" t="s">
        <v>11796</v>
      </c>
      <c r="B938" s="348" t="s">
        <v>384</v>
      </c>
      <c r="C938" s="523" t="s">
        <v>11722</v>
      </c>
      <c r="D938" s="523"/>
      <c r="E938" s="523"/>
      <c r="F938" s="523"/>
      <c r="G938" s="523"/>
      <c r="H938" s="523"/>
      <c r="I938" s="523"/>
      <c r="J938" s="523"/>
      <c r="K938" s="523"/>
      <c r="L938" s="348" t="s">
        <v>510</v>
      </c>
      <c r="M938" s="341">
        <v>674.95</v>
      </c>
    </row>
    <row r="939" spans="1:13" ht="12.75" customHeight="1" x14ac:dyDescent="0.25">
      <c r="A939" s="340" t="s">
        <v>11797</v>
      </c>
      <c r="B939" s="348" t="s">
        <v>384</v>
      </c>
      <c r="C939" s="523" t="s">
        <v>11724</v>
      </c>
      <c r="D939" s="523"/>
      <c r="E939" s="523"/>
      <c r="F939" s="523"/>
      <c r="G939" s="523"/>
      <c r="H939" s="523"/>
      <c r="I939" s="523"/>
      <c r="J939" s="523"/>
      <c r="K939" s="523"/>
      <c r="L939" s="348" t="s">
        <v>510</v>
      </c>
      <c r="M939" s="341">
        <v>714.57</v>
      </c>
    </row>
    <row r="940" spans="1:13" ht="12.75" customHeight="1" x14ac:dyDescent="0.25">
      <c r="A940" s="340" t="s">
        <v>11798</v>
      </c>
      <c r="B940" s="348" t="s">
        <v>384</v>
      </c>
      <c r="C940" s="523" t="s">
        <v>11726</v>
      </c>
      <c r="D940" s="523"/>
      <c r="E940" s="523"/>
      <c r="F940" s="523"/>
      <c r="G940" s="523"/>
      <c r="H940" s="523"/>
      <c r="I940" s="523"/>
      <c r="J940" s="523"/>
      <c r="K940" s="523"/>
      <c r="L940" s="348" t="s">
        <v>510</v>
      </c>
      <c r="M940" s="341">
        <v>758.23</v>
      </c>
    </row>
    <row r="941" spans="1:13" ht="13.5" customHeight="1" x14ac:dyDescent="0.25">
      <c r="A941" s="340" t="s">
        <v>11799</v>
      </c>
      <c r="B941" s="348" t="s">
        <v>384</v>
      </c>
      <c r="C941" s="523" t="s">
        <v>11728</v>
      </c>
      <c r="D941" s="523"/>
      <c r="E941" s="523"/>
      <c r="F941" s="523"/>
      <c r="G941" s="523"/>
      <c r="H941" s="523"/>
      <c r="I941" s="523"/>
      <c r="J941" s="523"/>
      <c r="K941" s="523"/>
      <c r="L941" s="348" t="s">
        <v>510</v>
      </c>
      <c r="M941" s="341">
        <v>796.83</v>
      </c>
    </row>
    <row r="942" spans="1:13" ht="12.75" customHeight="1" x14ac:dyDescent="0.25">
      <c r="A942" s="340" t="s">
        <v>11800</v>
      </c>
      <c r="B942" s="348" t="s">
        <v>384</v>
      </c>
      <c r="C942" s="523" t="s">
        <v>11730</v>
      </c>
      <c r="D942" s="523"/>
      <c r="E942" s="523"/>
      <c r="F942" s="523"/>
      <c r="G942" s="523"/>
      <c r="H942" s="523"/>
      <c r="I942" s="523"/>
      <c r="J942" s="523"/>
      <c r="K942" s="523"/>
      <c r="L942" s="348" t="s">
        <v>510</v>
      </c>
      <c r="M942" s="341">
        <v>834.18</v>
      </c>
    </row>
    <row r="943" spans="1:13" ht="13.5" customHeight="1" x14ac:dyDescent="0.25">
      <c r="A943" s="340" t="s">
        <v>11801</v>
      </c>
      <c r="B943" s="348" t="s">
        <v>384</v>
      </c>
      <c r="C943" s="523" t="s">
        <v>11732</v>
      </c>
      <c r="D943" s="523"/>
      <c r="E943" s="523"/>
      <c r="F943" s="523"/>
      <c r="G943" s="523"/>
      <c r="H943" s="523"/>
      <c r="I943" s="523"/>
      <c r="J943" s="523"/>
      <c r="K943" s="523"/>
      <c r="L943" s="348" t="s">
        <v>510</v>
      </c>
      <c r="M943" s="341">
        <v>636.69000000000005</v>
      </c>
    </row>
    <row r="944" spans="1:13" ht="12.75" customHeight="1" x14ac:dyDescent="0.25">
      <c r="A944" s="340" t="s">
        <v>11802</v>
      </c>
      <c r="B944" s="348" t="s">
        <v>384</v>
      </c>
      <c r="C944" s="523" t="s">
        <v>11734</v>
      </c>
      <c r="D944" s="523"/>
      <c r="E944" s="523"/>
      <c r="F944" s="523"/>
      <c r="G944" s="523"/>
      <c r="H944" s="523"/>
      <c r="I944" s="523"/>
      <c r="J944" s="523"/>
      <c r="K944" s="523"/>
      <c r="L944" s="348" t="s">
        <v>510</v>
      </c>
      <c r="M944" s="341">
        <v>666.45</v>
      </c>
    </row>
    <row r="945" spans="1:13" ht="12.75" customHeight="1" x14ac:dyDescent="0.25">
      <c r="A945" s="340" t="s">
        <v>11803</v>
      </c>
      <c r="B945" s="348" t="s">
        <v>384</v>
      </c>
      <c r="C945" s="523" t="s">
        <v>11736</v>
      </c>
      <c r="D945" s="523"/>
      <c r="E945" s="523"/>
      <c r="F945" s="523"/>
      <c r="G945" s="523"/>
      <c r="H945" s="523"/>
      <c r="I945" s="523"/>
      <c r="J945" s="523"/>
      <c r="K945" s="523"/>
      <c r="L945" s="348" t="s">
        <v>510</v>
      </c>
      <c r="M945" s="341">
        <v>713.16</v>
      </c>
    </row>
    <row r="946" spans="1:13" ht="13.5" customHeight="1" x14ac:dyDescent="0.25">
      <c r="A946" s="340" t="s">
        <v>11804</v>
      </c>
      <c r="B946" s="348" t="s">
        <v>384</v>
      </c>
      <c r="C946" s="523" t="s">
        <v>11738</v>
      </c>
      <c r="D946" s="523"/>
      <c r="E946" s="523"/>
      <c r="F946" s="523"/>
      <c r="G946" s="523"/>
      <c r="H946" s="523"/>
      <c r="I946" s="523"/>
      <c r="J946" s="523"/>
      <c r="K946" s="523"/>
      <c r="L946" s="348" t="s">
        <v>510</v>
      </c>
      <c r="M946" s="341">
        <v>776.12</v>
      </c>
    </row>
    <row r="947" spans="1:13" ht="12.75" customHeight="1" x14ac:dyDescent="0.25">
      <c r="A947" s="340" t="s">
        <v>11805</v>
      </c>
      <c r="B947" s="348" t="s">
        <v>384</v>
      </c>
      <c r="C947" s="523" t="s">
        <v>11740</v>
      </c>
      <c r="D947" s="523"/>
      <c r="E947" s="523"/>
      <c r="F947" s="523"/>
      <c r="G947" s="523"/>
      <c r="H947" s="523"/>
      <c r="I947" s="523"/>
      <c r="J947" s="523"/>
      <c r="K947" s="523"/>
      <c r="L947" s="348" t="s">
        <v>510</v>
      </c>
      <c r="M947" s="341">
        <v>806.58</v>
      </c>
    </row>
    <row r="948" spans="1:13" ht="13.5" customHeight="1" x14ac:dyDescent="0.25">
      <c r="A948" s="340" t="s">
        <v>11806</v>
      </c>
      <c r="B948" s="348" t="s">
        <v>384</v>
      </c>
      <c r="C948" s="523" t="s">
        <v>11742</v>
      </c>
      <c r="D948" s="523"/>
      <c r="E948" s="523"/>
      <c r="F948" s="523"/>
      <c r="G948" s="523"/>
      <c r="H948" s="523"/>
      <c r="I948" s="523"/>
      <c r="J948" s="523"/>
      <c r="K948" s="523"/>
      <c r="L948" s="348" t="s">
        <v>510</v>
      </c>
      <c r="M948" s="341">
        <v>853.25</v>
      </c>
    </row>
    <row r="949" spans="1:13" ht="12.75" customHeight="1" x14ac:dyDescent="0.25">
      <c r="A949" s="340" t="s">
        <v>11807</v>
      </c>
      <c r="B949" s="348" t="s">
        <v>384</v>
      </c>
      <c r="C949" s="523" t="s">
        <v>11744</v>
      </c>
      <c r="D949" s="523"/>
      <c r="E949" s="523"/>
      <c r="F949" s="523"/>
      <c r="G949" s="523"/>
      <c r="H949" s="523"/>
      <c r="I949" s="523"/>
      <c r="J949" s="523"/>
      <c r="K949" s="523"/>
      <c r="L949" s="348" t="s">
        <v>510</v>
      </c>
      <c r="M949" s="341">
        <v>899.99</v>
      </c>
    </row>
    <row r="950" spans="1:13" ht="12.75" customHeight="1" x14ac:dyDescent="0.25">
      <c r="A950" s="340" t="s">
        <v>11808</v>
      </c>
      <c r="B950" s="348" t="s">
        <v>384</v>
      </c>
      <c r="C950" s="523" t="s">
        <v>11746</v>
      </c>
      <c r="D950" s="523"/>
      <c r="E950" s="523"/>
      <c r="F950" s="523"/>
      <c r="G950" s="523"/>
      <c r="H950" s="523"/>
      <c r="I950" s="523"/>
      <c r="J950" s="523"/>
      <c r="K950" s="523"/>
      <c r="L950" s="348" t="s">
        <v>510</v>
      </c>
      <c r="M950" s="341">
        <v>946.67</v>
      </c>
    </row>
    <row r="951" spans="1:13" ht="13.5" customHeight="1" x14ac:dyDescent="0.25">
      <c r="A951" s="340" t="s">
        <v>11809</v>
      </c>
      <c r="B951" s="348" t="s">
        <v>384</v>
      </c>
      <c r="C951" s="523" t="s">
        <v>11748</v>
      </c>
      <c r="D951" s="523"/>
      <c r="E951" s="523"/>
      <c r="F951" s="523"/>
      <c r="G951" s="523"/>
      <c r="H951" s="523"/>
      <c r="I951" s="523"/>
      <c r="J951" s="523"/>
      <c r="K951" s="523"/>
      <c r="L951" s="348" t="s">
        <v>510</v>
      </c>
      <c r="M951" s="341">
        <v>993.4</v>
      </c>
    </row>
    <row r="952" spans="1:13" ht="12.75" customHeight="1" x14ac:dyDescent="0.25">
      <c r="A952" s="340" t="s">
        <v>11810</v>
      </c>
      <c r="B952" s="348" t="s">
        <v>384</v>
      </c>
      <c r="C952" s="523" t="s">
        <v>11750</v>
      </c>
      <c r="D952" s="523"/>
      <c r="E952" s="523"/>
      <c r="F952" s="523"/>
      <c r="G952" s="523"/>
      <c r="H952" s="523"/>
      <c r="I952" s="523"/>
      <c r="J952" s="523"/>
      <c r="K952" s="523"/>
      <c r="L952" s="348" t="s">
        <v>510</v>
      </c>
      <c r="M952" s="341">
        <v>1031.28</v>
      </c>
    </row>
    <row r="953" spans="1:13" ht="12.75" customHeight="1" x14ac:dyDescent="0.25">
      <c r="A953" s="340" t="s">
        <v>11811</v>
      </c>
      <c r="B953" s="348" t="s">
        <v>384</v>
      </c>
      <c r="C953" s="523" t="s">
        <v>11812</v>
      </c>
      <c r="D953" s="523"/>
      <c r="E953" s="523"/>
      <c r="F953" s="523"/>
      <c r="G953" s="523"/>
      <c r="H953" s="523"/>
      <c r="I953" s="523"/>
      <c r="J953" s="523"/>
      <c r="K953" s="523"/>
      <c r="L953" s="348" t="s">
        <v>510</v>
      </c>
      <c r="M953" s="341">
        <v>760.54</v>
      </c>
    </row>
    <row r="954" spans="1:13" ht="13.5" customHeight="1" x14ac:dyDescent="0.25">
      <c r="A954" s="340" t="s">
        <v>11813</v>
      </c>
      <c r="B954" s="348" t="s">
        <v>384</v>
      </c>
      <c r="C954" s="523" t="s">
        <v>11814</v>
      </c>
      <c r="D954" s="523"/>
      <c r="E954" s="523"/>
      <c r="F954" s="523"/>
      <c r="G954" s="523"/>
      <c r="H954" s="523"/>
      <c r="I954" s="523"/>
      <c r="J954" s="523"/>
      <c r="K954" s="523"/>
      <c r="L954" s="348" t="s">
        <v>510</v>
      </c>
      <c r="M954" s="341">
        <v>814.38</v>
      </c>
    </row>
    <row r="955" spans="1:13" ht="12.75" customHeight="1" x14ac:dyDescent="0.25">
      <c r="A955" s="340" t="s">
        <v>11815</v>
      </c>
      <c r="B955" s="348" t="s">
        <v>384</v>
      </c>
      <c r="C955" s="523" t="s">
        <v>11816</v>
      </c>
      <c r="D955" s="523"/>
      <c r="E955" s="523"/>
      <c r="F955" s="523"/>
      <c r="G955" s="523"/>
      <c r="H955" s="523"/>
      <c r="I955" s="523"/>
      <c r="J955" s="523"/>
      <c r="K955" s="523"/>
      <c r="L955" s="348" t="s">
        <v>510</v>
      </c>
      <c r="M955" s="341">
        <v>867.88</v>
      </c>
    </row>
    <row r="956" spans="1:13" ht="13.5" customHeight="1" x14ac:dyDescent="0.25">
      <c r="A956" s="340" t="s">
        <v>11817</v>
      </c>
      <c r="B956" s="348" t="s">
        <v>384</v>
      </c>
      <c r="C956" s="523" t="s">
        <v>11818</v>
      </c>
      <c r="D956" s="523"/>
      <c r="E956" s="523"/>
      <c r="F956" s="523"/>
      <c r="G956" s="523"/>
      <c r="H956" s="523"/>
      <c r="I956" s="523"/>
      <c r="J956" s="523"/>
      <c r="K956" s="523"/>
      <c r="L956" s="348" t="s">
        <v>510</v>
      </c>
      <c r="M956" s="341">
        <v>921.51</v>
      </c>
    </row>
    <row r="957" spans="1:13" ht="12.75" customHeight="1" x14ac:dyDescent="0.25">
      <c r="A957" s="340" t="s">
        <v>11819</v>
      </c>
      <c r="B957" s="348" t="s">
        <v>384</v>
      </c>
      <c r="C957" s="523" t="s">
        <v>11820</v>
      </c>
      <c r="D957" s="523"/>
      <c r="E957" s="523"/>
      <c r="F957" s="523"/>
      <c r="G957" s="523"/>
      <c r="H957" s="523"/>
      <c r="I957" s="523"/>
      <c r="J957" s="523"/>
      <c r="K957" s="523"/>
      <c r="L957" s="348" t="s">
        <v>510</v>
      </c>
      <c r="M957" s="341">
        <v>975.35</v>
      </c>
    </row>
    <row r="958" spans="1:13" ht="12.75" customHeight="1" x14ac:dyDescent="0.25">
      <c r="A958" s="340" t="s">
        <v>11821</v>
      </c>
      <c r="B958" s="348" t="s">
        <v>384</v>
      </c>
      <c r="C958" s="523" t="s">
        <v>11822</v>
      </c>
      <c r="D958" s="523"/>
      <c r="E958" s="523"/>
      <c r="F958" s="523"/>
      <c r="G958" s="523"/>
      <c r="H958" s="523"/>
      <c r="I958" s="523"/>
      <c r="J958" s="523"/>
      <c r="K958" s="523"/>
      <c r="L958" s="348" t="s">
        <v>510</v>
      </c>
      <c r="M958" s="341">
        <v>1032.07</v>
      </c>
    </row>
    <row r="959" spans="1:13" ht="13.5" customHeight="1" x14ac:dyDescent="0.25">
      <c r="A959" s="340" t="s">
        <v>11823</v>
      </c>
      <c r="B959" s="348" t="s">
        <v>384</v>
      </c>
      <c r="C959" s="523" t="s">
        <v>11824</v>
      </c>
      <c r="D959" s="523"/>
      <c r="E959" s="523"/>
      <c r="F959" s="523"/>
      <c r="G959" s="523"/>
      <c r="H959" s="523"/>
      <c r="I959" s="523"/>
      <c r="J959" s="523"/>
      <c r="K959" s="523"/>
      <c r="L959" s="348" t="s">
        <v>510</v>
      </c>
      <c r="M959" s="341">
        <v>1083.05</v>
      </c>
    </row>
    <row r="960" spans="1:13" ht="12.75" customHeight="1" x14ac:dyDescent="0.25">
      <c r="A960" s="340" t="s">
        <v>11825</v>
      </c>
      <c r="B960" s="348" t="s">
        <v>384</v>
      </c>
      <c r="C960" s="523" t="s">
        <v>11826</v>
      </c>
      <c r="D960" s="523"/>
      <c r="E960" s="523"/>
      <c r="F960" s="523"/>
      <c r="G960" s="523"/>
      <c r="H960" s="523"/>
      <c r="I960" s="523"/>
      <c r="J960" s="523"/>
      <c r="K960" s="523"/>
      <c r="L960" s="348" t="s">
        <v>510</v>
      </c>
      <c r="M960" s="341">
        <v>1136.31</v>
      </c>
    </row>
    <row r="961" spans="1:13" ht="13.5" customHeight="1" x14ac:dyDescent="0.25">
      <c r="A961" s="340" t="s">
        <v>11827</v>
      </c>
      <c r="B961" s="348" t="s">
        <v>384</v>
      </c>
      <c r="C961" s="523" t="s">
        <v>11828</v>
      </c>
      <c r="D961" s="523"/>
      <c r="E961" s="523"/>
      <c r="F961" s="523"/>
      <c r="G961" s="523"/>
      <c r="H961" s="523"/>
      <c r="I961" s="523"/>
      <c r="J961" s="523"/>
      <c r="K961" s="523"/>
      <c r="L961" s="348" t="s">
        <v>510</v>
      </c>
      <c r="M961" s="341">
        <v>1190.18</v>
      </c>
    </row>
    <row r="962" spans="1:13" ht="12.75" customHeight="1" x14ac:dyDescent="0.25">
      <c r="A962" s="340" t="s">
        <v>11829</v>
      </c>
      <c r="B962" s="348" t="s">
        <v>384</v>
      </c>
      <c r="C962" s="523" t="s">
        <v>11830</v>
      </c>
      <c r="D962" s="523"/>
      <c r="E962" s="523"/>
      <c r="F962" s="523"/>
      <c r="G962" s="523"/>
      <c r="H962" s="523"/>
      <c r="I962" s="523"/>
      <c r="J962" s="523"/>
      <c r="K962" s="523"/>
      <c r="L962" s="348" t="s">
        <v>510</v>
      </c>
      <c r="M962" s="341">
        <v>1244.03</v>
      </c>
    </row>
    <row r="963" spans="1:13" ht="12.75" customHeight="1" x14ac:dyDescent="0.25">
      <c r="A963" s="340" t="s">
        <v>11831</v>
      </c>
      <c r="B963" s="348" t="s">
        <v>384</v>
      </c>
      <c r="C963" s="523" t="s">
        <v>11832</v>
      </c>
      <c r="D963" s="523"/>
      <c r="E963" s="523"/>
      <c r="F963" s="523"/>
      <c r="G963" s="523"/>
      <c r="H963" s="523"/>
      <c r="I963" s="523"/>
      <c r="J963" s="523"/>
      <c r="K963" s="523"/>
      <c r="L963" s="348" t="s">
        <v>510</v>
      </c>
      <c r="M963" s="341">
        <v>1297.9000000000001</v>
      </c>
    </row>
    <row r="964" spans="1:13" ht="13.5" customHeight="1" x14ac:dyDescent="0.25">
      <c r="A964" s="340" t="s">
        <v>11833</v>
      </c>
      <c r="B964" s="348" t="s">
        <v>384</v>
      </c>
      <c r="C964" s="523" t="s">
        <v>11834</v>
      </c>
      <c r="D964" s="523"/>
      <c r="E964" s="523"/>
      <c r="F964" s="523"/>
      <c r="G964" s="523"/>
      <c r="H964" s="523"/>
      <c r="I964" s="523"/>
      <c r="J964" s="523"/>
      <c r="K964" s="523"/>
      <c r="L964" s="348" t="s">
        <v>510</v>
      </c>
      <c r="M964" s="341">
        <v>972.19</v>
      </c>
    </row>
    <row r="965" spans="1:13" ht="12.75" customHeight="1" x14ac:dyDescent="0.25">
      <c r="A965" s="340" t="s">
        <v>11835</v>
      </c>
      <c r="B965" s="348" t="s">
        <v>384</v>
      </c>
      <c r="C965" s="523" t="s">
        <v>11836</v>
      </c>
      <c r="D965" s="523"/>
      <c r="E965" s="523"/>
      <c r="F965" s="523"/>
      <c r="G965" s="523"/>
      <c r="H965" s="523"/>
      <c r="I965" s="523"/>
      <c r="J965" s="523"/>
      <c r="K965" s="523"/>
      <c r="L965" s="348" t="s">
        <v>510</v>
      </c>
      <c r="M965" s="341">
        <v>1032.7</v>
      </c>
    </row>
    <row r="966" spans="1:13" ht="12.75" customHeight="1" x14ac:dyDescent="0.25">
      <c r="A966" s="340" t="s">
        <v>11837</v>
      </c>
      <c r="B966" s="348" t="s">
        <v>384</v>
      </c>
      <c r="C966" s="523" t="s">
        <v>11838</v>
      </c>
      <c r="D966" s="523"/>
      <c r="E966" s="523"/>
      <c r="F966" s="523"/>
      <c r="G966" s="523"/>
      <c r="H966" s="523"/>
      <c r="I966" s="523"/>
      <c r="J966" s="523"/>
      <c r="K966" s="523"/>
      <c r="L966" s="348" t="s">
        <v>510</v>
      </c>
      <c r="M966" s="341">
        <v>1093.83</v>
      </c>
    </row>
    <row r="967" spans="1:13" ht="13.5" customHeight="1" x14ac:dyDescent="0.25">
      <c r="A967" s="340" t="s">
        <v>11839</v>
      </c>
      <c r="B967" s="348" t="s">
        <v>384</v>
      </c>
      <c r="C967" s="523" t="s">
        <v>11840</v>
      </c>
      <c r="D967" s="523"/>
      <c r="E967" s="523"/>
      <c r="F967" s="523"/>
      <c r="G967" s="523"/>
      <c r="H967" s="523"/>
      <c r="I967" s="523"/>
      <c r="J967" s="523"/>
      <c r="K967" s="523"/>
      <c r="L967" s="348" t="s">
        <v>510</v>
      </c>
      <c r="M967" s="341">
        <v>1154.9100000000001</v>
      </c>
    </row>
    <row r="968" spans="1:13" ht="12.75" customHeight="1" x14ac:dyDescent="0.25">
      <c r="A968" s="340" t="s">
        <v>11841</v>
      </c>
      <c r="B968" s="348" t="s">
        <v>384</v>
      </c>
      <c r="C968" s="523" t="s">
        <v>11842</v>
      </c>
      <c r="D968" s="523"/>
      <c r="E968" s="523"/>
      <c r="F968" s="523"/>
      <c r="G968" s="523"/>
      <c r="H968" s="523"/>
      <c r="I968" s="523"/>
      <c r="J968" s="523"/>
      <c r="K968" s="523"/>
      <c r="L968" s="348" t="s">
        <v>510</v>
      </c>
      <c r="M968" s="341">
        <v>1215.4000000000001</v>
      </c>
    </row>
    <row r="969" spans="1:13" ht="13.5" customHeight="1" x14ac:dyDescent="0.25">
      <c r="A969" s="340" t="s">
        <v>11843</v>
      </c>
      <c r="B969" s="348" t="s">
        <v>384</v>
      </c>
      <c r="C969" s="523" t="s">
        <v>11844</v>
      </c>
      <c r="D969" s="523"/>
      <c r="E969" s="523"/>
      <c r="F969" s="523"/>
      <c r="G969" s="523"/>
      <c r="H969" s="523"/>
      <c r="I969" s="523"/>
      <c r="J969" s="523"/>
      <c r="K969" s="523"/>
      <c r="L969" s="348" t="s">
        <v>510</v>
      </c>
      <c r="M969" s="341">
        <v>1276.47</v>
      </c>
    </row>
    <row r="970" spans="1:13" ht="12.75" customHeight="1" x14ac:dyDescent="0.25">
      <c r="A970" s="340" t="s">
        <v>11845</v>
      </c>
      <c r="B970" s="348" t="s">
        <v>384</v>
      </c>
      <c r="C970" s="523" t="s">
        <v>11846</v>
      </c>
      <c r="D970" s="523"/>
      <c r="E970" s="523"/>
      <c r="F970" s="523"/>
      <c r="G970" s="523"/>
      <c r="H970" s="523"/>
      <c r="I970" s="523"/>
      <c r="J970" s="523"/>
      <c r="K970" s="523"/>
      <c r="L970" s="348" t="s">
        <v>510</v>
      </c>
      <c r="M970" s="341">
        <v>1336.97</v>
      </c>
    </row>
    <row r="971" spans="1:13" ht="12.75" customHeight="1" x14ac:dyDescent="0.25">
      <c r="A971" s="340" t="s">
        <v>11847</v>
      </c>
      <c r="B971" s="348" t="s">
        <v>384</v>
      </c>
      <c r="C971" s="523" t="s">
        <v>11848</v>
      </c>
      <c r="D971" s="523"/>
      <c r="E971" s="523"/>
      <c r="F971" s="523"/>
      <c r="G971" s="523"/>
      <c r="H971" s="523"/>
      <c r="I971" s="523"/>
      <c r="J971" s="523"/>
      <c r="K971" s="523"/>
      <c r="L971" s="348" t="s">
        <v>510</v>
      </c>
      <c r="M971" s="341">
        <v>1398.04</v>
      </c>
    </row>
    <row r="972" spans="1:13" ht="13.5" customHeight="1" x14ac:dyDescent="0.25">
      <c r="A972" s="340" t="s">
        <v>11849</v>
      </c>
      <c r="B972" s="348" t="s">
        <v>384</v>
      </c>
      <c r="C972" s="523" t="s">
        <v>11850</v>
      </c>
      <c r="D972" s="523"/>
      <c r="E972" s="523"/>
      <c r="F972" s="523"/>
      <c r="G972" s="523"/>
      <c r="H972" s="523"/>
      <c r="I972" s="523"/>
      <c r="J972" s="523"/>
      <c r="K972" s="523"/>
      <c r="L972" s="348" t="s">
        <v>510</v>
      </c>
      <c r="M972" s="341">
        <v>1458.6</v>
      </c>
    </row>
    <row r="973" spans="1:13" ht="12.75" customHeight="1" x14ac:dyDescent="0.25">
      <c r="A973" s="340" t="s">
        <v>11851</v>
      </c>
      <c r="B973" s="348" t="s">
        <v>384</v>
      </c>
      <c r="C973" s="523" t="s">
        <v>11852</v>
      </c>
      <c r="D973" s="523"/>
      <c r="E973" s="523"/>
      <c r="F973" s="523"/>
      <c r="G973" s="523"/>
      <c r="H973" s="523"/>
      <c r="I973" s="523"/>
      <c r="J973" s="523"/>
      <c r="K973" s="523"/>
      <c r="L973" s="348" t="s">
        <v>510</v>
      </c>
      <c r="M973" s="341">
        <v>1519.66</v>
      </c>
    </row>
    <row r="974" spans="1:13" ht="13.5" customHeight="1" x14ac:dyDescent="0.25">
      <c r="A974" s="340" t="s">
        <v>11853</v>
      </c>
      <c r="B974" s="348" t="s">
        <v>384</v>
      </c>
      <c r="C974" s="523" t="s">
        <v>11854</v>
      </c>
      <c r="D974" s="523"/>
      <c r="E974" s="523"/>
      <c r="F974" s="523"/>
      <c r="G974" s="523"/>
      <c r="H974" s="523"/>
      <c r="I974" s="523"/>
      <c r="J974" s="523"/>
      <c r="K974" s="523"/>
      <c r="L974" s="348" t="s">
        <v>510</v>
      </c>
      <c r="M974" s="341">
        <v>1580.16</v>
      </c>
    </row>
    <row r="975" spans="1:13" ht="12.75" customHeight="1" x14ac:dyDescent="0.25">
      <c r="A975" s="340" t="s">
        <v>11855</v>
      </c>
      <c r="B975" s="348" t="s">
        <v>384</v>
      </c>
      <c r="C975" s="523" t="s">
        <v>11856</v>
      </c>
      <c r="D975" s="523"/>
      <c r="E975" s="523"/>
      <c r="F975" s="523"/>
      <c r="G975" s="523"/>
      <c r="H975" s="523"/>
      <c r="I975" s="523"/>
      <c r="J975" s="523"/>
      <c r="K975" s="523"/>
      <c r="L975" s="348" t="s">
        <v>510</v>
      </c>
      <c r="M975" s="341">
        <v>1641.24</v>
      </c>
    </row>
    <row r="976" spans="1:13" ht="12.75" customHeight="1" x14ac:dyDescent="0.25">
      <c r="A976" s="340" t="s">
        <v>11857</v>
      </c>
      <c r="B976" s="348" t="s">
        <v>384</v>
      </c>
      <c r="C976" s="523" t="s">
        <v>11858</v>
      </c>
      <c r="D976" s="523"/>
      <c r="E976" s="523"/>
      <c r="F976" s="523"/>
      <c r="G976" s="523"/>
      <c r="H976" s="523"/>
      <c r="I976" s="523"/>
      <c r="J976" s="523"/>
      <c r="K976" s="523"/>
      <c r="L976" s="348" t="s">
        <v>510</v>
      </c>
      <c r="M976" s="341">
        <v>1130.05</v>
      </c>
    </row>
    <row r="977" spans="1:13" ht="13.5" customHeight="1" x14ac:dyDescent="0.25">
      <c r="A977" s="340" t="s">
        <v>11859</v>
      </c>
      <c r="B977" s="348" t="s">
        <v>384</v>
      </c>
      <c r="C977" s="523" t="s">
        <v>11860</v>
      </c>
      <c r="D977" s="523"/>
      <c r="E977" s="523"/>
      <c r="F977" s="523"/>
      <c r="G977" s="523"/>
      <c r="H977" s="523"/>
      <c r="I977" s="523"/>
      <c r="J977" s="523"/>
      <c r="K977" s="523"/>
      <c r="L977" s="348" t="s">
        <v>510</v>
      </c>
      <c r="M977" s="341">
        <v>1191.1600000000001</v>
      </c>
    </row>
    <row r="978" spans="1:13" ht="12.75" customHeight="1" x14ac:dyDescent="0.25">
      <c r="A978" s="340" t="s">
        <v>11861</v>
      </c>
      <c r="B978" s="348" t="s">
        <v>384</v>
      </c>
      <c r="C978" s="523" t="s">
        <v>11862</v>
      </c>
      <c r="D978" s="523"/>
      <c r="E978" s="523"/>
      <c r="F978" s="523"/>
      <c r="G978" s="523"/>
      <c r="H978" s="523"/>
      <c r="I978" s="523"/>
      <c r="J978" s="523"/>
      <c r="K978" s="523"/>
      <c r="L978" s="348" t="s">
        <v>510</v>
      </c>
      <c r="M978" s="341">
        <v>1254.9000000000001</v>
      </c>
    </row>
    <row r="979" spans="1:13" ht="13.5" customHeight="1" x14ac:dyDescent="0.25">
      <c r="A979" s="340" t="s">
        <v>11863</v>
      </c>
      <c r="B979" s="348" t="s">
        <v>384</v>
      </c>
      <c r="C979" s="523" t="s">
        <v>11864</v>
      </c>
      <c r="D979" s="523"/>
      <c r="E979" s="523"/>
      <c r="F979" s="523"/>
      <c r="G979" s="523"/>
      <c r="H979" s="523"/>
      <c r="I979" s="523"/>
      <c r="J979" s="523"/>
      <c r="K979" s="523"/>
      <c r="L979" s="348" t="s">
        <v>510</v>
      </c>
      <c r="M979" s="341">
        <v>1323.33</v>
      </c>
    </row>
    <row r="980" spans="1:13" ht="12.75" customHeight="1" x14ac:dyDescent="0.25">
      <c r="A980" s="340" t="s">
        <v>11865</v>
      </c>
      <c r="B980" s="348" t="s">
        <v>384</v>
      </c>
      <c r="C980" s="523" t="s">
        <v>11866</v>
      </c>
      <c r="D980" s="523"/>
      <c r="E980" s="523"/>
      <c r="F980" s="523"/>
      <c r="G980" s="523"/>
      <c r="H980" s="523"/>
      <c r="I980" s="523"/>
      <c r="J980" s="523"/>
      <c r="K980" s="523"/>
      <c r="L980" s="348" t="s">
        <v>510</v>
      </c>
      <c r="M980" s="341">
        <v>1391.16</v>
      </c>
    </row>
    <row r="981" spans="1:13" ht="12.75" customHeight="1" x14ac:dyDescent="0.25">
      <c r="A981" s="340" t="s">
        <v>11867</v>
      </c>
      <c r="B981" s="348" t="s">
        <v>384</v>
      </c>
      <c r="C981" s="523" t="s">
        <v>11868</v>
      </c>
      <c r="D981" s="523"/>
      <c r="E981" s="523"/>
      <c r="F981" s="523"/>
      <c r="G981" s="523"/>
      <c r="H981" s="523"/>
      <c r="I981" s="523"/>
      <c r="J981" s="523"/>
      <c r="K981" s="523"/>
      <c r="L981" s="348" t="s">
        <v>510</v>
      </c>
      <c r="M981" s="341">
        <v>1444.9</v>
      </c>
    </row>
    <row r="982" spans="1:13" ht="13.5" customHeight="1" x14ac:dyDescent="0.25">
      <c r="A982" s="340" t="s">
        <v>11869</v>
      </c>
      <c r="B982" s="348" t="s">
        <v>384</v>
      </c>
      <c r="C982" s="523" t="s">
        <v>11870</v>
      </c>
      <c r="D982" s="523"/>
      <c r="E982" s="523"/>
      <c r="F982" s="523"/>
      <c r="G982" s="523"/>
      <c r="H982" s="523"/>
      <c r="I982" s="523"/>
      <c r="J982" s="523"/>
      <c r="K982" s="523"/>
      <c r="L982" s="348" t="s">
        <v>510</v>
      </c>
      <c r="M982" s="341">
        <v>1527.43</v>
      </c>
    </row>
    <row r="983" spans="1:13" ht="12.75" customHeight="1" x14ac:dyDescent="0.25">
      <c r="A983" s="340" t="s">
        <v>11871</v>
      </c>
      <c r="B983" s="348" t="s">
        <v>384</v>
      </c>
      <c r="C983" s="523" t="s">
        <v>11872</v>
      </c>
      <c r="D983" s="523"/>
      <c r="E983" s="523"/>
      <c r="F983" s="523"/>
      <c r="G983" s="523"/>
      <c r="H983" s="523"/>
      <c r="I983" s="523"/>
      <c r="J983" s="523"/>
      <c r="K983" s="523"/>
      <c r="L983" s="348" t="s">
        <v>510</v>
      </c>
      <c r="M983" s="341">
        <v>1595.25</v>
      </c>
    </row>
    <row r="984" spans="1:13" ht="12.75" customHeight="1" x14ac:dyDescent="0.25">
      <c r="A984" s="340" t="s">
        <v>11873</v>
      </c>
      <c r="B984" s="348" t="s">
        <v>384</v>
      </c>
      <c r="C984" s="523" t="s">
        <v>11874</v>
      </c>
      <c r="D984" s="523"/>
      <c r="E984" s="523"/>
      <c r="F984" s="523"/>
      <c r="G984" s="523"/>
      <c r="H984" s="523"/>
      <c r="I984" s="523"/>
      <c r="J984" s="523"/>
      <c r="K984" s="523"/>
      <c r="L984" s="348" t="s">
        <v>510</v>
      </c>
      <c r="M984" s="341">
        <v>1663.04</v>
      </c>
    </row>
    <row r="985" spans="1:13" ht="13.5" customHeight="1" x14ac:dyDescent="0.25">
      <c r="A985" s="340" t="s">
        <v>11875</v>
      </c>
      <c r="B985" s="348" t="s">
        <v>384</v>
      </c>
      <c r="C985" s="523" t="s">
        <v>11876</v>
      </c>
      <c r="D985" s="523"/>
      <c r="E985" s="523"/>
      <c r="F985" s="523"/>
      <c r="G985" s="523"/>
      <c r="H985" s="523"/>
      <c r="I985" s="523"/>
      <c r="J985" s="523"/>
      <c r="K985" s="523"/>
      <c r="L985" s="348" t="s">
        <v>510</v>
      </c>
      <c r="M985" s="341">
        <v>1731.45</v>
      </c>
    </row>
    <row r="986" spans="1:13" ht="12.75" customHeight="1" x14ac:dyDescent="0.25">
      <c r="A986" s="340" t="s">
        <v>11877</v>
      </c>
      <c r="B986" s="348" t="s">
        <v>384</v>
      </c>
      <c r="C986" s="523" t="s">
        <v>11878</v>
      </c>
      <c r="D986" s="523"/>
      <c r="E986" s="523"/>
      <c r="F986" s="523"/>
      <c r="G986" s="523"/>
      <c r="H986" s="523"/>
      <c r="I986" s="523"/>
      <c r="J986" s="523"/>
      <c r="K986" s="523"/>
      <c r="L986" s="348" t="s">
        <v>510</v>
      </c>
      <c r="M986" s="341">
        <v>1799.29</v>
      </c>
    </row>
    <row r="987" spans="1:13" ht="13.5" customHeight="1" x14ac:dyDescent="0.25">
      <c r="A987" s="340" t="s">
        <v>11879</v>
      </c>
      <c r="B987" s="348" t="s">
        <v>384</v>
      </c>
      <c r="C987" s="523" t="s">
        <v>11880</v>
      </c>
      <c r="D987" s="523"/>
      <c r="E987" s="523"/>
      <c r="F987" s="523"/>
      <c r="G987" s="523"/>
      <c r="H987" s="523"/>
      <c r="I987" s="523"/>
      <c r="J987" s="523"/>
      <c r="K987" s="523"/>
      <c r="L987" s="348" t="s">
        <v>510</v>
      </c>
      <c r="M987" s="341">
        <v>1867.14</v>
      </c>
    </row>
    <row r="988" spans="1:13" ht="12.75" customHeight="1" x14ac:dyDescent="0.25">
      <c r="A988" s="340" t="s">
        <v>11881</v>
      </c>
      <c r="B988" s="348" t="s">
        <v>384</v>
      </c>
      <c r="C988" s="523" t="s">
        <v>11754</v>
      </c>
      <c r="D988" s="523"/>
      <c r="E988" s="523"/>
      <c r="F988" s="523"/>
      <c r="G988" s="523"/>
      <c r="H988" s="523"/>
      <c r="I988" s="523"/>
      <c r="J988" s="523"/>
      <c r="K988" s="523"/>
      <c r="L988" s="348" t="s">
        <v>510</v>
      </c>
      <c r="M988" s="341">
        <v>1350.78</v>
      </c>
    </row>
    <row r="989" spans="1:13" ht="12.75" customHeight="1" x14ac:dyDescent="0.25">
      <c r="A989" s="340" t="s">
        <v>11882</v>
      </c>
      <c r="B989" s="348" t="s">
        <v>384</v>
      </c>
      <c r="C989" s="523" t="s">
        <v>11756</v>
      </c>
      <c r="D989" s="523"/>
      <c r="E989" s="523"/>
      <c r="F989" s="523"/>
      <c r="G989" s="523"/>
      <c r="H989" s="523"/>
      <c r="I989" s="523"/>
      <c r="J989" s="523"/>
      <c r="K989" s="523"/>
      <c r="L989" s="348" t="s">
        <v>510</v>
      </c>
      <c r="M989" s="341">
        <v>1426</v>
      </c>
    </row>
    <row r="990" spans="1:13" ht="13.5" customHeight="1" x14ac:dyDescent="0.25">
      <c r="A990" s="340" t="s">
        <v>11883</v>
      </c>
      <c r="B990" s="348" t="s">
        <v>384</v>
      </c>
      <c r="C990" s="523" t="s">
        <v>11758</v>
      </c>
      <c r="D990" s="523"/>
      <c r="E990" s="523"/>
      <c r="F990" s="523"/>
      <c r="G990" s="523"/>
      <c r="H990" s="523"/>
      <c r="I990" s="523"/>
      <c r="J990" s="523"/>
      <c r="K990" s="523"/>
      <c r="L990" s="348" t="s">
        <v>510</v>
      </c>
      <c r="M990" s="341">
        <v>1501.27</v>
      </c>
    </row>
    <row r="991" spans="1:13" ht="12.75" customHeight="1" x14ac:dyDescent="0.25">
      <c r="A991" s="340" t="s">
        <v>11884</v>
      </c>
      <c r="B991" s="348" t="s">
        <v>384</v>
      </c>
      <c r="C991" s="523" t="s">
        <v>11760</v>
      </c>
      <c r="D991" s="523"/>
      <c r="E991" s="523"/>
      <c r="F991" s="523"/>
      <c r="G991" s="523"/>
      <c r="H991" s="523"/>
      <c r="I991" s="523"/>
      <c r="J991" s="523"/>
      <c r="K991" s="523"/>
      <c r="L991" s="348" t="s">
        <v>510</v>
      </c>
      <c r="M991" s="341">
        <v>1576.54</v>
      </c>
    </row>
    <row r="992" spans="1:13" ht="13.5" customHeight="1" x14ac:dyDescent="0.25">
      <c r="A992" s="340" t="s">
        <v>11885</v>
      </c>
      <c r="B992" s="348" t="s">
        <v>384</v>
      </c>
      <c r="C992" s="523" t="s">
        <v>11762</v>
      </c>
      <c r="D992" s="523"/>
      <c r="E992" s="523"/>
      <c r="F992" s="523"/>
      <c r="G992" s="523"/>
      <c r="H992" s="523"/>
      <c r="I992" s="523"/>
      <c r="J992" s="523"/>
      <c r="K992" s="523"/>
      <c r="L992" s="348" t="s">
        <v>510</v>
      </c>
      <c r="M992" s="341">
        <v>1651.81</v>
      </c>
    </row>
    <row r="993" spans="1:13" ht="12.75" customHeight="1" x14ac:dyDescent="0.25">
      <c r="A993" s="340" t="s">
        <v>11886</v>
      </c>
      <c r="B993" s="348" t="s">
        <v>384</v>
      </c>
      <c r="C993" s="523" t="s">
        <v>11764</v>
      </c>
      <c r="D993" s="523"/>
      <c r="E993" s="523"/>
      <c r="F993" s="523"/>
      <c r="G993" s="523"/>
      <c r="H993" s="523"/>
      <c r="I993" s="523"/>
      <c r="J993" s="523"/>
      <c r="K993" s="523"/>
      <c r="L993" s="348" t="s">
        <v>510</v>
      </c>
      <c r="M993" s="341">
        <v>1726.94</v>
      </c>
    </row>
    <row r="994" spans="1:13" ht="12.75" customHeight="1" x14ac:dyDescent="0.25">
      <c r="A994" s="340" t="s">
        <v>11887</v>
      </c>
      <c r="B994" s="348" t="s">
        <v>384</v>
      </c>
      <c r="C994" s="523" t="s">
        <v>11766</v>
      </c>
      <c r="D994" s="523"/>
      <c r="E994" s="523"/>
      <c r="F994" s="523"/>
      <c r="G994" s="523"/>
      <c r="H994" s="523"/>
      <c r="I994" s="523"/>
      <c r="J994" s="523"/>
      <c r="K994" s="523"/>
      <c r="L994" s="348" t="s">
        <v>510</v>
      </c>
      <c r="M994" s="341">
        <v>1802.9</v>
      </c>
    </row>
    <row r="995" spans="1:13" ht="13.5" customHeight="1" x14ac:dyDescent="0.25">
      <c r="A995" s="340" t="s">
        <v>11888</v>
      </c>
      <c r="B995" s="348" t="s">
        <v>384</v>
      </c>
      <c r="C995" s="523" t="s">
        <v>11768</v>
      </c>
      <c r="D995" s="523"/>
      <c r="E995" s="523"/>
      <c r="F995" s="523"/>
      <c r="G995" s="523"/>
      <c r="H995" s="523"/>
      <c r="I995" s="523"/>
      <c r="J995" s="523"/>
      <c r="K995" s="523"/>
      <c r="L995" s="348" t="s">
        <v>510</v>
      </c>
      <c r="M995" s="341">
        <v>1878.15</v>
      </c>
    </row>
    <row r="996" spans="1:13" ht="12.75" customHeight="1" x14ac:dyDescent="0.25">
      <c r="A996" s="340" t="s">
        <v>11889</v>
      </c>
      <c r="B996" s="348" t="s">
        <v>384</v>
      </c>
      <c r="C996" s="523" t="s">
        <v>11770</v>
      </c>
      <c r="D996" s="523"/>
      <c r="E996" s="523"/>
      <c r="F996" s="523"/>
      <c r="G996" s="523"/>
      <c r="H996" s="523"/>
      <c r="I996" s="523"/>
      <c r="J996" s="523"/>
      <c r="K996" s="523"/>
      <c r="L996" s="348" t="s">
        <v>510</v>
      </c>
      <c r="M996" s="341">
        <v>1953.43</v>
      </c>
    </row>
    <row r="997" spans="1:13" ht="12.75" customHeight="1" x14ac:dyDescent="0.25">
      <c r="A997" s="340" t="s">
        <v>11890</v>
      </c>
      <c r="B997" s="348" t="s">
        <v>384</v>
      </c>
      <c r="C997" s="523" t="s">
        <v>11772</v>
      </c>
      <c r="D997" s="523"/>
      <c r="E997" s="523"/>
      <c r="F997" s="523"/>
      <c r="G997" s="523"/>
      <c r="H997" s="523"/>
      <c r="I997" s="523"/>
      <c r="J997" s="523"/>
      <c r="K997" s="523"/>
      <c r="L997" s="348" t="s">
        <v>510</v>
      </c>
      <c r="M997" s="341">
        <v>2028.7</v>
      </c>
    </row>
    <row r="998" spans="1:13" ht="13.5" customHeight="1" x14ac:dyDescent="0.25">
      <c r="A998" s="340" t="s">
        <v>11891</v>
      </c>
      <c r="B998" s="348" t="s">
        <v>384</v>
      </c>
      <c r="C998" s="523" t="s">
        <v>11774</v>
      </c>
      <c r="D998" s="523"/>
      <c r="E998" s="523"/>
      <c r="F998" s="523"/>
      <c r="G998" s="523"/>
      <c r="H998" s="523"/>
      <c r="I998" s="523"/>
      <c r="J998" s="523"/>
      <c r="K998" s="523"/>
      <c r="L998" s="348" t="s">
        <v>510</v>
      </c>
      <c r="M998" s="341">
        <v>2103.9299999999998</v>
      </c>
    </row>
    <row r="999" spans="1:13" ht="12.75" customHeight="1" x14ac:dyDescent="0.25">
      <c r="A999" s="338" t="s">
        <v>11892</v>
      </c>
      <c r="B999" s="347" t="s">
        <v>384</v>
      </c>
      <c r="C999" s="524" t="s">
        <v>11893</v>
      </c>
      <c r="D999" s="524"/>
      <c r="E999" s="524"/>
      <c r="F999" s="524"/>
      <c r="G999" s="524"/>
      <c r="H999" s="524"/>
      <c r="I999" s="524"/>
      <c r="J999" s="524"/>
      <c r="K999" s="524"/>
      <c r="L999" s="339"/>
      <c r="M999" s="339"/>
    </row>
    <row r="1000" spans="1:13" ht="13.5" customHeight="1" x14ac:dyDescent="0.25">
      <c r="A1000" s="340" t="s">
        <v>11894</v>
      </c>
      <c r="B1000" s="348" t="s">
        <v>384</v>
      </c>
      <c r="C1000" s="523" t="s">
        <v>16491</v>
      </c>
      <c r="D1000" s="523"/>
      <c r="E1000" s="523"/>
      <c r="F1000" s="523"/>
      <c r="G1000" s="523"/>
      <c r="H1000" s="523"/>
      <c r="I1000" s="523"/>
      <c r="J1000" s="523"/>
      <c r="K1000" s="523"/>
      <c r="L1000" s="348" t="s">
        <v>510</v>
      </c>
      <c r="M1000" s="341">
        <v>361.97</v>
      </c>
    </row>
    <row r="1001" spans="1:13" ht="12.75" customHeight="1" x14ac:dyDescent="0.25">
      <c r="A1001" s="340" t="s">
        <v>11895</v>
      </c>
      <c r="B1001" s="348" t="s">
        <v>384</v>
      </c>
      <c r="C1001" s="523" t="s">
        <v>16492</v>
      </c>
      <c r="D1001" s="523"/>
      <c r="E1001" s="523"/>
      <c r="F1001" s="523"/>
      <c r="G1001" s="523"/>
      <c r="H1001" s="523"/>
      <c r="I1001" s="523"/>
      <c r="J1001" s="523"/>
      <c r="K1001" s="523"/>
      <c r="L1001" s="348" t="s">
        <v>510</v>
      </c>
      <c r="M1001" s="341">
        <v>474.65</v>
      </c>
    </row>
    <row r="1002" spans="1:13" ht="12.75" customHeight="1" x14ac:dyDescent="0.25">
      <c r="A1002" s="340" t="s">
        <v>11896</v>
      </c>
      <c r="B1002" s="348" t="s">
        <v>384</v>
      </c>
      <c r="C1002" s="523" t="s">
        <v>16493</v>
      </c>
      <c r="D1002" s="523"/>
      <c r="E1002" s="523"/>
      <c r="F1002" s="523"/>
      <c r="G1002" s="523"/>
      <c r="H1002" s="523"/>
      <c r="I1002" s="523"/>
      <c r="J1002" s="523"/>
      <c r="K1002" s="523"/>
      <c r="L1002" s="348" t="s">
        <v>510</v>
      </c>
      <c r="M1002" s="341">
        <v>444.25</v>
      </c>
    </row>
    <row r="1003" spans="1:13" ht="13.5" customHeight="1" x14ac:dyDescent="0.25">
      <c r="A1003" s="340" t="s">
        <v>11897</v>
      </c>
      <c r="B1003" s="348" t="s">
        <v>384</v>
      </c>
      <c r="C1003" s="523" t="s">
        <v>16494</v>
      </c>
      <c r="D1003" s="523"/>
      <c r="E1003" s="523"/>
      <c r="F1003" s="523"/>
      <c r="G1003" s="523"/>
      <c r="H1003" s="523"/>
      <c r="I1003" s="523"/>
      <c r="J1003" s="523"/>
      <c r="K1003" s="523"/>
      <c r="L1003" s="348" t="s">
        <v>510</v>
      </c>
      <c r="M1003" s="341">
        <v>514.58000000000004</v>
      </c>
    </row>
    <row r="1004" spans="1:13" ht="12.75" customHeight="1" x14ac:dyDescent="0.25">
      <c r="A1004" s="340" t="s">
        <v>11898</v>
      </c>
      <c r="B1004" s="348" t="s">
        <v>384</v>
      </c>
      <c r="C1004" s="523" t="s">
        <v>16495</v>
      </c>
      <c r="D1004" s="523"/>
      <c r="E1004" s="523"/>
      <c r="F1004" s="523"/>
      <c r="G1004" s="523"/>
      <c r="H1004" s="523"/>
      <c r="I1004" s="523"/>
      <c r="J1004" s="523"/>
      <c r="K1004" s="523"/>
      <c r="L1004" s="348" t="s">
        <v>510</v>
      </c>
      <c r="M1004" s="341">
        <v>490.41</v>
      </c>
    </row>
    <row r="1005" spans="1:13" ht="13.5" customHeight="1" x14ac:dyDescent="0.25">
      <c r="A1005" s="340" t="s">
        <v>11899</v>
      </c>
      <c r="B1005" s="348" t="s">
        <v>384</v>
      </c>
      <c r="C1005" s="523" t="s">
        <v>16496</v>
      </c>
      <c r="D1005" s="523"/>
      <c r="E1005" s="523"/>
      <c r="F1005" s="523"/>
      <c r="G1005" s="523"/>
      <c r="H1005" s="523"/>
      <c r="I1005" s="523"/>
      <c r="J1005" s="523"/>
      <c r="K1005" s="523"/>
      <c r="L1005" s="348" t="s">
        <v>510</v>
      </c>
      <c r="M1005" s="341">
        <v>631.79</v>
      </c>
    </row>
    <row r="1006" spans="1:13" ht="12.75" customHeight="1" x14ac:dyDescent="0.25">
      <c r="A1006" s="338" t="s">
        <v>11900</v>
      </c>
      <c r="B1006" s="347" t="s">
        <v>384</v>
      </c>
      <c r="C1006" s="524" t="s">
        <v>11901</v>
      </c>
      <c r="D1006" s="524"/>
      <c r="E1006" s="524"/>
      <c r="F1006" s="524"/>
      <c r="G1006" s="524"/>
      <c r="H1006" s="524"/>
      <c r="I1006" s="524"/>
      <c r="J1006" s="524"/>
      <c r="K1006" s="524"/>
      <c r="L1006" s="339"/>
      <c r="M1006" s="339"/>
    </row>
    <row r="1007" spans="1:13" ht="12.75" customHeight="1" x14ac:dyDescent="0.25">
      <c r="A1007" s="340" t="s">
        <v>471</v>
      </c>
      <c r="B1007" s="348" t="s">
        <v>384</v>
      </c>
      <c r="C1007" s="523" t="s">
        <v>11902</v>
      </c>
      <c r="D1007" s="523"/>
      <c r="E1007" s="523"/>
      <c r="F1007" s="523"/>
      <c r="G1007" s="523"/>
      <c r="H1007" s="523"/>
      <c r="I1007" s="523"/>
      <c r="J1007" s="523"/>
      <c r="K1007" s="523"/>
      <c r="L1007" s="348" t="s">
        <v>8</v>
      </c>
      <c r="M1007" s="341">
        <v>89.94</v>
      </c>
    </row>
    <row r="1008" spans="1:13" ht="13.5" customHeight="1" x14ac:dyDescent="0.25">
      <c r="A1008" s="338" t="s">
        <v>11903</v>
      </c>
      <c r="B1008" s="347" t="s">
        <v>384</v>
      </c>
      <c r="C1008" s="524" t="s">
        <v>11904</v>
      </c>
      <c r="D1008" s="524"/>
      <c r="E1008" s="524"/>
      <c r="F1008" s="524"/>
      <c r="G1008" s="524"/>
      <c r="H1008" s="524"/>
      <c r="I1008" s="524"/>
      <c r="J1008" s="524"/>
      <c r="K1008" s="524"/>
      <c r="L1008" s="339"/>
      <c r="M1008" s="339"/>
    </row>
    <row r="1009" spans="1:13" ht="12.75" customHeight="1" x14ac:dyDescent="0.25">
      <c r="A1009" s="340" t="s">
        <v>11905</v>
      </c>
      <c r="B1009" s="348" t="s">
        <v>384</v>
      </c>
      <c r="C1009" s="523" t="s">
        <v>11906</v>
      </c>
      <c r="D1009" s="523"/>
      <c r="E1009" s="523"/>
      <c r="F1009" s="523"/>
      <c r="G1009" s="523"/>
      <c r="H1009" s="523"/>
      <c r="I1009" s="523"/>
      <c r="J1009" s="523"/>
      <c r="K1009" s="523"/>
      <c r="L1009" s="348" t="s">
        <v>510</v>
      </c>
      <c r="M1009" s="341">
        <v>16.86</v>
      </c>
    </row>
    <row r="1010" spans="1:13" ht="12.75" customHeight="1" x14ac:dyDescent="0.25">
      <c r="A1010" s="338" t="s">
        <v>11907</v>
      </c>
      <c r="B1010" s="347" t="s">
        <v>384</v>
      </c>
      <c r="C1010" s="524" t="s">
        <v>11908</v>
      </c>
      <c r="D1010" s="524"/>
      <c r="E1010" s="524"/>
      <c r="F1010" s="524"/>
      <c r="G1010" s="524"/>
      <c r="H1010" s="524"/>
      <c r="I1010" s="524"/>
      <c r="J1010" s="524"/>
      <c r="K1010" s="524"/>
      <c r="L1010" s="339"/>
      <c r="M1010" s="339"/>
    </row>
    <row r="1011" spans="1:13" ht="13.5" customHeight="1" x14ac:dyDescent="0.25">
      <c r="A1011" s="340" t="s">
        <v>11909</v>
      </c>
      <c r="B1011" s="348" t="s">
        <v>384</v>
      </c>
      <c r="C1011" s="523" t="s">
        <v>11910</v>
      </c>
      <c r="D1011" s="523"/>
      <c r="E1011" s="523"/>
      <c r="F1011" s="523"/>
      <c r="G1011" s="523"/>
      <c r="H1011" s="523"/>
      <c r="I1011" s="523"/>
      <c r="J1011" s="523"/>
      <c r="K1011" s="523"/>
      <c r="L1011" s="348" t="s">
        <v>510</v>
      </c>
      <c r="M1011" s="341">
        <v>6451.59</v>
      </c>
    </row>
    <row r="1012" spans="1:13" ht="12.75" customHeight="1" x14ac:dyDescent="0.25">
      <c r="A1012" s="340" t="s">
        <v>11911</v>
      </c>
      <c r="B1012" s="348" t="s">
        <v>384</v>
      </c>
      <c r="C1012" s="523" t="s">
        <v>11912</v>
      </c>
      <c r="D1012" s="523"/>
      <c r="E1012" s="523"/>
      <c r="F1012" s="523"/>
      <c r="G1012" s="523"/>
      <c r="H1012" s="523"/>
      <c r="I1012" s="523"/>
      <c r="J1012" s="523"/>
      <c r="K1012" s="523"/>
      <c r="L1012" s="348" t="s">
        <v>510</v>
      </c>
      <c r="M1012" s="341">
        <v>7537</v>
      </c>
    </row>
    <row r="1013" spans="1:13" ht="13.5" customHeight="1" x14ac:dyDescent="0.25">
      <c r="A1013" s="340" t="s">
        <v>11913</v>
      </c>
      <c r="B1013" s="348" t="s">
        <v>384</v>
      </c>
      <c r="C1013" s="523" t="s">
        <v>11914</v>
      </c>
      <c r="D1013" s="523"/>
      <c r="E1013" s="523"/>
      <c r="F1013" s="523"/>
      <c r="G1013" s="523"/>
      <c r="H1013" s="523"/>
      <c r="I1013" s="523"/>
      <c r="J1013" s="523"/>
      <c r="K1013" s="523"/>
      <c r="L1013" s="348" t="s">
        <v>510</v>
      </c>
      <c r="M1013" s="341">
        <v>1486.28</v>
      </c>
    </row>
    <row r="1014" spans="1:13" ht="12.75" customHeight="1" x14ac:dyDescent="0.25">
      <c r="A1014" s="340" t="s">
        <v>11915</v>
      </c>
      <c r="B1014" s="348" t="s">
        <v>384</v>
      </c>
      <c r="C1014" s="523" t="s">
        <v>11916</v>
      </c>
      <c r="D1014" s="523"/>
      <c r="E1014" s="523"/>
      <c r="F1014" s="523"/>
      <c r="G1014" s="523"/>
      <c r="H1014" s="523"/>
      <c r="I1014" s="523"/>
      <c r="J1014" s="523"/>
      <c r="K1014" s="523"/>
      <c r="L1014" s="348" t="s">
        <v>510</v>
      </c>
      <c r="M1014" s="341">
        <v>1625.5</v>
      </c>
    </row>
    <row r="1015" spans="1:13" ht="12.75" customHeight="1" x14ac:dyDescent="0.25">
      <c r="A1015" s="338" t="s">
        <v>11917</v>
      </c>
      <c r="B1015" s="347" t="s">
        <v>384</v>
      </c>
      <c r="C1015" s="524" t="s">
        <v>11918</v>
      </c>
      <c r="D1015" s="524"/>
      <c r="E1015" s="524"/>
      <c r="F1015" s="524"/>
      <c r="G1015" s="524"/>
      <c r="H1015" s="524"/>
      <c r="I1015" s="524"/>
      <c r="J1015" s="524"/>
      <c r="K1015" s="524"/>
      <c r="L1015" s="339"/>
      <c r="M1015" s="339"/>
    </row>
    <row r="1016" spans="1:13" ht="13.5" customHeight="1" x14ac:dyDescent="0.25">
      <c r="A1016" s="340" t="s">
        <v>11919</v>
      </c>
      <c r="B1016" s="348" t="s">
        <v>384</v>
      </c>
      <c r="C1016" s="523" t="s">
        <v>11920</v>
      </c>
      <c r="D1016" s="523"/>
      <c r="E1016" s="523"/>
      <c r="F1016" s="523"/>
      <c r="G1016" s="523"/>
      <c r="H1016" s="523"/>
      <c r="I1016" s="523"/>
      <c r="J1016" s="523"/>
      <c r="K1016" s="523"/>
      <c r="L1016" s="348" t="s">
        <v>510</v>
      </c>
      <c r="M1016" s="341">
        <v>126.51</v>
      </c>
    </row>
    <row r="1017" spans="1:13" ht="12.75" customHeight="1" x14ac:dyDescent="0.25">
      <c r="A1017" s="340" t="s">
        <v>11921</v>
      </c>
      <c r="B1017" s="348" t="s">
        <v>384</v>
      </c>
      <c r="C1017" s="523" t="s">
        <v>11922</v>
      </c>
      <c r="D1017" s="523"/>
      <c r="E1017" s="523"/>
      <c r="F1017" s="523"/>
      <c r="G1017" s="523"/>
      <c r="H1017" s="523"/>
      <c r="I1017" s="523"/>
      <c r="J1017" s="523"/>
      <c r="K1017" s="523"/>
      <c r="L1017" s="348" t="s">
        <v>510</v>
      </c>
      <c r="M1017" s="341">
        <v>126.51</v>
      </c>
    </row>
    <row r="1018" spans="1:13" ht="13.5" customHeight="1" x14ac:dyDescent="0.25">
      <c r="A1018" s="340" t="s">
        <v>11923</v>
      </c>
      <c r="B1018" s="348" t="s">
        <v>384</v>
      </c>
      <c r="C1018" s="523" t="s">
        <v>11924</v>
      </c>
      <c r="D1018" s="523"/>
      <c r="E1018" s="523"/>
      <c r="F1018" s="523"/>
      <c r="G1018" s="523"/>
      <c r="H1018" s="523"/>
      <c r="I1018" s="523"/>
      <c r="J1018" s="523"/>
      <c r="K1018" s="523"/>
      <c r="L1018" s="348" t="s">
        <v>510</v>
      </c>
      <c r="M1018" s="341">
        <v>131.51</v>
      </c>
    </row>
    <row r="1019" spans="1:13" ht="12.75" customHeight="1" x14ac:dyDescent="0.25">
      <c r="A1019" s="340" t="s">
        <v>11925</v>
      </c>
      <c r="B1019" s="348" t="s">
        <v>384</v>
      </c>
      <c r="C1019" s="523" t="s">
        <v>11926</v>
      </c>
      <c r="D1019" s="523"/>
      <c r="E1019" s="523"/>
      <c r="F1019" s="523"/>
      <c r="G1019" s="523"/>
      <c r="H1019" s="523"/>
      <c r="I1019" s="523"/>
      <c r="J1019" s="523"/>
      <c r="K1019" s="523"/>
      <c r="L1019" s="348" t="s">
        <v>510</v>
      </c>
      <c r="M1019" s="341">
        <v>121.51</v>
      </c>
    </row>
    <row r="1020" spans="1:13" ht="12.75" customHeight="1" x14ac:dyDescent="0.25">
      <c r="A1020" s="340" t="s">
        <v>11927</v>
      </c>
      <c r="B1020" s="348" t="s">
        <v>384</v>
      </c>
      <c r="C1020" s="523" t="s">
        <v>8221</v>
      </c>
      <c r="D1020" s="523"/>
      <c r="E1020" s="523"/>
      <c r="F1020" s="523"/>
      <c r="G1020" s="523"/>
      <c r="H1020" s="523"/>
      <c r="I1020" s="523"/>
      <c r="J1020" s="523"/>
      <c r="K1020" s="523"/>
      <c r="L1020" s="348" t="s">
        <v>510</v>
      </c>
      <c r="M1020" s="341">
        <v>21.11</v>
      </c>
    </row>
    <row r="1021" spans="1:13" ht="13.5" customHeight="1" x14ac:dyDescent="0.25">
      <c r="A1021" s="340" t="s">
        <v>11928</v>
      </c>
      <c r="B1021" s="348" t="s">
        <v>384</v>
      </c>
      <c r="C1021" s="523" t="s">
        <v>11929</v>
      </c>
      <c r="D1021" s="523"/>
      <c r="E1021" s="523"/>
      <c r="F1021" s="523"/>
      <c r="G1021" s="523"/>
      <c r="H1021" s="523"/>
      <c r="I1021" s="523"/>
      <c r="J1021" s="523"/>
      <c r="K1021" s="523"/>
      <c r="L1021" s="348" t="s">
        <v>510</v>
      </c>
      <c r="M1021" s="341">
        <v>303.41000000000003</v>
      </c>
    </row>
    <row r="1022" spans="1:13" ht="12.75" customHeight="1" x14ac:dyDescent="0.25">
      <c r="A1022" s="340" t="s">
        <v>11930</v>
      </c>
      <c r="B1022" s="348" t="s">
        <v>384</v>
      </c>
      <c r="C1022" s="523" t="s">
        <v>11931</v>
      </c>
      <c r="D1022" s="523"/>
      <c r="E1022" s="523"/>
      <c r="F1022" s="523"/>
      <c r="G1022" s="523"/>
      <c r="H1022" s="523"/>
      <c r="I1022" s="523"/>
      <c r="J1022" s="523"/>
      <c r="K1022" s="523"/>
      <c r="L1022" s="348" t="s">
        <v>510</v>
      </c>
      <c r="M1022" s="341">
        <v>111.1</v>
      </c>
    </row>
    <row r="1023" spans="1:13" ht="12.75" customHeight="1" x14ac:dyDescent="0.25">
      <c r="A1023" s="340" t="s">
        <v>11932</v>
      </c>
      <c r="B1023" s="348" t="s">
        <v>384</v>
      </c>
      <c r="C1023" s="523" t="s">
        <v>11933</v>
      </c>
      <c r="D1023" s="523"/>
      <c r="E1023" s="523"/>
      <c r="F1023" s="523"/>
      <c r="G1023" s="523"/>
      <c r="H1023" s="523"/>
      <c r="I1023" s="523"/>
      <c r="J1023" s="523"/>
      <c r="K1023" s="523"/>
      <c r="L1023" s="348" t="s">
        <v>510</v>
      </c>
      <c r="M1023" s="341">
        <v>186.05</v>
      </c>
    </row>
    <row r="1024" spans="1:13" ht="13.5" customHeight="1" x14ac:dyDescent="0.25">
      <c r="A1024" s="340" t="s">
        <v>11934</v>
      </c>
      <c r="B1024" s="348" t="s">
        <v>384</v>
      </c>
      <c r="C1024" s="523" t="s">
        <v>11935</v>
      </c>
      <c r="D1024" s="523"/>
      <c r="E1024" s="523"/>
      <c r="F1024" s="523"/>
      <c r="G1024" s="523"/>
      <c r="H1024" s="523"/>
      <c r="I1024" s="523"/>
      <c r="J1024" s="523"/>
      <c r="K1024" s="523"/>
      <c r="L1024" s="348" t="s">
        <v>510</v>
      </c>
      <c r="M1024" s="341">
        <v>194.4</v>
      </c>
    </row>
    <row r="1025" spans="1:13" ht="12.75" customHeight="1" x14ac:dyDescent="0.25">
      <c r="A1025" s="340" t="s">
        <v>11936</v>
      </c>
      <c r="B1025" s="348" t="s">
        <v>384</v>
      </c>
      <c r="C1025" s="523" t="s">
        <v>11937</v>
      </c>
      <c r="D1025" s="523"/>
      <c r="E1025" s="523"/>
      <c r="F1025" s="523"/>
      <c r="G1025" s="523"/>
      <c r="H1025" s="523"/>
      <c r="I1025" s="523"/>
      <c r="J1025" s="523"/>
      <c r="K1025" s="523"/>
      <c r="L1025" s="348" t="s">
        <v>510</v>
      </c>
      <c r="M1025" s="341">
        <v>29.19</v>
      </c>
    </row>
    <row r="1026" spans="1:13" ht="13.5" customHeight="1" x14ac:dyDescent="0.25">
      <c r="A1026" s="340" t="s">
        <v>11938</v>
      </c>
      <c r="B1026" s="348" t="s">
        <v>384</v>
      </c>
      <c r="C1026" s="523" t="s">
        <v>11939</v>
      </c>
      <c r="D1026" s="523"/>
      <c r="E1026" s="523"/>
      <c r="F1026" s="523"/>
      <c r="G1026" s="523"/>
      <c r="H1026" s="523"/>
      <c r="I1026" s="523"/>
      <c r="J1026" s="523"/>
      <c r="K1026" s="523"/>
      <c r="L1026" s="348" t="s">
        <v>510</v>
      </c>
      <c r="M1026" s="341">
        <v>56.49</v>
      </c>
    </row>
    <row r="1027" spans="1:13" ht="12.75" customHeight="1" x14ac:dyDescent="0.25">
      <c r="A1027" s="340" t="s">
        <v>11940</v>
      </c>
      <c r="B1027" s="348" t="s">
        <v>384</v>
      </c>
      <c r="C1027" s="523" t="s">
        <v>11941</v>
      </c>
      <c r="D1027" s="523"/>
      <c r="E1027" s="523"/>
      <c r="F1027" s="523"/>
      <c r="G1027" s="523"/>
      <c r="H1027" s="523"/>
      <c r="I1027" s="523"/>
      <c r="J1027" s="523"/>
      <c r="K1027" s="523"/>
      <c r="L1027" s="348" t="s">
        <v>510</v>
      </c>
      <c r="M1027" s="341">
        <v>148.46</v>
      </c>
    </row>
    <row r="1028" spans="1:13" ht="12.75" customHeight="1" x14ac:dyDescent="0.25">
      <c r="A1028" s="340" t="s">
        <v>11942</v>
      </c>
      <c r="B1028" s="348" t="s">
        <v>384</v>
      </c>
      <c r="C1028" s="523" t="s">
        <v>8209</v>
      </c>
      <c r="D1028" s="523"/>
      <c r="E1028" s="523"/>
      <c r="F1028" s="523"/>
      <c r="G1028" s="523"/>
      <c r="H1028" s="523"/>
      <c r="I1028" s="523"/>
      <c r="J1028" s="523"/>
      <c r="K1028" s="523"/>
      <c r="L1028" s="348" t="s">
        <v>510</v>
      </c>
      <c r="M1028" s="341">
        <v>205.85</v>
      </c>
    </row>
    <row r="1029" spans="1:13" ht="13.5" customHeight="1" x14ac:dyDescent="0.25">
      <c r="A1029" s="340" t="s">
        <v>11943</v>
      </c>
      <c r="B1029" s="348" t="s">
        <v>384</v>
      </c>
      <c r="C1029" s="523" t="s">
        <v>8207</v>
      </c>
      <c r="D1029" s="523"/>
      <c r="E1029" s="523"/>
      <c r="F1029" s="523"/>
      <c r="G1029" s="523"/>
      <c r="H1029" s="523"/>
      <c r="I1029" s="523"/>
      <c r="J1029" s="523"/>
      <c r="K1029" s="523"/>
      <c r="L1029" s="348" t="s">
        <v>510</v>
      </c>
      <c r="M1029" s="341">
        <v>258.39</v>
      </c>
    </row>
    <row r="1030" spans="1:13" ht="12.75" customHeight="1" x14ac:dyDescent="0.25">
      <c r="A1030" s="340" t="s">
        <v>11944</v>
      </c>
      <c r="B1030" s="348" t="s">
        <v>384</v>
      </c>
      <c r="C1030" s="523" t="s">
        <v>11945</v>
      </c>
      <c r="D1030" s="523"/>
      <c r="E1030" s="523"/>
      <c r="F1030" s="523"/>
      <c r="G1030" s="523"/>
      <c r="H1030" s="523"/>
      <c r="I1030" s="523"/>
      <c r="J1030" s="523"/>
      <c r="K1030" s="523"/>
      <c r="L1030" s="348" t="s">
        <v>510</v>
      </c>
      <c r="M1030" s="341">
        <v>7.25</v>
      </c>
    </row>
    <row r="1031" spans="1:13" ht="13.5" customHeight="1" x14ac:dyDescent="0.25">
      <c r="A1031" s="340" t="s">
        <v>11946</v>
      </c>
      <c r="B1031" s="348" t="s">
        <v>384</v>
      </c>
      <c r="C1031" s="523" t="s">
        <v>11947</v>
      </c>
      <c r="D1031" s="523"/>
      <c r="E1031" s="523"/>
      <c r="F1031" s="523"/>
      <c r="G1031" s="523"/>
      <c r="H1031" s="523"/>
      <c r="I1031" s="523"/>
      <c r="J1031" s="523"/>
      <c r="K1031" s="523"/>
      <c r="L1031" s="348" t="s">
        <v>510</v>
      </c>
      <c r="M1031" s="341">
        <v>513.55999999999995</v>
      </c>
    </row>
    <row r="1032" spans="1:13" ht="12.75" customHeight="1" x14ac:dyDescent="0.25">
      <c r="A1032" s="340" t="s">
        <v>11948</v>
      </c>
      <c r="B1032" s="348" t="s">
        <v>384</v>
      </c>
      <c r="C1032" s="523" t="s">
        <v>11949</v>
      </c>
      <c r="D1032" s="523"/>
      <c r="E1032" s="523"/>
      <c r="F1032" s="523"/>
      <c r="G1032" s="523"/>
      <c r="H1032" s="523"/>
      <c r="I1032" s="523"/>
      <c r="J1032" s="523"/>
      <c r="K1032" s="523"/>
      <c r="L1032" s="348" t="s">
        <v>510</v>
      </c>
      <c r="M1032" s="341">
        <v>11.44</v>
      </c>
    </row>
    <row r="1033" spans="1:13" ht="12.75" customHeight="1" x14ac:dyDescent="0.25">
      <c r="A1033" s="340" t="s">
        <v>11950</v>
      </c>
      <c r="B1033" s="348" t="s">
        <v>384</v>
      </c>
      <c r="C1033" s="523" t="s">
        <v>11951</v>
      </c>
      <c r="D1033" s="523"/>
      <c r="E1033" s="523"/>
      <c r="F1033" s="523"/>
      <c r="G1033" s="523"/>
      <c r="H1033" s="523"/>
      <c r="I1033" s="523"/>
      <c r="J1033" s="523"/>
      <c r="K1033" s="523"/>
      <c r="L1033" s="348" t="s">
        <v>510</v>
      </c>
      <c r="M1033" s="341">
        <v>285.66000000000003</v>
      </c>
    </row>
    <row r="1034" spans="1:13" ht="13.5" customHeight="1" x14ac:dyDescent="0.25">
      <c r="A1034" s="340" t="s">
        <v>11952</v>
      </c>
      <c r="B1034" s="348" t="s">
        <v>384</v>
      </c>
      <c r="C1034" s="523" t="s">
        <v>11953</v>
      </c>
      <c r="D1034" s="523"/>
      <c r="E1034" s="523"/>
      <c r="F1034" s="523"/>
      <c r="G1034" s="523"/>
      <c r="H1034" s="523"/>
      <c r="I1034" s="523"/>
      <c r="J1034" s="523"/>
      <c r="K1034" s="523"/>
      <c r="L1034" s="348" t="s">
        <v>510</v>
      </c>
      <c r="M1034" s="341">
        <v>357.66</v>
      </c>
    </row>
    <row r="1035" spans="1:13" ht="12.75" customHeight="1" x14ac:dyDescent="0.25">
      <c r="A1035" s="340" t="s">
        <v>11954</v>
      </c>
      <c r="B1035" s="348" t="s">
        <v>384</v>
      </c>
      <c r="C1035" s="523" t="s">
        <v>11955</v>
      </c>
      <c r="D1035" s="523"/>
      <c r="E1035" s="523"/>
      <c r="F1035" s="523"/>
      <c r="G1035" s="523"/>
      <c r="H1035" s="523"/>
      <c r="I1035" s="523"/>
      <c r="J1035" s="523"/>
      <c r="K1035" s="523"/>
      <c r="L1035" s="348" t="s">
        <v>510</v>
      </c>
      <c r="M1035" s="341">
        <v>201.51</v>
      </c>
    </row>
    <row r="1036" spans="1:13" ht="13.5" customHeight="1" x14ac:dyDescent="0.25">
      <c r="A1036" s="340" t="s">
        <v>11956</v>
      </c>
      <c r="B1036" s="348" t="s">
        <v>384</v>
      </c>
      <c r="C1036" s="523" t="s">
        <v>11957</v>
      </c>
      <c r="D1036" s="523"/>
      <c r="E1036" s="523"/>
      <c r="F1036" s="523"/>
      <c r="G1036" s="523"/>
      <c r="H1036" s="523"/>
      <c r="I1036" s="523"/>
      <c r="J1036" s="523"/>
      <c r="K1036" s="523"/>
      <c r="L1036" s="348" t="s">
        <v>510</v>
      </c>
      <c r="M1036" s="341">
        <v>102.69</v>
      </c>
    </row>
    <row r="1037" spans="1:13" ht="12.75" customHeight="1" x14ac:dyDescent="0.25">
      <c r="A1037" s="340" t="s">
        <v>11958</v>
      </c>
      <c r="B1037" s="348" t="s">
        <v>384</v>
      </c>
      <c r="C1037" s="523" t="s">
        <v>8223</v>
      </c>
      <c r="D1037" s="523"/>
      <c r="E1037" s="523"/>
      <c r="F1037" s="523"/>
      <c r="G1037" s="523"/>
      <c r="H1037" s="523"/>
      <c r="I1037" s="523"/>
      <c r="J1037" s="523"/>
      <c r="K1037" s="523"/>
      <c r="L1037" s="348" t="s">
        <v>510</v>
      </c>
      <c r="M1037" s="341">
        <v>206.06</v>
      </c>
    </row>
    <row r="1038" spans="1:13" ht="12.75" customHeight="1" x14ac:dyDescent="0.25">
      <c r="A1038" s="340" t="s">
        <v>11959</v>
      </c>
      <c r="B1038" s="348" t="s">
        <v>384</v>
      </c>
      <c r="C1038" s="523" t="s">
        <v>11960</v>
      </c>
      <c r="D1038" s="523"/>
      <c r="E1038" s="523"/>
      <c r="F1038" s="523"/>
      <c r="G1038" s="523"/>
      <c r="H1038" s="523"/>
      <c r="I1038" s="523"/>
      <c r="J1038" s="523"/>
      <c r="K1038" s="523"/>
      <c r="L1038" s="348" t="s">
        <v>510</v>
      </c>
      <c r="M1038" s="341">
        <v>609.23</v>
      </c>
    </row>
    <row r="1039" spans="1:13" ht="13.5" customHeight="1" x14ac:dyDescent="0.25">
      <c r="A1039" s="340" t="s">
        <v>11961</v>
      </c>
      <c r="B1039" s="348" t="s">
        <v>384</v>
      </c>
      <c r="C1039" s="523" t="s">
        <v>11962</v>
      </c>
      <c r="D1039" s="523"/>
      <c r="E1039" s="523"/>
      <c r="F1039" s="523"/>
      <c r="G1039" s="523"/>
      <c r="H1039" s="523"/>
      <c r="I1039" s="523"/>
      <c r="J1039" s="523"/>
      <c r="K1039" s="523"/>
      <c r="L1039" s="348" t="s">
        <v>510</v>
      </c>
      <c r="M1039" s="341">
        <v>1834.5</v>
      </c>
    </row>
    <row r="1040" spans="1:13" ht="12.75" customHeight="1" x14ac:dyDescent="0.25">
      <c r="A1040" s="340" t="s">
        <v>11963</v>
      </c>
      <c r="B1040" s="348" t="s">
        <v>384</v>
      </c>
      <c r="C1040" s="523" t="s">
        <v>11964</v>
      </c>
      <c r="D1040" s="523"/>
      <c r="E1040" s="523"/>
      <c r="F1040" s="523"/>
      <c r="G1040" s="523"/>
      <c r="H1040" s="523"/>
      <c r="I1040" s="523"/>
      <c r="J1040" s="523"/>
      <c r="K1040" s="523"/>
      <c r="L1040" s="348" t="s">
        <v>510</v>
      </c>
      <c r="M1040" s="341">
        <v>33.83</v>
      </c>
    </row>
    <row r="1041" spans="1:13" ht="12.75" customHeight="1" x14ac:dyDescent="0.25">
      <c r="A1041" s="340" t="s">
        <v>11965</v>
      </c>
      <c r="B1041" s="348" t="s">
        <v>384</v>
      </c>
      <c r="C1041" s="523" t="s">
        <v>11966</v>
      </c>
      <c r="D1041" s="523"/>
      <c r="E1041" s="523"/>
      <c r="F1041" s="523"/>
      <c r="G1041" s="523"/>
      <c r="H1041" s="523"/>
      <c r="I1041" s="523"/>
      <c r="J1041" s="523"/>
      <c r="K1041" s="523"/>
      <c r="L1041" s="348" t="s">
        <v>510</v>
      </c>
      <c r="M1041" s="341">
        <v>97.02</v>
      </c>
    </row>
    <row r="1042" spans="1:13" ht="13.5" customHeight="1" x14ac:dyDescent="0.25">
      <c r="A1042" s="340" t="s">
        <v>11967</v>
      </c>
      <c r="B1042" s="348" t="s">
        <v>384</v>
      </c>
      <c r="C1042" s="523" t="s">
        <v>11968</v>
      </c>
      <c r="D1042" s="523"/>
      <c r="E1042" s="523"/>
      <c r="F1042" s="523"/>
      <c r="G1042" s="523"/>
      <c r="H1042" s="523"/>
      <c r="I1042" s="523"/>
      <c r="J1042" s="523"/>
      <c r="K1042" s="523"/>
      <c r="L1042" s="348" t="s">
        <v>510</v>
      </c>
      <c r="M1042" s="341">
        <v>347.74</v>
      </c>
    </row>
    <row r="1043" spans="1:13" ht="12.75" customHeight="1" x14ac:dyDescent="0.25">
      <c r="A1043" s="340" t="s">
        <v>11969</v>
      </c>
      <c r="B1043" s="348" t="s">
        <v>384</v>
      </c>
      <c r="C1043" s="523" t="s">
        <v>11970</v>
      </c>
      <c r="D1043" s="523"/>
      <c r="E1043" s="523"/>
      <c r="F1043" s="523"/>
      <c r="G1043" s="523"/>
      <c r="H1043" s="523"/>
      <c r="I1043" s="523"/>
      <c r="J1043" s="523"/>
      <c r="K1043" s="523"/>
      <c r="L1043" s="348" t="s">
        <v>510</v>
      </c>
      <c r="M1043" s="341">
        <v>883.78</v>
      </c>
    </row>
    <row r="1044" spans="1:13" ht="13.5" customHeight="1" x14ac:dyDescent="0.25">
      <c r="A1044" s="340" t="s">
        <v>11971</v>
      </c>
      <c r="B1044" s="348" t="s">
        <v>384</v>
      </c>
      <c r="C1044" s="523" t="s">
        <v>11972</v>
      </c>
      <c r="D1044" s="523"/>
      <c r="E1044" s="523"/>
      <c r="F1044" s="523"/>
      <c r="G1044" s="523"/>
      <c r="H1044" s="523"/>
      <c r="I1044" s="523"/>
      <c r="J1044" s="523"/>
      <c r="K1044" s="523"/>
      <c r="L1044" s="348" t="s">
        <v>510</v>
      </c>
      <c r="M1044" s="341">
        <v>2182.46</v>
      </c>
    </row>
    <row r="1045" spans="1:13" ht="12.75" customHeight="1" x14ac:dyDescent="0.25">
      <c r="A1045" s="340" t="s">
        <v>11973</v>
      </c>
      <c r="B1045" s="348" t="s">
        <v>384</v>
      </c>
      <c r="C1045" s="523" t="s">
        <v>8231</v>
      </c>
      <c r="D1045" s="523"/>
      <c r="E1045" s="523"/>
      <c r="F1045" s="523"/>
      <c r="G1045" s="523"/>
      <c r="H1045" s="523"/>
      <c r="I1045" s="523"/>
      <c r="J1045" s="523"/>
      <c r="K1045" s="523"/>
      <c r="L1045" s="348" t="s">
        <v>510</v>
      </c>
      <c r="M1045" s="341">
        <v>57.97</v>
      </c>
    </row>
    <row r="1046" spans="1:13" ht="12.75" customHeight="1" x14ac:dyDescent="0.25">
      <c r="A1046" s="340" t="s">
        <v>11974</v>
      </c>
      <c r="B1046" s="348" t="s">
        <v>384</v>
      </c>
      <c r="C1046" s="523" t="s">
        <v>11975</v>
      </c>
      <c r="D1046" s="523"/>
      <c r="E1046" s="523"/>
      <c r="F1046" s="523"/>
      <c r="G1046" s="523"/>
      <c r="H1046" s="523"/>
      <c r="I1046" s="523"/>
      <c r="J1046" s="523"/>
      <c r="K1046" s="523"/>
      <c r="L1046" s="348" t="s">
        <v>510</v>
      </c>
      <c r="M1046" s="341">
        <v>105.11</v>
      </c>
    </row>
    <row r="1047" spans="1:13" ht="13.5" customHeight="1" x14ac:dyDescent="0.25">
      <c r="A1047" s="335" t="s">
        <v>11976</v>
      </c>
      <c r="B1047" s="336"/>
      <c r="C1047" s="525" t="s">
        <v>11977</v>
      </c>
      <c r="D1047" s="525"/>
      <c r="E1047" s="525"/>
      <c r="F1047" s="525"/>
      <c r="G1047" s="525"/>
      <c r="H1047" s="525"/>
      <c r="I1047" s="525"/>
      <c r="J1047" s="525"/>
      <c r="K1047" s="525"/>
      <c r="L1047" s="337"/>
      <c r="M1047" s="337"/>
    </row>
    <row r="1048" spans="1:13" ht="12.75" customHeight="1" x14ac:dyDescent="0.25">
      <c r="A1048" s="338" t="s">
        <v>2716</v>
      </c>
      <c r="B1048" s="347" t="s">
        <v>384</v>
      </c>
      <c r="C1048" s="524" t="s">
        <v>11978</v>
      </c>
      <c r="D1048" s="524"/>
      <c r="E1048" s="524"/>
      <c r="F1048" s="524"/>
      <c r="G1048" s="524"/>
      <c r="H1048" s="524"/>
      <c r="I1048" s="524"/>
      <c r="J1048" s="524"/>
      <c r="K1048" s="524"/>
      <c r="L1048" s="339"/>
      <c r="M1048" s="339"/>
    </row>
    <row r="1049" spans="1:13" ht="13.5" customHeight="1" x14ac:dyDescent="0.25">
      <c r="A1049" s="340" t="s">
        <v>11979</v>
      </c>
      <c r="B1049" s="348" t="s">
        <v>384</v>
      </c>
      <c r="C1049" s="523" t="s">
        <v>11980</v>
      </c>
      <c r="D1049" s="523"/>
      <c r="E1049" s="523"/>
      <c r="F1049" s="523"/>
      <c r="G1049" s="523"/>
      <c r="H1049" s="523"/>
      <c r="I1049" s="523"/>
      <c r="J1049" s="523"/>
      <c r="K1049" s="523"/>
      <c r="L1049" s="348" t="s">
        <v>8</v>
      </c>
      <c r="M1049" s="341">
        <v>8.77</v>
      </c>
    </row>
    <row r="1050" spans="1:13" ht="12.75" customHeight="1" x14ac:dyDescent="0.25">
      <c r="A1050" s="340" t="s">
        <v>11981</v>
      </c>
      <c r="B1050" s="348" t="s">
        <v>384</v>
      </c>
      <c r="C1050" s="523" t="s">
        <v>11982</v>
      </c>
      <c r="D1050" s="523"/>
      <c r="E1050" s="523"/>
      <c r="F1050" s="523"/>
      <c r="G1050" s="523"/>
      <c r="H1050" s="523"/>
      <c r="I1050" s="523"/>
      <c r="J1050" s="523"/>
      <c r="K1050" s="523"/>
      <c r="L1050" s="348" t="s">
        <v>8</v>
      </c>
      <c r="M1050" s="341">
        <v>12.94</v>
      </c>
    </row>
    <row r="1051" spans="1:13" ht="12.75" customHeight="1" x14ac:dyDescent="0.25">
      <c r="A1051" s="340" t="s">
        <v>11983</v>
      </c>
      <c r="B1051" s="348" t="s">
        <v>384</v>
      </c>
      <c r="C1051" s="523" t="s">
        <v>11984</v>
      </c>
      <c r="D1051" s="523"/>
      <c r="E1051" s="523"/>
      <c r="F1051" s="523"/>
      <c r="G1051" s="523"/>
      <c r="H1051" s="523"/>
      <c r="I1051" s="523"/>
      <c r="J1051" s="523"/>
      <c r="K1051" s="523"/>
      <c r="L1051" s="348" t="s">
        <v>8</v>
      </c>
      <c r="M1051" s="341">
        <v>17.690000000000001</v>
      </c>
    </row>
    <row r="1052" spans="1:13" ht="13.5" customHeight="1" x14ac:dyDescent="0.25">
      <c r="A1052" s="340" t="s">
        <v>11985</v>
      </c>
      <c r="B1052" s="348" t="s">
        <v>384</v>
      </c>
      <c r="C1052" s="523" t="s">
        <v>11986</v>
      </c>
      <c r="D1052" s="523"/>
      <c r="E1052" s="523"/>
      <c r="F1052" s="523"/>
      <c r="G1052" s="523"/>
      <c r="H1052" s="523"/>
      <c r="I1052" s="523"/>
      <c r="J1052" s="523"/>
      <c r="K1052" s="523"/>
      <c r="L1052" s="348" t="s">
        <v>8</v>
      </c>
      <c r="M1052" s="341">
        <v>26.27</v>
      </c>
    </row>
    <row r="1053" spans="1:13" ht="12.75" customHeight="1" x14ac:dyDescent="0.25">
      <c r="A1053" s="340" t="s">
        <v>11987</v>
      </c>
      <c r="B1053" s="348" t="s">
        <v>384</v>
      </c>
      <c r="C1053" s="523" t="s">
        <v>11988</v>
      </c>
      <c r="D1053" s="523"/>
      <c r="E1053" s="523"/>
      <c r="F1053" s="523"/>
      <c r="G1053" s="523"/>
      <c r="H1053" s="523"/>
      <c r="I1053" s="523"/>
      <c r="J1053" s="523"/>
      <c r="K1053" s="523"/>
      <c r="L1053" s="348" t="s">
        <v>8</v>
      </c>
      <c r="M1053" s="341">
        <v>29.32</v>
      </c>
    </row>
    <row r="1054" spans="1:13" ht="12.75" customHeight="1" x14ac:dyDescent="0.25">
      <c r="A1054" s="340" t="s">
        <v>11989</v>
      </c>
      <c r="B1054" s="348" t="s">
        <v>384</v>
      </c>
      <c r="C1054" s="523" t="s">
        <v>11990</v>
      </c>
      <c r="D1054" s="523"/>
      <c r="E1054" s="523"/>
      <c r="F1054" s="523"/>
      <c r="G1054" s="523"/>
      <c r="H1054" s="523"/>
      <c r="I1054" s="523"/>
      <c r="J1054" s="523"/>
      <c r="K1054" s="523"/>
      <c r="L1054" s="348" t="s">
        <v>8</v>
      </c>
      <c r="M1054" s="341">
        <v>43.72</v>
      </c>
    </row>
    <row r="1055" spans="1:13" ht="13.5" customHeight="1" x14ac:dyDescent="0.25">
      <c r="A1055" s="340" t="s">
        <v>11991</v>
      </c>
      <c r="B1055" s="348" t="s">
        <v>384</v>
      </c>
      <c r="C1055" s="523" t="s">
        <v>11992</v>
      </c>
      <c r="D1055" s="523"/>
      <c r="E1055" s="523"/>
      <c r="F1055" s="523"/>
      <c r="G1055" s="523"/>
      <c r="H1055" s="523"/>
      <c r="I1055" s="523"/>
      <c r="J1055" s="523"/>
      <c r="K1055" s="523"/>
      <c r="L1055" s="348" t="s">
        <v>8</v>
      </c>
      <c r="M1055" s="341">
        <v>54.45</v>
      </c>
    </row>
    <row r="1056" spans="1:13" ht="12.75" customHeight="1" x14ac:dyDescent="0.25">
      <c r="A1056" s="340" t="s">
        <v>11993</v>
      </c>
      <c r="B1056" s="348" t="s">
        <v>384</v>
      </c>
      <c r="C1056" s="523" t="s">
        <v>11994</v>
      </c>
      <c r="D1056" s="523"/>
      <c r="E1056" s="523"/>
      <c r="F1056" s="523"/>
      <c r="G1056" s="523"/>
      <c r="H1056" s="523"/>
      <c r="I1056" s="523"/>
      <c r="J1056" s="523"/>
      <c r="K1056" s="523"/>
      <c r="L1056" s="348" t="s">
        <v>8</v>
      </c>
      <c r="M1056" s="341">
        <v>73.89</v>
      </c>
    </row>
    <row r="1057" spans="1:13" ht="13.5" customHeight="1" x14ac:dyDescent="0.25">
      <c r="A1057" s="338" t="s">
        <v>2720</v>
      </c>
      <c r="B1057" s="347" t="s">
        <v>384</v>
      </c>
      <c r="C1057" s="524" t="s">
        <v>11995</v>
      </c>
      <c r="D1057" s="524"/>
      <c r="E1057" s="524"/>
      <c r="F1057" s="524"/>
      <c r="G1057" s="524"/>
      <c r="H1057" s="524"/>
      <c r="I1057" s="524"/>
      <c r="J1057" s="524"/>
      <c r="K1057" s="524"/>
      <c r="L1057" s="339"/>
      <c r="M1057" s="339"/>
    </row>
    <row r="1058" spans="1:13" ht="12.75" customHeight="1" x14ac:dyDescent="0.25">
      <c r="A1058" s="340" t="s">
        <v>424</v>
      </c>
      <c r="B1058" s="348" t="s">
        <v>384</v>
      </c>
      <c r="C1058" s="523" t="s">
        <v>11996</v>
      </c>
      <c r="D1058" s="523"/>
      <c r="E1058" s="523"/>
      <c r="F1058" s="523"/>
      <c r="G1058" s="523"/>
      <c r="H1058" s="523"/>
      <c r="I1058" s="523"/>
      <c r="J1058" s="523"/>
      <c r="K1058" s="523"/>
      <c r="L1058" s="348" t="s">
        <v>8</v>
      </c>
      <c r="M1058" s="341">
        <v>6.77</v>
      </c>
    </row>
    <row r="1059" spans="1:13" ht="12.75" customHeight="1" x14ac:dyDescent="0.25">
      <c r="A1059" s="340" t="s">
        <v>430</v>
      </c>
      <c r="B1059" s="348" t="s">
        <v>384</v>
      </c>
      <c r="C1059" s="523" t="s">
        <v>11997</v>
      </c>
      <c r="D1059" s="523"/>
      <c r="E1059" s="523"/>
      <c r="F1059" s="523"/>
      <c r="G1059" s="523"/>
      <c r="H1059" s="523"/>
      <c r="I1059" s="523"/>
      <c r="J1059" s="523"/>
      <c r="K1059" s="523"/>
      <c r="L1059" s="348" t="s">
        <v>8</v>
      </c>
      <c r="M1059" s="341">
        <v>12.65</v>
      </c>
    </row>
    <row r="1060" spans="1:13" ht="13.5" customHeight="1" x14ac:dyDescent="0.25">
      <c r="A1060" s="338" t="s">
        <v>2728</v>
      </c>
      <c r="B1060" s="347" t="s">
        <v>384</v>
      </c>
      <c r="C1060" s="524" t="s">
        <v>11998</v>
      </c>
      <c r="D1060" s="524"/>
      <c r="E1060" s="524"/>
      <c r="F1060" s="524"/>
      <c r="G1060" s="524"/>
      <c r="H1060" s="524"/>
      <c r="I1060" s="524"/>
      <c r="J1060" s="524"/>
      <c r="K1060" s="524"/>
      <c r="L1060" s="339"/>
      <c r="M1060" s="339"/>
    </row>
    <row r="1061" spans="1:13" ht="12.75" customHeight="1" x14ac:dyDescent="0.25">
      <c r="A1061" s="340" t="s">
        <v>11999</v>
      </c>
      <c r="B1061" s="348" t="s">
        <v>384</v>
      </c>
      <c r="C1061" s="523" t="s">
        <v>12000</v>
      </c>
      <c r="D1061" s="523"/>
      <c r="E1061" s="523"/>
      <c r="F1061" s="523"/>
      <c r="G1061" s="523"/>
      <c r="H1061" s="523"/>
      <c r="I1061" s="523"/>
      <c r="J1061" s="523"/>
      <c r="K1061" s="523"/>
      <c r="L1061" s="348" t="s">
        <v>8</v>
      </c>
      <c r="M1061" s="341">
        <v>18.829999999999998</v>
      </c>
    </row>
    <row r="1062" spans="1:13" ht="13.5" customHeight="1" x14ac:dyDescent="0.25">
      <c r="A1062" s="340" t="s">
        <v>12001</v>
      </c>
      <c r="B1062" s="348" t="s">
        <v>384</v>
      </c>
      <c r="C1062" s="523" t="s">
        <v>12002</v>
      </c>
      <c r="D1062" s="523"/>
      <c r="E1062" s="523"/>
      <c r="F1062" s="523"/>
      <c r="G1062" s="523"/>
      <c r="H1062" s="523"/>
      <c r="I1062" s="523"/>
      <c r="J1062" s="523"/>
      <c r="K1062" s="523"/>
      <c r="L1062" s="348" t="s">
        <v>8</v>
      </c>
      <c r="M1062" s="341">
        <v>30.31</v>
      </c>
    </row>
    <row r="1063" spans="1:13" ht="12.75" customHeight="1" x14ac:dyDescent="0.25">
      <c r="A1063" s="340" t="s">
        <v>12003</v>
      </c>
      <c r="B1063" s="348" t="s">
        <v>384</v>
      </c>
      <c r="C1063" s="523" t="s">
        <v>12004</v>
      </c>
      <c r="D1063" s="523"/>
      <c r="E1063" s="523"/>
      <c r="F1063" s="523"/>
      <c r="G1063" s="523"/>
      <c r="H1063" s="523"/>
      <c r="I1063" s="523"/>
      <c r="J1063" s="523"/>
      <c r="K1063" s="523"/>
      <c r="L1063" s="348" t="s">
        <v>8</v>
      </c>
      <c r="M1063" s="341">
        <v>62.8</v>
      </c>
    </row>
    <row r="1064" spans="1:13" ht="12.75" customHeight="1" x14ac:dyDescent="0.25">
      <c r="A1064" s="338" t="s">
        <v>2755</v>
      </c>
      <c r="B1064" s="347" t="s">
        <v>384</v>
      </c>
      <c r="C1064" s="524" t="s">
        <v>12005</v>
      </c>
      <c r="D1064" s="524"/>
      <c r="E1064" s="524"/>
      <c r="F1064" s="524"/>
      <c r="G1064" s="524"/>
      <c r="H1064" s="524"/>
      <c r="I1064" s="524"/>
      <c r="J1064" s="524"/>
      <c r="K1064" s="524"/>
      <c r="L1064" s="339"/>
      <c r="M1064" s="339"/>
    </row>
    <row r="1065" spans="1:13" ht="13.5" customHeight="1" x14ac:dyDescent="0.25">
      <c r="A1065" s="340" t="s">
        <v>12006</v>
      </c>
      <c r="B1065" s="348" t="s">
        <v>384</v>
      </c>
      <c r="C1065" s="523" t="s">
        <v>11980</v>
      </c>
      <c r="D1065" s="523"/>
      <c r="E1065" s="523"/>
      <c r="F1065" s="523"/>
      <c r="G1065" s="523"/>
      <c r="H1065" s="523"/>
      <c r="I1065" s="523"/>
      <c r="J1065" s="523"/>
      <c r="K1065" s="523"/>
      <c r="L1065" s="348" t="s">
        <v>8</v>
      </c>
      <c r="M1065" s="341">
        <v>35.18</v>
      </c>
    </row>
    <row r="1066" spans="1:13" ht="12.75" customHeight="1" x14ac:dyDescent="0.25">
      <c r="A1066" s="340" t="s">
        <v>12007</v>
      </c>
      <c r="B1066" s="348" t="s">
        <v>384</v>
      </c>
      <c r="C1066" s="523" t="s">
        <v>11982</v>
      </c>
      <c r="D1066" s="523"/>
      <c r="E1066" s="523"/>
      <c r="F1066" s="523"/>
      <c r="G1066" s="523"/>
      <c r="H1066" s="523"/>
      <c r="I1066" s="523"/>
      <c r="J1066" s="523"/>
      <c r="K1066" s="523"/>
      <c r="L1066" s="348" t="s">
        <v>8</v>
      </c>
      <c r="M1066" s="341">
        <v>48.32</v>
      </c>
    </row>
    <row r="1067" spans="1:13" ht="12.75" customHeight="1" x14ac:dyDescent="0.25">
      <c r="A1067" s="340" t="s">
        <v>12008</v>
      </c>
      <c r="B1067" s="348" t="s">
        <v>384</v>
      </c>
      <c r="C1067" s="523" t="s">
        <v>11984</v>
      </c>
      <c r="D1067" s="523"/>
      <c r="E1067" s="523"/>
      <c r="F1067" s="523"/>
      <c r="G1067" s="523"/>
      <c r="H1067" s="523"/>
      <c r="I1067" s="523"/>
      <c r="J1067" s="523"/>
      <c r="K1067" s="523"/>
      <c r="L1067" s="348" t="s">
        <v>8</v>
      </c>
      <c r="M1067" s="341">
        <v>63.62</v>
      </c>
    </row>
    <row r="1068" spans="1:13" ht="13.5" customHeight="1" x14ac:dyDescent="0.25">
      <c r="A1068" s="340" t="s">
        <v>12009</v>
      </c>
      <c r="B1068" s="348" t="s">
        <v>384</v>
      </c>
      <c r="C1068" s="523" t="s">
        <v>11986</v>
      </c>
      <c r="D1068" s="523"/>
      <c r="E1068" s="523"/>
      <c r="F1068" s="523"/>
      <c r="G1068" s="523"/>
      <c r="H1068" s="523"/>
      <c r="I1068" s="523"/>
      <c r="J1068" s="523"/>
      <c r="K1068" s="523"/>
      <c r="L1068" s="348" t="s">
        <v>8</v>
      </c>
      <c r="M1068" s="341">
        <v>81.680000000000007</v>
      </c>
    </row>
    <row r="1069" spans="1:13" ht="12.75" customHeight="1" x14ac:dyDescent="0.25">
      <c r="A1069" s="340" t="s">
        <v>12010</v>
      </c>
      <c r="B1069" s="348" t="s">
        <v>384</v>
      </c>
      <c r="C1069" s="523" t="s">
        <v>11988</v>
      </c>
      <c r="D1069" s="523"/>
      <c r="E1069" s="523"/>
      <c r="F1069" s="523"/>
      <c r="G1069" s="523"/>
      <c r="H1069" s="523"/>
      <c r="I1069" s="523"/>
      <c r="J1069" s="523"/>
      <c r="K1069" s="523"/>
      <c r="L1069" s="348" t="s">
        <v>8</v>
      </c>
      <c r="M1069" s="341">
        <v>100.84</v>
      </c>
    </row>
    <row r="1070" spans="1:13" ht="13.5" customHeight="1" x14ac:dyDescent="0.25">
      <c r="A1070" s="340" t="s">
        <v>12011</v>
      </c>
      <c r="B1070" s="348" t="s">
        <v>384</v>
      </c>
      <c r="C1070" s="523" t="s">
        <v>11990</v>
      </c>
      <c r="D1070" s="523"/>
      <c r="E1070" s="523"/>
      <c r="F1070" s="523"/>
      <c r="G1070" s="523"/>
      <c r="H1070" s="523"/>
      <c r="I1070" s="523"/>
      <c r="J1070" s="523"/>
      <c r="K1070" s="523"/>
      <c r="L1070" s="348" t="s">
        <v>8</v>
      </c>
      <c r="M1070" s="341">
        <v>134.47999999999999</v>
      </c>
    </row>
    <row r="1071" spans="1:13" ht="12.75" customHeight="1" x14ac:dyDescent="0.25">
      <c r="A1071" s="340" t="s">
        <v>12012</v>
      </c>
      <c r="B1071" s="348" t="s">
        <v>384</v>
      </c>
      <c r="C1071" s="523" t="s">
        <v>11992</v>
      </c>
      <c r="D1071" s="523"/>
      <c r="E1071" s="523"/>
      <c r="F1071" s="523"/>
      <c r="G1071" s="523"/>
      <c r="H1071" s="523"/>
      <c r="I1071" s="523"/>
      <c r="J1071" s="523"/>
      <c r="K1071" s="523"/>
      <c r="L1071" s="348" t="s">
        <v>8</v>
      </c>
      <c r="M1071" s="341">
        <v>162.41999999999999</v>
      </c>
    </row>
    <row r="1072" spans="1:13" ht="12.75" customHeight="1" x14ac:dyDescent="0.25">
      <c r="A1072" s="338" t="s">
        <v>12013</v>
      </c>
      <c r="B1072" s="347" t="s">
        <v>384</v>
      </c>
      <c r="C1072" s="524" t="s">
        <v>12014</v>
      </c>
      <c r="D1072" s="524"/>
      <c r="E1072" s="524"/>
      <c r="F1072" s="524"/>
      <c r="G1072" s="524"/>
      <c r="H1072" s="524"/>
      <c r="I1072" s="524"/>
      <c r="J1072" s="524"/>
      <c r="K1072" s="524"/>
      <c r="L1072" s="339"/>
      <c r="M1072" s="339"/>
    </row>
    <row r="1073" spans="1:13" ht="13.5" customHeight="1" x14ac:dyDescent="0.25">
      <c r="A1073" s="340" t="s">
        <v>12015</v>
      </c>
      <c r="B1073" s="348" t="s">
        <v>384</v>
      </c>
      <c r="C1073" s="523" t="s">
        <v>12016</v>
      </c>
      <c r="D1073" s="523"/>
      <c r="E1073" s="523"/>
      <c r="F1073" s="523"/>
      <c r="G1073" s="523"/>
      <c r="H1073" s="523"/>
      <c r="I1073" s="523"/>
      <c r="J1073" s="523"/>
      <c r="K1073" s="523"/>
      <c r="L1073" s="348" t="s">
        <v>8</v>
      </c>
      <c r="M1073" s="341">
        <v>39.909999999999997</v>
      </c>
    </row>
    <row r="1074" spans="1:13" ht="12.75" customHeight="1" x14ac:dyDescent="0.25">
      <c r="A1074" s="340" t="s">
        <v>12017</v>
      </c>
      <c r="B1074" s="348" t="s">
        <v>384</v>
      </c>
      <c r="C1074" s="523" t="s">
        <v>12018</v>
      </c>
      <c r="D1074" s="523"/>
      <c r="E1074" s="523"/>
      <c r="F1074" s="523"/>
      <c r="G1074" s="523"/>
      <c r="H1074" s="523"/>
      <c r="I1074" s="523"/>
      <c r="J1074" s="523"/>
      <c r="K1074" s="523"/>
      <c r="L1074" s="348" t="s">
        <v>8</v>
      </c>
      <c r="M1074" s="341">
        <v>46.09</v>
      </c>
    </row>
    <row r="1075" spans="1:13" ht="13.5" customHeight="1" x14ac:dyDescent="0.25">
      <c r="A1075" s="340" t="s">
        <v>12019</v>
      </c>
      <c r="B1075" s="348" t="s">
        <v>384</v>
      </c>
      <c r="C1075" s="523" t="s">
        <v>12020</v>
      </c>
      <c r="D1075" s="523"/>
      <c r="E1075" s="523"/>
      <c r="F1075" s="523"/>
      <c r="G1075" s="523"/>
      <c r="H1075" s="523"/>
      <c r="I1075" s="523"/>
      <c r="J1075" s="523"/>
      <c r="K1075" s="523"/>
      <c r="L1075" s="348" t="s">
        <v>8</v>
      </c>
      <c r="M1075" s="341">
        <v>48.88</v>
      </c>
    </row>
    <row r="1076" spans="1:13" ht="12.75" customHeight="1" x14ac:dyDescent="0.25">
      <c r="A1076" s="340" t="s">
        <v>12021</v>
      </c>
      <c r="B1076" s="348" t="s">
        <v>384</v>
      </c>
      <c r="C1076" s="523" t="s">
        <v>12022</v>
      </c>
      <c r="D1076" s="523"/>
      <c r="E1076" s="523"/>
      <c r="F1076" s="523"/>
      <c r="G1076" s="523"/>
      <c r="H1076" s="523"/>
      <c r="I1076" s="523"/>
      <c r="J1076" s="523"/>
      <c r="K1076" s="523"/>
      <c r="L1076" s="348" t="s">
        <v>8</v>
      </c>
      <c r="M1076" s="341">
        <v>48.68</v>
      </c>
    </row>
    <row r="1077" spans="1:13" ht="12.75" customHeight="1" x14ac:dyDescent="0.25">
      <c r="A1077" s="340" t="s">
        <v>12023</v>
      </c>
      <c r="B1077" s="348" t="s">
        <v>384</v>
      </c>
      <c r="C1077" s="523" t="s">
        <v>12024</v>
      </c>
      <c r="D1077" s="523"/>
      <c r="E1077" s="523"/>
      <c r="F1077" s="523"/>
      <c r="G1077" s="523"/>
      <c r="H1077" s="523"/>
      <c r="I1077" s="523"/>
      <c r="J1077" s="523"/>
      <c r="K1077" s="523"/>
      <c r="L1077" s="348" t="s">
        <v>8</v>
      </c>
      <c r="M1077" s="341">
        <v>71.06</v>
      </c>
    </row>
    <row r="1078" spans="1:13" ht="13.5" customHeight="1" x14ac:dyDescent="0.25">
      <c r="A1078" s="340" t="s">
        <v>12025</v>
      </c>
      <c r="B1078" s="348" t="s">
        <v>384</v>
      </c>
      <c r="C1078" s="523" t="s">
        <v>12026</v>
      </c>
      <c r="D1078" s="523"/>
      <c r="E1078" s="523"/>
      <c r="F1078" s="523"/>
      <c r="G1078" s="523"/>
      <c r="H1078" s="523"/>
      <c r="I1078" s="523"/>
      <c r="J1078" s="523"/>
      <c r="K1078" s="523"/>
      <c r="L1078" s="348" t="s">
        <v>8</v>
      </c>
      <c r="M1078" s="341">
        <v>154.15</v>
      </c>
    </row>
    <row r="1079" spans="1:13" ht="12.75" customHeight="1" x14ac:dyDescent="0.25">
      <c r="A1079" s="340" t="s">
        <v>12027</v>
      </c>
      <c r="B1079" s="348" t="s">
        <v>384</v>
      </c>
      <c r="C1079" s="523" t="s">
        <v>12028</v>
      </c>
      <c r="D1079" s="523"/>
      <c r="E1079" s="523"/>
      <c r="F1079" s="523"/>
      <c r="G1079" s="523"/>
      <c r="H1079" s="523"/>
      <c r="I1079" s="523"/>
      <c r="J1079" s="523"/>
      <c r="K1079" s="523"/>
      <c r="L1079" s="348" t="s">
        <v>510</v>
      </c>
      <c r="M1079" s="341">
        <v>8.33</v>
      </c>
    </row>
    <row r="1080" spans="1:13" ht="12.75" customHeight="1" x14ac:dyDescent="0.25">
      <c r="A1080" s="340" t="s">
        <v>12029</v>
      </c>
      <c r="B1080" s="348" t="s">
        <v>384</v>
      </c>
      <c r="C1080" s="523" t="s">
        <v>8479</v>
      </c>
      <c r="D1080" s="523"/>
      <c r="E1080" s="523"/>
      <c r="F1080" s="523"/>
      <c r="G1080" s="523"/>
      <c r="H1080" s="523"/>
      <c r="I1080" s="523"/>
      <c r="J1080" s="523"/>
      <c r="K1080" s="523"/>
      <c r="L1080" s="348" t="s">
        <v>510</v>
      </c>
      <c r="M1080" s="341">
        <v>8.83</v>
      </c>
    </row>
    <row r="1081" spans="1:13" ht="13.5" customHeight="1" x14ac:dyDescent="0.25">
      <c r="A1081" s="340" t="s">
        <v>12030</v>
      </c>
      <c r="B1081" s="348" t="s">
        <v>384</v>
      </c>
      <c r="C1081" s="523" t="s">
        <v>8483</v>
      </c>
      <c r="D1081" s="523"/>
      <c r="E1081" s="523"/>
      <c r="F1081" s="523"/>
      <c r="G1081" s="523"/>
      <c r="H1081" s="523"/>
      <c r="I1081" s="523"/>
      <c r="J1081" s="523"/>
      <c r="K1081" s="523"/>
      <c r="L1081" s="348" t="s">
        <v>510</v>
      </c>
      <c r="M1081" s="341">
        <v>10.72</v>
      </c>
    </row>
    <row r="1082" spans="1:13" ht="12.75" customHeight="1" x14ac:dyDescent="0.25">
      <c r="A1082" s="340" t="s">
        <v>12031</v>
      </c>
      <c r="B1082" s="348" t="s">
        <v>384</v>
      </c>
      <c r="C1082" s="523" t="s">
        <v>8485</v>
      </c>
      <c r="D1082" s="523"/>
      <c r="E1082" s="523"/>
      <c r="F1082" s="523"/>
      <c r="G1082" s="523"/>
      <c r="H1082" s="523"/>
      <c r="I1082" s="523"/>
      <c r="J1082" s="523"/>
      <c r="K1082" s="523"/>
      <c r="L1082" s="348" t="s">
        <v>510</v>
      </c>
      <c r="M1082" s="341">
        <v>12.58</v>
      </c>
    </row>
    <row r="1083" spans="1:13" ht="13.5" customHeight="1" x14ac:dyDescent="0.25">
      <c r="A1083" s="340" t="s">
        <v>420</v>
      </c>
      <c r="B1083" s="348" t="s">
        <v>384</v>
      </c>
      <c r="C1083" s="523" t="s">
        <v>8605</v>
      </c>
      <c r="D1083" s="523"/>
      <c r="E1083" s="523"/>
      <c r="F1083" s="523"/>
      <c r="G1083" s="523"/>
      <c r="H1083" s="523"/>
      <c r="I1083" s="523"/>
      <c r="J1083" s="523"/>
      <c r="K1083" s="523"/>
      <c r="L1083" s="348" t="s">
        <v>510</v>
      </c>
      <c r="M1083" s="341">
        <v>14.81</v>
      </c>
    </row>
    <row r="1084" spans="1:13" ht="12.75" customHeight="1" x14ac:dyDescent="0.25">
      <c r="A1084" s="340" t="s">
        <v>12032</v>
      </c>
      <c r="B1084" s="348" t="s">
        <v>384</v>
      </c>
      <c r="C1084" s="523" t="s">
        <v>8607</v>
      </c>
      <c r="D1084" s="523"/>
      <c r="E1084" s="523"/>
      <c r="F1084" s="523"/>
      <c r="G1084" s="523"/>
      <c r="H1084" s="523"/>
      <c r="I1084" s="523"/>
      <c r="J1084" s="523"/>
      <c r="K1084" s="523"/>
      <c r="L1084" s="348" t="s">
        <v>510</v>
      </c>
      <c r="M1084" s="341">
        <v>19.21</v>
      </c>
    </row>
    <row r="1085" spans="1:13" ht="12.75" customHeight="1" x14ac:dyDescent="0.25">
      <c r="A1085" s="340" t="s">
        <v>12033</v>
      </c>
      <c r="B1085" s="348" t="s">
        <v>384</v>
      </c>
      <c r="C1085" s="523" t="s">
        <v>8609</v>
      </c>
      <c r="D1085" s="523"/>
      <c r="E1085" s="523"/>
      <c r="F1085" s="523"/>
      <c r="G1085" s="523"/>
      <c r="H1085" s="523"/>
      <c r="I1085" s="523"/>
      <c r="J1085" s="523"/>
      <c r="K1085" s="523"/>
      <c r="L1085" s="348" t="s">
        <v>510</v>
      </c>
      <c r="M1085" s="341">
        <v>22.64</v>
      </c>
    </row>
    <row r="1086" spans="1:13" ht="13.5" customHeight="1" x14ac:dyDescent="0.25">
      <c r="A1086" s="340" t="s">
        <v>12034</v>
      </c>
      <c r="B1086" s="348" t="s">
        <v>384</v>
      </c>
      <c r="C1086" s="523" t="s">
        <v>8473</v>
      </c>
      <c r="D1086" s="523"/>
      <c r="E1086" s="523"/>
      <c r="F1086" s="523"/>
      <c r="G1086" s="523"/>
      <c r="H1086" s="523"/>
      <c r="I1086" s="523"/>
      <c r="J1086" s="523"/>
      <c r="K1086" s="523"/>
      <c r="L1086" s="348" t="s">
        <v>8</v>
      </c>
      <c r="M1086" s="341">
        <v>5.76</v>
      </c>
    </row>
    <row r="1087" spans="1:13" ht="12.75" customHeight="1" x14ac:dyDescent="0.25">
      <c r="A1087" s="340" t="s">
        <v>12035</v>
      </c>
      <c r="B1087" s="348" t="s">
        <v>384</v>
      </c>
      <c r="C1087" s="523" t="s">
        <v>12036</v>
      </c>
      <c r="D1087" s="523"/>
      <c r="E1087" s="523"/>
      <c r="F1087" s="523"/>
      <c r="G1087" s="523"/>
      <c r="H1087" s="523"/>
      <c r="I1087" s="523"/>
      <c r="J1087" s="523"/>
      <c r="K1087" s="523"/>
      <c r="L1087" s="348" t="s">
        <v>510</v>
      </c>
      <c r="M1087" s="341">
        <v>36.49</v>
      </c>
    </row>
    <row r="1088" spans="1:13" ht="13.5" customHeight="1" x14ac:dyDescent="0.25">
      <c r="A1088" s="340" t="s">
        <v>12037</v>
      </c>
      <c r="B1088" s="348" t="s">
        <v>384</v>
      </c>
      <c r="C1088" s="523" t="s">
        <v>12038</v>
      </c>
      <c r="D1088" s="523"/>
      <c r="E1088" s="523"/>
      <c r="F1088" s="523"/>
      <c r="G1088" s="523"/>
      <c r="H1088" s="523"/>
      <c r="I1088" s="523"/>
      <c r="J1088" s="523"/>
      <c r="K1088" s="523"/>
      <c r="L1088" s="348" t="s">
        <v>510</v>
      </c>
      <c r="M1088" s="341">
        <v>42.75</v>
      </c>
    </row>
    <row r="1089" spans="1:13" ht="12.75" customHeight="1" x14ac:dyDescent="0.25">
      <c r="A1089" s="340" t="s">
        <v>422</v>
      </c>
      <c r="B1089" s="348" t="s">
        <v>384</v>
      </c>
      <c r="C1089" s="523" t="s">
        <v>12039</v>
      </c>
      <c r="D1089" s="523"/>
      <c r="E1089" s="523"/>
      <c r="F1089" s="523"/>
      <c r="G1089" s="523"/>
      <c r="H1089" s="523"/>
      <c r="I1089" s="523"/>
      <c r="J1089" s="523"/>
      <c r="K1089" s="523"/>
      <c r="L1089" s="348" t="s">
        <v>510</v>
      </c>
      <c r="M1089" s="341">
        <v>47.09</v>
      </c>
    </row>
    <row r="1090" spans="1:13" ht="12.75" customHeight="1" x14ac:dyDescent="0.25">
      <c r="A1090" s="340" t="s">
        <v>12040</v>
      </c>
      <c r="B1090" s="348" t="s">
        <v>384</v>
      </c>
      <c r="C1090" s="523" t="s">
        <v>12041</v>
      </c>
      <c r="D1090" s="523"/>
      <c r="E1090" s="523"/>
      <c r="F1090" s="523"/>
      <c r="G1090" s="523"/>
      <c r="H1090" s="523"/>
      <c r="I1090" s="523"/>
      <c r="J1090" s="523"/>
      <c r="K1090" s="523"/>
      <c r="L1090" s="348" t="s">
        <v>510</v>
      </c>
      <c r="M1090" s="341">
        <v>54.34</v>
      </c>
    </row>
    <row r="1091" spans="1:13" ht="13.5" customHeight="1" x14ac:dyDescent="0.25">
      <c r="A1091" s="340" t="s">
        <v>12042</v>
      </c>
      <c r="B1091" s="348" t="s">
        <v>384</v>
      </c>
      <c r="C1091" s="523" t="s">
        <v>12043</v>
      </c>
      <c r="D1091" s="523"/>
      <c r="E1091" s="523"/>
      <c r="F1091" s="523"/>
      <c r="G1091" s="523"/>
      <c r="H1091" s="523"/>
      <c r="I1091" s="523"/>
      <c r="J1091" s="523"/>
      <c r="K1091" s="523"/>
      <c r="L1091" s="348" t="s">
        <v>510</v>
      </c>
      <c r="M1091" s="341">
        <v>74.12</v>
      </c>
    </row>
    <row r="1092" spans="1:13" ht="12.75" customHeight="1" x14ac:dyDescent="0.25">
      <c r="A1092" s="340" t="s">
        <v>12044</v>
      </c>
      <c r="B1092" s="348" t="s">
        <v>384</v>
      </c>
      <c r="C1092" s="523" t="s">
        <v>12045</v>
      </c>
      <c r="D1092" s="523"/>
      <c r="E1092" s="523"/>
      <c r="F1092" s="523"/>
      <c r="G1092" s="523"/>
      <c r="H1092" s="523"/>
      <c r="I1092" s="523"/>
      <c r="J1092" s="523"/>
      <c r="K1092" s="523"/>
      <c r="L1092" s="348" t="s">
        <v>510</v>
      </c>
      <c r="M1092" s="341">
        <v>140.63999999999999</v>
      </c>
    </row>
    <row r="1093" spans="1:13" ht="12.75" customHeight="1" x14ac:dyDescent="0.25">
      <c r="A1093" s="340" t="s">
        <v>12046</v>
      </c>
      <c r="B1093" s="348" t="s">
        <v>384</v>
      </c>
      <c r="C1093" s="523" t="s">
        <v>12047</v>
      </c>
      <c r="D1093" s="523"/>
      <c r="E1093" s="523"/>
      <c r="F1093" s="523"/>
      <c r="G1093" s="523"/>
      <c r="H1093" s="523"/>
      <c r="I1093" s="523"/>
      <c r="J1093" s="523"/>
      <c r="K1093" s="523"/>
      <c r="L1093" s="348" t="s">
        <v>510</v>
      </c>
      <c r="M1093" s="341">
        <v>24.38</v>
      </c>
    </row>
    <row r="1094" spans="1:13" ht="13.5" customHeight="1" x14ac:dyDescent="0.25">
      <c r="A1094" s="340" t="s">
        <v>12048</v>
      </c>
      <c r="B1094" s="348" t="s">
        <v>384</v>
      </c>
      <c r="C1094" s="523" t="s">
        <v>12049</v>
      </c>
      <c r="D1094" s="523"/>
      <c r="E1094" s="523"/>
      <c r="F1094" s="523"/>
      <c r="G1094" s="523"/>
      <c r="H1094" s="523"/>
      <c r="I1094" s="523"/>
      <c r="J1094" s="523"/>
      <c r="K1094" s="523"/>
      <c r="L1094" s="348" t="s">
        <v>510</v>
      </c>
      <c r="M1094" s="341">
        <v>29.32</v>
      </c>
    </row>
    <row r="1095" spans="1:13" ht="12.75" customHeight="1" x14ac:dyDescent="0.25">
      <c r="A1095" s="340" t="s">
        <v>12050</v>
      </c>
      <c r="B1095" s="348" t="s">
        <v>384</v>
      </c>
      <c r="C1095" s="523" t="s">
        <v>12051</v>
      </c>
      <c r="D1095" s="523"/>
      <c r="E1095" s="523"/>
      <c r="F1095" s="523"/>
      <c r="G1095" s="523"/>
      <c r="H1095" s="523"/>
      <c r="I1095" s="523"/>
      <c r="J1095" s="523"/>
      <c r="K1095" s="523"/>
      <c r="L1095" s="348" t="s">
        <v>510</v>
      </c>
      <c r="M1095" s="341">
        <v>47.51</v>
      </c>
    </row>
    <row r="1096" spans="1:13" ht="13.5" customHeight="1" x14ac:dyDescent="0.25">
      <c r="A1096" s="340" t="s">
        <v>12052</v>
      </c>
      <c r="B1096" s="348" t="s">
        <v>384</v>
      </c>
      <c r="C1096" s="523" t="s">
        <v>12053</v>
      </c>
      <c r="D1096" s="523"/>
      <c r="E1096" s="523"/>
      <c r="F1096" s="523"/>
      <c r="G1096" s="523"/>
      <c r="H1096" s="523"/>
      <c r="I1096" s="523"/>
      <c r="J1096" s="523"/>
      <c r="K1096" s="523"/>
      <c r="L1096" s="348" t="s">
        <v>510</v>
      </c>
      <c r="M1096" s="341">
        <v>43.17</v>
      </c>
    </row>
    <row r="1097" spans="1:13" ht="12.75" customHeight="1" x14ac:dyDescent="0.25">
      <c r="A1097" s="340" t="s">
        <v>12054</v>
      </c>
      <c r="B1097" s="348" t="s">
        <v>384</v>
      </c>
      <c r="C1097" s="523" t="s">
        <v>12055</v>
      </c>
      <c r="D1097" s="523"/>
      <c r="E1097" s="523"/>
      <c r="F1097" s="523"/>
      <c r="G1097" s="523"/>
      <c r="H1097" s="523"/>
      <c r="I1097" s="523"/>
      <c r="J1097" s="523"/>
      <c r="K1097" s="523"/>
      <c r="L1097" s="348" t="s">
        <v>510</v>
      </c>
      <c r="M1097" s="341">
        <v>58.14</v>
      </c>
    </row>
    <row r="1098" spans="1:13" ht="12.75" customHeight="1" x14ac:dyDescent="0.25">
      <c r="A1098" s="340" t="s">
        <v>12056</v>
      </c>
      <c r="B1098" s="348" t="s">
        <v>384</v>
      </c>
      <c r="C1098" s="523" t="s">
        <v>12057</v>
      </c>
      <c r="D1098" s="523"/>
      <c r="E1098" s="523"/>
      <c r="F1098" s="523"/>
      <c r="G1098" s="523"/>
      <c r="H1098" s="523"/>
      <c r="I1098" s="523"/>
      <c r="J1098" s="523"/>
      <c r="K1098" s="523"/>
      <c r="L1098" s="348" t="s">
        <v>510</v>
      </c>
      <c r="M1098" s="341">
        <v>98.66</v>
      </c>
    </row>
    <row r="1099" spans="1:13" ht="13.5" customHeight="1" x14ac:dyDescent="0.25">
      <c r="A1099" s="340" t="s">
        <v>12058</v>
      </c>
      <c r="B1099" s="348" t="s">
        <v>384</v>
      </c>
      <c r="C1099" s="523" t="s">
        <v>12059</v>
      </c>
      <c r="D1099" s="523"/>
      <c r="E1099" s="523"/>
      <c r="F1099" s="523"/>
      <c r="G1099" s="523"/>
      <c r="H1099" s="523"/>
      <c r="I1099" s="523"/>
      <c r="J1099" s="523"/>
      <c r="K1099" s="523"/>
      <c r="L1099" s="348" t="s">
        <v>510</v>
      </c>
      <c r="M1099" s="341">
        <v>64.099999999999994</v>
      </c>
    </row>
    <row r="1100" spans="1:13" ht="12.75" customHeight="1" x14ac:dyDescent="0.25">
      <c r="A1100" s="340" t="s">
        <v>12060</v>
      </c>
      <c r="B1100" s="348" t="s">
        <v>384</v>
      </c>
      <c r="C1100" s="523" t="s">
        <v>12061</v>
      </c>
      <c r="D1100" s="523"/>
      <c r="E1100" s="523"/>
      <c r="F1100" s="523"/>
      <c r="G1100" s="523"/>
      <c r="H1100" s="523"/>
      <c r="I1100" s="523"/>
      <c r="J1100" s="523"/>
      <c r="K1100" s="523"/>
      <c r="L1100" s="348" t="s">
        <v>510</v>
      </c>
      <c r="M1100" s="341">
        <v>68.03</v>
      </c>
    </row>
    <row r="1101" spans="1:13" ht="13.5" customHeight="1" x14ac:dyDescent="0.25">
      <c r="A1101" s="340" t="s">
        <v>12062</v>
      </c>
      <c r="B1101" s="348" t="s">
        <v>384</v>
      </c>
      <c r="C1101" s="523" t="s">
        <v>12063</v>
      </c>
      <c r="D1101" s="523"/>
      <c r="E1101" s="523"/>
      <c r="F1101" s="523"/>
      <c r="G1101" s="523"/>
      <c r="H1101" s="523"/>
      <c r="I1101" s="523"/>
      <c r="J1101" s="523"/>
      <c r="K1101" s="523"/>
      <c r="L1101" s="348" t="s">
        <v>510</v>
      </c>
      <c r="M1101" s="341">
        <v>69</v>
      </c>
    </row>
    <row r="1102" spans="1:13" ht="12.75" customHeight="1" x14ac:dyDescent="0.25">
      <c r="A1102" s="340" t="s">
        <v>12064</v>
      </c>
      <c r="B1102" s="348" t="s">
        <v>384</v>
      </c>
      <c r="C1102" s="523" t="s">
        <v>12065</v>
      </c>
      <c r="D1102" s="523"/>
      <c r="E1102" s="523"/>
      <c r="F1102" s="523"/>
      <c r="G1102" s="523"/>
      <c r="H1102" s="523"/>
      <c r="I1102" s="523"/>
      <c r="J1102" s="523"/>
      <c r="K1102" s="523"/>
      <c r="L1102" s="348" t="s">
        <v>510</v>
      </c>
      <c r="M1102" s="341">
        <v>75.08</v>
      </c>
    </row>
    <row r="1103" spans="1:13" ht="12.75" customHeight="1" x14ac:dyDescent="0.25">
      <c r="A1103" s="340" t="s">
        <v>12066</v>
      </c>
      <c r="B1103" s="348" t="s">
        <v>384</v>
      </c>
      <c r="C1103" s="523" t="s">
        <v>12067</v>
      </c>
      <c r="D1103" s="523"/>
      <c r="E1103" s="523"/>
      <c r="F1103" s="523"/>
      <c r="G1103" s="523"/>
      <c r="H1103" s="523"/>
      <c r="I1103" s="523"/>
      <c r="J1103" s="523"/>
      <c r="K1103" s="523"/>
      <c r="L1103" s="348" t="s">
        <v>510</v>
      </c>
      <c r="M1103" s="341">
        <v>99.28</v>
      </c>
    </row>
    <row r="1104" spans="1:13" ht="13.5" customHeight="1" x14ac:dyDescent="0.25">
      <c r="A1104" s="340" t="s">
        <v>12068</v>
      </c>
      <c r="B1104" s="348" t="s">
        <v>384</v>
      </c>
      <c r="C1104" s="523" t="s">
        <v>12069</v>
      </c>
      <c r="D1104" s="523"/>
      <c r="E1104" s="523"/>
      <c r="F1104" s="523"/>
      <c r="G1104" s="523"/>
      <c r="H1104" s="523"/>
      <c r="I1104" s="523"/>
      <c r="J1104" s="523"/>
      <c r="K1104" s="523"/>
      <c r="L1104" s="348" t="s">
        <v>510</v>
      </c>
      <c r="M1104" s="341">
        <v>181.79</v>
      </c>
    </row>
    <row r="1105" spans="1:13" ht="12.75" customHeight="1" x14ac:dyDescent="0.25">
      <c r="A1105" s="340" t="s">
        <v>12070</v>
      </c>
      <c r="B1105" s="348" t="s">
        <v>384</v>
      </c>
      <c r="C1105" s="523" t="s">
        <v>12071</v>
      </c>
      <c r="D1105" s="523"/>
      <c r="E1105" s="523"/>
      <c r="F1105" s="523"/>
      <c r="G1105" s="523"/>
      <c r="H1105" s="523"/>
      <c r="I1105" s="523"/>
      <c r="J1105" s="523"/>
      <c r="K1105" s="523"/>
      <c r="L1105" s="348" t="s">
        <v>510</v>
      </c>
      <c r="M1105" s="341">
        <v>11.13</v>
      </c>
    </row>
    <row r="1106" spans="1:13" ht="13.5" customHeight="1" x14ac:dyDescent="0.25">
      <c r="A1106" s="340" t="s">
        <v>12072</v>
      </c>
      <c r="B1106" s="348" t="s">
        <v>384</v>
      </c>
      <c r="C1106" s="523" t="s">
        <v>12073</v>
      </c>
      <c r="D1106" s="523"/>
      <c r="E1106" s="523"/>
      <c r="F1106" s="523"/>
      <c r="G1106" s="523"/>
      <c r="H1106" s="523"/>
      <c r="I1106" s="523"/>
      <c r="J1106" s="523"/>
      <c r="K1106" s="523"/>
      <c r="L1106" s="348" t="s">
        <v>510</v>
      </c>
      <c r="M1106" s="341">
        <v>13.13</v>
      </c>
    </row>
    <row r="1107" spans="1:13" ht="12.75" customHeight="1" x14ac:dyDescent="0.25">
      <c r="A1107" s="340" t="s">
        <v>12074</v>
      </c>
      <c r="B1107" s="348" t="s">
        <v>384</v>
      </c>
      <c r="C1107" s="523" t="s">
        <v>12075</v>
      </c>
      <c r="D1107" s="523"/>
      <c r="E1107" s="523"/>
      <c r="F1107" s="523"/>
      <c r="G1107" s="523"/>
      <c r="H1107" s="523"/>
      <c r="I1107" s="523"/>
      <c r="J1107" s="523"/>
      <c r="K1107" s="523"/>
      <c r="L1107" s="348" t="s">
        <v>510</v>
      </c>
      <c r="M1107" s="341">
        <v>14.13</v>
      </c>
    </row>
    <row r="1108" spans="1:13" ht="12.75" customHeight="1" x14ac:dyDescent="0.25">
      <c r="A1108" s="340" t="s">
        <v>12076</v>
      </c>
      <c r="B1108" s="348" t="s">
        <v>384</v>
      </c>
      <c r="C1108" s="523" t="s">
        <v>12077</v>
      </c>
      <c r="D1108" s="523"/>
      <c r="E1108" s="523"/>
      <c r="F1108" s="523"/>
      <c r="G1108" s="523"/>
      <c r="H1108" s="523"/>
      <c r="I1108" s="523"/>
      <c r="J1108" s="523"/>
      <c r="K1108" s="523"/>
      <c r="L1108" s="348" t="s">
        <v>510</v>
      </c>
      <c r="M1108" s="341">
        <v>13.13</v>
      </c>
    </row>
    <row r="1109" spans="1:13" ht="13.5" customHeight="1" x14ac:dyDescent="0.25">
      <c r="A1109" s="340" t="s">
        <v>12078</v>
      </c>
      <c r="B1109" s="348" t="s">
        <v>384</v>
      </c>
      <c r="C1109" s="523" t="s">
        <v>12079</v>
      </c>
      <c r="D1109" s="523"/>
      <c r="E1109" s="523"/>
      <c r="F1109" s="523"/>
      <c r="G1109" s="523"/>
      <c r="H1109" s="523"/>
      <c r="I1109" s="523"/>
      <c r="J1109" s="523"/>
      <c r="K1109" s="523"/>
      <c r="L1109" s="348" t="s">
        <v>510</v>
      </c>
      <c r="M1109" s="341">
        <v>18.13</v>
      </c>
    </row>
    <row r="1110" spans="1:13" ht="12.75" customHeight="1" x14ac:dyDescent="0.25">
      <c r="A1110" s="340" t="s">
        <v>12080</v>
      </c>
      <c r="B1110" s="348" t="s">
        <v>384</v>
      </c>
      <c r="C1110" s="523" t="s">
        <v>12081</v>
      </c>
      <c r="D1110" s="523"/>
      <c r="E1110" s="523"/>
      <c r="F1110" s="523"/>
      <c r="G1110" s="523"/>
      <c r="H1110" s="523"/>
      <c r="I1110" s="523"/>
      <c r="J1110" s="523"/>
      <c r="K1110" s="523"/>
      <c r="L1110" s="348" t="s">
        <v>510</v>
      </c>
      <c r="M1110" s="341">
        <v>20.74</v>
      </c>
    </row>
    <row r="1111" spans="1:13" ht="12.75" customHeight="1" x14ac:dyDescent="0.25">
      <c r="A1111" s="340" t="s">
        <v>12082</v>
      </c>
      <c r="B1111" s="348" t="s">
        <v>384</v>
      </c>
      <c r="C1111" s="523" t="s">
        <v>12083</v>
      </c>
      <c r="D1111" s="523"/>
      <c r="E1111" s="523"/>
      <c r="F1111" s="523"/>
      <c r="G1111" s="523"/>
      <c r="H1111" s="523"/>
      <c r="I1111" s="523"/>
      <c r="J1111" s="523"/>
      <c r="K1111" s="523"/>
      <c r="L1111" s="348" t="s">
        <v>510</v>
      </c>
      <c r="M1111" s="341">
        <v>8.2899999999999991</v>
      </c>
    </row>
    <row r="1112" spans="1:13" ht="13.5" customHeight="1" x14ac:dyDescent="0.25">
      <c r="A1112" s="340" t="s">
        <v>12084</v>
      </c>
      <c r="B1112" s="348" t="s">
        <v>384</v>
      </c>
      <c r="C1112" s="523" t="s">
        <v>12085</v>
      </c>
      <c r="D1112" s="523"/>
      <c r="E1112" s="523"/>
      <c r="F1112" s="523"/>
      <c r="G1112" s="523"/>
      <c r="H1112" s="523"/>
      <c r="I1112" s="523"/>
      <c r="J1112" s="523"/>
      <c r="K1112" s="523"/>
      <c r="L1112" s="348" t="s">
        <v>510</v>
      </c>
      <c r="M1112" s="341">
        <v>8.82</v>
      </c>
    </row>
    <row r="1113" spans="1:13" ht="12.75" customHeight="1" x14ac:dyDescent="0.25">
      <c r="A1113" s="340" t="s">
        <v>12086</v>
      </c>
      <c r="B1113" s="348" t="s">
        <v>384</v>
      </c>
      <c r="C1113" s="523" t="s">
        <v>12087</v>
      </c>
      <c r="D1113" s="523"/>
      <c r="E1113" s="523"/>
      <c r="F1113" s="523"/>
      <c r="G1113" s="523"/>
      <c r="H1113" s="523"/>
      <c r="I1113" s="523"/>
      <c r="J1113" s="523"/>
      <c r="K1113" s="523"/>
      <c r="L1113" s="348" t="s">
        <v>510</v>
      </c>
      <c r="M1113" s="341">
        <v>9.6199999999999992</v>
      </c>
    </row>
    <row r="1114" spans="1:13" ht="13.5" customHeight="1" x14ac:dyDescent="0.25">
      <c r="A1114" s="340" t="s">
        <v>12088</v>
      </c>
      <c r="B1114" s="348" t="s">
        <v>384</v>
      </c>
      <c r="C1114" s="523" t="s">
        <v>12089</v>
      </c>
      <c r="D1114" s="523"/>
      <c r="E1114" s="523"/>
      <c r="F1114" s="523"/>
      <c r="G1114" s="523"/>
      <c r="H1114" s="523"/>
      <c r="I1114" s="523"/>
      <c r="J1114" s="523"/>
      <c r="K1114" s="523"/>
      <c r="L1114" s="348" t="s">
        <v>510</v>
      </c>
      <c r="M1114" s="341">
        <v>8.94</v>
      </c>
    </row>
    <row r="1115" spans="1:13" ht="12.75" customHeight="1" x14ac:dyDescent="0.25">
      <c r="A1115" s="340" t="s">
        <v>12090</v>
      </c>
      <c r="B1115" s="348" t="s">
        <v>384</v>
      </c>
      <c r="C1115" s="523" t="s">
        <v>12091</v>
      </c>
      <c r="D1115" s="523"/>
      <c r="E1115" s="523"/>
      <c r="F1115" s="523"/>
      <c r="G1115" s="523"/>
      <c r="H1115" s="523"/>
      <c r="I1115" s="523"/>
      <c r="J1115" s="523"/>
      <c r="K1115" s="523"/>
      <c r="L1115" s="348" t="s">
        <v>510</v>
      </c>
      <c r="M1115" s="341">
        <v>11.09</v>
      </c>
    </row>
    <row r="1116" spans="1:13" ht="12.75" customHeight="1" x14ac:dyDescent="0.25">
      <c r="A1116" s="340" t="s">
        <v>12092</v>
      </c>
      <c r="B1116" s="348" t="s">
        <v>384</v>
      </c>
      <c r="C1116" s="523" t="s">
        <v>12093</v>
      </c>
      <c r="D1116" s="523"/>
      <c r="E1116" s="523"/>
      <c r="F1116" s="523"/>
      <c r="G1116" s="523"/>
      <c r="H1116" s="523"/>
      <c r="I1116" s="523"/>
      <c r="J1116" s="523"/>
      <c r="K1116" s="523"/>
      <c r="L1116" s="348" t="s">
        <v>510</v>
      </c>
      <c r="M1116" s="341">
        <v>17.010000000000002</v>
      </c>
    </row>
    <row r="1117" spans="1:13" ht="13.5" customHeight="1" x14ac:dyDescent="0.25">
      <c r="A1117" s="340" t="s">
        <v>12094</v>
      </c>
      <c r="B1117" s="348" t="s">
        <v>384</v>
      </c>
      <c r="C1117" s="523" t="s">
        <v>8547</v>
      </c>
      <c r="D1117" s="523"/>
      <c r="E1117" s="523"/>
      <c r="F1117" s="523"/>
      <c r="G1117" s="523"/>
      <c r="H1117" s="523"/>
      <c r="I1117" s="523"/>
      <c r="J1117" s="523"/>
      <c r="K1117" s="523"/>
      <c r="L1117" s="348" t="s">
        <v>510</v>
      </c>
      <c r="M1117" s="341">
        <v>10.029999999999999</v>
      </c>
    </row>
    <row r="1118" spans="1:13" ht="12.75" customHeight="1" x14ac:dyDescent="0.25">
      <c r="A1118" s="340" t="s">
        <v>12095</v>
      </c>
      <c r="B1118" s="348" t="s">
        <v>384</v>
      </c>
      <c r="C1118" s="523" t="s">
        <v>8549</v>
      </c>
      <c r="D1118" s="523"/>
      <c r="E1118" s="523"/>
      <c r="F1118" s="523"/>
      <c r="G1118" s="523"/>
      <c r="H1118" s="523"/>
      <c r="I1118" s="523"/>
      <c r="J1118" s="523"/>
      <c r="K1118" s="523"/>
      <c r="L1118" s="348" t="s">
        <v>510</v>
      </c>
      <c r="M1118" s="341">
        <v>11.01</v>
      </c>
    </row>
    <row r="1119" spans="1:13" ht="13.5" customHeight="1" x14ac:dyDescent="0.25">
      <c r="A1119" s="340" t="s">
        <v>12096</v>
      </c>
      <c r="B1119" s="348" t="s">
        <v>384</v>
      </c>
      <c r="C1119" s="523" t="s">
        <v>8551</v>
      </c>
      <c r="D1119" s="523"/>
      <c r="E1119" s="523"/>
      <c r="F1119" s="523"/>
      <c r="G1119" s="523"/>
      <c r="H1119" s="523"/>
      <c r="I1119" s="523"/>
      <c r="J1119" s="523"/>
      <c r="K1119" s="523"/>
      <c r="L1119" s="348" t="s">
        <v>510</v>
      </c>
      <c r="M1119" s="341">
        <v>11.78</v>
      </c>
    </row>
    <row r="1120" spans="1:13" ht="12.75" customHeight="1" x14ac:dyDescent="0.25">
      <c r="A1120" s="340" t="s">
        <v>12097</v>
      </c>
      <c r="B1120" s="348" t="s">
        <v>384</v>
      </c>
      <c r="C1120" s="523" t="s">
        <v>12098</v>
      </c>
      <c r="D1120" s="523"/>
      <c r="E1120" s="523"/>
      <c r="F1120" s="523"/>
      <c r="G1120" s="523"/>
      <c r="H1120" s="523"/>
      <c r="I1120" s="523"/>
      <c r="J1120" s="523"/>
      <c r="K1120" s="523"/>
      <c r="L1120" s="348" t="s">
        <v>510</v>
      </c>
      <c r="M1120" s="341">
        <v>30.78</v>
      </c>
    </row>
    <row r="1121" spans="1:13" ht="12.75" customHeight="1" x14ac:dyDescent="0.25">
      <c r="A1121" s="338" t="s">
        <v>12099</v>
      </c>
      <c r="B1121" s="347" t="s">
        <v>384</v>
      </c>
      <c r="C1121" s="524" t="s">
        <v>12100</v>
      </c>
      <c r="D1121" s="524"/>
      <c r="E1121" s="524"/>
      <c r="F1121" s="524"/>
      <c r="G1121" s="524"/>
      <c r="H1121" s="524"/>
      <c r="I1121" s="524"/>
      <c r="J1121" s="524"/>
      <c r="K1121" s="524"/>
      <c r="L1121" s="339"/>
      <c r="M1121" s="339"/>
    </row>
    <row r="1122" spans="1:13" ht="13.5" customHeight="1" x14ac:dyDescent="0.25">
      <c r="A1122" s="340" t="s">
        <v>12101</v>
      </c>
      <c r="B1122" s="348" t="s">
        <v>384</v>
      </c>
      <c r="C1122" s="523" t="s">
        <v>12102</v>
      </c>
      <c r="D1122" s="523"/>
      <c r="E1122" s="523"/>
      <c r="F1122" s="523"/>
      <c r="G1122" s="523"/>
      <c r="H1122" s="523"/>
      <c r="I1122" s="523"/>
      <c r="J1122" s="523"/>
      <c r="K1122" s="523"/>
      <c r="L1122" s="348" t="s">
        <v>8</v>
      </c>
      <c r="M1122" s="341">
        <v>27.56</v>
      </c>
    </row>
    <row r="1123" spans="1:13" ht="12.75" customHeight="1" x14ac:dyDescent="0.25">
      <c r="A1123" s="340" t="s">
        <v>12103</v>
      </c>
      <c r="B1123" s="348" t="s">
        <v>384</v>
      </c>
      <c r="C1123" s="523" t="s">
        <v>8475</v>
      </c>
      <c r="D1123" s="523"/>
      <c r="E1123" s="523"/>
      <c r="F1123" s="523"/>
      <c r="G1123" s="523"/>
      <c r="H1123" s="523"/>
      <c r="I1123" s="523"/>
      <c r="J1123" s="523"/>
      <c r="K1123" s="523"/>
      <c r="L1123" s="348" t="s">
        <v>8</v>
      </c>
      <c r="M1123" s="341">
        <v>13.06</v>
      </c>
    </row>
    <row r="1124" spans="1:13" ht="12.75" customHeight="1" x14ac:dyDescent="0.25">
      <c r="A1124" s="340" t="s">
        <v>12104</v>
      </c>
      <c r="B1124" s="348" t="s">
        <v>384</v>
      </c>
      <c r="C1124" s="523" t="s">
        <v>12105</v>
      </c>
      <c r="D1124" s="523"/>
      <c r="E1124" s="523"/>
      <c r="F1124" s="523"/>
      <c r="G1124" s="523"/>
      <c r="H1124" s="523"/>
      <c r="I1124" s="523"/>
      <c r="J1124" s="523"/>
      <c r="K1124" s="523"/>
      <c r="L1124" s="348" t="s">
        <v>510</v>
      </c>
      <c r="M1124" s="341">
        <v>18.350000000000001</v>
      </c>
    </row>
    <row r="1125" spans="1:13" ht="13.5" customHeight="1" x14ac:dyDescent="0.25">
      <c r="A1125" s="340" t="s">
        <v>12106</v>
      </c>
      <c r="B1125" s="348" t="s">
        <v>384</v>
      </c>
      <c r="C1125" s="523" t="s">
        <v>8565</v>
      </c>
      <c r="D1125" s="523"/>
      <c r="E1125" s="523"/>
      <c r="F1125" s="523"/>
      <c r="G1125" s="523"/>
      <c r="H1125" s="523"/>
      <c r="I1125" s="523"/>
      <c r="J1125" s="523"/>
      <c r="K1125" s="523"/>
      <c r="L1125" s="348" t="s">
        <v>510</v>
      </c>
      <c r="M1125" s="341">
        <v>8.9700000000000006</v>
      </c>
    </row>
    <row r="1126" spans="1:13" ht="12.75" customHeight="1" x14ac:dyDescent="0.25">
      <c r="A1126" s="340" t="s">
        <v>12107</v>
      </c>
      <c r="B1126" s="348" t="s">
        <v>384</v>
      </c>
      <c r="C1126" s="523" t="s">
        <v>8567</v>
      </c>
      <c r="D1126" s="523"/>
      <c r="E1126" s="523"/>
      <c r="F1126" s="523"/>
      <c r="G1126" s="523"/>
      <c r="H1126" s="523"/>
      <c r="I1126" s="523"/>
      <c r="J1126" s="523"/>
      <c r="K1126" s="523"/>
      <c r="L1126" s="348" t="s">
        <v>510</v>
      </c>
      <c r="M1126" s="341">
        <v>18.079999999999998</v>
      </c>
    </row>
    <row r="1127" spans="1:13" ht="13.5" customHeight="1" x14ac:dyDescent="0.25">
      <c r="A1127" s="340" t="s">
        <v>12108</v>
      </c>
      <c r="B1127" s="348" t="s">
        <v>384</v>
      </c>
      <c r="C1127" s="523" t="s">
        <v>12109</v>
      </c>
      <c r="D1127" s="523"/>
      <c r="E1127" s="523"/>
      <c r="F1127" s="523"/>
      <c r="G1127" s="523"/>
      <c r="H1127" s="523"/>
      <c r="I1127" s="523"/>
      <c r="J1127" s="523"/>
      <c r="K1127" s="523"/>
      <c r="L1127" s="348" t="s">
        <v>510</v>
      </c>
      <c r="M1127" s="341">
        <v>11.76</v>
      </c>
    </row>
    <row r="1128" spans="1:13" ht="12.75" customHeight="1" x14ac:dyDescent="0.25">
      <c r="A1128" s="340" t="s">
        <v>12110</v>
      </c>
      <c r="B1128" s="348" t="s">
        <v>384</v>
      </c>
      <c r="C1128" s="523" t="s">
        <v>12111</v>
      </c>
      <c r="D1128" s="523"/>
      <c r="E1128" s="523"/>
      <c r="F1128" s="523"/>
      <c r="G1128" s="523"/>
      <c r="H1128" s="523"/>
      <c r="I1128" s="523"/>
      <c r="J1128" s="523"/>
      <c r="K1128" s="523"/>
      <c r="L1128" s="348" t="s">
        <v>510</v>
      </c>
      <c r="M1128" s="341">
        <v>9.44</v>
      </c>
    </row>
    <row r="1129" spans="1:13" ht="12.75" customHeight="1" x14ac:dyDescent="0.25">
      <c r="A1129" s="340" t="s">
        <v>12112</v>
      </c>
      <c r="B1129" s="348" t="s">
        <v>384</v>
      </c>
      <c r="C1129" s="523" t="s">
        <v>12113</v>
      </c>
      <c r="D1129" s="523"/>
      <c r="E1129" s="523"/>
      <c r="F1129" s="523"/>
      <c r="G1129" s="523"/>
      <c r="H1129" s="523"/>
      <c r="I1129" s="523"/>
      <c r="J1129" s="523"/>
      <c r="K1129" s="523"/>
      <c r="L1129" s="348" t="s">
        <v>510</v>
      </c>
      <c r="M1129" s="341">
        <v>13.46</v>
      </c>
    </row>
    <row r="1130" spans="1:13" ht="13.5" customHeight="1" x14ac:dyDescent="0.25">
      <c r="A1130" s="340" t="s">
        <v>12114</v>
      </c>
      <c r="B1130" s="348" t="s">
        <v>384</v>
      </c>
      <c r="C1130" s="523" t="s">
        <v>8575</v>
      </c>
      <c r="D1130" s="523"/>
      <c r="E1130" s="523"/>
      <c r="F1130" s="523"/>
      <c r="G1130" s="523"/>
      <c r="H1130" s="523"/>
      <c r="I1130" s="523"/>
      <c r="J1130" s="523"/>
      <c r="K1130" s="523"/>
      <c r="L1130" s="348" t="s">
        <v>510</v>
      </c>
      <c r="M1130" s="341">
        <v>9.99</v>
      </c>
    </row>
    <row r="1131" spans="1:13" ht="12.75" customHeight="1" x14ac:dyDescent="0.25">
      <c r="A1131" s="340" t="s">
        <v>12115</v>
      </c>
      <c r="B1131" s="348" t="s">
        <v>384</v>
      </c>
      <c r="C1131" s="523" t="s">
        <v>12116</v>
      </c>
      <c r="D1131" s="523"/>
      <c r="E1131" s="523"/>
      <c r="F1131" s="523"/>
      <c r="G1131" s="523"/>
      <c r="H1131" s="523"/>
      <c r="I1131" s="523"/>
      <c r="J1131" s="523"/>
      <c r="K1131" s="523"/>
      <c r="L1131" s="348" t="s">
        <v>510</v>
      </c>
      <c r="M1131" s="341">
        <v>14.13</v>
      </c>
    </row>
    <row r="1132" spans="1:13" ht="13.5" customHeight="1" x14ac:dyDescent="0.25">
      <c r="A1132" s="340" t="s">
        <v>12117</v>
      </c>
      <c r="B1132" s="348" t="s">
        <v>384</v>
      </c>
      <c r="C1132" s="523" t="s">
        <v>12118</v>
      </c>
      <c r="D1132" s="523"/>
      <c r="E1132" s="523"/>
      <c r="F1132" s="523"/>
      <c r="G1132" s="523"/>
      <c r="H1132" s="523"/>
      <c r="I1132" s="523"/>
      <c r="J1132" s="523"/>
      <c r="K1132" s="523"/>
      <c r="L1132" s="348" t="s">
        <v>510</v>
      </c>
      <c r="M1132" s="341">
        <v>15.73</v>
      </c>
    </row>
    <row r="1133" spans="1:13" ht="12.75" customHeight="1" x14ac:dyDescent="0.25">
      <c r="A1133" s="340" t="s">
        <v>12119</v>
      </c>
      <c r="B1133" s="348" t="s">
        <v>384</v>
      </c>
      <c r="C1133" s="523" t="s">
        <v>12120</v>
      </c>
      <c r="D1133" s="523"/>
      <c r="E1133" s="523"/>
      <c r="F1133" s="523"/>
      <c r="G1133" s="523"/>
      <c r="H1133" s="523"/>
      <c r="I1133" s="523"/>
      <c r="J1133" s="523"/>
      <c r="K1133" s="523"/>
      <c r="L1133" s="348" t="s">
        <v>510</v>
      </c>
      <c r="M1133" s="341">
        <v>17.43</v>
      </c>
    </row>
    <row r="1134" spans="1:13" ht="12.75" customHeight="1" x14ac:dyDescent="0.25">
      <c r="A1134" s="340" t="s">
        <v>12121</v>
      </c>
      <c r="B1134" s="348" t="s">
        <v>384</v>
      </c>
      <c r="C1134" s="523" t="s">
        <v>12122</v>
      </c>
      <c r="D1134" s="523"/>
      <c r="E1134" s="523"/>
      <c r="F1134" s="523"/>
      <c r="G1134" s="523"/>
      <c r="H1134" s="523"/>
      <c r="I1134" s="523"/>
      <c r="J1134" s="523"/>
      <c r="K1134" s="523"/>
      <c r="L1134" s="348" t="s">
        <v>510</v>
      </c>
      <c r="M1134" s="341">
        <v>19.13</v>
      </c>
    </row>
    <row r="1135" spans="1:13" ht="13.5" customHeight="1" x14ac:dyDescent="0.25">
      <c r="A1135" s="340" t="s">
        <v>12123</v>
      </c>
      <c r="B1135" s="348" t="s">
        <v>384</v>
      </c>
      <c r="C1135" s="523" t="s">
        <v>12124</v>
      </c>
      <c r="D1135" s="523"/>
      <c r="E1135" s="523"/>
      <c r="F1135" s="523"/>
      <c r="G1135" s="523"/>
      <c r="H1135" s="523"/>
      <c r="I1135" s="523"/>
      <c r="J1135" s="523"/>
      <c r="K1135" s="523"/>
      <c r="L1135" s="348" t="s">
        <v>510</v>
      </c>
      <c r="M1135" s="341">
        <v>13.74</v>
      </c>
    </row>
    <row r="1136" spans="1:13" ht="12.75" customHeight="1" x14ac:dyDescent="0.25">
      <c r="A1136" s="340" t="s">
        <v>12125</v>
      </c>
      <c r="B1136" s="348" t="s">
        <v>384</v>
      </c>
      <c r="C1136" s="523" t="s">
        <v>12126</v>
      </c>
      <c r="D1136" s="523"/>
      <c r="E1136" s="523"/>
      <c r="F1136" s="523"/>
      <c r="G1136" s="523"/>
      <c r="H1136" s="523"/>
      <c r="I1136" s="523"/>
      <c r="J1136" s="523"/>
      <c r="K1136" s="523"/>
      <c r="L1136" s="348" t="s">
        <v>510</v>
      </c>
      <c r="M1136" s="341">
        <v>14.39</v>
      </c>
    </row>
    <row r="1137" spans="1:13" ht="12.75" customHeight="1" x14ac:dyDescent="0.25">
      <c r="A1137" s="338" t="s">
        <v>12127</v>
      </c>
      <c r="B1137" s="347" t="s">
        <v>384</v>
      </c>
      <c r="C1137" s="524" t="s">
        <v>12128</v>
      </c>
      <c r="D1137" s="524"/>
      <c r="E1137" s="524"/>
      <c r="F1137" s="524"/>
      <c r="G1137" s="524"/>
      <c r="H1137" s="524"/>
      <c r="I1137" s="524"/>
      <c r="J1137" s="524"/>
      <c r="K1137" s="524"/>
      <c r="L1137" s="339"/>
      <c r="M1137" s="339"/>
    </row>
    <row r="1138" spans="1:13" ht="13.5" customHeight="1" x14ac:dyDescent="0.25">
      <c r="A1138" s="340" t="s">
        <v>12129</v>
      </c>
      <c r="B1138" s="348" t="s">
        <v>384</v>
      </c>
      <c r="C1138" s="523" t="s">
        <v>12130</v>
      </c>
      <c r="D1138" s="523"/>
      <c r="E1138" s="523"/>
      <c r="F1138" s="523"/>
      <c r="G1138" s="523"/>
      <c r="H1138" s="523"/>
      <c r="I1138" s="523"/>
      <c r="J1138" s="523"/>
      <c r="K1138" s="523"/>
      <c r="L1138" s="348" t="s">
        <v>510</v>
      </c>
      <c r="M1138" s="341">
        <v>23.01</v>
      </c>
    </row>
    <row r="1139" spans="1:13" ht="12.75" customHeight="1" x14ac:dyDescent="0.25">
      <c r="A1139" s="340" t="s">
        <v>12131</v>
      </c>
      <c r="B1139" s="348" t="s">
        <v>384</v>
      </c>
      <c r="C1139" s="523" t="s">
        <v>12132</v>
      </c>
      <c r="D1139" s="523"/>
      <c r="E1139" s="523"/>
      <c r="F1139" s="523"/>
      <c r="G1139" s="523"/>
      <c r="H1139" s="523"/>
      <c r="I1139" s="523"/>
      <c r="J1139" s="523"/>
      <c r="K1139" s="523"/>
      <c r="L1139" s="348" t="s">
        <v>510</v>
      </c>
      <c r="M1139" s="341">
        <v>57.07</v>
      </c>
    </row>
    <row r="1140" spans="1:13" ht="13.5" customHeight="1" x14ac:dyDescent="0.25">
      <c r="A1140" s="340" t="s">
        <v>12133</v>
      </c>
      <c r="B1140" s="348" t="s">
        <v>384</v>
      </c>
      <c r="C1140" s="523" t="s">
        <v>12134</v>
      </c>
      <c r="D1140" s="523"/>
      <c r="E1140" s="523"/>
      <c r="F1140" s="523"/>
      <c r="G1140" s="523"/>
      <c r="H1140" s="523"/>
      <c r="I1140" s="523"/>
      <c r="J1140" s="523"/>
      <c r="K1140" s="523"/>
      <c r="L1140" s="348" t="s">
        <v>510</v>
      </c>
      <c r="M1140" s="341">
        <v>113.89</v>
      </c>
    </row>
    <row r="1141" spans="1:13" ht="12.75" customHeight="1" x14ac:dyDescent="0.25">
      <c r="A1141" s="340" t="s">
        <v>12135</v>
      </c>
      <c r="B1141" s="348" t="s">
        <v>384</v>
      </c>
      <c r="C1141" s="523" t="s">
        <v>12136</v>
      </c>
      <c r="D1141" s="523"/>
      <c r="E1141" s="523"/>
      <c r="F1141" s="523"/>
      <c r="G1141" s="523"/>
      <c r="H1141" s="523"/>
      <c r="I1141" s="523"/>
      <c r="J1141" s="523"/>
      <c r="K1141" s="523"/>
      <c r="L1141" s="348" t="s">
        <v>510</v>
      </c>
      <c r="M1141" s="341">
        <v>39.57</v>
      </c>
    </row>
    <row r="1142" spans="1:13" ht="12.75" customHeight="1" x14ac:dyDescent="0.25">
      <c r="A1142" s="340" t="s">
        <v>12137</v>
      </c>
      <c r="B1142" s="348" t="s">
        <v>384</v>
      </c>
      <c r="C1142" s="523" t="s">
        <v>12138</v>
      </c>
      <c r="D1142" s="523"/>
      <c r="E1142" s="523"/>
      <c r="F1142" s="523"/>
      <c r="G1142" s="523"/>
      <c r="H1142" s="523"/>
      <c r="I1142" s="523"/>
      <c r="J1142" s="523"/>
      <c r="K1142" s="523"/>
      <c r="L1142" s="348" t="s">
        <v>510</v>
      </c>
      <c r="M1142" s="341">
        <v>71.569999999999993</v>
      </c>
    </row>
    <row r="1143" spans="1:13" ht="13.5" customHeight="1" x14ac:dyDescent="0.25">
      <c r="A1143" s="340" t="s">
        <v>12139</v>
      </c>
      <c r="B1143" s="348" t="s">
        <v>384</v>
      </c>
      <c r="C1143" s="523" t="s">
        <v>12140</v>
      </c>
      <c r="D1143" s="523"/>
      <c r="E1143" s="523"/>
      <c r="F1143" s="523"/>
      <c r="G1143" s="523"/>
      <c r="H1143" s="523"/>
      <c r="I1143" s="523"/>
      <c r="J1143" s="523"/>
      <c r="K1143" s="523"/>
      <c r="L1143" s="348" t="s">
        <v>510</v>
      </c>
      <c r="M1143" s="341">
        <v>108.41</v>
      </c>
    </row>
    <row r="1144" spans="1:13" ht="12.75" customHeight="1" x14ac:dyDescent="0.25">
      <c r="A1144" s="340" t="s">
        <v>12141</v>
      </c>
      <c r="B1144" s="348" t="s">
        <v>384</v>
      </c>
      <c r="C1144" s="523" t="s">
        <v>12142</v>
      </c>
      <c r="D1144" s="523"/>
      <c r="E1144" s="523"/>
      <c r="F1144" s="523"/>
      <c r="G1144" s="523"/>
      <c r="H1144" s="523"/>
      <c r="I1144" s="523"/>
      <c r="J1144" s="523"/>
      <c r="K1144" s="523"/>
      <c r="L1144" s="348" t="s">
        <v>510</v>
      </c>
      <c r="M1144" s="341">
        <v>226.97</v>
      </c>
    </row>
    <row r="1145" spans="1:13" ht="13.5" customHeight="1" x14ac:dyDescent="0.25">
      <c r="A1145" s="340" t="s">
        <v>12143</v>
      </c>
      <c r="B1145" s="348" t="s">
        <v>384</v>
      </c>
      <c r="C1145" s="523" t="s">
        <v>12144</v>
      </c>
      <c r="D1145" s="523"/>
      <c r="E1145" s="523"/>
      <c r="F1145" s="523"/>
      <c r="G1145" s="523"/>
      <c r="H1145" s="523"/>
      <c r="I1145" s="523"/>
      <c r="J1145" s="523"/>
      <c r="K1145" s="523"/>
      <c r="L1145" s="348" t="s">
        <v>510</v>
      </c>
      <c r="M1145" s="341">
        <v>534.76</v>
      </c>
    </row>
    <row r="1146" spans="1:13" ht="12.75" customHeight="1" x14ac:dyDescent="0.25">
      <c r="A1146" s="340" t="s">
        <v>12145</v>
      </c>
      <c r="B1146" s="348" t="s">
        <v>384</v>
      </c>
      <c r="C1146" s="523" t="s">
        <v>12146</v>
      </c>
      <c r="D1146" s="523"/>
      <c r="E1146" s="523"/>
      <c r="F1146" s="523"/>
      <c r="G1146" s="523"/>
      <c r="H1146" s="523"/>
      <c r="I1146" s="523"/>
      <c r="J1146" s="523"/>
      <c r="K1146" s="523"/>
      <c r="L1146" s="348" t="s">
        <v>510</v>
      </c>
      <c r="M1146" s="341">
        <v>53.15</v>
      </c>
    </row>
    <row r="1147" spans="1:13" ht="12.75" customHeight="1" x14ac:dyDescent="0.25">
      <c r="A1147" s="340" t="s">
        <v>12147</v>
      </c>
      <c r="B1147" s="348" t="s">
        <v>384</v>
      </c>
      <c r="C1147" s="523" t="s">
        <v>12148</v>
      </c>
      <c r="D1147" s="523"/>
      <c r="E1147" s="523"/>
      <c r="F1147" s="523"/>
      <c r="G1147" s="523"/>
      <c r="H1147" s="523"/>
      <c r="I1147" s="523"/>
      <c r="J1147" s="523"/>
      <c r="K1147" s="523"/>
      <c r="L1147" s="348" t="s">
        <v>510</v>
      </c>
      <c r="M1147" s="341">
        <v>70.48</v>
      </c>
    </row>
    <row r="1148" spans="1:13" ht="13.5" customHeight="1" x14ac:dyDescent="0.25">
      <c r="A1148" s="340" t="s">
        <v>12149</v>
      </c>
      <c r="B1148" s="348" t="s">
        <v>384</v>
      </c>
      <c r="C1148" s="523" t="s">
        <v>12150</v>
      </c>
      <c r="D1148" s="523"/>
      <c r="E1148" s="523"/>
      <c r="F1148" s="523"/>
      <c r="G1148" s="523"/>
      <c r="H1148" s="523"/>
      <c r="I1148" s="523"/>
      <c r="J1148" s="523"/>
      <c r="K1148" s="523"/>
      <c r="L1148" s="348" t="s">
        <v>510</v>
      </c>
      <c r="M1148" s="341">
        <v>118.07</v>
      </c>
    </row>
    <row r="1149" spans="1:13" ht="12.75" customHeight="1" x14ac:dyDescent="0.25">
      <c r="A1149" s="340" t="s">
        <v>12151</v>
      </c>
      <c r="B1149" s="348" t="s">
        <v>384</v>
      </c>
      <c r="C1149" s="523" t="s">
        <v>8647</v>
      </c>
      <c r="D1149" s="523"/>
      <c r="E1149" s="523"/>
      <c r="F1149" s="523"/>
      <c r="G1149" s="523"/>
      <c r="H1149" s="523"/>
      <c r="I1149" s="523"/>
      <c r="J1149" s="523"/>
      <c r="K1149" s="523"/>
      <c r="L1149" s="348" t="s">
        <v>510</v>
      </c>
      <c r="M1149" s="341">
        <v>7.17</v>
      </c>
    </row>
    <row r="1150" spans="1:13" ht="12.75" customHeight="1" x14ac:dyDescent="0.25">
      <c r="A1150" s="340" t="s">
        <v>12152</v>
      </c>
      <c r="B1150" s="348" t="s">
        <v>384</v>
      </c>
      <c r="C1150" s="523" t="s">
        <v>8649</v>
      </c>
      <c r="D1150" s="523"/>
      <c r="E1150" s="523"/>
      <c r="F1150" s="523"/>
      <c r="G1150" s="523"/>
      <c r="H1150" s="523"/>
      <c r="I1150" s="523"/>
      <c r="J1150" s="523"/>
      <c r="K1150" s="523"/>
      <c r="L1150" s="348" t="s">
        <v>510</v>
      </c>
      <c r="M1150" s="341">
        <v>8.8000000000000007</v>
      </c>
    </row>
    <row r="1151" spans="1:13" ht="13.5" customHeight="1" x14ac:dyDescent="0.25">
      <c r="A1151" s="340" t="s">
        <v>12153</v>
      </c>
      <c r="B1151" s="348" t="s">
        <v>384</v>
      </c>
      <c r="C1151" s="523" t="s">
        <v>12154</v>
      </c>
      <c r="D1151" s="523"/>
      <c r="E1151" s="523"/>
      <c r="F1151" s="523"/>
      <c r="G1151" s="523"/>
      <c r="H1151" s="523"/>
      <c r="I1151" s="523"/>
      <c r="J1151" s="523"/>
      <c r="K1151" s="523"/>
      <c r="L1151" s="348" t="s">
        <v>510</v>
      </c>
      <c r="M1151" s="341">
        <v>11.29</v>
      </c>
    </row>
    <row r="1152" spans="1:13" ht="12.75" customHeight="1" x14ac:dyDescent="0.25">
      <c r="A1152" s="340" t="s">
        <v>12155</v>
      </c>
      <c r="B1152" s="348" t="s">
        <v>384</v>
      </c>
      <c r="C1152" s="523" t="s">
        <v>12156</v>
      </c>
      <c r="D1152" s="523"/>
      <c r="E1152" s="523"/>
      <c r="F1152" s="523"/>
      <c r="G1152" s="523"/>
      <c r="H1152" s="523"/>
      <c r="I1152" s="523"/>
      <c r="J1152" s="523"/>
      <c r="K1152" s="523"/>
      <c r="L1152" s="348" t="s">
        <v>510</v>
      </c>
      <c r="M1152" s="341">
        <v>8.11</v>
      </c>
    </row>
    <row r="1153" spans="1:13" ht="13.5" customHeight="1" x14ac:dyDescent="0.25">
      <c r="A1153" s="340" t="s">
        <v>12157</v>
      </c>
      <c r="B1153" s="348" t="s">
        <v>384</v>
      </c>
      <c r="C1153" s="523" t="s">
        <v>12158</v>
      </c>
      <c r="D1153" s="523"/>
      <c r="E1153" s="523"/>
      <c r="F1153" s="523"/>
      <c r="G1153" s="523"/>
      <c r="H1153" s="523"/>
      <c r="I1153" s="523"/>
      <c r="J1153" s="523"/>
      <c r="K1153" s="523"/>
      <c r="L1153" s="348" t="s">
        <v>510</v>
      </c>
      <c r="M1153" s="341">
        <v>10.34</v>
      </c>
    </row>
    <row r="1154" spans="1:13" ht="12.75" customHeight="1" x14ac:dyDescent="0.25">
      <c r="A1154" s="340" t="s">
        <v>12159</v>
      </c>
      <c r="B1154" s="348" t="s">
        <v>384</v>
      </c>
      <c r="C1154" s="523" t="s">
        <v>12160</v>
      </c>
      <c r="D1154" s="523"/>
      <c r="E1154" s="523"/>
      <c r="F1154" s="523"/>
      <c r="G1154" s="523"/>
      <c r="H1154" s="523"/>
      <c r="I1154" s="523"/>
      <c r="J1154" s="523"/>
      <c r="K1154" s="523"/>
      <c r="L1154" s="348" t="s">
        <v>510</v>
      </c>
      <c r="M1154" s="341">
        <v>8.11</v>
      </c>
    </row>
    <row r="1155" spans="1:13" ht="12.75" customHeight="1" x14ac:dyDescent="0.25">
      <c r="A1155" s="340" t="s">
        <v>12161</v>
      </c>
      <c r="B1155" s="348" t="s">
        <v>384</v>
      </c>
      <c r="C1155" s="523" t="s">
        <v>12162</v>
      </c>
      <c r="D1155" s="523"/>
      <c r="E1155" s="523"/>
      <c r="F1155" s="523"/>
      <c r="G1155" s="523"/>
      <c r="H1155" s="523"/>
      <c r="I1155" s="523"/>
      <c r="J1155" s="523"/>
      <c r="K1155" s="523"/>
      <c r="L1155" s="348" t="s">
        <v>510</v>
      </c>
      <c r="M1155" s="341">
        <v>9.11</v>
      </c>
    </row>
    <row r="1156" spans="1:13" ht="13.5" customHeight="1" x14ac:dyDescent="0.25">
      <c r="A1156" s="340" t="s">
        <v>12163</v>
      </c>
      <c r="B1156" s="348" t="s">
        <v>384</v>
      </c>
      <c r="C1156" s="523" t="s">
        <v>12164</v>
      </c>
      <c r="D1156" s="523"/>
      <c r="E1156" s="523"/>
      <c r="F1156" s="523"/>
      <c r="G1156" s="523"/>
      <c r="H1156" s="523"/>
      <c r="I1156" s="523"/>
      <c r="J1156" s="523"/>
      <c r="K1156" s="523"/>
      <c r="L1156" s="348" t="s">
        <v>510</v>
      </c>
      <c r="M1156" s="341">
        <v>9.11</v>
      </c>
    </row>
    <row r="1157" spans="1:13" ht="12.75" customHeight="1" x14ac:dyDescent="0.25">
      <c r="A1157" s="340" t="s">
        <v>12165</v>
      </c>
      <c r="B1157" s="348" t="s">
        <v>384</v>
      </c>
      <c r="C1157" s="523" t="s">
        <v>12166</v>
      </c>
      <c r="D1157" s="523"/>
      <c r="E1157" s="523"/>
      <c r="F1157" s="523"/>
      <c r="G1157" s="523"/>
      <c r="H1157" s="523"/>
      <c r="I1157" s="523"/>
      <c r="J1157" s="523"/>
      <c r="K1157" s="523"/>
      <c r="L1157" s="348" t="s">
        <v>510</v>
      </c>
      <c r="M1157" s="341">
        <v>10.49</v>
      </c>
    </row>
    <row r="1158" spans="1:13" ht="13.5" customHeight="1" x14ac:dyDescent="0.25">
      <c r="A1158" s="340" t="s">
        <v>12167</v>
      </c>
      <c r="B1158" s="348" t="s">
        <v>384</v>
      </c>
      <c r="C1158" s="523" t="s">
        <v>12168</v>
      </c>
      <c r="D1158" s="523"/>
      <c r="E1158" s="523"/>
      <c r="F1158" s="523"/>
      <c r="G1158" s="523"/>
      <c r="H1158" s="523"/>
      <c r="I1158" s="523"/>
      <c r="J1158" s="523"/>
      <c r="K1158" s="523"/>
      <c r="L1158" s="348" t="s">
        <v>510</v>
      </c>
      <c r="M1158" s="341">
        <v>13.3</v>
      </c>
    </row>
    <row r="1159" spans="1:13" ht="12.75" customHeight="1" x14ac:dyDescent="0.25">
      <c r="A1159" s="340" t="s">
        <v>12169</v>
      </c>
      <c r="B1159" s="348" t="s">
        <v>384</v>
      </c>
      <c r="C1159" s="523" t="s">
        <v>8640</v>
      </c>
      <c r="D1159" s="523"/>
      <c r="E1159" s="523"/>
      <c r="F1159" s="523"/>
      <c r="G1159" s="523"/>
      <c r="H1159" s="523"/>
      <c r="I1159" s="523"/>
      <c r="J1159" s="523"/>
      <c r="K1159" s="523"/>
      <c r="L1159" s="348" t="s">
        <v>510</v>
      </c>
      <c r="M1159" s="341">
        <v>15.65</v>
      </c>
    </row>
    <row r="1160" spans="1:13" ht="12.75" customHeight="1" x14ac:dyDescent="0.25">
      <c r="A1160" s="340" t="s">
        <v>427</v>
      </c>
      <c r="B1160" s="348" t="s">
        <v>384</v>
      </c>
      <c r="C1160" s="523" t="s">
        <v>8643</v>
      </c>
      <c r="D1160" s="523"/>
      <c r="E1160" s="523"/>
      <c r="F1160" s="523"/>
      <c r="G1160" s="523"/>
      <c r="H1160" s="523"/>
      <c r="I1160" s="523"/>
      <c r="J1160" s="523"/>
      <c r="K1160" s="523"/>
      <c r="L1160" s="348" t="s">
        <v>510</v>
      </c>
      <c r="M1160" s="341">
        <v>8.43</v>
      </c>
    </row>
    <row r="1161" spans="1:13" ht="13.5" customHeight="1" x14ac:dyDescent="0.25">
      <c r="A1161" s="340" t="s">
        <v>12170</v>
      </c>
      <c r="B1161" s="348" t="s">
        <v>384</v>
      </c>
      <c r="C1161" s="523" t="s">
        <v>12171</v>
      </c>
      <c r="D1161" s="523"/>
      <c r="E1161" s="523"/>
      <c r="F1161" s="523"/>
      <c r="G1161" s="523"/>
      <c r="H1161" s="523"/>
      <c r="I1161" s="523"/>
      <c r="J1161" s="523"/>
      <c r="K1161" s="523"/>
      <c r="L1161" s="348" t="s">
        <v>510</v>
      </c>
      <c r="M1161" s="341">
        <v>58.43</v>
      </c>
    </row>
    <row r="1162" spans="1:13" ht="12.75" customHeight="1" x14ac:dyDescent="0.25">
      <c r="A1162" s="340" t="s">
        <v>12172</v>
      </c>
      <c r="B1162" s="348" t="s">
        <v>384</v>
      </c>
      <c r="C1162" s="523" t="s">
        <v>12173</v>
      </c>
      <c r="D1162" s="523"/>
      <c r="E1162" s="523"/>
      <c r="F1162" s="523"/>
      <c r="G1162" s="523"/>
      <c r="H1162" s="523"/>
      <c r="I1162" s="523"/>
      <c r="J1162" s="523"/>
      <c r="K1162" s="523"/>
      <c r="L1162" s="348" t="s">
        <v>510</v>
      </c>
      <c r="M1162" s="341">
        <v>203.22</v>
      </c>
    </row>
    <row r="1163" spans="1:13" ht="13.5" customHeight="1" x14ac:dyDescent="0.25">
      <c r="A1163" s="340" t="s">
        <v>12174</v>
      </c>
      <c r="B1163" s="348" t="s">
        <v>384</v>
      </c>
      <c r="C1163" s="523" t="s">
        <v>12175</v>
      </c>
      <c r="D1163" s="523"/>
      <c r="E1163" s="523"/>
      <c r="F1163" s="523"/>
      <c r="G1163" s="523"/>
      <c r="H1163" s="523"/>
      <c r="I1163" s="523"/>
      <c r="J1163" s="523"/>
      <c r="K1163" s="523"/>
      <c r="L1163" s="348" t="s">
        <v>510</v>
      </c>
      <c r="M1163" s="341">
        <v>316.61</v>
      </c>
    </row>
    <row r="1164" spans="1:13" ht="12.75" customHeight="1" x14ac:dyDescent="0.25">
      <c r="A1164" s="340" t="s">
        <v>12176</v>
      </c>
      <c r="B1164" s="348" t="s">
        <v>384</v>
      </c>
      <c r="C1164" s="523" t="s">
        <v>12177</v>
      </c>
      <c r="D1164" s="523"/>
      <c r="E1164" s="523"/>
      <c r="F1164" s="523"/>
      <c r="G1164" s="523"/>
      <c r="H1164" s="523"/>
      <c r="I1164" s="523"/>
      <c r="J1164" s="523"/>
      <c r="K1164" s="523"/>
      <c r="L1164" s="348" t="s">
        <v>510</v>
      </c>
      <c r="M1164" s="341">
        <v>374.4</v>
      </c>
    </row>
    <row r="1165" spans="1:13" ht="12.75" customHeight="1" x14ac:dyDescent="0.25">
      <c r="A1165" s="340" t="s">
        <v>12178</v>
      </c>
      <c r="B1165" s="348" t="s">
        <v>384</v>
      </c>
      <c r="C1165" s="523" t="s">
        <v>12179</v>
      </c>
      <c r="D1165" s="523"/>
      <c r="E1165" s="523"/>
      <c r="F1165" s="523"/>
      <c r="G1165" s="523"/>
      <c r="H1165" s="523"/>
      <c r="I1165" s="523"/>
      <c r="J1165" s="523"/>
      <c r="K1165" s="523"/>
      <c r="L1165" s="348" t="s">
        <v>510</v>
      </c>
      <c r="M1165" s="341">
        <v>317.86</v>
      </c>
    </row>
    <row r="1166" spans="1:13" ht="13.5" customHeight="1" x14ac:dyDescent="0.25">
      <c r="A1166" s="340" t="s">
        <v>12180</v>
      </c>
      <c r="B1166" s="348" t="s">
        <v>384</v>
      </c>
      <c r="C1166" s="523" t="s">
        <v>12181</v>
      </c>
      <c r="D1166" s="523"/>
      <c r="E1166" s="523"/>
      <c r="F1166" s="523"/>
      <c r="G1166" s="523"/>
      <c r="H1166" s="523"/>
      <c r="I1166" s="523"/>
      <c r="J1166" s="523"/>
      <c r="K1166" s="523"/>
      <c r="L1166" s="348" t="s">
        <v>510</v>
      </c>
      <c r="M1166" s="341">
        <v>554.32000000000005</v>
      </c>
    </row>
    <row r="1167" spans="1:13" ht="12.75" customHeight="1" x14ac:dyDescent="0.25">
      <c r="A1167" s="340" t="s">
        <v>12182</v>
      </c>
      <c r="B1167" s="348" t="s">
        <v>384</v>
      </c>
      <c r="C1167" s="523" t="s">
        <v>12183</v>
      </c>
      <c r="D1167" s="523"/>
      <c r="E1167" s="523"/>
      <c r="F1167" s="523"/>
      <c r="G1167" s="523"/>
      <c r="H1167" s="523"/>
      <c r="I1167" s="523"/>
      <c r="J1167" s="523"/>
      <c r="K1167" s="523"/>
      <c r="L1167" s="348" t="s">
        <v>510</v>
      </c>
      <c r="M1167" s="341">
        <v>743.59</v>
      </c>
    </row>
    <row r="1168" spans="1:13" ht="12.75" customHeight="1" x14ac:dyDescent="0.25">
      <c r="A1168" s="340" t="s">
        <v>12184</v>
      </c>
      <c r="B1168" s="348" t="s">
        <v>384</v>
      </c>
      <c r="C1168" s="523" t="s">
        <v>12185</v>
      </c>
      <c r="D1168" s="523"/>
      <c r="E1168" s="523"/>
      <c r="F1168" s="523"/>
      <c r="G1168" s="523"/>
      <c r="H1168" s="523"/>
      <c r="I1168" s="523"/>
      <c r="J1168" s="523"/>
      <c r="K1168" s="523"/>
      <c r="L1168" s="348" t="s">
        <v>510</v>
      </c>
      <c r="M1168" s="341">
        <v>1130.27</v>
      </c>
    </row>
    <row r="1169" spans="1:13" ht="13.5" customHeight="1" x14ac:dyDescent="0.25">
      <c r="A1169" s="340" t="s">
        <v>12186</v>
      </c>
      <c r="B1169" s="348" t="s">
        <v>384</v>
      </c>
      <c r="C1169" s="523" t="s">
        <v>12187</v>
      </c>
      <c r="D1169" s="523"/>
      <c r="E1169" s="523"/>
      <c r="F1169" s="523"/>
      <c r="G1169" s="523"/>
      <c r="H1169" s="523"/>
      <c r="I1169" s="523"/>
      <c r="J1169" s="523"/>
      <c r="K1169" s="523"/>
      <c r="L1169" s="348" t="s">
        <v>510</v>
      </c>
      <c r="M1169" s="341">
        <v>324.95</v>
      </c>
    </row>
    <row r="1170" spans="1:13" ht="12.75" customHeight="1" x14ac:dyDescent="0.25">
      <c r="A1170" s="340" t="s">
        <v>12188</v>
      </c>
      <c r="B1170" s="348" t="s">
        <v>384</v>
      </c>
      <c r="C1170" s="523" t="s">
        <v>12189</v>
      </c>
      <c r="D1170" s="523"/>
      <c r="E1170" s="523"/>
      <c r="F1170" s="523"/>
      <c r="G1170" s="523"/>
      <c r="H1170" s="523"/>
      <c r="I1170" s="523"/>
      <c r="J1170" s="523"/>
      <c r="K1170" s="523"/>
      <c r="L1170" s="348" t="s">
        <v>510</v>
      </c>
      <c r="M1170" s="341">
        <v>379.64</v>
      </c>
    </row>
    <row r="1171" spans="1:13" ht="13.5" customHeight="1" x14ac:dyDescent="0.25">
      <c r="A1171" s="340" t="s">
        <v>12190</v>
      </c>
      <c r="B1171" s="348" t="s">
        <v>384</v>
      </c>
      <c r="C1171" s="523" t="s">
        <v>12191</v>
      </c>
      <c r="D1171" s="523"/>
      <c r="E1171" s="523"/>
      <c r="F1171" s="523"/>
      <c r="G1171" s="523"/>
      <c r="H1171" s="523"/>
      <c r="I1171" s="523"/>
      <c r="J1171" s="523"/>
      <c r="K1171" s="523"/>
      <c r="L1171" s="348" t="s">
        <v>510</v>
      </c>
      <c r="M1171" s="341">
        <v>1233.31</v>
      </c>
    </row>
    <row r="1172" spans="1:13" ht="12.75" customHeight="1" x14ac:dyDescent="0.25">
      <c r="A1172" s="338" t="s">
        <v>12192</v>
      </c>
      <c r="B1172" s="347" t="s">
        <v>384</v>
      </c>
      <c r="C1172" s="524" t="s">
        <v>12193</v>
      </c>
      <c r="D1172" s="524"/>
      <c r="E1172" s="524"/>
      <c r="F1172" s="524"/>
      <c r="G1172" s="524"/>
      <c r="H1172" s="524"/>
      <c r="I1172" s="524"/>
      <c r="J1172" s="524"/>
      <c r="K1172" s="524"/>
      <c r="L1172" s="339"/>
      <c r="M1172" s="339"/>
    </row>
    <row r="1173" spans="1:13" ht="12.75" customHeight="1" x14ac:dyDescent="0.25">
      <c r="A1173" s="340" t="s">
        <v>12194</v>
      </c>
      <c r="B1173" s="348" t="s">
        <v>384</v>
      </c>
      <c r="C1173" s="523" t="s">
        <v>12195</v>
      </c>
      <c r="D1173" s="523"/>
      <c r="E1173" s="523"/>
      <c r="F1173" s="523"/>
      <c r="G1173" s="523"/>
      <c r="H1173" s="523"/>
      <c r="I1173" s="523"/>
      <c r="J1173" s="523"/>
      <c r="K1173" s="523"/>
      <c r="L1173" s="348" t="s">
        <v>510</v>
      </c>
      <c r="M1173" s="341">
        <v>113.93</v>
      </c>
    </row>
    <row r="1174" spans="1:13" ht="13.5" customHeight="1" x14ac:dyDescent="0.25">
      <c r="A1174" s="340" t="s">
        <v>12196</v>
      </c>
      <c r="B1174" s="348" t="s">
        <v>384</v>
      </c>
      <c r="C1174" s="523" t="s">
        <v>12197</v>
      </c>
      <c r="D1174" s="523"/>
      <c r="E1174" s="523"/>
      <c r="F1174" s="523"/>
      <c r="G1174" s="523"/>
      <c r="H1174" s="523"/>
      <c r="I1174" s="523"/>
      <c r="J1174" s="523"/>
      <c r="K1174" s="523"/>
      <c r="L1174" s="348" t="s">
        <v>510</v>
      </c>
      <c r="M1174" s="341">
        <v>137.61000000000001</v>
      </c>
    </row>
    <row r="1175" spans="1:13" ht="12.75" customHeight="1" x14ac:dyDescent="0.25">
      <c r="A1175" s="340" t="s">
        <v>12198</v>
      </c>
      <c r="B1175" s="348" t="s">
        <v>384</v>
      </c>
      <c r="C1175" s="523" t="s">
        <v>12199</v>
      </c>
      <c r="D1175" s="523"/>
      <c r="E1175" s="523"/>
      <c r="F1175" s="523"/>
      <c r="G1175" s="523"/>
      <c r="H1175" s="523"/>
      <c r="I1175" s="523"/>
      <c r="J1175" s="523"/>
      <c r="K1175" s="523"/>
      <c r="L1175" s="348" t="s">
        <v>510</v>
      </c>
      <c r="M1175" s="341">
        <v>549.97</v>
      </c>
    </row>
    <row r="1176" spans="1:13" ht="13.5" customHeight="1" x14ac:dyDescent="0.25">
      <c r="A1176" s="338" t="s">
        <v>12200</v>
      </c>
      <c r="B1176" s="347" t="s">
        <v>384</v>
      </c>
      <c r="C1176" s="524" t="s">
        <v>12201</v>
      </c>
      <c r="D1176" s="524"/>
      <c r="E1176" s="524"/>
      <c r="F1176" s="524"/>
      <c r="G1176" s="524"/>
      <c r="H1176" s="524"/>
      <c r="I1176" s="524"/>
      <c r="J1176" s="524"/>
      <c r="K1176" s="524"/>
      <c r="L1176" s="339"/>
      <c r="M1176" s="339"/>
    </row>
    <row r="1177" spans="1:13" ht="12.75" customHeight="1" x14ac:dyDescent="0.25">
      <c r="A1177" s="340" t="s">
        <v>12202</v>
      </c>
      <c r="B1177" s="348" t="s">
        <v>384</v>
      </c>
      <c r="C1177" s="523" t="s">
        <v>12203</v>
      </c>
      <c r="D1177" s="523"/>
      <c r="E1177" s="523"/>
      <c r="F1177" s="523"/>
      <c r="G1177" s="523"/>
      <c r="H1177" s="523"/>
      <c r="I1177" s="523"/>
      <c r="J1177" s="523"/>
      <c r="K1177" s="523"/>
      <c r="L1177" s="348" t="s">
        <v>510</v>
      </c>
      <c r="M1177" s="341">
        <v>22.1</v>
      </c>
    </row>
    <row r="1178" spans="1:13" ht="12.75" customHeight="1" x14ac:dyDescent="0.25">
      <c r="A1178" s="340" t="s">
        <v>12204</v>
      </c>
      <c r="B1178" s="348" t="s">
        <v>384</v>
      </c>
      <c r="C1178" s="523" t="s">
        <v>12205</v>
      </c>
      <c r="D1178" s="523"/>
      <c r="E1178" s="523"/>
      <c r="F1178" s="523"/>
      <c r="G1178" s="523"/>
      <c r="H1178" s="523"/>
      <c r="I1178" s="523"/>
      <c r="J1178" s="523"/>
      <c r="K1178" s="523"/>
      <c r="L1178" s="348" t="s">
        <v>510</v>
      </c>
      <c r="M1178" s="341">
        <v>27.3</v>
      </c>
    </row>
    <row r="1179" spans="1:13" ht="13.5" customHeight="1" x14ac:dyDescent="0.25">
      <c r="A1179" s="340" t="s">
        <v>12206</v>
      </c>
      <c r="B1179" s="348" t="s">
        <v>384</v>
      </c>
      <c r="C1179" s="523" t="s">
        <v>12207</v>
      </c>
      <c r="D1179" s="523"/>
      <c r="E1179" s="523"/>
      <c r="F1179" s="523"/>
      <c r="G1179" s="523"/>
      <c r="H1179" s="523"/>
      <c r="I1179" s="523"/>
      <c r="J1179" s="523"/>
      <c r="K1179" s="523"/>
      <c r="L1179" s="348" t="s">
        <v>510</v>
      </c>
      <c r="M1179" s="341">
        <v>72.650000000000006</v>
      </c>
    </row>
    <row r="1180" spans="1:13" ht="12.75" customHeight="1" x14ac:dyDescent="0.25">
      <c r="A1180" s="340" t="s">
        <v>12208</v>
      </c>
      <c r="B1180" s="348" t="s">
        <v>384</v>
      </c>
      <c r="C1180" s="523" t="s">
        <v>12209</v>
      </c>
      <c r="D1180" s="523"/>
      <c r="E1180" s="523"/>
      <c r="F1180" s="523"/>
      <c r="G1180" s="523"/>
      <c r="H1180" s="523"/>
      <c r="I1180" s="523"/>
      <c r="J1180" s="523"/>
      <c r="K1180" s="523"/>
      <c r="L1180" s="348" t="s">
        <v>510</v>
      </c>
      <c r="M1180" s="341">
        <v>44.74</v>
      </c>
    </row>
    <row r="1181" spans="1:13" ht="12.75" customHeight="1" x14ac:dyDescent="0.25">
      <c r="A1181" s="340" t="s">
        <v>12210</v>
      </c>
      <c r="B1181" s="348" t="s">
        <v>384</v>
      </c>
      <c r="C1181" s="523" t="s">
        <v>12211</v>
      </c>
      <c r="D1181" s="523"/>
      <c r="E1181" s="523"/>
      <c r="F1181" s="523"/>
      <c r="G1181" s="523"/>
      <c r="H1181" s="523"/>
      <c r="I1181" s="523"/>
      <c r="J1181" s="523"/>
      <c r="K1181" s="523"/>
      <c r="L1181" s="348" t="s">
        <v>510</v>
      </c>
      <c r="M1181" s="341">
        <v>6.72</v>
      </c>
    </row>
    <row r="1182" spans="1:13" ht="13.5" customHeight="1" x14ac:dyDescent="0.25">
      <c r="A1182" s="340" t="s">
        <v>12212</v>
      </c>
      <c r="B1182" s="348" t="s">
        <v>384</v>
      </c>
      <c r="C1182" s="523" t="s">
        <v>12213</v>
      </c>
      <c r="D1182" s="523"/>
      <c r="E1182" s="523"/>
      <c r="F1182" s="523"/>
      <c r="G1182" s="523"/>
      <c r="H1182" s="523"/>
      <c r="I1182" s="523"/>
      <c r="J1182" s="523"/>
      <c r="K1182" s="523"/>
      <c r="L1182" s="348" t="s">
        <v>510</v>
      </c>
      <c r="M1182" s="341">
        <v>22.19</v>
      </c>
    </row>
    <row r="1183" spans="1:13" ht="12.75" customHeight="1" x14ac:dyDescent="0.25">
      <c r="A1183" s="340" t="s">
        <v>12214</v>
      </c>
      <c r="B1183" s="348" t="s">
        <v>384</v>
      </c>
      <c r="C1183" s="523" t="s">
        <v>12215</v>
      </c>
      <c r="D1183" s="523"/>
      <c r="E1183" s="523"/>
      <c r="F1183" s="523"/>
      <c r="G1183" s="523"/>
      <c r="H1183" s="523"/>
      <c r="I1183" s="523"/>
      <c r="J1183" s="523"/>
      <c r="K1183" s="523"/>
      <c r="L1183" s="348" t="s">
        <v>510</v>
      </c>
      <c r="M1183" s="341">
        <v>15.96</v>
      </c>
    </row>
    <row r="1184" spans="1:13" ht="13.5" customHeight="1" x14ac:dyDescent="0.25">
      <c r="A1184" s="340" t="s">
        <v>12216</v>
      </c>
      <c r="B1184" s="348" t="s">
        <v>384</v>
      </c>
      <c r="C1184" s="523" t="s">
        <v>12217</v>
      </c>
      <c r="D1184" s="523"/>
      <c r="E1184" s="523"/>
      <c r="F1184" s="523"/>
      <c r="G1184" s="523"/>
      <c r="H1184" s="523"/>
      <c r="I1184" s="523"/>
      <c r="J1184" s="523"/>
      <c r="K1184" s="523"/>
      <c r="L1184" s="348" t="s">
        <v>510</v>
      </c>
      <c r="M1184" s="341">
        <v>24.8</v>
      </c>
    </row>
    <row r="1185" spans="1:13" ht="12.75" customHeight="1" x14ac:dyDescent="0.25">
      <c r="A1185" s="340" t="s">
        <v>12218</v>
      </c>
      <c r="B1185" s="348" t="s">
        <v>384</v>
      </c>
      <c r="C1185" s="523" t="s">
        <v>12219</v>
      </c>
      <c r="D1185" s="523"/>
      <c r="E1185" s="523"/>
      <c r="F1185" s="523"/>
      <c r="G1185" s="523"/>
      <c r="H1185" s="523"/>
      <c r="I1185" s="523"/>
      <c r="J1185" s="523"/>
      <c r="K1185" s="523"/>
      <c r="L1185" s="348" t="s">
        <v>510</v>
      </c>
      <c r="M1185" s="341">
        <v>28.75</v>
      </c>
    </row>
    <row r="1186" spans="1:13" ht="12.75" customHeight="1" x14ac:dyDescent="0.25">
      <c r="A1186" s="340" t="s">
        <v>12220</v>
      </c>
      <c r="B1186" s="348" t="s">
        <v>384</v>
      </c>
      <c r="C1186" s="523" t="s">
        <v>12221</v>
      </c>
      <c r="D1186" s="523"/>
      <c r="E1186" s="523"/>
      <c r="F1186" s="523"/>
      <c r="G1186" s="523"/>
      <c r="H1186" s="523"/>
      <c r="I1186" s="523"/>
      <c r="J1186" s="523"/>
      <c r="K1186" s="523"/>
      <c r="L1186" s="348" t="s">
        <v>510</v>
      </c>
      <c r="M1186" s="341">
        <v>18.89</v>
      </c>
    </row>
    <row r="1187" spans="1:13" ht="13.5" customHeight="1" x14ac:dyDescent="0.25">
      <c r="A1187" s="340" t="s">
        <v>12222</v>
      </c>
      <c r="B1187" s="348" t="s">
        <v>384</v>
      </c>
      <c r="C1187" s="523" t="s">
        <v>12223</v>
      </c>
      <c r="D1187" s="523"/>
      <c r="E1187" s="523"/>
      <c r="F1187" s="523"/>
      <c r="G1187" s="523"/>
      <c r="H1187" s="523"/>
      <c r="I1187" s="523"/>
      <c r="J1187" s="523"/>
      <c r="K1187" s="523"/>
      <c r="L1187" s="348" t="s">
        <v>510</v>
      </c>
      <c r="M1187" s="341">
        <v>24.77</v>
      </c>
    </row>
    <row r="1188" spans="1:13" ht="12.75" customHeight="1" x14ac:dyDescent="0.25">
      <c r="A1188" s="338" t="s">
        <v>12224</v>
      </c>
      <c r="B1188" s="347" t="s">
        <v>384</v>
      </c>
      <c r="C1188" s="524" t="s">
        <v>12225</v>
      </c>
      <c r="D1188" s="524"/>
      <c r="E1188" s="524"/>
      <c r="F1188" s="524"/>
      <c r="G1188" s="524"/>
      <c r="H1188" s="524"/>
      <c r="I1188" s="524"/>
      <c r="J1188" s="524"/>
      <c r="K1188" s="524"/>
      <c r="L1188" s="339"/>
      <c r="M1188" s="339"/>
    </row>
    <row r="1189" spans="1:13" ht="13.5" customHeight="1" x14ac:dyDescent="0.25">
      <c r="A1189" s="340" t="s">
        <v>12226</v>
      </c>
      <c r="B1189" s="348" t="s">
        <v>384</v>
      </c>
      <c r="C1189" s="523" t="s">
        <v>12227</v>
      </c>
      <c r="D1189" s="523"/>
      <c r="E1189" s="523"/>
      <c r="F1189" s="523"/>
      <c r="G1189" s="523"/>
      <c r="H1189" s="523"/>
      <c r="I1189" s="523"/>
      <c r="J1189" s="523"/>
      <c r="K1189" s="523"/>
      <c r="L1189" s="348" t="s">
        <v>510</v>
      </c>
      <c r="M1189" s="341">
        <v>30.26</v>
      </c>
    </row>
    <row r="1190" spans="1:13" ht="12.75" customHeight="1" x14ac:dyDescent="0.25">
      <c r="A1190" s="340" t="s">
        <v>12228</v>
      </c>
      <c r="B1190" s="348" t="s">
        <v>384</v>
      </c>
      <c r="C1190" s="523" t="s">
        <v>12229</v>
      </c>
      <c r="D1190" s="523"/>
      <c r="E1190" s="523"/>
      <c r="F1190" s="523"/>
      <c r="G1190" s="523"/>
      <c r="H1190" s="523"/>
      <c r="I1190" s="523"/>
      <c r="J1190" s="523"/>
      <c r="K1190" s="523"/>
      <c r="L1190" s="348" t="s">
        <v>510</v>
      </c>
      <c r="M1190" s="341">
        <v>47.28</v>
      </c>
    </row>
    <row r="1191" spans="1:13" ht="12.75" customHeight="1" x14ac:dyDescent="0.25">
      <c r="A1191" s="340" t="s">
        <v>12230</v>
      </c>
      <c r="B1191" s="348" t="s">
        <v>384</v>
      </c>
      <c r="C1191" s="523" t="s">
        <v>12231</v>
      </c>
      <c r="D1191" s="523"/>
      <c r="E1191" s="523"/>
      <c r="F1191" s="523"/>
      <c r="G1191" s="523"/>
      <c r="H1191" s="523"/>
      <c r="I1191" s="523"/>
      <c r="J1191" s="523"/>
      <c r="K1191" s="523"/>
      <c r="L1191" s="348" t="s">
        <v>510</v>
      </c>
      <c r="M1191" s="341">
        <v>87.24</v>
      </c>
    </row>
    <row r="1192" spans="1:13" ht="13.5" customHeight="1" x14ac:dyDescent="0.25">
      <c r="A1192" s="340" t="s">
        <v>12232</v>
      </c>
      <c r="B1192" s="348" t="s">
        <v>384</v>
      </c>
      <c r="C1192" s="523" t="s">
        <v>12233</v>
      </c>
      <c r="D1192" s="523"/>
      <c r="E1192" s="523"/>
      <c r="F1192" s="523"/>
      <c r="G1192" s="523"/>
      <c r="H1192" s="523"/>
      <c r="I1192" s="523"/>
      <c r="J1192" s="523"/>
      <c r="K1192" s="523"/>
      <c r="L1192" s="348" t="s">
        <v>510</v>
      </c>
      <c r="M1192" s="341">
        <v>104.39</v>
      </c>
    </row>
    <row r="1193" spans="1:13" ht="12.75" customHeight="1" x14ac:dyDescent="0.25">
      <c r="A1193" s="340" t="s">
        <v>12234</v>
      </c>
      <c r="B1193" s="348" t="s">
        <v>384</v>
      </c>
      <c r="C1193" s="523" t="s">
        <v>12235</v>
      </c>
      <c r="D1193" s="523"/>
      <c r="E1193" s="523"/>
      <c r="F1193" s="523"/>
      <c r="G1193" s="523"/>
      <c r="H1193" s="523"/>
      <c r="I1193" s="523"/>
      <c r="J1193" s="523"/>
      <c r="K1193" s="523"/>
      <c r="L1193" s="348" t="s">
        <v>510</v>
      </c>
      <c r="M1193" s="341">
        <v>111.52</v>
      </c>
    </row>
    <row r="1194" spans="1:13" ht="12.75" customHeight="1" x14ac:dyDescent="0.25">
      <c r="A1194" s="340" t="s">
        <v>12236</v>
      </c>
      <c r="B1194" s="348" t="s">
        <v>384</v>
      </c>
      <c r="C1194" s="523" t="s">
        <v>12237</v>
      </c>
      <c r="D1194" s="523"/>
      <c r="E1194" s="523"/>
      <c r="F1194" s="523"/>
      <c r="G1194" s="523"/>
      <c r="H1194" s="523"/>
      <c r="I1194" s="523"/>
      <c r="J1194" s="523"/>
      <c r="K1194" s="523"/>
      <c r="L1194" s="348" t="s">
        <v>510</v>
      </c>
      <c r="M1194" s="341">
        <v>148.44999999999999</v>
      </c>
    </row>
    <row r="1195" spans="1:13" ht="13.5" customHeight="1" x14ac:dyDescent="0.25">
      <c r="A1195" s="340" t="s">
        <v>12238</v>
      </c>
      <c r="B1195" s="348" t="s">
        <v>384</v>
      </c>
      <c r="C1195" s="523" t="s">
        <v>12239</v>
      </c>
      <c r="D1195" s="523"/>
      <c r="E1195" s="523"/>
      <c r="F1195" s="523"/>
      <c r="G1195" s="523"/>
      <c r="H1195" s="523"/>
      <c r="I1195" s="523"/>
      <c r="J1195" s="523"/>
      <c r="K1195" s="523"/>
      <c r="L1195" s="348" t="s">
        <v>510</v>
      </c>
      <c r="M1195" s="341">
        <v>146.65</v>
      </c>
    </row>
    <row r="1196" spans="1:13" ht="12.75" customHeight="1" x14ac:dyDescent="0.25">
      <c r="A1196" s="340" t="s">
        <v>12240</v>
      </c>
      <c r="B1196" s="348" t="s">
        <v>384</v>
      </c>
      <c r="C1196" s="523" t="s">
        <v>12241</v>
      </c>
      <c r="D1196" s="523"/>
      <c r="E1196" s="523"/>
      <c r="F1196" s="523"/>
      <c r="G1196" s="523"/>
      <c r="H1196" s="523"/>
      <c r="I1196" s="523"/>
      <c r="J1196" s="523"/>
      <c r="K1196" s="523"/>
      <c r="L1196" s="348" t="s">
        <v>510</v>
      </c>
      <c r="M1196" s="341">
        <v>146.65</v>
      </c>
    </row>
    <row r="1197" spans="1:13" ht="13.5" customHeight="1" x14ac:dyDescent="0.25">
      <c r="A1197" s="340" t="s">
        <v>12242</v>
      </c>
      <c r="B1197" s="348" t="s">
        <v>384</v>
      </c>
      <c r="C1197" s="523" t="s">
        <v>12243</v>
      </c>
      <c r="D1197" s="523"/>
      <c r="E1197" s="523"/>
      <c r="F1197" s="523"/>
      <c r="G1197" s="523"/>
      <c r="H1197" s="523"/>
      <c r="I1197" s="523"/>
      <c r="J1197" s="523"/>
      <c r="K1197" s="523"/>
      <c r="L1197" s="348" t="s">
        <v>510</v>
      </c>
      <c r="M1197" s="341">
        <v>172.98</v>
      </c>
    </row>
    <row r="1198" spans="1:13" ht="12.75" customHeight="1" x14ac:dyDescent="0.25">
      <c r="A1198" s="340" t="s">
        <v>12244</v>
      </c>
      <c r="B1198" s="348" t="s">
        <v>384</v>
      </c>
      <c r="C1198" s="523" t="s">
        <v>12245</v>
      </c>
      <c r="D1198" s="523"/>
      <c r="E1198" s="523"/>
      <c r="F1198" s="523"/>
      <c r="G1198" s="523"/>
      <c r="H1198" s="523"/>
      <c r="I1198" s="523"/>
      <c r="J1198" s="523"/>
      <c r="K1198" s="523"/>
      <c r="L1198" s="348" t="s">
        <v>510</v>
      </c>
      <c r="M1198" s="341">
        <v>461.83</v>
      </c>
    </row>
    <row r="1199" spans="1:13" ht="12.75" customHeight="1" x14ac:dyDescent="0.25">
      <c r="A1199" s="340" t="s">
        <v>12246</v>
      </c>
      <c r="B1199" s="348" t="s">
        <v>384</v>
      </c>
      <c r="C1199" s="523" t="s">
        <v>12247</v>
      </c>
      <c r="D1199" s="523"/>
      <c r="E1199" s="523"/>
      <c r="F1199" s="523"/>
      <c r="G1199" s="523"/>
      <c r="H1199" s="523"/>
      <c r="I1199" s="523"/>
      <c r="J1199" s="523"/>
      <c r="K1199" s="523"/>
      <c r="L1199" s="348" t="s">
        <v>510</v>
      </c>
      <c r="M1199" s="341">
        <v>468.33</v>
      </c>
    </row>
    <row r="1200" spans="1:13" ht="13.5" customHeight="1" x14ac:dyDescent="0.25">
      <c r="A1200" s="340" t="s">
        <v>12248</v>
      </c>
      <c r="B1200" s="348" t="s">
        <v>384</v>
      </c>
      <c r="C1200" s="523" t="s">
        <v>12249</v>
      </c>
      <c r="D1200" s="523"/>
      <c r="E1200" s="523"/>
      <c r="F1200" s="523"/>
      <c r="G1200" s="523"/>
      <c r="H1200" s="523"/>
      <c r="I1200" s="523"/>
      <c r="J1200" s="523"/>
      <c r="K1200" s="523"/>
      <c r="L1200" s="348" t="s">
        <v>510</v>
      </c>
      <c r="M1200" s="341">
        <v>468.33</v>
      </c>
    </row>
    <row r="1201" spans="1:13" ht="12.75" customHeight="1" x14ac:dyDescent="0.25">
      <c r="A1201" s="338" t="s">
        <v>12250</v>
      </c>
      <c r="B1201" s="347" t="s">
        <v>384</v>
      </c>
      <c r="C1201" s="524" t="s">
        <v>12251</v>
      </c>
      <c r="D1201" s="524"/>
      <c r="E1201" s="524"/>
      <c r="F1201" s="524"/>
      <c r="G1201" s="524"/>
      <c r="H1201" s="524"/>
      <c r="I1201" s="524"/>
      <c r="J1201" s="524"/>
      <c r="K1201" s="524"/>
      <c r="L1201" s="339"/>
      <c r="M1201" s="339"/>
    </row>
    <row r="1202" spans="1:13" ht="13.5" customHeight="1" x14ac:dyDescent="0.25">
      <c r="A1202" s="340" t="s">
        <v>12252</v>
      </c>
      <c r="B1202" s="348" t="s">
        <v>384</v>
      </c>
      <c r="C1202" s="523" t="s">
        <v>12253</v>
      </c>
      <c r="D1202" s="523"/>
      <c r="E1202" s="523"/>
      <c r="F1202" s="523"/>
      <c r="G1202" s="523"/>
      <c r="H1202" s="523"/>
      <c r="I1202" s="523"/>
      <c r="J1202" s="523"/>
      <c r="K1202" s="523"/>
      <c r="L1202" s="348" t="s">
        <v>510</v>
      </c>
      <c r="M1202" s="341">
        <v>16.55</v>
      </c>
    </row>
    <row r="1203" spans="1:13" ht="12.75" customHeight="1" x14ac:dyDescent="0.25">
      <c r="A1203" s="340" t="s">
        <v>12254</v>
      </c>
      <c r="B1203" s="348" t="s">
        <v>384</v>
      </c>
      <c r="C1203" s="523" t="s">
        <v>12255</v>
      </c>
      <c r="D1203" s="523"/>
      <c r="E1203" s="523"/>
      <c r="F1203" s="523"/>
      <c r="G1203" s="523"/>
      <c r="H1203" s="523"/>
      <c r="I1203" s="523"/>
      <c r="J1203" s="523"/>
      <c r="K1203" s="523"/>
      <c r="L1203" s="348" t="s">
        <v>510</v>
      </c>
      <c r="M1203" s="341">
        <v>16.55</v>
      </c>
    </row>
    <row r="1204" spans="1:13" ht="12.75" customHeight="1" x14ac:dyDescent="0.25">
      <c r="A1204" s="340" t="s">
        <v>12256</v>
      </c>
      <c r="B1204" s="348" t="s">
        <v>384</v>
      </c>
      <c r="C1204" s="523" t="s">
        <v>12257</v>
      </c>
      <c r="D1204" s="523"/>
      <c r="E1204" s="523"/>
      <c r="F1204" s="523"/>
      <c r="G1204" s="523"/>
      <c r="H1204" s="523"/>
      <c r="I1204" s="523"/>
      <c r="J1204" s="523"/>
      <c r="K1204" s="523"/>
      <c r="L1204" s="348" t="s">
        <v>510</v>
      </c>
      <c r="M1204" s="341">
        <v>16.55</v>
      </c>
    </row>
    <row r="1205" spans="1:13" ht="13.5" customHeight="1" x14ac:dyDescent="0.25">
      <c r="A1205" s="340" t="s">
        <v>12258</v>
      </c>
      <c r="B1205" s="348" t="s">
        <v>384</v>
      </c>
      <c r="C1205" s="523" t="s">
        <v>12259</v>
      </c>
      <c r="D1205" s="523"/>
      <c r="E1205" s="523"/>
      <c r="F1205" s="523"/>
      <c r="G1205" s="523"/>
      <c r="H1205" s="523"/>
      <c r="I1205" s="523"/>
      <c r="J1205" s="523"/>
      <c r="K1205" s="523"/>
      <c r="L1205" s="348" t="s">
        <v>510</v>
      </c>
      <c r="M1205" s="341">
        <v>16.55</v>
      </c>
    </row>
    <row r="1206" spans="1:13" ht="12.75" customHeight="1" x14ac:dyDescent="0.25">
      <c r="A1206" s="340" t="s">
        <v>12260</v>
      </c>
      <c r="B1206" s="348" t="s">
        <v>384</v>
      </c>
      <c r="C1206" s="523" t="s">
        <v>12261</v>
      </c>
      <c r="D1206" s="523"/>
      <c r="E1206" s="523"/>
      <c r="F1206" s="523"/>
      <c r="G1206" s="523"/>
      <c r="H1206" s="523"/>
      <c r="I1206" s="523"/>
      <c r="J1206" s="523"/>
      <c r="K1206" s="523"/>
      <c r="L1206" s="348" t="s">
        <v>510</v>
      </c>
      <c r="M1206" s="341">
        <v>16.55</v>
      </c>
    </row>
    <row r="1207" spans="1:13" ht="12.75" customHeight="1" x14ac:dyDescent="0.25">
      <c r="A1207" s="340" t="s">
        <v>12262</v>
      </c>
      <c r="B1207" s="348" t="s">
        <v>384</v>
      </c>
      <c r="C1207" s="523" t="s">
        <v>12263</v>
      </c>
      <c r="D1207" s="523"/>
      <c r="E1207" s="523"/>
      <c r="F1207" s="523"/>
      <c r="G1207" s="523"/>
      <c r="H1207" s="523"/>
      <c r="I1207" s="523"/>
      <c r="J1207" s="523"/>
      <c r="K1207" s="523"/>
      <c r="L1207" s="348" t="s">
        <v>510</v>
      </c>
      <c r="M1207" s="341">
        <v>19.809999999999999</v>
      </c>
    </row>
    <row r="1208" spans="1:13" ht="13.5" customHeight="1" x14ac:dyDescent="0.25">
      <c r="A1208" s="340" t="s">
        <v>12264</v>
      </c>
      <c r="B1208" s="348" t="s">
        <v>384</v>
      </c>
      <c r="C1208" s="523" t="s">
        <v>12265</v>
      </c>
      <c r="D1208" s="523"/>
      <c r="E1208" s="523"/>
      <c r="F1208" s="523"/>
      <c r="G1208" s="523"/>
      <c r="H1208" s="523"/>
      <c r="I1208" s="523"/>
      <c r="J1208" s="523"/>
      <c r="K1208" s="523"/>
      <c r="L1208" s="348" t="s">
        <v>510</v>
      </c>
      <c r="M1208" s="341">
        <v>19.809999999999999</v>
      </c>
    </row>
    <row r="1209" spans="1:13" ht="12.75" customHeight="1" x14ac:dyDescent="0.25">
      <c r="A1209" s="340" t="s">
        <v>12266</v>
      </c>
      <c r="B1209" s="348" t="s">
        <v>384</v>
      </c>
      <c r="C1209" s="523" t="s">
        <v>12267</v>
      </c>
      <c r="D1209" s="523"/>
      <c r="E1209" s="523"/>
      <c r="F1209" s="523"/>
      <c r="G1209" s="523"/>
      <c r="H1209" s="523"/>
      <c r="I1209" s="523"/>
      <c r="J1209" s="523"/>
      <c r="K1209" s="523"/>
      <c r="L1209" s="348" t="s">
        <v>510</v>
      </c>
      <c r="M1209" s="341">
        <v>22.35</v>
      </c>
    </row>
    <row r="1210" spans="1:13" ht="13.5" customHeight="1" x14ac:dyDescent="0.25">
      <c r="A1210" s="340" t="s">
        <v>12268</v>
      </c>
      <c r="B1210" s="348" t="s">
        <v>384</v>
      </c>
      <c r="C1210" s="523" t="s">
        <v>12269</v>
      </c>
      <c r="D1210" s="523"/>
      <c r="E1210" s="523"/>
      <c r="F1210" s="523"/>
      <c r="G1210" s="523"/>
      <c r="H1210" s="523"/>
      <c r="I1210" s="523"/>
      <c r="J1210" s="523"/>
      <c r="K1210" s="523"/>
      <c r="L1210" s="348" t="s">
        <v>510</v>
      </c>
      <c r="M1210" s="341">
        <v>55.21</v>
      </c>
    </row>
    <row r="1211" spans="1:13" ht="12.75" customHeight="1" x14ac:dyDescent="0.25">
      <c r="A1211" s="340" t="s">
        <v>12270</v>
      </c>
      <c r="B1211" s="348" t="s">
        <v>384</v>
      </c>
      <c r="C1211" s="523" t="s">
        <v>12271</v>
      </c>
      <c r="D1211" s="523"/>
      <c r="E1211" s="523"/>
      <c r="F1211" s="523"/>
      <c r="G1211" s="523"/>
      <c r="H1211" s="523"/>
      <c r="I1211" s="523"/>
      <c r="J1211" s="523"/>
      <c r="K1211" s="523"/>
      <c r="L1211" s="348" t="s">
        <v>510</v>
      </c>
      <c r="M1211" s="341">
        <v>55.21</v>
      </c>
    </row>
    <row r="1212" spans="1:13" ht="12.75" customHeight="1" x14ac:dyDescent="0.25">
      <c r="A1212" s="340" t="s">
        <v>12272</v>
      </c>
      <c r="B1212" s="348" t="s">
        <v>384</v>
      </c>
      <c r="C1212" s="523" t="s">
        <v>12273</v>
      </c>
      <c r="D1212" s="523"/>
      <c r="E1212" s="523"/>
      <c r="F1212" s="523"/>
      <c r="G1212" s="523"/>
      <c r="H1212" s="523"/>
      <c r="I1212" s="523"/>
      <c r="J1212" s="523"/>
      <c r="K1212" s="523"/>
      <c r="L1212" s="348" t="s">
        <v>510</v>
      </c>
      <c r="M1212" s="341">
        <v>55.21</v>
      </c>
    </row>
    <row r="1213" spans="1:13" ht="13.5" customHeight="1" x14ac:dyDescent="0.25">
      <c r="A1213" s="340" t="s">
        <v>12274</v>
      </c>
      <c r="B1213" s="348" t="s">
        <v>384</v>
      </c>
      <c r="C1213" s="523" t="s">
        <v>12275</v>
      </c>
      <c r="D1213" s="523"/>
      <c r="E1213" s="523"/>
      <c r="F1213" s="523"/>
      <c r="G1213" s="523"/>
      <c r="H1213" s="523"/>
      <c r="I1213" s="523"/>
      <c r="J1213" s="523"/>
      <c r="K1213" s="523"/>
      <c r="L1213" s="348" t="s">
        <v>510</v>
      </c>
      <c r="M1213" s="341">
        <v>55.21</v>
      </c>
    </row>
    <row r="1214" spans="1:13" ht="12.75" customHeight="1" x14ac:dyDescent="0.25">
      <c r="A1214" s="340" t="s">
        <v>12276</v>
      </c>
      <c r="B1214" s="348" t="s">
        <v>384</v>
      </c>
      <c r="C1214" s="523" t="s">
        <v>12277</v>
      </c>
      <c r="D1214" s="523"/>
      <c r="E1214" s="523"/>
      <c r="F1214" s="523"/>
      <c r="G1214" s="523"/>
      <c r="H1214" s="523"/>
      <c r="I1214" s="523"/>
      <c r="J1214" s="523"/>
      <c r="K1214" s="523"/>
      <c r="L1214" s="348" t="s">
        <v>510</v>
      </c>
      <c r="M1214" s="341">
        <v>55.21</v>
      </c>
    </row>
    <row r="1215" spans="1:13" ht="13.5" customHeight="1" x14ac:dyDescent="0.25">
      <c r="A1215" s="340" t="s">
        <v>12278</v>
      </c>
      <c r="B1215" s="348" t="s">
        <v>384</v>
      </c>
      <c r="C1215" s="523" t="s">
        <v>12279</v>
      </c>
      <c r="D1215" s="523"/>
      <c r="E1215" s="523"/>
      <c r="F1215" s="523"/>
      <c r="G1215" s="523"/>
      <c r="H1215" s="523"/>
      <c r="I1215" s="523"/>
      <c r="J1215" s="523"/>
      <c r="K1215" s="523"/>
      <c r="L1215" s="348" t="s">
        <v>510</v>
      </c>
      <c r="M1215" s="341">
        <v>55.21</v>
      </c>
    </row>
    <row r="1216" spans="1:13" ht="12.75" customHeight="1" x14ac:dyDescent="0.25">
      <c r="A1216" s="340" t="s">
        <v>12280</v>
      </c>
      <c r="B1216" s="348" t="s">
        <v>384</v>
      </c>
      <c r="C1216" s="523" t="s">
        <v>12281</v>
      </c>
      <c r="D1216" s="523"/>
      <c r="E1216" s="523"/>
      <c r="F1216" s="523"/>
      <c r="G1216" s="523"/>
      <c r="H1216" s="523"/>
      <c r="I1216" s="523"/>
      <c r="J1216" s="523"/>
      <c r="K1216" s="523"/>
      <c r="L1216" s="348" t="s">
        <v>510</v>
      </c>
      <c r="M1216" s="341">
        <v>55.21</v>
      </c>
    </row>
    <row r="1217" spans="1:13" ht="12.75" customHeight="1" x14ac:dyDescent="0.25">
      <c r="A1217" s="340" t="s">
        <v>12282</v>
      </c>
      <c r="B1217" s="348" t="s">
        <v>384</v>
      </c>
      <c r="C1217" s="523" t="s">
        <v>12283</v>
      </c>
      <c r="D1217" s="523"/>
      <c r="E1217" s="523"/>
      <c r="F1217" s="523"/>
      <c r="G1217" s="523"/>
      <c r="H1217" s="523"/>
      <c r="I1217" s="523"/>
      <c r="J1217" s="523"/>
      <c r="K1217" s="523"/>
      <c r="L1217" s="348" t="s">
        <v>510</v>
      </c>
      <c r="M1217" s="341">
        <v>58.76</v>
      </c>
    </row>
    <row r="1218" spans="1:13" ht="13.5" customHeight="1" x14ac:dyDescent="0.25">
      <c r="A1218" s="340" t="s">
        <v>12284</v>
      </c>
      <c r="B1218" s="348" t="s">
        <v>384</v>
      </c>
      <c r="C1218" s="523" t="s">
        <v>12285</v>
      </c>
      <c r="D1218" s="523"/>
      <c r="E1218" s="523"/>
      <c r="F1218" s="523"/>
      <c r="G1218" s="523"/>
      <c r="H1218" s="523"/>
      <c r="I1218" s="523"/>
      <c r="J1218" s="523"/>
      <c r="K1218" s="523"/>
      <c r="L1218" s="348" t="s">
        <v>510</v>
      </c>
      <c r="M1218" s="341">
        <v>65.2</v>
      </c>
    </row>
    <row r="1219" spans="1:13" ht="12.75" customHeight="1" x14ac:dyDescent="0.25">
      <c r="A1219" s="340" t="s">
        <v>12286</v>
      </c>
      <c r="B1219" s="348" t="s">
        <v>384</v>
      </c>
      <c r="C1219" s="523" t="s">
        <v>12287</v>
      </c>
      <c r="D1219" s="523"/>
      <c r="E1219" s="523"/>
      <c r="F1219" s="523"/>
      <c r="G1219" s="523"/>
      <c r="H1219" s="523"/>
      <c r="I1219" s="523"/>
      <c r="J1219" s="523"/>
      <c r="K1219" s="523"/>
      <c r="L1219" s="348" t="s">
        <v>510</v>
      </c>
      <c r="M1219" s="341">
        <v>72.010000000000005</v>
      </c>
    </row>
    <row r="1220" spans="1:13" ht="12.75" customHeight="1" x14ac:dyDescent="0.25">
      <c r="A1220" s="340" t="s">
        <v>12288</v>
      </c>
      <c r="B1220" s="348" t="s">
        <v>384</v>
      </c>
      <c r="C1220" s="523" t="s">
        <v>12289</v>
      </c>
      <c r="D1220" s="523"/>
      <c r="E1220" s="523"/>
      <c r="F1220" s="523"/>
      <c r="G1220" s="523"/>
      <c r="H1220" s="523"/>
      <c r="I1220" s="523"/>
      <c r="J1220" s="523"/>
      <c r="K1220" s="523"/>
      <c r="L1220" s="348" t="s">
        <v>510</v>
      </c>
      <c r="M1220" s="341">
        <v>72.010000000000005</v>
      </c>
    </row>
    <row r="1221" spans="1:13" ht="13.5" customHeight="1" x14ac:dyDescent="0.25">
      <c r="A1221" s="340" t="s">
        <v>12290</v>
      </c>
      <c r="B1221" s="348" t="s">
        <v>384</v>
      </c>
      <c r="C1221" s="523" t="s">
        <v>12291</v>
      </c>
      <c r="D1221" s="523"/>
      <c r="E1221" s="523"/>
      <c r="F1221" s="523"/>
      <c r="G1221" s="523"/>
      <c r="H1221" s="523"/>
      <c r="I1221" s="523"/>
      <c r="J1221" s="523"/>
      <c r="K1221" s="523"/>
      <c r="L1221" s="348" t="s">
        <v>510</v>
      </c>
      <c r="M1221" s="341">
        <v>72.010000000000005</v>
      </c>
    </row>
    <row r="1222" spans="1:13" ht="12.75" customHeight="1" x14ac:dyDescent="0.25">
      <c r="A1222" s="340" t="s">
        <v>12292</v>
      </c>
      <c r="B1222" s="348" t="s">
        <v>384</v>
      </c>
      <c r="C1222" s="523" t="s">
        <v>12293</v>
      </c>
      <c r="D1222" s="523"/>
      <c r="E1222" s="523"/>
      <c r="F1222" s="523"/>
      <c r="G1222" s="523"/>
      <c r="H1222" s="523"/>
      <c r="I1222" s="523"/>
      <c r="J1222" s="523"/>
      <c r="K1222" s="523"/>
      <c r="L1222" s="348" t="s">
        <v>510</v>
      </c>
      <c r="M1222" s="341">
        <v>72.010000000000005</v>
      </c>
    </row>
    <row r="1223" spans="1:13" ht="13.5" customHeight="1" x14ac:dyDescent="0.25">
      <c r="A1223" s="340" t="s">
        <v>12294</v>
      </c>
      <c r="B1223" s="348" t="s">
        <v>384</v>
      </c>
      <c r="C1223" s="523" t="s">
        <v>12295</v>
      </c>
      <c r="D1223" s="523"/>
      <c r="E1223" s="523"/>
      <c r="F1223" s="523"/>
      <c r="G1223" s="523"/>
      <c r="H1223" s="523"/>
      <c r="I1223" s="523"/>
      <c r="J1223" s="523"/>
      <c r="K1223" s="523"/>
      <c r="L1223" s="348" t="s">
        <v>510</v>
      </c>
      <c r="M1223" s="341">
        <v>72</v>
      </c>
    </row>
    <row r="1224" spans="1:13" ht="12.75" customHeight="1" x14ac:dyDescent="0.25">
      <c r="A1224" s="340" t="s">
        <v>12296</v>
      </c>
      <c r="B1224" s="348" t="s">
        <v>384</v>
      </c>
      <c r="C1224" s="523" t="s">
        <v>12297</v>
      </c>
      <c r="D1224" s="523"/>
      <c r="E1224" s="523"/>
      <c r="F1224" s="523"/>
      <c r="G1224" s="523"/>
      <c r="H1224" s="523"/>
      <c r="I1224" s="523"/>
      <c r="J1224" s="523"/>
      <c r="K1224" s="523"/>
      <c r="L1224" s="348" t="s">
        <v>510</v>
      </c>
      <c r="M1224" s="341">
        <v>72.010000000000005</v>
      </c>
    </row>
    <row r="1225" spans="1:13" ht="12.75" customHeight="1" x14ac:dyDescent="0.25">
      <c r="A1225" s="340" t="s">
        <v>12298</v>
      </c>
      <c r="B1225" s="348" t="s">
        <v>384</v>
      </c>
      <c r="C1225" s="523" t="s">
        <v>12299</v>
      </c>
      <c r="D1225" s="523"/>
      <c r="E1225" s="523"/>
      <c r="F1225" s="523"/>
      <c r="G1225" s="523"/>
      <c r="H1225" s="523"/>
      <c r="I1225" s="523"/>
      <c r="J1225" s="523"/>
      <c r="K1225" s="523"/>
      <c r="L1225" s="348" t="s">
        <v>510</v>
      </c>
      <c r="M1225" s="341">
        <v>76.540000000000006</v>
      </c>
    </row>
    <row r="1226" spans="1:13" ht="13.5" customHeight="1" x14ac:dyDescent="0.25">
      <c r="A1226" s="338" t="s">
        <v>12300</v>
      </c>
      <c r="B1226" s="347" t="s">
        <v>384</v>
      </c>
      <c r="C1226" s="524" t="s">
        <v>12301</v>
      </c>
      <c r="D1226" s="524"/>
      <c r="E1226" s="524"/>
      <c r="F1226" s="524"/>
      <c r="G1226" s="524"/>
      <c r="H1226" s="524"/>
      <c r="I1226" s="524"/>
      <c r="J1226" s="524"/>
      <c r="K1226" s="524"/>
      <c r="L1226" s="339"/>
      <c r="M1226" s="339"/>
    </row>
    <row r="1227" spans="1:13" ht="12.75" customHeight="1" x14ac:dyDescent="0.25">
      <c r="A1227" s="340" t="s">
        <v>12302</v>
      </c>
      <c r="B1227" s="348" t="s">
        <v>384</v>
      </c>
      <c r="C1227" s="523" t="s">
        <v>12303</v>
      </c>
      <c r="D1227" s="523"/>
      <c r="E1227" s="523"/>
      <c r="F1227" s="523"/>
      <c r="G1227" s="523"/>
      <c r="H1227" s="523"/>
      <c r="I1227" s="523"/>
      <c r="J1227" s="523"/>
      <c r="K1227" s="523"/>
      <c r="L1227" s="348" t="s">
        <v>510</v>
      </c>
      <c r="M1227" s="341">
        <v>100.91</v>
      </c>
    </row>
    <row r="1228" spans="1:13" ht="13.5" customHeight="1" x14ac:dyDescent="0.25">
      <c r="A1228" s="340" t="s">
        <v>12304</v>
      </c>
      <c r="B1228" s="348" t="s">
        <v>384</v>
      </c>
      <c r="C1228" s="523" t="s">
        <v>12305</v>
      </c>
      <c r="D1228" s="523"/>
      <c r="E1228" s="523"/>
      <c r="F1228" s="523"/>
      <c r="G1228" s="523"/>
      <c r="H1228" s="523"/>
      <c r="I1228" s="523"/>
      <c r="J1228" s="523"/>
      <c r="K1228" s="523"/>
      <c r="L1228" s="348" t="s">
        <v>510</v>
      </c>
      <c r="M1228" s="341">
        <v>100.91</v>
      </c>
    </row>
    <row r="1229" spans="1:13" ht="12.75" customHeight="1" x14ac:dyDescent="0.25">
      <c r="A1229" s="338" t="s">
        <v>12306</v>
      </c>
      <c r="B1229" s="347" t="s">
        <v>384</v>
      </c>
      <c r="C1229" s="524" t="s">
        <v>12307</v>
      </c>
      <c r="D1229" s="524"/>
      <c r="E1229" s="524"/>
      <c r="F1229" s="524"/>
      <c r="G1229" s="524"/>
      <c r="H1229" s="524"/>
      <c r="I1229" s="524"/>
      <c r="J1229" s="524"/>
      <c r="K1229" s="524"/>
      <c r="L1229" s="339"/>
      <c r="M1229" s="339"/>
    </row>
    <row r="1230" spans="1:13" ht="12.75" customHeight="1" x14ac:dyDescent="0.25">
      <c r="A1230" s="340" t="s">
        <v>12308</v>
      </c>
      <c r="B1230" s="348" t="s">
        <v>384</v>
      </c>
      <c r="C1230" s="523" t="s">
        <v>12309</v>
      </c>
      <c r="D1230" s="523"/>
      <c r="E1230" s="523"/>
      <c r="F1230" s="523"/>
      <c r="G1230" s="523"/>
      <c r="H1230" s="523"/>
      <c r="I1230" s="523"/>
      <c r="J1230" s="523"/>
      <c r="K1230" s="523"/>
      <c r="L1230" s="348" t="s">
        <v>510</v>
      </c>
      <c r="M1230" s="341">
        <v>43.43</v>
      </c>
    </row>
    <row r="1231" spans="1:13" ht="13.5" customHeight="1" x14ac:dyDescent="0.25">
      <c r="A1231" s="340" t="s">
        <v>12310</v>
      </c>
      <c r="B1231" s="348" t="s">
        <v>384</v>
      </c>
      <c r="C1231" s="523" t="s">
        <v>12311</v>
      </c>
      <c r="D1231" s="523"/>
      <c r="E1231" s="523"/>
      <c r="F1231" s="523"/>
      <c r="G1231" s="523"/>
      <c r="H1231" s="523"/>
      <c r="I1231" s="523"/>
      <c r="J1231" s="523"/>
      <c r="K1231" s="523"/>
      <c r="L1231" s="348" t="s">
        <v>510</v>
      </c>
      <c r="M1231" s="341">
        <v>44.39</v>
      </c>
    </row>
    <row r="1232" spans="1:13" ht="12.75" customHeight="1" x14ac:dyDescent="0.25">
      <c r="A1232" s="340" t="s">
        <v>12312</v>
      </c>
      <c r="B1232" s="348" t="s">
        <v>384</v>
      </c>
      <c r="C1232" s="523" t="s">
        <v>12313</v>
      </c>
      <c r="D1232" s="523"/>
      <c r="E1232" s="523"/>
      <c r="F1232" s="523"/>
      <c r="G1232" s="523"/>
      <c r="H1232" s="523"/>
      <c r="I1232" s="523"/>
      <c r="J1232" s="523"/>
      <c r="K1232" s="523"/>
      <c r="L1232" s="348" t="s">
        <v>510</v>
      </c>
      <c r="M1232" s="341">
        <v>18.5</v>
      </c>
    </row>
    <row r="1233" spans="1:13" ht="13.5" customHeight="1" x14ac:dyDescent="0.25">
      <c r="A1233" s="340" t="s">
        <v>12314</v>
      </c>
      <c r="B1233" s="348" t="s">
        <v>384</v>
      </c>
      <c r="C1233" s="523" t="s">
        <v>12315</v>
      </c>
      <c r="D1233" s="523"/>
      <c r="E1233" s="523"/>
      <c r="F1233" s="523"/>
      <c r="G1233" s="523"/>
      <c r="H1233" s="523"/>
      <c r="I1233" s="523"/>
      <c r="J1233" s="523"/>
      <c r="K1233" s="523"/>
      <c r="L1233" s="348" t="s">
        <v>510</v>
      </c>
      <c r="M1233" s="341">
        <v>517.84</v>
      </c>
    </row>
    <row r="1234" spans="1:13" ht="12.75" customHeight="1" x14ac:dyDescent="0.25">
      <c r="A1234" s="340" t="s">
        <v>12316</v>
      </c>
      <c r="B1234" s="348" t="s">
        <v>384</v>
      </c>
      <c r="C1234" s="523" t="s">
        <v>12317</v>
      </c>
      <c r="D1234" s="523"/>
      <c r="E1234" s="523"/>
      <c r="F1234" s="523"/>
      <c r="G1234" s="523"/>
      <c r="H1234" s="523"/>
      <c r="I1234" s="523"/>
      <c r="J1234" s="523"/>
      <c r="K1234" s="523"/>
      <c r="L1234" s="348" t="s">
        <v>510</v>
      </c>
      <c r="M1234" s="341">
        <v>539.16999999999996</v>
      </c>
    </row>
    <row r="1235" spans="1:13" ht="12.75" customHeight="1" x14ac:dyDescent="0.25">
      <c r="A1235" s="340" t="s">
        <v>12318</v>
      </c>
      <c r="B1235" s="348" t="s">
        <v>384</v>
      </c>
      <c r="C1235" s="523" t="s">
        <v>12319</v>
      </c>
      <c r="D1235" s="523"/>
      <c r="E1235" s="523"/>
      <c r="F1235" s="523"/>
      <c r="G1235" s="523"/>
      <c r="H1235" s="523"/>
      <c r="I1235" s="523"/>
      <c r="J1235" s="523"/>
      <c r="K1235" s="523"/>
      <c r="L1235" s="348" t="s">
        <v>510</v>
      </c>
      <c r="M1235" s="341">
        <v>552.82000000000005</v>
      </c>
    </row>
    <row r="1236" spans="1:13" ht="13.5" customHeight="1" x14ac:dyDescent="0.25">
      <c r="A1236" s="338" t="s">
        <v>12320</v>
      </c>
      <c r="B1236" s="347" t="s">
        <v>384</v>
      </c>
      <c r="C1236" s="524" t="s">
        <v>12321</v>
      </c>
      <c r="D1236" s="524"/>
      <c r="E1236" s="524"/>
      <c r="F1236" s="524"/>
      <c r="G1236" s="524"/>
      <c r="H1236" s="524"/>
      <c r="I1236" s="524"/>
      <c r="J1236" s="524"/>
      <c r="K1236" s="524"/>
      <c r="L1236" s="339"/>
      <c r="M1236" s="339"/>
    </row>
    <row r="1237" spans="1:13" ht="12.75" customHeight="1" x14ac:dyDescent="0.25">
      <c r="A1237" s="340" t="s">
        <v>12322</v>
      </c>
      <c r="B1237" s="348" t="s">
        <v>384</v>
      </c>
      <c r="C1237" s="523" t="s">
        <v>12323</v>
      </c>
      <c r="D1237" s="523"/>
      <c r="E1237" s="523"/>
      <c r="F1237" s="523"/>
      <c r="G1237" s="523"/>
      <c r="H1237" s="523"/>
      <c r="I1237" s="523"/>
      <c r="J1237" s="523"/>
      <c r="K1237" s="523"/>
      <c r="L1237" s="348" t="s">
        <v>8</v>
      </c>
      <c r="M1237" s="341">
        <v>1.61</v>
      </c>
    </row>
    <row r="1238" spans="1:13" ht="12.75" customHeight="1" x14ac:dyDescent="0.25">
      <c r="A1238" s="340" t="s">
        <v>12324</v>
      </c>
      <c r="B1238" s="348" t="s">
        <v>384</v>
      </c>
      <c r="C1238" s="523" t="s">
        <v>12325</v>
      </c>
      <c r="D1238" s="523"/>
      <c r="E1238" s="523"/>
      <c r="F1238" s="523"/>
      <c r="G1238" s="523"/>
      <c r="H1238" s="523"/>
      <c r="I1238" s="523"/>
      <c r="J1238" s="523"/>
      <c r="K1238" s="523"/>
      <c r="L1238" s="348" t="s">
        <v>8</v>
      </c>
      <c r="M1238" s="341">
        <v>2.6</v>
      </c>
    </row>
    <row r="1239" spans="1:13" ht="13.5" customHeight="1" x14ac:dyDescent="0.25">
      <c r="A1239" s="340" t="s">
        <v>12326</v>
      </c>
      <c r="B1239" s="348" t="s">
        <v>384</v>
      </c>
      <c r="C1239" s="523" t="s">
        <v>12327</v>
      </c>
      <c r="D1239" s="523"/>
      <c r="E1239" s="523"/>
      <c r="F1239" s="523"/>
      <c r="G1239" s="523"/>
      <c r="H1239" s="523"/>
      <c r="I1239" s="523"/>
      <c r="J1239" s="523"/>
      <c r="K1239" s="523"/>
      <c r="L1239" s="348" t="s">
        <v>8</v>
      </c>
      <c r="M1239" s="341">
        <v>4.28</v>
      </c>
    </row>
    <row r="1240" spans="1:13" ht="12.75" customHeight="1" x14ac:dyDescent="0.25">
      <c r="A1240" s="340" t="s">
        <v>12328</v>
      </c>
      <c r="B1240" s="348" t="s">
        <v>384</v>
      </c>
      <c r="C1240" s="523" t="s">
        <v>12329</v>
      </c>
      <c r="D1240" s="523"/>
      <c r="E1240" s="523"/>
      <c r="F1240" s="523"/>
      <c r="G1240" s="523"/>
      <c r="H1240" s="523"/>
      <c r="I1240" s="523"/>
      <c r="J1240" s="523"/>
      <c r="K1240" s="523"/>
      <c r="L1240" s="348" t="s">
        <v>8</v>
      </c>
      <c r="M1240" s="341">
        <v>5.28</v>
      </c>
    </row>
    <row r="1241" spans="1:13" ht="13.5" customHeight="1" x14ac:dyDescent="0.25">
      <c r="A1241" s="340" t="s">
        <v>12330</v>
      </c>
      <c r="B1241" s="348" t="s">
        <v>384</v>
      </c>
      <c r="C1241" s="523" t="s">
        <v>12331</v>
      </c>
      <c r="D1241" s="523"/>
      <c r="E1241" s="523"/>
      <c r="F1241" s="523"/>
      <c r="G1241" s="523"/>
      <c r="H1241" s="523"/>
      <c r="I1241" s="523"/>
      <c r="J1241" s="523"/>
      <c r="K1241" s="523"/>
      <c r="L1241" s="348" t="s">
        <v>8</v>
      </c>
      <c r="M1241" s="341">
        <v>8.5500000000000007</v>
      </c>
    </row>
    <row r="1242" spans="1:13" ht="12.75" customHeight="1" x14ac:dyDescent="0.25">
      <c r="A1242" s="338" t="s">
        <v>12332</v>
      </c>
      <c r="B1242" s="347" t="s">
        <v>384</v>
      </c>
      <c r="C1242" s="524" t="s">
        <v>12333</v>
      </c>
      <c r="D1242" s="524"/>
      <c r="E1242" s="524"/>
      <c r="F1242" s="524"/>
      <c r="G1242" s="524"/>
      <c r="H1242" s="524"/>
      <c r="I1242" s="524"/>
      <c r="J1242" s="524"/>
      <c r="K1242" s="524"/>
      <c r="L1242" s="339"/>
      <c r="M1242" s="339"/>
    </row>
    <row r="1243" spans="1:13" ht="12.75" customHeight="1" x14ac:dyDescent="0.25">
      <c r="A1243" s="340" t="s">
        <v>12334</v>
      </c>
      <c r="B1243" s="348" t="s">
        <v>384</v>
      </c>
      <c r="C1243" s="523" t="s">
        <v>12335</v>
      </c>
      <c r="D1243" s="523"/>
      <c r="E1243" s="523"/>
      <c r="F1243" s="523"/>
      <c r="G1243" s="523"/>
      <c r="H1243" s="523"/>
      <c r="I1243" s="523"/>
      <c r="J1243" s="523"/>
      <c r="K1243" s="523"/>
      <c r="L1243" s="348" t="s">
        <v>8</v>
      </c>
      <c r="M1243" s="341">
        <v>1.73</v>
      </c>
    </row>
    <row r="1244" spans="1:13" ht="13.5" customHeight="1" x14ac:dyDescent="0.25">
      <c r="A1244" s="340" t="s">
        <v>12336</v>
      </c>
      <c r="B1244" s="348" t="s">
        <v>384</v>
      </c>
      <c r="C1244" s="523" t="s">
        <v>12337</v>
      </c>
      <c r="D1244" s="523"/>
      <c r="E1244" s="523"/>
      <c r="F1244" s="523"/>
      <c r="G1244" s="523"/>
      <c r="H1244" s="523"/>
      <c r="I1244" s="523"/>
      <c r="J1244" s="523"/>
      <c r="K1244" s="523"/>
      <c r="L1244" s="348" t="s">
        <v>8</v>
      </c>
      <c r="M1244" s="341">
        <v>2.58</v>
      </c>
    </row>
    <row r="1245" spans="1:13" ht="12.75" customHeight="1" x14ac:dyDescent="0.25">
      <c r="A1245" s="340" t="s">
        <v>12338</v>
      </c>
      <c r="B1245" s="348" t="s">
        <v>384</v>
      </c>
      <c r="C1245" s="523" t="s">
        <v>12339</v>
      </c>
      <c r="D1245" s="523"/>
      <c r="E1245" s="523"/>
      <c r="F1245" s="523"/>
      <c r="G1245" s="523"/>
      <c r="H1245" s="523"/>
      <c r="I1245" s="523"/>
      <c r="J1245" s="523"/>
      <c r="K1245" s="523"/>
      <c r="L1245" s="348" t="s">
        <v>8</v>
      </c>
      <c r="M1245" s="341">
        <v>3.51</v>
      </c>
    </row>
    <row r="1246" spans="1:13" ht="13.5" customHeight="1" x14ac:dyDescent="0.25">
      <c r="A1246" s="340" t="s">
        <v>12340</v>
      </c>
      <c r="B1246" s="348" t="s">
        <v>384</v>
      </c>
      <c r="C1246" s="523" t="s">
        <v>12341</v>
      </c>
      <c r="D1246" s="523"/>
      <c r="E1246" s="523"/>
      <c r="F1246" s="523"/>
      <c r="G1246" s="523"/>
      <c r="H1246" s="523"/>
      <c r="I1246" s="523"/>
      <c r="J1246" s="523"/>
      <c r="K1246" s="523"/>
      <c r="L1246" s="348" t="s">
        <v>8</v>
      </c>
      <c r="M1246" s="341">
        <v>4.9400000000000004</v>
      </c>
    </row>
    <row r="1247" spans="1:13" ht="12.75" customHeight="1" x14ac:dyDescent="0.25">
      <c r="A1247" s="340" t="s">
        <v>12342</v>
      </c>
      <c r="B1247" s="348" t="s">
        <v>384</v>
      </c>
      <c r="C1247" s="523" t="s">
        <v>12343</v>
      </c>
      <c r="D1247" s="523"/>
      <c r="E1247" s="523"/>
      <c r="F1247" s="523"/>
      <c r="G1247" s="523"/>
      <c r="H1247" s="523"/>
      <c r="I1247" s="523"/>
      <c r="J1247" s="523"/>
      <c r="K1247" s="523"/>
      <c r="L1247" s="348" t="s">
        <v>8</v>
      </c>
      <c r="M1247" s="341">
        <v>8.18</v>
      </c>
    </row>
    <row r="1248" spans="1:13" ht="12.75" customHeight="1" x14ac:dyDescent="0.25">
      <c r="A1248" s="340" t="s">
        <v>12344</v>
      </c>
      <c r="B1248" s="348" t="s">
        <v>384</v>
      </c>
      <c r="C1248" s="523" t="s">
        <v>12345</v>
      </c>
      <c r="D1248" s="523"/>
      <c r="E1248" s="523"/>
      <c r="F1248" s="523"/>
      <c r="G1248" s="523"/>
      <c r="H1248" s="523"/>
      <c r="I1248" s="523"/>
      <c r="J1248" s="523"/>
      <c r="K1248" s="523"/>
      <c r="L1248" s="348" t="s">
        <v>8</v>
      </c>
      <c r="M1248" s="341">
        <v>12.38</v>
      </c>
    </row>
    <row r="1249" spans="1:13" ht="13.5" customHeight="1" x14ac:dyDescent="0.25">
      <c r="A1249" s="340" t="s">
        <v>12346</v>
      </c>
      <c r="B1249" s="348" t="s">
        <v>384</v>
      </c>
      <c r="C1249" s="523" t="s">
        <v>12347</v>
      </c>
      <c r="D1249" s="523"/>
      <c r="E1249" s="523"/>
      <c r="F1249" s="523"/>
      <c r="G1249" s="523"/>
      <c r="H1249" s="523"/>
      <c r="I1249" s="523"/>
      <c r="J1249" s="523"/>
      <c r="K1249" s="523"/>
      <c r="L1249" s="348" t="s">
        <v>8</v>
      </c>
      <c r="M1249" s="341">
        <v>18.23</v>
      </c>
    </row>
    <row r="1250" spans="1:13" ht="12.75" customHeight="1" x14ac:dyDescent="0.25">
      <c r="A1250" s="340" t="s">
        <v>12348</v>
      </c>
      <c r="B1250" s="348" t="s">
        <v>384</v>
      </c>
      <c r="C1250" s="523" t="s">
        <v>12349</v>
      </c>
      <c r="D1250" s="523"/>
      <c r="E1250" s="523"/>
      <c r="F1250" s="523"/>
      <c r="G1250" s="523"/>
      <c r="H1250" s="523"/>
      <c r="I1250" s="523"/>
      <c r="J1250" s="523"/>
      <c r="K1250" s="523"/>
      <c r="L1250" s="348" t="s">
        <v>8</v>
      </c>
      <c r="M1250" s="341">
        <v>24.44</v>
      </c>
    </row>
    <row r="1251" spans="1:13" ht="12.75" customHeight="1" x14ac:dyDescent="0.25">
      <c r="A1251" s="340" t="s">
        <v>12350</v>
      </c>
      <c r="B1251" s="348" t="s">
        <v>384</v>
      </c>
      <c r="C1251" s="523" t="s">
        <v>12351</v>
      </c>
      <c r="D1251" s="523"/>
      <c r="E1251" s="523"/>
      <c r="F1251" s="523"/>
      <c r="G1251" s="523"/>
      <c r="H1251" s="523"/>
      <c r="I1251" s="523"/>
      <c r="J1251" s="523"/>
      <c r="K1251" s="523"/>
      <c r="L1251" s="348" t="s">
        <v>8</v>
      </c>
      <c r="M1251" s="341">
        <v>33.1</v>
      </c>
    </row>
    <row r="1252" spans="1:13" ht="13.5" customHeight="1" x14ac:dyDescent="0.25">
      <c r="A1252" s="340" t="s">
        <v>12352</v>
      </c>
      <c r="B1252" s="348" t="s">
        <v>384</v>
      </c>
      <c r="C1252" s="523" t="s">
        <v>12353</v>
      </c>
      <c r="D1252" s="523"/>
      <c r="E1252" s="523"/>
      <c r="F1252" s="523"/>
      <c r="G1252" s="523"/>
      <c r="H1252" s="523"/>
      <c r="I1252" s="523"/>
      <c r="J1252" s="523"/>
      <c r="K1252" s="523"/>
      <c r="L1252" s="348" t="s">
        <v>8</v>
      </c>
      <c r="M1252" s="341">
        <v>50.75</v>
      </c>
    </row>
    <row r="1253" spans="1:13" ht="12.75" customHeight="1" x14ac:dyDescent="0.25">
      <c r="A1253" s="340" t="s">
        <v>12354</v>
      </c>
      <c r="B1253" s="348" t="s">
        <v>384</v>
      </c>
      <c r="C1253" s="523" t="s">
        <v>12355</v>
      </c>
      <c r="D1253" s="523"/>
      <c r="E1253" s="523"/>
      <c r="F1253" s="523"/>
      <c r="G1253" s="523"/>
      <c r="H1253" s="523"/>
      <c r="I1253" s="523"/>
      <c r="J1253" s="523"/>
      <c r="K1253" s="523"/>
      <c r="L1253" s="348" t="s">
        <v>8</v>
      </c>
      <c r="M1253" s="341">
        <v>66.959999999999994</v>
      </c>
    </row>
    <row r="1254" spans="1:13" ht="13.5" customHeight="1" x14ac:dyDescent="0.25">
      <c r="A1254" s="340" t="s">
        <v>12356</v>
      </c>
      <c r="B1254" s="348" t="s">
        <v>384</v>
      </c>
      <c r="C1254" s="523" t="s">
        <v>12357</v>
      </c>
      <c r="D1254" s="523"/>
      <c r="E1254" s="523"/>
      <c r="F1254" s="523"/>
      <c r="G1254" s="523"/>
      <c r="H1254" s="523"/>
      <c r="I1254" s="523"/>
      <c r="J1254" s="523"/>
      <c r="K1254" s="523"/>
      <c r="L1254" s="348" t="s">
        <v>8</v>
      </c>
      <c r="M1254" s="341">
        <v>84.62</v>
      </c>
    </row>
    <row r="1255" spans="1:13" ht="12.75" customHeight="1" x14ac:dyDescent="0.25">
      <c r="A1255" s="340" t="s">
        <v>12358</v>
      </c>
      <c r="B1255" s="348" t="s">
        <v>384</v>
      </c>
      <c r="C1255" s="523" t="s">
        <v>12359</v>
      </c>
      <c r="D1255" s="523"/>
      <c r="E1255" s="523"/>
      <c r="F1255" s="523"/>
      <c r="G1255" s="523"/>
      <c r="H1255" s="523"/>
      <c r="I1255" s="523"/>
      <c r="J1255" s="523"/>
      <c r="K1255" s="523"/>
      <c r="L1255" s="348" t="s">
        <v>8</v>
      </c>
      <c r="M1255" s="341">
        <v>1.77</v>
      </c>
    </row>
    <row r="1256" spans="1:13" ht="12.75" customHeight="1" x14ac:dyDescent="0.25">
      <c r="A1256" s="340" t="s">
        <v>12360</v>
      </c>
      <c r="B1256" s="348" t="s">
        <v>384</v>
      </c>
      <c r="C1256" s="523" t="s">
        <v>12361</v>
      </c>
      <c r="D1256" s="523"/>
      <c r="E1256" s="523"/>
      <c r="F1256" s="523"/>
      <c r="G1256" s="523"/>
      <c r="H1256" s="523"/>
      <c r="I1256" s="523"/>
      <c r="J1256" s="523"/>
      <c r="K1256" s="523"/>
      <c r="L1256" s="348" t="s">
        <v>8</v>
      </c>
      <c r="M1256" s="341">
        <v>2.64</v>
      </c>
    </row>
    <row r="1257" spans="1:13" ht="13.5" customHeight="1" x14ac:dyDescent="0.25">
      <c r="A1257" s="340" t="s">
        <v>12362</v>
      </c>
      <c r="B1257" s="348" t="s">
        <v>384</v>
      </c>
      <c r="C1257" s="523" t="s">
        <v>12363</v>
      </c>
      <c r="D1257" s="523"/>
      <c r="E1257" s="523"/>
      <c r="F1257" s="523"/>
      <c r="G1257" s="523"/>
      <c r="H1257" s="523"/>
      <c r="I1257" s="523"/>
      <c r="J1257" s="523"/>
      <c r="K1257" s="523"/>
      <c r="L1257" s="348" t="s">
        <v>8</v>
      </c>
      <c r="M1257" s="341">
        <v>3.78</v>
      </c>
    </row>
    <row r="1258" spans="1:13" ht="12.75" customHeight="1" x14ac:dyDescent="0.25">
      <c r="A1258" s="340" t="s">
        <v>12364</v>
      </c>
      <c r="B1258" s="348" t="s">
        <v>384</v>
      </c>
      <c r="C1258" s="523" t="s">
        <v>12365</v>
      </c>
      <c r="D1258" s="523"/>
      <c r="E1258" s="523"/>
      <c r="F1258" s="523"/>
      <c r="G1258" s="523"/>
      <c r="H1258" s="523"/>
      <c r="I1258" s="523"/>
      <c r="J1258" s="523"/>
      <c r="K1258" s="523"/>
      <c r="L1258" s="348" t="s">
        <v>8</v>
      </c>
      <c r="M1258" s="341">
        <v>5.3</v>
      </c>
    </row>
    <row r="1259" spans="1:13" ht="13.5" customHeight="1" x14ac:dyDescent="0.25">
      <c r="A1259" s="340" t="s">
        <v>12366</v>
      </c>
      <c r="B1259" s="348" t="s">
        <v>384</v>
      </c>
      <c r="C1259" s="523" t="s">
        <v>12367</v>
      </c>
      <c r="D1259" s="523"/>
      <c r="E1259" s="523"/>
      <c r="F1259" s="523"/>
      <c r="G1259" s="523"/>
      <c r="H1259" s="523"/>
      <c r="I1259" s="523"/>
      <c r="J1259" s="523"/>
      <c r="K1259" s="523"/>
      <c r="L1259" s="348" t="s">
        <v>8</v>
      </c>
      <c r="M1259" s="341">
        <v>8.48</v>
      </c>
    </row>
    <row r="1260" spans="1:13" ht="12.75" customHeight="1" x14ac:dyDescent="0.25">
      <c r="A1260" s="340" t="s">
        <v>12368</v>
      </c>
      <c r="B1260" s="348" t="s">
        <v>384</v>
      </c>
      <c r="C1260" s="523" t="s">
        <v>12369</v>
      </c>
      <c r="D1260" s="523"/>
      <c r="E1260" s="523"/>
      <c r="F1260" s="523"/>
      <c r="G1260" s="523"/>
      <c r="H1260" s="523"/>
      <c r="I1260" s="523"/>
      <c r="J1260" s="523"/>
      <c r="K1260" s="523"/>
      <c r="L1260" s="348" t="s">
        <v>8</v>
      </c>
      <c r="M1260" s="341">
        <v>12.72</v>
      </c>
    </row>
    <row r="1261" spans="1:13" ht="12.75" customHeight="1" x14ac:dyDescent="0.25">
      <c r="A1261" s="340" t="s">
        <v>12370</v>
      </c>
      <c r="B1261" s="348" t="s">
        <v>384</v>
      </c>
      <c r="C1261" s="523" t="s">
        <v>12371</v>
      </c>
      <c r="D1261" s="523"/>
      <c r="E1261" s="523"/>
      <c r="F1261" s="523"/>
      <c r="G1261" s="523"/>
      <c r="H1261" s="523"/>
      <c r="I1261" s="523"/>
      <c r="J1261" s="523"/>
      <c r="K1261" s="523"/>
      <c r="L1261" s="348" t="s">
        <v>8</v>
      </c>
      <c r="M1261" s="341">
        <v>18.82</v>
      </c>
    </row>
    <row r="1262" spans="1:13" ht="13.5" customHeight="1" x14ac:dyDescent="0.25">
      <c r="A1262" s="340" t="s">
        <v>12372</v>
      </c>
      <c r="B1262" s="348" t="s">
        <v>384</v>
      </c>
      <c r="C1262" s="523" t="s">
        <v>12373</v>
      </c>
      <c r="D1262" s="523"/>
      <c r="E1262" s="523"/>
      <c r="F1262" s="523"/>
      <c r="G1262" s="523"/>
      <c r="H1262" s="523"/>
      <c r="I1262" s="523"/>
      <c r="J1262" s="523"/>
      <c r="K1262" s="523"/>
      <c r="L1262" s="348" t="s">
        <v>8</v>
      </c>
      <c r="M1262" s="341">
        <v>25.18</v>
      </c>
    </row>
    <row r="1263" spans="1:13" ht="12.75" customHeight="1" x14ac:dyDescent="0.25">
      <c r="A1263" s="340" t="s">
        <v>12374</v>
      </c>
      <c r="B1263" s="348" t="s">
        <v>384</v>
      </c>
      <c r="C1263" s="523" t="s">
        <v>12375</v>
      </c>
      <c r="D1263" s="523"/>
      <c r="E1263" s="523"/>
      <c r="F1263" s="523"/>
      <c r="G1263" s="523"/>
      <c r="H1263" s="523"/>
      <c r="I1263" s="523"/>
      <c r="J1263" s="523"/>
      <c r="K1263" s="523"/>
      <c r="L1263" s="348" t="s">
        <v>8</v>
      </c>
      <c r="M1263" s="341">
        <v>33.64</v>
      </c>
    </row>
    <row r="1264" spans="1:13" ht="12.75" customHeight="1" x14ac:dyDescent="0.25">
      <c r="A1264" s="340" t="s">
        <v>12376</v>
      </c>
      <c r="B1264" s="348" t="s">
        <v>384</v>
      </c>
      <c r="C1264" s="523" t="s">
        <v>12377</v>
      </c>
      <c r="D1264" s="523"/>
      <c r="E1264" s="523"/>
      <c r="F1264" s="523"/>
      <c r="G1264" s="523"/>
      <c r="H1264" s="523"/>
      <c r="I1264" s="523"/>
      <c r="J1264" s="523"/>
      <c r="K1264" s="523"/>
      <c r="L1264" s="348" t="s">
        <v>8</v>
      </c>
      <c r="M1264" s="341">
        <v>48.66</v>
      </c>
    </row>
    <row r="1265" spans="1:13" ht="13.5" customHeight="1" x14ac:dyDescent="0.25">
      <c r="A1265" s="340" t="s">
        <v>12378</v>
      </c>
      <c r="B1265" s="348" t="s">
        <v>384</v>
      </c>
      <c r="C1265" s="523" t="s">
        <v>12379</v>
      </c>
      <c r="D1265" s="523"/>
      <c r="E1265" s="523"/>
      <c r="F1265" s="523"/>
      <c r="G1265" s="523"/>
      <c r="H1265" s="523"/>
      <c r="I1265" s="523"/>
      <c r="J1265" s="523"/>
      <c r="K1265" s="523"/>
      <c r="L1265" s="348" t="s">
        <v>8</v>
      </c>
      <c r="M1265" s="341">
        <v>67.62</v>
      </c>
    </row>
    <row r="1266" spans="1:13" ht="12.75" customHeight="1" x14ac:dyDescent="0.25">
      <c r="A1266" s="340" t="s">
        <v>12380</v>
      </c>
      <c r="B1266" s="348" t="s">
        <v>384</v>
      </c>
      <c r="C1266" s="523" t="s">
        <v>12381</v>
      </c>
      <c r="D1266" s="523"/>
      <c r="E1266" s="523"/>
      <c r="F1266" s="523"/>
      <c r="G1266" s="523"/>
      <c r="H1266" s="523"/>
      <c r="I1266" s="523"/>
      <c r="J1266" s="523"/>
      <c r="K1266" s="523"/>
      <c r="L1266" s="348" t="s">
        <v>8</v>
      </c>
      <c r="M1266" s="341">
        <v>85.76</v>
      </c>
    </row>
    <row r="1267" spans="1:13" ht="13.5" customHeight="1" x14ac:dyDescent="0.25">
      <c r="A1267" s="340" t="s">
        <v>12382</v>
      </c>
      <c r="B1267" s="348" t="s">
        <v>384</v>
      </c>
      <c r="C1267" s="523" t="s">
        <v>12383</v>
      </c>
      <c r="D1267" s="523"/>
      <c r="E1267" s="523"/>
      <c r="F1267" s="523"/>
      <c r="G1267" s="523"/>
      <c r="H1267" s="523"/>
      <c r="I1267" s="523"/>
      <c r="J1267" s="523"/>
      <c r="K1267" s="523"/>
      <c r="L1267" s="348" t="s">
        <v>8</v>
      </c>
      <c r="M1267" s="341">
        <v>109.76</v>
      </c>
    </row>
    <row r="1268" spans="1:13" ht="12.75" customHeight="1" x14ac:dyDescent="0.25">
      <c r="A1268" s="340" t="s">
        <v>12384</v>
      </c>
      <c r="B1268" s="348" t="s">
        <v>384</v>
      </c>
      <c r="C1268" s="523" t="s">
        <v>12385</v>
      </c>
      <c r="D1268" s="523"/>
      <c r="E1268" s="523"/>
      <c r="F1268" s="523"/>
      <c r="G1268" s="523"/>
      <c r="H1268" s="523"/>
      <c r="I1268" s="523"/>
      <c r="J1268" s="523"/>
      <c r="K1268" s="523"/>
      <c r="L1268" s="348" t="s">
        <v>8</v>
      </c>
      <c r="M1268" s="341">
        <v>128.94999999999999</v>
      </c>
    </row>
    <row r="1269" spans="1:13" ht="12.75" customHeight="1" x14ac:dyDescent="0.25">
      <c r="A1269" s="340" t="s">
        <v>12386</v>
      </c>
      <c r="B1269" s="348" t="s">
        <v>384</v>
      </c>
      <c r="C1269" s="523" t="s">
        <v>12387</v>
      </c>
      <c r="D1269" s="523"/>
      <c r="E1269" s="523"/>
      <c r="F1269" s="523"/>
      <c r="G1269" s="523"/>
      <c r="H1269" s="523"/>
      <c r="I1269" s="523"/>
      <c r="J1269" s="523"/>
      <c r="K1269" s="523"/>
      <c r="L1269" s="348" t="s">
        <v>8</v>
      </c>
      <c r="M1269" s="341">
        <v>161.71</v>
      </c>
    </row>
    <row r="1270" spans="1:13" ht="13.5" customHeight="1" x14ac:dyDescent="0.25">
      <c r="A1270" s="338" t="s">
        <v>12388</v>
      </c>
      <c r="B1270" s="347" t="s">
        <v>384</v>
      </c>
      <c r="C1270" s="524" t="s">
        <v>12389</v>
      </c>
      <c r="D1270" s="524"/>
      <c r="E1270" s="524"/>
      <c r="F1270" s="524"/>
      <c r="G1270" s="524"/>
      <c r="H1270" s="524"/>
      <c r="I1270" s="524"/>
      <c r="J1270" s="524"/>
      <c r="K1270" s="524"/>
      <c r="L1270" s="339"/>
      <c r="M1270" s="339"/>
    </row>
    <row r="1271" spans="1:13" ht="12.75" customHeight="1" x14ac:dyDescent="0.25">
      <c r="A1271" s="340" t="s">
        <v>12390</v>
      </c>
      <c r="B1271" s="348" t="s">
        <v>384</v>
      </c>
      <c r="C1271" s="523" t="s">
        <v>12391</v>
      </c>
      <c r="D1271" s="523"/>
      <c r="E1271" s="523"/>
      <c r="F1271" s="523"/>
      <c r="G1271" s="523"/>
      <c r="H1271" s="523"/>
      <c r="I1271" s="523"/>
      <c r="J1271" s="523"/>
      <c r="K1271" s="523"/>
      <c r="L1271" s="348" t="s">
        <v>510</v>
      </c>
      <c r="M1271" s="341">
        <v>14.47</v>
      </c>
    </row>
    <row r="1272" spans="1:13" ht="13.5" customHeight="1" x14ac:dyDescent="0.25">
      <c r="A1272" s="340" t="s">
        <v>12392</v>
      </c>
      <c r="B1272" s="348" t="s">
        <v>384</v>
      </c>
      <c r="C1272" s="523" t="s">
        <v>12393</v>
      </c>
      <c r="D1272" s="523"/>
      <c r="E1272" s="523"/>
      <c r="F1272" s="523"/>
      <c r="G1272" s="523"/>
      <c r="H1272" s="523"/>
      <c r="I1272" s="523"/>
      <c r="J1272" s="523"/>
      <c r="K1272" s="523"/>
      <c r="L1272" s="348" t="s">
        <v>510</v>
      </c>
      <c r="M1272" s="341">
        <v>8.24</v>
      </c>
    </row>
    <row r="1273" spans="1:13" ht="12.75" customHeight="1" x14ac:dyDescent="0.25">
      <c r="A1273" s="340" t="s">
        <v>12394</v>
      </c>
      <c r="B1273" s="348" t="s">
        <v>384</v>
      </c>
      <c r="C1273" s="523" t="s">
        <v>12395</v>
      </c>
      <c r="D1273" s="523"/>
      <c r="E1273" s="523"/>
      <c r="F1273" s="523"/>
      <c r="G1273" s="523"/>
      <c r="H1273" s="523"/>
      <c r="I1273" s="523"/>
      <c r="J1273" s="523"/>
      <c r="K1273" s="523"/>
      <c r="L1273" s="348" t="s">
        <v>510</v>
      </c>
      <c r="M1273" s="341">
        <v>8.16</v>
      </c>
    </row>
    <row r="1274" spans="1:13" ht="12.75" customHeight="1" x14ac:dyDescent="0.25">
      <c r="A1274" s="340" t="s">
        <v>12396</v>
      </c>
      <c r="B1274" s="348" t="s">
        <v>384</v>
      </c>
      <c r="C1274" s="523" t="s">
        <v>12397</v>
      </c>
      <c r="D1274" s="523"/>
      <c r="E1274" s="523"/>
      <c r="F1274" s="523"/>
      <c r="G1274" s="523"/>
      <c r="H1274" s="523"/>
      <c r="I1274" s="523"/>
      <c r="J1274" s="523"/>
      <c r="K1274" s="523"/>
      <c r="L1274" s="348" t="s">
        <v>510</v>
      </c>
      <c r="M1274" s="341">
        <v>12.33</v>
      </c>
    </row>
    <row r="1275" spans="1:13" ht="13.5" customHeight="1" x14ac:dyDescent="0.25">
      <c r="A1275" s="340" t="s">
        <v>12398</v>
      </c>
      <c r="B1275" s="348" t="s">
        <v>384</v>
      </c>
      <c r="C1275" s="523" t="s">
        <v>12399</v>
      </c>
      <c r="D1275" s="523"/>
      <c r="E1275" s="523"/>
      <c r="F1275" s="523"/>
      <c r="G1275" s="523"/>
      <c r="H1275" s="523"/>
      <c r="I1275" s="523"/>
      <c r="J1275" s="523"/>
      <c r="K1275" s="523"/>
      <c r="L1275" s="348" t="s">
        <v>510</v>
      </c>
      <c r="M1275" s="341">
        <v>16.79</v>
      </c>
    </row>
    <row r="1276" spans="1:13" ht="12.75" customHeight="1" x14ac:dyDescent="0.25">
      <c r="A1276" s="340" t="s">
        <v>12400</v>
      </c>
      <c r="B1276" s="348" t="s">
        <v>384</v>
      </c>
      <c r="C1276" s="523" t="s">
        <v>12401</v>
      </c>
      <c r="D1276" s="523"/>
      <c r="E1276" s="523"/>
      <c r="F1276" s="523"/>
      <c r="G1276" s="523"/>
      <c r="H1276" s="523"/>
      <c r="I1276" s="523"/>
      <c r="J1276" s="523"/>
      <c r="K1276" s="523"/>
      <c r="L1276" s="348" t="s">
        <v>510</v>
      </c>
      <c r="M1276" s="341">
        <v>20.91</v>
      </c>
    </row>
    <row r="1277" spans="1:13" ht="12.75" customHeight="1" x14ac:dyDescent="0.25">
      <c r="A1277" s="340" t="s">
        <v>12402</v>
      </c>
      <c r="B1277" s="348" t="s">
        <v>384</v>
      </c>
      <c r="C1277" s="523" t="s">
        <v>12403</v>
      </c>
      <c r="D1277" s="523"/>
      <c r="E1277" s="523"/>
      <c r="F1277" s="523"/>
      <c r="G1277" s="523"/>
      <c r="H1277" s="523"/>
      <c r="I1277" s="523"/>
      <c r="J1277" s="523"/>
      <c r="K1277" s="523"/>
      <c r="L1277" s="348" t="s">
        <v>510</v>
      </c>
      <c r="M1277" s="341">
        <v>19.55</v>
      </c>
    </row>
    <row r="1278" spans="1:13" ht="13.5" customHeight="1" x14ac:dyDescent="0.25">
      <c r="A1278" s="340" t="s">
        <v>12404</v>
      </c>
      <c r="B1278" s="348" t="s">
        <v>384</v>
      </c>
      <c r="C1278" s="523" t="s">
        <v>12405</v>
      </c>
      <c r="D1278" s="523"/>
      <c r="E1278" s="523"/>
      <c r="F1278" s="523"/>
      <c r="G1278" s="523"/>
      <c r="H1278" s="523"/>
      <c r="I1278" s="523"/>
      <c r="J1278" s="523"/>
      <c r="K1278" s="523"/>
      <c r="L1278" s="348" t="s">
        <v>510</v>
      </c>
      <c r="M1278" s="341">
        <v>19.89</v>
      </c>
    </row>
    <row r="1279" spans="1:13" ht="12.75" customHeight="1" x14ac:dyDescent="0.25">
      <c r="A1279" s="340" t="s">
        <v>12406</v>
      </c>
      <c r="B1279" s="348" t="s">
        <v>384</v>
      </c>
      <c r="C1279" s="523" t="s">
        <v>12407</v>
      </c>
      <c r="D1279" s="523"/>
      <c r="E1279" s="523"/>
      <c r="F1279" s="523"/>
      <c r="G1279" s="523"/>
      <c r="H1279" s="523"/>
      <c r="I1279" s="523"/>
      <c r="J1279" s="523"/>
      <c r="K1279" s="523"/>
      <c r="L1279" s="348" t="s">
        <v>510</v>
      </c>
      <c r="M1279" s="341">
        <v>23.22</v>
      </c>
    </row>
    <row r="1280" spans="1:13" ht="13.5" customHeight="1" x14ac:dyDescent="0.25">
      <c r="A1280" s="340" t="s">
        <v>12408</v>
      </c>
      <c r="B1280" s="348" t="s">
        <v>384</v>
      </c>
      <c r="C1280" s="523" t="s">
        <v>12409</v>
      </c>
      <c r="D1280" s="523"/>
      <c r="E1280" s="523"/>
      <c r="F1280" s="523"/>
      <c r="G1280" s="523"/>
      <c r="H1280" s="523"/>
      <c r="I1280" s="523"/>
      <c r="J1280" s="523"/>
      <c r="K1280" s="523"/>
      <c r="L1280" s="348" t="s">
        <v>510</v>
      </c>
      <c r="M1280" s="341">
        <v>36.56</v>
      </c>
    </row>
    <row r="1281" spans="1:13" ht="12.75" customHeight="1" x14ac:dyDescent="0.25">
      <c r="A1281" s="340" t="s">
        <v>12410</v>
      </c>
      <c r="B1281" s="348" t="s">
        <v>384</v>
      </c>
      <c r="C1281" s="523" t="s">
        <v>12411</v>
      </c>
      <c r="D1281" s="523"/>
      <c r="E1281" s="523"/>
      <c r="F1281" s="523"/>
      <c r="G1281" s="523"/>
      <c r="H1281" s="523"/>
      <c r="I1281" s="523"/>
      <c r="J1281" s="523"/>
      <c r="K1281" s="523"/>
      <c r="L1281" s="348" t="s">
        <v>510</v>
      </c>
      <c r="M1281" s="341">
        <v>27.64</v>
      </c>
    </row>
    <row r="1282" spans="1:13" ht="12.75" customHeight="1" x14ac:dyDescent="0.25">
      <c r="A1282" s="340" t="s">
        <v>12412</v>
      </c>
      <c r="B1282" s="348" t="s">
        <v>384</v>
      </c>
      <c r="C1282" s="523" t="s">
        <v>12413</v>
      </c>
      <c r="D1282" s="523"/>
      <c r="E1282" s="523"/>
      <c r="F1282" s="523"/>
      <c r="G1282" s="523"/>
      <c r="H1282" s="523"/>
      <c r="I1282" s="523"/>
      <c r="J1282" s="523"/>
      <c r="K1282" s="523"/>
      <c r="L1282" s="348" t="s">
        <v>510</v>
      </c>
      <c r="M1282" s="341">
        <v>7.66</v>
      </c>
    </row>
    <row r="1283" spans="1:13" ht="13.5" customHeight="1" x14ac:dyDescent="0.25">
      <c r="A1283" s="340" t="s">
        <v>12414</v>
      </c>
      <c r="B1283" s="348" t="s">
        <v>384</v>
      </c>
      <c r="C1283" s="523" t="s">
        <v>12415</v>
      </c>
      <c r="D1283" s="523"/>
      <c r="E1283" s="523"/>
      <c r="F1283" s="523"/>
      <c r="G1283" s="523"/>
      <c r="H1283" s="523"/>
      <c r="I1283" s="523"/>
      <c r="J1283" s="523"/>
      <c r="K1283" s="523"/>
      <c r="L1283" s="348" t="s">
        <v>510</v>
      </c>
      <c r="M1283" s="341">
        <v>7.19</v>
      </c>
    </row>
    <row r="1284" spans="1:13" ht="12.75" customHeight="1" x14ac:dyDescent="0.25">
      <c r="A1284" s="340" t="s">
        <v>12416</v>
      </c>
      <c r="B1284" s="348" t="s">
        <v>384</v>
      </c>
      <c r="C1284" s="523" t="s">
        <v>12417</v>
      </c>
      <c r="D1284" s="523"/>
      <c r="E1284" s="523"/>
      <c r="F1284" s="523"/>
      <c r="G1284" s="523"/>
      <c r="H1284" s="523"/>
      <c r="I1284" s="523"/>
      <c r="J1284" s="523"/>
      <c r="K1284" s="523"/>
      <c r="L1284" s="348" t="s">
        <v>510</v>
      </c>
      <c r="M1284" s="341">
        <v>5.26</v>
      </c>
    </row>
    <row r="1285" spans="1:13" ht="13.5" customHeight="1" x14ac:dyDescent="0.25">
      <c r="A1285" s="340" t="s">
        <v>12418</v>
      </c>
      <c r="B1285" s="348" t="s">
        <v>384</v>
      </c>
      <c r="C1285" s="523" t="s">
        <v>12419</v>
      </c>
      <c r="D1285" s="523"/>
      <c r="E1285" s="523"/>
      <c r="F1285" s="523"/>
      <c r="G1285" s="523"/>
      <c r="H1285" s="523"/>
      <c r="I1285" s="523"/>
      <c r="J1285" s="523"/>
      <c r="K1285" s="523"/>
      <c r="L1285" s="348" t="s">
        <v>510</v>
      </c>
      <c r="M1285" s="341">
        <v>5.75</v>
      </c>
    </row>
    <row r="1286" spans="1:13" ht="12.75" customHeight="1" x14ac:dyDescent="0.25">
      <c r="A1286" s="338" t="s">
        <v>12420</v>
      </c>
      <c r="B1286" s="347" t="s">
        <v>384</v>
      </c>
      <c r="C1286" s="524" t="s">
        <v>12421</v>
      </c>
      <c r="D1286" s="524"/>
      <c r="E1286" s="524"/>
      <c r="F1286" s="524"/>
      <c r="G1286" s="524"/>
      <c r="H1286" s="524"/>
      <c r="I1286" s="524"/>
      <c r="J1286" s="524"/>
      <c r="K1286" s="524"/>
      <c r="L1286" s="339"/>
      <c r="M1286" s="339"/>
    </row>
    <row r="1287" spans="1:13" ht="12.75" customHeight="1" x14ac:dyDescent="0.25">
      <c r="A1287" s="340" t="s">
        <v>12422</v>
      </c>
      <c r="B1287" s="348" t="s">
        <v>384</v>
      </c>
      <c r="C1287" s="523" t="s">
        <v>12423</v>
      </c>
      <c r="D1287" s="523"/>
      <c r="E1287" s="523"/>
      <c r="F1287" s="523"/>
      <c r="G1287" s="523"/>
      <c r="H1287" s="523"/>
      <c r="I1287" s="523"/>
      <c r="J1287" s="523"/>
      <c r="K1287" s="523"/>
      <c r="L1287" s="348" t="s">
        <v>510</v>
      </c>
      <c r="M1287" s="341">
        <v>15.18</v>
      </c>
    </row>
    <row r="1288" spans="1:13" ht="13.5" customHeight="1" x14ac:dyDescent="0.25">
      <c r="A1288" s="340" t="s">
        <v>12424</v>
      </c>
      <c r="B1288" s="348" t="s">
        <v>384</v>
      </c>
      <c r="C1288" s="523" t="s">
        <v>12425</v>
      </c>
      <c r="D1288" s="523"/>
      <c r="E1288" s="523"/>
      <c r="F1288" s="523"/>
      <c r="G1288" s="523"/>
      <c r="H1288" s="523"/>
      <c r="I1288" s="523"/>
      <c r="J1288" s="523"/>
      <c r="K1288" s="523"/>
      <c r="L1288" s="348" t="s">
        <v>510</v>
      </c>
      <c r="M1288" s="341">
        <v>20.94</v>
      </c>
    </row>
    <row r="1289" spans="1:13" ht="12.75" customHeight="1" x14ac:dyDescent="0.25">
      <c r="A1289" s="340" t="s">
        <v>12426</v>
      </c>
      <c r="B1289" s="348" t="s">
        <v>384</v>
      </c>
      <c r="C1289" s="523" t="s">
        <v>12427</v>
      </c>
      <c r="D1289" s="523"/>
      <c r="E1289" s="523"/>
      <c r="F1289" s="523"/>
      <c r="G1289" s="523"/>
      <c r="H1289" s="523"/>
      <c r="I1289" s="523"/>
      <c r="J1289" s="523"/>
      <c r="K1289" s="523"/>
      <c r="L1289" s="348" t="s">
        <v>510</v>
      </c>
      <c r="M1289" s="341">
        <v>27.17</v>
      </c>
    </row>
    <row r="1290" spans="1:13" ht="13.5" customHeight="1" x14ac:dyDescent="0.25">
      <c r="A1290" s="340" t="s">
        <v>12428</v>
      </c>
      <c r="B1290" s="348" t="s">
        <v>384</v>
      </c>
      <c r="C1290" s="523" t="s">
        <v>12429</v>
      </c>
      <c r="D1290" s="523"/>
      <c r="E1290" s="523"/>
      <c r="F1290" s="523"/>
      <c r="G1290" s="523"/>
      <c r="H1290" s="523"/>
      <c r="I1290" s="523"/>
      <c r="J1290" s="523"/>
      <c r="K1290" s="523"/>
      <c r="L1290" s="348" t="s">
        <v>510</v>
      </c>
      <c r="M1290" s="341">
        <v>34.119999999999997</v>
      </c>
    </row>
    <row r="1291" spans="1:13" ht="12.75" customHeight="1" x14ac:dyDescent="0.25">
      <c r="A1291" s="340" t="s">
        <v>12430</v>
      </c>
      <c r="B1291" s="348" t="s">
        <v>384</v>
      </c>
      <c r="C1291" s="523" t="s">
        <v>12431</v>
      </c>
      <c r="D1291" s="523"/>
      <c r="E1291" s="523"/>
      <c r="F1291" s="523"/>
      <c r="G1291" s="523"/>
      <c r="H1291" s="523"/>
      <c r="I1291" s="523"/>
      <c r="J1291" s="523"/>
      <c r="K1291" s="523"/>
      <c r="L1291" s="348" t="s">
        <v>510</v>
      </c>
      <c r="M1291" s="341">
        <v>13.74</v>
      </c>
    </row>
    <row r="1292" spans="1:13" ht="12.75" customHeight="1" x14ac:dyDescent="0.25">
      <c r="A1292" s="340" t="s">
        <v>12432</v>
      </c>
      <c r="B1292" s="348" t="s">
        <v>384</v>
      </c>
      <c r="C1292" s="523" t="s">
        <v>12433</v>
      </c>
      <c r="D1292" s="523"/>
      <c r="E1292" s="523"/>
      <c r="F1292" s="523"/>
      <c r="G1292" s="523"/>
      <c r="H1292" s="523"/>
      <c r="I1292" s="523"/>
      <c r="J1292" s="523"/>
      <c r="K1292" s="523"/>
      <c r="L1292" s="348" t="s">
        <v>510</v>
      </c>
      <c r="M1292" s="341">
        <v>21.89</v>
      </c>
    </row>
    <row r="1293" spans="1:13" ht="13.5" customHeight="1" x14ac:dyDescent="0.25">
      <c r="A1293" s="340" t="s">
        <v>12434</v>
      </c>
      <c r="B1293" s="348" t="s">
        <v>384</v>
      </c>
      <c r="C1293" s="523" t="s">
        <v>12435</v>
      </c>
      <c r="D1293" s="523"/>
      <c r="E1293" s="523"/>
      <c r="F1293" s="523"/>
      <c r="G1293" s="523"/>
      <c r="H1293" s="523"/>
      <c r="I1293" s="523"/>
      <c r="J1293" s="523"/>
      <c r="K1293" s="523"/>
      <c r="L1293" s="348" t="s">
        <v>510</v>
      </c>
      <c r="M1293" s="341">
        <v>26.19</v>
      </c>
    </row>
    <row r="1294" spans="1:13" ht="12.75" customHeight="1" x14ac:dyDescent="0.25">
      <c r="A1294" s="340" t="s">
        <v>12436</v>
      </c>
      <c r="B1294" s="348" t="s">
        <v>384</v>
      </c>
      <c r="C1294" s="523" t="s">
        <v>12437</v>
      </c>
      <c r="D1294" s="523"/>
      <c r="E1294" s="523"/>
      <c r="F1294" s="523"/>
      <c r="G1294" s="523"/>
      <c r="H1294" s="523"/>
      <c r="I1294" s="523"/>
      <c r="J1294" s="523"/>
      <c r="K1294" s="523"/>
      <c r="L1294" s="348" t="s">
        <v>510</v>
      </c>
      <c r="M1294" s="341">
        <v>9.59</v>
      </c>
    </row>
    <row r="1295" spans="1:13" ht="12.75" customHeight="1" x14ac:dyDescent="0.25">
      <c r="A1295" s="340" t="s">
        <v>12438</v>
      </c>
      <c r="B1295" s="348" t="s">
        <v>384</v>
      </c>
      <c r="C1295" s="523" t="s">
        <v>12439</v>
      </c>
      <c r="D1295" s="523"/>
      <c r="E1295" s="523"/>
      <c r="F1295" s="523"/>
      <c r="G1295" s="523"/>
      <c r="H1295" s="523"/>
      <c r="I1295" s="523"/>
      <c r="J1295" s="523"/>
      <c r="K1295" s="523"/>
      <c r="L1295" s="348" t="s">
        <v>510</v>
      </c>
      <c r="M1295" s="341">
        <v>18.79</v>
      </c>
    </row>
    <row r="1296" spans="1:13" ht="13.5" customHeight="1" x14ac:dyDescent="0.25">
      <c r="A1296" s="340" t="s">
        <v>12440</v>
      </c>
      <c r="B1296" s="348" t="s">
        <v>384</v>
      </c>
      <c r="C1296" s="523" t="s">
        <v>12441</v>
      </c>
      <c r="D1296" s="523"/>
      <c r="E1296" s="523"/>
      <c r="F1296" s="523"/>
      <c r="G1296" s="523"/>
      <c r="H1296" s="523"/>
      <c r="I1296" s="523"/>
      <c r="J1296" s="523"/>
      <c r="K1296" s="523"/>
      <c r="L1296" s="348" t="s">
        <v>510</v>
      </c>
      <c r="M1296" s="341">
        <v>5.08</v>
      </c>
    </row>
    <row r="1297" spans="1:13" ht="12.75" customHeight="1" x14ac:dyDescent="0.25">
      <c r="A1297" s="340" t="s">
        <v>12442</v>
      </c>
      <c r="B1297" s="348" t="s">
        <v>384</v>
      </c>
      <c r="C1297" s="523" t="s">
        <v>12443</v>
      </c>
      <c r="D1297" s="523"/>
      <c r="E1297" s="523"/>
      <c r="F1297" s="523"/>
      <c r="G1297" s="523"/>
      <c r="H1297" s="523"/>
      <c r="I1297" s="523"/>
      <c r="J1297" s="523"/>
      <c r="K1297" s="523"/>
      <c r="L1297" s="348" t="s">
        <v>510</v>
      </c>
      <c r="M1297" s="341">
        <v>4.97</v>
      </c>
    </row>
    <row r="1298" spans="1:13" ht="13.5" customHeight="1" x14ac:dyDescent="0.25">
      <c r="A1298" s="340" t="s">
        <v>12444</v>
      </c>
      <c r="B1298" s="348" t="s">
        <v>384</v>
      </c>
      <c r="C1298" s="523" t="s">
        <v>12445</v>
      </c>
      <c r="D1298" s="523"/>
      <c r="E1298" s="523"/>
      <c r="F1298" s="523"/>
      <c r="G1298" s="523"/>
      <c r="H1298" s="523"/>
      <c r="I1298" s="523"/>
      <c r="J1298" s="523"/>
      <c r="K1298" s="523"/>
      <c r="L1298" s="348" t="s">
        <v>510</v>
      </c>
      <c r="M1298" s="341">
        <v>6.48</v>
      </c>
    </row>
    <row r="1299" spans="1:13" ht="12.75" customHeight="1" x14ac:dyDescent="0.25">
      <c r="A1299" s="340" t="s">
        <v>12446</v>
      </c>
      <c r="B1299" s="348" t="s">
        <v>384</v>
      </c>
      <c r="C1299" s="523" t="s">
        <v>12447</v>
      </c>
      <c r="D1299" s="523"/>
      <c r="E1299" s="523"/>
      <c r="F1299" s="523"/>
      <c r="G1299" s="523"/>
      <c r="H1299" s="523"/>
      <c r="I1299" s="523"/>
      <c r="J1299" s="523"/>
      <c r="K1299" s="523"/>
      <c r="L1299" s="348" t="s">
        <v>510</v>
      </c>
      <c r="M1299" s="341">
        <v>5.46</v>
      </c>
    </row>
    <row r="1300" spans="1:13" ht="12.75" customHeight="1" x14ac:dyDescent="0.25">
      <c r="A1300" s="340" t="s">
        <v>12448</v>
      </c>
      <c r="B1300" s="348" t="s">
        <v>384</v>
      </c>
      <c r="C1300" s="523" t="s">
        <v>12449</v>
      </c>
      <c r="D1300" s="523"/>
      <c r="E1300" s="523"/>
      <c r="F1300" s="523"/>
      <c r="G1300" s="523"/>
      <c r="H1300" s="523"/>
      <c r="I1300" s="523"/>
      <c r="J1300" s="523"/>
      <c r="K1300" s="523"/>
      <c r="L1300" s="348" t="s">
        <v>510</v>
      </c>
      <c r="M1300" s="341">
        <v>7.68</v>
      </c>
    </row>
    <row r="1301" spans="1:13" ht="13.5" customHeight="1" x14ac:dyDescent="0.25">
      <c r="A1301" s="338" t="s">
        <v>12450</v>
      </c>
      <c r="B1301" s="347" t="s">
        <v>384</v>
      </c>
      <c r="C1301" s="524" t="s">
        <v>12451</v>
      </c>
      <c r="D1301" s="524"/>
      <c r="E1301" s="524"/>
      <c r="F1301" s="524"/>
      <c r="G1301" s="524"/>
      <c r="H1301" s="524"/>
      <c r="I1301" s="524"/>
      <c r="J1301" s="524"/>
      <c r="K1301" s="524"/>
      <c r="L1301" s="339"/>
      <c r="M1301" s="339"/>
    </row>
    <row r="1302" spans="1:13" ht="12.75" customHeight="1" x14ac:dyDescent="0.25">
      <c r="A1302" s="340" t="s">
        <v>12452</v>
      </c>
      <c r="B1302" s="348" t="s">
        <v>384</v>
      </c>
      <c r="C1302" s="523" t="s">
        <v>12453</v>
      </c>
      <c r="D1302" s="523"/>
      <c r="E1302" s="523"/>
      <c r="F1302" s="523"/>
      <c r="G1302" s="523"/>
      <c r="H1302" s="523"/>
      <c r="I1302" s="523"/>
      <c r="J1302" s="523"/>
      <c r="K1302" s="523"/>
      <c r="L1302" s="348" t="s">
        <v>510</v>
      </c>
      <c r="M1302" s="341">
        <v>70.05</v>
      </c>
    </row>
    <row r="1303" spans="1:13" ht="13.5" customHeight="1" x14ac:dyDescent="0.25">
      <c r="A1303" s="340" t="s">
        <v>12454</v>
      </c>
      <c r="B1303" s="348" t="s">
        <v>384</v>
      </c>
      <c r="C1303" s="523" t="s">
        <v>12455</v>
      </c>
      <c r="D1303" s="523"/>
      <c r="E1303" s="523"/>
      <c r="F1303" s="523"/>
      <c r="G1303" s="523"/>
      <c r="H1303" s="523"/>
      <c r="I1303" s="523"/>
      <c r="J1303" s="523"/>
      <c r="K1303" s="523"/>
      <c r="L1303" s="348" t="s">
        <v>510</v>
      </c>
      <c r="M1303" s="341">
        <v>70.05</v>
      </c>
    </row>
    <row r="1304" spans="1:13" ht="12.75" customHeight="1" x14ac:dyDescent="0.25">
      <c r="A1304" s="340" t="s">
        <v>12456</v>
      </c>
      <c r="B1304" s="348" t="s">
        <v>384</v>
      </c>
      <c r="C1304" s="523" t="s">
        <v>12457</v>
      </c>
      <c r="D1304" s="523"/>
      <c r="E1304" s="523"/>
      <c r="F1304" s="523"/>
      <c r="G1304" s="523"/>
      <c r="H1304" s="523"/>
      <c r="I1304" s="523"/>
      <c r="J1304" s="523"/>
      <c r="K1304" s="523"/>
      <c r="L1304" s="348" t="s">
        <v>510</v>
      </c>
      <c r="M1304" s="341">
        <v>70.05</v>
      </c>
    </row>
    <row r="1305" spans="1:13" ht="12.75" customHeight="1" x14ac:dyDescent="0.25">
      <c r="A1305" s="340" t="s">
        <v>12458</v>
      </c>
      <c r="B1305" s="348" t="s">
        <v>384</v>
      </c>
      <c r="C1305" s="523" t="s">
        <v>12459</v>
      </c>
      <c r="D1305" s="523"/>
      <c r="E1305" s="523"/>
      <c r="F1305" s="523"/>
      <c r="G1305" s="523"/>
      <c r="H1305" s="523"/>
      <c r="I1305" s="523"/>
      <c r="J1305" s="523"/>
      <c r="K1305" s="523"/>
      <c r="L1305" s="348" t="s">
        <v>510</v>
      </c>
      <c r="M1305" s="341">
        <v>95.26</v>
      </c>
    </row>
    <row r="1306" spans="1:13" ht="13.5" customHeight="1" x14ac:dyDescent="0.25">
      <c r="A1306" s="340" t="s">
        <v>12460</v>
      </c>
      <c r="B1306" s="348" t="s">
        <v>384</v>
      </c>
      <c r="C1306" s="523" t="s">
        <v>12461</v>
      </c>
      <c r="D1306" s="523"/>
      <c r="E1306" s="523"/>
      <c r="F1306" s="523"/>
      <c r="G1306" s="523"/>
      <c r="H1306" s="523"/>
      <c r="I1306" s="523"/>
      <c r="J1306" s="523"/>
      <c r="K1306" s="523"/>
      <c r="L1306" s="348" t="s">
        <v>510</v>
      </c>
      <c r="M1306" s="341">
        <v>116.74</v>
      </c>
    </row>
    <row r="1307" spans="1:13" ht="12.75" customHeight="1" x14ac:dyDescent="0.25">
      <c r="A1307" s="340" t="s">
        <v>12462</v>
      </c>
      <c r="B1307" s="348" t="s">
        <v>384</v>
      </c>
      <c r="C1307" s="523" t="s">
        <v>12463</v>
      </c>
      <c r="D1307" s="523"/>
      <c r="E1307" s="523"/>
      <c r="F1307" s="523"/>
      <c r="G1307" s="523"/>
      <c r="H1307" s="523"/>
      <c r="I1307" s="523"/>
      <c r="J1307" s="523"/>
      <c r="K1307" s="523"/>
      <c r="L1307" s="348" t="s">
        <v>1602</v>
      </c>
      <c r="M1307" s="341">
        <v>134.88</v>
      </c>
    </row>
    <row r="1308" spans="1:13" ht="12.75" customHeight="1" x14ac:dyDescent="0.25">
      <c r="A1308" s="340" t="s">
        <v>12464</v>
      </c>
      <c r="B1308" s="348" t="s">
        <v>384</v>
      </c>
      <c r="C1308" s="523" t="s">
        <v>12465</v>
      </c>
      <c r="D1308" s="523"/>
      <c r="E1308" s="523"/>
      <c r="F1308" s="523"/>
      <c r="G1308" s="523"/>
      <c r="H1308" s="523"/>
      <c r="I1308" s="523"/>
      <c r="J1308" s="523"/>
      <c r="K1308" s="523"/>
      <c r="L1308" s="348" t="s">
        <v>1602</v>
      </c>
      <c r="M1308" s="341">
        <v>140.88</v>
      </c>
    </row>
    <row r="1309" spans="1:13" ht="13.5" customHeight="1" x14ac:dyDescent="0.25">
      <c r="A1309" s="340" t="s">
        <v>12466</v>
      </c>
      <c r="B1309" s="348" t="s">
        <v>384</v>
      </c>
      <c r="C1309" s="523" t="s">
        <v>12467</v>
      </c>
      <c r="D1309" s="523"/>
      <c r="E1309" s="523"/>
      <c r="F1309" s="523"/>
      <c r="G1309" s="523"/>
      <c r="H1309" s="523"/>
      <c r="I1309" s="523"/>
      <c r="J1309" s="523"/>
      <c r="K1309" s="523"/>
      <c r="L1309" s="348" t="s">
        <v>1602</v>
      </c>
      <c r="M1309" s="341">
        <v>187.57</v>
      </c>
    </row>
    <row r="1310" spans="1:13" ht="12.75" customHeight="1" x14ac:dyDescent="0.25">
      <c r="A1310" s="340" t="s">
        <v>12468</v>
      </c>
      <c r="B1310" s="348" t="s">
        <v>384</v>
      </c>
      <c r="C1310" s="523" t="s">
        <v>8225</v>
      </c>
      <c r="D1310" s="523"/>
      <c r="E1310" s="523"/>
      <c r="F1310" s="523"/>
      <c r="G1310" s="523"/>
      <c r="H1310" s="523"/>
      <c r="I1310" s="523"/>
      <c r="J1310" s="523"/>
      <c r="K1310" s="523"/>
      <c r="L1310" s="348" t="s">
        <v>510</v>
      </c>
      <c r="M1310" s="341">
        <v>244.16</v>
      </c>
    </row>
    <row r="1311" spans="1:13" ht="13.5" customHeight="1" x14ac:dyDescent="0.25">
      <c r="A1311" s="340" t="s">
        <v>12469</v>
      </c>
      <c r="B1311" s="348" t="s">
        <v>384</v>
      </c>
      <c r="C1311" s="523" t="s">
        <v>12470</v>
      </c>
      <c r="D1311" s="523"/>
      <c r="E1311" s="523"/>
      <c r="F1311" s="523"/>
      <c r="G1311" s="523"/>
      <c r="H1311" s="523"/>
      <c r="I1311" s="523"/>
      <c r="J1311" s="523"/>
      <c r="K1311" s="523"/>
      <c r="L1311" s="348" t="s">
        <v>510</v>
      </c>
      <c r="M1311" s="341">
        <v>60.64</v>
      </c>
    </row>
    <row r="1312" spans="1:13" ht="12.75" customHeight="1" x14ac:dyDescent="0.25">
      <c r="A1312" s="340" t="s">
        <v>12471</v>
      </c>
      <c r="B1312" s="348" t="s">
        <v>384</v>
      </c>
      <c r="C1312" s="523" t="s">
        <v>12472</v>
      </c>
      <c r="D1312" s="523"/>
      <c r="E1312" s="523"/>
      <c r="F1312" s="523"/>
      <c r="G1312" s="523"/>
      <c r="H1312" s="523"/>
      <c r="I1312" s="523"/>
      <c r="J1312" s="523"/>
      <c r="K1312" s="523"/>
      <c r="L1312" s="348" t="s">
        <v>510</v>
      </c>
      <c r="M1312" s="341">
        <v>114.52</v>
      </c>
    </row>
    <row r="1313" spans="1:13" ht="12.75" customHeight="1" x14ac:dyDescent="0.25">
      <c r="A1313" s="340" t="s">
        <v>12473</v>
      </c>
      <c r="B1313" s="348" t="s">
        <v>384</v>
      </c>
      <c r="C1313" s="523" t="s">
        <v>12474</v>
      </c>
      <c r="D1313" s="523"/>
      <c r="E1313" s="523"/>
      <c r="F1313" s="523"/>
      <c r="G1313" s="523"/>
      <c r="H1313" s="523"/>
      <c r="I1313" s="523"/>
      <c r="J1313" s="523"/>
      <c r="K1313" s="523"/>
      <c r="L1313" s="348" t="s">
        <v>510</v>
      </c>
      <c r="M1313" s="341">
        <v>116.74</v>
      </c>
    </row>
    <row r="1314" spans="1:13" ht="13.5" customHeight="1" x14ac:dyDescent="0.25">
      <c r="A1314" s="338" t="s">
        <v>12475</v>
      </c>
      <c r="B1314" s="347" t="s">
        <v>384</v>
      </c>
      <c r="C1314" s="524" t="s">
        <v>12476</v>
      </c>
      <c r="D1314" s="524"/>
      <c r="E1314" s="524"/>
      <c r="F1314" s="524"/>
      <c r="G1314" s="524"/>
      <c r="H1314" s="524"/>
      <c r="I1314" s="524"/>
      <c r="J1314" s="524"/>
      <c r="K1314" s="524"/>
      <c r="L1314" s="339"/>
      <c r="M1314" s="339"/>
    </row>
    <row r="1315" spans="1:13" ht="12.75" customHeight="1" x14ac:dyDescent="0.25">
      <c r="A1315" s="340" t="s">
        <v>12477</v>
      </c>
      <c r="B1315" s="348" t="s">
        <v>384</v>
      </c>
      <c r="C1315" s="523" t="s">
        <v>12478</v>
      </c>
      <c r="D1315" s="523"/>
      <c r="E1315" s="523"/>
      <c r="F1315" s="523"/>
      <c r="G1315" s="523"/>
      <c r="H1315" s="523"/>
      <c r="I1315" s="523"/>
      <c r="J1315" s="523"/>
      <c r="K1315" s="523"/>
      <c r="L1315" s="348" t="s">
        <v>510</v>
      </c>
      <c r="M1315" s="341">
        <v>70.05</v>
      </c>
    </row>
    <row r="1316" spans="1:13" ht="13.5" customHeight="1" x14ac:dyDescent="0.25">
      <c r="A1316" s="340" t="s">
        <v>12479</v>
      </c>
      <c r="B1316" s="348" t="s">
        <v>384</v>
      </c>
      <c r="C1316" s="523" t="s">
        <v>12480</v>
      </c>
      <c r="D1316" s="523"/>
      <c r="E1316" s="523"/>
      <c r="F1316" s="523"/>
      <c r="G1316" s="523"/>
      <c r="H1316" s="523"/>
      <c r="I1316" s="523"/>
      <c r="J1316" s="523"/>
      <c r="K1316" s="523"/>
      <c r="L1316" s="348" t="s">
        <v>510</v>
      </c>
      <c r="M1316" s="341">
        <v>116.74</v>
      </c>
    </row>
    <row r="1317" spans="1:13" ht="12.75" customHeight="1" x14ac:dyDescent="0.25">
      <c r="A1317" s="340" t="s">
        <v>12481</v>
      </c>
      <c r="B1317" s="348" t="s">
        <v>384</v>
      </c>
      <c r="C1317" s="523" t="s">
        <v>12482</v>
      </c>
      <c r="D1317" s="523"/>
      <c r="E1317" s="523"/>
      <c r="F1317" s="523"/>
      <c r="G1317" s="523"/>
      <c r="H1317" s="523"/>
      <c r="I1317" s="523"/>
      <c r="J1317" s="523"/>
      <c r="K1317" s="523"/>
      <c r="L1317" s="348" t="s">
        <v>510</v>
      </c>
      <c r="M1317" s="341">
        <v>116.74</v>
      </c>
    </row>
    <row r="1318" spans="1:13" ht="12.75" customHeight="1" x14ac:dyDescent="0.25">
      <c r="A1318" s="340" t="s">
        <v>12483</v>
      </c>
      <c r="B1318" s="348" t="s">
        <v>384</v>
      </c>
      <c r="C1318" s="523" t="s">
        <v>12484</v>
      </c>
      <c r="D1318" s="523"/>
      <c r="E1318" s="523"/>
      <c r="F1318" s="523"/>
      <c r="G1318" s="523"/>
      <c r="H1318" s="523"/>
      <c r="I1318" s="523"/>
      <c r="J1318" s="523"/>
      <c r="K1318" s="523"/>
      <c r="L1318" s="348" t="s">
        <v>510</v>
      </c>
      <c r="M1318" s="341">
        <v>70.05</v>
      </c>
    </row>
    <row r="1319" spans="1:13" ht="13.5" customHeight="1" x14ac:dyDescent="0.25">
      <c r="A1319" s="340" t="s">
        <v>12485</v>
      </c>
      <c r="B1319" s="348" t="s">
        <v>384</v>
      </c>
      <c r="C1319" s="523" t="s">
        <v>12486</v>
      </c>
      <c r="D1319" s="523"/>
      <c r="E1319" s="523"/>
      <c r="F1319" s="523"/>
      <c r="G1319" s="523"/>
      <c r="H1319" s="523"/>
      <c r="I1319" s="523"/>
      <c r="J1319" s="523"/>
      <c r="K1319" s="523"/>
      <c r="L1319" s="348" t="s">
        <v>510</v>
      </c>
      <c r="M1319" s="341">
        <v>70.05</v>
      </c>
    </row>
    <row r="1320" spans="1:13" ht="12.75" customHeight="1" x14ac:dyDescent="0.25">
      <c r="A1320" s="340" t="s">
        <v>12487</v>
      </c>
      <c r="B1320" s="348" t="s">
        <v>384</v>
      </c>
      <c r="C1320" s="523" t="s">
        <v>12488</v>
      </c>
      <c r="D1320" s="523"/>
      <c r="E1320" s="523"/>
      <c r="F1320" s="523"/>
      <c r="G1320" s="523"/>
      <c r="H1320" s="523"/>
      <c r="I1320" s="523"/>
      <c r="J1320" s="523"/>
      <c r="K1320" s="523"/>
      <c r="L1320" s="348" t="s">
        <v>510</v>
      </c>
      <c r="M1320" s="341">
        <v>116.74</v>
      </c>
    </row>
    <row r="1321" spans="1:13" ht="12.75" customHeight="1" x14ac:dyDescent="0.25">
      <c r="A1321" s="340" t="s">
        <v>12489</v>
      </c>
      <c r="B1321" s="348" t="s">
        <v>384</v>
      </c>
      <c r="C1321" s="523" t="s">
        <v>12490</v>
      </c>
      <c r="D1321" s="523"/>
      <c r="E1321" s="523"/>
      <c r="F1321" s="523"/>
      <c r="G1321" s="523"/>
      <c r="H1321" s="523"/>
      <c r="I1321" s="523"/>
      <c r="J1321" s="523"/>
      <c r="K1321" s="523"/>
      <c r="L1321" s="348" t="s">
        <v>510</v>
      </c>
      <c r="M1321" s="341">
        <v>116.74</v>
      </c>
    </row>
    <row r="1322" spans="1:13" ht="13.5" customHeight="1" x14ac:dyDescent="0.25">
      <c r="A1322" s="340" t="s">
        <v>12491</v>
      </c>
      <c r="B1322" s="348" t="s">
        <v>384</v>
      </c>
      <c r="C1322" s="523" t="s">
        <v>12463</v>
      </c>
      <c r="D1322" s="523"/>
      <c r="E1322" s="523"/>
      <c r="F1322" s="523"/>
      <c r="G1322" s="523"/>
      <c r="H1322" s="523"/>
      <c r="I1322" s="523"/>
      <c r="J1322" s="523"/>
      <c r="K1322" s="523"/>
      <c r="L1322" s="348" t="s">
        <v>510</v>
      </c>
      <c r="M1322" s="341">
        <v>134.88</v>
      </c>
    </row>
    <row r="1323" spans="1:13" ht="12.75" customHeight="1" x14ac:dyDescent="0.25">
      <c r="A1323" s="340" t="s">
        <v>12492</v>
      </c>
      <c r="B1323" s="348" t="s">
        <v>384</v>
      </c>
      <c r="C1323" s="523" t="s">
        <v>12465</v>
      </c>
      <c r="D1323" s="523"/>
      <c r="E1323" s="523"/>
      <c r="F1323" s="523"/>
      <c r="G1323" s="523"/>
      <c r="H1323" s="523"/>
      <c r="I1323" s="523"/>
      <c r="J1323" s="523"/>
      <c r="K1323" s="523"/>
      <c r="L1323" s="348" t="s">
        <v>510</v>
      </c>
      <c r="M1323" s="341">
        <v>140.88</v>
      </c>
    </row>
    <row r="1324" spans="1:13" ht="13.5" customHeight="1" x14ac:dyDescent="0.25">
      <c r="A1324" s="340" t="s">
        <v>12493</v>
      </c>
      <c r="B1324" s="348" t="s">
        <v>384</v>
      </c>
      <c r="C1324" s="523" t="s">
        <v>12467</v>
      </c>
      <c r="D1324" s="523"/>
      <c r="E1324" s="523"/>
      <c r="F1324" s="523"/>
      <c r="G1324" s="523"/>
      <c r="H1324" s="523"/>
      <c r="I1324" s="523"/>
      <c r="J1324" s="523"/>
      <c r="K1324" s="523"/>
      <c r="L1324" s="348" t="s">
        <v>510</v>
      </c>
      <c r="M1324" s="341">
        <v>187.57</v>
      </c>
    </row>
    <row r="1325" spans="1:13" ht="12.75" customHeight="1" x14ac:dyDescent="0.25">
      <c r="A1325" s="338" t="s">
        <v>12494</v>
      </c>
      <c r="B1325" s="347" t="s">
        <v>384</v>
      </c>
      <c r="C1325" s="524" t="s">
        <v>12495</v>
      </c>
      <c r="D1325" s="524"/>
      <c r="E1325" s="524"/>
      <c r="F1325" s="524"/>
      <c r="G1325" s="524"/>
      <c r="H1325" s="524"/>
      <c r="I1325" s="524"/>
      <c r="J1325" s="524"/>
      <c r="K1325" s="524"/>
      <c r="L1325" s="339"/>
      <c r="M1325" s="339"/>
    </row>
    <row r="1326" spans="1:13" ht="12.75" customHeight="1" x14ac:dyDescent="0.25">
      <c r="A1326" s="340" t="s">
        <v>12496</v>
      </c>
      <c r="B1326" s="348" t="s">
        <v>384</v>
      </c>
      <c r="C1326" s="523" t="s">
        <v>12497</v>
      </c>
      <c r="D1326" s="523"/>
      <c r="E1326" s="523"/>
      <c r="F1326" s="523"/>
      <c r="G1326" s="523"/>
      <c r="H1326" s="523"/>
      <c r="I1326" s="523"/>
      <c r="J1326" s="523"/>
      <c r="K1326" s="523"/>
      <c r="L1326" s="348" t="s">
        <v>510</v>
      </c>
      <c r="M1326" s="341">
        <v>70.349999999999994</v>
      </c>
    </row>
    <row r="1327" spans="1:13" ht="13.5" customHeight="1" x14ac:dyDescent="0.25">
      <c r="A1327" s="338" t="s">
        <v>12498</v>
      </c>
      <c r="B1327" s="347" t="s">
        <v>384</v>
      </c>
      <c r="C1327" s="524" t="s">
        <v>12499</v>
      </c>
      <c r="D1327" s="524"/>
      <c r="E1327" s="524"/>
      <c r="F1327" s="524"/>
      <c r="G1327" s="524"/>
      <c r="H1327" s="524"/>
      <c r="I1327" s="524"/>
      <c r="J1327" s="524"/>
      <c r="K1327" s="524"/>
      <c r="L1327" s="339"/>
      <c r="M1327" s="339"/>
    </row>
    <row r="1328" spans="1:13" ht="12.75" customHeight="1" x14ac:dyDescent="0.25">
      <c r="A1328" s="340" t="s">
        <v>12500</v>
      </c>
      <c r="B1328" s="348" t="s">
        <v>384</v>
      </c>
      <c r="C1328" s="523" t="s">
        <v>12501</v>
      </c>
      <c r="D1328" s="523"/>
      <c r="E1328" s="523"/>
      <c r="F1328" s="523"/>
      <c r="G1328" s="523"/>
      <c r="H1328" s="523"/>
      <c r="I1328" s="523"/>
      <c r="J1328" s="523"/>
      <c r="K1328" s="523"/>
      <c r="L1328" s="348" t="s">
        <v>510</v>
      </c>
      <c r="M1328" s="341">
        <v>123.26</v>
      </c>
    </row>
    <row r="1329" spans="1:13" ht="13.5" customHeight="1" x14ac:dyDescent="0.25">
      <c r="A1329" s="340" t="s">
        <v>12502</v>
      </c>
      <c r="B1329" s="348" t="s">
        <v>384</v>
      </c>
      <c r="C1329" s="523" t="s">
        <v>12503</v>
      </c>
      <c r="D1329" s="523"/>
      <c r="E1329" s="523"/>
      <c r="F1329" s="523"/>
      <c r="G1329" s="523"/>
      <c r="H1329" s="523"/>
      <c r="I1329" s="523"/>
      <c r="J1329" s="523"/>
      <c r="K1329" s="523"/>
      <c r="L1329" s="348" t="s">
        <v>510</v>
      </c>
      <c r="M1329" s="341">
        <v>47.26</v>
      </c>
    </row>
    <row r="1330" spans="1:13" ht="12.75" customHeight="1" x14ac:dyDescent="0.25">
      <c r="A1330" s="340" t="s">
        <v>12504</v>
      </c>
      <c r="B1330" s="348" t="s">
        <v>384</v>
      </c>
      <c r="C1330" s="523" t="s">
        <v>12505</v>
      </c>
      <c r="D1330" s="523"/>
      <c r="E1330" s="523"/>
      <c r="F1330" s="523"/>
      <c r="G1330" s="523"/>
      <c r="H1330" s="523"/>
      <c r="I1330" s="523"/>
      <c r="J1330" s="523"/>
      <c r="K1330" s="523"/>
      <c r="L1330" s="348" t="s">
        <v>510</v>
      </c>
      <c r="M1330" s="341">
        <v>51</v>
      </c>
    </row>
    <row r="1331" spans="1:13" ht="12.75" customHeight="1" x14ac:dyDescent="0.25">
      <c r="A1331" s="338" t="s">
        <v>12506</v>
      </c>
      <c r="B1331" s="347" t="s">
        <v>384</v>
      </c>
      <c r="C1331" s="524" t="s">
        <v>12507</v>
      </c>
      <c r="D1331" s="524"/>
      <c r="E1331" s="524"/>
      <c r="F1331" s="524"/>
      <c r="G1331" s="524"/>
      <c r="H1331" s="524"/>
      <c r="I1331" s="524"/>
      <c r="J1331" s="524"/>
      <c r="K1331" s="524"/>
      <c r="L1331" s="339"/>
      <c r="M1331" s="339"/>
    </row>
    <row r="1332" spans="1:13" ht="13.5" customHeight="1" x14ac:dyDescent="0.25">
      <c r="A1332" s="340" t="s">
        <v>12508</v>
      </c>
      <c r="B1332" s="348" t="s">
        <v>384</v>
      </c>
      <c r="C1332" s="523" t="s">
        <v>12509</v>
      </c>
      <c r="D1332" s="523"/>
      <c r="E1332" s="523"/>
      <c r="F1332" s="523"/>
      <c r="G1332" s="523"/>
      <c r="H1332" s="523"/>
      <c r="I1332" s="523"/>
      <c r="J1332" s="523"/>
      <c r="K1332" s="523"/>
      <c r="L1332" s="348" t="s">
        <v>510</v>
      </c>
      <c r="M1332" s="341">
        <v>172.98</v>
      </c>
    </row>
    <row r="1333" spans="1:13" ht="12.75" customHeight="1" x14ac:dyDescent="0.25">
      <c r="A1333" s="340" t="s">
        <v>12510</v>
      </c>
      <c r="B1333" s="348" t="s">
        <v>384</v>
      </c>
      <c r="C1333" s="523" t="s">
        <v>12511</v>
      </c>
      <c r="D1333" s="523"/>
      <c r="E1333" s="523"/>
      <c r="F1333" s="523"/>
      <c r="G1333" s="523"/>
      <c r="H1333" s="523"/>
      <c r="I1333" s="523"/>
      <c r="J1333" s="523"/>
      <c r="K1333" s="523"/>
      <c r="L1333" s="348" t="s">
        <v>510</v>
      </c>
      <c r="M1333" s="341">
        <v>174.9</v>
      </c>
    </row>
    <row r="1334" spans="1:13" ht="12.75" customHeight="1" x14ac:dyDescent="0.25">
      <c r="A1334" s="338" t="s">
        <v>12512</v>
      </c>
      <c r="B1334" s="347" t="s">
        <v>384</v>
      </c>
      <c r="C1334" s="524" t="s">
        <v>12513</v>
      </c>
      <c r="D1334" s="524"/>
      <c r="E1334" s="524"/>
      <c r="F1334" s="524"/>
      <c r="G1334" s="524"/>
      <c r="H1334" s="524"/>
      <c r="I1334" s="524"/>
      <c r="J1334" s="524"/>
      <c r="K1334" s="524"/>
      <c r="L1334" s="339"/>
      <c r="M1334" s="339"/>
    </row>
    <row r="1335" spans="1:13" ht="13.5" customHeight="1" x14ac:dyDescent="0.25">
      <c r="A1335" s="340" t="s">
        <v>12514</v>
      </c>
      <c r="B1335" s="348" t="s">
        <v>384</v>
      </c>
      <c r="C1335" s="523" t="s">
        <v>12515</v>
      </c>
      <c r="D1335" s="523"/>
      <c r="E1335" s="523"/>
      <c r="F1335" s="523"/>
      <c r="G1335" s="523"/>
      <c r="H1335" s="523"/>
      <c r="I1335" s="523"/>
      <c r="J1335" s="523"/>
      <c r="K1335" s="523"/>
      <c r="L1335" s="348" t="s">
        <v>510</v>
      </c>
      <c r="M1335" s="341">
        <v>16.100000000000001</v>
      </c>
    </row>
    <row r="1336" spans="1:13" ht="12.75" customHeight="1" x14ac:dyDescent="0.25">
      <c r="A1336" s="340" t="s">
        <v>12516</v>
      </c>
      <c r="B1336" s="348" t="s">
        <v>384</v>
      </c>
      <c r="C1336" s="523" t="s">
        <v>9019</v>
      </c>
      <c r="D1336" s="523"/>
      <c r="E1336" s="523"/>
      <c r="F1336" s="523"/>
      <c r="G1336" s="523"/>
      <c r="H1336" s="523"/>
      <c r="I1336" s="523"/>
      <c r="J1336" s="523"/>
      <c r="K1336" s="523"/>
      <c r="L1336" s="348" t="s">
        <v>510</v>
      </c>
      <c r="M1336" s="341">
        <v>20.13</v>
      </c>
    </row>
    <row r="1337" spans="1:13" ht="13.5" customHeight="1" x14ac:dyDescent="0.25">
      <c r="A1337" s="340" t="s">
        <v>12517</v>
      </c>
      <c r="B1337" s="348" t="s">
        <v>384</v>
      </c>
      <c r="C1337" s="523" t="s">
        <v>12518</v>
      </c>
      <c r="D1337" s="523"/>
      <c r="E1337" s="523"/>
      <c r="F1337" s="523"/>
      <c r="G1337" s="523"/>
      <c r="H1337" s="523"/>
      <c r="I1337" s="523"/>
      <c r="J1337" s="523"/>
      <c r="K1337" s="523"/>
      <c r="L1337" s="348" t="s">
        <v>510</v>
      </c>
      <c r="M1337" s="341">
        <v>132.53</v>
      </c>
    </row>
    <row r="1338" spans="1:13" ht="12.75" customHeight="1" x14ac:dyDescent="0.25">
      <c r="A1338" s="340" t="s">
        <v>12519</v>
      </c>
      <c r="B1338" s="348" t="s">
        <v>384</v>
      </c>
      <c r="C1338" s="523" t="s">
        <v>9024</v>
      </c>
      <c r="D1338" s="523"/>
      <c r="E1338" s="523"/>
      <c r="F1338" s="523"/>
      <c r="G1338" s="523"/>
      <c r="H1338" s="523"/>
      <c r="I1338" s="523"/>
      <c r="J1338" s="523"/>
      <c r="K1338" s="523"/>
      <c r="L1338" s="348" t="s">
        <v>510</v>
      </c>
      <c r="M1338" s="341">
        <v>157.53</v>
      </c>
    </row>
    <row r="1339" spans="1:13" ht="12.75" customHeight="1" x14ac:dyDescent="0.25">
      <c r="A1339" s="340" t="s">
        <v>12520</v>
      </c>
      <c r="B1339" s="348" t="s">
        <v>384</v>
      </c>
      <c r="C1339" s="523" t="s">
        <v>9026</v>
      </c>
      <c r="D1339" s="523"/>
      <c r="E1339" s="523"/>
      <c r="F1339" s="523"/>
      <c r="G1339" s="523"/>
      <c r="H1339" s="523"/>
      <c r="I1339" s="523"/>
      <c r="J1339" s="523"/>
      <c r="K1339" s="523"/>
      <c r="L1339" s="348" t="s">
        <v>510</v>
      </c>
      <c r="M1339" s="341">
        <v>187.53</v>
      </c>
    </row>
    <row r="1340" spans="1:13" ht="13.5" customHeight="1" x14ac:dyDescent="0.25">
      <c r="A1340" s="340" t="s">
        <v>12521</v>
      </c>
      <c r="B1340" s="348" t="s">
        <v>384</v>
      </c>
      <c r="C1340" s="523" t="s">
        <v>12522</v>
      </c>
      <c r="D1340" s="523"/>
      <c r="E1340" s="523"/>
      <c r="F1340" s="523"/>
      <c r="G1340" s="523"/>
      <c r="H1340" s="523"/>
      <c r="I1340" s="523"/>
      <c r="J1340" s="523"/>
      <c r="K1340" s="523"/>
      <c r="L1340" s="348" t="s">
        <v>510</v>
      </c>
      <c r="M1340" s="341">
        <v>12.69</v>
      </c>
    </row>
    <row r="1341" spans="1:13" ht="12.75" customHeight="1" x14ac:dyDescent="0.25">
      <c r="A1341" s="338" t="s">
        <v>12523</v>
      </c>
      <c r="B1341" s="347" t="s">
        <v>384</v>
      </c>
      <c r="C1341" s="524" t="s">
        <v>12524</v>
      </c>
      <c r="D1341" s="524"/>
      <c r="E1341" s="524"/>
      <c r="F1341" s="524"/>
      <c r="G1341" s="524"/>
      <c r="H1341" s="524"/>
      <c r="I1341" s="524"/>
      <c r="J1341" s="524"/>
      <c r="K1341" s="524"/>
      <c r="L1341" s="339"/>
      <c r="M1341" s="339"/>
    </row>
    <row r="1342" spans="1:13" ht="13.5" customHeight="1" x14ac:dyDescent="0.25">
      <c r="A1342" s="340" t="s">
        <v>12525</v>
      </c>
      <c r="B1342" s="348" t="s">
        <v>384</v>
      </c>
      <c r="C1342" s="523" t="s">
        <v>12526</v>
      </c>
      <c r="D1342" s="523"/>
      <c r="E1342" s="523"/>
      <c r="F1342" s="523"/>
      <c r="G1342" s="523"/>
      <c r="H1342" s="523"/>
      <c r="I1342" s="523"/>
      <c r="J1342" s="523"/>
      <c r="K1342" s="523"/>
      <c r="L1342" s="348" t="s">
        <v>510</v>
      </c>
      <c r="M1342" s="341">
        <v>600.72</v>
      </c>
    </row>
    <row r="1343" spans="1:13" ht="12.75" customHeight="1" x14ac:dyDescent="0.25">
      <c r="A1343" s="340" t="s">
        <v>12527</v>
      </c>
      <c r="B1343" s="348" t="s">
        <v>384</v>
      </c>
      <c r="C1343" s="523" t="s">
        <v>12528</v>
      </c>
      <c r="D1343" s="523"/>
      <c r="E1343" s="523"/>
      <c r="F1343" s="523"/>
      <c r="G1343" s="523"/>
      <c r="H1343" s="523"/>
      <c r="I1343" s="523"/>
      <c r="J1343" s="523"/>
      <c r="K1343" s="523"/>
      <c r="L1343" s="348" t="s">
        <v>510</v>
      </c>
      <c r="M1343" s="341">
        <v>1020.72</v>
      </c>
    </row>
    <row r="1344" spans="1:13" ht="12.75" customHeight="1" x14ac:dyDescent="0.25">
      <c r="A1344" s="340" t="s">
        <v>12529</v>
      </c>
      <c r="B1344" s="348" t="s">
        <v>384</v>
      </c>
      <c r="C1344" s="523" t="s">
        <v>12530</v>
      </c>
      <c r="D1344" s="523"/>
      <c r="E1344" s="523"/>
      <c r="F1344" s="523"/>
      <c r="G1344" s="523"/>
      <c r="H1344" s="523"/>
      <c r="I1344" s="523"/>
      <c r="J1344" s="523"/>
      <c r="K1344" s="523"/>
      <c r="L1344" s="348" t="s">
        <v>510</v>
      </c>
      <c r="M1344" s="341">
        <v>2286.27</v>
      </c>
    </row>
    <row r="1345" spans="1:13" ht="13.5" customHeight="1" x14ac:dyDescent="0.25">
      <c r="A1345" s="338" t="s">
        <v>12531</v>
      </c>
      <c r="B1345" s="347" t="s">
        <v>384</v>
      </c>
      <c r="C1345" s="524" t="s">
        <v>12532</v>
      </c>
      <c r="D1345" s="524"/>
      <c r="E1345" s="524"/>
      <c r="F1345" s="524"/>
      <c r="G1345" s="524"/>
      <c r="H1345" s="524"/>
      <c r="I1345" s="524"/>
      <c r="J1345" s="524"/>
      <c r="K1345" s="524"/>
      <c r="L1345" s="339"/>
      <c r="M1345" s="339"/>
    </row>
    <row r="1346" spans="1:13" ht="12.75" customHeight="1" x14ac:dyDescent="0.25">
      <c r="A1346" s="340" t="s">
        <v>12533</v>
      </c>
      <c r="B1346" s="348" t="s">
        <v>384</v>
      </c>
      <c r="C1346" s="523" t="s">
        <v>12534</v>
      </c>
      <c r="D1346" s="523"/>
      <c r="E1346" s="523"/>
      <c r="F1346" s="523"/>
      <c r="G1346" s="523"/>
      <c r="H1346" s="523"/>
      <c r="I1346" s="523"/>
      <c r="J1346" s="523"/>
      <c r="K1346" s="523"/>
      <c r="L1346" s="348" t="s">
        <v>510</v>
      </c>
      <c r="M1346" s="341">
        <v>13.24</v>
      </c>
    </row>
    <row r="1347" spans="1:13" ht="12.75" customHeight="1" x14ac:dyDescent="0.25">
      <c r="A1347" s="340" t="s">
        <v>12535</v>
      </c>
      <c r="B1347" s="348" t="s">
        <v>384</v>
      </c>
      <c r="C1347" s="523" t="s">
        <v>12536</v>
      </c>
      <c r="D1347" s="523"/>
      <c r="E1347" s="523"/>
      <c r="F1347" s="523"/>
      <c r="G1347" s="523"/>
      <c r="H1347" s="523"/>
      <c r="I1347" s="523"/>
      <c r="J1347" s="523"/>
      <c r="K1347" s="523"/>
      <c r="L1347" s="348" t="s">
        <v>510</v>
      </c>
      <c r="M1347" s="341">
        <v>11.23</v>
      </c>
    </row>
    <row r="1348" spans="1:13" ht="13.5" customHeight="1" x14ac:dyDescent="0.25">
      <c r="A1348" s="340" t="s">
        <v>12537</v>
      </c>
      <c r="B1348" s="348" t="s">
        <v>384</v>
      </c>
      <c r="C1348" s="523" t="s">
        <v>12538</v>
      </c>
      <c r="D1348" s="523"/>
      <c r="E1348" s="523"/>
      <c r="F1348" s="523"/>
      <c r="G1348" s="523"/>
      <c r="H1348" s="523"/>
      <c r="I1348" s="523"/>
      <c r="J1348" s="523"/>
      <c r="K1348" s="523"/>
      <c r="L1348" s="348" t="s">
        <v>510</v>
      </c>
      <c r="M1348" s="341">
        <v>17.45</v>
      </c>
    </row>
    <row r="1349" spans="1:13" ht="12.75" customHeight="1" x14ac:dyDescent="0.25">
      <c r="A1349" s="340" t="s">
        <v>12539</v>
      </c>
      <c r="B1349" s="348" t="s">
        <v>384</v>
      </c>
      <c r="C1349" s="523" t="s">
        <v>12540</v>
      </c>
      <c r="D1349" s="523"/>
      <c r="E1349" s="523"/>
      <c r="F1349" s="523"/>
      <c r="G1349" s="523"/>
      <c r="H1349" s="523"/>
      <c r="I1349" s="523"/>
      <c r="J1349" s="523"/>
      <c r="K1349" s="523"/>
      <c r="L1349" s="348" t="s">
        <v>510</v>
      </c>
      <c r="M1349" s="341">
        <v>24.6</v>
      </c>
    </row>
    <row r="1350" spans="1:13" ht="13.5" customHeight="1" x14ac:dyDescent="0.25">
      <c r="A1350" s="340" t="s">
        <v>12541</v>
      </c>
      <c r="B1350" s="348" t="s">
        <v>384</v>
      </c>
      <c r="C1350" s="523" t="s">
        <v>12542</v>
      </c>
      <c r="D1350" s="523"/>
      <c r="E1350" s="523"/>
      <c r="F1350" s="523"/>
      <c r="G1350" s="523"/>
      <c r="H1350" s="523"/>
      <c r="I1350" s="523"/>
      <c r="J1350" s="523"/>
      <c r="K1350" s="523"/>
      <c r="L1350" s="348" t="s">
        <v>510</v>
      </c>
      <c r="M1350" s="341">
        <v>20.63</v>
      </c>
    </row>
    <row r="1351" spans="1:13" ht="12.75" customHeight="1" x14ac:dyDescent="0.25">
      <c r="A1351" s="340" t="s">
        <v>12543</v>
      </c>
      <c r="B1351" s="348" t="s">
        <v>384</v>
      </c>
      <c r="C1351" s="523" t="s">
        <v>12544</v>
      </c>
      <c r="D1351" s="523"/>
      <c r="E1351" s="523"/>
      <c r="F1351" s="523"/>
      <c r="G1351" s="523"/>
      <c r="H1351" s="523"/>
      <c r="I1351" s="523"/>
      <c r="J1351" s="523"/>
      <c r="K1351" s="523"/>
      <c r="L1351" s="348" t="s">
        <v>510</v>
      </c>
      <c r="M1351" s="341">
        <v>30.8</v>
      </c>
    </row>
    <row r="1352" spans="1:13" ht="12.75" customHeight="1" x14ac:dyDescent="0.25">
      <c r="A1352" s="340" t="s">
        <v>12545</v>
      </c>
      <c r="B1352" s="348" t="s">
        <v>384</v>
      </c>
      <c r="C1352" s="523" t="s">
        <v>12546</v>
      </c>
      <c r="D1352" s="523"/>
      <c r="E1352" s="523"/>
      <c r="F1352" s="523"/>
      <c r="G1352" s="523"/>
      <c r="H1352" s="523"/>
      <c r="I1352" s="523"/>
      <c r="J1352" s="523"/>
      <c r="K1352" s="523"/>
      <c r="L1352" s="348" t="s">
        <v>510</v>
      </c>
      <c r="M1352" s="341">
        <v>47.73</v>
      </c>
    </row>
    <row r="1353" spans="1:13" ht="13.5" customHeight="1" x14ac:dyDescent="0.25">
      <c r="A1353" s="340" t="s">
        <v>12547</v>
      </c>
      <c r="B1353" s="348" t="s">
        <v>384</v>
      </c>
      <c r="C1353" s="523" t="s">
        <v>12548</v>
      </c>
      <c r="D1353" s="523"/>
      <c r="E1353" s="523"/>
      <c r="F1353" s="523"/>
      <c r="G1353" s="523"/>
      <c r="H1353" s="523"/>
      <c r="I1353" s="523"/>
      <c r="J1353" s="523"/>
      <c r="K1353" s="523"/>
      <c r="L1353" s="348" t="s">
        <v>510</v>
      </c>
      <c r="M1353" s="341">
        <v>65.13</v>
      </c>
    </row>
    <row r="1354" spans="1:13" ht="12.75" customHeight="1" x14ac:dyDescent="0.25">
      <c r="A1354" s="340" t="s">
        <v>12549</v>
      </c>
      <c r="B1354" s="348" t="s">
        <v>384</v>
      </c>
      <c r="C1354" s="523" t="s">
        <v>12550</v>
      </c>
      <c r="D1354" s="523"/>
      <c r="E1354" s="523"/>
      <c r="F1354" s="523"/>
      <c r="G1354" s="523"/>
      <c r="H1354" s="523"/>
      <c r="I1354" s="523"/>
      <c r="J1354" s="523"/>
      <c r="K1354" s="523"/>
      <c r="L1354" s="348" t="s">
        <v>510</v>
      </c>
      <c r="M1354" s="341">
        <v>16.13</v>
      </c>
    </row>
    <row r="1355" spans="1:13" ht="13.5" customHeight="1" x14ac:dyDescent="0.25">
      <c r="A1355" s="340" t="s">
        <v>12551</v>
      </c>
      <c r="B1355" s="348" t="s">
        <v>384</v>
      </c>
      <c r="C1355" s="523" t="s">
        <v>12552</v>
      </c>
      <c r="D1355" s="523"/>
      <c r="E1355" s="523"/>
      <c r="F1355" s="523"/>
      <c r="G1355" s="523"/>
      <c r="H1355" s="523"/>
      <c r="I1355" s="523"/>
      <c r="J1355" s="523"/>
      <c r="K1355" s="523"/>
      <c r="L1355" s="348" t="s">
        <v>510</v>
      </c>
      <c r="M1355" s="341">
        <v>19.13</v>
      </c>
    </row>
    <row r="1356" spans="1:13" ht="12.75" customHeight="1" x14ac:dyDescent="0.25">
      <c r="A1356" s="340" t="s">
        <v>12553</v>
      </c>
      <c r="B1356" s="348" t="s">
        <v>384</v>
      </c>
      <c r="C1356" s="523" t="s">
        <v>12554</v>
      </c>
      <c r="D1356" s="523"/>
      <c r="E1356" s="523"/>
      <c r="F1356" s="523"/>
      <c r="G1356" s="523"/>
      <c r="H1356" s="523"/>
      <c r="I1356" s="523"/>
      <c r="J1356" s="523"/>
      <c r="K1356" s="523"/>
      <c r="L1356" s="348" t="s">
        <v>510</v>
      </c>
      <c r="M1356" s="341">
        <v>19.13</v>
      </c>
    </row>
    <row r="1357" spans="1:13" ht="12.75" customHeight="1" x14ac:dyDescent="0.25">
      <c r="A1357" s="340" t="s">
        <v>12555</v>
      </c>
      <c r="B1357" s="348" t="s">
        <v>384</v>
      </c>
      <c r="C1357" s="523" t="s">
        <v>12556</v>
      </c>
      <c r="D1357" s="523"/>
      <c r="E1357" s="523"/>
      <c r="F1357" s="523"/>
      <c r="G1357" s="523"/>
      <c r="H1357" s="523"/>
      <c r="I1357" s="523"/>
      <c r="J1357" s="523"/>
      <c r="K1357" s="523"/>
      <c r="L1357" s="348" t="s">
        <v>510</v>
      </c>
      <c r="M1357" s="341">
        <v>11.03</v>
      </c>
    </row>
    <row r="1358" spans="1:13" ht="13.5" customHeight="1" x14ac:dyDescent="0.25">
      <c r="A1358" s="340" t="s">
        <v>12557</v>
      </c>
      <c r="B1358" s="348" t="s">
        <v>384</v>
      </c>
      <c r="C1358" s="523" t="s">
        <v>12558</v>
      </c>
      <c r="D1358" s="523"/>
      <c r="E1358" s="523"/>
      <c r="F1358" s="523"/>
      <c r="G1358" s="523"/>
      <c r="H1358" s="523"/>
      <c r="I1358" s="523"/>
      <c r="J1358" s="523"/>
      <c r="K1358" s="523"/>
      <c r="L1358" s="348" t="s">
        <v>510</v>
      </c>
      <c r="M1358" s="341">
        <v>12.13</v>
      </c>
    </row>
    <row r="1359" spans="1:13" ht="12.75" customHeight="1" x14ac:dyDescent="0.25">
      <c r="A1359" s="340" t="s">
        <v>12559</v>
      </c>
      <c r="B1359" s="348" t="s">
        <v>384</v>
      </c>
      <c r="C1359" s="523" t="s">
        <v>12560</v>
      </c>
      <c r="D1359" s="523"/>
      <c r="E1359" s="523"/>
      <c r="F1359" s="523"/>
      <c r="G1359" s="523"/>
      <c r="H1359" s="523"/>
      <c r="I1359" s="523"/>
      <c r="J1359" s="523"/>
      <c r="K1359" s="523"/>
      <c r="L1359" s="348" t="s">
        <v>510</v>
      </c>
      <c r="M1359" s="341">
        <v>12.63</v>
      </c>
    </row>
    <row r="1360" spans="1:13" ht="13.5" customHeight="1" x14ac:dyDescent="0.25">
      <c r="A1360" s="340" t="s">
        <v>12561</v>
      </c>
      <c r="B1360" s="348" t="s">
        <v>384</v>
      </c>
      <c r="C1360" s="523" t="s">
        <v>12562</v>
      </c>
      <c r="D1360" s="523"/>
      <c r="E1360" s="523"/>
      <c r="F1360" s="523"/>
      <c r="G1360" s="523"/>
      <c r="H1360" s="523"/>
      <c r="I1360" s="523"/>
      <c r="J1360" s="523"/>
      <c r="K1360" s="523"/>
      <c r="L1360" s="348" t="s">
        <v>510</v>
      </c>
      <c r="M1360" s="341">
        <v>14.33</v>
      </c>
    </row>
    <row r="1361" spans="1:13" ht="12.75" customHeight="1" x14ac:dyDescent="0.25">
      <c r="A1361" s="340" t="s">
        <v>12563</v>
      </c>
      <c r="B1361" s="348" t="s">
        <v>384</v>
      </c>
      <c r="C1361" s="523" t="s">
        <v>12550</v>
      </c>
      <c r="D1361" s="523"/>
      <c r="E1361" s="523"/>
      <c r="F1361" s="523"/>
      <c r="G1361" s="523"/>
      <c r="H1361" s="523"/>
      <c r="I1361" s="523"/>
      <c r="J1361" s="523"/>
      <c r="K1361" s="523"/>
      <c r="L1361" s="348" t="s">
        <v>510</v>
      </c>
      <c r="M1361" s="341">
        <v>16.13</v>
      </c>
    </row>
    <row r="1362" spans="1:13" ht="12.75" customHeight="1" x14ac:dyDescent="0.25">
      <c r="A1362" s="340" t="s">
        <v>12564</v>
      </c>
      <c r="B1362" s="348" t="s">
        <v>384</v>
      </c>
      <c r="C1362" s="523" t="s">
        <v>12565</v>
      </c>
      <c r="D1362" s="523"/>
      <c r="E1362" s="523"/>
      <c r="F1362" s="523"/>
      <c r="G1362" s="523"/>
      <c r="H1362" s="523"/>
      <c r="I1362" s="523"/>
      <c r="J1362" s="523"/>
      <c r="K1362" s="523"/>
      <c r="L1362" s="348" t="s">
        <v>510</v>
      </c>
      <c r="M1362" s="341">
        <v>19.13</v>
      </c>
    </row>
    <row r="1363" spans="1:13" ht="13.5" customHeight="1" x14ac:dyDescent="0.25">
      <c r="A1363" s="338" t="s">
        <v>12566</v>
      </c>
      <c r="B1363" s="347" t="s">
        <v>384</v>
      </c>
      <c r="C1363" s="524" t="s">
        <v>12567</v>
      </c>
      <c r="D1363" s="524"/>
      <c r="E1363" s="524"/>
      <c r="F1363" s="524"/>
      <c r="G1363" s="524"/>
      <c r="H1363" s="524"/>
      <c r="I1363" s="524"/>
      <c r="J1363" s="524"/>
      <c r="K1363" s="524"/>
      <c r="L1363" s="339"/>
      <c r="M1363" s="339"/>
    </row>
    <row r="1364" spans="1:13" ht="12.75" customHeight="1" x14ac:dyDescent="0.25">
      <c r="A1364" s="340" t="s">
        <v>12568</v>
      </c>
      <c r="B1364" s="348" t="s">
        <v>384</v>
      </c>
      <c r="C1364" s="523" t="s">
        <v>12569</v>
      </c>
      <c r="D1364" s="523"/>
      <c r="E1364" s="523"/>
      <c r="F1364" s="523"/>
      <c r="G1364" s="523"/>
      <c r="H1364" s="523"/>
      <c r="I1364" s="523"/>
      <c r="J1364" s="523"/>
      <c r="K1364" s="523"/>
      <c r="L1364" s="348" t="s">
        <v>510</v>
      </c>
      <c r="M1364" s="341">
        <v>1645.96</v>
      </c>
    </row>
    <row r="1365" spans="1:13" ht="12.75" customHeight="1" x14ac:dyDescent="0.25">
      <c r="A1365" s="340" t="s">
        <v>12570</v>
      </c>
      <c r="B1365" s="348" t="s">
        <v>384</v>
      </c>
      <c r="C1365" s="523" t="s">
        <v>12571</v>
      </c>
      <c r="D1365" s="523"/>
      <c r="E1365" s="523"/>
      <c r="F1365" s="523"/>
      <c r="G1365" s="523"/>
      <c r="H1365" s="523"/>
      <c r="I1365" s="523"/>
      <c r="J1365" s="523"/>
      <c r="K1365" s="523"/>
      <c r="L1365" s="348" t="s">
        <v>510</v>
      </c>
      <c r="M1365" s="341">
        <v>1682.48</v>
      </c>
    </row>
    <row r="1366" spans="1:13" ht="13.5" customHeight="1" x14ac:dyDescent="0.25">
      <c r="A1366" s="340" t="s">
        <v>12572</v>
      </c>
      <c r="B1366" s="348" t="s">
        <v>384</v>
      </c>
      <c r="C1366" s="523" t="s">
        <v>12573</v>
      </c>
      <c r="D1366" s="523"/>
      <c r="E1366" s="523"/>
      <c r="F1366" s="523"/>
      <c r="G1366" s="523"/>
      <c r="H1366" s="523"/>
      <c r="I1366" s="523"/>
      <c r="J1366" s="523"/>
      <c r="K1366" s="523"/>
      <c r="L1366" s="348" t="s">
        <v>510</v>
      </c>
      <c r="M1366" s="341">
        <v>1758.5</v>
      </c>
    </row>
    <row r="1367" spans="1:13" ht="12.75" customHeight="1" x14ac:dyDescent="0.25">
      <c r="A1367" s="340" t="s">
        <v>12574</v>
      </c>
      <c r="B1367" s="348" t="s">
        <v>384</v>
      </c>
      <c r="C1367" s="523" t="s">
        <v>12575</v>
      </c>
      <c r="D1367" s="523"/>
      <c r="E1367" s="523"/>
      <c r="F1367" s="523"/>
      <c r="G1367" s="523"/>
      <c r="H1367" s="523"/>
      <c r="I1367" s="523"/>
      <c r="J1367" s="523"/>
      <c r="K1367" s="523"/>
      <c r="L1367" s="348" t="s">
        <v>510</v>
      </c>
      <c r="M1367" s="341">
        <v>1853.37</v>
      </c>
    </row>
    <row r="1368" spans="1:13" ht="13.5" customHeight="1" x14ac:dyDescent="0.25">
      <c r="A1368" s="340" t="s">
        <v>12576</v>
      </c>
      <c r="B1368" s="348" t="s">
        <v>384</v>
      </c>
      <c r="C1368" s="523" t="s">
        <v>12577</v>
      </c>
      <c r="D1368" s="523"/>
      <c r="E1368" s="523"/>
      <c r="F1368" s="523"/>
      <c r="G1368" s="523"/>
      <c r="H1368" s="523"/>
      <c r="I1368" s="523"/>
      <c r="J1368" s="523"/>
      <c r="K1368" s="523"/>
      <c r="L1368" s="348" t="s">
        <v>510</v>
      </c>
      <c r="M1368" s="341">
        <v>2032.99</v>
      </c>
    </row>
    <row r="1369" spans="1:13" ht="12.75" customHeight="1" x14ac:dyDescent="0.25">
      <c r="A1369" s="340" t="s">
        <v>12578</v>
      </c>
      <c r="B1369" s="348" t="s">
        <v>384</v>
      </c>
      <c r="C1369" s="523" t="s">
        <v>12579</v>
      </c>
      <c r="D1369" s="523"/>
      <c r="E1369" s="523"/>
      <c r="F1369" s="523"/>
      <c r="G1369" s="523"/>
      <c r="H1369" s="523"/>
      <c r="I1369" s="523"/>
      <c r="J1369" s="523"/>
      <c r="K1369" s="523"/>
      <c r="L1369" s="348" t="s">
        <v>510</v>
      </c>
      <c r="M1369" s="341">
        <v>2163.81</v>
      </c>
    </row>
    <row r="1370" spans="1:13" ht="12.75" customHeight="1" x14ac:dyDescent="0.25">
      <c r="A1370" s="340" t="s">
        <v>12580</v>
      </c>
      <c r="B1370" s="348" t="s">
        <v>384</v>
      </c>
      <c r="C1370" s="523" t="s">
        <v>12581</v>
      </c>
      <c r="D1370" s="523"/>
      <c r="E1370" s="523"/>
      <c r="F1370" s="523"/>
      <c r="G1370" s="523"/>
      <c r="H1370" s="523"/>
      <c r="I1370" s="523"/>
      <c r="J1370" s="523"/>
      <c r="K1370" s="523"/>
      <c r="L1370" s="348" t="s">
        <v>510</v>
      </c>
      <c r="M1370" s="341">
        <v>2431.27</v>
      </c>
    </row>
    <row r="1371" spans="1:13" ht="13.5" customHeight="1" x14ac:dyDescent="0.25">
      <c r="A1371" s="340" t="s">
        <v>12582</v>
      </c>
      <c r="B1371" s="348" t="s">
        <v>384</v>
      </c>
      <c r="C1371" s="523" t="s">
        <v>12583</v>
      </c>
      <c r="D1371" s="523"/>
      <c r="E1371" s="523"/>
      <c r="F1371" s="523"/>
      <c r="G1371" s="523"/>
      <c r="H1371" s="523"/>
      <c r="I1371" s="523"/>
      <c r="J1371" s="523"/>
      <c r="K1371" s="523"/>
      <c r="L1371" s="348" t="s">
        <v>510</v>
      </c>
      <c r="M1371" s="341">
        <v>2779.3</v>
      </c>
    </row>
    <row r="1372" spans="1:13" ht="12.75" customHeight="1" x14ac:dyDescent="0.25">
      <c r="A1372" s="340" t="s">
        <v>12584</v>
      </c>
      <c r="B1372" s="348" t="s">
        <v>384</v>
      </c>
      <c r="C1372" s="523" t="s">
        <v>12585</v>
      </c>
      <c r="D1372" s="523"/>
      <c r="E1372" s="523"/>
      <c r="F1372" s="523"/>
      <c r="G1372" s="523"/>
      <c r="H1372" s="523"/>
      <c r="I1372" s="523"/>
      <c r="J1372" s="523"/>
      <c r="K1372" s="523"/>
      <c r="L1372" s="348" t="s">
        <v>510</v>
      </c>
      <c r="M1372" s="341">
        <v>3255.07</v>
      </c>
    </row>
    <row r="1373" spans="1:13" ht="13.5" customHeight="1" x14ac:dyDescent="0.25">
      <c r="A1373" s="340" t="s">
        <v>12586</v>
      </c>
      <c r="B1373" s="348" t="s">
        <v>384</v>
      </c>
      <c r="C1373" s="523" t="s">
        <v>12587</v>
      </c>
      <c r="D1373" s="523"/>
      <c r="E1373" s="523"/>
      <c r="F1373" s="523"/>
      <c r="G1373" s="523"/>
      <c r="H1373" s="523"/>
      <c r="I1373" s="523"/>
      <c r="J1373" s="523"/>
      <c r="K1373" s="523"/>
      <c r="L1373" s="348" t="s">
        <v>510</v>
      </c>
      <c r="M1373" s="341">
        <v>3649.49</v>
      </c>
    </row>
    <row r="1374" spans="1:13" ht="12.75" customHeight="1" x14ac:dyDescent="0.25">
      <c r="A1374" s="340" t="s">
        <v>12588</v>
      </c>
      <c r="B1374" s="348" t="s">
        <v>384</v>
      </c>
      <c r="C1374" s="523" t="s">
        <v>12589</v>
      </c>
      <c r="D1374" s="523"/>
      <c r="E1374" s="523"/>
      <c r="F1374" s="523"/>
      <c r="G1374" s="523"/>
      <c r="H1374" s="523"/>
      <c r="I1374" s="523"/>
      <c r="J1374" s="523"/>
      <c r="K1374" s="523"/>
      <c r="L1374" s="348" t="s">
        <v>510</v>
      </c>
      <c r="M1374" s="341">
        <v>4968.34</v>
      </c>
    </row>
    <row r="1375" spans="1:13" ht="12.75" customHeight="1" x14ac:dyDescent="0.25">
      <c r="A1375" s="340" t="s">
        <v>12590</v>
      </c>
      <c r="B1375" s="348" t="s">
        <v>384</v>
      </c>
      <c r="C1375" s="523" t="s">
        <v>12591</v>
      </c>
      <c r="D1375" s="523"/>
      <c r="E1375" s="523"/>
      <c r="F1375" s="523"/>
      <c r="G1375" s="523"/>
      <c r="H1375" s="523"/>
      <c r="I1375" s="523"/>
      <c r="J1375" s="523"/>
      <c r="K1375" s="523"/>
      <c r="L1375" s="348" t="s">
        <v>510</v>
      </c>
      <c r="M1375" s="341">
        <v>5595.63</v>
      </c>
    </row>
    <row r="1376" spans="1:13" ht="13.5" customHeight="1" x14ac:dyDescent="0.25">
      <c r="A1376" s="340" t="s">
        <v>12592</v>
      </c>
      <c r="B1376" s="348" t="s">
        <v>384</v>
      </c>
      <c r="C1376" s="523" t="s">
        <v>12593</v>
      </c>
      <c r="D1376" s="523"/>
      <c r="E1376" s="523"/>
      <c r="F1376" s="523"/>
      <c r="G1376" s="523"/>
      <c r="H1376" s="523"/>
      <c r="I1376" s="523"/>
      <c r="J1376" s="523"/>
      <c r="K1376" s="523"/>
      <c r="L1376" s="348" t="s">
        <v>510</v>
      </c>
      <c r="M1376" s="341">
        <v>5595.63</v>
      </c>
    </row>
    <row r="1377" spans="1:13" ht="12.75" customHeight="1" x14ac:dyDescent="0.25">
      <c r="A1377" s="338" t="s">
        <v>12594</v>
      </c>
      <c r="B1377" s="347" t="s">
        <v>384</v>
      </c>
      <c r="C1377" s="524" t="s">
        <v>12595</v>
      </c>
      <c r="D1377" s="524"/>
      <c r="E1377" s="524"/>
      <c r="F1377" s="524"/>
      <c r="G1377" s="524"/>
      <c r="H1377" s="524"/>
      <c r="I1377" s="524"/>
      <c r="J1377" s="524"/>
      <c r="K1377" s="524"/>
      <c r="L1377" s="339"/>
      <c r="M1377" s="339"/>
    </row>
    <row r="1378" spans="1:13" ht="12.75" customHeight="1" x14ac:dyDescent="0.25">
      <c r="A1378" s="340" t="s">
        <v>12596</v>
      </c>
      <c r="B1378" s="348" t="s">
        <v>384</v>
      </c>
      <c r="C1378" s="523" t="s">
        <v>12569</v>
      </c>
      <c r="D1378" s="523"/>
      <c r="E1378" s="523"/>
      <c r="F1378" s="523"/>
      <c r="G1378" s="523"/>
      <c r="H1378" s="523"/>
      <c r="I1378" s="523"/>
      <c r="J1378" s="523"/>
      <c r="K1378" s="523"/>
      <c r="L1378" s="348" t="s">
        <v>510</v>
      </c>
      <c r="M1378" s="341">
        <v>1298.3800000000001</v>
      </c>
    </row>
    <row r="1379" spans="1:13" ht="13.5" customHeight="1" x14ac:dyDescent="0.25">
      <c r="A1379" s="340" t="s">
        <v>12597</v>
      </c>
      <c r="B1379" s="348" t="s">
        <v>384</v>
      </c>
      <c r="C1379" s="523" t="s">
        <v>12571</v>
      </c>
      <c r="D1379" s="523"/>
      <c r="E1379" s="523"/>
      <c r="F1379" s="523"/>
      <c r="G1379" s="523"/>
      <c r="H1379" s="523"/>
      <c r="I1379" s="523"/>
      <c r="J1379" s="523"/>
      <c r="K1379" s="523"/>
      <c r="L1379" s="348" t="s">
        <v>510</v>
      </c>
      <c r="M1379" s="341">
        <v>1334.9</v>
      </c>
    </row>
    <row r="1380" spans="1:13" ht="12.75" customHeight="1" x14ac:dyDescent="0.25">
      <c r="A1380" s="340" t="s">
        <v>12598</v>
      </c>
      <c r="B1380" s="348" t="s">
        <v>384</v>
      </c>
      <c r="C1380" s="523" t="s">
        <v>12573</v>
      </c>
      <c r="D1380" s="523"/>
      <c r="E1380" s="523"/>
      <c r="F1380" s="523"/>
      <c r="G1380" s="523"/>
      <c r="H1380" s="523"/>
      <c r="I1380" s="523"/>
      <c r="J1380" s="523"/>
      <c r="K1380" s="523"/>
      <c r="L1380" s="348" t="s">
        <v>510</v>
      </c>
      <c r="M1380" s="341">
        <v>1410.92</v>
      </c>
    </row>
    <row r="1381" spans="1:13" ht="13.5" customHeight="1" x14ac:dyDescent="0.25">
      <c r="A1381" s="340" t="s">
        <v>12599</v>
      </c>
      <c r="B1381" s="348" t="s">
        <v>384</v>
      </c>
      <c r="C1381" s="523" t="s">
        <v>12575</v>
      </c>
      <c r="D1381" s="523"/>
      <c r="E1381" s="523"/>
      <c r="F1381" s="523"/>
      <c r="G1381" s="523"/>
      <c r="H1381" s="523"/>
      <c r="I1381" s="523"/>
      <c r="J1381" s="523"/>
      <c r="K1381" s="523"/>
      <c r="L1381" s="348" t="s">
        <v>510</v>
      </c>
      <c r="M1381" s="341">
        <v>1505.79</v>
      </c>
    </row>
    <row r="1382" spans="1:13" ht="12.75" customHeight="1" x14ac:dyDescent="0.25">
      <c r="A1382" s="340" t="s">
        <v>12600</v>
      </c>
      <c r="B1382" s="348" t="s">
        <v>384</v>
      </c>
      <c r="C1382" s="523" t="s">
        <v>12577</v>
      </c>
      <c r="D1382" s="523"/>
      <c r="E1382" s="523"/>
      <c r="F1382" s="523"/>
      <c r="G1382" s="523"/>
      <c r="H1382" s="523"/>
      <c r="I1382" s="523"/>
      <c r="J1382" s="523"/>
      <c r="K1382" s="523"/>
      <c r="L1382" s="348" t="s">
        <v>510</v>
      </c>
      <c r="M1382" s="341">
        <v>1685.41</v>
      </c>
    </row>
    <row r="1383" spans="1:13" ht="12.75" customHeight="1" x14ac:dyDescent="0.25">
      <c r="A1383" s="340" t="s">
        <v>12601</v>
      </c>
      <c r="B1383" s="348" t="s">
        <v>384</v>
      </c>
      <c r="C1383" s="523" t="s">
        <v>12579</v>
      </c>
      <c r="D1383" s="523"/>
      <c r="E1383" s="523"/>
      <c r="F1383" s="523"/>
      <c r="G1383" s="523"/>
      <c r="H1383" s="523"/>
      <c r="I1383" s="523"/>
      <c r="J1383" s="523"/>
      <c r="K1383" s="523"/>
      <c r="L1383" s="348" t="s">
        <v>510</v>
      </c>
      <c r="M1383" s="341">
        <v>1816.23</v>
      </c>
    </row>
    <row r="1384" spans="1:13" ht="13.5" customHeight="1" x14ac:dyDescent="0.25">
      <c r="A1384" s="340" t="s">
        <v>12602</v>
      </c>
      <c r="B1384" s="348" t="s">
        <v>384</v>
      </c>
      <c r="C1384" s="523" t="s">
        <v>12581</v>
      </c>
      <c r="D1384" s="523"/>
      <c r="E1384" s="523"/>
      <c r="F1384" s="523"/>
      <c r="G1384" s="523"/>
      <c r="H1384" s="523"/>
      <c r="I1384" s="523"/>
      <c r="J1384" s="523"/>
      <c r="K1384" s="523"/>
      <c r="L1384" s="348" t="s">
        <v>510</v>
      </c>
      <c r="M1384" s="341">
        <v>2083.69</v>
      </c>
    </row>
    <row r="1385" spans="1:13" ht="12.75" customHeight="1" x14ac:dyDescent="0.25">
      <c r="A1385" s="340" t="s">
        <v>12603</v>
      </c>
      <c r="B1385" s="348" t="s">
        <v>384</v>
      </c>
      <c r="C1385" s="523" t="s">
        <v>12583</v>
      </c>
      <c r="D1385" s="523"/>
      <c r="E1385" s="523"/>
      <c r="F1385" s="523"/>
      <c r="G1385" s="523"/>
      <c r="H1385" s="523"/>
      <c r="I1385" s="523"/>
      <c r="J1385" s="523"/>
      <c r="K1385" s="523"/>
      <c r="L1385" s="348" t="s">
        <v>510</v>
      </c>
      <c r="M1385" s="341">
        <v>2431.7199999999998</v>
      </c>
    </row>
    <row r="1386" spans="1:13" ht="13.5" customHeight="1" x14ac:dyDescent="0.25">
      <c r="A1386" s="340" t="s">
        <v>12604</v>
      </c>
      <c r="B1386" s="348" t="s">
        <v>384</v>
      </c>
      <c r="C1386" s="523" t="s">
        <v>12585</v>
      </c>
      <c r="D1386" s="523"/>
      <c r="E1386" s="523"/>
      <c r="F1386" s="523"/>
      <c r="G1386" s="523"/>
      <c r="H1386" s="523"/>
      <c r="I1386" s="523"/>
      <c r="J1386" s="523"/>
      <c r="K1386" s="523"/>
      <c r="L1386" s="348" t="s">
        <v>510</v>
      </c>
      <c r="M1386" s="341">
        <v>2829.45</v>
      </c>
    </row>
    <row r="1387" spans="1:13" ht="12.75" customHeight="1" x14ac:dyDescent="0.25">
      <c r="A1387" s="340" t="s">
        <v>12605</v>
      </c>
      <c r="B1387" s="348" t="s">
        <v>384</v>
      </c>
      <c r="C1387" s="523" t="s">
        <v>12587</v>
      </c>
      <c r="D1387" s="523"/>
      <c r="E1387" s="523"/>
      <c r="F1387" s="523"/>
      <c r="G1387" s="523"/>
      <c r="H1387" s="523"/>
      <c r="I1387" s="523"/>
      <c r="J1387" s="523"/>
      <c r="K1387" s="523"/>
      <c r="L1387" s="348" t="s">
        <v>510</v>
      </c>
      <c r="M1387" s="341">
        <v>3223.87</v>
      </c>
    </row>
    <row r="1388" spans="1:13" ht="12.75" customHeight="1" x14ac:dyDescent="0.25">
      <c r="A1388" s="340" t="s">
        <v>12606</v>
      </c>
      <c r="B1388" s="348" t="s">
        <v>384</v>
      </c>
      <c r="C1388" s="523" t="s">
        <v>12589</v>
      </c>
      <c r="D1388" s="523"/>
      <c r="E1388" s="523"/>
      <c r="F1388" s="523"/>
      <c r="G1388" s="523"/>
      <c r="H1388" s="523"/>
      <c r="I1388" s="523"/>
      <c r="J1388" s="523"/>
      <c r="K1388" s="523"/>
      <c r="L1388" s="348" t="s">
        <v>510</v>
      </c>
      <c r="M1388" s="341">
        <v>4954.93</v>
      </c>
    </row>
    <row r="1389" spans="1:13" ht="13.5" customHeight="1" x14ac:dyDescent="0.25">
      <c r="A1389" s="340" t="s">
        <v>12607</v>
      </c>
      <c r="B1389" s="348" t="s">
        <v>384</v>
      </c>
      <c r="C1389" s="523" t="s">
        <v>12591</v>
      </c>
      <c r="D1389" s="523"/>
      <c r="E1389" s="523"/>
      <c r="F1389" s="523"/>
      <c r="G1389" s="523"/>
      <c r="H1389" s="523"/>
      <c r="I1389" s="523"/>
      <c r="J1389" s="523"/>
      <c r="K1389" s="523"/>
      <c r="L1389" s="348" t="s">
        <v>510</v>
      </c>
      <c r="M1389" s="341">
        <v>5582.22</v>
      </c>
    </row>
    <row r="1390" spans="1:13" ht="12.75" customHeight="1" x14ac:dyDescent="0.25">
      <c r="A1390" s="340" t="s">
        <v>12608</v>
      </c>
      <c r="B1390" s="348" t="s">
        <v>384</v>
      </c>
      <c r="C1390" s="523" t="s">
        <v>12593</v>
      </c>
      <c r="D1390" s="523"/>
      <c r="E1390" s="523"/>
      <c r="F1390" s="523"/>
      <c r="G1390" s="523"/>
      <c r="H1390" s="523"/>
      <c r="I1390" s="523"/>
      <c r="J1390" s="523"/>
      <c r="K1390" s="523"/>
      <c r="L1390" s="348" t="s">
        <v>510</v>
      </c>
      <c r="M1390" s="341">
        <v>5582.22</v>
      </c>
    </row>
    <row r="1391" spans="1:13" ht="12.75" customHeight="1" x14ac:dyDescent="0.25">
      <c r="A1391" s="338" t="s">
        <v>12609</v>
      </c>
      <c r="B1391" s="347" t="s">
        <v>384</v>
      </c>
      <c r="C1391" s="524" t="s">
        <v>12610</v>
      </c>
      <c r="D1391" s="524"/>
      <c r="E1391" s="524"/>
      <c r="F1391" s="524"/>
      <c r="G1391" s="524"/>
      <c r="H1391" s="524"/>
      <c r="I1391" s="524"/>
      <c r="J1391" s="524"/>
      <c r="K1391" s="524"/>
      <c r="L1391" s="339"/>
      <c r="M1391" s="339"/>
    </row>
    <row r="1392" spans="1:13" ht="13.5" customHeight="1" x14ac:dyDescent="0.25">
      <c r="A1392" s="340" t="s">
        <v>12611</v>
      </c>
      <c r="B1392" s="348" t="s">
        <v>384</v>
      </c>
      <c r="C1392" s="523" t="s">
        <v>12612</v>
      </c>
      <c r="D1392" s="523"/>
      <c r="E1392" s="523"/>
      <c r="F1392" s="523"/>
      <c r="G1392" s="523"/>
      <c r="H1392" s="523"/>
      <c r="I1392" s="523"/>
      <c r="J1392" s="523"/>
      <c r="K1392" s="523"/>
      <c r="L1392" s="348" t="s">
        <v>8</v>
      </c>
      <c r="M1392" s="341">
        <v>3.04</v>
      </c>
    </row>
    <row r="1393" spans="1:13" ht="12.75" customHeight="1" x14ac:dyDescent="0.25">
      <c r="A1393" s="340" t="s">
        <v>12613</v>
      </c>
      <c r="B1393" s="348" t="s">
        <v>384</v>
      </c>
      <c r="C1393" s="523" t="s">
        <v>12614</v>
      </c>
      <c r="D1393" s="523"/>
      <c r="E1393" s="523"/>
      <c r="F1393" s="523"/>
      <c r="G1393" s="523"/>
      <c r="H1393" s="523"/>
      <c r="I1393" s="523"/>
      <c r="J1393" s="523"/>
      <c r="K1393" s="523"/>
      <c r="L1393" s="348" t="s">
        <v>8</v>
      </c>
      <c r="M1393" s="341">
        <v>7.17</v>
      </c>
    </row>
    <row r="1394" spans="1:13" ht="13.5" customHeight="1" x14ac:dyDescent="0.25">
      <c r="A1394" s="340" t="s">
        <v>12615</v>
      </c>
      <c r="B1394" s="348" t="s">
        <v>384</v>
      </c>
      <c r="C1394" s="523" t="s">
        <v>12616</v>
      </c>
      <c r="D1394" s="523"/>
      <c r="E1394" s="523"/>
      <c r="F1394" s="523"/>
      <c r="G1394" s="523"/>
      <c r="H1394" s="523"/>
      <c r="I1394" s="523"/>
      <c r="J1394" s="523"/>
      <c r="K1394" s="523"/>
      <c r="L1394" s="348" t="s">
        <v>8</v>
      </c>
      <c r="M1394" s="341">
        <v>12.75</v>
      </c>
    </row>
    <row r="1395" spans="1:13" ht="12.75" customHeight="1" x14ac:dyDescent="0.25">
      <c r="A1395" s="340" t="s">
        <v>12617</v>
      </c>
      <c r="B1395" s="348" t="s">
        <v>384</v>
      </c>
      <c r="C1395" s="523" t="s">
        <v>12618</v>
      </c>
      <c r="D1395" s="523"/>
      <c r="E1395" s="523"/>
      <c r="F1395" s="523"/>
      <c r="G1395" s="523"/>
      <c r="H1395" s="523"/>
      <c r="I1395" s="523"/>
      <c r="J1395" s="523"/>
      <c r="K1395" s="523"/>
      <c r="L1395" s="348" t="s">
        <v>8</v>
      </c>
      <c r="M1395" s="341">
        <v>17.18</v>
      </c>
    </row>
    <row r="1396" spans="1:13" ht="12.75" customHeight="1" x14ac:dyDescent="0.25">
      <c r="A1396" s="340" t="s">
        <v>12619</v>
      </c>
      <c r="B1396" s="348" t="s">
        <v>384</v>
      </c>
      <c r="C1396" s="523" t="s">
        <v>12620</v>
      </c>
      <c r="D1396" s="523"/>
      <c r="E1396" s="523"/>
      <c r="F1396" s="523"/>
      <c r="G1396" s="523"/>
      <c r="H1396" s="523"/>
      <c r="I1396" s="523"/>
      <c r="J1396" s="523"/>
      <c r="K1396" s="523"/>
      <c r="L1396" s="348" t="s">
        <v>8</v>
      </c>
      <c r="M1396" s="341">
        <v>26.07</v>
      </c>
    </row>
    <row r="1397" spans="1:13" ht="13.5" customHeight="1" x14ac:dyDescent="0.25">
      <c r="A1397" s="340" t="s">
        <v>12621</v>
      </c>
      <c r="B1397" s="348" t="s">
        <v>384</v>
      </c>
      <c r="C1397" s="523" t="s">
        <v>12622</v>
      </c>
      <c r="D1397" s="523"/>
      <c r="E1397" s="523"/>
      <c r="F1397" s="523"/>
      <c r="G1397" s="523"/>
      <c r="H1397" s="523"/>
      <c r="I1397" s="523"/>
      <c r="J1397" s="523"/>
      <c r="K1397" s="523"/>
      <c r="L1397" s="348" t="s">
        <v>8</v>
      </c>
      <c r="M1397" s="341">
        <v>2.83</v>
      </c>
    </row>
    <row r="1398" spans="1:13" ht="12.75" customHeight="1" x14ac:dyDescent="0.25">
      <c r="A1398" s="340" t="s">
        <v>12623</v>
      </c>
      <c r="B1398" s="348" t="s">
        <v>384</v>
      </c>
      <c r="C1398" s="523" t="s">
        <v>12624</v>
      </c>
      <c r="D1398" s="523"/>
      <c r="E1398" s="523"/>
      <c r="F1398" s="523"/>
      <c r="G1398" s="523"/>
      <c r="H1398" s="523"/>
      <c r="I1398" s="523"/>
      <c r="J1398" s="523"/>
      <c r="K1398" s="523"/>
      <c r="L1398" s="348" t="s">
        <v>8</v>
      </c>
      <c r="M1398" s="341">
        <v>4.4800000000000004</v>
      </c>
    </row>
    <row r="1399" spans="1:13" ht="13.5" customHeight="1" x14ac:dyDescent="0.25">
      <c r="A1399" s="340" t="s">
        <v>12625</v>
      </c>
      <c r="B1399" s="348" t="s">
        <v>384</v>
      </c>
      <c r="C1399" s="523" t="s">
        <v>12626</v>
      </c>
      <c r="D1399" s="523"/>
      <c r="E1399" s="523"/>
      <c r="F1399" s="523"/>
      <c r="G1399" s="523"/>
      <c r="H1399" s="523"/>
      <c r="I1399" s="523"/>
      <c r="J1399" s="523"/>
      <c r="K1399" s="523"/>
      <c r="L1399" s="348" t="s">
        <v>8</v>
      </c>
      <c r="M1399" s="341">
        <v>6.37</v>
      </c>
    </row>
    <row r="1400" spans="1:13" ht="12.75" customHeight="1" x14ac:dyDescent="0.25">
      <c r="A1400" s="340" t="s">
        <v>12627</v>
      </c>
      <c r="B1400" s="348" t="s">
        <v>384</v>
      </c>
      <c r="C1400" s="523" t="s">
        <v>12628</v>
      </c>
      <c r="D1400" s="523"/>
      <c r="E1400" s="523"/>
      <c r="F1400" s="523"/>
      <c r="G1400" s="523"/>
      <c r="H1400" s="523"/>
      <c r="I1400" s="523"/>
      <c r="J1400" s="523"/>
      <c r="K1400" s="523"/>
      <c r="L1400" s="348" t="s">
        <v>8</v>
      </c>
      <c r="M1400" s="341">
        <v>14.45</v>
      </c>
    </row>
    <row r="1401" spans="1:13" ht="12.75" customHeight="1" x14ac:dyDescent="0.25">
      <c r="A1401" s="340" t="s">
        <v>12629</v>
      </c>
      <c r="B1401" s="348" t="s">
        <v>384</v>
      </c>
      <c r="C1401" s="523" t="s">
        <v>12630</v>
      </c>
      <c r="D1401" s="523"/>
      <c r="E1401" s="523"/>
      <c r="F1401" s="523"/>
      <c r="G1401" s="523"/>
      <c r="H1401" s="523"/>
      <c r="I1401" s="523"/>
      <c r="J1401" s="523"/>
      <c r="K1401" s="523"/>
      <c r="L1401" s="348" t="s">
        <v>8</v>
      </c>
      <c r="M1401" s="341">
        <v>21.5</v>
      </c>
    </row>
    <row r="1402" spans="1:13" ht="13.5" customHeight="1" x14ac:dyDescent="0.25">
      <c r="A1402" s="340" t="s">
        <v>12631</v>
      </c>
      <c r="B1402" s="348" t="s">
        <v>384</v>
      </c>
      <c r="C1402" s="523" t="s">
        <v>12632</v>
      </c>
      <c r="D1402" s="523"/>
      <c r="E1402" s="523"/>
      <c r="F1402" s="523"/>
      <c r="G1402" s="523"/>
      <c r="H1402" s="523"/>
      <c r="I1402" s="523"/>
      <c r="J1402" s="523"/>
      <c r="K1402" s="523"/>
      <c r="L1402" s="348" t="s">
        <v>8</v>
      </c>
      <c r="M1402" s="341">
        <v>25.89</v>
      </c>
    </row>
    <row r="1403" spans="1:13" ht="12.75" customHeight="1" x14ac:dyDescent="0.25">
      <c r="A1403" s="340" t="s">
        <v>12633</v>
      </c>
      <c r="B1403" s="348" t="s">
        <v>384</v>
      </c>
      <c r="C1403" s="523" t="s">
        <v>12634</v>
      </c>
      <c r="D1403" s="523"/>
      <c r="E1403" s="523"/>
      <c r="F1403" s="523"/>
      <c r="G1403" s="523"/>
      <c r="H1403" s="523"/>
      <c r="I1403" s="523"/>
      <c r="J1403" s="523"/>
      <c r="K1403" s="523"/>
      <c r="L1403" s="348" t="s">
        <v>8</v>
      </c>
      <c r="M1403" s="341">
        <v>54.85</v>
      </c>
    </row>
    <row r="1404" spans="1:13" ht="12.75" customHeight="1" x14ac:dyDescent="0.25">
      <c r="A1404" s="340" t="s">
        <v>12635</v>
      </c>
      <c r="B1404" s="348" t="s">
        <v>384</v>
      </c>
      <c r="C1404" s="523" t="s">
        <v>12636</v>
      </c>
      <c r="D1404" s="523"/>
      <c r="E1404" s="523"/>
      <c r="F1404" s="523"/>
      <c r="G1404" s="523"/>
      <c r="H1404" s="523"/>
      <c r="I1404" s="523"/>
      <c r="J1404" s="523"/>
      <c r="K1404" s="523"/>
      <c r="L1404" s="348" t="s">
        <v>8</v>
      </c>
      <c r="M1404" s="341">
        <v>4.16</v>
      </c>
    </row>
    <row r="1405" spans="1:13" ht="13.5" customHeight="1" x14ac:dyDescent="0.25">
      <c r="A1405" s="338" t="s">
        <v>12637</v>
      </c>
      <c r="B1405" s="347" t="s">
        <v>384</v>
      </c>
      <c r="C1405" s="524" t="s">
        <v>12638</v>
      </c>
      <c r="D1405" s="524"/>
      <c r="E1405" s="524"/>
      <c r="F1405" s="524"/>
      <c r="G1405" s="524"/>
      <c r="H1405" s="524"/>
      <c r="I1405" s="524"/>
      <c r="J1405" s="524"/>
      <c r="K1405" s="524"/>
      <c r="L1405" s="339"/>
      <c r="M1405" s="339"/>
    </row>
    <row r="1406" spans="1:13" ht="12.75" customHeight="1" x14ac:dyDescent="0.25">
      <c r="A1406" s="340" t="s">
        <v>12639</v>
      </c>
      <c r="B1406" s="348" t="s">
        <v>384</v>
      </c>
      <c r="C1406" s="523" t="s">
        <v>12640</v>
      </c>
      <c r="D1406" s="523"/>
      <c r="E1406" s="523"/>
      <c r="F1406" s="523"/>
      <c r="G1406" s="523"/>
      <c r="H1406" s="523"/>
      <c r="I1406" s="523"/>
      <c r="J1406" s="523"/>
      <c r="K1406" s="523"/>
      <c r="L1406" s="348" t="s">
        <v>510</v>
      </c>
      <c r="M1406" s="341">
        <v>13.82</v>
      </c>
    </row>
    <row r="1407" spans="1:13" ht="13.5" customHeight="1" x14ac:dyDescent="0.25">
      <c r="A1407" s="340" t="s">
        <v>12641</v>
      </c>
      <c r="B1407" s="348" t="s">
        <v>384</v>
      </c>
      <c r="C1407" s="523" t="s">
        <v>12642</v>
      </c>
      <c r="D1407" s="523"/>
      <c r="E1407" s="523"/>
      <c r="F1407" s="523"/>
      <c r="G1407" s="523"/>
      <c r="H1407" s="523"/>
      <c r="I1407" s="523"/>
      <c r="J1407" s="523"/>
      <c r="K1407" s="523"/>
      <c r="L1407" s="348" t="s">
        <v>510</v>
      </c>
      <c r="M1407" s="341">
        <v>16.5</v>
      </c>
    </row>
    <row r="1408" spans="1:13" ht="12.75" customHeight="1" x14ac:dyDescent="0.25">
      <c r="A1408" s="340" t="s">
        <v>12643</v>
      </c>
      <c r="B1408" s="348" t="s">
        <v>384</v>
      </c>
      <c r="C1408" s="523" t="s">
        <v>12644</v>
      </c>
      <c r="D1408" s="523"/>
      <c r="E1408" s="523"/>
      <c r="F1408" s="523"/>
      <c r="G1408" s="523"/>
      <c r="H1408" s="523"/>
      <c r="I1408" s="523"/>
      <c r="J1408" s="523"/>
      <c r="K1408" s="523"/>
      <c r="L1408" s="348" t="s">
        <v>510</v>
      </c>
      <c r="M1408" s="341">
        <v>5.75</v>
      </c>
    </row>
    <row r="1409" spans="1:13" ht="12.75" customHeight="1" x14ac:dyDescent="0.25">
      <c r="A1409" s="338" t="s">
        <v>12645</v>
      </c>
      <c r="B1409" s="347" t="s">
        <v>384</v>
      </c>
      <c r="C1409" s="524" t="s">
        <v>12646</v>
      </c>
      <c r="D1409" s="524"/>
      <c r="E1409" s="524"/>
      <c r="F1409" s="524"/>
      <c r="G1409" s="524"/>
      <c r="H1409" s="524"/>
      <c r="I1409" s="524"/>
      <c r="J1409" s="524"/>
      <c r="K1409" s="524"/>
      <c r="L1409" s="339"/>
      <c r="M1409" s="339"/>
    </row>
    <row r="1410" spans="1:13" ht="13.5" customHeight="1" x14ac:dyDescent="0.25">
      <c r="A1410" s="340" t="s">
        <v>12647</v>
      </c>
      <c r="B1410" s="348" t="s">
        <v>384</v>
      </c>
      <c r="C1410" s="523" t="s">
        <v>12648</v>
      </c>
      <c r="D1410" s="523"/>
      <c r="E1410" s="523"/>
      <c r="F1410" s="523"/>
      <c r="G1410" s="523"/>
      <c r="H1410" s="523"/>
      <c r="I1410" s="523"/>
      <c r="J1410" s="523"/>
      <c r="K1410" s="523"/>
      <c r="L1410" s="348" t="s">
        <v>510</v>
      </c>
      <c r="M1410" s="341">
        <v>4.53</v>
      </c>
    </row>
    <row r="1411" spans="1:13" ht="12.75" customHeight="1" x14ac:dyDescent="0.25">
      <c r="A1411" s="340" t="s">
        <v>12649</v>
      </c>
      <c r="B1411" s="348" t="s">
        <v>384</v>
      </c>
      <c r="C1411" s="523" t="s">
        <v>12650</v>
      </c>
      <c r="D1411" s="523"/>
      <c r="E1411" s="523"/>
      <c r="F1411" s="523"/>
      <c r="G1411" s="523"/>
      <c r="H1411" s="523"/>
      <c r="I1411" s="523"/>
      <c r="J1411" s="523"/>
      <c r="K1411" s="523"/>
      <c r="L1411" s="348" t="s">
        <v>510</v>
      </c>
      <c r="M1411" s="341">
        <v>4.53</v>
      </c>
    </row>
    <row r="1412" spans="1:13" ht="13.5" customHeight="1" x14ac:dyDescent="0.25">
      <c r="A1412" s="340" t="s">
        <v>12651</v>
      </c>
      <c r="B1412" s="348" t="s">
        <v>384</v>
      </c>
      <c r="C1412" s="523" t="s">
        <v>12652</v>
      </c>
      <c r="D1412" s="523"/>
      <c r="E1412" s="523"/>
      <c r="F1412" s="523"/>
      <c r="G1412" s="523"/>
      <c r="H1412" s="523"/>
      <c r="I1412" s="523"/>
      <c r="J1412" s="523"/>
      <c r="K1412" s="523"/>
      <c r="L1412" s="348" t="s">
        <v>8</v>
      </c>
      <c r="M1412" s="341">
        <v>3.76</v>
      </c>
    </row>
    <row r="1413" spans="1:13" ht="12.75" customHeight="1" x14ac:dyDescent="0.25">
      <c r="A1413" s="340" t="s">
        <v>12653</v>
      </c>
      <c r="B1413" s="348" t="s">
        <v>384</v>
      </c>
      <c r="C1413" s="523" t="s">
        <v>12654</v>
      </c>
      <c r="D1413" s="523"/>
      <c r="E1413" s="523"/>
      <c r="F1413" s="523"/>
      <c r="G1413" s="523"/>
      <c r="H1413" s="523"/>
      <c r="I1413" s="523"/>
      <c r="J1413" s="523"/>
      <c r="K1413" s="523"/>
      <c r="L1413" s="348" t="s">
        <v>8</v>
      </c>
      <c r="M1413" s="341">
        <v>5.98</v>
      </c>
    </row>
    <row r="1414" spans="1:13" ht="12.75" customHeight="1" x14ac:dyDescent="0.25">
      <c r="A1414" s="340" t="s">
        <v>12655</v>
      </c>
      <c r="B1414" s="348" t="s">
        <v>384</v>
      </c>
      <c r="C1414" s="523" t="s">
        <v>12656</v>
      </c>
      <c r="D1414" s="523"/>
      <c r="E1414" s="523"/>
      <c r="F1414" s="523"/>
      <c r="G1414" s="523"/>
      <c r="H1414" s="523"/>
      <c r="I1414" s="523"/>
      <c r="J1414" s="523"/>
      <c r="K1414" s="523"/>
      <c r="L1414" s="348" t="s">
        <v>510</v>
      </c>
      <c r="M1414" s="341">
        <v>10.82</v>
      </c>
    </row>
    <row r="1415" spans="1:13" ht="13.5" customHeight="1" x14ac:dyDescent="0.25">
      <c r="A1415" s="340" t="s">
        <v>12657</v>
      </c>
      <c r="B1415" s="348" t="s">
        <v>384</v>
      </c>
      <c r="C1415" s="523" t="s">
        <v>12658</v>
      </c>
      <c r="D1415" s="523"/>
      <c r="E1415" s="523"/>
      <c r="F1415" s="523"/>
      <c r="G1415" s="523"/>
      <c r="H1415" s="523"/>
      <c r="I1415" s="523"/>
      <c r="J1415" s="523"/>
      <c r="K1415" s="523"/>
      <c r="L1415" s="348" t="s">
        <v>510</v>
      </c>
      <c r="M1415" s="341">
        <v>1.95</v>
      </c>
    </row>
    <row r="1416" spans="1:13" ht="12.75" customHeight="1" x14ac:dyDescent="0.25">
      <c r="A1416" s="340" t="s">
        <v>12659</v>
      </c>
      <c r="B1416" s="348" t="s">
        <v>384</v>
      </c>
      <c r="C1416" s="523" t="s">
        <v>12660</v>
      </c>
      <c r="D1416" s="523"/>
      <c r="E1416" s="523"/>
      <c r="F1416" s="523"/>
      <c r="G1416" s="523"/>
      <c r="H1416" s="523"/>
      <c r="I1416" s="523"/>
      <c r="J1416" s="523"/>
      <c r="K1416" s="523"/>
      <c r="L1416" s="348" t="s">
        <v>510</v>
      </c>
      <c r="M1416" s="341">
        <v>1.95</v>
      </c>
    </row>
    <row r="1417" spans="1:13" ht="13.5" customHeight="1" x14ac:dyDescent="0.25">
      <c r="A1417" s="340" t="s">
        <v>12661</v>
      </c>
      <c r="B1417" s="348" t="s">
        <v>384</v>
      </c>
      <c r="C1417" s="523" t="s">
        <v>12662</v>
      </c>
      <c r="D1417" s="523"/>
      <c r="E1417" s="523"/>
      <c r="F1417" s="523"/>
      <c r="G1417" s="523"/>
      <c r="H1417" s="523"/>
      <c r="I1417" s="523"/>
      <c r="J1417" s="523"/>
      <c r="K1417" s="523"/>
      <c r="L1417" s="348" t="s">
        <v>510</v>
      </c>
      <c r="M1417" s="341">
        <v>1.97</v>
      </c>
    </row>
    <row r="1418" spans="1:13" ht="12.75" customHeight="1" x14ac:dyDescent="0.25">
      <c r="A1418" s="340" t="s">
        <v>12663</v>
      </c>
      <c r="B1418" s="348" t="s">
        <v>384</v>
      </c>
      <c r="C1418" s="523" t="s">
        <v>12664</v>
      </c>
      <c r="D1418" s="523"/>
      <c r="E1418" s="523"/>
      <c r="F1418" s="523"/>
      <c r="G1418" s="523"/>
      <c r="H1418" s="523"/>
      <c r="I1418" s="523"/>
      <c r="J1418" s="523"/>
      <c r="K1418" s="523"/>
      <c r="L1418" s="348" t="s">
        <v>510</v>
      </c>
      <c r="M1418" s="341">
        <v>2.0499999999999998</v>
      </c>
    </row>
    <row r="1419" spans="1:13" ht="12.75" customHeight="1" x14ac:dyDescent="0.25">
      <c r="A1419" s="340" t="s">
        <v>12665</v>
      </c>
      <c r="B1419" s="348" t="s">
        <v>384</v>
      </c>
      <c r="C1419" s="523" t="s">
        <v>8911</v>
      </c>
      <c r="D1419" s="523"/>
      <c r="E1419" s="523"/>
      <c r="F1419" s="523"/>
      <c r="G1419" s="523"/>
      <c r="H1419" s="523"/>
      <c r="I1419" s="523"/>
      <c r="J1419" s="523"/>
      <c r="K1419" s="523"/>
      <c r="L1419" s="348" t="s">
        <v>510</v>
      </c>
      <c r="M1419" s="341">
        <v>3.15</v>
      </c>
    </row>
    <row r="1420" spans="1:13" ht="13.5" customHeight="1" x14ac:dyDescent="0.25">
      <c r="A1420" s="340" t="s">
        <v>12666</v>
      </c>
      <c r="B1420" s="348" t="s">
        <v>384</v>
      </c>
      <c r="C1420" s="523" t="s">
        <v>12667</v>
      </c>
      <c r="D1420" s="523"/>
      <c r="E1420" s="523"/>
      <c r="F1420" s="523"/>
      <c r="G1420" s="523"/>
      <c r="H1420" s="523"/>
      <c r="I1420" s="523"/>
      <c r="J1420" s="523"/>
      <c r="K1420" s="523"/>
      <c r="L1420" s="348" t="s">
        <v>510</v>
      </c>
      <c r="M1420" s="341">
        <v>14.03</v>
      </c>
    </row>
    <row r="1421" spans="1:13" ht="12.75" customHeight="1" x14ac:dyDescent="0.25">
      <c r="A1421" s="340" t="s">
        <v>12668</v>
      </c>
      <c r="B1421" s="348" t="s">
        <v>384</v>
      </c>
      <c r="C1421" s="523" t="s">
        <v>12669</v>
      </c>
      <c r="D1421" s="523"/>
      <c r="E1421" s="523"/>
      <c r="F1421" s="523"/>
      <c r="G1421" s="523"/>
      <c r="H1421" s="523"/>
      <c r="I1421" s="523"/>
      <c r="J1421" s="523"/>
      <c r="K1421" s="523"/>
      <c r="L1421" s="348" t="s">
        <v>510</v>
      </c>
      <c r="M1421" s="341">
        <v>47.59</v>
      </c>
    </row>
    <row r="1422" spans="1:13" ht="12.75" customHeight="1" x14ac:dyDescent="0.25">
      <c r="A1422" s="340" t="s">
        <v>12670</v>
      </c>
      <c r="B1422" s="348" t="s">
        <v>384</v>
      </c>
      <c r="C1422" s="523" t="s">
        <v>8939</v>
      </c>
      <c r="D1422" s="523"/>
      <c r="E1422" s="523"/>
      <c r="F1422" s="523"/>
      <c r="G1422" s="523"/>
      <c r="H1422" s="523"/>
      <c r="I1422" s="523"/>
      <c r="J1422" s="523"/>
      <c r="K1422" s="523"/>
      <c r="L1422" s="348" t="s">
        <v>510</v>
      </c>
      <c r="M1422" s="341">
        <v>29.4</v>
      </c>
    </row>
    <row r="1423" spans="1:13" ht="13.5" customHeight="1" x14ac:dyDescent="0.25">
      <c r="A1423" s="340" t="s">
        <v>12671</v>
      </c>
      <c r="B1423" s="348" t="s">
        <v>384</v>
      </c>
      <c r="C1423" s="523" t="s">
        <v>12672</v>
      </c>
      <c r="D1423" s="523"/>
      <c r="E1423" s="523"/>
      <c r="F1423" s="523"/>
      <c r="G1423" s="523"/>
      <c r="H1423" s="523"/>
      <c r="I1423" s="523"/>
      <c r="J1423" s="523"/>
      <c r="K1423" s="523"/>
      <c r="L1423" s="348" t="s">
        <v>510</v>
      </c>
      <c r="M1423" s="341">
        <v>116.38</v>
      </c>
    </row>
    <row r="1424" spans="1:13" ht="12.75" customHeight="1" x14ac:dyDescent="0.25">
      <c r="A1424" s="340" t="s">
        <v>12673</v>
      </c>
      <c r="B1424" s="348" t="s">
        <v>384</v>
      </c>
      <c r="C1424" s="523" t="s">
        <v>12674</v>
      </c>
      <c r="D1424" s="523"/>
      <c r="E1424" s="523"/>
      <c r="F1424" s="523"/>
      <c r="G1424" s="523"/>
      <c r="H1424" s="523"/>
      <c r="I1424" s="523"/>
      <c r="J1424" s="523"/>
      <c r="K1424" s="523"/>
      <c r="L1424" s="348" t="s">
        <v>510</v>
      </c>
      <c r="M1424" s="341">
        <v>70.91</v>
      </c>
    </row>
    <row r="1425" spans="1:13" ht="13.5" customHeight="1" x14ac:dyDescent="0.25">
      <c r="A1425" s="340" t="s">
        <v>12675</v>
      </c>
      <c r="B1425" s="348" t="s">
        <v>384</v>
      </c>
      <c r="C1425" s="523" t="s">
        <v>12676</v>
      </c>
      <c r="D1425" s="523"/>
      <c r="E1425" s="523"/>
      <c r="F1425" s="523"/>
      <c r="G1425" s="523"/>
      <c r="H1425" s="523"/>
      <c r="I1425" s="523"/>
      <c r="J1425" s="523"/>
      <c r="K1425" s="523"/>
      <c r="L1425" s="348" t="s">
        <v>510</v>
      </c>
      <c r="M1425" s="341">
        <v>94.45</v>
      </c>
    </row>
    <row r="1426" spans="1:13" ht="12.75" customHeight="1" x14ac:dyDescent="0.25">
      <c r="A1426" s="340" t="s">
        <v>12677</v>
      </c>
      <c r="B1426" s="348" t="s">
        <v>384</v>
      </c>
      <c r="C1426" s="523" t="s">
        <v>12678</v>
      </c>
      <c r="D1426" s="523"/>
      <c r="E1426" s="523"/>
      <c r="F1426" s="523"/>
      <c r="G1426" s="523"/>
      <c r="H1426" s="523"/>
      <c r="I1426" s="523"/>
      <c r="J1426" s="523"/>
      <c r="K1426" s="523"/>
      <c r="L1426" s="348" t="s">
        <v>510</v>
      </c>
      <c r="M1426" s="341">
        <v>36.26</v>
      </c>
    </row>
    <row r="1427" spans="1:13" ht="12.75" customHeight="1" x14ac:dyDescent="0.25">
      <c r="A1427" s="340" t="s">
        <v>12679</v>
      </c>
      <c r="B1427" s="348" t="s">
        <v>384</v>
      </c>
      <c r="C1427" s="523" t="s">
        <v>12680</v>
      </c>
      <c r="D1427" s="523"/>
      <c r="E1427" s="523"/>
      <c r="F1427" s="523"/>
      <c r="G1427" s="523"/>
      <c r="H1427" s="523"/>
      <c r="I1427" s="523"/>
      <c r="J1427" s="523"/>
      <c r="K1427" s="523"/>
      <c r="L1427" s="348" t="s">
        <v>510</v>
      </c>
      <c r="M1427" s="341">
        <v>18.66</v>
      </c>
    </row>
    <row r="1428" spans="1:13" ht="13.5" customHeight="1" x14ac:dyDescent="0.25">
      <c r="A1428" s="340" t="s">
        <v>12681</v>
      </c>
      <c r="B1428" s="348" t="s">
        <v>384</v>
      </c>
      <c r="C1428" s="523" t="s">
        <v>12682</v>
      </c>
      <c r="D1428" s="523"/>
      <c r="E1428" s="523"/>
      <c r="F1428" s="523"/>
      <c r="G1428" s="523"/>
      <c r="H1428" s="523"/>
      <c r="I1428" s="523"/>
      <c r="J1428" s="523"/>
      <c r="K1428" s="523"/>
      <c r="L1428" s="348" t="s">
        <v>510</v>
      </c>
      <c r="M1428" s="341">
        <v>1178.47</v>
      </c>
    </row>
    <row r="1429" spans="1:13" ht="12.75" customHeight="1" x14ac:dyDescent="0.25">
      <c r="A1429" s="340" t="s">
        <v>12683</v>
      </c>
      <c r="B1429" s="348" t="s">
        <v>384</v>
      </c>
      <c r="C1429" s="523" t="s">
        <v>12684</v>
      </c>
      <c r="D1429" s="523"/>
      <c r="E1429" s="523"/>
      <c r="F1429" s="523"/>
      <c r="G1429" s="523"/>
      <c r="H1429" s="523"/>
      <c r="I1429" s="523"/>
      <c r="J1429" s="523"/>
      <c r="K1429" s="523"/>
      <c r="L1429" s="348" t="s">
        <v>510</v>
      </c>
      <c r="M1429" s="341">
        <v>49.51</v>
      </c>
    </row>
    <row r="1430" spans="1:13" ht="13.5" customHeight="1" x14ac:dyDescent="0.25">
      <c r="A1430" s="340" t="s">
        <v>12685</v>
      </c>
      <c r="B1430" s="348" t="s">
        <v>384</v>
      </c>
      <c r="C1430" s="523" t="s">
        <v>12686</v>
      </c>
      <c r="D1430" s="523"/>
      <c r="E1430" s="523"/>
      <c r="F1430" s="523"/>
      <c r="G1430" s="523"/>
      <c r="H1430" s="523"/>
      <c r="I1430" s="523"/>
      <c r="J1430" s="523"/>
      <c r="K1430" s="523"/>
      <c r="L1430" s="348" t="s">
        <v>510</v>
      </c>
      <c r="M1430" s="341">
        <v>66.510000000000005</v>
      </c>
    </row>
    <row r="1431" spans="1:13" ht="12.75" customHeight="1" x14ac:dyDescent="0.25">
      <c r="A1431" s="340" t="s">
        <v>12687</v>
      </c>
      <c r="B1431" s="348" t="s">
        <v>384</v>
      </c>
      <c r="C1431" s="523" t="s">
        <v>12688</v>
      </c>
      <c r="D1431" s="523"/>
      <c r="E1431" s="523"/>
      <c r="F1431" s="523"/>
      <c r="G1431" s="523"/>
      <c r="H1431" s="523"/>
      <c r="I1431" s="523"/>
      <c r="J1431" s="523"/>
      <c r="K1431" s="523"/>
      <c r="L1431" s="348" t="s">
        <v>510</v>
      </c>
      <c r="M1431" s="341">
        <v>210.5</v>
      </c>
    </row>
    <row r="1432" spans="1:13" ht="12.75" customHeight="1" x14ac:dyDescent="0.25">
      <c r="A1432" s="340" t="s">
        <v>12689</v>
      </c>
      <c r="B1432" s="348" t="s">
        <v>384</v>
      </c>
      <c r="C1432" s="523" t="s">
        <v>12690</v>
      </c>
      <c r="D1432" s="523"/>
      <c r="E1432" s="523"/>
      <c r="F1432" s="523"/>
      <c r="G1432" s="523"/>
      <c r="H1432" s="523"/>
      <c r="I1432" s="523"/>
      <c r="J1432" s="523"/>
      <c r="K1432" s="523"/>
      <c r="L1432" s="348" t="s">
        <v>510</v>
      </c>
      <c r="M1432" s="341">
        <v>288.2</v>
      </c>
    </row>
    <row r="1433" spans="1:13" ht="13.5" customHeight="1" x14ac:dyDescent="0.25">
      <c r="A1433" s="340" t="s">
        <v>12691</v>
      </c>
      <c r="B1433" s="348" t="s">
        <v>384</v>
      </c>
      <c r="C1433" s="523" t="s">
        <v>12692</v>
      </c>
      <c r="D1433" s="523"/>
      <c r="E1433" s="523"/>
      <c r="F1433" s="523"/>
      <c r="G1433" s="523"/>
      <c r="H1433" s="523"/>
      <c r="I1433" s="523"/>
      <c r="J1433" s="523"/>
      <c r="K1433" s="523"/>
      <c r="L1433" s="348" t="s">
        <v>510</v>
      </c>
      <c r="M1433" s="341">
        <v>25</v>
      </c>
    </row>
    <row r="1434" spans="1:13" ht="12.75" customHeight="1" x14ac:dyDescent="0.25">
      <c r="A1434" s="338" t="s">
        <v>12693</v>
      </c>
      <c r="B1434" s="347" t="s">
        <v>384</v>
      </c>
      <c r="C1434" s="524" t="s">
        <v>12694</v>
      </c>
      <c r="D1434" s="524"/>
      <c r="E1434" s="524"/>
      <c r="F1434" s="524"/>
      <c r="G1434" s="524"/>
      <c r="H1434" s="524"/>
      <c r="I1434" s="524"/>
      <c r="J1434" s="524"/>
      <c r="K1434" s="524"/>
      <c r="L1434" s="339"/>
      <c r="M1434" s="339"/>
    </row>
    <row r="1435" spans="1:13" ht="12.75" customHeight="1" x14ac:dyDescent="0.25">
      <c r="A1435" s="340" t="s">
        <v>12695</v>
      </c>
      <c r="B1435" s="348" t="s">
        <v>384</v>
      </c>
      <c r="C1435" s="523" t="s">
        <v>12696</v>
      </c>
      <c r="D1435" s="523"/>
      <c r="E1435" s="523"/>
      <c r="F1435" s="523"/>
      <c r="G1435" s="523"/>
      <c r="H1435" s="523"/>
      <c r="I1435" s="523"/>
      <c r="J1435" s="523"/>
      <c r="K1435" s="523"/>
      <c r="L1435" s="348" t="s">
        <v>510</v>
      </c>
      <c r="M1435" s="341">
        <v>70.42</v>
      </c>
    </row>
    <row r="1436" spans="1:13" ht="13.5" customHeight="1" x14ac:dyDescent="0.25">
      <c r="A1436" s="340" t="s">
        <v>12697</v>
      </c>
      <c r="B1436" s="348" t="s">
        <v>384</v>
      </c>
      <c r="C1436" s="523" t="s">
        <v>12698</v>
      </c>
      <c r="D1436" s="523"/>
      <c r="E1436" s="523"/>
      <c r="F1436" s="523"/>
      <c r="G1436" s="523"/>
      <c r="H1436" s="523"/>
      <c r="I1436" s="523"/>
      <c r="J1436" s="523"/>
      <c r="K1436" s="523"/>
      <c r="L1436" s="348" t="s">
        <v>510</v>
      </c>
      <c r="M1436" s="341">
        <v>19.440000000000001</v>
      </c>
    </row>
    <row r="1437" spans="1:13" ht="12.75" customHeight="1" x14ac:dyDescent="0.25">
      <c r="A1437" s="340" t="s">
        <v>12699</v>
      </c>
      <c r="B1437" s="348" t="s">
        <v>384</v>
      </c>
      <c r="C1437" s="523" t="s">
        <v>12700</v>
      </c>
      <c r="D1437" s="523"/>
      <c r="E1437" s="523"/>
      <c r="F1437" s="523"/>
      <c r="G1437" s="523"/>
      <c r="H1437" s="523"/>
      <c r="I1437" s="523"/>
      <c r="J1437" s="523"/>
      <c r="K1437" s="523"/>
      <c r="L1437" s="348" t="s">
        <v>510</v>
      </c>
      <c r="M1437" s="341">
        <v>216.64</v>
      </c>
    </row>
    <row r="1438" spans="1:13" ht="13.5" customHeight="1" x14ac:dyDescent="0.25">
      <c r="A1438" s="340" t="s">
        <v>12701</v>
      </c>
      <c r="B1438" s="348" t="s">
        <v>384</v>
      </c>
      <c r="C1438" s="523" t="s">
        <v>12702</v>
      </c>
      <c r="D1438" s="523"/>
      <c r="E1438" s="523"/>
      <c r="F1438" s="523"/>
      <c r="G1438" s="523"/>
      <c r="H1438" s="523"/>
      <c r="I1438" s="523"/>
      <c r="J1438" s="523"/>
      <c r="K1438" s="523"/>
      <c r="L1438" s="348" t="s">
        <v>510</v>
      </c>
      <c r="M1438" s="341">
        <v>93.16</v>
      </c>
    </row>
    <row r="1439" spans="1:13" ht="12.75" customHeight="1" x14ac:dyDescent="0.25">
      <c r="A1439" s="340" t="s">
        <v>12703</v>
      </c>
      <c r="B1439" s="348" t="s">
        <v>384</v>
      </c>
      <c r="C1439" s="523" t="s">
        <v>12704</v>
      </c>
      <c r="D1439" s="523"/>
      <c r="E1439" s="523"/>
      <c r="F1439" s="523"/>
      <c r="G1439" s="523"/>
      <c r="H1439" s="523"/>
      <c r="I1439" s="523"/>
      <c r="J1439" s="523"/>
      <c r="K1439" s="523"/>
      <c r="L1439" s="348" t="s">
        <v>510</v>
      </c>
      <c r="M1439" s="341">
        <v>134.72</v>
      </c>
    </row>
    <row r="1440" spans="1:13" ht="12.75" customHeight="1" x14ac:dyDescent="0.25">
      <c r="A1440" s="338" t="s">
        <v>12705</v>
      </c>
      <c r="B1440" s="347" t="s">
        <v>384</v>
      </c>
      <c r="C1440" s="524" t="s">
        <v>12706</v>
      </c>
      <c r="D1440" s="524"/>
      <c r="E1440" s="524"/>
      <c r="F1440" s="524"/>
      <c r="G1440" s="524"/>
      <c r="H1440" s="524"/>
      <c r="I1440" s="524"/>
      <c r="J1440" s="524"/>
      <c r="K1440" s="524"/>
      <c r="L1440" s="339"/>
      <c r="M1440" s="339"/>
    </row>
    <row r="1441" spans="1:13" ht="13.5" customHeight="1" x14ac:dyDescent="0.25">
      <c r="A1441" s="340" t="s">
        <v>12707</v>
      </c>
      <c r="B1441" s="348" t="s">
        <v>384</v>
      </c>
      <c r="C1441" s="523" t="s">
        <v>12708</v>
      </c>
      <c r="D1441" s="523"/>
      <c r="E1441" s="523"/>
      <c r="F1441" s="523"/>
      <c r="G1441" s="523"/>
      <c r="H1441" s="523"/>
      <c r="I1441" s="523"/>
      <c r="J1441" s="523"/>
      <c r="K1441" s="523"/>
      <c r="L1441" s="348" t="s">
        <v>510</v>
      </c>
      <c r="M1441" s="341">
        <v>122.62</v>
      </c>
    </row>
    <row r="1442" spans="1:13" ht="12.75" customHeight="1" x14ac:dyDescent="0.25">
      <c r="A1442" s="340" t="s">
        <v>12709</v>
      </c>
      <c r="B1442" s="348" t="s">
        <v>384</v>
      </c>
      <c r="C1442" s="523" t="s">
        <v>12710</v>
      </c>
      <c r="D1442" s="523"/>
      <c r="E1442" s="523"/>
      <c r="F1442" s="523"/>
      <c r="G1442" s="523"/>
      <c r="H1442" s="523"/>
      <c r="I1442" s="523"/>
      <c r="J1442" s="523"/>
      <c r="K1442" s="523"/>
      <c r="L1442" s="348" t="s">
        <v>510</v>
      </c>
      <c r="M1442" s="341">
        <v>967.6</v>
      </c>
    </row>
    <row r="1443" spans="1:13" ht="13.5" customHeight="1" x14ac:dyDescent="0.25">
      <c r="A1443" s="340" t="s">
        <v>12711</v>
      </c>
      <c r="B1443" s="348" t="s">
        <v>384</v>
      </c>
      <c r="C1443" s="523" t="s">
        <v>12712</v>
      </c>
      <c r="D1443" s="523"/>
      <c r="E1443" s="523"/>
      <c r="F1443" s="523"/>
      <c r="G1443" s="523"/>
      <c r="H1443" s="523"/>
      <c r="I1443" s="523"/>
      <c r="J1443" s="523"/>
      <c r="K1443" s="523"/>
      <c r="L1443" s="348" t="s">
        <v>510</v>
      </c>
      <c r="M1443" s="341">
        <v>1512.59</v>
      </c>
    </row>
    <row r="1444" spans="1:13" ht="12.75" customHeight="1" x14ac:dyDescent="0.25">
      <c r="A1444" s="338" t="s">
        <v>12713</v>
      </c>
      <c r="B1444" s="347" t="s">
        <v>384</v>
      </c>
      <c r="C1444" s="524" t="s">
        <v>12714</v>
      </c>
      <c r="D1444" s="524"/>
      <c r="E1444" s="524"/>
      <c r="F1444" s="524"/>
      <c r="G1444" s="524"/>
      <c r="H1444" s="524"/>
      <c r="I1444" s="524"/>
      <c r="J1444" s="524"/>
      <c r="K1444" s="524"/>
      <c r="L1444" s="339"/>
      <c r="M1444" s="339"/>
    </row>
    <row r="1445" spans="1:13" ht="12.75" customHeight="1" x14ac:dyDescent="0.25">
      <c r="A1445" s="340" t="s">
        <v>12715</v>
      </c>
      <c r="B1445" s="348" t="s">
        <v>384</v>
      </c>
      <c r="C1445" s="523" t="s">
        <v>12716</v>
      </c>
      <c r="D1445" s="523"/>
      <c r="E1445" s="523"/>
      <c r="F1445" s="523"/>
      <c r="G1445" s="523"/>
      <c r="H1445" s="523"/>
      <c r="I1445" s="523"/>
      <c r="J1445" s="523"/>
      <c r="K1445" s="523"/>
      <c r="L1445" s="348" t="s">
        <v>510</v>
      </c>
      <c r="M1445" s="341">
        <v>70.14</v>
      </c>
    </row>
    <row r="1446" spans="1:13" ht="13.5" customHeight="1" x14ac:dyDescent="0.25">
      <c r="A1446" s="340" t="s">
        <v>12717</v>
      </c>
      <c r="B1446" s="348" t="s">
        <v>384</v>
      </c>
      <c r="C1446" s="523" t="s">
        <v>12718</v>
      </c>
      <c r="D1446" s="523"/>
      <c r="E1446" s="523"/>
      <c r="F1446" s="523"/>
      <c r="G1446" s="523"/>
      <c r="H1446" s="523"/>
      <c r="I1446" s="523"/>
      <c r="J1446" s="523"/>
      <c r="K1446" s="523"/>
      <c r="L1446" s="348" t="s">
        <v>510</v>
      </c>
      <c r="M1446" s="341">
        <v>158.01</v>
      </c>
    </row>
    <row r="1447" spans="1:13" ht="12.75" customHeight="1" x14ac:dyDescent="0.25">
      <c r="A1447" s="340" t="s">
        <v>12719</v>
      </c>
      <c r="B1447" s="348" t="s">
        <v>384</v>
      </c>
      <c r="C1447" s="523" t="s">
        <v>12720</v>
      </c>
      <c r="D1447" s="523"/>
      <c r="E1447" s="523"/>
      <c r="F1447" s="523"/>
      <c r="G1447" s="523"/>
      <c r="H1447" s="523"/>
      <c r="I1447" s="523"/>
      <c r="J1447" s="523"/>
      <c r="K1447" s="523"/>
      <c r="L1447" s="348" t="s">
        <v>510</v>
      </c>
      <c r="M1447" s="341">
        <v>321.83</v>
      </c>
    </row>
    <row r="1448" spans="1:13" ht="12.75" customHeight="1" x14ac:dyDescent="0.25">
      <c r="A1448" s="340" t="s">
        <v>12721</v>
      </c>
      <c r="B1448" s="348" t="s">
        <v>384</v>
      </c>
      <c r="C1448" s="523" t="s">
        <v>12722</v>
      </c>
      <c r="D1448" s="523"/>
      <c r="E1448" s="523"/>
      <c r="F1448" s="523"/>
      <c r="G1448" s="523"/>
      <c r="H1448" s="523"/>
      <c r="I1448" s="523"/>
      <c r="J1448" s="523"/>
      <c r="K1448" s="523"/>
      <c r="L1448" s="348" t="s">
        <v>510</v>
      </c>
      <c r="M1448" s="341">
        <v>522.53</v>
      </c>
    </row>
    <row r="1449" spans="1:13" ht="13.5" customHeight="1" x14ac:dyDescent="0.25">
      <c r="A1449" s="340" t="s">
        <v>12723</v>
      </c>
      <c r="B1449" s="348" t="s">
        <v>384</v>
      </c>
      <c r="C1449" s="523" t="s">
        <v>12724</v>
      </c>
      <c r="D1449" s="523"/>
      <c r="E1449" s="523"/>
      <c r="F1449" s="523"/>
      <c r="G1449" s="523"/>
      <c r="H1449" s="523"/>
      <c r="I1449" s="523"/>
      <c r="J1449" s="523"/>
      <c r="K1449" s="523"/>
      <c r="L1449" s="348" t="s">
        <v>510</v>
      </c>
      <c r="M1449" s="341">
        <v>1547.61</v>
      </c>
    </row>
    <row r="1450" spans="1:13" ht="12.75" customHeight="1" x14ac:dyDescent="0.25">
      <c r="A1450" s="338" t="s">
        <v>12725</v>
      </c>
      <c r="B1450" s="347" t="s">
        <v>384</v>
      </c>
      <c r="C1450" s="524" t="s">
        <v>12726</v>
      </c>
      <c r="D1450" s="524"/>
      <c r="E1450" s="524"/>
      <c r="F1450" s="524"/>
      <c r="G1450" s="524"/>
      <c r="H1450" s="524"/>
      <c r="I1450" s="524"/>
      <c r="J1450" s="524"/>
      <c r="K1450" s="524"/>
      <c r="L1450" s="339"/>
      <c r="M1450" s="339"/>
    </row>
    <row r="1451" spans="1:13" ht="13.5" customHeight="1" x14ac:dyDescent="0.25">
      <c r="A1451" s="340" t="s">
        <v>12727</v>
      </c>
      <c r="B1451" s="348" t="s">
        <v>384</v>
      </c>
      <c r="C1451" s="523" t="s">
        <v>12728</v>
      </c>
      <c r="D1451" s="523"/>
      <c r="E1451" s="523"/>
      <c r="F1451" s="523"/>
      <c r="G1451" s="523"/>
      <c r="H1451" s="523"/>
      <c r="I1451" s="523"/>
      <c r="J1451" s="523"/>
      <c r="K1451" s="523"/>
      <c r="L1451" s="348" t="s">
        <v>8</v>
      </c>
      <c r="M1451" s="341">
        <v>8.44</v>
      </c>
    </row>
    <row r="1452" spans="1:13" ht="12.75" customHeight="1" x14ac:dyDescent="0.25">
      <c r="A1452" s="340" t="s">
        <v>12729</v>
      </c>
      <c r="B1452" s="348" t="s">
        <v>384</v>
      </c>
      <c r="C1452" s="523" t="s">
        <v>12730</v>
      </c>
      <c r="D1452" s="523"/>
      <c r="E1452" s="523"/>
      <c r="F1452" s="523"/>
      <c r="G1452" s="523"/>
      <c r="H1452" s="523"/>
      <c r="I1452" s="523"/>
      <c r="J1452" s="523"/>
      <c r="K1452" s="523"/>
      <c r="L1452" s="348" t="s">
        <v>8</v>
      </c>
      <c r="M1452" s="341">
        <v>12.89</v>
      </c>
    </row>
    <row r="1453" spans="1:13" ht="12.75" customHeight="1" x14ac:dyDescent="0.25">
      <c r="A1453" s="340" t="s">
        <v>12731</v>
      </c>
      <c r="B1453" s="348" t="s">
        <v>384</v>
      </c>
      <c r="C1453" s="523" t="s">
        <v>12732</v>
      </c>
      <c r="D1453" s="523"/>
      <c r="E1453" s="523"/>
      <c r="F1453" s="523"/>
      <c r="G1453" s="523"/>
      <c r="H1453" s="523"/>
      <c r="I1453" s="523"/>
      <c r="J1453" s="523"/>
      <c r="K1453" s="523"/>
      <c r="L1453" s="348" t="s">
        <v>8</v>
      </c>
      <c r="M1453" s="341">
        <v>17.84</v>
      </c>
    </row>
    <row r="1454" spans="1:13" ht="13.5" customHeight="1" x14ac:dyDescent="0.25">
      <c r="A1454" s="340" t="s">
        <v>12733</v>
      </c>
      <c r="B1454" s="348" t="s">
        <v>384</v>
      </c>
      <c r="C1454" s="523" t="s">
        <v>12734</v>
      </c>
      <c r="D1454" s="523"/>
      <c r="E1454" s="523"/>
      <c r="F1454" s="523"/>
      <c r="G1454" s="523"/>
      <c r="H1454" s="523"/>
      <c r="I1454" s="523"/>
      <c r="J1454" s="523"/>
      <c r="K1454" s="523"/>
      <c r="L1454" s="348" t="s">
        <v>8</v>
      </c>
      <c r="M1454" s="341">
        <v>25.12</v>
      </c>
    </row>
    <row r="1455" spans="1:13" ht="12.75" customHeight="1" x14ac:dyDescent="0.25">
      <c r="A1455" s="340" t="s">
        <v>12735</v>
      </c>
      <c r="B1455" s="348" t="s">
        <v>384</v>
      </c>
      <c r="C1455" s="523" t="s">
        <v>12736</v>
      </c>
      <c r="D1455" s="523"/>
      <c r="E1455" s="523"/>
      <c r="F1455" s="523"/>
      <c r="G1455" s="523"/>
      <c r="H1455" s="523"/>
      <c r="I1455" s="523"/>
      <c r="J1455" s="523"/>
      <c r="K1455" s="523"/>
      <c r="L1455" s="348" t="s">
        <v>8</v>
      </c>
      <c r="M1455" s="341">
        <v>35.979999999999997</v>
      </c>
    </row>
    <row r="1456" spans="1:13" ht="13.5" customHeight="1" x14ac:dyDescent="0.25">
      <c r="A1456" s="340" t="s">
        <v>12737</v>
      </c>
      <c r="B1456" s="348" t="s">
        <v>384</v>
      </c>
      <c r="C1456" s="523" t="s">
        <v>12738</v>
      </c>
      <c r="D1456" s="523"/>
      <c r="E1456" s="523"/>
      <c r="F1456" s="523"/>
      <c r="G1456" s="523"/>
      <c r="H1456" s="523"/>
      <c r="I1456" s="523"/>
      <c r="J1456" s="523"/>
      <c r="K1456" s="523"/>
      <c r="L1456" s="348" t="s">
        <v>8</v>
      </c>
      <c r="M1456" s="341">
        <v>50.77</v>
      </c>
    </row>
    <row r="1457" spans="1:13" ht="12.75" customHeight="1" x14ac:dyDescent="0.25">
      <c r="A1457" s="338" t="s">
        <v>12739</v>
      </c>
      <c r="B1457" s="347" t="s">
        <v>384</v>
      </c>
      <c r="C1457" s="524" t="s">
        <v>12740</v>
      </c>
      <c r="D1457" s="524"/>
      <c r="E1457" s="524"/>
      <c r="F1457" s="524"/>
      <c r="G1457" s="524"/>
      <c r="H1457" s="524"/>
      <c r="I1457" s="524"/>
      <c r="J1457" s="524"/>
      <c r="K1457" s="524"/>
      <c r="L1457" s="339"/>
      <c r="M1457" s="339"/>
    </row>
    <row r="1458" spans="1:13" ht="12.75" customHeight="1" x14ac:dyDescent="0.25">
      <c r="A1458" s="340" t="s">
        <v>12741</v>
      </c>
      <c r="B1458" s="348" t="s">
        <v>384</v>
      </c>
      <c r="C1458" s="523" t="s">
        <v>12742</v>
      </c>
      <c r="D1458" s="523"/>
      <c r="E1458" s="523"/>
      <c r="F1458" s="523"/>
      <c r="G1458" s="523"/>
      <c r="H1458" s="523"/>
      <c r="I1458" s="523"/>
      <c r="J1458" s="523"/>
      <c r="K1458" s="523"/>
      <c r="L1458" s="348" t="s">
        <v>510</v>
      </c>
      <c r="M1458" s="341">
        <v>13.59</v>
      </c>
    </row>
    <row r="1459" spans="1:13" ht="13.5" customHeight="1" x14ac:dyDescent="0.25">
      <c r="A1459" s="340" t="s">
        <v>12743</v>
      </c>
      <c r="B1459" s="348" t="s">
        <v>384</v>
      </c>
      <c r="C1459" s="523" t="s">
        <v>12744</v>
      </c>
      <c r="D1459" s="523"/>
      <c r="E1459" s="523"/>
      <c r="F1459" s="523"/>
      <c r="G1459" s="523"/>
      <c r="H1459" s="523"/>
      <c r="I1459" s="523"/>
      <c r="J1459" s="523"/>
      <c r="K1459" s="523"/>
      <c r="L1459" s="348" t="s">
        <v>510</v>
      </c>
      <c r="M1459" s="341">
        <v>13.07</v>
      </c>
    </row>
    <row r="1460" spans="1:13" ht="12.75" customHeight="1" x14ac:dyDescent="0.25">
      <c r="A1460" s="340" t="s">
        <v>12745</v>
      </c>
      <c r="B1460" s="348" t="s">
        <v>384</v>
      </c>
      <c r="C1460" s="523" t="s">
        <v>12746</v>
      </c>
      <c r="D1460" s="523"/>
      <c r="E1460" s="523"/>
      <c r="F1460" s="523"/>
      <c r="G1460" s="523"/>
      <c r="H1460" s="523"/>
      <c r="I1460" s="523"/>
      <c r="J1460" s="523"/>
      <c r="K1460" s="523"/>
      <c r="L1460" s="348" t="s">
        <v>510</v>
      </c>
      <c r="M1460" s="341">
        <v>188.06</v>
      </c>
    </row>
    <row r="1461" spans="1:13" ht="12.75" customHeight="1" x14ac:dyDescent="0.25">
      <c r="A1461" s="340" t="s">
        <v>12747</v>
      </c>
      <c r="B1461" s="348" t="s">
        <v>384</v>
      </c>
      <c r="C1461" s="523" t="s">
        <v>12748</v>
      </c>
      <c r="D1461" s="523"/>
      <c r="E1461" s="523"/>
      <c r="F1461" s="523"/>
      <c r="G1461" s="523"/>
      <c r="H1461" s="523"/>
      <c r="I1461" s="523"/>
      <c r="J1461" s="523"/>
      <c r="K1461" s="523"/>
      <c r="L1461" s="348" t="s">
        <v>510</v>
      </c>
      <c r="M1461" s="341">
        <v>197.16</v>
      </c>
    </row>
    <row r="1462" spans="1:13" ht="13.5" customHeight="1" x14ac:dyDescent="0.25">
      <c r="A1462" s="340" t="s">
        <v>12749</v>
      </c>
      <c r="B1462" s="348" t="s">
        <v>384</v>
      </c>
      <c r="C1462" s="523" t="s">
        <v>12750</v>
      </c>
      <c r="D1462" s="523"/>
      <c r="E1462" s="523"/>
      <c r="F1462" s="523"/>
      <c r="G1462" s="523"/>
      <c r="H1462" s="523"/>
      <c r="I1462" s="523"/>
      <c r="J1462" s="523"/>
      <c r="K1462" s="523"/>
      <c r="L1462" s="348" t="s">
        <v>510</v>
      </c>
      <c r="M1462" s="341">
        <v>34.81</v>
      </c>
    </row>
    <row r="1463" spans="1:13" ht="12.75" customHeight="1" x14ac:dyDescent="0.25">
      <c r="A1463" s="340" t="s">
        <v>12751</v>
      </c>
      <c r="B1463" s="348" t="s">
        <v>384</v>
      </c>
      <c r="C1463" s="523" t="s">
        <v>12752</v>
      </c>
      <c r="D1463" s="523"/>
      <c r="E1463" s="523"/>
      <c r="F1463" s="523"/>
      <c r="G1463" s="523"/>
      <c r="H1463" s="523"/>
      <c r="I1463" s="523"/>
      <c r="J1463" s="523"/>
      <c r="K1463" s="523"/>
      <c r="L1463" s="348" t="s">
        <v>510</v>
      </c>
      <c r="M1463" s="341">
        <v>3.48</v>
      </c>
    </row>
    <row r="1464" spans="1:13" ht="13.5" customHeight="1" x14ac:dyDescent="0.25">
      <c r="A1464" s="340" t="s">
        <v>12753</v>
      </c>
      <c r="B1464" s="348" t="s">
        <v>384</v>
      </c>
      <c r="C1464" s="523" t="s">
        <v>12754</v>
      </c>
      <c r="D1464" s="523"/>
      <c r="E1464" s="523"/>
      <c r="F1464" s="523"/>
      <c r="G1464" s="523"/>
      <c r="H1464" s="523"/>
      <c r="I1464" s="523"/>
      <c r="J1464" s="523"/>
      <c r="K1464" s="523"/>
      <c r="L1464" s="348" t="s">
        <v>510</v>
      </c>
      <c r="M1464" s="341">
        <v>50.73</v>
      </c>
    </row>
    <row r="1465" spans="1:13" ht="12.75" customHeight="1" x14ac:dyDescent="0.25">
      <c r="A1465" s="340" t="s">
        <v>12755</v>
      </c>
      <c r="B1465" s="348" t="s">
        <v>384</v>
      </c>
      <c r="C1465" s="523" t="s">
        <v>12756</v>
      </c>
      <c r="D1465" s="523"/>
      <c r="E1465" s="523"/>
      <c r="F1465" s="523"/>
      <c r="G1465" s="523"/>
      <c r="H1465" s="523"/>
      <c r="I1465" s="523"/>
      <c r="J1465" s="523"/>
      <c r="K1465" s="523"/>
      <c r="L1465" s="348" t="s">
        <v>510</v>
      </c>
      <c r="M1465" s="341">
        <v>551.27</v>
      </c>
    </row>
    <row r="1466" spans="1:13" ht="12.75" customHeight="1" x14ac:dyDescent="0.25">
      <c r="A1466" s="340" t="s">
        <v>12757</v>
      </c>
      <c r="B1466" s="348" t="s">
        <v>384</v>
      </c>
      <c r="C1466" s="523" t="s">
        <v>12758</v>
      </c>
      <c r="D1466" s="523"/>
      <c r="E1466" s="523"/>
      <c r="F1466" s="523"/>
      <c r="G1466" s="523"/>
      <c r="H1466" s="523"/>
      <c r="I1466" s="523"/>
      <c r="J1466" s="523"/>
      <c r="K1466" s="523"/>
      <c r="L1466" s="348" t="s">
        <v>510</v>
      </c>
      <c r="M1466" s="341">
        <v>6.92</v>
      </c>
    </row>
    <row r="1467" spans="1:13" ht="13.5" customHeight="1" x14ac:dyDescent="0.25">
      <c r="A1467" s="340" t="s">
        <v>12759</v>
      </c>
      <c r="B1467" s="348" t="s">
        <v>384</v>
      </c>
      <c r="C1467" s="523" t="s">
        <v>12760</v>
      </c>
      <c r="D1467" s="523"/>
      <c r="E1467" s="523"/>
      <c r="F1467" s="523"/>
      <c r="G1467" s="523"/>
      <c r="H1467" s="523"/>
      <c r="I1467" s="523"/>
      <c r="J1467" s="523"/>
      <c r="K1467" s="523"/>
      <c r="L1467" s="348" t="s">
        <v>510</v>
      </c>
      <c r="M1467" s="341">
        <v>4.51</v>
      </c>
    </row>
    <row r="1468" spans="1:13" ht="12.75" customHeight="1" x14ac:dyDescent="0.25">
      <c r="A1468" s="340" t="s">
        <v>12761</v>
      </c>
      <c r="B1468" s="348" t="s">
        <v>384</v>
      </c>
      <c r="C1468" s="523" t="s">
        <v>12762</v>
      </c>
      <c r="D1468" s="523"/>
      <c r="E1468" s="523"/>
      <c r="F1468" s="523"/>
      <c r="G1468" s="523"/>
      <c r="H1468" s="523"/>
      <c r="I1468" s="523"/>
      <c r="J1468" s="523"/>
      <c r="K1468" s="523"/>
      <c r="L1468" s="348" t="s">
        <v>510</v>
      </c>
      <c r="M1468" s="341">
        <v>30.32</v>
      </c>
    </row>
    <row r="1469" spans="1:13" ht="13.5" customHeight="1" x14ac:dyDescent="0.25">
      <c r="A1469" s="340" t="s">
        <v>12763</v>
      </c>
      <c r="B1469" s="348" t="s">
        <v>384</v>
      </c>
      <c r="C1469" s="523" t="s">
        <v>12764</v>
      </c>
      <c r="D1469" s="523"/>
      <c r="E1469" s="523"/>
      <c r="F1469" s="523"/>
      <c r="G1469" s="523"/>
      <c r="H1469" s="523"/>
      <c r="I1469" s="523"/>
      <c r="J1469" s="523"/>
      <c r="K1469" s="523"/>
      <c r="L1469" s="348" t="s">
        <v>510</v>
      </c>
      <c r="M1469" s="341">
        <v>4.92</v>
      </c>
    </row>
    <row r="1470" spans="1:13" ht="12.75" customHeight="1" x14ac:dyDescent="0.25">
      <c r="A1470" s="340" t="s">
        <v>12765</v>
      </c>
      <c r="B1470" s="348" t="s">
        <v>384</v>
      </c>
      <c r="C1470" s="523" t="s">
        <v>12766</v>
      </c>
      <c r="D1470" s="523"/>
      <c r="E1470" s="523"/>
      <c r="F1470" s="523"/>
      <c r="G1470" s="523"/>
      <c r="H1470" s="523"/>
      <c r="I1470" s="523"/>
      <c r="J1470" s="523"/>
      <c r="K1470" s="523"/>
      <c r="L1470" s="348" t="s">
        <v>510</v>
      </c>
      <c r="M1470" s="341">
        <v>4.51</v>
      </c>
    </row>
    <row r="1471" spans="1:13" ht="12.75" customHeight="1" x14ac:dyDescent="0.25">
      <c r="A1471" s="340" t="s">
        <v>12767</v>
      </c>
      <c r="B1471" s="348" t="s">
        <v>384</v>
      </c>
      <c r="C1471" s="523" t="s">
        <v>12768</v>
      </c>
      <c r="D1471" s="523"/>
      <c r="E1471" s="523"/>
      <c r="F1471" s="523"/>
      <c r="G1471" s="523"/>
      <c r="H1471" s="523"/>
      <c r="I1471" s="523"/>
      <c r="J1471" s="523"/>
      <c r="K1471" s="523"/>
      <c r="L1471" s="348" t="s">
        <v>510</v>
      </c>
      <c r="M1471" s="341">
        <v>62.63</v>
      </c>
    </row>
    <row r="1472" spans="1:13" ht="13.5" customHeight="1" x14ac:dyDescent="0.25">
      <c r="A1472" s="340" t="s">
        <v>12769</v>
      </c>
      <c r="B1472" s="348" t="s">
        <v>384</v>
      </c>
      <c r="C1472" s="523" t="s">
        <v>12770</v>
      </c>
      <c r="D1472" s="523"/>
      <c r="E1472" s="523"/>
      <c r="F1472" s="523"/>
      <c r="G1472" s="523"/>
      <c r="H1472" s="523"/>
      <c r="I1472" s="523"/>
      <c r="J1472" s="523"/>
      <c r="K1472" s="523"/>
      <c r="L1472" s="348" t="s">
        <v>510</v>
      </c>
      <c r="M1472" s="341">
        <v>3.89</v>
      </c>
    </row>
    <row r="1473" spans="1:13" ht="12.75" customHeight="1" x14ac:dyDescent="0.25">
      <c r="A1473" s="340" t="s">
        <v>12771</v>
      </c>
      <c r="B1473" s="348" t="s">
        <v>384</v>
      </c>
      <c r="C1473" s="523" t="s">
        <v>12772</v>
      </c>
      <c r="D1473" s="523"/>
      <c r="E1473" s="523"/>
      <c r="F1473" s="523"/>
      <c r="G1473" s="523"/>
      <c r="H1473" s="523"/>
      <c r="I1473" s="523"/>
      <c r="J1473" s="523"/>
      <c r="K1473" s="523"/>
      <c r="L1473" s="348" t="s">
        <v>510</v>
      </c>
      <c r="M1473" s="341">
        <v>305.95999999999998</v>
      </c>
    </row>
    <row r="1474" spans="1:13" ht="12.75" customHeight="1" x14ac:dyDescent="0.25">
      <c r="A1474" s="340" t="s">
        <v>12773</v>
      </c>
      <c r="B1474" s="348" t="s">
        <v>384</v>
      </c>
      <c r="C1474" s="523" t="s">
        <v>12774</v>
      </c>
      <c r="D1474" s="523"/>
      <c r="E1474" s="523"/>
      <c r="F1474" s="523"/>
      <c r="G1474" s="523"/>
      <c r="H1474" s="523"/>
      <c r="I1474" s="523"/>
      <c r="J1474" s="523"/>
      <c r="K1474" s="523"/>
      <c r="L1474" s="348" t="s">
        <v>510</v>
      </c>
      <c r="M1474" s="341">
        <v>152.57</v>
      </c>
    </row>
    <row r="1475" spans="1:13" ht="13.5" customHeight="1" x14ac:dyDescent="0.25">
      <c r="A1475" s="340" t="s">
        <v>12775</v>
      </c>
      <c r="B1475" s="348" t="s">
        <v>384</v>
      </c>
      <c r="C1475" s="523" t="s">
        <v>12776</v>
      </c>
      <c r="D1475" s="523"/>
      <c r="E1475" s="523"/>
      <c r="F1475" s="523"/>
      <c r="G1475" s="523"/>
      <c r="H1475" s="523"/>
      <c r="I1475" s="523"/>
      <c r="J1475" s="523"/>
      <c r="K1475" s="523"/>
      <c r="L1475" s="348" t="s">
        <v>510</v>
      </c>
      <c r="M1475" s="341">
        <v>5.94</v>
      </c>
    </row>
    <row r="1476" spans="1:13" ht="12.75" customHeight="1" x14ac:dyDescent="0.25">
      <c r="A1476" s="340" t="s">
        <v>12777</v>
      </c>
      <c r="B1476" s="348" t="s">
        <v>384</v>
      </c>
      <c r="C1476" s="523" t="s">
        <v>12778</v>
      </c>
      <c r="D1476" s="523"/>
      <c r="E1476" s="523"/>
      <c r="F1476" s="523"/>
      <c r="G1476" s="523"/>
      <c r="H1476" s="523"/>
      <c r="I1476" s="523"/>
      <c r="J1476" s="523"/>
      <c r="K1476" s="523"/>
      <c r="L1476" s="348" t="s">
        <v>510</v>
      </c>
      <c r="M1476" s="341">
        <v>4.3099999999999996</v>
      </c>
    </row>
    <row r="1477" spans="1:13" ht="13.5" customHeight="1" x14ac:dyDescent="0.25">
      <c r="A1477" s="340" t="s">
        <v>12779</v>
      </c>
      <c r="B1477" s="348" t="s">
        <v>384</v>
      </c>
      <c r="C1477" s="523" t="s">
        <v>12780</v>
      </c>
      <c r="D1477" s="523"/>
      <c r="E1477" s="523"/>
      <c r="F1477" s="523"/>
      <c r="G1477" s="523"/>
      <c r="H1477" s="523"/>
      <c r="I1477" s="523"/>
      <c r="J1477" s="523"/>
      <c r="K1477" s="523"/>
      <c r="L1477" s="348" t="s">
        <v>510</v>
      </c>
      <c r="M1477" s="341">
        <v>1.95</v>
      </c>
    </row>
    <row r="1478" spans="1:13" ht="12.75" customHeight="1" x14ac:dyDescent="0.25">
      <c r="A1478" s="340" t="s">
        <v>12781</v>
      </c>
      <c r="B1478" s="348" t="s">
        <v>384</v>
      </c>
      <c r="C1478" s="523" t="s">
        <v>12782</v>
      </c>
      <c r="D1478" s="523"/>
      <c r="E1478" s="523"/>
      <c r="F1478" s="523"/>
      <c r="G1478" s="523"/>
      <c r="H1478" s="523"/>
      <c r="I1478" s="523"/>
      <c r="J1478" s="523"/>
      <c r="K1478" s="523"/>
      <c r="L1478" s="348" t="s">
        <v>510</v>
      </c>
      <c r="M1478" s="341">
        <v>2.35</v>
      </c>
    </row>
    <row r="1479" spans="1:13" ht="12.75" customHeight="1" x14ac:dyDescent="0.25">
      <c r="A1479" s="340" t="s">
        <v>12783</v>
      </c>
      <c r="B1479" s="348" t="s">
        <v>384</v>
      </c>
      <c r="C1479" s="523" t="s">
        <v>12784</v>
      </c>
      <c r="D1479" s="523"/>
      <c r="E1479" s="523"/>
      <c r="F1479" s="523"/>
      <c r="G1479" s="523"/>
      <c r="H1479" s="523"/>
      <c r="I1479" s="523"/>
      <c r="J1479" s="523"/>
      <c r="K1479" s="523"/>
      <c r="L1479" s="348" t="s">
        <v>510</v>
      </c>
      <c r="M1479" s="341">
        <v>2.4</v>
      </c>
    </row>
    <row r="1480" spans="1:13" ht="13.5" customHeight="1" x14ac:dyDescent="0.25">
      <c r="A1480" s="340" t="s">
        <v>12785</v>
      </c>
      <c r="B1480" s="348" t="s">
        <v>384</v>
      </c>
      <c r="C1480" s="523" t="s">
        <v>9150</v>
      </c>
      <c r="D1480" s="523"/>
      <c r="E1480" s="523"/>
      <c r="F1480" s="523"/>
      <c r="G1480" s="523"/>
      <c r="H1480" s="523"/>
      <c r="I1480" s="523"/>
      <c r="J1480" s="523"/>
      <c r="K1480" s="523"/>
      <c r="L1480" s="348" t="s">
        <v>510</v>
      </c>
      <c r="M1480" s="341">
        <v>4.5</v>
      </c>
    </row>
    <row r="1481" spans="1:13" ht="12.75" customHeight="1" x14ac:dyDescent="0.25">
      <c r="A1481" s="340" t="s">
        <v>12786</v>
      </c>
      <c r="B1481" s="348" t="s">
        <v>384</v>
      </c>
      <c r="C1481" s="523" t="s">
        <v>12787</v>
      </c>
      <c r="D1481" s="523"/>
      <c r="E1481" s="523"/>
      <c r="F1481" s="523"/>
      <c r="G1481" s="523"/>
      <c r="H1481" s="523"/>
      <c r="I1481" s="523"/>
      <c r="J1481" s="523"/>
      <c r="K1481" s="523"/>
      <c r="L1481" s="348" t="s">
        <v>510</v>
      </c>
      <c r="M1481" s="341">
        <v>25.61</v>
      </c>
    </row>
    <row r="1482" spans="1:13" ht="13.5" customHeight="1" x14ac:dyDescent="0.25">
      <c r="A1482" s="340" t="s">
        <v>12788</v>
      </c>
      <c r="B1482" s="348" t="s">
        <v>384</v>
      </c>
      <c r="C1482" s="523" t="s">
        <v>12789</v>
      </c>
      <c r="D1482" s="523"/>
      <c r="E1482" s="523"/>
      <c r="F1482" s="523"/>
      <c r="G1482" s="523"/>
      <c r="H1482" s="523"/>
      <c r="I1482" s="523"/>
      <c r="J1482" s="523"/>
      <c r="K1482" s="523"/>
      <c r="L1482" s="348" t="s">
        <v>510</v>
      </c>
      <c r="M1482" s="341">
        <v>203.36</v>
      </c>
    </row>
    <row r="1483" spans="1:13" ht="12.75" customHeight="1" x14ac:dyDescent="0.25">
      <c r="A1483" s="340" t="s">
        <v>12790</v>
      </c>
      <c r="B1483" s="348" t="s">
        <v>384</v>
      </c>
      <c r="C1483" s="523" t="s">
        <v>12791</v>
      </c>
      <c r="D1483" s="523"/>
      <c r="E1483" s="523"/>
      <c r="F1483" s="523"/>
      <c r="G1483" s="523"/>
      <c r="H1483" s="523"/>
      <c r="I1483" s="523"/>
      <c r="J1483" s="523"/>
      <c r="K1483" s="523"/>
      <c r="L1483" s="348" t="s">
        <v>510</v>
      </c>
      <c r="M1483" s="341">
        <v>148.15</v>
      </c>
    </row>
    <row r="1484" spans="1:13" ht="12.75" customHeight="1" x14ac:dyDescent="0.25">
      <c r="A1484" s="340" t="s">
        <v>12792</v>
      </c>
      <c r="B1484" s="348" t="s">
        <v>384</v>
      </c>
      <c r="C1484" s="523" t="s">
        <v>12793</v>
      </c>
      <c r="D1484" s="523"/>
      <c r="E1484" s="523"/>
      <c r="F1484" s="523"/>
      <c r="G1484" s="523"/>
      <c r="H1484" s="523"/>
      <c r="I1484" s="523"/>
      <c r="J1484" s="523"/>
      <c r="K1484" s="523"/>
      <c r="L1484" s="348" t="s">
        <v>510</v>
      </c>
      <c r="M1484" s="341">
        <v>2.11</v>
      </c>
    </row>
    <row r="1485" spans="1:13" ht="13.5" customHeight="1" x14ac:dyDescent="0.25">
      <c r="A1485" s="340" t="s">
        <v>12794</v>
      </c>
      <c r="B1485" s="348" t="s">
        <v>384</v>
      </c>
      <c r="C1485" s="523" t="s">
        <v>12795</v>
      </c>
      <c r="D1485" s="523"/>
      <c r="E1485" s="523"/>
      <c r="F1485" s="523"/>
      <c r="G1485" s="523"/>
      <c r="H1485" s="523"/>
      <c r="I1485" s="523"/>
      <c r="J1485" s="523"/>
      <c r="K1485" s="523"/>
      <c r="L1485" s="348" t="s">
        <v>510</v>
      </c>
      <c r="M1485" s="341">
        <v>52.29</v>
      </c>
    </row>
    <row r="1486" spans="1:13" ht="12.75" customHeight="1" x14ac:dyDescent="0.25">
      <c r="A1486" s="340" t="s">
        <v>12796</v>
      </c>
      <c r="B1486" s="348" t="s">
        <v>384</v>
      </c>
      <c r="C1486" s="523" t="s">
        <v>12797</v>
      </c>
      <c r="D1486" s="523"/>
      <c r="E1486" s="523"/>
      <c r="F1486" s="523"/>
      <c r="G1486" s="523"/>
      <c r="H1486" s="523"/>
      <c r="I1486" s="523"/>
      <c r="J1486" s="523"/>
      <c r="K1486" s="523"/>
      <c r="L1486" s="348" t="s">
        <v>510</v>
      </c>
      <c r="M1486" s="341">
        <v>15.83</v>
      </c>
    </row>
    <row r="1487" spans="1:13" ht="13.5" customHeight="1" x14ac:dyDescent="0.25">
      <c r="A1487" s="340" t="s">
        <v>12798</v>
      </c>
      <c r="B1487" s="348" t="s">
        <v>384</v>
      </c>
      <c r="C1487" s="523" t="s">
        <v>12799</v>
      </c>
      <c r="D1487" s="523"/>
      <c r="E1487" s="523"/>
      <c r="F1487" s="523"/>
      <c r="G1487" s="523"/>
      <c r="H1487" s="523"/>
      <c r="I1487" s="523"/>
      <c r="J1487" s="523"/>
      <c r="K1487" s="523"/>
      <c r="L1487" s="348" t="s">
        <v>510</v>
      </c>
      <c r="M1487" s="341">
        <v>49.52</v>
      </c>
    </row>
    <row r="1488" spans="1:13" ht="12.75" customHeight="1" x14ac:dyDescent="0.25">
      <c r="A1488" s="340" t="s">
        <v>12800</v>
      </c>
      <c r="B1488" s="348" t="s">
        <v>384</v>
      </c>
      <c r="C1488" s="523" t="s">
        <v>12801</v>
      </c>
      <c r="D1488" s="523"/>
      <c r="E1488" s="523"/>
      <c r="F1488" s="523"/>
      <c r="G1488" s="523"/>
      <c r="H1488" s="523"/>
      <c r="I1488" s="523"/>
      <c r="J1488" s="523"/>
      <c r="K1488" s="523"/>
      <c r="L1488" s="348" t="s">
        <v>510</v>
      </c>
      <c r="M1488" s="341">
        <v>17.09</v>
      </c>
    </row>
    <row r="1489" spans="1:13" ht="12.75" customHeight="1" x14ac:dyDescent="0.25">
      <c r="A1489" s="340" t="s">
        <v>12802</v>
      </c>
      <c r="B1489" s="348" t="s">
        <v>384</v>
      </c>
      <c r="C1489" s="523" t="s">
        <v>12803</v>
      </c>
      <c r="D1489" s="523"/>
      <c r="E1489" s="523"/>
      <c r="F1489" s="523"/>
      <c r="G1489" s="523"/>
      <c r="H1489" s="523"/>
      <c r="I1489" s="523"/>
      <c r="J1489" s="523"/>
      <c r="K1489" s="523"/>
      <c r="L1489" s="348" t="s">
        <v>510</v>
      </c>
      <c r="M1489" s="341">
        <v>21.07</v>
      </c>
    </row>
    <row r="1490" spans="1:13" ht="13.5" customHeight="1" x14ac:dyDescent="0.25">
      <c r="A1490" s="340" t="s">
        <v>12804</v>
      </c>
      <c r="B1490" s="348" t="s">
        <v>384</v>
      </c>
      <c r="C1490" s="523" t="s">
        <v>12805</v>
      </c>
      <c r="D1490" s="523"/>
      <c r="E1490" s="523"/>
      <c r="F1490" s="523"/>
      <c r="G1490" s="523"/>
      <c r="H1490" s="523"/>
      <c r="I1490" s="523"/>
      <c r="J1490" s="523"/>
      <c r="K1490" s="523"/>
      <c r="L1490" s="348" t="s">
        <v>510</v>
      </c>
      <c r="M1490" s="341">
        <v>576.42999999999995</v>
      </c>
    </row>
    <row r="1491" spans="1:13" ht="12.75" customHeight="1" x14ac:dyDescent="0.25">
      <c r="A1491" s="340" t="s">
        <v>12806</v>
      </c>
      <c r="B1491" s="348" t="s">
        <v>384</v>
      </c>
      <c r="C1491" s="523" t="s">
        <v>12807</v>
      </c>
      <c r="D1491" s="523"/>
      <c r="E1491" s="523"/>
      <c r="F1491" s="523"/>
      <c r="G1491" s="523"/>
      <c r="H1491" s="523"/>
      <c r="I1491" s="523"/>
      <c r="J1491" s="523"/>
      <c r="K1491" s="523"/>
      <c r="L1491" s="348" t="s">
        <v>510</v>
      </c>
      <c r="M1491" s="341">
        <v>84.18</v>
      </c>
    </row>
    <row r="1492" spans="1:13" ht="12.75" customHeight="1" x14ac:dyDescent="0.25">
      <c r="A1492" s="340" t="s">
        <v>12808</v>
      </c>
      <c r="B1492" s="348" t="s">
        <v>384</v>
      </c>
      <c r="C1492" s="523" t="s">
        <v>12809</v>
      </c>
      <c r="D1492" s="523"/>
      <c r="E1492" s="523"/>
      <c r="F1492" s="523"/>
      <c r="G1492" s="523"/>
      <c r="H1492" s="523"/>
      <c r="I1492" s="523"/>
      <c r="J1492" s="523"/>
      <c r="K1492" s="523"/>
      <c r="L1492" s="348" t="s">
        <v>510</v>
      </c>
      <c r="M1492" s="341">
        <v>17.100000000000001</v>
      </c>
    </row>
    <row r="1493" spans="1:13" ht="13.5" customHeight="1" x14ac:dyDescent="0.25">
      <c r="A1493" s="340" t="s">
        <v>12810</v>
      </c>
      <c r="B1493" s="348" t="s">
        <v>384</v>
      </c>
      <c r="C1493" s="523" t="s">
        <v>12811</v>
      </c>
      <c r="D1493" s="523"/>
      <c r="E1493" s="523"/>
      <c r="F1493" s="523"/>
      <c r="G1493" s="523"/>
      <c r="H1493" s="523"/>
      <c r="I1493" s="523"/>
      <c r="J1493" s="523"/>
      <c r="K1493" s="523"/>
      <c r="L1493" s="348" t="s">
        <v>510</v>
      </c>
      <c r="M1493" s="341">
        <v>74.900000000000006</v>
      </c>
    </row>
    <row r="1494" spans="1:13" ht="12.75" customHeight="1" x14ac:dyDescent="0.25">
      <c r="A1494" s="340" t="s">
        <v>12812</v>
      </c>
      <c r="B1494" s="348" t="s">
        <v>384</v>
      </c>
      <c r="C1494" s="523" t="s">
        <v>9169</v>
      </c>
      <c r="D1494" s="523"/>
      <c r="E1494" s="523"/>
      <c r="F1494" s="523"/>
      <c r="G1494" s="523"/>
      <c r="H1494" s="523"/>
      <c r="I1494" s="523"/>
      <c r="J1494" s="523"/>
      <c r="K1494" s="523"/>
      <c r="L1494" s="348" t="s">
        <v>510</v>
      </c>
      <c r="M1494" s="341">
        <v>46.4</v>
      </c>
    </row>
    <row r="1495" spans="1:13" ht="13.5" customHeight="1" x14ac:dyDescent="0.25">
      <c r="A1495" s="340" t="s">
        <v>12813</v>
      </c>
      <c r="B1495" s="348" t="s">
        <v>384</v>
      </c>
      <c r="C1495" s="523" t="s">
        <v>12814</v>
      </c>
      <c r="D1495" s="523"/>
      <c r="E1495" s="523"/>
      <c r="F1495" s="523"/>
      <c r="G1495" s="523"/>
      <c r="H1495" s="523"/>
      <c r="I1495" s="523"/>
      <c r="J1495" s="523"/>
      <c r="K1495" s="523"/>
      <c r="L1495" s="348" t="s">
        <v>510</v>
      </c>
      <c r="M1495" s="341">
        <v>8</v>
      </c>
    </row>
    <row r="1496" spans="1:13" ht="12.75" customHeight="1" x14ac:dyDescent="0.25">
      <c r="A1496" s="340" t="s">
        <v>12815</v>
      </c>
      <c r="B1496" s="348" t="s">
        <v>384</v>
      </c>
      <c r="C1496" s="523" t="s">
        <v>12816</v>
      </c>
      <c r="D1496" s="523"/>
      <c r="E1496" s="523"/>
      <c r="F1496" s="523"/>
      <c r="G1496" s="523"/>
      <c r="H1496" s="523"/>
      <c r="I1496" s="523"/>
      <c r="J1496" s="523"/>
      <c r="K1496" s="523"/>
      <c r="L1496" s="348" t="s">
        <v>510</v>
      </c>
      <c r="M1496" s="341">
        <v>30.28</v>
      </c>
    </row>
    <row r="1497" spans="1:13" ht="12.75" customHeight="1" x14ac:dyDescent="0.25">
      <c r="A1497" s="338" t="s">
        <v>12817</v>
      </c>
      <c r="B1497" s="347" t="s">
        <v>384</v>
      </c>
      <c r="C1497" s="524" t="s">
        <v>12818</v>
      </c>
      <c r="D1497" s="524"/>
      <c r="E1497" s="524"/>
      <c r="F1497" s="524"/>
      <c r="G1497" s="524"/>
      <c r="H1497" s="524"/>
      <c r="I1497" s="524"/>
      <c r="J1497" s="524"/>
      <c r="K1497" s="524"/>
      <c r="L1497" s="339"/>
      <c r="M1497" s="339"/>
    </row>
    <row r="1498" spans="1:13" ht="13.5" customHeight="1" x14ac:dyDescent="0.25">
      <c r="A1498" s="340" t="s">
        <v>12819</v>
      </c>
      <c r="B1498" s="348" t="s">
        <v>384</v>
      </c>
      <c r="C1498" s="523" t="s">
        <v>12820</v>
      </c>
      <c r="D1498" s="523"/>
      <c r="E1498" s="523"/>
      <c r="F1498" s="523"/>
      <c r="G1498" s="523"/>
      <c r="H1498" s="523"/>
      <c r="I1498" s="523"/>
      <c r="J1498" s="523"/>
      <c r="K1498" s="523"/>
      <c r="L1498" s="348" t="s">
        <v>510</v>
      </c>
      <c r="M1498" s="341">
        <v>73.06</v>
      </c>
    </row>
    <row r="1499" spans="1:13" ht="12.75" customHeight="1" x14ac:dyDescent="0.25">
      <c r="A1499" s="335" t="s">
        <v>12821</v>
      </c>
      <c r="B1499" s="336"/>
      <c r="C1499" s="525" t="s">
        <v>12822</v>
      </c>
      <c r="D1499" s="525"/>
      <c r="E1499" s="525"/>
      <c r="F1499" s="525"/>
      <c r="G1499" s="525"/>
      <c r="H1499" s="525"/>
      <c r="I1499" s="525"/>
      <c r="J1499" s="525"/>
      <c r="K1499" s="525"/>
      <c r="L1499" s="337"/>
      <c r="M1499" s="337"/>
    </row>
    <row r="1500" spans="1:13" ht="13.5" customHeight="1" x14ac:dyDescent="0.25">
      <c r="A1500" s="338" t="s">
        <v>2778</v>
      </c>
      <c r="B1500" s="347" t="s">
        <v>384</v>
      </c>
      <c r="C1500" s="524" t="s">
        <v>12823</v>
      </c>
      <c r="D1500" s="524"/>
      <c r="E1500" s="524"/>
      <c r="F1500" s="524"/>
      <c r="G1500" s="524"/>
      <c r="H1500" s="524"/>
      <c r="I1500" s="524"/>
      <c r="J1500" s="524"/>
      <c r="K1500" s="524"/>
      <c r="L1500" s="339"/>
      <c r="M1500" s="339"/>
    </row>
    <row r="1501" spans="1:13" ht="12.75" customHeight="1" x14ac:dyDescent="0.25">
      <c r="A1501" s="340" t="s">
        <v>12824</v>
      </c>
      <c r="B1501" s="348" t="s">
        <v>384</v>
      </c>
      <c r="C1501" s="523" t="s">
        <v>12825</v>
      </c>
      <c r="D1501" s="523"/>
      <c r="E1501" s="523"/>
      <c r="F1501" s="523"/>
      <c r="G1501" s="523"/>
      <c r="H1501" s="523"/>
      <c r="I1501" s="523"/>
      <c r="J1501" s="523"/>
      <c r="K1501" s="523"/>
      <c r="L1501" s="348" t="s">
        <v>510</v>
      </c>
      <c r="M1501" s="341">
        <v>467.72</v>
      </c>
    </row>
    <row r="1502" spans="1:13" ht="2.25" customHeight="1" x14ac:dyDescent="0.25">
      <c r="C1502" s="523"/>
      <c r="D1502" s="523"/>
      <c r="E1502" s="523"/>
      <c r="F1502" s="523"/>
      <c r="G1502" s="523"/>
      <c r="H1502" s="523"/>
      <c r="I1502" s="523"/>
      <c r="J1502" s="523"/>
      <c r="K1502" s="523"/>
    </row>
    <row r="1503" spans="1:13" ht="13.5" customHeight="1" x14ac:dyDescent="0.25">
      <c r="A1503" s="340" t="s">
        <v>12826</v>
      </c>
      <c r="B1503" s="348" t="s">
        <v>384</v>
      </c>
      <c r="C1503" s="523" t="s">
        <v>12827</v>
      </c>
      <c r="D1503" s="523"/>
      <c r="E1503" s="523"/>
      <c r="F1503" s="523"/>
      <c r="G1503" s="523"/>
      <c r="H1503" s="523"/>
      <c r="I1503" s="523"/>
      <c r="J1503" s="523"/>
      <c r="K1503" s="523"/>
      <c r="L1503" s="348" t="s">
        <v>510</v>
      </c>
      <c r="M1503" s="341">
        <v>437.62</v>
      </c>
    </row>
    <row r="1504" spans="1:13" ht="12.75" customHeight="1" x14ac:dyDescent="0.25">
      <c r="A1504" s="340" t="s">
        <v>12828</v>
      </c>
      <c r="B1504" s="348" t="s">
        <v>384</v>
      </c>
      <c r="C1504" s="523" t="s">
        <v>12829</v>
      </c>
      <c r="D1504" s="523"/>
      <c r="E1504" s="523"/>
      <c r="F1504" s="523"/>
      <c r="G1504" s="523"/>
      <c r="H1504" s="523"/>
      <c r="I1504" s="523"/>
      <c r="J1504" s="523"/>
      <c r="K1504" s="523"/>
      <c r="L1504" s="348" t="s">
        <v>510</v>
      </c>
      <c r="M1504" s="341">
        <v>404.6</v>
      </c>
    </row>
    <row r="1505" spans="1:13" ht="2.25" customHeight="1" x14ac:dyDescent="0.25">
      <c r="C1505" s="523"/>
      <c r="D1505" s="523"/>
      <c r="E1505" s="523"/>
      <c r="F1505" s="523"/>
      <c r="G1505" s="523"/>
      <c r="H1505" s="523"/>
      <c r="I1505" s="523"/>
      <c r="J1505" s="523"/>
      <c r="K1505" s="523"/>
    </row>
    <row r="1506" spans="1:13" ht="13.5" customHeight="1" x14ac:dyDescent="0.25">
      <c r="A1506" s="340" t="s">
        <v>12830</v>
      </c>
      <c r="B1506" s="348" t="s">
        <v>384</v>
      </c>
      <c r="C1506" s="523" t="s">
        <v>12831</v>
      </c>
      <c r="D1506" s="523"/>
      <c r="E1506" s="523"/>
      <c r="F1506" s="523"/>
      <c r="G1506" s="523"/>
      <c r="H1506" s="523"/>
      <c r="I1506" s="523"/>
      <c r="J1506" s="523"/>
      <c r="K1506" s="523"/>
      <c r="L1506" s="348" t="s">
        <v>510</v>
      </c>
      <c r="M1506" s="341">
        <v>467.72</v>
      </c>
    </row>
    <row r="1507" spans="1:13" ht="2.25" customHeight="1" x14ac:dyDescent="0.25">
      <c r="C1507" s="523"/>
      <c r="D1507" s="523"/>
      <c r="E1507" s="523"/>
      <c r="F1507" s="523"/>
      <c r="G1507" s="523"/>
      <c r="H1507" s="523"/>
      <c r="I1507" s="523"/>
      <c r="J1507" s="523"/>
      <c r="K1507" s="523"/>
    </row>
    <row r="1508" spans="1:13" ht="13.5" customHeight="1" x14ac:dyDescent="0.25">
      <c r="A1508" s="340" t="s">
        <v>12832</v>
      </c>
      <c r="B1508" s="348" t="s">
        <v>384</v>
      </c>
      <c r="C1508" s="523" t="s">
        <v>12833</v>
      </c>
      <c r="D1508" s="523"/>
      <c r="E1508" s="523"/>
      <c r="F1508" s="523"/>
      <c r="G1508" s="523"/>
      <c r="H1508" s="523"/>
      <c r="I1508" s="523"/>
      <c r="J1508" s="523"/>
      <c r="K1508" s="523"/>
      <c r="L1508" s="348" t="s">
        <v>510</v>
      </c>
      <c r="M1508" s="341">
        <v>472.85</v>
      </c>
    </row>
    <row r="1509" spans="1:13" ht="2.25" customHeight="1" x14ac:dyDescent="0.25">
      <c r="C1509" s="523"/>
      <c r="D1509" s="523"/>
      <c r="E1509" s="523"/>
      <c r="F1509" s="523"/>
      <c r="G1509" s="523"/>
      <c r="H1509" s="523"/>
      <c r="I1509" s="523"/>
      <c r="J1509" s="523"/>
      <c r="K1509" s="523"/>
    </row>
    <row r="1510" spans="1:13" ht="12.75" customHeight="1" x14ac:dyDescent="0.25">
      <c r="A1510" s="338" t="s">
        <v>2786</v>
      </c>
      <c r="B1510" s="347" t="s">
        <v>384</v>
      </c>
      <c r="C1510" s="524" t="s">
        <v>12834</v>
      </c>
      <c r="D1510" s="524"/>
      <c r="E1510" s="524"/>
      <c r="F1510" s="524"/>
      <c r="G1510" s="524"/>
      <c r="H1510" s="524"/>
      <c r="I1510" s="524"/>
      <c r="J1510" s="524"/>
      <c r="K1510" s="524"/>
      <c r="L1510" s="339"/>
      <c r="M1510" s="339"/>
    </row>
    <row r="1511" spans="1:13" ht="13.5" customHeight="1" x14ac:dyDescent="0.25">
      <c r="A1511" s="340" t="s">
        <v>12835</v>
      </c>
      <c r="B1511" s="348" t="s">
        <v>384</v>
      </c>
      <c r="C1511" s="523" t="s">
        <v>12836</v>
      </c>
      <c r="D1511" s="523"/>
      <c r="E1511" s="523"/>
      <c r="F1511" s="523"/>
      <c r="G1511" s="523"/>
      <c r="H1511" s="523"/>
      <c r="I1511" s="523"/>
      <c r="J1511" s="523"/>
      <c r="K1511" s="523"/>
      <c r="L1511" s="348" t="s">
        <v>510</v>
      </c>
      <c r="M1511" s="341">
        <v>465.84</v>
      </c>
    </row>
    <row r="1512" spans="1:13" ht="12.75" customHeight="1" x14ac:dyDescent="0.25">
      <c r="A1512" s="340" t="s">
        <v>12837</v>
      </c>
      <c r="B1512" s="348" t="s">
        <v>384</v>
      </c>
      <c r="C1512" s="523" t="s">
        <v>12838</v>
      </c>
      <c r="D1512" s="523"/>
      <c r="E1512" s="523"/>
      <c r="F1512" s="523"/>
      <c r="G1512" s="523"/>
      <c r="H1512" s="523"/>
      <c r="I1512" s="523"/>
      <c r="J1512" s="523"/>
      <c r="K1512" s="523"/>
      <c r="L1512" s="348" t="s">
        <v>510</v>
      </c>
      <c r="M1512" s="341">
        <v>502.3</v>
      </c>
    </row>
    <row r="1513" spans="1:13" ht="13.5" customHeight="1" x14ac:dyDescent="0.25">
      <c r="A1513" s="340" t="s">
        <v>12839</v>
      </c>
      <c r="B1513" s="348" t="s">
        <v>384</v>
      </c>
      <c r="C1513" s="523" t="s">
        <v>12840</v>
      </c>
      <c r="D1513" s="523"/>
      <c r="E1513" s="523"/>
      <c r="F1513" s="523"/>
      <c r="G1513" s="523"/>
      <c r="H1513" s="523"/>
      <c r="I1513" s="523"/>
      <c r="J1513" s="523"/>
      <c r="K1513" s="523"/>
      <c r="L1513" s="348" t="s">
        <v>510</v>
      </c>
      <c r="M1513" s="341">
        <v>503.75</v>
      </c>
    </row>
    <row r="1514" spans="1:13" ht="12.75" customHeight="1" x14ac:dyDescent="0.25">
      <c r="A1514" s="340" t="s">
        <v>12841</v>
      </c>
      <c r="B1514" s="348" t="s">
        <v>384</v>
      </c>
      <c r="C1514" s="523" t="s">
        <v>12842</v>
      </c>
      <c r="D1514" s="523"/>
      <c r="E1514" s="523"/>
      <c r="F1514" s="523"/>
      <c r="G1514" s="523"/>
      <c r="H1514" s="523"/>
      <c r="I1514" s="523"/>
      <c r="J1514" s="523"/>
      <c r="K1514" s="523"/>
      <c r="L1514" s="348" t="s">
        <v>510</v>
      </c>
      <c r="M1514" s="341">
        <v>514.29999999999995</v>
      </c>
    </row>
    <row r="1515" spans="1:13" ht="12.75" customHeight="1" x14ac:dyDescent="0.25">
      <c r="A1515" s="340" t="s">
        <v>12843</v>
      </c>
      <c r="B1515" s="348" t="s">
        <v>384</v>
      </c>
      <c r="C1515" s="523" t="s">
        <v>12844</v>
      </c>
      <c r="D1515" s="523"/>
      <c r="E1515" s="523"/>
      <c r="F1515" s="523"/>
      <c r="G1515" s="523"/>
      <c r="H1515" s="523"/>
      <c r="I1515" s="523"/>
      <c r="J1515" s="523"/>
      <c r="K1515" s="523"/>
      <c r="L1515" s="348" t="s">
        <v>510</v>
      </c>
      <c r="M1515" s="341">
        <v>842.14</v>
      </c>
    </row>
    <row r="1516" spans="1:13" ht="3" customHeight="1" x14ac:dyDescent="0.25">
      <c r="C1516" s="523"/>
      <c r="D1516" s="523"/>
      <c r="E1516" s="523"/>
      <c r="F1516" s="523"/>
      <c r="G1516" s="523"/>
      <c r="H1516" s="523"/>
      <c r="I1516" s="523"/>
      <c r="J1516" s="523"/>
      <c r="K1516" s="523"/>
    </row>
    <row r="1517" spans="1:13" ht="12.75" customHeight="1" x14ac:dyDescent="0.25">
      <c r="A1517" s="340" t="s">
        <v>12845</v>
      </c>
      <c r="B1517" s="348" t="s">
        <v>384</v>
      </c>
      <c r="C1517" s="523" t="s">
        <v>12846</v>
      </c>
      <c r="D1517" s="523"/>
      <c r="E1517" s="523"/>
      <c r="F1517" s="523"/>
      <c r="G1517" s="523"/>
      <c r="H1517" s="523"/>
      <c r="I1517" s="523"/>
      <c r="J1517" s="523"/>
      <c r="K1517" s="523"/>
      <c r="L1517" s="348" t="s">
        <v>510</v>
      </c>
      <c r="M1517" s="341">
        <v>852.69</v>
      </c>
    </row>
    <row r="1518" spans="1:13" ht="3" customHeight="1" x14ac:dyDescent="0.25">
      <c r="C1518" s="523"/>
      <c r="D1518" s="523"/>
      <c r="E1518" s="523"/>
      <c r="F1518" s="523"/>
      <c r="G1518" s="523"/>
      <c r="H1518" s="523"/>
      <c r="I1518" s="523"/>
      <c r="J1518" s="523"/>
      <c r="K1518" s="523"/>
    </row>
    <row r="1519" spans="1:13" ht="12.75" customHeight="1" x14ac:dyDescent="0.25">
      <c r="A1519" s="338" t="s">
        <v>2838</v>
      </c>
      <c r="B1519" s="347" t="s">
        <v>384</v>
      </c>
      <c r="C1519" s="524" t="s">
        <v>12847</v>
      </c>
      <c r="D1519" s="524"/>
      <c r="E1519" s="524"/>
      <c r="F1519" s="524"/>
      <c r="G1519" s="524"/>
      <c r="H1519" s="524"/>
      <c r="I1519" s="524"/>
      <c r="J1519" s="524"/>
      <c r="K1519" s="524"/>
      <c r="L1519" s="339"/>
      <c r="M1519" s="339"/>
    </row>
    <row r="1520" spans="1:13" ht="12.75" customHeight="1" x14ac:dyDescent="0.25">
      <c r="A1520" s="340" t="s">
        <v>12848</v>
      </c>
      <c r="B1520" s="348" t="s">
        <v>384</v>
      </c>
      <c r="C1520" s="523" t="s">
        <v>12849</v>
      </c>
      <c r="D1520" s="523"/>
      <c r="E1520" s="523"/>
      <c r="F1520" s="523"/>
      <c r="G1520" s="523"/>
      <c r="H1520" s="523"/>
      <c r="I1520" s="523"/>
      <c r="J1520" s="523"/>
      <c r="K1520" s="523"/>
      <c r="L1520" s="348" t="s">
        <v>510</v>
      </c>
      <c r="M1520" s="341">
        <v>482.45</v>
      </c>
    </row>
    <row r="1521" spans="1:13" ht="3" customHeight="1" x14ac:dyDescent="0.25">
      <c r="C1521" s="523"/>
      <c r="D1521" s="523"/>
      <c r="E1521" s="523"/>
      <c r="F1521" s="523"/>
      <c r="G1521" s="523"/>
      <c r="H1521" s="523"/>
      <c r="I1521" s="523"/>
      <c r="J1521" s="523"/>
      <c r="K1521" s="523"/>
    </row>
    <row r="1522" spans="1:13" ht="12.75" customHeight="1" x14ac:dyDescent="0.25">
      <c r="A1522" s="338" t="s">
        <v>12850</v>
      </c>
      <c r="B1522" s="347" t="s">
        <v>384</v>
      </c>
      <c r="C1522" s="524" t="s">
        <v>12851</v>
      </c>
      <c r="D1522" s="524"/>
      <c r="E1522" s="524"/>
      <c r="F1522" s="524"/>
      <c r="G1522" s="524"/>
      <c r="H1522" s="524"/>
      <c r="I1522" s="524"/>
      <c r="J1522" s="524"/>
      <c r="K1522" s="524"/>
      <c r="L1522" s="339"/>
      <c r="M1522" s="339"/>
    </row>
    <row r="1523" spans="1:13" ht="12.75" customHeight="1" x14ac:dyDescent="0.25">
      <c r="A1523" s="340" t="s">
        <v>12852</v>
      </c>
      <c r="B1523" s="348" t="s">
        <v>384</v>
      </c>
      <c r="C1523" s="523" t="s">
        <v>12853</v>
      </c>
      <c r="D1523" s="523"/>
      <c r="E1523" s="523"/>
      <c r="F1523" s="523"/>
      <c r="G1523" s="523"/>
      <c r="H1523" s="523"/>
      <c r="I1523" s="523"/>
      <c r="J1523" s="523"/>
      <c r="K1523" s="523"/>
      <c r="L1523" s="348" t="s">
        <v>510</v>
      </c>
      <c r="M1523" s="341">
        <v>242.87</v>
      </c>
    </row>
    <row r="1524" spans="1:13" ht="13.5" customHeight="1" x14ac:dyDescent="0.25">
      <c r="A1524" s="340" t="s">
        <v>12854</v>
      </c>
      <c r="B1524" s="348" t="s">
        <v>384</v>
      </c>
      <c r="C1524" s="523" t="s">
        <v>12855</v>
      </c>
      <c r="D1524" s="523"/>
      <c r="E1524" s="523"/>
      <c r="F1524" s="523"/>
      <c r="G1524" s="523"/>
      <c r="H1524" s="523"/>
      <c r="I1524" s="523"/>
      <c r="J1524" s="523"/>
      <c r="K1524" s="523"/>
      <c r="L1524" s="348" t="s">
        <v>510</v>
      </c>
      <c r="M1524" s="341">
        <v>215.93</v>
      </c>
    </row>
    <row r="1525" spans="1:13" ht="12.75" customHeight="1" x14ac:dyDescent="0.25">
      <c r="A1525" s="340" t="s">
        <v>12856</v>
      </c>
      <c r="B1525" s="348" t="s">
        <v>384</v>
      </c>
      <c r="C1525" s="523" t="s">
        <v>12857</v>
      </c>
      <c r="D1525" s="523"/>
      <c r="E1525" s="523"/>
      <c r="F1525" s="523"/>
      <c r="G1525" s="523"/>
      <c r="H1525" s="523"/>
      <c r="I1525" s="523"/>
      <c r="J1525" s="523"/>
      <c r="K1525" s="523"/>
      <c r="L1525" s="348" t="s">
        <v>510</v>
      </c>
      <c r="M1525" s="341">
        <v>250.93</v>
      </c>
    </row>
    <row r="1526" spans="1:13" ht="13.5" customHeight="1" x14ac:dyDescent="0.25">
      <c r="A1526" s="340" t="s">
        <v>12858</v>
      </c>
      <c r="B1526" s="348" t="s">
        <v>384</v>
      </c>
      <c r="C1526" s="523" t="s">
        <v>12859</v>
      </c>
      <c r="D1526" s="523"/>
      <c r="E1526" s="523"/>
      <c r="F1526" s="523"/>
      <c r="G1526" s="523"/>
      <c r="H1526" s="523"/>
      <c r="I1526" s="523"/>
      <c r="J1526" s="523"/>
      <c r="K1526" s="523"/>
      <c r="L1526" s="348" t="s">
        <v>510</v>
      </c>
      <c r="M1526" s="341">
        <v>250.93</v>
      </c>
    </row>
    <row r="1527" spans="1:13" ht="12.75" customHeight="1" x14ac:dyDescent="0.25">
      <c r="A1527" s="338" t="s">
        <v>12860</v>
      </c>
      <c r="B1527" s="347" t="s">
        <v>384</v>
      </c>
      <c r="C1527" s="524" t="s">
        <v>12861</v>
      </c>
      <c r="D1527" s="524"/>
      <c r="E1527" s="524"/>
      <c r="F1527" s="524"/>
      <c r="G1527" s="524"/>
      <c r="H1527" s="524"/>
      <c r="I1527" s="524"/>
      <c r="J1527" s="524"/>
      <c r="K1527" s="524"/>
      <c r="L1527" s="339"/>
      <c r="M1527" s="339"/>
    </row>
    <row r="1528" spans="1:13" ht="12.75" customHeight="1" x14ac:dyDescent="0.25">
      <c r="A1528" s="340" t="s">
        <v>12862</v>
      </c>
      <c r="B1528" s="348" t="s">
        <v>384</v>
      </c>
      <c r="C1528" s="523" t="s">
        <v>12863</v>
      </c>
      <c r="D1528" s="523"/>
      <c r="E1528" s="523"/>
      <c r="F1528" s="523"/>
      <c r="G1528" s="523"/>
      <c r="H1528" s="523"/>
      <c r="I1528" s="523"/>
      <c r="J1528" s="523"/>
      <c r="K1528" s="523"/>
      <c r="L1528" s="348" t="s">
        <v>510</v>
      </c>
      <c r="M1528" s="341">
        <v>302.16000000000003</v>
      </c>
    </row>
    <row r="1529" spans="1:13" ht="13.5" customHeight="1" x14ac:dyDescent="0.25">
      <c r="A1529" s="340" t="s">
        <v>12864</v>
      </c>
      <c r="B1529" s="348" t="s">
        <v>384</v>
      </c>
      <c r="C1529" s="523" t="s">
        <v>12865</v>
      </c>
      <c r="D1529" s="523"/>
      <c r="E1529" s="523"/>
      <c r="F1529" s="523"/>
      <c r="G1529" s="523"/>
      <c r="H1529" s="523"/>
      <c r="I1529" s="523"/>
      <c r="J1529" s="523"/>
      <c r="K1529" s="523"/>
      <c r="L1529" s="348" t="s">
        <v>510</v>
      </c>
      <c r="M1529" s="341">
        <v>303.62</v>
      </c>
    </row>
    <row r="1530" spans="1:13" ht="12.75" customHeight="1" x14ac:dyDescent="0.25">
      <c r="A1530" s="340" t="s">
        <v>12866</v>
      </c>
      <c r="B1530" s="348" t="s">
        <v>384</v>
      </c>
      <c r="C1530" s="523" t="s">
        <v>12867</v>
      </c>
      <c r="D1530" s="523"/>
      <c r="E1530" s="523"/>
      <c r="F1530" s="523"/>
      <c r="G1530" s="523"/>
      <c r="H1530" s="523"/>
      <c r="I1530" s="523"/>
      <c r="J1530" s="523"/>
      <c r="K1530" s="523"/>
      <c r="L1530" s="348" t="s">
        <v>510</v>
      </c>
      <c r="M1530" s="341">
        <v>305.07</v>
      </c>
    </row>
    <row r="1531" spans="1:13" ht="13.5" customHeight="1" x14ac:dyDescent="0.25">
      <c r="A1531" s="338" t="s">
        <v>12868</v>
      </c>
      <c r="B1531" s="347" t="s">
        <v>384</v>
      </c>
      <c r="C1531" s="524" t="s">
        <v>12869</v>
      </c>
      <c r="D1531" s="524"/>
      <c r="E1531" s="524"/>
      <c r="F1531" s="524"/>
      <c r="G1531" s="524"/>
      <c r="H1531" s="524"/>
      <c r="I1531" s="524"/>
      <c r="J1531" s="524"/>
      <c r="K1531" s="524"/>
      <c r="L1531" s="339"/>
      <c r="M1531" s="339"/>
    </row>
    <row r="1532" spans="1:13" ht="12.75" customHeight="1" x14ac:dyDescent="0.25">
      <c r="A1532" s="340" t="s">
        <v>12870</v>
      </c>
      <c r="B1532" s="348" t="s">
        <v>384</v>
      </c>
      <c r="C1532" s="523" t="s">
        <v>12871</v>
      </c>
      <c r="D1532" s="523"/>
      <c r="E1532" s="523"/>
      <c r="F1532" s="523"/>
      <c r="G1532" s="523"/>
      <c r="H1532" s="523"/>
      <c r="I1532" s="523"/>
      <c r="J1532" s="523"/>
      <c r="K1532" s="523"/>
      <c r="L1532" s="348" t="s">
        <v>510</v>
      </c>
      <c r="M1532" s="341">
        <v>193.88</v>
      </c>
    </row>
    <row r="1533" spans="1:13" ht="12.75" customHeight="1" x14ac:dyDescent="0.25">
      <c r="A1533" s="340" t="s">
        <v>12872</v>
      </c>
      <c r="B1533" s="348" t="s">
        <v>384</v>
      </c>
      <c r="C1533" s="523" t="s">
        <v>12873</v>
      </c>
      <c r="D1533" s="523"/>
      <c r="E1533" s="523"/>
      <c r="F1533" s="523"/>
      <c r="G1533" s="523"/>
      <c r="H1533" s="523"/>
      <c r="I1533" s="523"/>
      <c r="J1533" s="523"/>
      <c r="K1533" s="523"/>
      <c r="L1533" s="348" t="s">
        <v>510</v>
      </c>
      <c r="M1533" s="341">
        <v>223.09</v>
      </c>
    </row>
    <row r="1534" spans="1:13" ht="13.5" customHeight="1" x14ac:dyDescent="0.25">
      <c r="A1534" s="340" t="s">
        <v>12874</v>
      </c>
      <c r="B1534" s="348" t="s">
        <v>384</v>
      </c>
      <c r="C1534" s="523" t="s">
        <v>12875</v>
      </c>
      <c r="D1534" s="523"/>
      <c r="E1534" s="523"/>
      <c r="F1534" s="523"/>
      <c r="G1534" s="523"/>
      <c r="H1534" s="523"/>
      <c r="I1534" s="523"/>
      <c r="J1534" s="523"/>
      <c r="K1534" s="523"/>
      <c r="L1534" s="348" t="s">
        <v>510</v>
      </c>
      <c r="M1534" s="341">
        <v>224.57</v>
      </c>
    </row>
    <row r="1535" spans="1:13" ht="12.75" customHeight="1" x14ac:dyDescent="0.25">
      <c r="A1535" s="340" t="s">
        <v>12876</v>
      </c>
      <c r="B1535" s="348" t="s">
        <v>384</v>
      </c>
      <c r="C1535" s="523" t="s">
        <v>12877</v>
      </c>
      <c r="D1535" s="523"/>
      <c r="E1535" s="523"/>
      <c r="F1535" s="523"/>
      <c r="G1535" s="523"/>
      <c r="H1535" s="523"/>
      <c r="I1535" s="523"/>
      <c r="J1535" s="523"/>
      <c r="K1535" s="523"/>
      <c r="L1535" s="348" t="s">
        <v>510</v>
      </c>
      <c r="M1535" s="341">
        <v>213.61</v>
      </c>
    </row>
    <row r="1536" spans="1:13" ht="12.75" customHeight="1" x14ac:dyDescent="0.25">
      <c r="A1536" s="340" t="s">
        <v>12878</v>
      </c>
      <c r="B1536" s="348" t="s">
        <v>384</v>
      </c>
      <c r="C1536" s="523" t="s">
        <v>12879</v>
      </c>
      <c r="D1536" s="523"/>
      <c r="E1536" s="523"/>
      <c r="F1536" s="523"/>
      <c r="G1536" s="523"/>
      <c r="H1536" s="523"/>
      <c r="I1536" s="523"/>
      <c r="J1536" s="523"/>
      <c r="K1536" s="523"/>
      <c r="L1536" s="348" t="s">
        <v>510</v>
      </c>
      <c r="M1536" s="341">
        <v>232.58</v>
      </c>
    </row>
    <row r="1537" spans="1:13" ht="13.5" customHeight="1" x14ac:dyDescent="0.25">
      <c r="A1537" s="340" t="s">
        <v>12880</v>
      </c>
      <c r="B1537" s="348" t="s">
        <v>384</v>
      </c>
      <c r="C1537" s="523" t="s">
        <v>12881</v>
      </c>
      <c r="D1537" s="523"/>
      <c r="E1537" s="523"/>
      <c r="F1537" s="523"/>
      <c r="G1537" s="523"/>
      <c r="H1537" s="523"/>
      <c r="I1537" s="523"/>
      <c r="J1537" s="523"/>
      <c r="K1537" s="523"/>
      <c r="L1537" s="348" t="s">
        <v>510</v>
      </c>
      <c r="M1537" s="341">
        <v>74.03</v>
      </c>
    </row>
    <row r="1538" spans="1:13" ht="12.75" customHeight="1" x14ac:dyDescent="0.25">
      <c r="A1538" s="340" t="s">
        <v>12882</v>
      </c>
      <c r="B1538" s="348" t="s">
        <v>384</v>
      </c>
      <c r="C1538" s="523" t="s">
        <v>7695</v>
      </c>
      <c r="D1538" s="523"/>
      <c r="E1538" s="523"/>
      <c r="F1538" s="523"/>
      <c r="G1538" s="523"/>
      <c r="H1538" s="523"/>
      <c r="I1538" s="523"/>
      <c r="J1538" s="523"/>
      <c r="K1538" s="523"/>
      <c r="L1538" s="348" t="s">
        <v>510</v>
      </c>
      <c r="M1538" s="341">
        <v>104.13</v>
      </c>
    </row>
    <row r="1539" spans="1:13" ht="13.5" customHeight="1" x14ac:dyDescent="0.25">
      <c r="A1539" s="340" t="s">
        <v>12883</v>
      </c>
      <c r="B1539" s="348" t="s">
        <v>384</v>
      </c>
      <c r="C1539" s="523" t="s">
        <v>12884</v>
      </c>
      <c r="D1539" s="523"/>
      <c r="E1539" s="523"/>
      <c r="F1539" s="523"/>
      <c r="G1539" s="523"/>
      <c r="H1539" s="523"/>
      <c r="I1539" s="523"/>
      <c r="J1539" s="523"/>
      <c r="K1539" s="523"/>
      <c r="L1539" s="348" t="s">
        <v>510</v>
      </c>
      <c r="M1539" s="341">
        <v>10.57</v>
      </c>
    </row>
    <row r="1540" spans="1:13" ht="12.75" customHeight="1" x14ac:dyDescent="0.25">
      <c r="A1540" s="340" t="s">
        <v>12885</v>
      </c>
      <c r="B1540" s="348" t="s">
        <v>384</v>
      </c>
      <c r="C1540" s="523" t="s">
        <v>12886</v>
      </c>
      <c r="D1540" s="523"/>
      <c r="E1540" s="523"/>
      <c r="F1540" s="523"/>
      <c r="G1540" s="523"/>
      <c r="H1540" s="523"/>
      <c r="I1540" s="523"/>
      <c r="J1540" s="523"/>
      <c r="K1540" s="523"/>
      <c r="L1540" s="348" t="s">
        <v>510</v>
      </c>
      <c r="M1540" s="341">
        <v>10.97</v>
      </c>
    </row>
    <row r="1541" spans="1:13" ht="12.75" customHeight="1" x14ac:dyDescent="0.25">
      <c r="A1541" s="340" t="s">
        <v>12887</v>
      </c>
      <c r="B1541" s="348" t="s">
        <v>384</v>
      </c>
      <c r="C1541" s="523" t="s">
        <v>12888</v>
      </c>
      <c r="D1541" s="523"/>
      <c r="E1541" s="523"/>
      <c r="F1541" s="523"/>
      <c r="G1541" s="523"/>
      <c r="H1541" s="523"/>
      <c r="I1541" s="523"/>
      <c r="J1541" s="523"/>
      <c r="K1541" s="523"/>
      <c r="L1541" s="348" t="s">
        <v>510</v>
      </c>
      <c r="M1541" s="341">
        <v>7.92</v>
      </c>
    </row>
    <row r="1542" spans="1:13" ht="13.5" customHeight="1" x14ac:dyDescent="0.25">
      <c r="A1542" s="335" t="s">
        <v>12889</v>
      </c>
      <c r="B1542" s="336"/>
      <c r="C1542" s="525" t="s">
        <v>12890</v>
      </c>
      <c r="D1542" s="525"/>
      <c r="E1542" s="525"/>
      <c r="F1542" s="525"/>
      <c r="G1542" s="525"/>
      <c r="H1542" s="525"/>
      <c r="I1542" s="525"/>
      <c r="J1542" s="525"/>
      <c r="K1542" s="525"/>
      <c r="L1542" s="337"/>
      <c r="M1542" s="337"/>
    </row>
    <row r="1543" spans="1:13" ht="12.75" customHeight="1" x14ac:dyDescent="0.25">
      <c r="A1543" s="338" t="s">
        <v>12891</v>
      </c>
      <c r="B1543" s="347" t="s">
        <v>384</v>
      </c>
      <c r="C1543" s="524" t="s">
        <v>12892</v>
      </c>
      <c r="D1543" s="524"/>
      <c r="E1543" s="524"/>
      <c r="F1543" s="524"/>
      <c r="G1543" s="524"/>
      <c r="H1543" s="524"/>
      <c r="I1543" s="524"/>
      <c r="J1543" s="524"/>
      <c r="K1543" s="524"/>
      <c r="L1543" s="339"/>
      <c r="M1543" s="339"/>
    </row>
    <row r="1544" spans="1:13" ht="13.5" customHeight="1" x14ac:dyDescent="0.25">
      <c r="A1544" s="340" t="s">
        <v>12893</v>
      </c>
      <c r="B1544" s="348" t="s">
        <v>384</v>
      </c>
      <c r="C1544" s="523" t="s">
        <v>12894</v>
      </c>
      <c r="D1544" s="523"/>
      <c r="E1544" s="523"/>
      <c r="F1544" s="523"/>
      <c r="G1544" s="523"/>
      <c r="H1544" s="523"/>
      <c r="I1544" s="523"/>
      <c r="J1544" s="523"/>
      <c r="K1544" s="523"/>
      <c r="L1544" s="348" t="s">
        <v>510</v>
      </c>
      <c r="M1544" s="341">
        <v>1134.82</v>
      </c>
    </row>
    <row r="1545" spans="1:13" ht="12.75" customHeight="1" x14ac:dyDescent="0.25">
      <c r="A1545" s="338" t="s">
        <v>12895</v>
      </c>
      <c r="B1545" s="347" t="s">
        <v>384</v>
      </c>
      <c r="C1545" s="524" t="s">
        <v>12896</v>
      </c>
      <c r="D1545" s="524"/>
      <c r="E1545" s="524"/>
      <c r="F1545" s="524"/>
      <c r="G1545" s="524"/>
      <c r="H1545" s="524"/>
      <c r="I1545" s="524"/>
      <c r="J1545" s="524"/>
      <c r="K1545" s="524"/>
      <c r="L1545" s="339"/>
      <c r="M1545" s="339"/>
    </row>
    <row r="1546" spans="1:13" ht="12.75" customHeight="1" x14ac:dyDescent="0.25">
      <c r="A1546" s="340" t="s">
        <v>12897</v>
      </c>
      <c r="B1546" s="348" t="s">
        <v>384</v>
      </c>
      <c r="C1546" s="523" t="s">
        <v>12898</v>
      </c>
      <c r="D1546" s="523"/>
      <c r="E1546" s="523"/>
      <c r="F1546" s="523"/>
      <c r="G1546" s="523"/>
      <c r="H1546" s="523"/>
      <c r="I1546" s="523"/>
      <c r="J1546" s="523"/>
      <c r="K1546" s="523"/>
      <c r="L1546" s="348" t="s">
        <v>510</v>
      </c>
      <c r="M1546" s="341">
        <v>2032.22</v>
      </c>
    </row>
    <row r="1547" spans="1:13" ht="13.5" customHeight="1" x14ac:dyDescent="0.25">
      <c r="A1547" s="340" t="s">
        <v>12899</v>
      </c>
      <c r="B1547" s="348" t="s">
        <v>384</v>
      </c>
      <c r="C1547" s="523" t="s">
        <v>12900</v>
      </c>
      <c r="D1547" s="523"/>
      <c r="E1547" s="523"/>
      <c r="F1547" s="523"/>
      <c r="G1547" s="523"/>
      <c r="H1547" s="523"/>
      <c r="I1547" s="523"/>
      <c r="J1547" s="523"/>
      <c r="K1547" s="523"/>
      <c r="L1547" s="348" t="s">
        <v>510</v>
      </c>
      <c r="M1547" s="341">
        <v>4410.76</v>
      </c>
    </row>
    <row r="1548" spans="1:13" ht="12.75" customHeight="1" x14ac:dyDescent="0.25">
      <c r="A1548" s="338" t="s">
        <v>12901</v>
      </c>
      <c r="B1548" s="347" t="s">
        <v>384</v>
      </c>
      <c r="C1548" s="524" t="s">
        <v>12902</v>
      </c>
      <c r="D1548" s="524"/>
      <c r="E1548" s="524"/>
      <c r="F1548" s="524"/>
      <c r="G1548" s="524"/>
      <c r="H1548" s="524"/>
      <c r="I1548" s="524"/>
      <c r="J1548" s="524"/>
      <c r="K1548" s="524"/>
      <c r="L1548" s="339"/>
      <c r="M1548" s="339"/>
    </row>
    <row r="1549" spans="1:13" ht="12.75" customHeight="1" x14ac:dyDescent="0.25">
      <c r="A1549" s="340" t="s">
        <v>12903</v>
      </c>
      <c r="B1549" s="348" t="s">
        <v>384</v>
      </c>
      <c r="C1549" s="523" t="s">
        <v>12904</v>
      </c>
      <c r="D1549" s="523"/>
      <c r="E1549" s="523"/>
      <c r="F1549" s="523"/>
      <c r="G1549" s="523"/>
      <c r="H1549" s="523"/>
      <c r="I1549" s="523"/>
      <c r="J1549" s="523"/>
      <c r="K1549" s="523"/>
      <c r="L1549" s="348" t="s">
        <v>510</v>
      </c>
      <c r="M1549" s="341">
        <v>1243.5999999999999</v>
      </c>
    </row>
    <row r="1550" spans="1:13" ht="13.5" customHeight="1" x14ac:dyDescent="0.25">
      <c r="A1550" s="340" t="s">
        <v>12905</v>
      </c>
      <c r="B1550" s="348" t="s">
        <v>384</v>
      </c>
      <c r="C1550" s="523" t="s">
        <v>12906</v>
      </c>
      <c r="D1550" s="523"/>
      <c r="E1550" s="523"/>
      <c r="F1550" s="523"/>
      <c r="G1550" s="523"/>
      <c r="H1550" s="523"/>
      <c r="I1550" s="523"/>
      <c r="J1550" s="523"/>
      <c r="K1550" s="523"/>
      <c r="L1550" s="348" t="s">
        <v>8</v>
      </c>
      <c r="M1550" s="341">
        <v>254.47</v>
      </c>
    </row>
    <row r="1551" spans="1:13" ht="12.75" customHeight="1" x14ac:dyDescent="0.25">
      <c r="A1551" s="340" t="s">
        <v>12907</v>
      </c>
      <c r="B1551" s="348" t="s">
        <v>384</v>
      </c>
      <c r="C1551" s="523" t="s">
        <v>12908</v>
      </c>
      <c r="D1551" s="523"/>
      <c r="E1551" s="523"/>
      <c r="F1551" s="523"/>
      <c r="G1551" s="523"/>
      <c r="H1551" s="523"/>
      <c r="I1551" s="523"/>
      <c r="J1551" s="523"/>
      <c r="K1551" s="523"/>
      <c r="L1551" s="348" t="s">
        <v>8</v>
      </c>
      <c r="M1551" s="341">
        <v>335.27</v>
      </c>
    </row>
    <row r="1552" spans="1:13" ht="13.5" customHeight="1" x14ac:dyDescent="0.25">
      <c r="A1552" s="340" t="s">
        <v>489</v>
      </c>
      <c r="B1552" s="348" t="s">
        <v>384</v>
      </c>
      <c r="C1552" s="523" t="s">
        <v>12909</v>
      </c>
      <c r="D1552" s="523"/>
      <c r="E1552" s="523"/>
      <c r="F1552" s="523"/>
      <c r="G1552" s="523"/>
      <c r="H1552" s="523"/>
      <c r="I1552" s="523"/>
      <c r="J1552" s="523"/>
      <c r="K1552" s="523"/>
      <c r="L1552" s="348" t="s">
        <v>8</v>
      </c>
      <c r="M1552" s="341">
        <v>415.67</v>
      </c>
    </row>
    <row r="1553" spans="1:13" ht="12.75" customHeight="1" x14ac:dyDescent="0.25">
      <c r="A1553" s="340" t="s">
        <v>12910</v>
      </c>
      <c r="B1553" s="348" t="s">
        <v>384</v>
      </c>
      <c r="C1553" s="523" t="s">
        <v>12911</v>
      </c>
      <c r="D1553" s="523"/>
      <c r="E1553" s="523"/>
      <c r="F1553" s="523"/>
      <c r="G1553" s="523"/>
      <c r="H1553" s="523"/>
      <c r="I1553" s="523"/>
      <c r="J1553" s="523"/>
      <c r="K1553" s="523"/>
      <c r="L1553" s="348" t="s">
        <v>8</v>
      </c>
      <c r="M1553" s="341">
        <v>494.07</v>
      </c>
    </row>
    <row r="1554" spans="1:13" ht="12.75" customHeight="1" x14ac:dyDescent="0.25">
      <c r="A1554" s="338" t="s">
        <v>12912</v>
      </c>
      <c r="B1554" s="347" t="s">
        <v>384</v>
      </c>
      <c r="C1554" s="524" t="s">
        <v>12913</v>
      </c>
      <c r="D1554" s="524"/>
      <c r="E1554" s="524"/>
      <c r="F1554" s="524"/>
      <c r="G1554" s="524"/>
      <c r="H1554" s="524"/>
      <c r="I1554" s="524"/>
      <c r="J1554" s="524"/>
      <c r="K1554" s="524"/>
      <c r="L1554" s="339"/>
      <c r="M1554" s="339"/>
    </row>
    <row r="1555" spans="1:13" ht="13.5" customHeight="1" x14ac:dyDescent="0.25">
      <c r="A1555" s="340" t="s">
        <v>12914</v>
      </c>
      <c r="B1555" s="348" t="s">
        <v>384</v>
      </c>
      <c r="C1555" s="523" t="s">
        <v>7503</v>
      </c>
      <c r="D1555" s="523"/>
      <c r="E1555" s="523"/>
      <c r="F1555" s="523"/>
      <c r="G1555" s="523"/>
      <c r="H1555" s="523"/>
      <c r="I1555" s="523"/>
      <c r="J1555" s="523"/>
      <c r="K1555" s="523"/>
      <c r="L1555" s="348" t="s">
        <v>510</v>
      </c>
      <c r="M1555" s="341">
        <v>115.62</v>
      </c>
    </row>
    <row r="1556" spans="1:13" ht="12.75" customHeight="1" x14ac:dyDescent="0.25">
      <c r="A1556" s="340" t="s">
        <v>12915</v>
      </c>
      <c r="B1556" s="348" t="s">
        <v>384</v>
      </c>
      <c r="C1556" s="523" t="s">
        <v>7509</v>
      </c>
      <c r="D1556" s="523"/>
      <c r="E1556" s="523"/>
      <c r="F1556" s="523"/>
      <c r="G1556" s="523"/>
      <c r="H1556" s="523"/>
      <c r="I1556" s="523"/>
      <c r="J1556" s="523"/>
      <c r="K1556" s="523"/>
      <c r="L1556" s="348" t="s">
        <v>510</v>
      </c>
      <c r="M1556" s="341">
        <v>110.14</v>
      </c>
    </row>
    <row r="1557" spans="1:13" ht="13.5" customHeight="1" x14ac:dyDescent="0.25">
      <c r="A1557" s="340" t="s">
        <v>12916</v>
      </c>
      <c r="B1557" s="348" t="s">
        <v>384</v>
      </c>
      <c r="C1557" s="523" t="s">
        <v>7505</v>
      </c>
      <c r="D1557" s="523"/>
      <c r="E1557" s="523"/>
      <c r="F1557" s="523"/>
      <c r="G1557" s="523"/>
      <c r="H1557" s="523"/>
      <c r="I1557" s="523"/>
      <c r="J1557" s="523"/>
      <c r="K1557" s="523"/>
      <c r="L1557" s="348" t="s">
        <v>510</v>
      </c>
      <c r="M1557" s="341">
        <v>122.62</v>
      </c>
    </row>
    <row r="1558" spans="1:13" ht="12.75" customHeight="1" x14ac:dyDescent="0.25">
      <c r="A1558" s="340" t="s">
        <v>12917</v>
      </c>
      <c r="B1558" s="348" t="s">
        <v>384</v>
      </c>
      <c r="C1558" s="523" t="s">
        <v>7507</v>
      </c>
      <c r="D1558" s="523"/>
      <c r="E1558" s="523"/>
      <c r="F1558" s="523"/>
      <c r="G1558" s="523"/>
      <c r="H1558" s="523"/>
      <c r="I1558" s="523"/>
      <c r="J1558" s="523"/>
      <c r="K1558" s="523"/>
      <c r="L1558" s="348" t="s">
        <v>510</v>
      </c>
      <c r="M1558" s="341">
        <v>199.16</v>
      </c>
    </row>
    <row r="1559" spans="1:13" ht="12.75" customHeight="1" x14ac:dyDescent="0.25">
      <c r="A1559" s="340" t="s">
        <v>12918</v>
      </c>
      <c r="B1559" s="348" t="s">
        <v>384</v>
      </c>
      <c r="C1559" s="523" t="s">
        <v>7511</v>
      </c>
      <c r="D1559" s="523"/>
      <c r="E1559" s="523"/>
      <c r="F1559" s="523"/>
      <c r="G1559" s="523"/>
      <c r="H1559" s="523"/>
      <c r="I1559" s="523"/>
      <c r="J1559" s="523"/>
      <c r="K1559" s="523"/>
      <c r="L1559" s="348" t="s">
        <v>510</v>
      </c>
      <c r="M1559" s="341">
        <v>169.56</v>
      </c>
    </row>
    <row r="1560" spans="1:13" ht="13.5" customHeight="1" x14ac:dyDescent="0.25">
      <c r="A1560" s="340" t="s">
        <v>12919</v>
      </c>
      <c r="B1560" s="348" t="s">
        <v>384</v>
      </c>
      <c r="C1560" s="523" t="s">
        <v>7501</v>
      </c>
      <c r="D1560" s="523"/>
      <c r="E1560" s="523"/>
      <c r="F1560" s="523"/>
      <c r="G1560" s="523"/>
      <c r="H1560" s="523"/>
      <c r="I1560" s="523"/>
      <c r="J1560" s="523"/>
      <c r="K1560" s="523"/>
      <c r="L1560" s="348" t="s">
        <v>510</v>
      </c>
      <c r="M1560" s="341">
        <v>79.239999999999995</v>
      </c>
    </row>
    <row r="1561" spans="1:13" ht="12.75" customHeight="1" x14ac:dyDescent="0.25">
      <c r="A1561" s="340" t="s">
        <v>12920</v>
      </c>
      <c r="B1561" s="348" t="s">
        <v>384</v>
      </c>
      <c r="C1561" s="523" t="s">
        <v>12921</v>
      </c>
      <c r="D1561" s="523"/>
      <c r="E1561" s="523"/>
      <c r="F1561" s="523"/>
      <c r="G1561" s="523"/>
      <c r="H1561" s="523"/>
      <c r="I1561" s="523"/>
      <c r="J1561" s="523"/>
      <c r="K1561" s="523"/>
      <c r="L1561" s="348" t="s">
        <v>8</v>
      </c>
      <c r="M1561" s="341">
        <v>72.52</v>
      </c>
    </row>
    <row r="1562" spans="1:13" ht="12.75" customHeight="1" x14ac:dyDescent="0.25">
      <c r="A1562" s="340" t="s">
        <v>16497</v>
      </c>
      <c r="B1562" s="348" t="s">
        <v>384</v>
      </c>
      <c r="C1562" s="523" t="s">
        <v>16498</v>
      </c>
      <c r="D1562" s="523"/>
      <c r="E1562" s="523"/>
      <c r="F1562" s="523"/>
      <c r="G1562" s="523"/>
      <c r="H1562" s="523"/>
      <c r="I1562" s="523"/>
      <c r="J1562" s="523"/>
      <c r="K1562" s="523"/>
      <c r="L1562" s="348" t="s">
        <v>8</v>
      </c>
      <c r="M1562" s="341">
        <v>293.86</v>
      </c>
    </row>
    <row r="1563" spans="1:13" ht="3" customHeight="1" x14ac:dyDescent="0.25">
      <c r="C1563" s="523"/>
      <c r="D1563" s="523"/>
      <c r="E1563" s="523"/>
      <c r="F1563" s="523"/>
      <c r="G1563" s="523"/>
      <c r="H1563" s="523"/>
      <c r="I1563" s="523"/>
      <c r="J1563" s="523"/>
      <c r="K1563" s="523"/>
    </row>
    <row r="1564" spans="1:13" ht="12.75" customHeight="1" x14ac:dyDescent="0.25">
      <c r="A1564" s="340" t="s">
        <v>16499</v>
      </c>
      <c r="B1564" s="348" t="s">
        <v>384</v>
      </c>
      <c r="C1564" s="523" t="s">
        <v>16500</v>
      </c>
      <c r="D1564" s="523"/>
      <c r="E1564" s="523"/>
      <c r="F1564" s="523"/>
      <c r="G1564" s="523"/>
      <c r="H1564" s="523"/>
      <c r="I1564" s="523"/>
      <c r="J1564" s="523"/>
      <c r="K1564" s="523"/>
      <c r="L1564" s="348" t="s">
        <v>8</v>
      </c>
      <c r="M1564" s="341">
        <v>374.2</v>
      </c>
    </row>
    <row r="1565" spans="1:13" ht="3" customHeight="1" x14ac:dyDescent="0.25">
      <c r="C1565" s="523"/>
      <c r="D1565" s="523"/>
      <c r="E1565" s="523"/>
      <c r="F1565" s="523"/>
      <c r="G1565" s="523"/>
      <c r="H1565" s="523"/>
      <c r="I1565" s="523"/>
      <c r="J1565" s="523"/>
      <c r="K1565" s="523"/>
    </row>
    <row r="1566" spans="1:13" ht="12.75" customHeight="1" x14ac:dyDescent="0.25">
      <c r="A1566" s="340" t="s">
        <v>16501</v>
      </c>
      <c r="B1566" s="348" t="s">
        <v>384</v>
      </c>
      <c r="C1566" s="523" t="s">
        <v>16502</v>
      </c>
      <c r="D1566" s="523"/>
      <c r="E1566" s="523"/>
      <c r="F1566" s="523"/>
      <c r="G1566" s="523"/>
      <c r="H1566" s="523"/>
      <c r="I1566" s="523"/>
      <c r="J1566" s="523"/>
      <c r="K1566" s="523"/>
      <c r="L1566" s="348" t="s">
        <v>8</v>
      </c>
      <c r="M1566" s="341">
        <v>449.06</v>
      </c>
    </row>
    <row r="1567" spans="1:13" ht="2.25" customHeight="1" x14ac:dyDescent="0.25">
      <c r="C1567" s="523"/>
      <c r="D1567" s="523"/>
      <c r="E1567" s="523"/>
      <c r="F1567" s="523"/>
      <c r="G1567" s="523"/>
      <c r="H1567" s="523"/>
      <c r="I1567" s="523"/>
      <c r="J1567" s="523"/>
      <c r="K1567" s="523"/>
    </row>
    <row r="1568" spans="1:13" ht="13.5" customHeight="1" x14ac:dyDescent="0.25">
      <c r="A1568" s="340" t="s">
        <v>16503</v>
      </c>
      <c r="B1568" s="348" t="s">
        <v>384</v>
      </c>
      <c r="C1568" s="523" t="s">
        <v>16504</v>
      </c>
      <c r="D1568" s="523"/>
      <c r="E1568" s="523"/>
      <c r="F1568" s="523"/>
      <c r="G1568" s="523"/>
      <c r="H1568" s="523"/>
      <c r="I1568" s="523"/>
      <c r="J1568" s="523"/>
      <c r="K1568" s="523"/>
      <c r="L1568" s="348" t="s">
        <v>8</v>
      </c>
      <c r="M1568" s="341">
        <v>307.94</v>
      </c>
    </row>
    <row r="1569" spans="1:13" ht="9" customHeight="1" x14ac:dyDescent="0.25">
      <c r="C1569" s="523"/>
      <c r="D1569" s="523"/>
      <c r="E1569" s="523"/>
      <c r="F1569" s="523"/>
      <c r="G1569" s="523"/>
      <c r="H1569" s="523"/>
      <c r="I1569" s="523"/>
      <c r="J1569" s="523"/>
      <c r="K1569" s="523"/>
    </row>
    <row r="1570" spans="1:13" ht="13.5" customHeight="1" x14ac:dyDescent="0.25">
      <c r="A1570" s="340" t="s">
        <v>16505</v>
      </c>
      <c r="B1570" s="348" t="s">
        <v>384</v>
      </c>
      <c r="C1570" s="523" t="s">
        <v>16506</v>
      </c>
      <c r="D1570" s="523"/>
      <c r="E1570" s="523"/>
      <c r="F1570" s="523"/>
      <c r="G1570" s="523"/>
      <c r="H1570" s="523"/>
      <c r="I1570" s="523"/>
      <c r="J1570" s="523"/>
      <c r="K1570" s="523"/>
      <c r="L1570" s="348" t="s">
        <v>8</v>
      </c>
      <c r="M1570" s="341">
        <v>383.3</v>
      </c>
    </row>
    <row r="1571" spans="1:13" ht="9" customHeight="1" x14ac:dyDescent="0.25">
      <c r="C1571" s="523"/>
      <c r="D1571" s="523"/>
      <c r="E1571" s="523"/>
      <c r="F1571" s="523"/>
      <c r="G1571" s="523"/>
      <c r="H1571" s="523"/>
      <c r="I1571" s="523"/>
      <c r="J1571" s="523"/>
      <c r="K1571" s="523"/>
    </row>
    <row r="1572" spans="1:13" ht="13.5" customHeight="1" x14ac:dyDescent="0.25">
      <c r="A1572" s="338" t="s">
        <v>12922</v>
      </c>
      <c r="B1572" s="347" t="s">
        <v>384</v>
      </c>
      <c r="C1572" s="524" t="s">
        <v>12923</v>
      </c>
      <c r="D1572" s="524"/>
      <c r="E1572" s="524"/>
      <c r="F1572" s="524"/>
      <c r="G1572" s="524"/>
      <c r="H1572" s="524"/>
      <c r="I1572" s="524"/>
      <c r="J1572" s="524"/>
      <c r="K1572" s="524"/>
      <c r="L1572" s="339"/>
      <c r="M1572" s="339"/>
    </row>
    <row r="1573" spans="1:13" ht="12.75" customHeight="1" x14ac:dyDescent="0.25">
      <c r="A1573" s="340" t="s">
        <v>12924</v>
      </c>
      <c r="B1573" s="348" t="s">
        <v>384</v>
      </c>
      <c r="C1573" s="523" t="s">
        <v>12925</v>
      </c>
      <c r="D1573" s="523"/>
      <c r="E1573" s="523"/>
      <c r="F1573" s="523"/>
      <c r="G1573" s="523"/>
      <c r="H1573" s="523"/>
      <c r="I1573" s="523"/>
      <c r="J1573" s="523"/>
      <c r="K1573" s="523"/>
      <c r="L1573" s="348" t="s">
        <v>510</v>
      </c>
      <c r="M1573" s="341">
        <v>265.74</v>
      </c>
    </row>
    <row r="1574" spans="1:13" ht="13.5" customHeight="1" x14ac:dyDescent="0.25">
      <c r="A1574" s="340" t="s">
        <v>12926</v>
      </c>
      <c r="B1574" s="348" t="s">
        <v>384</v>
      </c>
      <c r="C1574" s="523" t="s">
        <v>12927</v>
      </c>
      <c r="D1574" s="523"/>
      <c r="E1574" s="523"/>
      <c r="F1574" s="523"/>
      <c r="G1574" s="523"/>
      <c r="H1574" s="523"/>
      <c r="I1574" s="523"/>
      <c r="J1574" s="523"/>
      <c r="K1574" s="523"/>
      <c r="L1574" s="348" t="s">
        <v>510</v>
      </c>
      <c r="M1574" s="341">
        <v>348.99</v>
      </c>
    </row>
    <row r="1575" spans="1:13" ht="12.75" customHeight="1" x14ac:dyDescent="0.25">
      <c r="A1575" s="340" t="s">
        <v>12928</v>
      </c>
      <c r="B1575" s="348" t="s">
        <v>384</v>
      </c>
      <c r="C1575" s="523" t="s">
        <v>12929</v>
      </c>
      <c r="D1575" s="523"/>
      <c r="E1575" s="523"/>
      <c r="F1575" s="523"/>
      <c r="G1575" s="523"/>
      <c r="H1575" s="523"/>
      <c r="I1575" s="523"/>
      <c r="J1575" s="523"/>
      <c r="K1575" s="523"/>
      <c r="L1575" s="348" t="s">
        <v>8</v>
      </c>
      <c r="M1575" s="341">
        <v>635.85</v>
      </c>
    </row>
    <row r="1576" spans="1:13" ht="12.75" customHeight="1" x14ac:dyDescent="0.25">
      <c r="A1576" s="340" t="s">
        <v>12930</v>
      </c>
      <c r="B1576" s="348" t="s">
        <v>384</v>
      </c>
      <c r="C1576" s="523" t="s">
        <v>12931</v>
      </c>
      <c r="D1576" s="523"/>
      <c r="E1576" s="523"/>
      <c r="F1576" s="523"/>
      <c r="G1576" s="523"/>
      <c r="H1576" s="523"/>
      <c r="I1576" s="523"/>
      <c r="J1576" s="523"/>
      <c r="K1576" s="523"/>
      <c r="L1576" s="348" t="s">
        <v>510</v>
      </c>
      <c r="M1576" s="341">
        <v>315.38</v>
      </c>
    </row>
    <row r="1577" spans="1:13" ht="13.5" customHeight="1" x14ac:dyDescent="0.25">
      <c r="A1577" s="340" t="s">
        <v>12932</v>
      </c>
      <c r="B1577" s="348" t="s">
        <v>384</v>
      </c>
      <c r="C1577" s="523" t="s">
        <v>12933</v>
      </c>
      <c r="D1577" s="523"/>
      <c r="E1577" s="523"/>
      <c r="F1577" s="523"/>
      <c r="G1577" s="523"/>
      <c r="H1577" s="523"/>
      <c r="I1577" s="523"/>
      <c r="J1577" s="523"/>
      <c r="K1577" s="523"/>
      <c r="L1577" s="348" t="s">
        <v>510</v>
      </c>
      <c r="M1577" s="341">
        <v>1113.51</v>
      </c>
    </row>
    <row r="1578" spans="1:13" ht="12.75" customHeight="1" x14ac:dyDescent="0.25">
      <c r="A1578" s="338" t="s">
        <v>12934</v>
      </c>
      <c r="B1578" s="347" t="s">
        <v>384</v>
      </c>
      <c r="C1578" s="524" t="s">
        <v>12935</v>
      </c>
      <c r="D1578" s="524"/>
      <c r="E1578" s="524"/>
      <c r="F1578" s="524"/>
      <c r="G1578" s="524"/>
      <c r="H1578" s="524"/>
      <c r="I1578" s="524"/>
      <c r="J1578" s="524"/>
      <c r="K1578" s="524"/>
      <c r="L1578" s="339"/>
      <c r="M1578" s="339"/>
    </row>
    <row r="1579" spans="1:13" ht="12.75" customHeight="1" x14ac:dyDescent="0.25">
      <c r="A1579" s="340" t="s">
        <v>12936</v>
      </c>
      <c r="B1579" s="348" t="s">
        <v>384</v>
      </c>
      <c r="C1579" s="523" t="s">
        <v>12937</v>
      </c>
      <c r="D1579" s="523"/>
      <c r="E1579" s="523"/>
      <c r="F1579" s="523"/>
      <c r="G1579" s="523"/>
      <c r="H1579" s="523"/>
      <c r="I1579" s="523"/>
      <c r="J1579" s="523"/>
      <c r="K1579" s="523"/>
      <c r="L1579" s="348" t="s">
        <v>510</v>
      </c>
      <c r="M1579" s="341">
        <v>1399.73</v>
      </c>
    </row>
    <row r="1580" spans="1:13" ht="13.5" customHeight="1" x14ac:dyDescent="0.25">
      <c r="A1580" s="340" t="s">
        <v>12938</v>
      </c>
      <c r="B1580" s="348" t="s">
        <v>384</v>
      </c>
      <c r="C1580" s="523" t="s">
        <v>12939</v>
      </c>
      <c r="D1580" s="523"/>
      <c r="E1580" s="523"/>
      <c r="F1580" s="523"/>
      <c r="G1580" s="523"/>
      <c r="H1580" s="523"/>
      <c r="I1580" s="523"/>
      <c r="J1580" s="523"/>
      <c r="K1580" s="523"/>
      <c r="L1580" s="348" t="s">
        <v>510</v>
      </c>
      <c r="M1580" s="341">
        <v>2322.9899999999998</v>
      </c>
    </row>
    <row r="1581" spans="1:13" ht="12.75" customHeight="1" x14ac:dyDescent="0.25">
      <c r="A1581" s="340" t="s">
        <v>12940</v>
      </c>
      <c r="B1581" s="348" t="s">
        <v>384</v>
      </c>
      <c r="C1581" s="523" t="s">
        <v>12941</v>
      </c>
      <c r="D1581" s="523"/>
      <c r="E1581" s="523"/>
      <c r="F1581" s="523"/>
      <c r="G1581" s="523"/>
      <c r="H1581" s="523"/>
      <c r="I1581" s="523"/>
      <c r="J1581" s="523"/>
      <c r="K1581" s="523"/>
      <c r="L1581" s="348" t="s">
        <v>510</v>
      </c>
      <c r="M1581" s="341">
        <v>1773.64</v>
      </c>
    </row>
    <row r="1582" spans="1:13" ht="13.5" customHeight="1" x14ac:dyDescent="0.25">
      <c r="A1582" s="340" t="s">
        <v>12942</v>
      </c>
      <c r="B1582" s="348" t="s">
        <v>384</v>
      </c>
      <c r="C1582" s="523" t="s">
        <v>12943</v>
      </c>
      <c r="D1582" s="523"/>
      <c r="E1582" s="523"/>
      <c r="F1582" s="523"/>
      <c r="G1582" s="523"/>
      <c r="H1582" s="523"/>
      <c r="I1582" s="523"/>
      <c r="J1582" s="523"/>
      <c r="K1582" s="523"/>
      <c r="L1582" s="348" t="s">
        <v>510</v>
      </c>
      <c r="M1582" s="341">
        <v>2196.77</v>
      </c>
    </row>
    <row r="1583" spans="1:13" ht="12.75" customHeight="1" x14ac:dyDescent="0.25">
      <c r="A1583" s="340" t="s">
        <v>12944</v>
      </c>
      <c r="B1583" s="348" t="s">
        <v>384</v>
      </c>
      <c r="C1583" s="523" t="s">
        <v>12945</v>
      </c>
      <c r="D1583" s="523"/>
      <c r="E1583" s="523"/>
      <c r="F1583" s="523"/>
      <c r="G1583" s="523"/>
      <c r="H1583" s="523"/>
      <c r="I1583" s="523"/>
      <c r="J1583" s="523"/>
      <c r="K1583" s="523"/>
      <c r="L1583" s="348" t="s">
        <v>510</v>
      </c>
      <c r="M1583" s="341">
        <v>695.58</v>
      </c>
    </row>
    <row r="1584" spans="1:13" ht="12.75" customHeight="1" x14ac:dyDescent="0.25">
      <c r="A1584" s="340" t="s">
        <v>12946</v>
      </c>
      <c r="B1584" s="348" t="s">
        <v>384</v>
      </c>
      <c r="C1584" s="523" t="s">
        <v>12947</v>
      </c>
      <c r="D1584" s="523"/>
      <c r="E1584" s="523"/>
      <c r="F1584" s="523"/>
      <c r="G1584" s="523"/>
      <c r="H1584" s="523"/>
      <c r="I1584" s="523"/>
      <c r="J1584" s="523"/>
      <c r="K1584" s="523"/>
      <c r="L1584" s="348" t="s">
        <v>510</v>
      </c>
      <c r="M1584" s="341">
        <v>950.54</v>
      </c>
    </row>
    <row r="1585" spans="1:13" ht="13.5" customHeight="1" x14ac:dyDescent="0.25">
      <c r="A1585" s="340" t="s">
        <v>12948</v>
      </c>
      <c r="B1585" s="348" t="s">
        <v>384</v>
      </c>
      <c r="C1585" s="523" t="s">
        <v>12949</v>
      </c>
      <c r="D1585" s="523"/>
      <c r="E1585" s="523"/>
      <c r="F1585" s="523"/>
      <c r="G1585" s="523"/>
      <c r="H1585" s="523"/>
      <c r="I1585" s="523"/>
      <c r="J1585" s="523"/>
      <c r="K1585" s="523"/>
      <c r="L1585" s="348" t="s">
        <v>510</v>
      </c>
      <c r="M1585" s="341">
        <v>1276.08</v>
      </c>
    </row>
    <row r="1586" spans="1:13" ht="12.75" customHeight="1" x14ac:dyDescent="0.25">
      <c r="A1586" s="340" t="s">
        <v>12950</v>
      </c>
      <c r="B1586" s="348" t="s">
        <v>384</v>
      </c>
      <c r="C1586" s="523" t="s">
        <v>12951</v>
      </c>
      <c r="D1586" s="523"/>
      <c r="E1586" s="523"/>
      <c r="F1586" s="523"/>
      <c r="G1586" s="523"/>
      <c r="H1586" s="523"/>
      <c r="I1586" s="523"/>
      <c r="J1586" s="523"/>
      <c r="K1586" s="523"/>
      <c r="L1586" s="348" t="s">
        <v>510</v>
      </c>
      <c r="M1586" s="341">
        <v>1069.57</v>
      </c>
    </row>
    <row r="1587" spans="1:13" ht="13.5" customHeight="1" x14ac:dyDescent="0.25">
      <c r="A1587" s="340" t="s">
        <v>12952</v>
      </c>
      <c r="B1587" s="348" t="s">
        <v>384</v>
      </c>
      <c r="C1587" s="523" t="s">
        <v>12953</v>
      </c>
      <c r="D1587" s="523"/>
      <c r="E1587" s="523"/>
      <c r="F1587" s="523"/>
      <c r="G1587" s="523"/>
      <c r="H1587" s="523"/>
      <c r="I1587" s="523"/>
      <c r="J1587" s="523"/>
      <c r="K1587" s="523"/>
      <c r="L1587" s="348" t="s">
        <v>510</v>
      </c>
      <c r="M1587" s="341">
        <v>1492.81</v>
      </c>
    </row>
    <row r="1588" spans="1:13" ht="12.75" customHeight="1" x14ac:dyDescent="0.25">
      <c r="A1588" s="340" t="s">
        <v>12954</v>
      </c>
      <c r="B1588" s="348" t="s">
        <v>384</v>
      </c>
      <c r="C1588" s="523" t="s">
        <v>12955</v>
      </c>
      <c r="D1588" s="523"/>
      <c r="E1588" s="523"/>
      <c r="F1588" s="523"/>
      <c r="G1588" s="523"/>
      <c r="H1588" s="523"/>
      <c r="I1588" s="523"/>
      <c r="J1588" s="523"/>
      <c r="K1588" s="523"/>
      <c r="L1588" s="348" t="s">
        <v>510</v>
      </c>
      <c r="M1588" s="341">
        <v>1248.72</v>
      </c>
    </row>
    <row r="1589" spans="1:13" ht="12.75" customHeight="1" x14ac:dyDescent="0.25">
      <c r="A1589" s="340" t="s">
        <v>12956</v>
      </c>
      <c r="B1589" s="348" t="s">
        <v>384</v>
      </c>
      <c r="C1589" s="523" t="s">
        <v>12957</v>
      </c>
      <c r="D1589" s="523"/>
      <c r="E1589" s="523"/>
      <c r="F1589" s="523"/>
      <c r="G1589" s="523"/>
      <c r="H1589" s="523"/>
      <c r="I1589" s="523"/>
      <c r="J1589" s="523"/>
      <c r="K1589" s="523"/>
      <c r="L1589" s="348" t="s">
        <v>510</v>
      </c>
      <c r="M1589" s="341">
        <v>1782.57</v>
      </c>
    </row>
    <row r="1590" spans="1:13" ht="13.5" customHeight="1" x14ac:dyDescent="0.25">
      <c r="A1590" s="340" t="s">
        <v>12958</v>
      </c>
      <c r="B1590" s="348" t="s">
        <v>384</v>
      </c>
      <c r="C1590" s="523" t="s">
        <v>12959</v>
      </c>
      <c r="D1590" s="523"/>
      <c r="E1590" s="523"/>
      <c r="F1590" s="523"/>
      <c r="G1590" s="523"/>
      <c r="H1590" s="523"/>
      <c r="I1590" s="523"/>
      <c r="J1590" s="523"/>
      <c r="K1590" s="523"/>
      <c r="L1590" s="348" t="s">
        <v>510</v>
      </c>
      <c r="M1590" s="341">
        <v>2510.6</v>
      </c>
    </row>
    <row r="1591" spans="1:13" ht="12.75" customHeight="1" x14ac:dyDescent="0.25">
      <c r="A1591" s="340" t="s">
        <v>12960</v>
      </c>
      <c r="B1591" s="348" t="s">
        <v>384</v>
      </c>
      <c r="C1591" s="523" t="s">
        <v>12961</v>
      </c>
      <c r="D1591" s="523"/>
      <c r="E1591" s="523"/>
      <c r="F1591" s="523"/>
      <c r="G1591" s="523"/>
      <c r="H1591" s="523"/>
      <c r="I1591" s="523"/>
      <c r="J1591" s="523"/>
      <c r="K1591" s="523"/>
      <c r="L1591" s="348" t="s">
        <v>510</v>
      </c>
      <c r="M1591" s="341">
        <v>2727.94</v>
      </c>
    </row>
    <row r="1592" spans="1:13" ht="12.75" customHeight="1" x14ac:dyDescent="0.25">
      <c r="A1592" s="340" t="s">
        <v>12962</v>
      </c>
      <c r="B1592" s="348" t="s">
        <v>384</v>
      </c>
      <c r="C1592" s="523" t="s">
        <v>12963</v>
      </c>
      <c r="D1592" s="523"/>
      <c r="E1592" s="523"/>
      <c r="F1592" s="523"/>
      <c r="G1592" s="523"/>
      <c r="H1592" s="523"/>
      <c r="I1592" s="523"/>
      <c r="J1592" s="523"/>
      <c r="K1592" s="523"/>
      <c r="L1592" s="348" t="s">
        <v>510</v>
      </c>
      <c r="M1592" s="341">
        <v>425.23</v>
      </c>
    </row>
    <row r="1593" spans="1:13" ht="13.5" customHeight="1" x14ac:dyDescent="0.25">
      <c r="A1593" s="338" t="s">
        <v>12964</v>
      </c>
      <c r="B1593" s="347" t="s">
        <v>384</v>
      </c>
      <c r="C1593" s="524" t="s">
        <v>12965</v>
      </c>
      <c r="D1593" s="524"/>
      <c r="E1593" s="524"/>
      <c r="F1593" s="524"/>
      <c r="G1593" s="524"/>
      <c r="H1593" s="524"/>
      <c r="I1593" s="524"/>
      <c r="J1593" s="524"/>
      <c r="K1593" s="524"/>
      <c r="L1593" s="339"/>
      <c r="M1593" s="339"/>
    </row>
    <row r="1594" spans="1:13" ht="12.75" customHeight="1" x14ac:dyDescent="0.25">
      <c r="A1594" s="340" t="s">
        <v>12966</v>
      </c>
      <c r="B1594" s="348" t="s">
        <v>384</v>
      </c>
      <c r="C1594" s="523" t="s">
        <v>12967</v>
      </c>
      <c r="D1594" s="523"/>
      <c r="E1594" s="523"/>
      <c r="F1594" s="523"/>
      <c r="G1594" s="523"/>
      <c r="H1594" s="523"/>
      <c r="I1594" s="523"/>
      <c r="J1594" s="523"/>
      <c r="K1594" s="523"/>
      <c r="L1594" s="348" t="s">
        <v>510</v>
      </c>
      <c r="M1594" s="341">
        <v>2095.52</v>
      </c>
    </row>
    <row r="1595" spans="1:13" ht="13.5" customHeight="1" x14ac:dyDescent="0.25">
      <c r="A1595" s="340" t="s">
        <v>12968</v>
      </c>
      <c r="B1595" s="348" t="s">
        <v>384</v>
      </c>
      <c r="C1595" s="523" t="s">
        <v>12969</v>
      </c>
      <c r="D1595" s="523"/>
      <c r="E1595" s="523"/>
      <c r="F1595" s="523"/>
      <c r="G1595" s="523"/>
      <c r="H1595" s="523"/>
      <c r="I1595" s="523"/>
      <c r="J1595" s="523"/>
      <c r="K1595" s="523"/>
      <c r="L1595" s="348" t="s">
        <v>510</v>
      </c>
      <c r="M1595" s="341">
        <v>2939.17</v>
      </c>
    </row>
    <row r="1596" spans="1:13" ht="12.75" customHeight="1" x14ac:dyDescent="0.25">
      <c r="A1596" s="338" t="s">
        <v>12970</v>
      </c>
      <c r="B1596" s="347" t="s">
        <v>384</v>
      </c>
      <c r="C1596" s="524" t="s">
        <v>12971</v>
      </c>
      <c r="D1596" s="524"/>
      <c r="E1596" s="524"/>
      <c r="F1596" s="524"/>
      <c r="G1596" s="524"/>
      <c r="H1596" s="524"/>
      <c r="I1596" s="524"/>
      <c r="J1596" s="524"/>
      <c r="K1596" s="524"/>
      <c r="L1596" s="339"/>
      <c r="M1596" s="339"/>
    </row>
    <row r="1597" spans="1:13" ht="12.75" customHeight="1" x14ac:dyDescent="0.25">
      <c r="A1597" s="340" t="s">
        <v>12972</v>
      </c>
      <c r="B1597" s="348" t="s">
        <v>384</v>
      </c>
      <c r="C1597" s="523" t="s">
        <v>12973</v>
      </c>
      <c r="D1597" s="523"/>
      <c r="E1597" s="523"/>
      <c r="F1597" s="523"/>
      <c r="G1597" s="523"/>
      <c r="H1597" s="523"/>
      <c r="I1597" s="523"/>
      <c r="J1597" s="523"/>
      <c r="K1597" s="523"/>
      <c r="L1597" s="348" t="s">
        <v>510</v>
      </c>
      <c r="M1597" s="341">
        <v>511.1</v>
      </c>
    </row>
    <row r="1598" spans="1:13" ht="13.5" customHeight="1" x14ac:dyDescent="0.25">
      <c r="A1598" s="340" t="s">
        <v>12974</v>
      </c>
      <c r="B1598" s="348" t="s">
        <v>384</v>
      </c>
      <c r="C1598" s="523" t="s">
        <v>12975</v>
      </c>
      <c r="D1598" s="523"/>
      <c r="E1598" s="523"/>
      <c r="F1598" s="523"/>
      <c r="G1598" s="523"/>
      <c r="H1598" s="523"/>
      <c r="I1598" s="523"/>
      <c r="J1598" s="523"/>
      <c r="K1598" s="523"/>
      <c r="L1598" s="348" t="s">
        <v>510</v>
      </c>
      <c r="M1598" s="341">
        <v>801.75</v>
      </c>
    </row>
    <row r="1599" spans="1:13" ht="12.75" customHeight="1" x14ac:dyDescent="0.25">
      <c r="A1599" s="338" t="s">
        <v>12976</v>
      </c>
      <c r="B1599" s="347" t="s">
        <v>384</v>
      </c>
      <c r="C1599" s="524" t="s">
        <v>12977</v>
      </c>
      <c r="D1599" s="524"/>
      <c r="E1599" s="524"/>
      <c r="F1599" s="524"/>
      <c r="G1599" s="524"/>
      <c r="H1599" s="524"/>
      <c r="I1599" s="524"/>
      <c r="J1599" s="524"/>
      <c r="K1599" s="524"/>
      <c r="L1599" s="339"/>
      <c r="M1599" s="339"/>
    </row>
    <row r="1600" spans="1:13" ht="13.5" customHeight="1" x14ac:dyDescent="0.25">
      <c r="A1600" s="340" t="s">
        <v>12978</v>
      </c>
      <c r="B1600" s="348" t="s">
        <v>384</v>
      </c>
      <c r="C1600" s="523" t="s">
        <v>12979</v>
      </c>
      <c r="D1600" s="523"/>
      <c r="E1600" s="523"/>
      <c r="F1600" s="523"/>
      <c r="G1600" s="523"/>
      <c r="H1600" s="523"/>
      <c r="I1600" s="523"/>
      <c r="J1600" s="523"/>
      <c r="K1600" s="523"/>
      <c r="L1600" s="348" t="s">
        <v>510</v>
      </c>
      <c r="M1600" s="341">
        <v>1780.76</v>
      </c>
    </row>
    <row r="1601" spans="1:13" ht="12.75" customHeight="1" x14ac:dyDescent="0.25">
      <c r="A1601" s="340" t="s">
        <v>12980</v>
      </c>
      <c r="B1601" s="348" t="s">
        <v>384</v>
      </c>
      <c r="C1601" s="523" t="s">
        <v>12981</v>
      </c>
      <c r="D1601" s="523"/>
      <c r="E1601" s="523"/>
      <c r="F1601" s="523"/>
      <c r="G1601" s="523"/>
      <c r="H1601" s="523"/>
      <c r="I1601" s="523"/>
      <c r="J1601" s="523"/>
      <c r="K1601" s="523"/>
      <c r="L1601" s="348" t="s">
        <v>510</v>
      </c>
      <c r="M1601" s="341">
        <v>496.77</v>
      </c>
    </row>
    <row r="1602" spans="1:13" ht="12.75" customHeight="1" x14ac:dyDescent="0.25">
      <c r="A1602" s="340" t="s">
        <v>12982</v>
      </c>
      <c r="B1602" s="348" t="s">
        <v>384</v>
      </c>
      <c r="C1602" s="523" t="s">
        <v>12983</v>
      </c>
      <c r="D1602" s="523"/>
      <c r="E1602" s="523"/>
      <c r="F1602" s="523"/>
      <c r="G1602" s="523"/>
      <c r="H1602" s="523"/>
      <c r="I1602" s="523"/>
      <c r="J1602" s="523"/>
      <c r="K1602" s="523"/>
      <c r="L1602" s="348" t="s">
        <v>510</v>
      </c>
      <c r="M1602" s="341">
        <v>1081.3</v>
      </c>
    </row>
    <row r="1603" spans="1:13" ht="13.5" customHeight="1" x14ac:dyDescent="0.25">
      <c r="A1603" s="340" t="s">
        <v>12984</v>
      </c>
      <c r="B1603" s="348" t="s">
        <v>384</v>
      </c>
      <c r="C1603" s="523" t="s">
        <v>12985</v>
      </c>
      <c r="D1603" s="523"/>
      <c r="E1603" s="523"/>
      <c r="F1603" s="523"/>
      <c r="G1603" s="523"/>
      <c r="H1603" s="523"/>
      <c r="I1603" s="523"/>
      <c r="J1603" s="523"/>
      <c r="K1603" s="523"/>
      <c r="L1603" s="348" t="s">
        <v>510</v>
      </c>
      <c r="M1603" s="341">
        <v>1919.59</v>
      </c>
    </row>
    <row r="1604" spans="1:13" ht="12.75" customHeight="1" x14ac:dyDescent="0.25">
      <c r="A1604" s="340" t="s">
        <v>12986</v>
      </c>
      <c r="B1604" s="348" t="s">
        <v>384</v>
      </c>
      <c r="C1604" s="523" t="s">
        <v>12987</v>
      </c>
      <c r="D1604" s="523"/>
      <c r="E1604" s="523"/>
      <c r="F1604" s="523"/>
      <c r="G1604" s="523"/>
      <c r="H1604" s="523"/>
      <c r="I1604" s="523"/>
      <c r="J1604" s="523"/>
      <c r="K1604" s="523"/>
      <c r="L1604" s="348" t="s">
        <v>510</v>
      </c>
      <c r="M1604" s="341">
        <v>2038.25</v>
      </c>
    </row>
    <row r="1605" spans="1:13" ht="12.75" customHeight="1" x14ac:dyDescent="0.25">
      <c r="A1605" s="340" t="s">
        <v>12988</v>
      </c>
      <c r="B1605" s="348" t="s">
        <v>384</v>
      </c>
      <c r="C1605" s="523" t="s">
        <v>12989</v>
      </c>
      <c r="D1605" s="523"/>
      <c r="E1605" s="523"/>
      <c r="F1605" s="523"/>
      <c r="G1605" s="523"/>
      <c r="H1605" s="523"/>
      <c r="I1605" s="523"/>
      <c r="J1605" s="523"/>
      <c r="K1605" s="523"/>
      <c r="L1605" s="348" t="s">
        <v>510</v>
      </c>
      <c r="M1605" s="341">
        <v>2163.0300000000002</v>
      </c>
    </row>
    <row r="1606" spans="1:13" ht="13.5" customHeight="1" x14ac:dyDescent="0.25">
      <c r="A1606" s="340" t="s">
        <v>12990</v>
      </c>
      <c r="B1606" s="348" t="s">
        <v>384</v>
      </c>
      <c r="C1606" s="523" t="s">
        <v>12991</v>
      </c>
      <c r="D1606" s="523"/>
      <c r="E1606" s="523"/>
      <c r="F1606" s="523"/>
      <c r="G1606" s="523"/>
      <c r="H1606" s="523"/>
      <c r="I1606" s="523"/>
      <c r="J1606" s="523"/>
      <c r="K1606" s="523"/>
      <c r="L1606" s="348" t="s">
        <v>510</v>
      </c>
      <c r="M1606" s="341">
        <v>1888.99</v>
      </c>
    </row>
    <row r="1607" spans="1:13" ht="12.75" customHeight="1" x14ac:dyDescent="0.25">
      <c r="A1607" s="340" t="s">
        <v>12992</v>
      </c>
      <c r="B1607" s="348" t="s">
        <v>384</v>
      </c>
      <c r="C1607" s="523" t="s">
        <v>12993</v>
      </c>
      <c r="D1607" s="523"/>
      <c r="E1607" s="523"/>
      <c r="F1607" s="523"/>
      <c r="G1607" s="523"/>
      <c r="H1607" s="523"/>
      <c r="I1607" s="523"/>
      <c r="J1607" s="523"/>
      <c r="K1607" s="523"/>
      <c r="L1607" s="348" t="s">
        <v>510</v>
      </c>
      <c r="M1607" s="341">
        <v>1139.94</v>
      </c>
    </row>
    <row r="1608" spans="1:13" ht="13.5" customHeight="1" x14ac:dyDescent="0.25">
      <c r="A1608" s="338" t="s">
        <v>12994</v>
      </c>
      <c r="B1608" s="347" t="s">
        <v>384</v>
      </c>
      <c r="C1608" s="524" t="s">
        <v>12995</v>
      </c>
      <c r="D1608" s="524"/>
      <c r="E1608" s="524"/>
      <c r="F1608" s="524"/>
      <c r="G1608" s="524"/>
      <c r="H1608" s="524"/>
      <c r="I1608" s="524"/>
      <c r="J1608" s="524"/>
      <c r="K1608" s="524"/>
      <c r="L1608" s="339"/>
      <c r="M1608" s="339"/>
    </row>
    <row r="1609" spans="1:13" ht="12.75" customHeight="1" x14ac:dyDescent="0.25">
      <c r="A1609" s="340" t="s">
        <v>12996</v>
      </c>
      <c r="B1609" s="348" t="s">
        <v>384</v>
      </c>
      <c r="C1609" s="523" t="s">
        <v>12997</v>
      </c>
      <c r="D1609" s="523"/>
      <c r="E1609" s="523"/>
      <c r="F1609" s="523"/>
      <c r="G1609" s="523"/>
      <c r="H1609" s="523"/>
      <c r="I1609" s="523"/>
      <c r="J1609" s="523"/>
      <c r="K1609" s="523"/>
      <c r="L1609" s="348" t="s">
        <v>510</v>
      </c>
      <c r="M1609" s="341">
        <v>2249.6799999999998</v>
      </c>
    </row>
    <row r="1610" spans="1:13" ht="12.75" customHeight="1" x14ac:dyDescent="0.25">
      <c r="A1610" s="340" t="s">
        <v>12998</v>
      </c>
      <c r="B1610" s="348" t="s">
        <v>384</v>
      </c>
      <c r="C1610" s="523" t="s">
        <v>12999</v>
      </c>
      <c r="D1610" s="523"/>
      <c r="E1610" s="523"/>
      <c r="F1610" s="523"/>
      <c r="G1610" s="523"/>
      <c r="H1610" s="523"/>
      <c r="I1610" s="523"/>
      <c r="J1610" s="523"/>
      <c r="K1610" s="523"/>
      <c r="L1610" s="348" t="s">
        <v>510</v>
      </c>
      <c r="M1610" s="341">
        <v>1224.6099999999999</v>
      </c>
    </row>
    <row r="1611" spans="1:13" ht="13.5" customHeight="1" x14ac:dyDescent="0.25">
      <c r="A1611" s="340" t="s">
        <v>13000</v>
      </c>
      <c r="B1611" s="348" t="s">
        <v>384</v>
      </c>
      <c r="C1611" s="523" t="s">
        <v>13001</v>
      </c>
      <c r="D1611" s="523"/>
      <c r="E1611" s="523"/>
      <c r="F1611" s="523"/>
      <c r="G1611" s="523"/>
      <c r="H1611" s="523"/>
      <c r="I1611" s="523"/>
      <c r="J1611" s="523"/>
      <c r="K1611" s="523"/>
      <c r="L1611" s="348" t="s">
        <v>510</v>
      </c>
      <c r="M1611" s="341">
        <v>617.46</v>
      </c>
    </row>
    <row r="1612" spans="1:13" ht="12.75" customHeight="1" x14ac:dyDescent="0.25">
      <c r="A1612" s="338" t="s">
        <v>16507</v>
      </c>
      <c r="B1612" s="347" t="s">
        <v>384</v>
      </c>
      <c r="C1612" s="524" t="s">
        <v>532</v>
      </c>
      <c r="D1612" s="524"/>
      <c r="E1612" s="524"/>
      <c r="F1612" s="524"/>
      <c r="G1612" s="524"/>
      <c r="H1612" s="524"/>
      <c r="I1612" s="524"/>
      <c r="J1612" s="524"/>
      <c r="K1612" s="524"/>
      <c r="L1612" s="339"/>
      <c r="M1612" s="339"/>
    </row>
    <row r="1613" spans="1:13" ht="13.5" customHeight="1" x14ac:dyDescent="0.25">
      <c r="A1613" s="340" t="s">
        <v>16508</v>
      </c>
      <c r="B1613" s="348" t="s">
        <v>384</v>
      </c>
      <c r="C1613" s="523" t="s">
        <v>13905</v>
      </c>
      <c r="D1613" s="523"/>
      <c r="E1613" s="523"/>
      <c r="F1613" s="523"/>
      <c r="G1613" s="523"/>
      <c r="H1613" s="523"/>
      <c r="I1613" s="523"/>
      <c r="J1613" s="523"/>
      <c r="K1613" s="523"/>
      <c r="L1613" s="348" t="s">
        <v>9</v>
      </c>
      <c r="M1613" s="341">
        <v>197.35</v>
      </c>
    </row>
    <row r="1614" spans="1:13" ht="12.75" customHeight="1" x14ac:dyDescent="0.25">
      <c r="A1614" s="338" t="s">
        <v>16509</v>
      </c>
      <c r="B1614" s="347" t="s">
        <v>384</v>
      </c>
      <c r="C1614" s="524" t="s">
        <v>13906</v>
      </c>
      <c r="D1614" s="524"/>
      <c r="E1614" s="524"/>
      <c r="F1614" s="524"/>
      <c r="G1614" s="524"/>
      <c r="H1614" s="524"/>
      <c r="I1614" s="524"/>
      <c r="J1614" s="524"/>
      <c r="K1614" s="524"/>
      <c r="L1614" s="339"/>
      <c r="M1614" s="339"/>
    </row>
    <row r="1615" spans="1:13" ht="12.75" customHeight="1" x14ac:dyDescent="0.25">
      <c r="A1615" s="340" t="s">
        <v>16510</v>
      </c>
      <c r="B1615" s="348" t="s">
        <v>384</v>
      </c>
      <c r="C1615" s="523" t="s">
        <v>13907</v>
      </c>
      <c r="D1615" s="523"/>
      <c r="E1615" s="523"/>
      <c r="F1615" s="523"/>
      <c r="G1615" s="523"/>
      <c r="H1615" s="523"/>
      <c r="I1615" s="523"/>
      <c r="J1615" s="523"/>
      <c r="K1615" s="523"/>
      <c r="L1615" s="348" t="s">
        <v>510</v>
      </c>
      <c r="M1615" s="341">
        <v>73.09</v>
      </c>
    </row>
    <row r="1616" spans="1:13" ht="13.5" customHeight="1" x14ac:dyDescent="0.25">
      <c r="A1616" s="340" t="s">
        <v>16511</v>
      </c>
      <c r="B1616" s="348" t="s">
        <v>384</v>
      </c>
      <c r="C1616" s="523" t="s">
        <v>13908</v>
      </c>
      <c r="D1616" s="523"/>
      <c r="E1616" s="523"/>
      <c r="F1616" s="523"/>
      <c r="G1616" s="523"/>
      <c r="H1616" s="523"/>
      <c r="I1616" s="523"/>
      <c r="J1616" s="523"/>
      <c r="K1616" s="523"/>
      <c r="L1616" s="348" t="s">
        <v>8</v>
      </c>
      <c r="M1616" s="341">
        <v>2.87</v>
      </c>
    </row>
    <row r="1617" spans="1:13" ht="12.75" customHeight="1" x14ac:dyDescent="0.25">
      <c r="A1617" s="335" t="s">
        <v>13002</v>
      </c>
      <c r="B1617" s="336"/>
      <c r="C1617" s="525" t="s">
        <v>3089</v>
      </c>
      <c r="D1617" s="525"/>
      <c r="E1617" s="525"/>
      <c r="F1617" s="525"/>
      <c r="G1617" s="525"/>
      <c r="H1617" s="525"/>
      <c r="I1617" s="525"/>
      <c r="J1617" s="525"/>
      <c r="K1617" s="525"/>
      <c r="L1617" s="337"/>
      <c r="M1617" s="337"/>
    </row>
    <row r="1618" spans="1:13" ht="13.5" customHeight="1" x14ac:dyDescent="0.25">
      <c r="A1618" s="338" t="s">
        <v>3147</v>
      </c>
      <c r="B1618" s="347" t="s">
        <v>384</v>
      </c>
      <c r="C1618" s="524" t="s">
        <v>13003</v>
      </c>
      <c r="D1618" s="524"/>
      <c r="E1618" s="524"/>
      <c r="F1618" s="524"/>
      <c r="G1618" s="524"/>
      <c r="H1618" s="524"/>
      <c r="I1618" s="524"/>
      <c r="J1618" s="524"/>
      <c r="K1618" s="524"/>
      <c r="L1618" s="339"/>
      <c r="M1618" s="339"/>
    </row>
    <row r="1619" spans="1:13" ht="12.75" customHeight="1" x14ac:dyDescent="0.25">
      <c r="A1619" s="340" t="s">
        <v>408</v>
      </c>
      <c r="B1619" s="348" t="s">
        <v>384</v>
      </c>
      <c r="C1619" s="523" t="s">
        <v>13004</v>
      </c>
      <c r="D1619" s="523"/>
      <c r="E1619" s="523"/>
      <c r="F1619" s="523"/>
      <c r="G1619" s="523"/>
      <c r="H1619" s="523"/>
      <c r="I1619" s="523"/>
      <c r="J1619" s="523"/>
      <c r="K1619" s="523"/>
      <c r="L1619" s="348" t="s">
        <v>9</v>
      </c>
      <c r="M1619" s="341">
        <v>7.85</v>
      </c>
    </row>
    <row r="1620" spans="1:13" ht="12.75" customHeight="1" x14ac:dyDescent="0.25">
      <c r="A1620" s="340" t="s">
        <v>13005</v>
      </c>
      <c r="B1620" s="348" t="s">
        <v>384</v>
      </c>
      <c r="C1620" s="523" t="s">
        <v>13006</v>
      </c>
      <c r="D1620" s="523"/>
      <c r="E1620" s="523"/>
      <c r="F1620" s="523"/>
      <c r="G1620" s="523"/>
      <c r="H1620" s="523"/>
      <c r="I1620" s="523"/>
      <c r="J1620" s="523"/>
      <c r="K1620" s="523"/>
      <c r="L1620" s="348" t="s">
        <v>9</v>
      </c>
      <c r="M1620" s="341">
        <v>11.75</v>
      </c>
    </row>
    <row r="1621" spans="1:13" ht="13.5" customHeight="1" x14ac:dyDescent="0.25">
      <c r="A1621" s="340" t="s">
        <v>409</v>
      </c>
      <c r="B1621" s="348" t="s">
        <v>384</v>
      </c>
      <c r="C1621" s="523" t="s">
        <v>13007</v>
      </c>
      <c r="D1621" s="523"/>
      <c r="E1621" s="523"/>
      <c r="F1621" s="523"/>
      <c r="G1621" s="523"/>
      <c r="H1621" s="523"/>
      <c r="I1621" s="523"/>
      <c r="J1621" s="523"/>
      <c r="K1621" s="523"/>
      <c r="L1621" s="348" t="s">
        <v>9</v>
      </c>
      <c r="M1621" s="341">
        <v>26.05</v>
      </c>
    </row>
    <row r="1622" spans="1:13" ht="12.75" customHeight="1" x14ac:dyDescent="0.25">
      <c r="A1622" s="340" t="s">
        <v>407</v>
      </c>
      <c r="B1622" s="348" t="s">
        <v>384</v>
      </c>
      <c r="C1622" s="523" t="s">
        <v>13008</v>
      </c>
      <c r="D1622" s="523"/>
      <c r="E1622" s="523"/>
      <c r="F1622" s="523"/>
      <c r="G1622" s="523"/>
      <c r="H1622" s="523"/>
      <c r="I1622" s="523"/>
      <c r="J1622" s="523"/>
      <c r="K1622" s="523"/>
      <c r="L1622" s="348" t="s">
        <v>9</v>
      </c>
      <c r="M1622" s="341">
        <v>34.07</v>
      </c>
    </row>
    <row r="1623" spans="1:13" ht="12.75" customHeight="1" x14ac:dyDescent="0.25">
      <c r="A1623" s="340" t="s">
        <v>13009</v>
      </c>
      <c r="B1623" s="348" t="s">
        <v>384</v>
      </c>
      <c r="C1623" s="523" t="s">
        <v>13010</v>
      </c>
      <c r="D1623" s="523"/>
      <c r="E1623" s="523"/>
      <c r="F1623" s="523"/>
      <c r="G1623" s="523"/>
      <c r="H1623" s="523"/>
      <c r="I1623" s="523"/>
      <c r="J1623" s="523"/>
      <c r="K1623" s="523"/>
      <c r="L1623" s="348" t="s">
        <v>9</v>
      </c>
      <c r="M1623" s="341">
        <v>36.24</v>
      </c>
    </row>
    <row r="1624" spans="1:13" ht="13.5" customHeight="1" x14ac:dyDescent="0.25">
      <c r="A1624" s="340" t="s">
        <v>13011</v>
      </c>
      <c r="B1624" s="348" t="s">
        <v>384</v>
      </c>
      <c r="C1624" s="523" t="s">
        <v>13012</v>
      </c>
      <c r="D1624" s="523"/>
      <c r="E1624" s="523"/>
      <c r="F1624" s="523"/>
      <c r="G1624" s="523"/>
      <c r="H1624" s="523"/>
      <c r="I1624" s="523"/>
      <c r="J1624" s="523"/>
      <c r="K1624" s="523"/>
      <c r="L1624" s="348" t="s">
        <v>9</v>
      </c>
      <c r="M1624" s="341">
        <v>38.83</v>
      </c>
    </row>
    <row r="1625" spans="1:13" ht="12.75" customHeight="1" x14ac:dyDescent="0.25">
      <c r="A1625" s="340" t="s">
        <v>13013</v>
      </c>
      <c r="B1625" s="348" t="s">
        <v>384</v>
      </c>
      <c r="C1625" s="523" t="s">
        <v>13014</v>
      </c>
      <c r="D1625" s="523"/>
      <c r="E1625" s="523"/>
      <c r="F1625" s="523"/>
      <c r="G1625" s="523"/>
      <c r="H1625" s="523"/>
      <c r="I1625" s="523"/>
      <c r="J1625" s="523"/>
      <c r="K1625" s="523"/>
      <c r="L1625" s="348" t="s">
        <v>9</v>
      </c>
      <c r="M1625" s="341">
        <v>41.73</v>
      </c>
    </row>
    <row r="1626" spans="1:13" ht="13.5" customHeight="1" x14ac:dyDescent="0.25">
      <c r="A1626" s="340" t="s">
        <v>13015</v>
      </c>
      <c r="B1626" s="348" t="s">
        <v>384</v>
      </c>
      <c r="C1626" s="523" t="s">
        <v>13016</v>
      </c>
      <c r="D1626" s="523"/>
      <c r="E1626" s="523"/>
      <c r="F1626" s="523"/>
      <c r="G1626" s="523"/>
      <c r="H1626" s="523"/>
      <c r="I1626" s="523"/>
      <c r="J1626" s="523"/>
      <c r="K1626" s="523"/>
      <c r="L1626" s="348" t="s">
        <v>9</v>
      </c>
      <c r="M1626" s="341">
        <v>20.170000000000002</v>
      </c>
    </row>
    <row r="1627" spans="1:13" ht="12.75" customHeight="1" x14ac:dyDescent="0.25">
      <c r="A1627" s="340" t="s">
        <v>13017</v>
      </c>
      <c r="B1627" s="348" t="s">
        <v>384</v>
      </c>
      <c r="C1627" s="523" t="s">
        <v>13018</v>
      </c>
      <c r="D1627" s="523"/>
      <c r="E1627" s="523"/>
      <c r="F1627" s="523"/>
      <c r="G1627" s="523"/>
      <c r="H1627" s="523"/>
      <c r="I1627" s="523"/>
      <c r="J1627" s="523"/>
      <c r="K1627" s="523"/>
      <c r="L1627" s="348" t="s">
        <v>8</v>
      </c>
      <c r="M1627" s="341">
        <v>11.41</v>
      </c>
    </row>
    <row r="1628" spans="1:13" ht="12.75" customHeight="1" x14ac:dyDescent="0.25">
      <c r="A1628" s="340" t="s">
        <v>13019</v>
      </c>
      <c r="B1628" s="348" t="s">
        <v>384</v>
      </c>
      <c r="C1628" s="523" t="s">
        <v>13020</v>
      </c>
      <c r="D1628" s="523"/>
      <c r="E1628" s="523"/>
      <c r="F1628" s="523"/>
      <c r="G1628" s="523"/>
      <c r="H1628" s="523"/>
      <c r="I1628" s="523"/>
      <c r="J1628" s="523"/>
      <c r="K1628" s="523"/>
      <c r="L1628" s="348" t="s">
        <v>8</v>
      </c>
      <c r="M1628" s="341">
        <v>11.41</v>
      </c>
    </row>
    <row r="1629" spans="1:13" ht="13.5" customHeight="1" x14ac:dyDescent="0.25">
      <c r="A1629" s="338" t="s">
        <v>3151</v>
      </c>
      <c r="B1629" s="347" t="s">
        <v>384</v>
      </c>
      <c r="C1629" s="524" t="s">
        <v>13021</v>
      </c>
      <c r="D1629" s="524"/>
      <c r="E1629" s="524"/>
      <c r="F1629" s="524"/>
      <c r="G1629" s="524"/>
      <c r="H1629" s="524"/>
      <c r="I1629" s="524"/>
      <c r="J1629" s="524"/>
      <c r="K1629" s="524"/>
      <c r="L1629" s="339"/>
      <c r="M1629" s="339"/>
    </row>
    <row r="1630" spans="1:13" ht="12.75" customHeight="1" x14ac:dyDescent="0.25">
      <c r="A1630" s="340" t="s">
        <v>13022</v>
      </c>
      <c r="B1630" s="348" t="s">
        <v>384</v>
      </c>
      <c r="C1630" s="523" t="s">
        <v>13023</v>
      </c>
      <c r="D1630" s="523"/>
      <c r="E1630" s="523"/>
      <c r="F1630" s="523"/>
      <c r="G1630" s="523"/>
      <c r="H1630" s="523"/>
      <c r="I1630" s="523"/>
      <c r="J1630" s="523"/>
      <c r="K1630" s="523"/>
      <c r="L1630" s="348" t="s">
        <v>9</v>
      </c>
      <c r="M1630" s="341">
        <v>65.62</v>
      </c>
    </row>
    <row r="1631" spans="1:13" ht="13.5" customHeight="1" x14ac:dyDescent="0.25">
      <c r="A1631" s="338" t="s">
        <v>3157</v>
      </c>
      <c r="B1631" s="347" t="s">
        <v>384</v>
      </c>
      <c r="C1631" s="524" t="s">
        <v>13024</v>
      </c>
      <c r="D1631" s="524"/>
      <c r="E1631" s="524"/>
      <c r="F1631" s="524"/>
      <c r="G1631" s="524"/>
      <c r="H1631" s="524"/>
      <c r="I1631" s="524"/>
      <c r="J1631" s="524"/>
      <c r="K1631" s="524"/>
      <c r="L1631" s="339"/>
      <c r="M1631" s="339"/>
    </row>
    <row r="1632" spans="1:13" ht="12.75" customHeight="1" x14ac:dyDescent="0.25">
      <c r="A1632" s="340" t="s">
        <v>13025</v>
      </c>
      <c r="B1632" s="348" t="s">
        <v>384</v>
      </c>
      <c r="C1632" s="523" t="s">
        <v>13026</v>
      </c>
      <c r="D1632" s="523"/>
      <c r="E1632" s="523"/>
      <c r="F1632" s="523"/>
      <c r="G1632" s="523"/>
      <c r="H1632" s="523"/>
      <c r="I1632" s="523"/>
      <c r="J1632" s="523"/>
      <c r="K1632" s="523"/>
      <c r="L1632" s="348" t="s">
        <v>9</v>
      </c>
      <c r="M1632" s="341">
        <v>23.2</v>
      </c>
    </row>
    <row r="1633" spans="1:13" ht="12.75" customHeight="1" x14ac:dyDescent="0.25">
      <c r="A1633" s="338" t="s">
        <v>13027</v>
      </c>
      <c r="B1633" s="347" t="s">
        <v>384</v>
      </c>
      <c r="C1633" s="524" t="s">
        <v>13028</v>
      </c>
      <c r="D1633" s="524"/>
      <c r="E1633" s="524"/>
      <c r="F1633" s="524"/>
      <c r="G1633" s="524"/>
      <c r="H1633" s="524"/>
      <c r="I1633" s="524"/>
      <c r="J1633" s="524"/>
      <c r="K1633" s="524"/>
      <c r="L1633" s="339"/>
      <c r="M1633" s="339"/>
    </row>
    <row r="1634" spans="1:13" ht="13.5" customHeight="1" x14ac:dyDescent="0.25">
      <c r="A1634" s="340" t="s">
        <v>13029</v>
      </c>
      <c r="B1634" s="348" t="s">
        <v>384</v>
      </c>
      <c r="C1634" s="523" t="s">
        <v>13030</v>
      </c>
      <c r="D1634" s="523"/>
      <c r="E1634" s="523"/>
      <c r="F1634" s="523"/>
      <c r="G1634" s="523"/>
      <c r="H1634" s="523"/>
      <c r="I1634" s="523"/>
      <c r="J1634" s="523"/>
      <c r="K1634" s="523"/>
      <c r="L1634" s="348" t="s">
        <v>9</v>
      </c>
      <c r="M1634" s="341">
        <v>75.19</v>
      </c>
    </row>
    <row r="1635" spans="1:13" ht="12.75" customHeight="1" x14ac:dyDescent="0.25">
      <c r="A1635" s="340" t="s">
        <v>13031</v>
      </c>
      <c r="B1635" s="348" t="s">
        <v>384</v>
      </c>
      <c r="C1635" s="523" t="s">
        <v>13032</v>
      </c>
      <c r="D1635" s="523"/>
      <c r="E1635" s="523"/>
      <c r="F1635" s="523"/>
      <c r="G1635" s="523"/>
      <c r="H1635" s="523"/>
      <c r="I1635" s="523"/>
      <c r="J1635" s="523"/>
      <c r="K1635" s="523"/>
      <c r="L1635" s="348" t="s">
        <v>9</v>
      </c>
      <c r="M1635" s="341">
        <v>75.14</v>
      </c>
    </row>
    <row r="1636" spans="1:13" ht="12.75" customHeight="1" x14ac:dyDescent="0.25">
      <c r="A1636" s="338" t="s">
        <v>13033</v>
      </c>
      <c r="B1636" s="347" t="s">
        <v>384</v>
      </c>
      <c r="C1636" s="524" t="s">
        <v>13034</v>
      </c>
      <c r="D1636" s="524"/>
      <c r="E1636" s="524"/>
      <c r="F1636" s="524"/>
      <c r="G1636" s="524"/>
      <c r="H1636" s="524"/>
      <c r="I1636" s="524"/>
      <c r="J1636" s="524"/>
      <c r="K1636" s="524"/>
      <c r="L1636" s="339"/>
      <c r="M1636" s="339"/>
    </row>
    <row r="1637" spans="1:13" ht="13.5" customHeight="1" x14ac:dyDescent="0.25">
      <c r="A1637" s="340" t="s">
        <v>13035</v>
      </c>
      <c r="B1637" s="348" t="s">
        <v>384</v>
      </c>
      <c r="C1637" s="523" t="s">
        <v>13036</v>
      </c>
      <c r="D1637" s="523"/>
      <c r="E1637" s="523"/>
      <c r="F1637" s="523"/>
      <c r="G1637" s="523"/>
      <c r="H1637" s="523"/>
      <c r="I1637" s="523"/>
      <c r="J1637" s="523"/>
      <c r="K1637" s="523"/>
      <c r="L1637" s="348" t="s">
        <v>9</v>
      </c>
      <c r="M1637" s="341">
        <v>120.37</v>
      </c>
    </row>
    <row r="1638" spans="1:13" ht="12.75" customHeight="1" x14ac:dyDescent="0.25">
      <c r="A1638" s="340" t="s">
        <v>13037</v>
      </c>
      <c r="B1638" s="348" t="s">
        <v>384</v>
      </c>
      <c r="C1638" s="523" t="s">
        <v>13038</v>
      </c>
      <c r="D1638" s="523"/>
      <c r="E1638" s="523"/>
      <c r="F1638" s="523"/>
      <c r="G1638" s="523"/>
      <c r="H1638" s="523"/>
      <c r="I1638" s="523"/>
      <c r="J1638" s="523"/>
      <c r="K1638" s="523"/>
      <c r="L1638" s="348" t="s">
        <v>9</v>
      </c>
      <c r="M1638" s="341">
        <v>88.96</v>
      </c>
    </row>
    <row r="1639" spans="1:13" ht="13.5" customHeight="1" x14ac:dyDescent="0.25">
      <c r="A1639" s="340" t="s">
        <v>13039</v>
      </c>
      <c r="B1639" s="348" t="s">
        <v>384</v>
      </c>
      <c r="C1639" s="523" t="s">
        <v>13040</v>
      </c>
      <c r="D1639" s="523"/>
      <c r="E1639" s="523"/>
      <c r="F1639" s="523"/>
      <c r="G1639" s="523"/>
      <c r="H1639" s="523"/>
      <c r="I1639" s="523"/>
      <c r="J1639" s="523"/>
      <c r="K1639" s="523"/>
      <c r="L1639" s="348" t="s">
        <v>9</v>
      </c>
      <c r="M1639" s="341">
        <v>124.57</v>
      </c>
    </row>
    <row r="1640" spans="1:13" ht="12.75" customHeight="1" x14ac:dyDescent="0.25">
      <c r="A1640" s="340" t="s">
        <v>13041</v>
      </c>
      <c r="B1640" s="348" t="s">
        <v>384</v>
      </c>
      <c r="C1640" s="523" t="s">
        <v>13042</v>
      </c>
      <c r="D1640" s="523"/>
      <c r="E1640" s="523"/>
      <c r="F1640" s="523"/>
      <c r="G1640" s="523"/>
      <c r="H1640" s="523"/>
      <c r="I1640" s="523"/>
      <c r="J1640" s="523"/>
      <c r="K1640" s="523"/>
      <c r="L1640" s="348" t="s">
        <v>9</v>
      </c>
      <c r="M1640" s="341">
        <v>49.6</v>
      </c>
    </row>
    <row r="1641" spans="1:13" ht="12.75" customHeight="1" x14ac:dyDescent="0.25">
      <c r="A1641" s="340" t="s">
        <v>13043</v>
      </c>
      <c r="B1641" s="348" t="s">
        <v>384</v>
      </c>
      <c r="C1641" s="523" t="s">
        <v>13044</v>
      </c>
      <c r="D1641" s="523"/>
      <c r="E1641" s="523"/>
      <c r="F1641" s="523"/>
      <c r="G1641" s="523"/>
      <c r="H1641" s="523"/>
      <c r="I1641" s="523"/>
      <c r="J1641" s="523"/>
      <c r="K1641" s="523"/>
      <c r="L1641" s="348" t="s">
        <v>9</v>
      </c>
      <c r="M1641" s="341">
        <v>62.09</v>
      </c>
    </row>
    <row r="1642" spans="1:13" ht="13.5" customHeight="1" x14ac:dyDescent="0.25">
      <c r="A1642" s="338" t="s">
        <v>13045</v>
      </c>
      <c r="B1642" s="347" t="s">
        <v>384</v>
      </c>
      <c r="C1642" s="524" t="s">
        <v>13046</v>
      </c>
      <c r="D1642" s="524"/>
      <c r="E1642" s="524"/>
      <c r="F1642" s="524"/>
      <c r="G1642" s="524"/>
      <c r="H1642" s="524"/>
      <c r="I1642" s="524"/>
      <c r="J1642" s="524"/>
      <c r="K1642" s="524"/>
      <c r="L1642" s="339"/>
      <c r="M1642" s="339"/>
    </row>
    <row r="1643" spans="1:13" ht="12.75" customHeight="1" x14ac:dyDescent="0.25">
      <c r="A1643" s="340" t="s">
        <v>13047</v>
      </c>
      <c r="B1643" s="348" t="s">
        <v>384</v>
      </c>
      <c r="C1643" s="523" t="s">
        <v>13048</v>
      </c>
      <c r="D1643" s="523"/>
      <c r="E1643" s="523"/>
      <c r="F1643" s="523"/>
      <c r="G1643" s="523"/>
      <c r="H1643" s="523"/>
      <c r="I1643" s="523"/>
      <c r="J1643" s="523"/>
      <c r="K1643" s="523"/>
      <c r="L1643" s="348" t="s">
        <v>8</v>
      </c>
      <c r="M1643" s="341">
        <v>13.7</v>
      </c>
    </row>
    <row r="1644" spans="1:13" ht="13.5" customHeight="1" x14ac:dyDescent="0.25">
      <c r="A1644" s="340" t="s">
        <v>13049</v>
      </c>
      <c r="B1644" s="348" t="s">
        <v>384</v>
      </c>
      <c r="C1644" s="523" t="s">
        <v>13050</v>
      </c>
      <c r="D1644" s="523"/>
      <c r="E1644" s="523"/>
      <c r="F1644" s="523"/>
      <c r="G1644" s="523"/>
      <c r="H1644" s="523"/>
      <c r="I1644" s="523"/>
      <c r="J1644" s="523"/>
      <c r="K1644" s="523"/>
      <c r="L1644" s="348" t="s">
        <v>9</v>
      </c>
      <c r="M1644" s="341">
        <v>75.849999999999994</v>
      </c>
    </row>
    <row r="1645" spans="1:13" ht="12.75" customHeight="1" x14ac:dyDescent="0.25">
      <c r="A1645" s="340" t="s">
        <v>13051</v>
      </c>
      <c r="B1645" s="348" t="s">
        <v>384</v>
      </c>
      <c r="C1645" s="523" t="s">
        <v>13052</v>
      </c>
      <c r="D1645" s="523"/>
      <c r="E1645" s="523"/>
      <c r="F1645" s="523"/>
      <c r="G1645" s="523"/>
      <c r="H1645" s="523"/>
      <c r="I1645" s="523"/>
      <c r="J1645" s="523"/>
      <c r="K1645" s="523"/>
      <c r="L1645" s="348" t="s">
        <v>9</v>
      </c>
      <c r="M1645" s="341">
        <v>238.27</v>
      </c>
    </row>
    <row r="1646" spans="1:13" ht="12.75" customHeight="1" x14ac:dyDescent="0.25">
      <c r="A1646" s="340" t="s">
        <v>13053</v>
      </c>
      <c r="B1646" s="348" t="s">
        <v>384</v>
      </c>
      <c r="C1646" s="523" t="s">
        <v>13054</v>
      </c>
      <c r="D1646" s="523"/>
      <c r="E1646" s="523"/>
      <c r="F1646" s="523"/>
      <c r="G1646" s="523"/>
      <c r="H1646" s="523"/>
      <c r="I1646" s="523"/>
      <c r="J1646" s="523"/>
      <c r="K1646" s="523"/>
      <c r="L1646" s="348" t="s">
        <v>9</v>
      </c>
      <c r="M1646" s="341">
        <v>269.77</v>
      </c>
    </row>
    <row r="1647" spans="1:13" ht="13.5" customHeight="1" x14ac:dyDescent="0.25">
      <c r="A1647" s="338" t="s">
        <v>13055</v>
      </c>
      <c r="B1647" s="347" t="s">
        <v>384</v>
      </c>
      <c r="C1647" s="524" t="s">
        <v>13056</v>
      </c>
      <c r="D1647" s="524"/>
      <c r="E1647" s="524"/>
      <c r="F1647" s="524"/>
      <c r="G1647" s="524"/>
      <c r="H1647" s="524"/>
      <c r="I1647" s="524"/>
      <c r="J1647" s="524"/>
      <c r="K1647" s="524"/>
      <c r="L1647" s="339"/>
      <c r="M1647" s="339"/>
    </row>
    <row r="1648" spans="1:13" ht="12.75" customHeight="1" x14ac:dyDescent="0.25">
      <c r="A1648" s="340" t="s">
        <v>13057</v>
      </c>
      <c r="B1648" s="348" t="s">
        <v>384</v>
      </c>
      <c r="C1648" s="523" t="s">
        <v>13058</v>
      </c>
      <c r="D1648" s="523"/>
      <c r="E1648" s="523"/>
      <c r="F1648" s="523"/>
      <c r="G1648" s="523"/>
      <c r="H1648" s="523"/>
      <c r="I1648" s="523"/>
      <c r="J1648" s="523"/>
      <c r="K1648" s="523"/>
      <c r="L1648" s="348" t="s">
        <v>8</v>
      </c>
      <c r="M1648" s="341">
        <v>14.6</v>
      </c>
    </row>
    <row r="1649" spans="1:13" ht="12.75" customHeight="1" x14ac:dyDescent="0.25">
      <c r="A1649" s="335" t="s">
        <v>13059</v>
      </c>
      <c r="B1649" s="336"/>
      <c r="C1649" s="525" t="s">
        <v>13060</v>
      </c>
      <c r="D1649" s="525"/>
      <c r="E1649" s="525"/>
      <c r="F1649" s="525"/>
      <c r="G1649" s="525"/>
      <c r="H1649" s="525"/>
      <c r="I1649" s="525"/>
      <c r="J1649" s="525"/>
      <c r="K1649" s="525"/>
      <c r="L1649" s="337"/>
      <c r="M1649" s="337"/>
    </row>
    <row r="1650" spans="1:13" ht="13.5" customHeight="1" x14ac:dyDescent="0.25">
      <c r="A1650" s="338" t="s">
        <v>3185</v>
      </c>
      <c r="B1650" s="347" t="s">
        <v>384</v>
      </c>
      <c r="C1650" s="524" t="s">
        <v>16512</v>
      </c>
      <c r="D1650" s="524"/>
      <c r="E1650" s="524"/>
      <c r="F1650" s="524"/>
      <c r="G1650" s="524"/>
      <c r="H1650" s="524"/>
      <c r="I1650" s="524"/>
      <c r="J1650" s="524"/>
      <c r="K1650" s="524"/>
      <c r="L1650" s="339"/>
      <c r="M1650" s="339"/>
    </row>
    <row r="1651" spans="1:13" ht="12.75" customHeight="1" x14ac:dyDescent="0.25">
      <c r="A1651" s="340" t="s">
        <v>13061</v>
      </c>
      <c r="B1651" s="348" t="s">
        <v>384</v>
      </c>
      <c r="C1651" s="523" t="s">
        <v>13062</v>
      </c>
      <c r="D1651" s="523"/>
      <c r="E1651" s="523"/>
      <c r="F1651" s="523"/>
      <c r="G1651" s="523"/>
      <c r="H1651" s="523"/>
      <c r="I1651" s="523"/>
      <c r="J1651" s="523"/>
      <c r="K1651" s="523"/>
      <c r="L1651" s="348" t="s">
        <v>9</v>
      </c>
      <c r="M1651" s="341">
        <v>51.02</v>
      </c>
    </row>
    <row r="1652" spans="1:13" ht="13.5" customHeight="1" x14ac:dyDescent="0.25">
      <c r="A1652" s="340" t="s">
        <v>13063</v>
      </c>
      <c r="B1652" s="348" t="s">
        <v>384</v>
      </c>
      <c r="C1652" s="523" t="s">
        <v>13064</v>
      </c>
      <c r="D1652" s="523"/>
      <c r="E1652" s="523"/>
      <c r="F1652" s="523"/>
      <c r="G1652" s="523"/>
      <c r="H1652" s="523"/>
      <c r="I1652" s="523"/>
      <c r="J1652" s="523"/>
      <c r="K1652" s="523"/>
      <c r="L1652" s="348" t="s">
        <v>9</v>
      </c>
      <c r="M1652" s="341">
        <v>64.41</v>
      </c>
    </row>
    <row r="1653" spans="1:13" ht="12.75" customHeight="1" x14ac:dyDescent="0.25">
      <c r="A1653" s="340" t="s">
        <v>13065</v>
      </c>
      <c r="B1653" s="348" t="s">
        <v>384</v>
      </c>
      <c r="C1653" s="523" t="s">
        <v>13066</v>
      </c>
      <c r="D1653" s="523"/>
      <c r="E1653" s="523"/>
      <c r="F1653" s="523"/>
      <c r="G1653" s="523"/>
      <c r="H1653" s="523"/>
      <c r="I1653" s="523"/>
      <c r="J1653" s="523"/>
      <c r="K1653" s="523"/>
      <c r="L1653" s="348" t="s">
        <v>9</v>
      </c>
      <c r="M1653" s="341">
        <v>77.81</v>
      </c>
    </row>
    <row r="1654" spans="1:13" ht="12.75" customHeight="1" x14ac:dyDescent="0.25">
      <c r="A1654" s="340" t="s">
        <v>13067</v>
      </c>
      <c r="B1654" s="348" t="s">
        <v>384</v>
      </c>
      <c r="C1654" s="523" t="s">
        <v>13068</v>
      </c>
      <c r="D1654" s="523"/>
      <c r="E1654" s="523"/>
      <c r="F1654" s="523"/>
      <c r="G1654" s="523"/>
      <c r="H1654" s="523"/>
      <c r="I1654" s="523"/>
      <c r="J1654" s="523"/>
      <c r="K1654" s="523"/>
      <c r="L1654" s="348" t="s">
        <v>9</v>
      </c>
      <c r="M1654" s="341">
        <v>62.41</v>
      </c>
    </row>
    <row r="1655" spans="1:13" ht="13.5" customHeight="1" x14ac:dyDescent="0.25">
      <c r="A1655" s="340" t="s">
        <v>13069</v>
      </c>
      <c r="B1655" s="348" t="s">
        <v>384</v>
      </c>
      <c r="C1655" s="523" t="s">
        <v>13070</v>
      </c>
      <c r="D1655" s="523"/>
      <c r="E1655" s="523"/>
      <c r="F1655" s="523"/>
      <c r="G1655" s="523"/>
      <c r="H1655" s="523"/>
      <c r="I1655" s="523"/>
      <c r="J1655" s="523"/>
      <c r="K1655" s="523"/>
      <c r="L1655" s="348" t="s">
        <v>9</v>
      </c>
      <c r="M1655" s="341">
        <v>77.67</v>
      </c>
    </row>
    <row r="1656" spans="1:13" ht="12.75" customHeight="1" x14ac:dyDescent="0.25">
      <c r="A1656" s="340" t="s">
        <v>13071</v>
      </c>
      <c r="B1656" s="348" t="s">
        <v>384</v>
      </c>
      <c r="C1656" s="523" t="s">
        <v>13072</v>
      </c>
      <c r="D1656" s="523"/>
      <c r="E1656" s="523"/>
      <c r="F1656" s="523"/>
      <c r="G1656" s="523"/>
      <c r="H1656" s="523"/>
      <c r="I1656" s="523"/>
      <c r="J1656" s="523"/>
      <c r="K1656" s="523"/>
      <c r="L1656" s="348" t="s">
        <v>9</v>
      </c>
      <c r="M1656" s="341">
        <v>92.94</v>
      </c>
    </row>
    <row r="1657" spans="1:13" ht="13.5" customHeight="1" x14ac:dyDescent="0.25">
      <c r="A1657" s="338" t="s">
        <v>3195</v>
      </c>
      <c r="B1657" s="347" t="s">
        <v>384</v>
      </c>
      <c r="C1657" s="524" t="s">
        <v>13074</v>
      </c>
      <c r="D1657" s="524"/>
      <c r="E1657" s="524"/>
      <c r="F1657" s="524"/>
      <c r="G1657" s="524"/>
      <c r="H1657" s="524"/>
      <c r="I1657" s="524"/>
      <c r="J1657" s="524"/>
      <c r="K1657" s="524"/>
      <c r="L1657" s="339"/>
      <c r="M1657" s="339"/>
    </row>
    <row r="1658" spans="1:13" ht="12.75" customHeight="1" x14ac:dyDescent="0.25">
      <c r="A1658" s="340" t="s">
        <v>13075</v>
      </c>
      <c r="B1658" s="348" t="s">
        <v>384</v>
      </c>
      <c r="C1658" s="523" t="s">
        <v>13076</v>
      </c>
      <c r="D1658" s="523"/>
      <c r="E1658" s="523"/>
      <c r="F1658" s="523"/>
      <c r="G1658" s="523"/>
      <c r="H1658" s="523"/>
      <c r="I1658" s="523"/>
      <c r="J1658" s="523"/>
      <c r="K1658" s="523"/>
      <c r="L1658" s="348" t="s">
        <v>9</v>
      </c>
      <c r="M1658" s="341">
        <v>35.43</v>
      </c>
    </row>
    <row r="1659" spans="1:13" ht="12.75" customHeight="1" x14ac:dyDescent="0.25">
      <c r="A1659" s="340" t="s">
        <v>13077</v>
      </c>
      <c r="B1659" s="348" t="s">
        <v>384</v>
      </c>
      <c r="C1659" s="523" t="s">
        <v>13078</v>
      </c>
      <c r="D1659" s="523"/>
      <c r="E1659" s="523"/>
      <c r="F1659" s="523"/>
      <c r="G1659" s="523"/>
      <c r="H1659" s="523"/>
      <c r="I1659" s="523"/>
      <c r="J1659" s="523"/>
      <c r="K1659" s="523"/>
      <c r="L1659" s="348" t="s">
        <v>9</v>
      </c>
      <c r="M1659" s="341">
        <v>38.340000000000003</v>
      </c>
    </row>
    <row r="1660" spans="1:13" ht="13.5" customHeight="1" x14ac:dyDescent="0.25">
      <c r="A1660" s="340" t="s">
        <v>13079</v>
      </c>
      <c r="B1660" s="348" t="s">
        <v>384</v>
      </c>
      <c r="C1660" s="523" t="s">
        <v>13080</v>
      </c>
      <c r="D1660" s="523"/>
      <c r="E1660" s="523"/>
      <c r="F1660" s="523"/>
      <c r="G1660" s="523"/>
      <c r="H1660" s="523"/>
      <c r="I1660" s="523"/>
      <c r="J1660" s="523"/>
      <c r="K1660" s="523"/>
      <c r="L1660" s="348" t="s">
        <v>9</v>
      </c>
      <c r="M1660" s="341">
        <v>41.26</v>
      </c>
    </row>
    <row r="1661" spans="1:13" ht="12.75" customHeight="1" x14ac:dyDescent="0.25">
      <c r="A1661" s="338" t="s">
        <v>13081</v>
      </c>
      <c r="B1661" s="347" t="s">
        <v>384</v>
      </c>
      <c r="C1661" s="524" t="s">
        <v>13082</v>
      </c>
      <c r="D1661" s="524"/>
      <c r="E1661" s="524"/>
      <c r="F1661" s="524"/>
      <c r="G1661" s="524"/>
      <c r="H1661" s="524"/>
      <c r="I1661" s="524"/>
      <c r="J1661" s="524"/>
      <c r="K1661" s="524"/>
      <c r="L1661" s="339"/>
      <c r="M1661" s="339"/>
    </row>
    <row r="1662" spans="1:13" ht="12.75" customHeight="1" x14ac:dyDescent="0.25">
      <c r="A1662" s="340" t="s">
        <v>13083</v>
      </c>
      <c r="B1662" s="348" t="s">
        <v>384</v>
      </c>
      <c r="C1662" s="523" t="s">
        <v>13084</v>
      </c>
      <c r="D1662" s="523"/>
      <c r="E1662" s="523"/>
      <c r="F1662" s="523"/>
      <c r="G1662" s="523"/>
      <c r="H1662" s="523"/>
      <c r="I1662" s="523"/>
      <c r="J1662" s="523"/>
      <c r="K1662" s="523"/>
      <c r="L1662" s="348" t="s">
        <v>9</v>
      </c>
      <c r="M1662" s="341">
        <v>44.53</v>
      </c>
    </row>
    <row r="1663" spans="1:13" ht="13.5" customHeight="1" x14ac:dyDescent="0.25">
      <c r="A1663" s="340" t="s">
        <v>13085</v>
      </c>
      <c r="B1663" s="348" t="s">
        <v>384</v>
      </c>
      <c r="C1663" s="523" t="s">
        <v>13086</v>
      </c>
      <c r="D1663" s="523"/>
      <c r="E1663" s="523"/>
      <c r="F1663" s="523"/>
      <c r="G1663" s="523"/>
      <c r="H1663" s="523"/>
      <c r="I1663" s="523"/>
      <c r="J1663" s="523"/>
      <c r="K1663" s="523"/>
      <c r="L1663" s="348" t="s">
        <v>9</v>
      </c>
      <c r="M1663" s="341">
        <v>47.45</v>
      </c>
    </row>
    <row r="1664" spans="1:13" ht="12.75" customHeight="1" x14ac:dyDescent="0.25">
      <c r="A1664" s="340" t="s">
        <v>13087</v>
      </c>
      <c r="B1664" s="348" t="s">
        <v>384</v>
      </c>
      <c r="C1664" s="523" t="s">
        <v>13088</v>
      </c>
      <c r="D1664" s="523"/>
      <c r="E1664" s="523"/>
      <c r="F1664" s="523"/>
      <c r="G1664" s="523"/>
      <c r="H1664" s="523"/>
      <c r="I1664" s="523"/>
      <c r="J1664" s="523"/>
      <c r="K1664" s="523"/>
      <c r="L1664" s="348" t="s">
        <v>9</v>
      </c>
      <c r="M1664" s="341">
        <v>45.74</v>
      </c>
    </row>
    <row r="1665" spans="1:13" ht="13.5" customHeight="1" x14ac:dyDescent="0.25">
      <c r="A1665" s="340" t="s">
        <v>13089</v>
      </c>
      <c r="B1665" s="348" t="s">
        <v>384</v>
      </c>
      <c r="C1665" s="523" t="s">
        <v>13090</v>
      </c>
      <c r="D1665" s="523"/>
      <c r="E1665" s="523"/>
      <c r="F1665" s="523"/>
      <c r="G1665" s="523"/>
      <c r="H1665" s="523"/>
      <c r="I1665" s="523"/>
      <c r="J1665" s="523"/>
      <c r="K1665" s="523"/>
      <c r="L1665" s="348" t="s">
        <v>9</v>
      </c>
      <c r="M1665" s="341">
        <v>48.66</v>
      </c>
    </row>
    <row r="1666" spans="1:13" ht="12.75" customHeight="1" x14ac:dyDescent="0.25">
      <c r="A1666" s="340" t="s">
        <v>13091</v>
      </c>
      <c r="B1666" s="348" t="s">
        <v>384</v>
      </c>
      <c r="C1666" s="523" t="s">
        <v>13092</v>
      </c>
      <c r="D1666" s="523"/>
      <c r="E1666" s="523"/>
      <c r="F1666" s="523"/>
      <c r="G1666" s="523"/>
      <c r="H1666" s="523"/>
      <c r="I1666" s="523"/>
      <c r="J1666" s="523"/>
      <c r="K1666" s="523"/>
      <c r="L1666" s="348" t="s">
        <v>9</v>
      </c>
      <c r="M1666" s="341">
        <v>47.36</v>
      </c>
    </row>
    <row r="1667" spans="1:13" ht="12.75" customHeight="1" x14ac:dyDescent="0.25">
      <c r="A1667" s="340" t="s">
        <v>13093</v>
      </c>
      <c r="B1667" s="348" t="s">
        <v>384</v>
      </c>
      <c r="C1667" s="523" t="s">
        <v>13094</v>
      </c>
      <c r="D1667" s="523"/>
      <c r="E1667" s="523"/>
      <c r="F1667" s="523"/>
      <c r="G1667" s="523"/>
      <c r="H1667" s="523"/>
      <c r="I1667" s="523"/>
      <c r="J1667" s="523"/>
      <c r="K1667" s="523"/>
      <c r="L1667" s="348" t="s">
        <v>9</v>
      </c>
      <c r="M1667" s="341">
        <v>50.28</v>
      </c>
    </row>
    <row r="1668" spans="1:13" ht="13.5" customHeight="1" x14ac:dyDescent="0.25">
      <c r="A1668" s="338" t="s">
        <v>13095</v>
      </c>
      <c r="B1668" s="347" t="s">
        <v>384</v>
      </c>
      <c r="C1668" s="524" t="s">
        <v>13096</v>
      </c>
      <c r="D1668" s="524"/>
      <c r="E1668" s="524"/>
      <c r="F1668" s="524"/>
      <c r="G1668" s="524"/>
      <c r="H1668" s="524"/>
      <c r="I1668" s="524"/>
      <c r="J1668" s="524"/>
      <c r="K1668" s="524"/>
      <c r="L1668" s="339"/>
      <c r="M1668" s="339"/>
    </row>
    <row r="1669" spans="1:13" ht="12.75" customHeight="1" x14ac:dyDescent="0.25">
      <c r="A1669" s="340" t="s">
        <v>13097</v>
      </c>
      <c r="B1669" s="348" t="s">
        <v>384</v>
      </c>
      <c r="C1669" s="523" t="s">
        <v>13076</v>
      </c>
      <c r="D1669" s="523"/>
      <c r="E1669" s="523"/>
      <c r="F1669" s="523"/>
      <c r="G1669" s="523"/>
      <c r="H1669" s="523"/>
      <c r="I1669" s="523"/>
      <c r="J1669" s="523"/>
      <c r="K1669" s="523"/>
      <c r="L1669" s="348" t="s">
        <v>9</v>
      </c>
      <c r="M1669" s="341">
        <v>39.85</v>
      </c>
    </row>
    <row r="1670" spans="1:13" ht="13.5" customHeight="1" x14ac:dyDescent="0.25">
      <c r="A1670" s="340" t="s">
        <v>13098</v>
      </c>
      <c r="B1670" s="348" t="s">
        <v>384</v>
      </c>
      <c r="C1670" s="523" t="s">
        <v>13078</v>
      </c>
      <c r="D1670" s="523"/>
      <c r="E1670" s="523"/>
      <c r="F1670" s="523"/>
      <c r="G1670" s="523"/>
      <c r="H1670" s="523"/>
      <c r="I1670" s="523"/>
      <c r="J1670" s="523"/>
      <c r="K1670" s="523"/>
      <c r="L1670" s="348" t="s">
        <v>9</v>
      </c>
      <c r="M1670" s="341">
        <v>42.76</v>
      </c>
    </row>
    <row r="1671" spans="1:13" ht="12.75" customHeight="1" x14ac:dyDescent="0.25">
      <c r="A1671" s="340" t="s">
        <v>13099</v>
      </c>
      <c r="B1671" s="348" t="s">
        <v>384</v>
      </c>
      <c r="C1671" s="523" t="s">
        <v>13080</v>
      </c>
      <c r="D1671" s="523"/>
      <c r="E1671" s="523"/>
      <c r="F1671" s="523"/>
      <c r="G1671" s="523"/>
      <c r="H1671" s="523"/>
      <c r="I1671" s="523"/>
      <c r="J1671" s="523"/>
      <c r="K1671" s="523"/>
      <c r="L1671" s="348" t="s">
        <v>9</v>
      </c>
      <c r="M1671" s="341">
        <v>45.68</v>
      </c>
    </row>
    <row r="1672" spans="1:13" ht="12.75" customHeight="1" x14ac:dyDescent="0.25">
      <c r="A1672" s="338" t="s">
        <v>13100</v>
      </c>
      <c r="B1672" s="347" t="s">
        <v>384</v>
      </c>
      <c r="C1672" s="524" t="s">
        <v>13101</v>
      </c>
      <c r="D1672" s="524"/>
      <c r="E1672" s="524"/>
      <c r="F1672" s="524"/>
      <c r="G1672" s="524"/>
      <c r="H1672" s="524"/>
      <c r="I1672" s="524"/>
      <c r="J1672" s="524"/>
      <c r="K1672" s="524"/>
      <c r="L1672" s="339"/>
      <c r="M1672" s="339"/>
    </row>
    <row r="1673" spans="1:13" ht="13.5" customHeight="1" x14ac:dyDescent="0.25">
      <c r="A1673" s="340" t="s">
        <v>13102</v>
      </c>
      <c r="B1673" s="348" t="s">
        <v>384</v>
      </c>
      <c r="C1673" s="523" t="s">
        <v>13103</v>
      </c>
      <c r="D1673" s="523"/>
      <c r="E1673" s="523"/>
      <c r="F1673" s="523"/>
      <c r="G1673" s="523"/>
      <c r="H1673" s="523"/>
      <c r="I1673" s="523"/>
      <c r="J1673" s="523"/>
      <c r="K1673" s="523"/>
      <c r="L1673" s="348" t="s">
        <v>9</v>
      </c>
      <c r="M1673" s="341">
        <v>47.81</v>
      </c>
    </row>
    <row r="1674" spans="1:13" ht="12.75" customHeight="1" x14ac:dyDescent="0.25">
      <c r="A1674" s="340" t="s">
        <v>13104</v>
      </c>
      <c r="B1674" s="348" t="s">
        <v>384</v>
      </c>
      <c r="C1674" s="523" t="s">
        <v>13105</v>
      </c>
      <c r="D1674" s="523"/>
      <c r="E1674" s="523"/>
      <c r="F1674" s="523"/>
      <c r="G1674" s="523"/>
      <c r="H1674" s="523"/>
      <c r="I1674" s="523"/>
      <c r="J1674" s="523"/>
      <c r="K1674" s="523"/>
      <c r="L1674" s="348" t="s">
        <v>9</v>
      </c>
      <c r="M1674" s="341">
        <v>50.73</v>
      </c>
    </row>
    <row r="1675" spans="1:13" ht="13.5" customHeight="1" x14ac:dyDescent="0.25">
      <c r="A1675" s="340" t="s">
        <v>13106</v>
      </c>
      <c r="B1675" s="348" t="s">
        <v>384</v>
      </c>
      <c r="C1675" s="523" t="s">
        <v>13107</v>
      </c>
      <c r="D1675" s="523"/>
      <c r="E1675" s="523"/>
      <c r="F1675" s="523"/>
      <c r="G1675" s="523"/>
      <c r="H1675" s="523"/>
      <c r="I1675" s="523"/>
      <c r="J1675" s="523"/>
      <c r="K1675" s="523"/>
      <c r="L1675" s="348" t="s">
        <v>9</v>
      </c>
      <c r="M1675" s="341">
        <v>49.02</v>
      </c>
    </row>
    <row r="1676" spans="1:13" ht="12.75" customHeight="1" x14ac:dyDescent="0.25">
      <c r="A1676" s="340" t="s">
        <v>13108</v>
      </c>
      <c r="B1676" s="348" t="s">
        <v>384</v>
      </c>
      <c r="C1676" s="523" t="s">
        <v>13109</v>
      </c>
      <c r="D1676" s="523"/>
      <c r="E1676" s="523"/>
      <c r="F1676" s="523"/>
      <c r="G1676" s="523"/>
      <c r="H1676" s="523"/>
      <c r="I1676" s="523"/>
      <c r="J1676" s="523"/>
      <c r="K1676" s="523"/>
      <c r="L1676" s="348" t="s">
        <v>9</v>
      </c>
      <c r="M1676" s="341">
        <v>51.94</v>
      </c>
    </row>
    <row r="1677" spans="1:13" ht="12.75" customHeight="1" x14ac:dyDescent="0.25">
      <c r="A1677" s="340" t="s">
        <v>13110</v>
      </c>
      <c r="B1677" s="348" t="s">
        <v>384</v>
      </c>
      <c r="C1677" s="523" t="s">
        <v>13111</v>
      </c>
      <c r="D1677" s="523"/>
      <c r="E1677" s="523"/>
      <c r="F1677" s="523"/>
      <c r="G1677" s="523"/>
      <c r="H1677" s="523"/>
      <c r="I1677" s="523"/>
      <c r="J1677" s="523"/>
      <c r="K1677" s="523"/>
      <c r="L1677" s="348" t="s">
        <v>9</v>
      </c>
      <c r="M1677" s="341">
        <v>50.64</v>
      </c>
    </row>
    <row r="1678" spans="1:13" ht="13.5" customHeight="1" x14ac:dyDescent="0.25">
      <c r="A1678" s="340" t="s">
        <v>13112</v>
      </c>
      <c r="B1678" s="348" t="s">
        <v>384</v>
      </c>
      <c r="C1678" s="523" t="s">
        <v>13113</v>
      </c>
      <c r="D1678" s="523"/>
      <c r="E1678" s="523"/>
      <c r="F1678" s="523"/>
      <c r="G1678" s="523"/>
      <c r="H1678" s="523"/>
      <c r="I1678" s="523"/>
      <c r="J1678" s="523"/>
      <c r="K1678" s="523"/>
      <c r="L1678" s="348" t="s">
        <v>9</v>
      </c>
      <c r="M1678" s="341">
        <v>53.56</v>
      </c>
    </row>
    <row r="1679" spans="1:13" ht="12.75" customHeight="1" x14ac:dyDescent="0.25">
      <c r="A1679" s="338" t="s">
        <v>13114</v>
      </c>
      <c r="B1679" s="347" t="s">
        <v>384</v>
      </c>
      <c r="C1679" s="524" t="s">
        <v>13115</v>
      </c>
      <c r="D1679" s="524"/>
      <c r="E1679" s="524"/>
      <c r="F1679" s="524"/>
      <c r="G1679" s="524"/>
      <c r="H1679" s="524"/>
      <c r="I1679" s="524"/>
      <c r="J1679" s="524"/>
      <c r="K1679" s="524"/>
      <c r="L1679" s="339"/>
      <c r="M1679" s="339"/>
    </row>
    <row r="1680" spans="1:13" ht="12.75" customHeight="1" x14ac:dyDescent="0.25">
      <c r="A1680" s="340" t="s">
        <v>13116</v>
      </c>
      <c r="B1680" s="348" t="s">
        <v>384</v>
      </c>
      <c r="C1680" s="523" t="s">
        <v>13076</v>
      </c>
      <c r="D1680" s="523"/>
      <c r="E1680" s="523"/>
      <c r="F1680" s="523"/>
      <c r="G1680" s="523"/>
      <c r="H1680" s="523"/>
      <c r="I1680" s="523"/>
      <c r="J1680" s="523"/>
      <c r="K1680" s="523"/>
      <c r="L1680" s="348" t="s">
        <v>9</v>
      </c>
      <c r="M1680" s="341">
        <v>43.24</v>
      </c>
    </row>
    <row r="1681" spans="1:13" ht="13.5" customHeight="1" x14ac:dyDescent="0.25">
      <c r="A1681" s="340" t="s">
        <v>13117</v>
      </c>
      <c r="B1681" s="348" t="s">
        <v>384</v>
      </c>
      <c r="C1681" s="523" t="s">
        <v>13080</v>
      </c>
      <c r="D1681" s="523"/>
      <c r="E1681" s="523"/>
      <c r="F1681" s="523"/>
      <c r="G1681" s="523"/>
      <c r="H1681" s="523"/>
      <c r="I1681" s="523"/>
      <c r="J1681" s="523"/>
      <c r="K1681" s="523"/>
      <c r="L1681" s="348" t="s">
        <v>9</v>
      </c>
      <c r="M1681" s="341">
        <v>50.99</v>
      </c>
    </row>
    <row r="1682" spans="1:13" ht="12.75" customHeight="1" x14ac:dyDescent="0.25">
      <c r="A1682" s="338" t="s">
        <v>13118</v>
      </c>
      <c r="B1682" s="347" t="s">
        <v>384</v>
      </c>
      <c r="C1682" s="524" t="s">
        <v>524</v>
      </c>
      <c r="D1682" s="524"/>
      <c r="E1682" s="524"/>
      <c r="F1682" s="524"/>
      <c r="G1682" s="524"/>
      <c r="H1682" s="524"/>
      <c r="I1682" s="524"/>
      <c r="J1682" s="524"/>
      <c r="K1682" s="524"/>
      <c r="L1682" s="339"/>
      <c r="M1682" s="339"/>
    </row>
    <row r="1683" spans="1:13" ht="13.5" customHeight="1" x14ac:dyDescent="0.25">
      <c r="A1683" s="340" t="s">
        <v>13119</v>
      </c>
      <c r="B1683" s="348" t="s">
        <v>384</v>
      </c>
      <c r="C1683" s="523" t="s">
        <v>13120</v>
      </c>
      <c r="D1683" s="523"/>
      <c r="E1683" s="523"/>
      <c r="F1683" s="523"/>
      <c r="G1683" s="523"/>
      <c r="H1683" s="523"/>
      <c r="I1683" s="523"/>
      <c r="J1683" s="523"/>
      <c r="K1683" s="523"/>
      <c r="L1683" s="348" t="s">
        <v>9</v>
      </c>
      <c r="M1683" s="341">
        <v>213.51</v>
      </c>
    </row>
    <row r="1684" spans="1:13" ht="12.75" customHeight="1" x14ac:dyDescent="0.25">
      <c r="A1684" s="338" t="s">
        <v>13121</v>
      </c>
      <c r="B1684" s="347" t="s">
        <v>384</v>
      </c>
      <c r="C1684" s="524" t="s">
        <v>525</v>
      </c>
      <c r="D1684" s="524"/>
      <c r="E1684" s="524"/>
      <c r="F1684" s="524"/>
      <c r="G1684" s="524"/>
      <c r="H1684" s="524"/>
      <c r="I1684" s="524"/>
      <c r="J1684" s="524"/>
      <c r="K1684" s="524"/>
      <c r="L1684" s="339"/>
      <c r="M1684" s="339"/>
    </row>
    <row r="1685" spans="1:13" ht="12.75" customHeight="1" x14ac:dyDescent="0.25">
      <c r="A1685" s="340" t="s">
        <v>13122</v>
      </c>
      <c r="B1685" s="348" t="s">
        <v>384</v>
      </c>
      <c r="C1685" s="523" t="s">
        <v>13123</v>
      </c>
      <c r="D1685" s="523"/>
      <c r="E1685" s="523"/>
      <c r="F1685" s="523"/>
      <c r="G1685" s="523"/>
      <c r="H1685" s="523"/>
      <c r="I1685" s="523"/>
      <c r="J1685" s="523"/>
      <c r="K1685" s="523"/>
      <c r="L1685" s="348" t="s">
        <v>9</v>
      </c>
      <c r="M1685" s="341">
        <v>84.16</v>
      </c>
    </row>
    <row r="1686" spans="1:13" ht="13.5" customHeight="1" x14ac:dyDescent="0.25">
      <c r="A1686" s="340" t="s">
        <v>13124</v>
      </c>
      <c r="B1686" s="348" t="s">
        <v>384</v>
      </c>
      <c r="C1686" s="523" t="s">
        <v>13125</v>
      </c>
      <c r="D1686" s="523"/>
      <c r="E1686" s="523"/>
      <c r="F1686" s="523"/>
      <c r="G1686" s="523"/>
      <c r="H1686" s="523"/>
      <c r="I1686" s="523"/>
      <c r="J1686" s="523"/>
      <c r="K1686" s="523"/>
      <c r="L1686" s="348" t="s">
        <v>9</v>
      </c>
      <c r="M1686" s="341">
        <v>83.09</v>
      </c>
    </row>
    <row r="1687" spans="1:13" ht="12.75" customHeight="1" x14ac:dyDescent="0.25">
      <c r="A1687" s="338" t="s">
        <v>13126</v>
      </c>
      <c r="B1687" s="347" t="s">
        <v>384</v>
      </c>
      <c r="C1687" s="524" t="s">
        <v>13127</v>
      </c>
      <c r="D1687" s="524"/>
      <c r="E1687" s="524"/>
      <c r="F1687" s="524"/>
      <c r="G1687" s="524"/>
      <c r="H1687" s="524"/>
      <c r="I1687" s="524"/>
      <c r="J1687" s="524"/>
      <c r="K1687" s="524"/>
      <c r="L1687" s="339"/>
      <c r="M1687" s="339"/>
    </row>
    <row r="1688" spans="1:13" ht="13.5" customHeight="1" x14ac:dyDescent="0.25">
      <c r="A1688" s="340" t="s">
        <v>13128</v>
      </c>
      <c r="B1688" s="348" t="s">
        <v>384</v>
      </c>
      <c r="C1688" s="523" t="s">
        <v>13050</v>
      </c>
      <c r="D1688" s="523"/>
      <c r="E1688" s="523"/>
      <c r="F1688" s="523"/>
      <c r="G1688" s="523"/>
      <c r="H1688" s="523"/>
      <c r="I1688" s="523"/>
      <c r="J1688" s="523"/>
      <c r="K1688" s="523"/>
      <c r="L1688" s="348" t="s">
        <v>9</v>
      </c>
      <c r="M1688" s="341">
        <v>78.53</v>
      </c>
    </row>
    <row r="1689" spans="1:13" ht="12.75" customHeight="1" x14ac:dyDescent="0.25">
      <c r="A1689" s="340" t="s">
        <v>13129</v>
      </c>
      <c r="B1689" s="348" t="s">
        <v>384</v>
      </c>
      <c r="C1689" s="523" t="s">
        <v>13130</v>
      </c>
      <c r="D1689" s="523"/>
      <c r="E1689" s="523"/>
      <c r="F1689" s="523"/>
      <c r="G1689" s="523"/>
      <c r="H1689" s="523"/>
      <c r="I1689" s="523"/>
      <c r="J1689" s="523"/>
      <c r="K1689" s="523"/>
      <c r="L1689" s="348" t="s">
        <v>9</v>
      </c>
      <c r="M1689" s="341">
        <v>229.97</v>
      </c>
    </row>
    <row r="1690" spans="1:13" ht="12.75" customHeight="1" x14ac:dyDescent="0.25">
      <c r="A1690" s="340" t="s">
        <v>13131</v>
      </c>
      <c r="B1690" s="348" t="s">
        <v>384</v>
      </c>
      <c r="C1690" s="523" t="s">
        <v>13132</v>
      </c>
      <c r="D1690" s="523"/>
      <c r="E1690" s="523"/>
      <c r="F1690" s="523"/>
      <c r="G1690" s="523"/>
      <c r="H1690" s="523"/>
      <c r="I1690" s="523"/>
      <c r="J1690" s="523"/>
      <c r="K1690" s="523"/>
      <c r="L1690" s="348" t="s">
        <v>9</v>
      </c>
      <c r="M1690" s="341">
        <v>251.37</v>
      </c>
    </row>
    <row r="1691" spans="1:13" ht="13.5" customHeight="1" x14ac:dyDescent="0.25">
      <c r="A1691" s="338" t="s">
        <v>13133</v>
      </c>
      <c r="B1691" s="347" t="s">
        <v>384</v>
      </c>
      <c r="C1691" s="524" t="s">
        <v>13134</v>
      </c>
      <c r="D1691" s="524"/>
      <c r="E1691" s="524"/>
      <c r="F1691" s="524"/>
      <c r="G1691" s="524"/>
      <c r="H1691" s="524"/>
      <c r="I1691" s="524"/>
      <c r="J1691" s="524"/>
      <c r="K1691" s="524"/>
      <c r="L1691" s="339"/>
      <c r="M1691" s="339"/>
    </row>
    <row r="1692" spans="1:13" ht="12.75" customHeight="1" x14ac:dyDescent="0.25">
      <c r="A1692" s="340" t="s">
        <v>13135</v>
      </c>
      <c r="B1692" s="348" t="s">
        <v>384</v>
      </c>
      <c r="C1692" s="523" t="s">
        <v>13136</v>
      </c>
      <c r="D1692" s="523"/>
      <c r="E1692" s="523"/>
      <c r="F1692" s="523"/>
      <c r="G1692" s="523"/>
      <c r="H1692" s="523"/>
      <c r="I1692" s="523"/>
      <c r="J1692" s="523"/>
      <c r="K1692" s="523"/>
      <c r="L1692" s="348" t="s">
        <v>9</v>
      </c>
      <c r="M1692" s="341">
        <v>106.83</v>
      </c>
    </row>
    <row r="1693" spans="1:13" ht="12.75" customHeight="1" x14ac:dyDescent="0.25">
      <c r="A1693" s="340" t="s">
        <v>13137</v>
      </c>
      <c r="B1693" s="348" t="s">
        <v>384</v>
      </c>
      <c r="C1693" s="523" t="s">
        <v>13138</v>
      </c>
      <c r="D1693" s="523"/>
      <c r="E1693" s="523"/>
      <c r="F1693" s="523"/>
      <c r="G1693" s="523"/>
      <c r="H1693" s="523"/>
      <c r="I1693" s="523"/>
      <c r="J1693" s="523"/>
      <c r="K1693" s="523"/>
      <c r="L1693" s="348" t="s">
        <v>9</v>
      </c>
      <c r="M1693" s="341">
        <v>83.28</v>
      </c>
    </row>
    <row r="1694" spans="1:13" ht="13.5" customHeight="1" x14ac:dyDescent="0.25">
      <c r="A1694" s="340" t="s">
        <v>13139</v>
      </c>
      <c r="B1694" s="348" t="s">
        <v>384</v>
      </c>
      <c r="C1694" s="523" t="s">
        <v>13140</v>
      </c>
      <c r="D1694" s="523"/>
      <c r="E1694" s="523"/>
      <c r="F1694" s="523"/>
      <c r="G1694" s="523"/>
      <c r="H1694" s="523"/>
      <c r="I1694" s="523"/>
      <c r="J1694" s="523"/>
      <c r="K1694" s="523"/>
      <c r="L1694" s="348" t="s">
        <v>9</v>
      </c>
      <c r="M1694" s="341">
        <v>104.68</v>
      </c>
    </row>
    <row r="1695" spans="1:13" ht="12.75" customHeight="1" x14ac:dyDescent="0.25">
      <c r="A1695" s="340" t="s">
        <v>13141</v>
      </c>
      <c r="B1695" s="348" t="s">
        <v>384</v>
      </c>
      <c r="C1695" s="523" t="s">
        <v>13142</v>
      </c>
      <c r="D1695" s="523"/>
      <c r="E1695" s="523"/>
      <c r="F1695" s="523"/>
      <c r="G1695" s="523"/>
      <c r="H1695" s="523"/>
      <c r="I1695" s="523"/>
      <c r="J1695" s="523"/>
      <c r="K1695" s="523"/>
      <c r="L1695" s="348" t="s">
        <v>9</v>
      </c>
      <c r="M1695" s="341">
        <v>103.51</v>
      </c>
    </row>
    <row r="1696" spans="1:13" ht="13.5" customHeight="1" x14ac:dyDescent="0.25">
      <c r="A1696" s="338" t="s">
        <v>13143</v>
      </c>
      <c r="B1696" s="347" t="s">
        <v>384</v>
      </c>
      <c r="C1696" s="524" t="s">
        <v>13144</v>
      </c>
      <c r="D1696" s="524"/>
      <c r="E1696" s="524"/>
      <c r="F1696" s="524"/>
      <c r="G1696" s="524"/>
      <c r="H1696" s="524"/>
      <c r="I1696" s="524"/>
      <c r="J1696" s="524"/>
      <c r="K1696" s="524"/>
      <c r="L1696" s="339"/>
      <c r="M1696" s="339"/>
    </row>
    <row r="1697" spans="1:13" ht="12.75" customHeight="1" x14ac:dyDescent="0.25">
      <c r="A1697" s="340" t="s">
        <v>13145</v>
      </c>
      <c r="B1697" s="348" t="s">
        <v>384</v>
      </c>
      <c r="C1697" s="523" t="s">
        <v>13146</v>
      </c>
      <c r="D1697" s="523"/>
      <c r="E1697" s="523"/>
      <c r="F1697" s="523"/>
      <c r="G1697" s="523"/>
      <c r="H1697" s="523"/>
      <c r="I1697" s="523"/>
      <c r="J1697" s="523"/>
      <c r="K1697" s="523"/>
      <c r="L1697" s="348" t="s">
        <v>9</v>
      </c>
      <c r="M1697" s="341">
        <v>88.43</v>
      </c>
    </row>
    <row r="1698" spans="1:13" ht="12.75" customHeight="1" x14ac:dyDescent="0.25">
      <c r="A1698" s="340" t="s">
        <v>13147</v>
      </c>
      <c r="B1698" s="348" t="s">
        <v>384</v>
      </c>
      <c r="C1698" s="523" t="s">
        <v>13148</v>
      </c>
      <c r="D1698" s="523"/>
      <c r="E1698" s="523"/>
      <c r="F1698" s="523"/>
      <c r="G1698" s="523"/>
      <c r="H1698" s="523"/>
      <c r="I1698" s="523"/>
      <c r="J1698" s="523"/>
      <c r="K1698" s="523"/>
      <c r="L1698" s="348" t="s">
        <v>9</v>
      </c>
      <c r="M1698" s="341">
        <v>51.25</v>
      </c>
    </row>
    <row r="1699" spans="1:13" ht="13.5" customHeight="1" x14ac:dyDescent="0.25">
      <c r="A1699" s="340" t="s">
        <v>13149</v>
      </c>
      <c r="B1699" s="348" t="s">
        <v>384</v>
      </c>
      <c r="C1699" s="523" t="s">
        <v>13150</v>
      </c>
      <c r="D1699" s="523"/>
      <c r="E1699" s="523"/>
      <c r="F1699" s="523"/>
      <c r="G1699" s="523"/>
      <c r="H1699" s="523"/>
      <c r="I1699" s="523"/>
      <c r="J1699" s="523"/>
      <c r="K1699" s="523"/>
      <c r="L1699" s="348" t="s">
        <v>9</v>
      </c>
      <c r="M1699" s="341">
        <v>77.58</v>
      </c>
    </row>
    <row r="1700" spans="1:13" ht="12.75" customHeight="1" x14ac:dyDescent="0.25">
      <c r="A1700" s="338" t="s">
        <v>13151</v>
      </c>
      <c r="B1700" s="347" t="s">
        <v>384</v>
      </c>
      <c r="C1700" s="524" t="s">
        <v>13152</v>
      </c>
      <c r="D1700" s="524"/>
      <c r="E1700" s="524"/>
      <c r="F1700" s="524"/>
      <c r="G1700" s="524"/>
      <c r="H1700" s="524"/>
      <c r="I1700" s="524"/>
      <c r="J1700" s="524"/>
      <c r="K1700" s="524"/>
      <c r="L1700" s="339"/>
      <c r="M1700" s="339"/>
    </row>
    <row r="1701" spans="1:13" ht="13.5" customHeight="1" x14ac:dyDescent="0.25">
      <c r="A1701" s="340" t="s">
        <v>13153</v>
      </c>
      <c r="B1701" s="348" t="s">
        <v>384</v>
      </c>
      <c r="C1701" s="523" t="s">
        <v>13154</v>
      </c>
      <c r="D1701" s="523"/>
      <c r="E1701" s="523"/>
      <c r="F1701" s="523"/>
      <c r="G1701" s="523"/>
      <c r="H1701" s="523"/>
      <c r="I1701" s="523"/>
      <c r="J1701" s="523"/>
      <c r="K1701" s="523"/>
      <c r="L1701" s="348" t="s">
        <v>9</v>
      </c>
      <c r="M1701" s="341">
        <v>78.430000000000007</v>
      </c>
    </row>
    <row r="1702" spans="1:13" ht="12.75" customHeight="1" x14ac:dyDescent="0.25">
      <c r="A1702" s="338" t="s">
        <v>13155</v>
      </c>
      <c r="B1702" s="347" t="s">
        <v>384</v>
      </c>
      <c r="C1702" s="524" t="s">
        <v>16513</v>
      </c>
      <c r="D1702" s="524"/>
      <c r="E1702" s="524"/>
      <c r="F1702" s="524"/>
      <c r="G1702" s="524"/>
      <c r="H1702" s="524"/>
      <c r="I1702" s="524"/>
      <c r="J1702" s="524"/>
      <c r="K1702" s="524"/>
      <c r="L1702" s="339"/>
      <c r="M1702" s="339"/>
    </row>
    <row r="1703" spans="1:13" ht="12.75" customHeight="1" x14ac:dyDescent="0.25">
      <c r="A1703" s="340" t="s">
        <v>13156</v>
      </c>
      <c r="B1703" s="348" t="s">
        <v>384</v>
      </c>
      <c r="C1703" s="523" t="s">
        <v>13157</v>
      </c>
      <c r="D1703" s="523"/>
      <c r="E1703" s="523"/>
      <c r="F1703" s="523"/>
      <c r="G1703" s="523"/>
      <c r="H1703" s="523"/>
      <c r="I1703" s="523"/>
      <c r="J1703" s="523"/>
      <c r="K1703" s="523"/>
      <c r="L1703" s="348" t="s">
        <v>9</v>
      </c>
      <c r="M1703" s="341">
        <v>74.75</v>
      </c>
    </row>
    <row r="1704" spans="1:13" ht="13.5" customHeight="1" x14ac:dyDescent="0.25">
      <c r="A1704" s="340" t="s">
        <v>13158</v>
      </c>
      <c r="B1704" s="348" t="s">
        <v>384</v>
      </c>
      <c r="C1704" s="523" t="s">
        <v>13159</v>
      </c>
      <c r="D1704" s="523"/>
      <c r="E1704" s="523"/>
      <c r="F1704" s="523"/>
      <c r="G1704" s="523"/>
      <c r="H1704" s="523"/>
      <c r="I1704" s="523"/>
      <c r="J1704" s="523"/>
      <c r="K1704" s="523"/>
      <c r="L1704" s="348" t="s">
        <v>9</v>
      </c>
      <c r="M1704" s="341">
        <v>68.09</v>
      </c>
    </row>
    <row r="1705" spans="1:13" ht="12.75" customHeight="1" x14ac:dyDescent="0.25">
      <c r="A1705" s="340" t="s">
        <v>13160</v>
      </c>
      <c r="B1705" s="348" t="s">
        <v>384</v>
      </c>
      <c r="C1705" s="523" t="s">
        <v>13161</v>
      </c>
      <c r="D1705" s="523"/>
      <c r="E1705" s="523"/>
      <c r="F1705" s="523"/>
      <c r="G1705" s="523"/>
      <c r="H1705" s="523"/>
      <c r="I1705" s="523"/>
      <c r="J1705" s="523"/>
      <c r="K1705" s="523"/>
      <c r="L1705" s="348" t="s">
        <v>9</v>
      </c>
      <c r="M1705" s="341">
        <v>57.58</v>
      </c>
    </row>
    <row r="1706" spans="1:13" ht="12.75" customHeight="1" x14ac:dyDescent="0.25">
      <c r="A1706" s="340" t="s">
        <v>13162</v>
      </c>
      <c r="B1706" s="348" t="s">
        <v>384</v>
      </c>
      <c r="C1706" s="523" t="s">
        <v>13163</v>
      </c>
      <c r="D1706" s="523"/>
      <c r="E1706" s="523"/>
      <c r="F1706" s="523"/>
      <c r="G1706" s="523"/>
      <c r="H1706" s="523"/>
      <c r="I1706" s="523"/>
      <c r="J1706" s="523"/>
      <c r="K1706" s="523"/>
      <c r="L1706" s="348" t="s">
        <v>9</v>
      </c>
      <c r="M1706" s="341">
        <v>9.58</v>
      </c>
    </row>
    <row r="1707" spans="1:13" ht="13.5" customHeight="1" x14ac:dyDescent="0.25">
      <c r="A1707" s="338" t="s">
        <v>13164</v>
      </c>
      <c r="B1707" s="347" t="s">
        <v>384</v>
      </c>
      <c r="C1707" s="524" t="s">
        <v>13165</v>
      </c>
      <c r="D1707" s="524"/>
      <c r="E1707" s="524"/>
      <c r="F1707" s="524"/>
      <c r="G1707" s="524"/>
      <c r="H1707" s="524"/>
      <c r="I1707" s="524"/>
      <c r="J1707" s="524"/>
      <c r="K1707" s="524"/>
      <c r="L1707" s="339"/>
      <c r="M1707" s="339"/>
    </row>
    <row r="1708" spans="1:13" ht="12.75" customHeight="1" x14ac:dyDescent="0.25">
      <c r="A1708" s="340" t="s">
        <v>13166</v>
      </c>
      <c r="B1708" s="348" t="s">
        <v>384</v>
      </c>
      <c r="C1708" s="523" t="s">
        <v>13073</v>
      </c>
      <c r="D1708" s="523"/>
      <c r="E1708" s="523"/>
      <c r="F1708" s="523"/>
      <c r="G1708" s="523"/>
      <c r="H1708" s="523"/>
      <c r="I1708" s="523"/>
      <c r="J1708" s="523"/>
      <c r="K1708" s="523"/>
      <c r="L1708" s="348" t="s">
        <v>9</v>
      </c>
      <c r="M1708" s="341">
        <v>65.58</v>
      </c>
    </row>
    <row r="1709" spans="1:13" ht="13.5" customHeight="1" x14ac:dyDescent="0.25">
      <c r="A1709" s="340" t="s">
        <v>13167</v>
      </c>
      <c r="B1709" s="348" t="s">
        <v>384</v>
      </c>
      <c r="C1709" s="523" t="s">
        <v>13168</v>
      </c>
      <c r="D1709" s="523"/>
      <c r="E1709" s="523"/>
      <c r="F1709" s="523"/>
      <c r="G1709" s="523"/>
      <c r="H1709" s="523"/>
      <c r="I1709" s="523"/>
      <c r="J1709" s="523"/>
      <c r="K1709" s="523"/>
      <c r="L1709" s="348" t="s">
        <v>9</v>
      </c>
      <c r="M1709" s="341">
        <v>9.58</v>
      </c>
    </row>
    <row r="1710" spans="1:13" ht="12.75" customHeight="1" x14ac:dyDescent="0.25">
      <c r="A1710" s="338" t="s">
        <v>13169</v>
      </c>
      <c r="B1710" s="347" t="s">
        <v>384</v>
      </c>
      <c r="C1710" s="524" t="s">
        <v>10414</v>
      </c>
      <c r="D1710" s="524"/>
      <c r="E1710" s="524"/>
      <c r="F1710" s="524"/>
      <c r="G1710" s="524"/>
      <c r="H1710" s="524"/>
      <c r="I1710" s="524"/>
      <c r="J1710" s="524"/>
      <c r="K1710" s="524"/>
      <c r="L1710" s="339"/>
      <c r="M1710" s="339"/>
    </row>
    <row r="1711" spans="1:13" ht="12.75" customHeight="1" x14ac:dyDescent="0.25">
      <c r="A1711" s="340" t="s">
        <v>13170</v>
      </c>
      <c r="B1711" s="348" t="s">
        <v>384</v>
      </c>
      <c r="C1711" s="523" t="s">
        <v>13171</v>
      </c>
      <c r="D1711" s="523"/>
      <c r="E1711" s="523"/>
      <c r="F1711" s="523"/>
      <c r="G1711" s="523"/>
      <c r="H1711" s="523"/>
      <c r="I1711" s="523"/>
      <c r="J1711" s="523"/>
      <c r="K1711" s="523"/>
      <c r="L1711" s="348" t="s">
        <v>9</v>
      </c>
      <c r="M1711" s="341">
        <v>115.64</v>
      </c>
    </row>
    <row r="1712" spans="1:13" ht="13.5" customHeight="1" x14ac:dyDescent="0.25">
      <c r="A1712" s="340" t="s">
        <v>13172</v>
      </c>
      <c r="B1712" s="348" t="s">
        <v>384</v>
      </c>
      <c r="C1712" s="523" t="s">
        <v>13173</v>
      </c>
      <c r="D1712" s="523"/>
      <c r="E1712" s="523"/>
      <c r="F1712" s="523"/>
      <c r="G1712" s="523"/>
      <c r="H1712" s="523"/>
      <c r="I1712" s="523"/>
      <c r="J1712" s="523"/>
      <c r="K1712" s="523"/>
      <c r="L1712" s="348" t="s">
        <v>9</v>
      </c>
      <c r="M1712" s="341">
        <v>40.340000000000003</v>
      </c>
    </row>
    <row r="1713" spans="1:13" ht="12.75" customHeight="1" x14ac:dyDescent="0.25">
      <c r="A1713" s="338" t="s">
        <v>13174</v>
      </c>
      <c r="B1713" s="347" t="s">
        <v>384</v>
      </c>
      <c r="C1713" s="524" t="s">
        <v>526</v>
      </c>
      <c r="D1713" s="524"/>
      <c r="E1713" s="524"/>
      <c r="F1713" s="524"/>
      <c r="G1713" s="524"/>
      <c r="H1713" s="524"/>
      <c r="I1713" s="524"/>
      <c r="J1713" s="524"/>
      <c r="K1713" s="524"/>
      <c r="L1713" s="339"/>
      <c r="M1713" s="339"/>
    </row>
    <row r="1714" spans="1:13" ht="13.5" customHeight="1" x14ac:dyDescent="0.25">
      <c r="A1714" s="340" t="s">
        <v>13175</v>
      </c>
      <c r="B1714" s="348" t="s">
        <v>384</v>
      </c>
      <c r="C1714" s="523" t="s">
        <v>13176</v>
      </c>
      <c r="D1714" s="523"/>
      <c r="E1714" s="523"/>
      <c r="F1714" s="523"/>
      <c r="G1714" s="523"/>
      <c r="H1714" s="523"/>
      <c r="I1714" s="523"/>
      <c r="J1714" s="523"/>
      <c r="K1714" s="523"/>
      <c r="L1714" s="348" t="s">
        <v>8</v>
      </c>
      <c r="M1714" s="341">
        <v>23.11</v>
      </c>
    </row>
    <row r="1715" spans="1:13" ht="12.75" customHeight="1" x14ac:dyDescent="0.25">
      <c r="A1715" s="338" t="s">
        <v>13177</v>
      </c>
      <c r="B1715" s="347" t="s">
        <v>384</v>
      </c>
      <c r="C1715" s="524" t="s">
        <v>13178</v>
      </c>
      <c r="D1715" s="524"/>
      <c r="E1715" s="524"/>
      <c r="F1715" s="524"/>
      <c r="G1715" s="524"/>
      <c r="H1715" s="524"/>
      <c r="I1715" s="524"/>
      <c r="J1715" s="524"/>
      <c r="K1715" s="524"/>
      <c r="L1715" s="339"/>
      <c r="M1715" s="339"/>
    </row>
    <row r="1716" spans="1:13" ht="12.75" customHeight="1" x14ac:dyDescent="0.25">
      <c r="A1716" s="340" t="s">
        <v>13179</v>
      </c>
      <c r="B1716" s="348" t="s">
        <v>384</v>
      </c>
      <c r="C1716" s="523" t="s">
        <v>13180</v>
      </c>
      <c r="D1716" s="523"/>
      <c r="E1716" s="523"/>
      <c r="F1716" s="523"/>
      <c r="G1716" s="523"/>
      <c r="H1716" s="523"/>
      <c r="I1716" s="523"/>
      <c r="J1716" s="523"/>
      <c r="K1716" s="523"/>
      <c r="L1716" s="348" t="s">
        <v>8</v>
      </c>
      <c r="M1716" s="341">
        <v>13.4</v>
      </c>
    </row>
    <row r="1717" spans="1:13" ht="13.5" customHeight="1" x14ac:dyDescent="0.25">
      <c r="A1717" s="340" t="s">
        <v>13181</v>
      </c>
      <c r="B1717" s="348" t="s">
        <v>384</v>
      </c>
      <c r="C1717" s="523" t="s">
        <v>13182</v>
      </c>
      <c r="D1717" s="523"/>
      <c r="E1717" s="523"/>
      <c r="F1717" s="523"/>
      <c r="G1717" s="523"/>
      <c r="H1717" s="523"/>
      <c r="I1717" s="523"/>
      <c r="J1717" s="523"/>
      <c r="K1717" s="523"/>
      <c r="L1717" s="348" t="s">
        <v>8</v>
      </c>
      <c r="M1717" s="341">
        <v>13.7</v>
      </c>
    </row>
    <row r="1718" spans="1:13" ht="12.75" customHeight="1" x14ac:dyDescent="0.25">
      <c r="A1718" s="340" t="s">
        <v>13183</v>
      </c>
      <c r="B1718" s="348" t="s">
        <v>384</v>
      </c>
      <c r="C1718" s="523" t="s">
        <v>13184</v>
      </c>
      <c r="D1718" s="523"/>
      <c r="E1718" s="523"/>
      <c r="F1718" s="523"/>
      <c r="G1718" s="523"/>
      <c r="H1718" s="523"/>
      <c r="I1718" s="523"/>
      <c r="J1718" s="523"/>
      <c r="K1718" s="523"/>
      <c r="L1718" s="348" t="s">
        <v>8</v>
      </c>
      <c r="M1718" s="341">
        <v>30.9</v>
      </c>
    </row>
    <row r="1719" spans="1:13" ht="12.75" customHeight="1" x14ac:dyDescent="0.25">
      <c r="A1719" s="338" t="s">
        <v>13185</v>
      </c>
      <c r="B1719" s="347" t="s">
        <v>384</v>
      </c>
      <c r="C1719" s="524" t="s">
        <v>13186</v>
      </c>
      <c r="D1719" s="524"/>
      <c r="E1719" s="524"/>
      <c r="F1719" s="524"/>
      <c r="G1719" s="524"/>
      <c r="H1719" s="524"/>
      <c r="I1719" s="524"/>
      <c r="J1719" s="524"/>
      <c r="K1719" s="524"/>
      <c r="L1719" s="339"/>
      <c r="M1719" s="339"/>
    </row>
    <row r="1720" spans="1:13" ht="13.5" customHeight="1" x14ac:dyDescent="0.25">
      <c r="A1720" s="340" t="s">
        <v>13187</v>
      </c>
      <c r="B1720" s="348" t="s">
        <v>384</v>
      </c>
      <c r="C1720" s="523" t="s">
        <v>13188</v>
      </c>
      <c r="D1720" s="523"/>
      <c r="E1720" s="523"/>
      <c r="F1720" s="523"/>
      <c r="G1720" s="523"/>
      <c r="H1720" s="523"/>
      <c r="I1720" s="523"/>
      <c r="J1720" s="523"/>
      <c r="K1720" s="523"/>
      <c r="L1720" s="348" t="s">
        <v>8</v>
      </c>
      <c r="M1720" s="341">
        <v>12.75</v>
      </c>
    </row>
    <row r="1721" spans="1:13" ht="12.75" customHeight="1" x14ac:dyDescent="0.25">
      <c r="A1721" s="340" t="s">
        <v>13189</v>
      </c>
      <c r="B1721" s="348" t="s">
        <v>384</v>
      </c>
      <c r="C1721" s="523" t="s">
        <v>13190</v>
      </c>
      <c r="D1721" s="523"/>
      <c r="E1721" s="523"/>
      <c r="F1721" s="523"/>
      <c r="G1721" s="523"/>
      <c r="H1721" s="523"/>
      <c r="I1721" s="523"/>
      <c r="J1721" s="523"/>
      <c r="K1721" s="523"/>
      <c r="L1721" s="348" t="s">
        <v>8</v>
      </c>
      <c r="M1721" s="341">
        <v>12.99</v>
      </c>
    </row>
    <row r="1722" spans="1:13" ht="13.5" customHeight="1" x14ac:dyDescent="0.25">
      <c r="A1722" s="338" t="s">
        <v>13191</v>
      </c>
      <c r="B1722" s="347" t="s">
        <v>384</v>
      </c>
      <c r="C1722" s="524" t="s">
        <v>13192</v>
      </c>
      <c r="D1722" s="524"/>
      <c r="E1722" s="524"/>
      <c r="F1722" s="524"/>
      <c r="G1722" s="524"/>
      <c r="H1722" s="524"/>
      <c r="I1722" s="524"/>
      <c r="J1722" s="524"/>
      <c r="K1722" s="524"/>
      <c r="L1722" s="339"/>
      <c r="M1722" s="339"/>
    </row>
    <row r="1723" spans="1:13" ht="12.75" customHeight="1" x14ac:dyDescent="0.25">
      <c r="A1723" s="340" t="s">
        <v>13193</v>
      </c>
      <c r="B1723" s="348" t="s">
        <v>384</v>
      </c>
      <c r="C1723" s="523" t="s">
        <v>13194</v>
      </c>
      <c r="D1723" s="523"/>
      <c r="E1723" s="523"/>
      <c r="F1723" s="523"/>
      <c r="G1723" s="523"/>
      <c r="H1723" s="523"/>
      <c r="I1723" s="523"/>
      <c r="J1723" s="523"/>
      <c r="K1723" s="523"/>
      <c r="L1723" s="348" t="s">
        <v>9</v>
      </c>
      <c r="M1723" s="341">
        <v>243.56</v>
      </c>
    </row>
    <row r="1724" spans="1:13" ht="12.75" customHeight="1" x14ac:dyDescent="0.25">
      <c r="A1724" s="340" t="s">
        <v>13195</v>
      </c>
      <c r="B1724" s="348" t="s">
        <v>384</v>
      </c>
      <c r="C1724" s="523" t="s">
        <v>13196</v>
      </c>
      <c r="D1724" s="523"/>
      <c r="E1724" s="523"/>
      <c r="F1724" s="523"/>
      <c r="G1724" s="523"/>
      <c r="H1724" s="523"/>
      <c r="I1724" s="523"/>
      <c r="J1724" s="523"/>
      <c r="K1724" s="523"/>
      <c r="L1724" s="348" t="s">
        <v>9</v>
      </c>
      <c r="M1724" s="341">
        <v>263.56</v>
      </c>
    </row>
    <row r="1725" spans="1:13" ht="13.5" customHeight="1" x14ac:dyDescent="0.25">
      <c r="A1725" s="340" t="s">
        <v>13197</v>
      </c>
      <c r="B1725" s="348" t="s">
        <v>384</v>
      </c>
      <c r="C1725" s="523" t="s">
        <v>13198</v>
      </c>
      <c r="D1725" s="523"/>
      <c r="E1725" s="523"/>
      <c r="F1725" s="523"/>
      <c r="G1725" s="523"/>
      <c r="H1725" s="523"/>
      <c r="I1725" s="523"/>
      <c r="J1725" s="523"/>
      <c r="K1725" s="523"/>
      <c r="L1725" s="348" t="s">
        <v>9</v>
      </c>
      <c r="M1725" s="341">
        <v>173</v>
      </c>
    </row>
    <row r="1726" spans="1:13" ht="12.75" customHeight="1" x14ac:dyDescent="0.25">
      <c r="A1726" s="340" t="s">
        <v>13199</v>
      </c>
      <c r="B1726" s="348" t="s">
        <v>384</v>
      </c>
      <c r="C1726" s="523" t="s">
        <v>13200</v>
      </c>
      <c r="D1726" s="523"/>
      <c r="E1726" s="523"/>
      <c r="F1726" s="523"/>
      <c r="G1726" s="523"/>
      <c r="H1726" s="523"/>
      <c r="I1726" s="523"/>
      <c r="J1726" s="523"/>
      <c r="K1726" s="523"/>
      <c r="L1726" s="348" t="s">
        <v>9</v>
      </c>
      <c r="M1726" s="341">
        <v>132.81</v>
      </c>
    </row>
    <row r="1727" spans="1:13" ht="13.5" customHeight="1" x14ac:dyDescent="0.25">
      <c r="A1727" s="338" t="s">
        <v>13201</v>
      </c>
      <c r="B1727" s="347" t="s">
        <v>384</v>
      </c>
      <c r="C1727" s="524" t="s">
        <v>13202</v>
      </c>
      <c r="D1727" s="524"/>
      <c r="E1727" s="524"/>
      <c r="F1727" s="524"/>
      <c r="G1727" s="524"/>
      <c r="H1727" s="524"/>
      <c r="I1727" s="524"/>
      <c r="J1727" s="524"/>
      <c r="K1727" s="524"/>
      <c r="L1727" s="339"/>
      <c r="M1727" s="339"/>
    </row>
    <row r="1728" spans="1:13" ht="12.75" customHeight="1" x14ac:dyDescent="0.25">
      <c r="A1728" s="340" t="s">
        <v>13203</v>
      </c>
      <c r="B1728" s="348" t="s">
        <v>384</v>
      </c>
      <c r="C1728" s="523" t="s">
        <v>13204</v>
      </c>
      <c r="D1728" s="523"/>
      <c r="E1728" s="523"/>
      <c r="F1728" s="523"/>
      <c r="G1728" s="523"/>
      <c r="H1728" s="523"/>
      <c r="I1728" s="523"/>
      <c r="J1728" s="523"/>
      <c r="K1728" s="523"/>
      <c r="L1728" s="348" t="s">
        <v>9</v>
      </c>
      <c r="M1728" s="341">
        <v>243.56</v>
      </c>
    </row>
    <row r="1729" spans="1:13" ht="12.75" customHeight="1" x14ac:dyDescent="0.25">
      <c r="A1729" s="340" t="s">
        <v>13205</v>
      </c>
      <c r="B1729" s="348" t="s">
        <v>384</v>
      </c>
      <c r="C1729" s="523" t="s">
        <v>13206</v>
      </c>
      <c r="D1729" s="523"/>
      <c r="E1729" s="523"/>
      <c r="F1729" s="523"/>
      <c r="G1729" s="523"/>
      <c r="H1729" s="523"/>
      <c r="I1729" s="523"/>
      <c r="J1729" s="523"/>
      <c r="K1729" s="523"/>
      <c r="L1729" s="348" t="s">
        <v>9</v>
      </c>
      <c r="M1729" s="341">
        <v>263.56</v>
      </c>
    </row>
    <row r="1730" spans="1:13" ht="13.5" customHeight="1" x14ac:dyDescent="0.25">
      <c r="A1730" s="340" t="s">
        <v>13207</v>
      </c>
      <c r="B1730" s="348" t="s">
        <v>384</v>
      </c>
      <c r="C1730" s="523" t="s">
        <v>13208</v>
      </c>
      <c r="D1730" s="523"/>
      <c r="E1730" s="523"/>
      <c r="F1730" s="523"/>
      <c r="G1730" s="523"/>
      <c r="H1730" s="523"/>
      <c r="I1730" s="523"/>
      <c r="J1730" s="523"/>
      <c r="K1730" s="523"/>
      <c r="L1730" s="348" t="s">
        <v>9</v>
      </c>
      <c r="M1730" s="341">
        <v>173</v>
      </c>
    </row>
    <row r="1731" spans="1:13" ht="12.75" customHeight="1" x14ac:dyDescent="0.25">
      <c r="A1731" s="338" t="s">
        <v>13209</v>
      </c>
      <c r="B1731" s="347" t="s">
        <v>384</v>
      </c>
      <c r="C1731" s="524" t="s">
        <v>3067</v>
      </c>
      <c r="D1731" s="524"/>
      <c r="E1731" s="524"/>
      <c r="F1731" s="524"/>
      <c r="G1731" s="524"/>
      <c r="H1731" s="524"/>
      <c r="I1731" s="524"/>
      <c r="J1731" s="524"/>
      <c r="K1731" s="524"/>
      <c r="L1731" s="339"/>
      <c r="M1731" s="339"/>
    </row>
    <row r="1732" spans="1:13" ht="12.75" customHeight="1" x14ac:dyDescent="0.25">
      <c r="A1732" s="340" t="s">
        <v>13210</v>
      </c>
      <c r="B1732" s="348" t="s">
        <v>384</v>
      </c>
      <c r="C1732" s="523" t="s">
        <v>13211</v>
      </c>
      <c r="D1732" s="523"/>
      <c r="E1732" s="523"/>
      <c r="F1732" s="523"/>
      <c r="G1732" s="523"/>
      <c r="H1732" s="523"/>
      <c r="I1732" s="523"/>
      <c r="J1732" s="523"/>
      <c r="K1732" s="523"/>
      <c r="L1732" s="348" t="s">
        <v>8</v>
      </c>
      <c r="M1732" s="341">
        <v>45.51</v>
      </c>
    </row>
    <row r="1733" spans="1:13" ht="13.5" customHeight="1" x14ac:dyDescent="0.25">
      <c r="A1733" s="340" t="s">
        <v>13212</v>
      </c>
      <c r="B1733" s="348" t="s">
        <v>384</v>
      </c>
      <c r="C1733" s="523" t="s">
        <v>13213</v>
      </c>
      <c r="D1733" s="523"/>
      <c r="E1733" s="523"/>
      <c r="F1733" s="523"/>
      <c r="G1733" s="523"/>
      <c r="H1733" s="523"/>
      <c r="I1733" s="523"/>
      <c r="J1733" s="523"/>
      <c r="K1733" s="523"/>
      <c r="L1733" s="348" t="s">
        <v>8</v>
      </c>
      <c r="M1733" s="341">
        <v>53.9</v>
      </c>
    </row>
    <row r="1734" spans="1:13" ht="12.75" customHeight="1" x14ac:dyDescent="0.25">
      <c r="A1734" s="340" t="s">
        <v>13214</v>
      </c>
      <c r="B1734" s="348" t="s">
        <v>384</v>
      </c>
      <c r="C1734" s="523" t="s">
        <v>13215</v>
      </c>
      <c r="D1734" s="523"/>
      <c r="E1734" s="523"/>
      <c r="F1734" s="523"/>
      <c r="G1734" s="523"/>
      <c r="H1734" s="523"/>
      <c r="I1734" s="523"/>
      <c r="J1734" s="523"/>
      <c r="K1734" s="523"/>
      <c r="L1734" s="348" t="s">
        <v>8</v>
      </c>
      <c r="M1734" s="341">
        <v>69.7</v>
      </c>
    </row>
    <row r="1735" spans="1:13" ht="13.5" customHeight="1" x14ac:dyDescent="0.25">
      <c r="A1735" s="340" t="s">
        <v>13216</v>
      </c>
      <c r="B1735" s="348" t="s">
        <v>384</v>
      </c>
      <c r="C1735" s="523" t="s">
        <v>13217</v>
      </c>
      <c r="D1735" s="523"/>
      <c r="E1735" s="523"/>
      <c r="F1735" s="523"/>
      <c r="G1735" s="523"/>
      <c r="H1735" s="523"/>
      <c r="I1735" s="523"/>
      <c r="J1735" s="523"/>
      <c r="K1735" s="523"/>
      <c r="L1735" s="348" t="s">
        <v>8</v>
      </c>
      <c r="M1735" s="341">
        <v>77.47</v>
      </c>
    </row>
    <row r="1736" spans="1:13" ht="12.75" customHeight="1" x14ac:dyDescent="0.25">
      <c r="A1736" s="340" t="s">
        <v>13218</v>
      </c>
      <c r="B1736" s="348" t="s">
        <v>384</v>
      </c>
      <c r="C1736" s="523" t="s">
        <v>13219</v>
      </c>
      <c r="D1736" s="523"/>
      <c r="E1736" s="523"/>
      <c r="F1736" s="523"/>
      <c r="G1736" s="523"/>
      <c r="H1736" s="523"/>
      <c r="I1736" s="523"/>
      <c r="J1736" s="523"/>
      <c r="K1736" s="523"/>
      <c r="L1736" s="348" t="s">
        <v>8</v>
      </c>
      <c r="M1736" s="341">
        <v>114.72</v>
      </c>
    </row>
    <row r="1737" spans="1:13" ht="12.75" customHeight="1" x14ac:dyDescent="0.25">
      <c r="A1737" s="340" t="s">
        <v>13220</v>
      </c>
      <c r="B1737" s="348" t="s">
        <v>384</v>
      </c>
      <c r="C1737" s="523" t="s">
        <v>13221</v>
      </c>
      <c r="D1737" s="523"/>
      <c r="E1737" s="523"/>
      <c r="F1737" s="523"/>
      <c r="G1737" s="523"/>
      <c r="H1737" s="523"/>
      <c r="I1737" s="523"/>
      <c r="J1737" s="523"/>
      <c r="K1737" s="523"/>
      <c r="L1737" s="348" t="s">
        <v>8</v>
      </c>
      <c r="M1737" s="341">
        <v>179.32</v>
      </c>
    </row>
    <row r="1738" spans="1:13" ht="13.5" customHeight="1" x14ac:dyDescent="0.25">
      <c r="A1738" s="340" t="s">
        <v>13222</v>
      </c>
      <c r="B1738" s="348" t="s">
        <v>384</v>
      </c>
      <c r="C1738" s="523" t="s">
        <v>13223</v>
      </c>
      <c r="D1738" s="523"/>
      <c r="E1738" s="523"/>
      <c r="F1738" s="523"/>
      <c r="G1738" s="523"/>
      <c r="H1738" s="523"/>
      <c r="I1738" s="523"/>
      <c r="J1738" s="523"/>
      <c r="K1738" s="523"/>
      <c r="L1738" s="348" t="s">
        <v>8</v>
      </c>
      <c r="M1738" s="341">
        <v>260.85000000000002</v>
      </c>
    </row>
    <row r="1739" spans="1:13" ht="12.75" customHeight="1" x14ac:dyDescent="0.25">
      <c r="A1739" s="338" t="s">
        <v>16514</v>
      </c>
      <c r="B1739" s="347" t="s">
        <v>384</v>
      </c>
      <c r="C1739" s="524" t="s">
        <v>13887</v>
      </c>
      <c r="D1739" s="524"/>
      <c r="E1739" s="524"/>
      <c r="F1739" s="524"/>
      <c r="G1739" s="524"/>
      <c r="H1739" s="524"/>
      <c r="I1739" s="524"/>
      <c r="J1739" s="524"/>
      <c r="K1739" s="524"/>
      <c r="L1739" s="339"/>
      <c r="M1739" s="339"/>
    </row>
    <row r="1740" spans="1:13" ht="13.5" customHeight="1" x14ac:dyDescent="0.25">
      <c r="A1740" s="340" t="s">
        <v>16515</v>
      </c>
      <c r="B1740" s="348" t="s">
        <v>384</v>
      </c>
      <c r="C1740" s="523" t="s">
        <v>13888</v>
      </c>
      <c r="D1740" s="523"/>
      <c r="E1740" s="523"/>
      <c r="F1740" s="523"/>
      <c r="G1740" s="523"/>
      <c r="H1740" s="523"/>
      <c r="I1740" s="523"/>
      <c r="J1740" s="523"/>
      <c r="K1740" s="523"/>
      <c r="L1740" s="348" t="s">
        <v>9</v>
      </c>
      <c r="M1740" s="341">
        <v>48.44</v>
      </c>
    </row>
    <row r="1741" spans="1:13" ht="12.75" customHeight="1" x14ac:dyDescent="0.25">
      <c r="A1741" s="340" t="s">
        <v>16516</v>
      </c>
      <c r="B1741" s="348" t="s">
        <v>384</v>
      </c>
      <c r="C1741" s="523" t="s">
        <v>13073</v>
      </c>
      <c r="D1741" s="523"/>
      <c r="E1741" s="523"/>
      <c r="F1741" s="523"/>
      <c r="G1741" s="523"/>
      <c r="H1741" s="523"/>
      <c r="I1741" s="523"/>
      <c r="J1741" s="523"/>
      <c r="K1741" s="523"/>
      <c r="L1741" s="348" t="s">
        <v>9</v>
      </c>
      <c r="M1741" s="341">
        <v>65.58</v>
      </c>
    </row>
    <row r="1742" spans="1:13" ht="12.75" customHeight="1" x14ac:dyDescent="0.25">
      <c r="A1742" s="338" t="s">
        <v>16517</v>
      </c>
      <c r="B1742" s="347" t="s">
        <v>384</v>
      </c>
      <c r="C1742" s="524" t="s">
        <v>13892</v>
      </c>
      <c r="D1742" s="524"/>
      <c r="E1742" s="524"/>
      <c r="F1742" s="524"/>
      <c r="G1742" s="524"/>
      <c r="H1742" s="524"/>
      <c r="I1742" s="524"/>
      <c r="J1742" s="524"/>
      <c r="K1742" s="524"/>
      <c r="L1742" s="339"/>
      <c r="M1742" s="339"/>
    </row>
    <row r="1743" spans="1:13" ht="13.5" customHeight="1" x14ac:dyDescent="0.25">
      <c r="A1743" s="340" t="s">
        <v>16518</v>
      </c>
      <c r="B1743" s="348" t="s">
        <v>384</v>
      </c>
      <c r="C1743" s="523" t="s">
        <v>13893</v>
      </c>
      <c r="D1743" s="523"/>
      <c r="E1743" s="523"/>
      <c r="F1743" s="523"/>
      <c r="G1743" s="523"/>
      <c r="H1743" s="523"/>
      <c r="I1743" s="523"/>
      <c r="J1743" s="523"/>
      <c r="K1743" s="523"/>
      <c r="L1743" s="348" t="s">
        <v>10</v>
      </c>
      <c r="M1743" s="341">
        <v>15.79</v>
      </c>
    </row>
    <row r="1744" spans="1:13" ht="12.75" customHeight="1" x14ac:dyDescent="0.25">
      <c r="A1744" s="338" t="s">
        <v>16519</v>
      </c>
      <c r="B1744" s="347" t="s">
        <v>384</v>
      </c>
      <c r="C1744" s="524" t="s">
        <v>13896</v>
      </c>
      <c r="D1744" s="524"/>
      <c r="E1744" s="524"/>
      <c r="F1744" s="524"/>
      <c r="G1744" s="524"/>
      <c r="H1744" s="524"/>
      <c r="I1744" s="524"/>
      <c r="J1744" s="524"/>
      <c r="K1744" s="524"/>
      <c r="L1744" s="339"/>
      <c r="M1744" s="339"/>
    </row>
    <row r="1745" spans="1:13" ht="13.5" customHeight="1" x14ac:dyDescent="0.25">
      <c r="A1745" s="340" t="s">
        <v>16520</v>
      </c>
      <c r="B1745" s="348" t="s">
        <v>384</v>
      </c>
      <c r="C1745" s="523" t="s">
        <v>13073</v>
      </c>
      <c r="D1745" s="523"/>
      <c r="E1745" s="523"/>
      <c r="F1745" s="523"/>
      <c r="G1745" s="523"/>
      <c r="H1745" s="523"/>
      <c r="I1745" s="523"/>
      <c r="J1745" s="523"/>
      <c r="K1745" s="523"/>
      <c r="L1745" s="348" t="s">
        <v>9</v>
      </c>
      <c r="M1745" s="341">
        <v>65.58</v>
      </c>
    </row>
    <row r="1746" spans="1:13" ht="12.75" customHeight="1" x14ac:dyDescent="0.25">
      <c r="A1746" s="340" t="s">
        <v>16521</v>
      </c>
      <c r="B1746" s="348" t="s">
        <v>384</v>
      </c>
      <c r="C1746" s="523" t="s">
        <v>13168</v>
      </c>
      <c r="D1746" s="523"/>
      <c r="E1746" s="523"/>
      <c r="F1746" s="523"/>
      <c r="G1746" s="523"/>
      <c r="H1746" s="523"/>
      <c r="I1746" s="523"/>
      <c r="J1746" s="523"/>
      <c r="K1746" s="523"/>
      <c r="L1746" s="348" t="s">
        <v>9</v>
      </c>
      <c r="M1746" s="341">
        <v>9.58</v>
      </c>
    </row>
    <row r="1747" spans="1:13" ht="12.75" customHeight="1" x14ac:dyDescent="0.25">
      <c r="A1747" s="335" t="s">
        <v>13224</v>
      </c>
      <c r="B1747" s="336"/>
      <c r="C1747" s="525" t="s">
        <v>13225</v>
      </c>
      <c r="D1747" s="525"/>
      <c r="E1747" s="525"/>
      <c r="F1747" s="525"/>
      <c r="G1747" s="525"/>
      <c r="H1747" s="525"/>
      <c r="I1747" s="525"/>
      <c r="J1747" s="525"/>
      <c r="K1747" s="525"/>
      <c r="L1747" s="337"/>
      <c r="M1747" s="337"/>
    </row>
    <row r="1748" spans="1:13" ht="13.5" customHeight="1" x14ac:dyDescent="0.25">
      <c r="A1748" s="338" t="s">
        <v>3223</v>
      </c>
      <c r="B1748" s="347" t="s">
        <v>384</v>
      </c>
      <c r="C1748" s="524" t="s">
        <v>13226</v>
      </c>
      <c r="D1748" s="524"/>
      <c r="E1748" s="524"/>
      <c r="F1748" s="524"/>
      <c r="G1748" s="524"/>
      <c r="H1748" s="524"/>
      <c r="I1748" s="524"/>
      <c r="J1748" s="524"/>
      <c r="K1748" s="524"/>
      <c r="L1748" s="339"/>
      <c r="M1748" s="339"/>
    </row>
    <row r="1749" spans="1:13" ht="12.75" customHeight="1" x14ac:dyDescent="0.25">
      <c r="A1749" s="340" t="s">
        <v>13227</v>
      </c>
      <c r="B1749" s="348" t="s">
        <v>384</v>
      </c>
      <c r="C1749" s="523" t="s">
        <v>13228</v>
      </c>
      <c r="D1749" s="523"/>
      <c r="E1749" s="523"/>
      <c r="F1749" s="523"/>
      <c r="G1749" s="523"/>
      <c r="H1749" s="523"/>
      <c r="I1749" s="523"/>
      <c r="J1749" s="523"/>
      <c r="K1749" s="523"/>
      <c r="L1749" s="348" t="s">
        <v>9</v>
      </c>
      <c r="M1749" s="341">
        <v>163.29</v>
      </c>
    </row>
    <row r="1750" spans="1:13" ht="12.75" customHeight="1" x14ac:dyDescent="0.25">
      <c r="A1750" s="340" t="s">
        <v>13229</v>
      </c>
      <c r="B1750" s="348" t="s">
        <v>384</v>
      </c>
      <c r="C1750" s="523" t="s">
        <v>13230</v>
      </c>
      <c r="D1750" s="523"/>
      <c r="E1750" s="523"/>
      <c r="F1750" s="523"/>
      <c r="G1750" s="523"/>
      <c r="H1750" s="523"/>
      <c r="I1750" s="523"/>
      <c r="J1750" s="523"/>
      <c r="K1750" s="523"/>
      <c r="L1750" s="348" t="s">
        <v>9</v>
      </c>
      <c r="M1750" s="341">
        <v>185.67</v>
      </c>
    </row>
    <row r="1751" spans="1:13" ht="13.5" customHeight="1" x14ac:dyDescent="0.25">
      <c r="A1751" s="338" t="s">
        <v>3239</v>
      </c>
      <c r="B1751" s="347" t="s">
        <v>384</v>
      </c>
      <c r="C1751" s="524" t="s">
        <v>6085</v>
      </c>
      <c r="D1751" s="524"/>
      <c r="E1751" s="524"/>
      <c r="F1751" s="524"/>
      <c r="G1751" s="524"/>
      <c r="H1751" s="524"/>
      <c r="I1751" s="524"/>
      <c r="J1751" s="524"/>
      <c r="K1751" s="524"/>
      <c r="L1751" s="339"/>
      <c r="M1751" s="339"/>
    </row>
    <row r="1752" spans="1:13" ht="12.75" customHeight="1" x14ac:dyDescent="0.25">
      <c r="A1752" s="340" t="s">
        <v>13231</v>
      </c>
      <c r="B1752" s="348" t="s">
        <v>384</v>
      </c>
      <c r="C1752" s="523" t="s">
        <v>13232</v>
      </c>
      <c r="D1752" s="523"/>
      <c r="E1752" s="523"/>
      <c r="F1752" s="523"/>
      <c r="G1752" s="523"/>
      <c r="H1752" s="523"/>
      <c r="I1752" s="523"/>
      <c r="J1752" s="523"/>
      <c r="K1752" s="523"/>
      <c r="L1752" s="348" t="s">
        <v>9</v>
      </c>
      <c r="M1752" s="341">
        <v>185</v>
      </c>
    </row>
    <row r="1753" spans="1:13" ht="13.5" customHeight="1" x14ac:dyDescent="0.25">
      <c r="A1753" s="338" t="s">
        <v>3258</v>
      </c>
      <c r="B1753" s="347" t="s">
        <v>384</v>
      </c>
      <c r="C1753" s="524" t="s">
        <v>13233</v>
      </c>
      <c r="D1753" s="524"/>
      <c r="E1753" s="524"/>
      <c r="F1753" s="524"/>
      <c r="G1753" s="524"/>
      <c r="H1753" s="524"/>
      <c r="I1753" s="524"/>
      <c r="J1753" s="524"/>
      <c r="K1753" s="524"/>
      <c r="L1753" s="339"/>
      <c r="M1753" s="339"/>
    </row>
    <row r="1754" spans="1:13" ht="12.75" customHeight="1" x14ac:dyDescent="0.25">
      <c r="A1754" s="340" t="s">
        <v>13234</v>
      </c>
      <c r="B1754" s="348" t="s">
        <v>384</v>
      </c>
      <c r="C1754" s="523" t="s">
        <v>13230</v>
      </c>
      <c r="D1754" s="523"/>
      <c r="E1754" s="523"/>
      <c r="F1754" s="523"/>
      <c r="G1754" s="523"/>
      <c r="H1754" s="523"/>
      <c r="I1754" s="523"/>
      <c r="J1754" s="523"/>
      <c r="K1754" s="523"/>
      <c r="L1754" s="348" t="s">
        <v>9</v>
      </c>
      <c r="M1754" s="341">
        <v>185</v>
      </c>
    </row>
    <row r="1755" spans="1:13" ht="12.75" customHeight="1" x14ac:dyDescent="0.25">
      <c r="A1755" s="338" t="s">
        <v>13235</v>
      </c>
      <c r="B1755" s="347" t="s">
        <v>384</v>
      </c>
      <c r="C1755" s="524" t="s">
        <v>6076</v>
      </c>
      <c r="D1755" s="524"/>
      <c r="E1755" s="524"/>
      <c r="F1755" s="524"/>
      <c r="G1755" s="524"/>
      <c r="H1755" s="524"/>
      <c r="I1755" s="524"/>
      <c r="J1755" s="524"/>
      <c r="K1755" s="524"/>
      <c r="L1755" s="339"/>
      <c r="M1755" s="339"/>
    </row>
    <row r="1756" spans="1:13" ht="13.5" customHeight="1" x14ac:dyDescent="0.25">
      <c r="A1756" s="340" t="s">
        <v>13236</v>
      </c>
      <c r="B1756" s="348" t="s">
        <v>384</v>
      </c>
      <c r="C1756" s="523" t="s">
        <v>13237</v>
      </c>
      <c r="D1756" s="523"/>
      <c r="E1756" s="523"/>
      <c r="F1756" s="523"/>
      <c r="G1756" s="523"/>
      <c r="H1756" s="523"/>
      <c r="I1756" s="523"/>
      <c r="J1756" s="523"/>
      <c r="K1756" s="523"/>
      <c r="L1756" s="348" t="s">
        <v>9</v>
      </c>
      <c r="M1756" s="341">
        <v>787.5</v>
      </c>
    </row>
    <row r="1757" spans="1:13" ht="12.75" customHeight="1" x14ac:dyDescent="0.25">
      <c r="A1757" s="338" t="s">
        <v>13238</v>
      </c>
      <c r="B1757" s="347" t="s">
        <v>384</v>
      </c>
      <c r="C1757" s="524" t="s">
        <v>13239</v>
      </c>
      <c r="D1757" s="524"/>
      <c r="E1757" s="524"/>
      <c r="F1757" s="524"/>
      <c r="G1757" s="524"/>
      <c r="H1757" s="524"/>
      <c r="I1757" s="524"/>
      <c r="J1757" s="524"/>
      <c r="K1757" s="524"/>
      <c r="L1757" s="339"/>
      <c r="M1757" s="339"/>
    </row>
    <row r="1758" spans="1:13" ht="13.5" customHeight="1" x14ac:dyDescent="0.25">
      <c r="A1758" s="340" t="s">
        <v>490</v>
      </c>
      <c r="B1758" s="348" t="s">
        <v>384</v>
      </c>
      <c r="C1758" s="523" t="s">
        <v>13240</v>
      </c>
      <c r="D1758" s="523"/>
      <c r="E1758" s="523"/>
      <c r="F1758" s="523"/>
      <c r="G1758" s="523"/>
      <c r="H1758" s="523"/>
      <c r="I1758" s="523"/>
      <c r="J1758" s="523"/>
      <c r="K1758" s="523"/>
      <c r="L1758" s="348" t="s">
        <v>9</v>
      </c>
      <c r="M1758" s="341">
        <v>254.28</v>
      </c>
    </row>
    <row r="1759" spans="1:13" ht="12.75" customHeight="1" x14ac:dyDescent="0.25">
      <c r="A1759" s="340" t="s">
        <v>13241</v>
      </c>
      <c r="B1759" s="348" t="s">
        <v>384</v>
      </c>
      <c r="C1759" s="523" t="s">
        <v>13242</v>
      </c>
      <c r="D1759" s="523"/>
      <c r="E1759" s="523"/>
      <c r="F1759" s="523"/>
      <c r="G1759" s="523"/>
      <c r="H1759" s="523"/>
      <c r="I1759" s="523"/>
      <c r="J1759" s="523"/>
      <c r="K1759" s="523"/>
      <c r="L1759" s="348" t="s">
        <v>510</v>
      </c>
      <c r="M1759" s="341">
        <v>110.28</v>
      </c>
    </row>
    <row r="1760" spans="1:13" ht="12.75" customHeight="1" x14ac:dyDescent="0.25">
      <c r="A1760" s="340" t="s">
        <v>13243</v>
      </c>
      <c r="B1760" s="348" t="s">
        <v>384</v>
      </c>
      <c r="C1760" s="523" t="s">
        <v>13244</v>
      </c>
      <c r="D1760" s="523"/>
      <c r="E1760" s="523"/>
      <c r="F1760" s="523"/>
      <c r="G1760" s="523"/>
      <c r="H1760" s="523"/>
      <c r="I1760" s="523"/>
      <c r="J1760" s="523"/>
      <c r="K1760" s="523"/>
      <c r="L1760" s="348" t="s">
        <v>510</v>
      </c>
      <c r="M1760" s="341">
        <v>83.28</v>
      </c>
    </row>
    <row r="1761" spans="1:13" ht="13.5" customHeight="1" x14ac:dyDescent="0.25">
      <c r="A1761" s="340" t="s">
        <v>13245</v>
      </c>
      <c r="B1761" s="348" t="s">
        <v>384</v>
      </c>
      <c r="C1761" s="523" t="s">
        <v>13246</v>
      </c>
      <c r="D1761" s="523"/>
      <c r="E1761" s="523"/>
      <c r="F1761" s="523"/>
      <c r="G1761" s="523"/>
      <c r="H1761" s="523"/>
      <c r="I1761" s="523"/>
      <c r="J1761" s="523"/>
      <c r="K1761" s="523"/>
      <c r="L1761" s="348" t="s">
        <v>510</v>
      </c>
      <c r="M1761" s="341">
        <v>150.78</v>
      </c>
    </row>
    <row r="1762" spans="1:13" ht="12.75" customHeight="1" x14ac:dyDescent="0.25">
      <c r="A1762" s="335" t="s">
        <v>13247</v>
      </c>
      <c r="B1762" s="336"/>
      <c r="C1762" s="525" t="s">
        <v>496</v>
      </c>
      <c r="D1762" s="525"/>
      <c r="E1762" s="525"/>
      <c r="F1762" s="525"/>
      <c r="G1762" s="525"/>
      <c r="H1762" s="525"/>
      <c r="I1762" s="525"/>
      <c r="J1762" s="525"/>
      <c r="K1762" s="525"/>
      <c r="L1762" s="337"/>
      <c r="M1762" s="337"/>
    </row>
    <row r="1763" spans="1:13" ht="12.75" customHeight="1" x14ac:dyDescent="0.25">
      <c r="A1763" s="338" t="s">
        <v>3268</v>
      </c>
      <c r="B1763" s="347" t="s">
        <v>384</v>
      </c>
      <c r="C1763" s="524" t="s">
        <v>13248</v>
      </c>
      <c r="D1763" s="524"/>
      <c r="E1763" s="524"/>
      <c r="F1763" s="524"/>
      <c r="G1763" s="524"/>
      <c r="H1763" s="524"/>
      <c r="I1763" s="524"/>
      <c r="J1763" s="524"/>
      <c r="K1763" s="524"/>
      <c r="L1763" s="339"/>
      <c r="M1763" s="339"/>
    </row>
    <row r="1764" spans="1:13" ht="13.5" customHeight="1" x14ac:dyDescent="0.25">
      <c r="A1764" s="340" t="s">
        <v>13249</v>
      </c>
      <c r="B1764" s="348" t="s">
        <v>384</v>
      </c>
      <c r="C1764" s="523" t="s">
        <v>13250</v>
      </c>
      <c r="D1764" s="523"/>
      <c r="E1764" s="523"/>
      <c r="F1764" s="523"/>
      <c r="G1764" s="523"/>
      <c r="H1764" s="523"/>
      <c r="I1764" s="523"/>
      <c r="J1764" s="523"/>
      <c r="K1764" s="523"/>
      <c r="L1764" s="348" t="s">
        <v>9</v>
      </c>
      <c r="M1764" s="341">
        <v>9.8699999999999992</v>
      </c>
    </row>
    <row r="1765" spans="1:13" ht="12.75" customHeight="1" x14ac:dyDescent="0.25">
      <c r="A1765" s="340" t="s">
        <v>13251</v>
      </c>
      <c r="B1765" s="348" t="s">
        <v>384</v>
      </c>
      <c r="C1765" s="523" t="s">
        <v>13252</v>
      </c>
      <c r="D1765" s="523"/>
      <c r="E1765" s="523"/>
      <c r="F1765" s="523"/>
      <c r="G1765" s="523"/>
      <c r="H1765" s="523"/>
      <c r="I1765" s="523"/>
      <c r="J1765" s="523"/>
      <c r="K1765" s="523"/>
      <c r="L1765" s="348" t="s">
        <v>9</v>
      </c>
      <c r="M1765" s="341">
        <v>10.94</v>
      </c>
    </row>
    <row r="1766" spans="1:13" ht="13.5" customHeight="1" x14ac:dyDescent="0.25">
      <c r="A1766" s="340" t="s">
        <v>13253</v>
      </c>
      <c r="B1766" s="348" t="s">
        <v>384</v>
      </c>
      <c r="C1766" s="523" t="s">
        <v>13254</v>
      </c>
      <c r="D1766" s="523"/>
      <c r="E1766" s="523"/>
      <c r="F1766" s="523"/>
      <c r="G1766" s="523"/>
      <c r="H1766" s="523"/>
      <c r="I1766" s="523"/>
      <c r="J1766" s="523"/>
      <c r="K1766" s="523"/>
      <c r="L1766" s="348" t="s">
        <v>9</v>
      </c>
      <c r="M1766" s="341">
        <v>12.01</v>
      </c>
    </row>
    <row r="1767" spans="1:13" ht="12.75" customHeight="1" x14ac:dyDescent="0.25">
      <c r="A1767" s="340" t="s">
        <v>13255</v>
      </c>
      <c r="B1767" s="348" t="s">
        <v>384</v>
      </c>
      <c r="C1767" s="523" t="s">
        <v>13256</v>
      </c>
      <c r="D1767" s="523"/>
      <c r="E1767" s="523"/>
      <c r="F1767" s="523"/>
      <c r="G1767" s="523"/>
      <c r="H1767" s="523"/>
      <c r="I1767" s="523"/>
      <c r="J1767" s="523"/>
      <c r="K1767" s="523"/>
      <c r="L1767" s="348" t="s">
        <v>8</v>
      </c>
      <c r="M1767" s="341">
        <v>2.57</v>
      </c>
    </row>
    <row r="1768" spans="1:13" ht="12.75" customHeight="1" x14ac:dyDescent="0.25">
      <c r="A1768" s="338" t="s">
        <v>3278</v>
      </c>
      <c r="B1768" s="347" t="s">
        <v>384</v>
      </c>
      <c r="C1768" s="524" t="s">
        <v>13257</v>
      </c>
      <c r="D1768" s="524"/>
      <c r="E1768" s="524"/>
      <c r="F1768" s="524"/>
      <c r="G1768" s="524"/>
      <c r="H1768" s="524"/>
      <c r="I1768" s="524"/>
      <c r="J1768" s="524"/>
      <c r="K1768" s="524"/>
      <c r="L1768" s="339"/>
      <c r="M1768" s="339"/>
    </row>
    <row r="1769" spans="1:13" ht="13.5" customHeight="1" x14ac:dyDescent="0.25">
      <c r="A1769" s="340" t="s">
        <v>13258</v>
      </c>
      <c r="B1769" s="348" t="s">
        <v>384</v>
      </c>
      <c r="C1769" s="523" t="s">
        <v>13259</v>
      </c>
      <c r="D1769" s="523"/>
      <c r="E1769" s="523"/>
      <c r="F1769" s="523"/>
      <c r="G1769" s="523"/>
      <c r="H1769" s="523"/>
      <c r="I1769" s="523"/>
      <c r="J1769" s="523"/>
      <c r="K1769" s="523"/>
      <c r="L1769" s="348" t="s">
        <v>9</v>
      </c>
      <c r="M1769" s="341">
        <v>4.6100000000000003</v>
      </c>
    </row>
    <row r="1770" spans="1:13" ht="12.75" customHeight="1" x14ac:dyDescent="0.25">
      <c r="A1770" s="338" t="s">
        <v>3324</v>
      </c>
      <c r="B1770" s="347" t="s">
        <v>384</v>
      </c>
      <c r="C1770" s="524" t="s">
        <v>13260</v>
      </c>
      <c r="D1770" s="524"/>
      <c r="E1770" s="524"/>
      <c r="F1770" s="524"/>
      <c r="G1770" s="524"/>
      <c r="H1770" s="524"/>
      <c r="I1770" s="524"/>
      <c r="J1770" s="524"/>
      <c r="K1770" s="524"/>
      <c r="L1770" s="339"/>
      <c r="M1770" s="339"/>
    </row>
    <row r="1771" spans="1:13" ht="13.5" customHeight="1" x14ac:dyDescent="0.25">
      <c r="A1771" s="340" t="s">
        <v>13261</v>
      </c>
      <c r="B1771" s="348" t="s">
        <v>384</v>
      </c>
      <c r="C1771" s="523" t="s">
        <v>13262</v>
      </c>
      <c r="D1771" s="523"/>
      <c r="E1771" s="523"/>
      <c r="F1771" s="523"/>
      <c r="G1771" s="523"/>
      <c r="H1771" s="523"/>
      <c r="I1771" s="523"/>
      <c r="J1771" s="523"/>
      <c r="K1771" s="523"/>
      <c r="L1771" s="348" t="s">
        <v>9</v>
      </c>
      <c r="M1771" s="341">
        <v>12.36</v>
      </c>
    </row>
    <row r="1772" spans="1:13" ht="12.75" customHeight="1" x14ac:dyDescent="0.25">
      <c r="A1772" s="340" t="s">
        <v>13263</v>
      </c>
      <c r="B1772" s="348" t="s">
        <v>384</v>
      </c>
      <c r="C1772" s="523" t="s">
        <v>13264</v>
      </c>
      <c r="D1772" s="523"/>
      <c r="E1772" s="523"/>
      <c r="F1772" s="523"/>
      <c r="G1772" s="523"/>
      <c r="H1772" s="523"/>
      <c r="I1772" s="523"/>
      <c r="J1772" s="523"/>
      <c r="K1772" s="523"/>
      <c r="L1772" s="348" t="s">
        <v>9</v>
      </c>
      <c r="M1772" s="341">
        <v>13.59</v>
      </c>
    </row>
    <row r="1773" spans="1:13" ht="12.75" customHeight="1" x14ac:dyDescent="0.25">
      <c r="A1773" s="340" t="s">
        <v>13265</v>
      </c>
      <c r="B1773" s="348" t="s">
        <v>384</v>
      </c>
      <c r="C1773" s="523" t="s">
        <v>13266</v>
      </c>
      <c r="D1773" s="523"/>
      <c r="E1773" s="523"/>
      <c r="F1773" s="523"/>
      <c r="G1773" s="523"/>
      <c r="H1773" s="523"/>
      <c r="I1773" s="523"/>
      <c r="J1773" s="523"/>
      <c r="K1773" s="523"/>
      <c r="L1773" s="348" t="s">
        <v>9</v>
      </c>
      <c r="M1773" s="341">
        <v>24.29</v>
      </c>
    </row>
    <row r="1774" spans="1:13" ht="13.5" customHeight="1" x14ac:dyDescent="0.25">
      <c r="A1774" s="340" t="s">
        <v>13267</v>
      </c>
      <c r="B1774" s="348" t="s">
        <v>384</v>
      </c>
      <c r="C1774" s="523" t="s">
        <v>13268</v>
      </c>
      <c r="D1774" s="523"/>
      <c r="E1774" s="523"/>
      <c r="F1774" s="523"/>
      <c r="G1774" s="523"/>
      <c r="H1774" s="523"/>
      <c r="I1774" s="523"/>
      <c r="J1774" s="523"/>
      <c r="K1774" s="523"/>
      <c r="L1774" s="348" t="s">
        <v>9</v>
      </c>
      <c r="M1774" s="341">
        <v>23.19</v>
      </c>
    </row>
    <row r="1775" spans="1:13" ht="12.75" customHeight="1" x14ac:dyDescent="0.25">
      <c r="A1775" s="340" t="s">
        <v>13269</v>
      </c>
      <c r="B1775" s="348" t="s">
        <v>384</v>
      </c>
      <c r="C1775" s="523" t="s">
        <v>13270</v>
      </c>
      <c r="D1775" s="523"/>
      <c r="E1775" s="523"/>
      <c r="F1775" s="523"/>
      <c r="G1775" s="523"/>
      <c r="H1775" s="523"/>
      <c r="I1775" s="523"/>
      <c r="J1775" s="523"/>
      <c r="K1775" s="523"/>
      <c r="L1775" s="348" t="s">
        <v>9</v>
      </c>
      <c r="M1775" s="341">
        <v>25.52</v>
      </c>
    </row>
    <row r="1776" spans="1:13" ht="12.75" customHeight="1" x14ac:dyDescent="0.25">
      <c r="A1776" s="338" t="s">
        <v>3342</v>
      </c>
      <c r="B1776" s="347" t="s">
        <v>384</v>
      </c>
      <c r="C1776" s="524" t="s">
        <v>13271</v>
      </c>
      <c r="D1776" s="524"/>
      <c r="E1776" s="524"/>
      <c r="F1776" s="524"/>
      <c r="G1776" s="524"/>
      <c r="H1776" s="524"/>
      <c r="I1776" s="524"/>
      <c r="J1776" s="524"/>
      <c r="K1776" s="524"/>
      <c r="L1776" s="339"/>
      <c r="M1776" s="339"/>
    </row>
    <row r="1777" spans="1:13" ht="13.5" customHeight="1" x14ac:dyDescent="0.25">
      <c r="A1777" s="340" t="s">
        <v>13272</v>
      </c>
      <c r="B1777" s="348" t="s">
        <v>384</v>
      </c>
      <c r="C1777" s="523" t="s">
        <v>13273</v>
      </c>
      <c r="D1777" s="523"/>
      <c r="E1777" s="523"/>
      <c r="F1777" s="523"/>
      <c r="G1777" s="523"/>
      <c r="H1777" s="523"/>
      <c r="I1777" s="523"/>
      <c r="J1777" s="523"/>
      <c r="K1777" s="523"/>
      <c r="L1777" s="348" t="s">
        <v>9</v>
      </c>
      <c r="M1777" s="341">
        <v>14.21</v>
      </c>
    </row>
    <row r="1778" spans="1:13" ht="12.75" customHeight="1" x14ac:dyDescent="0.25">
      <c r="A1778" s="340" t="s">
        <v>13274</v>
      </c>
      <c r="B1778" s="348" t="s">
        <v>384</v>
      </c>
      <c r="C1778" s="523" t="s">
        <v>13275</v>
      </c>
      <c r="D1778" s="523"/>
      <c r="E1778" s="523"/>
      <c r="F1778" s="523"/>
      <c r="G1778" s="523"/>
      <c r="H1778" s="523"/>
      <c r="I1778" s="523"/>
      <c r="J1778" s="523"/>
      <c r="K1778" s="523"/>
      <c r="L1778" s="348" t="s">
        <v>9</v>
      </c>
      <c r="M1778" s="341">
        <v>14.79</v>
      </c>
    </row>
    <row r="1779" spans="1:13" ht="13.5" customHeight="1" x14ac:dyDescent="0.25">
      <c r="A1779" s="340" t="s">
        <v>13276</v>
      </c>
      <c r="B1779" s="348" t="s">
        <v>384</v>
      </c>
      <c r="C1779" s="523" t="s">
        <v>13277</v>
      </c>
      <c r="D1779" s="523"/>
      <c r="E1779" s="523"/>
      <c r="F1779" s="523"/>
      <c r="G1779" s="523"/>
      <c r="H1779" s="523"/>
      <c r="I1779" s="523"/>
      <c r="J1779" s="523"/>
      <c r="K1779" s="523"/>
      <c r="L1779" s="348" t="s">
        <v>9</v>
      </c>
      <c r="M1779" s="341">
        <v>15.44</v>
      </c>
    </row>
    <row r="1780" spans="1:13" ht="12.75" customHeight="1" x14ac:dyDescent="0.25">
      <c r="A1780" s="340" t="s">
        <v>13278</v>
      </c>
      <c r="B1780" s="348" t="s">
        <v>384</v>
      </c>
      <c r="C1780" s="523" t="s">
        <v>13279</v>
      </c>
      <c r="D1780" s="523"/>
      <c r="E1780" s="523"/>
      <c r="F1780" s="523"/>
      <c r="G1780" s="523"/>
      <c r="H1780" s="523"/>
      <c r="I1780" s="523"/>
      <c r="J1780" s="523"/>
      <c r="K1780" s="523"/>
      <c r="L1780" s="348" t="s">
        <v>9</v>
      </c>
      <c r="M1780" s="341">
        <v>16.28</v>
      </c>
    </row>
    <row r="1781" spans="1:13" ht="12.75" customHeight="1" x14ac:dyDescent="0.25">
      <c r="A1781" s="340" t="s">
        <v>13280</v>
      </c>
      <c r="B1781" s="348" t="s">
        <v>384</v>
      </c>
      <c r="C1781" s="523" t="s">
        <v>13281</v>
      </c>
      <c r="D1781" s="523"/>
      <c r="E1781" s="523"/>
      <c r="F1781" s="523"/>
      <c r="G1781" s="523"/>
      <c r="H1781" s="523"/>
      <c r="I1781" s="523"/>
      <c r="J1781" s="523"/>
      <c r="K1781" s="523"/>
      <c r="L1781" s="348" t="s">
        <v>9</v>
      </c>
      <c r="M1781" s="341">
        <v>25.08</v>
      </c>
    </row>
    <row r="1782" spans="1:13" ht="13.5" customHeight="1" x14ac:dyDescent="0.25">
      <c r="A1782" s="340" t="s">
        <v>13282</v>
      </c>
      <c r="B1782" s="348" t="s">
        <v>384</v>
      </c>
      <c r="C1782" s="523" t="s">
        <v>13283</v>
      </c>
      <c r="D1782" s="523"/>
      <c r="E1782" s="523"/>
      <c r="F1782" s="523"/>
      <c r="G1782" s="523"/>
      <c r="H1782" s="523"/>
      <c r="I1782" s="523"/>
      <c r="J1782" s="523"/>
      <c r="K1782" s="523"/>
      <c r="L1782" s="348" t="s">
        <v>9</v>
      </c>
      <c r="M1782" s="341">
        <v>25.66</v>
      </c>
    </row>
    <row r="1783" spans="1:13" ht="12.75" customHeight="1" x14ac:dyDescent="0.25">
      <c r="A1783" s="340" t="s">
        <v>13284</v>
      </c>
      <c r="B1783" s="348" t="s">
        <v>384</v>
      </c>
      <c r="C1783" s="523" t="s">
        <v>13285</v>
      </c>
      <c r="D1783" s="523"/>
      <c r="E1783" s="523"/>
      <c r="F1783" s="523"/>
      <c r="G1783" s="523"/>
      <c r="H1783" s="523"/>
      <c r="I1783" s="523"/>
      <c r="J1783" s="523"/>
      <c r="K1783" s="523"/>
      <c r="L1783" s="348" t="s">
        <v>9</v>
      </c>
      <c r="M1783" s="341">
        <v>27.16</v>
      </c>
    </row>
    <row r="1784" spans="1:13" ht="13.5" customHeight="1" x14ac:dyDescent="0.25">
      <c r="A1784" s="340" t="s">
        <v>13286</v>
      </c>
      <c r="B1784" s="348" t="s">
        <v>384</v>
      </c>
      <c r="C1784" s="523" t="s">
        <v>13287</v>
      </c>
      <c r="D1784" s="523"/>
      <c r="E1784" s="523"/>
      <c r="F1784" s="523"/>
      <c r="G1784" s="523"/>
      <c r="H1784" s="523"/>
      <c r="I1784" s="523"/>
      <c r="J1784" s="523"/>
      <c r="K1784" s="523"/>
      <c r="L1784" s="348" t="s">
        <v>9</v>
      </c>
      <c r="M1784" s="341">
        <v>27.74</v>
      </c>
    </row>
    <row r="1785" spans="1:13" ht="12.75" customHeight="1" x14ac:dyDescent="0.25">
      <c r="A1785" s="340" t="s">
        <v>13288</v>
      </c>
      <c r="B1785" s="348" t="s">
        <v>384</v>
      </c>
      <c r="C1785" s="523" t="s">
        <v>13289</v>
      </c>
      <c r="D1785" s="523"/>
      <c r="E1785" s="523"/>
      <c r="F1785" s="523"/>
      <c r="G1785" s="523"/>
      <c r="H1785" s="523"/>
      <c r="I1785" s="523"/>
      <c r="J1785" s="523"/>
      <c r="K1785" s="523"/>
      <c r="L1785" s="348" t="s">
        <v>9</v>
      </c>
      <c r="M1785" s="341">
        <v>16.29</v>
      </c>
    </row>
    <row r="1786" spans="1:13" ht="12.75" customHeight="1" x14ac:dyDescent="0.25">
      <c r="A1786" s="338" t="s">
        <v>3353</v>
      </c>
      <c r="B1786" s="347" t="s">
        <v>384</v>
      </c>
      <c r="C1786" s="524" t="s">
        <v>13290</v>
      </c>
      <c r="D1786" s="524"/>
      <c r="E1786" s="524"/>
      <c r="F1786" s="524"/>
      <c r="G1786" s="524"/>
      <c r="H1786" s="524"/>
      <c r="I1786" s="524"/>
      <c r="J1786" s="524"/>
      <c r="K1786" s="524"/>
      <c r="L1786" s="339"/>
      <c r="M1786" s="339"/>
    </row>
    <row r="1787" spans="1:13" ht="13.5" customHeight="1" x14ac:dyDescent="0.25">
      <c r="A1787" s="340" t="s">
        <v>13291</v>
      </c>
      <c r="B1787" s="348" t="s">
        <v>384</v>
      </c>
      <c r="C1787" s="523" t="s">
        <v>13262</v>
      </c>
      <c r="D1787" s="523"/>
      <c r="E1787" s="523"/>
      <c r="F1787" s="523"/>
      <c r="G1787" s="523"/>
      <c r="H1787" s="523"/>
      <c r="I1787" s="523"/>
      <c r="J1787" s="523"/>
      <c r="K1787" s="523"/>
      <c r="L1787" s="348" t="s">
        <v>9</v>
      </c>
      <c r="M1787" s="341">
        <v>14.21</v>
      </c>
    </row>
    <row r="1788" spans="1:13" ht="12.75" customHeight="1" x14ac:dyDescent="0.25">
      <c r="A1788" s="340" t="s">
        <v>13292</v>
      </c>
      <c r="B1788" s="348" t="s">
        <v>384</v>
      </c>
      <c r="C1788" s="523" t="s">
        <v>13264</v>
      </c>
      <c r="D1788" s="523"/>
      <c r="E1788" s="523"/>
      <c r="F1788" s="523"/>
      <c r="G1788" s="523"/>
      <c r="H1788" s="523"/>
      <c r="I1788" s="523"/>
      <c r="J1788" s="523"/>
      <c r="K1788" s="523"/>
      <c r="L1788" s="348" t="s">
        <v>9</v>
      </c>
      <c r="M1788" s="341">
        <v>15.44</v>
      </c>
    </row>
    <row r="1789" spans="1:13" ht="12.75" customHeight="1" x14ac:dyDescent="0.25">
      <c r="A1789" s="340" t="s">
        <v>13293</v>
      </c>
      <c r="B1789" s="348" t="s">
        <v>384</v>
      </c>
      <c r="C1789" s="523" t="s">
        <v>13294</v>
      </c>
      <c r="D1789" s="523"/>
      <c r="E1789" s="523"/>
      <c r="F1789" s="523"/>
      <c r="G1789" s="523"/>
      <c r="H1789" s="523"/>
      <c r="I1789" s="523"/>
      <c r="J1789" s="523"/>
      <c r="K1789" s="523"/>
      <c r="L1789" s="348" t="s">
        <v>9</v>
      </c>
      <c r="M1789" s="341">
        <v>25.08</v>
      </c>
    </row>
    <row r="1790" spans="1:13" ht="13.5" customHeight="1" x14ac:dyDescent="0.25">
      <c r="A1790" s="340" t="s">
        <v>13295</v>
      </c>
      <c r="B1790" s="348" t="s">
        <v>384</v>
      </c>
      <c r="C1790" s="523" t="s">
        <v>13296</v>
      </c>
      <c r="D1790" s="523"/>
      <c r="E1790" s="523"/>
      <c r="F1790" s="523"/>
      <c r="G1790" s="523"/>
      <c r="H1790" s="523"/>
      <c r="I1790" s="523"/>
      <c r="J1790" s="523"/>
      <c r="K1790" s="523"/>
      <c r="L1790" s="348" t="s">
        <v>9</v>
      </c>
      <c r="M1790" s="341">
        <v>24.32</v>
      </c>
    </row>
    <row r="1791" spans="1:13" ht="12.75" customHeight="1" x14ac:dyDescent="0.25">
      <c r="A1791" s="340" t="s">
        <v>13297</v>
      </c>
      <c r="B1791" s="348" t="s">
        <v>384</v>
      </c>
      <c r="C1791" s="523" t="s">
        <v>13298</v>
      </c>
      <c r="D1791" s="523"/>
      <c r="E1791" s="523"/>
      <c r="F1791" s="523"/>
      <c r="G1791" s="523"/>
      <c r="H1791" s="523"/>
      <c r="I1791" s="523"/>
      <c r="J1791" s="523"/>
      <c r="K1791" s="523"/>
      <c r="L1791" s="348" t="s">
        <v>9</v>
      </c>
      <c r="M1791" s="341">
        <v>25.94</v>
      </c>
    </row>
    <row r="1792" spans="1:13" ht="13.5" customHeight="1" x14ac:dyDescent="0.25">
      <c r="A1792" s="340" t="s">
        <v>13299</v>
      </c>
      <c r="B1792" s="348" t="s">
        <v>384</v>
      </c>
      <c r="C1792" s="523" t="s">
        <v>13300</v>
      </c>
      <c r="D1792" s="523"/>
      <c r="E1792" s="523"/>
      <c r="F1792" s="523"/>
      <c r="G1792" s="523"/>
      <c r="H1792" s="523"/>
      <c r="I1792" s="523"/>
      <c r="J1792" s="523"/>
      <c r="K1792" s="523"/>
      <c r="L1792" s="348" t="s">
        <v>9</v>
      </c>
      <c r="M1792" s="341">
        <v>17.100000000000001</v>
      </c>
    </row>
    <row r="1793" spans="1:13" ht="12.75" customHeight="1" x14ac:dyDescent="0.25">
      <c r="A1793" s="340" t="s">
        <v>13301</v>
      </c>
      <c r="B1793" s="348" t="s">
        <v>384</v>
      </c>
      <c r="C1793" s="523" t="s">
        <v>13302</v>
      </c>
      <c r="D1793" s="523"/>
      <c r="E1793" s="523"/>
      <c r="F1793" s="523"/>
      <c r="G1793" s="523"/>
      <c r="H1793" s="523"/>
      <c r="I1793" s="523"/>
      <c r="J1793" s="523"/>
      <c r="K1793" s="523"/>
      <c r="L1793" s="348" t="s">
        <v>9</v>
      </c>
      <c r="M1793" s="341">
        <v>27.16</v>
      </c>
    </row>
    <row r="1794" spans="1:13" ht="12.75" customHeight="1" x14ac:dyDescent="0.25">
      <c r="A1794" s="340" t="s">
        <v>13303</v>
      </c>
      <c r="B1794" s="348" t="s">
        <v>384</v>
      </c>
      <c r="C1794" s="523" t="s">
        <v>13304</v>
      </c>
      <c r="D1794" s="523"/>
      <c r="E1794" s="523"/>
      <c r="F1794" s="523"/>
      <c r="G1794" s="523"/>
      <c r="H1794" s="523"/>
      <c r="I1794" s="523"/>
      <c r="J1794" s="523"/>
      <c r="K1794" s="523"/>
      <c r="L1794" s="348" t="s">
        <v>9</v>
      </c>
      <c r="M1794" s="341">
        <v>16.29</v>
      </c>
    </row>
    <row r="1795" spans="1:13" ht="13.5" customHeight="1" x14ac:dyDescent="0.25">
      <c r="A1795" s="338" t="s">
        <v>3392</v>
      </c>
      <c r="B1795" s="347" t="s">
        <v>384</v>
      </c>
      <c r="C1795" s="524" t="s">
        <v>13305</v>
      </c>
      <c r="D1795" s="524"/>
      <c r="E1795" s="524"/>
      <c r="F1795" s="524"/>
      <c r="G1795" s="524"/>
      <c r="H1795" s="524"/>
      <c r="I1795" s="524"/>
      <c r="J1795" s="524"/>
      <c r="K1795" s="524"/>
      <c r="L1795" s="339"/>
      <c r="M1795" s="339"/>
    </row>
    <row r="1796" spans="1:13" ht="12.75" customHeight="1" x14ac:dyDescent="0.25">
      <c r="A1796" s="340" t="s">
        <v>13306</v>
      </c>
      <c r="B1796" s="348" t="s">
        <v>384</v>
      </c>
      <c r="C1796" s="523" t="s">
        <v>13307</v>
      </c>
      <c r="D1796" s="523"/>
      <c r="E1796" s="523"/>
      <c r="F1796" s="523"/>
      <c r="G1796" s="523"/>
      <c r="H1796" s="523"/>
      <c r="I1796" s="523"/>
      <c r="J1796" s="523"/>
      <c r="K1796" s="523"/>
      <c r="L1796" s="348" t="s">
        <v>9</v>
      </c>
      <c r="M1796" s="341">
        <v>11.12</v>
      </c>
    </row>
    <row r="1797" spans="1:13" ht="13.5" customHeight="1" x14ac:dyDescent="0.25">
      <c r="A1797" s="340" t="s">
        <v>13308</v>
      </c>
      <c r="B1797" s="348" t="s">
        <v>384</v>
      </c>
      <c r="C1797" s="523" t="s">
        <v>13309</v>
      </c>
      <c r="D1797" s="523"/>
      <c r="E1797" s="523"/>
      <c r="F1797" s="523"/>
      <c r="G1797" s="523"/>
      <c r="H1797" s="523"/>
      <c r="I1797" s="523"/>
      <c r="J1797" s="523"/>
      <c r="K1797" s="523"/>
      <c r="L1797" s="348" t="s">
        <v>9</v>
      </c>
      <c r="M1797" s="341">
        <v>12.97</v>
      </c>
    </row>
    <row r="1798" spans="1:13" ht="12.75" customHeight="1" x14ac:dyDescent="0.25">
      <c r="A1798" s="340" t="s">
        <v>13310</v>
      </c>
      <c r="B1798" s="348" t="s">
        <v>384</v>
      </c>
      <c r="C1798" s="523" t="s">
        <v>13311</v>
      </c>
      <c r="D1798" s="523"/>
      <c r="E1798" s="523"/>
      <c r="F1798" s="523"/>
      <c r="G1798" s="523"/>
      <c r="H1798" s="523"/>
      <c r="I1798" s="523"/>
      <c r="J1798" s="523"/>
      <c r="K1798" s="523"/>
      <c r="L1798" s="348" t="s">
        <v>9</v>
      </c>
      <c r="M1798" s="341">
        <v>23.27</v>
      </c>
    </row>
    <row r="1799" spans="1:13" ht="12.75" customHeight="1" x14ac:dyDescent="0.25">
      <c r="A1799" s="340" t="s">
        <v>13312</v>
      </c>
      <c r="B1799" s="348" t="s">
        <v>384</v>
      </c>
      <c r="C1799" s="523" t="s">
        <v>13313</v>
      </c>
      <c r="D1799" s="523"/>
      <c r="E1799" s="523"/>
      <c r="F1799" s="523"/>
      <c r="G1799" s="523"/>
      <c r="H1799" s="523"/>
      <c r="I1799" s="523"/>
      <c r="J1799" s="523"/>
      <c r="K1799" s="523"/>
      <c r="L1799" s="348" t="s">
        <v>9</v>
      </c>
      <c r="M1799" s="341">
        <v>13.55</v>
      </c>
    </row>
    <row r="1800" spans="1:13" ht="13.5" customHeight="1" x14ac:dyDescent="0.25">
      <c r="A1800" s="340" t="s">
        <v>13314</v>
      </c>
      <c r="B1800" s="348" t="s">
        <v>384</v>
      </c>
      <c r="C1800" s="523" t="s">
        <v>13315</v>
      </c>
      <c r="D1800" s="523"/>
      <c r="E1800" s="523"/>
      <c r="F1800" s="523"/>
      <c r="G1800" s="523"/>
      <c r="H1800" s="523"/>
      <c r="I1800" s="523"/>
      <c r="J1800" s="523"/>
      <c r="K1800" s="523"/>
      <c r="L1800" s="348" t="s">
        <v>9</v>
      </c>
      <c r="M1800" s="341">
        <v>22.34</v>
      </c>
    </row>
    <row r="1801" spans="1:13" ht="12.75" customHeight="1" x14ac:dyDescent="0.25">
      <c r="A1801" s="340" t="s">
        <v>13316</v>
      </c>
      <c r="B1801" s="348" t="s">
        <v>384</v>
      </c>
      <c r="C1801" s="523" t="s">
        <v>13317</v>
      </c>
      <c r="D1801" s="523"/>
      <c r="E1801" s="523"/>
      <c r="F1801" s="523"/>
      <c r="G1801" s="523"/>
      <c r="H1801" s="523"/>
      <c r="I1801" s="523"/>
      <c r="J1801" s="523"/>
      <c r="K1801" s="523"/>
      <c r="L1801" s="348" t="s">
        <v>9</v>
      </c>
      <c r="M1801" s="341">
        <v>24.05</v>
      </c>
    </row>
    <row r="1802" spans="1:13" ht="13.5" customHeight="1" x14ac:dyDescent="0.25">
      <c r="A1802" s="340" t="s">
        <v>13318</v>
      </c>
      <c r="B1802" s="348" t="s">
        <v>384</v>
      </c>
      <c r="C1802" s="523" t="s">
        <v>13319</v>
      </c>
      <c r="D1802" s="523"/>
      <c r="E1802" s="523"/>
      <c r="F1802" s="523"/>
      <c r="G1802" s="523"/>
      <c r="H1802" s="523"/>
      <c r="I1802" s="523"/>
      <c r="J1802" s="523"/>
      <c r="K1802" s="523"/>
      <c r="L1802" s="348" t="s">
        <v>9</v>
      </c>
      <c r="M1802" s="341">
        <v>23.47</v>
      </c>
    </row>
    <row r="1803" spans="1:13" ht="12.75" customHeight="1" x14ac:dyDescent="0.25">
      <c r="A1803" s="340" t="s">
        <v>13320</v>
      </c>
      <c r="B1803" s="348" t="s">
        <v>384</v>
      </c>
      <c r="C1803" s="523" t="s">
        <v>13321</v>
      </c>
      <c r="D1803" s="523"/>
      <c r="E1803" s="523"/>
      <c r="F1803" s="523"/>
      <c r="G1803" s="523"/>
      <c r="H1803" s="523"/>
      <c r="I1803" s="523"/>
      <c r="J1803" s="523"/>
      <c r="K1803" s="523"/>
      <c r="L1803" s="348" t="s">
        <v>9</v>
      </c>
      <c r="M1803" s="341">
        <v>11.04</v>
      </c>
    </row>
    <row r="1804" spans="1:13" ht="12.75" customHeight="1" x14ac:dyDescent="0.25">
      <c r="A1804" s="340" t="s">
        <v>13322</v>
      </c>
      <c r="B1804" s="348" t="s">
        <v>384</v>
      </c>
      <c r="C1804" s="523" t="s">
        <v>13323</v>
      </c>
      <c r="D1804" s="523"/>
      <c r="E1804" s="523"/>
      <c r="F1804" s="523"/>
      <c r="G1804" s="523"/>
      <c r="H1804" s="523"/>
      <c r="I1804" s="523"/>
      <c r="J1804" s="523"/>
      <c r="K1804" s="523"/>
      <c r="L1804" s="348" t="s">
        <v>9</v>
      </c>
      <c r="M1804" s="341">
        <v>12.89</v>
      </c>
    </row>
    <row r="1805" spans="1:13" ht="13.5" customHeight="1" x14ac:dyDescent="0.25">
      <c r="A1805" s="340" t="s">
        <v>13324</v>
      </c>
      <c r="B1805" s="348" t="s">
        <v>384</v>
      </c>
      <c r="C1805" s="523" t="s">
        <v>13325</v>
      </c>
      <c r="D1805" s="523"/>
      <c r="E1805" s="523"/>
      <c r="F1805" s="523"/>
      <c r="G1805" s="523"/>
      <c r="H1805" s="523"/>
      <c r="I1805" s="523"/>
      <c r="J1805" s="523"/>
      <c r="K1805" s="523"/>
      <c r="L1805" s="348" t="s">
        <v>9</v>
      </c>
      <c r="M1805" s="341">
        <v>23.19</v>
      </c>
    </row>
    <row r="1806" spans="1:13" ht="12.75" customHeight="1" x14ac:dyDescent="0.25">
      <c r="A1806" s="340" t="s">
        <v>13326</v>
      </c>
      <c r="B1806" s="348" t="s">
        <v>384</v>
      </c>
      <c r="C1806" s="523" t="s">
        <v>13327</v>
      </c>
      <c r="D1806" s="523"/>
      <c r="E1806" s="523"/>
      <c r="F1806" s="523"/>
      <c r="G1806" s="523"/>
      <c r="H1806" s="523"/>
      <c r="I1806" s="523"/>
      <c r="J1806" s="523"/>
      <c r="K1806" s="523"/>
      <c r="L1806" s="348" t="s">
        <v>9</v>
      </c>
      <c r="M1806" s="341">
        <v>22.26</v>
      </c>
    </row>
    <row r="1807" spans="1:13" ht="12.75" customHeight="1" x14ac:dyDescent="0.25">
      <c r="A1807" s="340" t="s">
        <v>13328</v>
      </c>
      <c r="B1807" s="348" t="s">
        <v>384</v>
      </c>
      <c r="C1807" s="523" t="s">
        <v>13329</v>
      </c>
      <c r="D1807" s="523"/>
      <c r="E1807" s="523"/>
      <c r="F1807" s="523"/>
      <c r="G1807" s="523"/>
      <c r="H1807" s="523"/>
      <c r="I1807" s="523"/>
      <c r="J1807" s="523"/>
      <c r="K1807" s="523"/>
      <c r="L1807" s="348" t="s">
        <v>9</v>
      </c>
      <c r="M1807" s="341">
        <v>23.39</v>
      </c>
    </row>
    <row r="1808" spans="1:13" ht="13.5" customHeight="1" x14ac:dyDescent="0.25">
      <c r="A1808" s="340" t="s">
        <v>13330</v>
      </c>
      <c r="B1808" s="348" t="s">
        <v>384</v>
      </c>
      <c r="C1808" s="523" t="s">
        <v>13331</v>
      </c>
      <c r="D1808" s="523"/>
      <c r="E1808" s="523"/>
      <c r="F1808" s="523"/>
      <c r="G1808" s="523"/>
      <c r="H1808" s="523"/>
      <c r="I1808" s="523"/>
      <c r="J1808" s="523"/>
      <c r="K1808" s="523"/>
      <c r="L1808" s="348" t="s">
        <v>9</v>
      </c>
      <c r="M1808" s="341">
        <v>24.32</v>
      </c>
    </row>
    <row r="1809" spans="1:13" ht="12.75" customHeight="1" x14ac:dyDescent="0.25">
      <c r="A1809" s="338" t="s">
        <v>13332</v>
      </c>
      <c r="B1809" s="347" t="s">
        <v>384</v>
      </c>
      <c r="C1809" s="524" t="s">
        <v>13333</v>
      </c>
      <c r="D1809" s="524"/>
      <c r="E1809" s="524"/>
      <c r="F1809" s="524"/>
      <c r="G1809" s="524"/>
      <c r="H1809" s="524"/>
      <c r="I1809" s="524"/>
      <c r="J1809" s="524"/>
      <c r="K1809" s="524"/>
      <c r="L1809" s="339"/>
      <c r="M1809" s="339"/>
    </row>
    <row r="1810" spans="1:13" ht="13.5" customHeight="1" x14ac:dyDescent="0.25">
      <c r="A1810" s="340" t="s">
        <v>13334</v>
      </c>
      <c r="B1810" s="348" t="s">
        <v>384</v>
      </c>
      <c r="C1810" s="523" t="s">
        <v>13335</v>
      </c>
      <c r="D1810" s="523"/>
      <c r="E1810" s="523"/>
      <c r="F1810" s="523"/>
      <c r="G1810" s="523"/>
      <c r="H1810" s="523"/>
      <c r="I1810" s="523"/>
      <c r="J1810" s="523"/>
      <c r="K1810" s="523"/>
      <c r="L1810" s="348" t="s">
        <v>9</v>
      </c>
      <c r="M1810" s="341">
        <v>19.38</v>
      </c>
    </row>
    <row r="1811" spans="1:13" ht="12.75" customHeight="1" x14ac:dyDescent="0.25">
      <c r="A1811" s="340" t="s">
        <v>13336</v>
      </c>
      <c r="B1811" s="348" t="s">
        <v>384</v>
      </c>
      <c r="C1811" s="523" t="s">
        <v>13337</v>
      </c>
      <c r="D1811" s="523"/>
      <c r="E1811" s="523"/>
      <c r="F1811" s="523"/>
      <c r="G1811" s="523"/>
      <c r="H1811" s="523"/>
      <c r="I1811" s="523"/>
      <c r="J1811" s="523"/>
      <c r="K1811" s="523"/>
      <c r="L1811" s="348" t="s">
        <v>9</v>
      </c>
      <c r="M1811" s="341">
        <v>24.82</v>
      </c>
    </row>
    <row r="1812" spans="1:13" ht="12.75" customHeight="1" x14ac:dyDescent="0.25">
      <c r="A1812" s="340" t="s">
        <v>13338</v>
      </c>
      <c r="B1812" s="348" t="s">
        <v>384</v>
      </c>
      <c r="C1812" s="523" t="s">
        <v>13339</v>
      </c>
      <c r="D1812" s="523"/>
      <c r="E1812" s="523"/>
      <c r="F1812" s="523"/>
      <c r="G1812" s="523"/>
      <c r="H1812" s="523"/>
      <c r="I1812" s="523"/>
      <c r="J1812" s="523"/>
      <c r="K1812" s="523"/>
      <c r="L1812" s="348" t="s">
        <v>9</v>
      </c>
      <c r="M1812" s="341">
        <v>22.57</v>
      </c>
    </row>
    <row r="1813" spans="1:13" ht="13.5" customHeight="1" x14ac:dyDescent="0.25">
      <c r="A1813" s="340" t="s">
        <v>13340</v>
      </c>
      <c r="B1813" s="348" t="s">
        <v>384</v>
      </c>
      <c r="C1813" s="523" t="s">
        <v>13341</v>
      </c>
      <c r="D1813" s="523"/>
      <c r="E1813" s="523"/>
      <c r="F1813" s="523"/>
      <c r="G1813" s="523"/>
      <c r="H1813" s="523"/>
      <c r="I1813" s="523"/>
      <c r="J1813" s="523"/>
      <c r="K1813" s="523"/>
      <c r="L1813" s="348" t="s">
        <v>9</v>
      </c>
      <c r="M1813" s="341">
        <v>37.83</v>
      </c>
    </row>
    <row r="1814" spans="1:13" ht="12.75" customHeight="1" x14ac:dyDescent="0.25">
      <c r="A1814" s="340" t="s">
        <v>13342</v>
      </c>
      <c r="B1814" s="348" t="s">
        <v>384</v>
      </c>
      <c r="C1814" s="523" t="s">
        <v>13343</v>
      </c>
      <c r="D1814" s="523"/>
      <c r="E1814" s="523"/>
      <c r="F1814" s="523"/>
      <c r="G1814" s="523"/>
      <c r="H1814" s="523"/>
      <c r="I1814" s="523"/>
      <c r="J1814" s="523"/>
      <c r="K1814" s="523"/>
      <c r="L1814" s="348" t="s">
        <v>9</v>
      </c>
      <c r="M1814" s="341">
        <v>31.46</v>
      </c>
    </row>
    <row r="1815" spans="1:13" ht="13.5" customHeight="1" x14ac:dyDescent="0.25">
      <c r="A1815" s="340" t="s">
        <v>13344</v>
      </c>
      <c r="B1815" s="348" t="s">
        <v>384</v>
      </c>
      <c r="C1815" s="523" t="s">
        <v>13345</v>
      </c>
      <c r="D1815" s="523"/>
      <c r="E1815" s="523"/>
      <c r="F1815" s="523"/>
      <c r="G1815" s="523"/>
      <c r="H1815" s="523"/>
      <c r="I1815" s="523"/>
      <c r="J1815" s="523"/>
      <c r="K1815" s="523"/>
      <c r="L1815" s="348" t="s">
        <v>9</v>
      </c>
      <c r="M1815" s="341">
        <v>31.46</v>
      </c>
    </row>
    <row r="1816" spans="1:13" ht="12.75" customHeight="1" x14ac:dyDescent="0.25">
      <c r="A1816" s="340" t="s">
        <v>13346</v>
      </c>
      <c r="B1816" s="348" t="s">
        <v>384</v>
      </c>
      <c r="C1816" s="523" t="s">
        <v>13347</v>
      </c>
      <c r="D1816" s="523"/>
      <c r="E1816" s="523"/>
      <c r="F1816" s="523"/>
      <c r="G1816" s="523"/>
      <c r="H1816" s="523"/>
      <c r="I1816" s="523"/>
      <c r="J1816" s="523"/>
      <c r="K1816" s="523"/>
      <c r="L1816" s="348" t="s">
        <v>9</v>
      </c>
      <c r="M1816" s="341">
        <v>20.12</v>
      </c>
    </row>
    <row r="1817" spans="1:13" ht="12.75" customHeight="1" x14ac:dyDescent="0.25">
      <c r="A1817" s="340" t="s">
        <v>13348</v>
      </c>
      <c r="B1817" s="348" t="s">
        <v>384</v>
      </c>
      <c r="C1817" s="523" t="s">
        <v>13349</v>
      </c>
      <c r="D1817" s="523"/>
      <c r="E1817" s="523"/>
      <c r="F1817" s="523"/>
      <c r="G1817" s="523"/>
      <c r="H1817" s="523"/>
      <c r="I1817" s="523"/>
      <c r="J1817" s="523"/>
      <c r="K1817" s="523"/>
      <c r="L1817" s="348" t="s">
        <v>9</v>
      </c>
      <c r="M1817" s="341">
        <v>35.19</v>
      </c>
    </row>
    <row r="1818" spans="1:13" ht="13.5" customHeight="1" x14ac:dyDescent="0.25">
      <c r="A1818" s="340" t="s">
        <v>13350</v>
      </c>
      <c r="B1818" s="348" t="s">
        <v>384</v>
      </c>
      <c r="C1818" s="523" t="s">
        <v>13351</v>
      </c>
      <c r="D1818" s="523"/>
      <c r="E1818" s="523"/>
      <c r="F1818" s="523"/>
      <c r="G1818" s="523"/>
      <c r="H1818" s="523"/>
      <c r="I1818" s="523"/>
      <c r="J1818" s="523"/>
      <c r="K1818" s="523"/>
      <c r="L1818" s="348" t="s">
        <v>9</v>
      </c>
      <c r="M1818" s="341">
        <v>21.79</v>
      </c>
    </row>
    <row r="1819" spans="1:13" ht="12.75" customHeight="1" x14ac:dyDescent="0.25">
      <c r="A1819" s="340" t="s">
        <v>13352</v>
      </c>
      <c r="B1819" s="348" t="s">
        <v>384</v>
      </c>
      <c r="C1819" s="523" t="s">
        <v>13353</v>
      </c>
      <c r="D1819" s="523"/>
      <c r="E1819" s="523"/>
      <c r="F1819" s="523"/>
      <c r="G1819" s="523"/>
      <c r="H1819" s="523"/>
      <c r="I1819" s="523"/>
      <c r="J1819" s="523"/>
      <c r="K1819" s="523"/>
      <c r="L1819" s="348" t="s">
        <v>9</v>
      </c>
      <c r="M1819" s="341">
        <v>26.45</v>
      </c>
    </row>
    <row r="1820" spans="1:13" ht="12.75" customHeight="1" x14ac:dyDescent="0.25">
      <c r="A1820" s="340" t="s">
        <v>13354</v>
      </c>
      <c r="B1820" s="348" t="s">
        <v>384</v>
      </c>
      <c r="C1820" s="523" t="s">
        <v>13355</v>
      </c>
      <c r="D1820" s="523"/>
      <c r="E1820" s="523"/>
      <c r="F1820" s="523"/>
      <c r="G1820" s="523"/>
      <c r="H1820" s="523"/>
      <c r="I1820" s="523"/>
      <c r="J1820" s="523"/>
      <c r="K1820" s="523"/>
      <c r="L1820" s="348" t="s">
        <v>9</v>
      </c>
      <c r="M1820" s="341">
        <v>26.45</v>
      </c>
    </row>
    <row r="1821" spans="1:13" ht="13.5" customHeight="1" x14ac:dyDescent="0.25">
      <c r="A1821" s="340" t="s">
        <v>13356</v>
      </c>
      <c r="B1821" s="348" t="s">
        <v>384</v>
      </c>
      <c r="C1821" s="523" t="s">
        <v>13357</v>
      </c>
      <c r="D1821" s="523"/>
      <c r="E1821" s="523"/>
      <c r="F1821" s="523"/>
      <c r="G1821" s="523"/>
      <c r="H1821" s="523"/>
      <c r="I1821" s="523"/>
      <c r="J1821" s="523"/>
      <c r="K1821" s="523"/>
      <c r="L1821" s="348" t="s">
        <v>9</v>
      </c>
      <c r="M1821" s="341">
        <v>19.899999999999999</v>
      </c>
    </row>
    <row r="1822" spans="1:13" ht="12.75" customHeight="1" x14ac:dyDescent="0.25">
      <c r="A1822" s="340" t="s">
        <v>13358</v>
      </c>
      <c r="B1822" s="348" t="s">
        <v>384</v>
      </c>
      <c r="C1822" s="523" t="s">
        <v>13359</v>
      </c>
      <c r="D1822" s="523"/>
      <c r="E1822" s="523"/>
      <c r="F1822" s="523"/>
      <c r="G1822" s="523"/>
      <c r="H1822" s="523"/>
      <c r="I1822" s="523"/>
      <c r="J1822" s="523"/>
      <c r="K1822" s="523"/>
      <c r="L1822" s="348" t="s">
        <v>9</v>
      </c>
      <c r="M1822" s="341">
        <v>23.81</v>
      </c>
    </row>
    <row r="1823" spans="1:13" ht="13.5" customHeight="1" x14ac:dyDescent="0.25">
      <c r="A1823" s="340" t="s">
        <v>13360</v>
      </c>
      <c r="B1823" s="348" t="s">
        <v>384</v>
      </c>
      <c r="C1823" s="523" t="s">
        <v>13361</v>
      </c>
      <c r="D1823" s="523"/>
      <c r="E1823" s="523"/>
      <c r="F1823" s="523"/>
      <c r="G1823" s="523"/>
      <c r="H1823" s="523"/>
      <c r="I1823" s="523"/>
      <c r="J1823" s="523"/>
      <c r="K1823" s="523"/>
      <c r="L1823" s="348" t="s">
        <v>9</v>
      </c>
      <c r="M1823" s="341">
        <v>23.81</v>
      </c>
    </row>
    <row r="1824" spans="1:13" ht="12.75" customHeight="1" x14ac:dyDescent="0.25">
      <c r="A1824" s="338" t="s">
        <v>13362</v>
      </c>
      <c r="B1824" s="347" t="s">
        <v>384</v>
      </c>
      <c r="C1824" s="524" t="s">
        <v>13363</v>
      </c>
      <c r="D1824" s="524"/>
      <c r="E1824" s="524"/>
      <c r="F1824" s="524"/>
      <c r="G1824" s="524"/>
      <c r="H1824" s="524"/>
      <c r="I1824" s="524"/>
      <c r="J1824" s="524"/>
      <c r="K1824" s="524"/>
      <c r="L1824" s="339"/>
      <c r="M1824" s="339"/>
    </row>
    <row r="1825" spans="1:13" ht="12.75" customHeight="1" x14ac:dyDescent="0.25">
      <c r="A1825" s="340" t="s">
        <v>13364</v>
      </c>
      <c r="B1825" s="348" t="s">
        <v>384</v>
      </c>
      <c r="C1825" s="523" t="s">
        <v>13365</v>
      </c>
      <c r="D1825" s="523"/>
      <c r="E1825" s="523"/>
      <c r="F1825" s="523"/>
      <c r="G1825" s="523"/>
      <c r="H1825" s="523"/>
      <c r="I1825" s="523"/>
      <c r="J1825" s="523"/>
      <c r="K1825" s="523"/>
      <c r="L1825" s="348" t="s">
        <v>9</v>
      </c>
      <c r="M1825" s="341">
        <v>21.37</v>
      </c>
    </row>
    <row r="1826" spans="1:13" ht="13.5" customHeight="1" x14ac:dyDescent="0.25">
      <c r="A1826" s="338" t="s">
        <v>13366</v>
      </c>
      <c r="B1826" s="347" t="s">
        <v>384</v>
      </c>
      <c r="C1826" s="524" t="s">
        <v>13367</v>
      </c>
      <c r="D1826" s="524"/>
      <c r="E1826" s="524"/>
      <c r="F1826" s="524"/>
      <c r="G1826" s="524"/>
      <c r="H1826" s="524"/>
      <c r="I1826" s="524"/>
      <c r="J1826" s="524"/>
      <c r="K1826" s="524"/>
      <c r="L1826" s="339"/>
      <c r="M1826" s="339"/>
    </row>
    <row r="1827" spans="1:13" ht="12.75" customHeight="1" x14ac:dyDescent="0.25">
      <c r="A1827" s="340" t="s">
        <v>13368</v>
      </c>
      <c r="B1827" s="348" t="s">
        <v>384</v>
      </c>
      <c r="C1827" s="523" t="s">
        <v>13369</v>
      </c>
      <c r="D1827" s="523"/>
      <c r="E1827" s="523"/>
      <c r="F1827" s="523"/>
      <c r="G1827" s="523"/>
      <c r="H1827" s="523"/>
      <c r="I1827" s="523"/>
      <c r="J1827" s="523"/>
      <c r="K1827" s="523"/>
      <c r="L1827" s="348" t="s">
        <v>9</v>
      </c>
      <c r="M1827" s="341">
        <v>20.84</v>
      </c>
    </row>
    <row r="1828" spans="1:13" ht="13.5" customHeight="1" x14ac:dyDescent="0.25">
      <c r="A1828" s="340" t="s">
        <v>13370</v>
      </c>
      <c r="B1828" s="348" t="s">
        <v>384</v>
      </c>
      <c r="C1828" s="523" t="s">
        <v>13371</v>
      </c>
      <c r="D1828" s="523"/>
      <c r="E1828" s="523"/>
      <c r="F1828" s="523"/>
      <c r="G1828" s="523"/>
      <c r="H1828" s="523"/>
      <c r="I1828" s="523"/>
      <c r="J1828" s="523"/>
      <c r="K1828" s="523"/>
      <c r="L1828" s="348" t="s">
        <v>9</v>
      </c>
      <c r="M1828" s="341">
        <v>24.81</v>
      </c>
    </row>
    <row r="1829" spans="1:13" ht="12.75" customHeight="1" x14ac:dyDescent="0.25">
      <c r="A1829" s="338" t="s">
        <v>13372</v>
      </c>
      <c r="B1829" s="347" t="s">
        <v>384</v>
      </c>
      <c r="C1829" s="524" t="s">
        <v>13373</v>
      </c>
      <c r="D1829" s="524"/>
      <c r="E1829" s="524"/>
      <c r="F1829" s="524"/>
      <c r="G1829" s="524"/>
      <c r="H1829" s="524"/>
      <c r="I1829" s="524"/>
      <c r="J1829" s="524"/>
      <c r="K1829" s="524"/>
      <c r="L1829" s="339"/>
      <c r="M1829" s="339"/>
    </row>
    <row r="1830" spans="1:13" ht="12.75" customHeight="1" x14ac:dyDescent="0.25">
      <c r="A1830" s="340" t="s">
        <v>13374</v>
      </c>
      <c r="B1830" s="348" t="s">
        <v>384</v>
      </c>
      <c r="C1830" s="523" t="s">
        <v>13375</v>
      </c>
      <c r="D1830" s="523"/>
      <c r="E1830" s="523"/>
      <c r="F1830" s="523"/>
      <c r="G1830" s="523"/>
      <c r="H1830" s="523"/>
      <c r="I1830" s="523"/>
      <c r="J1830" s="523"/>
      <c r="K1830" s="523"/>
      <c r="L1830" s="348" t="s">
        <v>9</v>
      </c>
      <c r="M1830" s="341">
        <v>26.51</v>
      </c>
    </row>
    <row r="1831" spans="1:13" ht="13.5" customHeight="1" x14ac:dyDescent="0.25">
      <c r="A1831" s="340" t="s">
        <v>13376</v>
      </c>
      <c r="B1831" s="348" t="s">
        <v>384</v>
      </c>
      <c r="C1831" s="523" t="s">
        <v>13377</v>
      </c>
      <c r="D1831" s="523"/>
      <c r="E1831" s="523"/>
      <c r="F1831" s="523"/>
      <c r="G1831" s="523"/>
      <c r="H1831" s="523"/>
      <c r="I1831" s="523"/>
      <c r="J1831" s="523"/>
      <c r="K1831" s="523"/>
      <c r="L1831" s="348" t="s">
        <v>9</v>
      </c>
      <c r="M1831" s="341">
        <v>26.51</v>
      </c>
    </row>
    <row r="1832" spans="1:13" ht="12.75" customHeight="1" x14ac:dyDescent="0.25">
      <c r="A1832" s="340" t="s">
        <v>13378</v>
      </c>
      <c r="B1832" s="348" t="s">
        <v>384</v>
      </c>
      <c r="C1832" s="523" t="s">
        <v>13379</v>
      </c>
      <c r="D1832" s="523"/>
      <c r="E1832" s="523"/>
      <c r="F1832" s="523"/>
      <c r="G1832" s="523"/>
      <c r="H1832" s="523"/>
      <c r="I1832" s="523"/>
      <c r="J1832" s="523"/>
      <c r="K1832" s="523"/>
      <c r="L1832" s="348" t="s">
        <v>9</v>
      </c>
      <c r="M1832" s="341">
        <v>26.51</v>
      </c>
    </row>
    <row r="1833" spans="1:13" ht="12.75" customHeight="1" x14ac:dyDescent="0.25">
      <c r="A1833" s="338" t="s">
        <v>13380</v>
      </c>
      <c r="B1833" s="347" t="s">
        <v>384</v>
      </c>
      <c r="C1833" s="524" t="s">
        <v>13381</v>
      </c>
      <c r="D1833" s="524"/>
      <c r="E1833" s="524"/>
      <c r="F1833" s="524"/>
      <c r="G1833" s="524"/>
      <c r="H1833" s="524"/>
      <c r="I1833" s="524"/>
      <c r="J1833" s="524"/>
      <c r="K1833" s="524"/>
      <c r="L1833" s="339"/>
      <c r="M1833" s="339"/>
    </row>
    <row r="1834" spans="1:13" ht="13.5" customHeight="1" x14ac:dyDescent="0.25">
      <c r="A1834" s="340" t="s">
        <v>13382</v>
      </c>
      <c r="B1834" s="348" t="s">
        <v>384</v>
      </c>
      <c r="C1834" s="523" t="s">
        <v>13383</v>
      </c>
      <c r="D1834" s="523"/>
      <c r="E1834" s="523"/>
      <c r="F1834" s="523"/>
      <c r="G1834" s="523"/>
      <c r="H1834" s="523"/>
      <c r="I1834" s="523"/>
      <c r="J1834" s="523"/>
      <c r="K1834" s="523"/>
      <c r="L1834" s="348" t="s">
        <v>9</v>
      </c>
      <c r="M1834" s="341">
        <v>31.02</v>
      </c>
    </row>
    <row r="1835" spans="1:13" ht="12.75" customHeight="1" x14ac:dyDescent="0.25">
      <c r="A1835" s="340" t="s">
        <v>13384</v>
      </c>
      <c r="B1835" s="348" t="s">
        <v>384</v>
      </c>
      <c r="C1835" s="523" t="s">
        <v>13385</v>
      </c>
      <c r="D1835" s="523"/>
      <c r="E1835" s="523"/>
      <c r="F1835" s="523"/>
      <c r="G1835" s="523"/>
      <c r="H1835" s="523"/>
      <c r="I1835" s="523"/>
      <c r="J1835" s="523"/>
      <c r="K1835" s="523"/>
      <c r="L1835" s="348" t="s">
        <v>9</v>
      </c>
      <c r="M1835" s="341">
        <v>26.51</v>
      </c>
    </row>
    <row r="1836" spans="1:13" ht="13.5" customHeight="1" x14ac:dyDescent="0.25">
      <c r="A1836" s="340" t="s">
        <v>13386</v>
      </c>
      <c r="B1836" s="348" t="s">
        <v>384</v>
      </c>
      <c r="C1836" s="523" t="s">
        <v>13387</v>
      </c>
      <c r="D1836" s="523"/>
      <c r="E1836" s="523"/>
      <c r="F1836" s="523"/>
      <c r="G1836" s="523"/>
      <c r="H1836" s="523"/>
      <c r="I1836" s="523"/>
      <c r="J1836" s="523"/>
      <c r="K1836" s="523"/>
      <c r="L1836" s="348" t="s">
        <v>9</v>
      </c>
      <c r="M1836" s="341">
        <v>26.51</v>
      </c>
    </row>
    <row r="1837" spans="1:13" ht="12.75" customHeight="1" x14ac:dyDescent="0.25">
      <c r="A1837" s="338" t="s">
        <v>13388</v>
      </c>
      <c r="B1837" s="347" t="s">
        <v>384</v>
      </c>
      <c r="C1837" s="524" t="s">
        <v>13389</v>
      </c>
      <c r="D1837" s="524"/>
      <c r="E1837" s="524"/>
      <c r="F1837" s="524"/>
      <c r="G1837" s="524"/>
      <c r="H1837" s="524"/>
      <c r="I1837" s="524"/>
      <c r="J1837" s="524"/>
      <c r="K1837" s="524"/>
      <c r="L1837" s="339"/>
      <c r="M1837" s="339"/>
    </row>
    <row r="1838" spans="1:13" ht="12.75" customHeight="1" x14ac:dyDescent="0.25">
      <c r="A1838" s="340" t="s">
        <v>13390</v>
      </c>
      <c r="B1838" s="348" t="s">
        <v>384</v>
      </c>
      <c r="C1838" s="523" t="s">
        <v>13391</v>
      </c>
      <c r="D1838" s="523"/>
      <c r="E1838" s="523"/>
      <c r="F1838" s="523"/>
      <c r="G1838" s="523"/>
      <c r="H1838" s="523"/>
      <c r="I1838" s="523"/>
      <c r="J1838" s="523"/>
      <c r="K1838" s="523"/>
      <c r="L1838" s="348" t="s">
        <v>9</v>
      </c>
      <c r="M1838" s="341">
        <v>16.100000000000001</v>
      </c>
    </row>
    <row r="1839" spans="1:13" ht="13.5" customHeight="1" x14ac:dyDescent="0.25">
      <c r="A1839" s="340" t="s">
        <v>13392</v>
      </c>
      <c r="B1839" s="348" t="s">
        <v>384</v>
      </c>
      <c r="C1839" s="523" t="s">
        <v>13393</v>
      </c>
      <c r="D1839" s="523"/>
      <c r="E1839" s="523"/>
      <c r="F1839" s="523"/>
      <c r="G1839" s="523"/>
      <c r="H1839" s="523"/>
      <c r="I1839" s="523"/>
      <c r="J1839" s="523"/>
      <c r="K1839" s="523"/>
      <c r="L1839" s="348" t="s">
        <v>9</v>
      </c>
      <c r="M1839" s="341">
        <v>18.13</v>
      </c>
    </row>
    <row r="1840" spans="1:13" ht="12.75" customHeight="1" x14ac:dyDescent="0.25">
      <c r="A1840" s="340" t="s">
        <v>13394</v>
      </c>
      <c r="B1840" s="348" t="s">
        <v>384</v>
      </c>
      <c r="C1840" s="523" t="s">
        <v>13395</v>
      </c>
      <c r="D1840" s="523"/>
      <c r="E1840" s="523"/>
      <c r="F1840" s="523"/>
      <c r="G1840" s="523"/>
      <c r="H1840" s="523"/>
      <c r="I1840" s="523"/>
      <c r="J1840" s="523"/>
      <c r="K1840" s="523"/>
      <c r="L1840" s="348" t="s">
        <v>9</v>
      </c>
      <c r="M1840" s="341">
        <v>20.329999999999998</v>
      </c>
    </row>
    <row r="1841" spans="1:13" ht="13.5" customHeight="1" x14ac:dyDescent="0.25">
      <c r="A1841" s="340" t="s">
        <v>13396</v>
      </c>
      <c r="B1841" s="348" t="s">
        <v>384</v>
      </c>
      <c r="C1841" s="523" t="s">
        <v>13397</v>
      </c>
      <c r="D1841" s="523"/>
      <c r="E1841" s="523"/>
      <c r="F1841" s="523"/>
      <c r="G1841" s="523"/>
      <c r="H1841" s="523"/>
      <c r="I1841" s="523"/>
      <c r="J1841" s="523"/>
      <c r="K1841" s="523"/>
      <c r="L1841" s="348" t="s">
        <v>9</v>
      </c>
      <c r="M1841" s="341">
        <v>21.74</v>
      </c>
    </row>
    <row r="1842" spans="1:13" ht="12.75" customHeight="1" x14ac:dyDescent="0.25">
      <c r="A1842" s="338" t="s">
        <v>13398</v>
      </c>
      <c r="B1842" s="347" t="s">
        <v>384</v>
      </c>
      <c r="C1842" s="524" t="s">
        <v>13399</v>
      </c>
      <c r="D1842" s="524"/>
      <c r="E1842" s="524"/>
      <c r="F1842" s="524"/>
      <c r="G1842" s="524"/>
      <c r="H1842" s="524"/>
      <c r="I1842" s="524"/>
      <c r="J1842" s="524"/>
      <c r="K1842" s="524"/>
      <c r="L1842" s="339"/>
      <c r="M1842" s="339"/>
    </row>
    <row r="1843" spans="1:13" ht="12.75" customHeight="1" x14ac:dyDescent="0.25">
      <c r="A1843" s="340" t="s">
        <v>13400</v>
      </c>
      <c r="B1843" s="348" t="s">
        <v>384</v>
      </c>
      <c r="C1843" s="523" t="s">
        <v>13401</v>
      </c>
      <c r="D1843" s="523"/>
      <c r="E1843" s="523"/>
      <c r="F1843" s="523"/>
      <c r="G1843" s="523"/>
      <c r="H1843" s="523"/>
      <c r="I1843" s="523"/>
      <c r="J1843" s="523"/>
      <c r="K1843" s="523"/>
      <c r="L1843" s="348" t="s">
        <v>9</v>
      </c>
      <c r="M1843" s="341">
        <v>41.14</v>
      </c>
    </row>
    <row r="1844" spans="1:13" ht="13.5" customHeight="1" x14ac:dyDescent="0.25">
      <c r="A1844" s="338" t="s">
        <v>13402</v>
      </c>
      <c r="B1844" s="347" t="s">
        <v>384</v>
      </c>
      <c r="C1844" s="524" t="s">
        <v>13403</v>
      </c>
      <c r="D1844" s="524"/>
      <c r="E1844" s="524"/>
      <c r="F1844" s="524"/>
      <c r="G1844" s="524"/>
      <c r="H1844" s="524"/>
      <c r="I1844" s="524"/>
      <c r="J1844" s="524"/>
      <c r="K1844" s="524"/>
      <c r="L1844" s="339"/>
      <c r="M1844" s="339"/>
    </row>
    <row r="1845" spans="1:13" ht="12.75" customHeight="1" x14ac:dyDescent="0.25">
      <c r="A1845" s="340" t="s">
        <v>13404</v>
      </c>
      <c r="B1845" s="348" t="s">
        <v>384</v>
      </c>
      <c r="C1845" s="523" t="s">
        <v>13405</v>
      </c>
      <c r="D1845" s="523"/>
      <c r="E1845" s="523"/>
      <c r="F1845" s="523"/>
      <c r="G1845" s="523"/>
      <c r="H1845" s="523"/>
      <c r="I1845" s="523"/>
      <c r="J1845" s="523"/>
      <c r="K1845" s="523"/>
      <c r="L1845" s="348" t="s">
        <v>8</v>
      </c>
      <c r="M1845" s="341">
        <v>5.16</v>
      </c>
    </row>
    <row r="1846" spans="1:13" ht="12.75" customHeight="1" x14ac:dyDescent="0.25">
      <c r="A1846" s="340" t="s">
        <v>13406</v>
      </c>
      <c r="B1846" s="348" t="s">
        <v>384</v>
      </c>
      <c r="C1846" s="523" t="s">
        <v>13407</v>
      </c>
      <c r="D1846" s="523"/>
      <c r="E1846" s="523"/>
      <c r="F1846" s="523"/>
      <c r="G1846" s="523"/>
      <c r="H1846" s="523"/>
      <c r="I1846" s="523"/>
      <c r="J1846" s="523"/>
      <c r="K1846" s="523"/>
      <c r="L1846" s="348" t="s">
        <v>9</v>
      </c>
      <c r="M1846" s="341">
        <v>17.96</v>
      </c>
    </row>
    <row r="1847" spans="1:13" ht="13.5" customHeight="1" x14ac:dyDescent="0.25">
      <c r="A1847" s="335" t="s">
        <v>13408</v>
      </c>
      <c r="B1847" s="336"/>
      <c r="C1847" s="525" t="s">
        <v>514</v>
      </c>
      <c r="D1847" s="525"/>
      <c r="E1847" s="525"/>
      <c r="F1847" s="525"/>
      <c r="G1847" s="525"/>
      <c r="H1847" s="525"/>
      <c r="I1847" s="525"/>
      <c r="J1847" s="525"/>
      <c r="K1847" s="525"/>
      <c r="L1847" s="337"/>
      <c r="M1847" s="337"/>
    </row>
    <row r="1848" spans="1:13" ht="12.75" customHeight="1" x14ac:dyDescent="0.25">
      <c r="A1848" s="338" t="s">
        <v>3466</v>
      </c>
      <c r="B1848" s="347" t="s">
        <v>384</v>
      </c>
      <c r="C1848" s="524" t="s">
        <v>13409</v>
      </c>
      <c r="D1848" s="524"/>
      <c r="E1848" s="524"/>
      <c r="F1848" s="524"/>
      <c r="G1848" s="524"/>
      <c r="H1848" s="524"/>
      <c r="I1848" s="524"/>
      <c r="J1848" s="524"/>
      <c r="K1848" s="524"/>
      <c r="L1848" s="339"/>
      <c r="M1848" s="339"/>
    </row>
    <row r="1849" spans="1:13" ht="13.5" customHeight="1" x14ac:dyDescent="0.25">
      <c r="A1849" s="340" t="s">
        <v>13410</v>
      </c>
      <c r="B1849" s="348" t="s">
        <v>384</v>
      </c>
      <c r="C1849" s="523" t="s">
        <v>13411</v>
      </c>
      <c r="D1849" s="523"/>
      <c r="E1849" s="523"/>
      <c r="F1849" s="523"/>
      <c r="G1849" s="523"/>
      <c r="H1849" s="523"/>
      <c r="I1849" s="523"/>
      <c r="J1849" s="523"/>
      <c r="K1849" s="523"/>
      <c r="L1849" s="348" t="s">
        <v>510</v>
      </c>
      <c r="M1849" s="341">
        <v>1076.1300000000001</v>
      </c>
    </row>
    <row r="1850" spans="1:13" ht="12.75" customHeight="1" x14ac:dyDescent="0.25">
      <c r="A1850" s="340" t="s">
        <v>13412</v>
      </c>
      <c r="B1850" s="348" t="s">
        <v>384</v>
      </c>
      <c r="C1850" s="523" t="s">
        <v>13413</v>
      </c>
      <c r="D1850" s="523"/>
      <c r="E1850" s="523"/>
      <c r="F1850" s="523"/>
      <c r="G1850" s="523"/>
      <c r="H1850" s="523"/>
      <c r="I1850" s="523"/>
      <c r="J1850" s="523"/>
      <c r="K1850" s="523"/>
      <c r="L1850" s="348" t="s">
        <v>510</v>
      </c>
      <c r="M1850" s="341">
        <v>4022.67</v>
      </c>
    </row>
    <row r="1851" spans="1:13" ht="12.75" customHeight="1" x14ac:dyDescent="0.25">
      <c r="A1851" s="340" t="s">
        <v>13414</v>
      </c>
      <c r="B1851" s="348" t="s">
        <v>384</v>
      </c>
      <c r="C1851" s="523" t="s">
        <v>13415</v>
      </c>
      <c r="D1851" s="523"/>
      <c r="E1851" s="523"/>
      <c r="F1851" s="523"/>
      <c r="G1851" s="523"/>
      <c r="H1851" s="523"/>
      <c r="I1851" s="523"/>
      <c r="J1851" s="523"/>
      <c r="K1851" s="523"/>
      <c r="L1851" s="348" t="s">
        <v>1602</v>
      </c>
      <c r="M1851" s="341">
        <v>1560.62</v>
      </c>
    </row>
    <row r="1852" spans="1:13" ht="13.5" customHeight="1" x14ac:dyDescent="0.25">
      <c r="A1852" s="340" t="s">
        <v>13416</v>
      </c>
      <c r="B1852" s="348" t="s">
        <v>384</v>
      </c>
      <c r="C1852" s="523" t="s">
        <v>13417</v>
      </c>
      <c r="D1852" s="523"/>
      <c r="E1852" s="523"/>
      <c r="F1852" s="523"/>
      <c r="G1852" s="523"/>
      <c r="H1852" s="523"/>
      <c r="I1852" s="523"/>
      <c r="J1852" s="523"/>
      <c r="K1852" s="523"/>
      <c r="L1852" s="348" t="s">
        <v>1602</v>
      </c>
      <c r="M1852" s="341">
        <v>1597.76</v>
      </c>
    </row>
    <row r="1853" spans="1:13" ht="12.75" customHeight="1" x14ac:dyDescent="0.25">
      <c r="A1853" s="340" t="s">
        <v>13418</v>
      </c>
      <c r="B1853" s="348" t="s">
        <v>384</v>
      </c>
      <c r="C1853" s="523" t="s">
        <v>9527</v>
      </c>
      <c r="D1853" s="523"/>
      <c r="E1853" s="523"/>
      <c r="F1853" s="523"/>
      <c r="G1853" s="523"/>
      <c r="H1853" s="523"/>
      <c r="I1853" s="523"/>
      <c r="J1853" s="523"/>
      <c r="K1853" s="523"/>
      <c r="L1853" s="348" t="s">
        <v>510</v>
      </c>
      <c r="M1853" s="341">
        <v>1613.01</v>
      </c>
    </row>
    <row r="1854" spans="1:13" ht="13.5" customHeight="1" x14ac:dyDescent="0.25">
      <c r="A1854" s="338" t="s">
        <v>3515</v>
      </c>
      <c r="B1854" s="347" t="s">
        <v>384</v>
      </c>
      <c r="C1854" s="524" t="s">
        <v>13419</v>
      </c>
      <c r="D1854" s="524"/>
      <c r="E1854" s="524"/>
      <c r="F1854" s="524"/>
      <c r="G1854" s="524"/>
      <c r="H1854" s="524"/>
      <c r="I1854" s="524"/>
      <c r="J1854" s="524"/>
      <c r="K1854" s="524"/>
      <c r="L1854" s="339"/>
      <c r="M1854" s="339"/>
    </row>
    <row r="1855" spans="1:13" ht="12.75" customHeight="1" x14ac:dyDescent="0.25">
      <c r="A1855" s="340" t="s">
        <v>13420</v>
      </c>
      <c r="B1855" s="348" t="s">
        <v>384</v>
      </c>
      <c r="C1855" s="523" t="s">
        <v>13421</v>
      </c>
      <c r="D1855" s="523"/>
      <c r="E1855" s="523"/>
      <c r="F1855" s="523"/>
      <c r="G1855" s="523"/>
      <c r="H1855" s="523"/>
      <c r="I1855" s="523"/>
      <c r="J1855" s="523"/>
      <c r="K1855" s="523"/>
      <c r="L1855" s="348" t="s">
        <v>510</v>
      </c>
      <c r="M1855" s="341">
        <v>190.87</v>
      </c>
    </row>
    <row r="1856" spans="1:13" ht="12.75" customHeight="1" x14ac:dyDescent="0.25">
      <c r="A1856" s="340" t="s">
        <v>13422</v>
      </c>
      <c r="B1856" s="348" t="s">
        <v>384</v>
      </c>
      <c r="C1856" s="523" t="s">
        <v>13423</v>
      </c>
      <c r="D1856" s="523"/>
      <c r="E1856" s="523"/>
      <c r="F1856" s="523"/>
      <c r="G1856" s="523"/>
      <c r="H1856" s="523"/>
      <c r="I1856" s="523"/>
      <c r="J1856" s="523"/>
      <c r="K1856" s="523"/>
      <c r="L1856" s="348" t="s">
        <v>510</v>
      </c>
      <c r="M1856" s="341">
        <v>419.16</v>
      </c>
    </row>
    <row r="1857" spans="1:13" ht="13.5" customHeight="1" x14ac:dyDescent="0.25">
      <c r="A1857" s="340" t="s">
        <v>13424</v>
      </c>
      <c r="B1857" s="348" t="s">
        <v>384</v>
      </c>
      <c r="C1857" s="523" t="s">
        <v>13425</v>
      </c>
      <c r="D1857" s="523"/>
      <c r="E1857" s="523"/>
      <c r="F1857" s="523"/>
      <c r="G1857" s="523"/>
      <c r="H1857" s="523"/>
      <c r="I1857" s="523"/>
      <c r="J1857" s="523"/>
      <c r="K1857" s="523"/>
      <c r="L1857" s="348" t="s">
        <v>510</v>
      </c>
      <c r="M1857" s="341">
        <v>11.59</v>
      </c>
    </row>
    <row r="1858" spans="1:13" ht="12.75" customHeight="1" x14ac:dyDescent="0.25">
      <c r="A1858" s="340" t="s">
        <v>13426</v>
      </c>
      <c r="B1858" s="348" t="s">
        <v>384</v>
      </c>
      <c r="C1858" s="523" t="s">
        <v>13427</v>
      </c>
      <c r="D1858" s="523"/>
      <c r="E1858" s="523"/>
      <c r="F1858" s="523"/>
      <c r="G1858" s="523"/>
      <c r="H1858" s="523"/>
      <c r="I1858" s="523"/>
      <c r="J1858" s="523"/>
      <c r="K1858" s="523"/>
      <c r="L1858" s="348" t="s">
        <v>510</v>
      </c>
      <c r="M1858" s="341">
        <v>4.45</v>
      </c>
    </row>
    <row r="1859" spans="1:13" ht="12.75" customHeight="1" x14ac:dyDescent="0.25">
      <c r="A1859" s="340" t="s">
        <v>437</v>
      </c>
      <c r="B1859" s="348" t="s">
        <v>384</v>
      </c>
      <c r="C1859" s="523" t="s">
        <v>13428</v>
      </c>
      <c r="D1859" s="523"/>
      <c r="E1859" s="523"/>
      <c r="F1859" s="523"/>
      <c r="G1859" s="523"/>
      <c r="H1859" s="523"/>
      <c r="I1859" s="523"/>
      <c r="J1859" s="523"/>
      <c r="K1859" s="523"/>
      <c r="L1859" s="348" t="s">
        <v>510</v>
      </c>
      <c r="M1859" s="341">
        <v>87.49</v>
      </c>
    </row>
    <row r="1860" spans="1:13" ht="13.5" customHeight="1" x14ac:dyDescent="0.25">
      <c r="A1860" s="340" t="s">
        <v>13429</v>
      </c>
      <c r="B1860" s="348" t="s">
        <v>384</v>
      </c>
      <c r="C1860" s="523" t="s">
        <v>13430</v>
      </c>
      <c r="D1860" s="523"/>
      <c r="E1860" s="523"/>
      <c r="F1860" s="523"/>
      <c r="G1860" s="523"/>
      <c r="H1860" s="523"/>
      <c r="I1860" s="523"/>
      <c r="J1860" s="523"/>
      <c r="K1860" s="523"/>
      <c r="L1860" s="348" t="s">
        <v>510</v>
      </c>
      <c r="M1860" s="341">
        <v>87.49</v>
      </c>
    </row>
    <row r="1861" spans="1:13" ht="12.75" customHeight="1" x14ac:dyDescent="0.25">
      <c r="A1861" s="340" t="s">
        <v>13431</v>
      </c>
      <c r="B1861" s="348" t="s">
        <v>384</v>
      </c>
      <c r="C1861" s="523" t="s">
        <v>13432</v>
      </c>
      <c r="D1861" s="523"/>
      <c r="E1861" s="523"/>
      <c r="F1861" s="523"/>
      <c r="G1861" s="523"/>
      <c r="H1861" s="523"/>
      <c r="I1861" s="523"/>
      <c r="J1861" s="523"/>
      <c r="K1861" s="523"/>
      <c r="L1861" s="348" t="s">
        <v>510</v>
      </c>
      <c r="M1861" s="341">
        <v>608.30999999999995</v>
      </c>
    </row>
    <row r="1862" spans="1:13" ht="13.5" customHeight="1" x14ac:dyDescent="0.25">
      <c r="A1862" s="340" t="s">
        <v>13433</v>
      </c>
      <c r="B1862" s="348" t="s">
        <v>384</v>
      </c>
      <c r="C1862" s="523" t="s">
        <v>13434</v>
      </c>
      <c r="D1862" s="523"/>
      <c r="E1862" s="523"/>
      <c r="F1862" s="523"/>
      <c r="G1862" s="523"/>
      <c r="H1862" s="523"/>
      <c r="I1862" s="523"/>
      <c r="J1862" s="523"/>
      <c r="K1862" s="523"/>
      <c r="L1862" s="348" t="s">
        <v>510</v>
      </c>
      <c r="M1862" s="341">
        <v>973.31</v>
      </c>
    </row>
    <row r="1863" spans="1:13" ht="12.75" customHeight="1" x14ac:dyDescent="0.25">
      <c r="A1863" s="340" t="s">
        <v>13435</v>
      </c>
      <c r="B1863" s="348" t="s">
        <v>384</v>
      </c>
      <c r="C1863" s="523" t="s">
        <v>13436</v>
      </c>
      <c r="D1863" s="523"/>
      <c r="E1863" s="523"/>
      <c r="F1863" s="523"/>
      <c r="G1863" s="523"/>
      <c r="H1863" s="523"/>
      <c r="I1863" s="523"/>
      <c r="J1863" s="523"/>
      <c r="K1863" s="523"/>
      <c r="L1863" s="348" t="s">
        <v>510</v>
      </c>
      <c r="M1863" s="341">
        <v>973.31</v>
      </c>
    </row>
    <row r="1864" spans="1:13" ht="12.75" customHeight="1" x14ac:dyDescent="0.25">
      <c r="A1864" s="340" t="s">
        <v>13437</v>
      </c>
      <c r="B1864" s="348" t="s">
        <v>384</v>
      </c>
      <c r="C1864" s="523" t="s">
        <v>13438</v>
      </c>
      <c r="D1864" s="523"/>
      <c r="E1864" s="523"/>
      <c r="F1864" s="523"/>
      <c r="G1864" s="523"/>
      <c r="H1864" s="523"/>
      <c r="I1864" s="523"/>
      <c r="J1864" s="523"/>
      <c r="K1864" s="523"/>
      <c r="L1864" s="348" t="s">
        <v>510</v>
      </c>
      <c r="M1864" s="341">
        <v>388.31</v>
      </c>
    </row>
    <row r="1865" spans="1:13" ht="13.5" customHeight="1" x14ac:dyDescent="0.25">
      <c r="A1865" s="340" t="s">
        <v>13439</v>
      </c>
      <c r="B1865" s="348" t="s">
        <v>384</v>
      </c>
      <c r="C1865" s="523" t="s">
        <v>13440</v>
      </c>
      <c r="D1865" s="523"/>
      <c r="E1865" s="523"/>
      <c r="F1865" s="523"/>
      <c r="G1865" s="523"/>
      <c r="H1865" s="523"/>
      <c r="I1865" s="523"/>
      <c r="J1865" s="523"/>
      <c r="K1865" s="523"/>
      <c r="L1865" s="348" t="s">
        <v>510</v>
      </c>
      <c r="M1865" s="341">
        <v>698.31</v>
      </c>
    </row>
    <row r="1866" spans="1:13" ht="12.75" customHeight="1" x14ac:dyDescent="0.25">
      <c r="A1866" s="340" t="s">
        <v>13441</v>
      </c>
      <c r="B1866" s="348" t="s">
        <v>384</v>
      </c>
      <c r="C1866" s="523" t="s">
        <v>13442</v>
      </c>
      <c r="D1866" s="523"/>
      <c r="E1866" s="523"/>
      <c r="F1866" s="523"/>
      <c r="G1866" s="523"/>
      <c r="H1866" s="523"/>
      <c r="I1866" s="523"/>
      <c r="J1866" s="523"/>
      <c r="K1866" s="523"/>
      <c r="L1866" s="348" t="s">
        <v>510</v>
      </c>
      <c r="M1866" s="341">
        <v>36.950000000000003</v>
      </c>
    </row>
    <row r="1867" spans="1:13" ht="13.5" customHeight="1" x14ac:dyDescent="0.25">
      <c r="A1867" s="338" t="s">
        <v>3519</v>
      </c>
      <c r="B1867" s="347" t="s">
        <v>384</v>
      </c>
      <c r="C1867" s="524" t="s">
        <v>13443</v>
      </c>
      <c r="D1867" s="524"/>
      <c r="E1867" s="524"/>
      <c r="F1867" s="524"/>
      <c r="G1867" s="524"/>
      <c r="H1867" s="524"/>
      <c r="I1867" s="524"/>
      <c r="J1867" s="524"/>
      <c r="K1867" s="524"/>
      <c r="L1867" s="339"/>
      <c r="M1867" s="339"/>
    </row>
    <row r="1868" spans="1:13" ht="12.75" customHeight="1" x14ac:dyDescent="0.25">
      <c r="A1868" s="340" t="s">
        <v>13444</v>
      </c>
      <c r="B1868" s="348" t="s">
        <v>384</v>
      </c>
      <c r="C1868" s="523" t="s">
        <v>13445</v>
      </c>
      <c r="D1868" s="523"/>
      <c r="E1868" s="523"/>
      <c r="F1868" s="523"/>
      <c r="G1868" s="523"/>
      <c r="H1868" s="523"/>
      <c r="I1868" s="523"/>
      <c r="J1868" s="523"/>
      <c r="K1868" s="523"/>
      <c r="L1868" s="348" t="s">
        <v>510</v>
      </c>
      <c r="M1868" s="341">
        <v>52.42</v>
      </c>
    </row>
    <row r="1869" spans="1:13" ht="12.75" customHeight="1" x14ac:dyDescent="0.25">
      <c r="A1869" s="340" t="s">
        <v>13446</v>
      </c>
      <c r="B1869" s="348" t="s">
        <v>384</v>
      </c>
      <c r="C1869" s="523" t="s">
        <v>13447</v>
      </c>
      <c r="D1869" s="523"/>
      <c r="E1869" s="523"/>
      <c r="F1869" s="523"/>
      <c r="G1869" s="523"/>
      <c r="H1869" s="523"/>
      <c r="I1869" s="523"/>
      <c r="J1869" s="523"/>
      <c r="K1869" s="523"/>
      <c r="L1869" s="348" t="s">
        <v>510</v>
      </c>
      <c r="M1869" s="341">
        <v>52.42</v>
      </c>
    </row>
    <row r="1870" spans="1:13" ht="13.5" customHeight="1" x14ac:dyDescent="0.25">
      <c r="A1870" s="340" t="s">
        <v>13448</v>
      </c>
      <c r="B1870" s="348" t="s">
        <v>384</v>
      </c>
      <c r="C1870" s="523" t="s">
        <v>13449</v>
      </c>
      <c r="D1870" s="523"/>
      <c r="E1870" s="523"/>
      <c r="F1870" s="523"/>
      <c r="G1870" s="523"/>
      <c r="H1870" s="523"/>
      <c r="I1870" s="523"/>
      <c r="J1870" s="523"/>
      <c r="K1870" s="523"/>
      <c r="L1870" s="348" t="s">
        <v>510</v>
      </c>
      <c r="M1870" s="341">
        <v>49.5</v>
      </c>
    </row>
    <row r="1871" spans="1:13" ht="12.75" customHeight="1" x14ac:dyDescent="0.25">
      <c r="A1871" s="340" t="s">
        <v>13450</v>
      </c>
      <c r="B1871" s="348" t="s">
        <v>384</v>
      </c>
      <c r="C1871" s="523" t="s">
        <v>13451</v>
      </c>
      <c r="D1871" s="523"/>
      <c r="E1871" s="523"/>
      <c r="F1871" s="523"/>
      <c r="G1871" s="523"/>
      <c r="H1871" s="523"/>
      <c r="I1871" s="523"/>
      <c r="J1871" s="523"/>
      <c r="K1871" s="523"/>
      <c r="L1871" s="348" t="s">
        <v>510</v>
      </c>
      <c r="M1871" s="341">
        <v>18.5</v>
      </c>
    </row>
    <row r="1872" spans="1:13" ht="13.5" customHeight="1" x14ac:dyDescent="0.25">
      <c r="A1872" s="340" t="s">
        <v>13452</v>
      </c>
      <c r="B1872" s="348" t="s">
        <v>384</v>
      </c>
      <c r="C1872" s="523" t="s">
        <v>13453</v>
      </c>
      <c r="D1872" s="523"/>
      <c r="E1872" s="523"/>
      <c r="F1872" s="523"/>
      <c r="G1872" s="523"/>
      <c r="H1872" s="523"/>
      <c r="I1872" s="523"/>
      <c r="J1872" s="523"/>
      <c r="K1872" s="523"/>
      <c r="L1872" s="348" t="s">
        <v>510</v>
      </c>
      <c r="M1872" s="341">
        <v>18.52</v>
      </c>
    </row>
    <row r="1873" spans="1:13" ht="12.75" customHeight="1" x14ac:dyDescent="0.25">
      <c r="A1873" s="340" t="s">
        <v>13454</v>
      </c>
      <c r="B1873" s="348" t="s">
        <v>384</v>
      </c>
      <c r="C1873" s="523" t="s">
        <v>13455</v>
      </c>
      <c r="D1873" s="523"/>
      <c r="E1873" s="523"/>
      <c r="F1873" s="523"/>
      <c r="G1873" s="523"/>
      <c r="H1873" s="523"/>
      <c r="I1873" s="523"/>
      <c r="J1873" s="523"/>
      <c r="K1873" s="523"/>
      <c r="L1873" s="348" t="s">
        <v>510</v>
      </c>
      <c r="M1873" s="341">
        <v>18.5</v>
      </c>
    </row>
    <row r="1874" spans="1:13" ht="12.75" customHeight="1" x14ac:dyDescent="0.25">
      <c r="A1874" s="340" t="s">
        <v>13456</v>
      </c>
      <c r="B1874" s="348" t="s">
        <v>384</v>
      </c>
      <c r="C1874" s="523" t="s">
        <v>13457</v>
      </c>
      <c r="D1874" s="523"/>
      <c r="E1874" s="523"/>
      <c r="F1874" s="523"/>
      <c r="G1874" s="523"/>
      <c r="H1874" s="523"/>
      <c r="I1874" s="523"/>
      <c r="J1874" s="523"/>
      <c r="K1874" s="523"/>
      <c r="L1874" s="348" t="s">
        <v>510</v>
      </c>
      <c r="M1874" s="341">
        <v>13.32</v>
      </c>
    </row>
    <row r="1875" spans="1:13" ht="13.5" customHeight="1" x14ac:dyDescent="0.25">
      <c r="A1875" s="340" t="s">
        <v>13458</v>
      </c>
      <c r="B1875" s="348" t="s">
        <v>384</v>
      </c>
      <c r="C1875" s="523" t="s">
        <v>13459</v>
      </c>
      <c r="D1875" s="523"/>
      <c r="E1875" s="523"/>
      <c r="F1875" s="523"/>
      <c r="G1875" s="523"/>
      <c r="H1875" s="523"/>
      <c r="I1875" s="523"/>
      <c r="J1875" s="523"/>
      <c r="K1875" s="523"/>
      <c r="L1875" s="348" t="s">
        <v>510</v>
      </c>
      <c r="M1875" s="341">
        <v>13.32</v>
      </c>
    </row>
    <row r="1876" spans="1:13" ht="12.75" customHeight="1" x14ac:dyDescent="0.25">
      <c r="A1876" s="340" t="s">
        <v>13460</v>
      </c>
      <c r="B1876" s="348" t="s">
        <v>384</v>
      </c>
      <c r="C1876" s="523" t="s">
        <v>13461</v>
      </c>
      <c r="D1876" s="523"/>
      <c r="E1876" s="523"/>
      <c r="F1876" s="523"/>
      <c r="G1876" s="523"/>
      <c r="H1876" s="523"/>
      <c r="I1876" s="523"/>
      <c r="J1876" s="523"/>
      <c r="K1876" s="523"/>
      <c r="L1876" s="348" t="s">
        <v>510</v>
      </c>
      <c r="M1876" s="341">
        <v>13.8</v>
      </c>
    </row>
    <row r="1877" spans="1:13" ht="12.75" customHeight="1" x14ac:dyDescent="0.25">
      <c r="A1877" s="340" t="s">
        <v>13462</v>
      </c>
      <c r="B1877" s="348" t="s">
        <v>384</v>
      </c>
      <c r="C1877" s="523" t="s">
        <v>13463</v>
      </c>
      <c r="D1877" s="523"/>
      <c r="E1877" s="523"/>
      <c r="F1877" s="523"/>
      <c r="G1877" s="523"/>
      <c r="H1877" s="523"/>
      <c r="I1877" s="523"/>
      <c r="J1877" s="523"/>
      <c r="K1877" s="523"/>
      <c r="L1877" s="348" t="s">
        <v>510</v>
      </c>
      <c r="M1877" s="341">
        <v>7.05</v>
      </c>
    </row>
    <row r="1878" spans="1:13" ht="13.5" customHeight="1" x14ac:dyDescent="0.25">
      <c r="A1878" s="340" t="s">
        <v>13464</v>
      </c>
      <c r="B1878" s="348" t="s">
        <v>384</v>
      </c>
      <c r="C1878" s="523" t="s">
        <v>13465</v>
      </c>
      <c r="D1878" s="523"/>
      <c r="E1878" s="523"/>
      <c r="F1878" s="523"/>
      <c r="G1878" s="523"/>
      <c r="H1878" s="523"/>
      <c r="I1878" s="523"/>
      <c r="J1878" s="523"/>
      <c r="K1878" s="523"/>
      <c r="L1878" s="348" t="s">
        <v>510</v>
      </c>
      <c r="M1878" s="341">
        <v>6.77</v>
      </c>
    </row>
    <row r="1879" spans="1:13" ht="12.75" customHeight="1" x14ac:dyDescent="0.25">
      <c r="A1879" s="338" t="s">
        <v>3538</v>
      </c>
      <c r="B1879" s="347" t="s">
        <v>384</v>
      </c>
      <c r="C1879" s="524" t="s">
        <v>13466</v>
      </c>
      <c r="D1879" s="524"/>
      <c r="E1879" s="524"/>
      <c r="F1879" s="524"/>
      <c r="G1879" s="524"/>
      <c r="H1879" s="524"/>
      <c r="I1879" s="524"/>
      <c r="J1879" s="524"/>
      <c r="K1879" s="524"/>
      <c r="L1879" s="339"/>
      <c r="M1879" s="339"/>
    </row>
    <row r="1880" spans="1:13" ht="13.5" customHeight="1" x14ac:dyDescent="0.25">
      <c r="A1880" s="340" t="s">
        <v>13467</v>
      </c>
      <c r="B1880" s="348" t="s">
        <v>384</v>
      </c>
      <c r="C1880" s="523" t="s">
        <v>13468</v>
      </c>
      <c r="D1880" s="523"/>
      <c r="E1880" s="523"/>
      <c r="F1880" s="523"/>
      <c r="G1880" s="523"/>
      <c r="H1880" s="523"/>
      <c r="I1880" s="523"/>
      <c r="J1880" s="523"/>
      <c r="K1880" s="523"/>
      <c r="L1880" s="348" t="s">
        <v>9</v>
      </c>
      <c r="M1880" s="341">
        <v>182.23</v>
      </c>
    </row>
    <row r="1881" spans="1:13" ht="12.75" customHeight="1" x14ac:dyDescent="0.25">
      <c r="A1881" s="340" t="s">
        <v>13469</v>
      </c>
      <c r="B1881" s="348" t="s">
        <v>384</v>
      </c>
      <c r="C1881" s="523" t="s">
        <v>13470</v>
      </c>
      <c r="D1881" s="523"/>
      <c r="E1881" s="523"/>
      <c r="F1881" s="523"/>
      <c r="G1881" s="523"/>
      <c r="H1881" s="523"/>
      <c r="I1881" s="523"/>
      <c r="J1881" s="523"/>
      <c r="K1881" s="523"/>
      <c r="L1881" s="348" t="s">
        <v>9</v>
      </c>
      <c r="M1881" s="341">
        <v>208.53</v>
      </c>
    </row>
    <row r="1882" spans="1:13" ht="12.75" customHeight="1" x14ac:dyDescent="0.25">
      <c r="A1882" s="340" t="s">
        <v>13471</v>
      </c>
      <c r="B1882" s="348" t="s">
        <v>384</v>
      </c>
      <c r="C1882" s="523" t="s">
        <v>13472</v>
      </c>
      <c r="D1882" s="523"/>
      <c r="E1882" s="523"/>
      <c r="F1882" s="523"/>
      <c r="G1882" s="523"/>
      <c r="H1882" s="523"/>
      <c r="I1882" s="523"/>
      <c r="J1882" s="523"/>
      <c r="K1882" s="523"/>
      <c r="L1882" s="348" t="s">
        <v>9</v>
      </c>
      <c r="M1882" s="341">
        <v>335.53</v>
      </c>
    </row>
    <row r="1883" spans="1:13" ht="13.5" customHeight="1" x14ac:dyDescent="0.25">
      <c r="A1883" s="340" t="s">
        <v>13473</v>
      </c>
      <c r="B1883" s="348" t="s">
        <v>384</v>
      </c>
      <c r="C1883" s="523" t="s">
        <v>13474</v>
      </c>
      <c r="D1883" s="523"/>
      <c r="E1883" s="523"/>
      <c r="F1883" s="523"/>
      <c r="G1883" s="523"/>
      <c r="H1883" s="523"/>
      <c r="I1883" s="523"/>
      <c r="J1883" s="523"/>
      <c r="K1883" s="523"/>
      <c r="L1883" s="348" t="s">
        <v>9</v>
      </c>
      <c r="M1883" s="341">
        <v>293.02999999999997</v>
      </c>
    </row>
    <row r="1884" spans="1:13" ht="12.75" customHeight="1" x14ac:dyDescent="0.25">
      <c r="A1884" s="340" t="s">
        <v>13475</v>
      </c>
      <c r="B1884" s="348" t="s">
        <v>384</v>
      </c>
      <c r="C1884" s="523" t="s">
        <v>13476</v>
      </c>
      <c r="D1884" s="523"/>
      <c r="E1884" s="523"/>
      <c r="F1884" s="523"/>
      <c r="G1884" s="523"/>
      <c r="H1884" s="523"/>
      <c r="I1884" s="523"/>
      <c r="J1884" s="523"/>
      <c r="K1884" s="523"/>
      <c r="L1884" s="348" t="s">
        <v>9</v>
      </c>
      <c r="M1884" s="341">
        <v>240.75</v>
      </c>
    </row>
    <row r="1885" spans="1:13" ht="13.5" customHeight="1" x14ac:dyDescent="0.25">
      <c r="A1885" s="340" t="s">
        <v>13477</v>
      </c>
      <c r="B1885" s="348" t="s">
        <v>384</v>
      </c>
      <c r="C1885" s="523" t="s">
        <v>13478</v>
      </c>
      <c r="D1885" s="523"/>
      <c r="E1885" s="523"/>
      <c r="F1885" s="523"/>
      <c r="G1885" s="523"/>
      <c r="H1885" s="523"/>
      <c r="I1885" s="523"/>
      <c r="J1885" s="523"/>
      <c r="K1885" s="523"/>
      <c r="L1885" s="348" t="s">
        <v>9</v>
      </c>
      <c r="M1885" s="341">
        <v>326.37</v>
      </c>
    </row>
    <row r="1886" spans="1:13" ht="12.75" customHeight="1" x14ac:dyDescent="0.25">
      <c r="A1886" s="340" t="s">
        <v>13479</v>
      </c>
      <c r="B1886" s="348" t="s">
        <v>384</v>
      </c>
      <c r="C1886" s="523" t="s">
        <v>13480</v>
      </c>
      <c r="D1886" s="523"/>
      <c r="E1886" s="523"/>
      <c r="F1886" s="523"/>
      <c r="G1886" s="523"/>
      <c r="H1886" s="523"/>
      <c r="I1886" s="523"/>
      <c r="J1886" s="523"/>
      <c r="K1886" s="523"/>
      <c r="L1886" s="348" t="s">
        <v>9</v>
      </c>
      <c r="M1886" s="341">
        <v>293.25</v>
      </c>
    </row>
    <row r="1887" spans="1:13" ht="12.75" customHeight="1" x14ac:dyDescent="0.25">
      <c r="A1887" s="340" t="s">
        <v>13481</v>
      </c>
      <c r="B1887" s="348" t="s">
        <v>384</v>
      </c>
      <c r="C1887" s="523" t="s">
        <v>13482</v>
      </c>
      <c r="D1887" s="523"/>
      <c r="E1887" s="523"/>
      <c r="F1887" s="523"/>
      <c r="G1887" s="523"/>
      <c r="H1887" s="523"/>
      <c r="I1887" s="523"/>
      <c r="J1887" s="523"/>
      <c r="K1887" s="523"/>
      <c r="L1887" s="348" t="s">
        <v>8</v>
      </c>
      <c r="M1887" s="341">
        <v>13.7</v>
      </c>
    </row>
    <row r="1888" spans="1:13" ht="13.5" customHeight="1" x14ac:dyDescent="0.25">
      <c r="A1888" s="340" t="s">
        <v>13483</v>
      </c>
      <c r="B1888" s="348" t="s">
        <v>384</v>
      </c>
      <c r="C1888" s="523" t="s">
        <v>13484</v>
      </c>
      <c r="D1888" s="523"/>
      <c r="E1888" s="523"/>
      <c r="F1888" s="523"/>
      <c r="G1888" s="523"/>
      <c r="H1888" s="523"/>
      <c r="I1888" s="523"/>
      <c r="J1888" s="523"/>
      <c r="K1888" s="523"/>
      <c r="L1888" s="348" t="s">
        <v>8</v>
      </c>
      <c r="M1888" s="341">
        <v>30.9</v>
      </c>
    </row>
    <row r="1889" spans="1:13" ht="12.75" customHeight="1" x14ac:dyDescent="0.25">
      <c r="A1889" s="340" t="s">
        <v>13485</v>
      </c>
      <c r="B1889" s="348" t="s">
        <v>384</v>
      </c>
      <c r="C1889" s="523" t="s">
        <v>13486</v>
      </c>
      <c r="D1889" s="523"/>
      <c r="E1889" s="523"/>
      <c r="F1889" s="523"/>
      <c r="G1889" s="523"/>
      <c r="H1889" s="523"/>
      <c r="I1889" s="523"/>
      <c r="J1889" s="523"/>
      <c r="K1889" s="523"/>
      <c r="L1889" s="348" t="s">
        <v>8</v>
      </c>
      <c r="M1889" s="341">
        <v>32.049999999999997</v>
      </c>
    </row>
    <row r="1890" spans="1:13" ht="12.75" customHeight="1" x14ac:dyDescent="0.25">
      <c r="A1890" s="338" t="s">
        <v>3549</v>
      </c>
      <c r="B1890" s="347" t="s">
        <v>384</v>
      </c>
      <c r="C1890" s="524" t="s">
        <v>13487</v>
      </c>
      <c r="D1890" s="524"/>
      <c r="E1890" s="524"/>
      <c r="F1890" s="524"/>
      <c r="G1890" s="524"/>
      <c r="H1890" s="524"/>
      <c r="I1890" s="524"/>
      <c r="J1890" s="524"/>
      <c r="K1890" s="524"/>
      <c r="L1890" s="339"/>
      <c r="M1890" s="339"/>
    </row>
    <row r="1891" spans="1:13" ht="13.5" customHeight="1" x14ac:dyDescent="0.25">
      <c r="A1891" s="340" t="s">
        <v>13488</v>
      </c>
      <c r="B1891" s="348" t="s">
        <v>384</v>
      </c>
      <c r="C1891" s="523" t="s">
        <v>13489</v>
      </c>
      <c r="D1891" s="523"/>
      <c r="E1891" s="523"/>
      <c r="F1891" s="523"/>
      <c r="G1891" s="523"/>
      <c r="H1891" s="523"/>
      <c r="I1891" s="523"/>
      <c r="J1891" s="523"/>
      <c r="K1891" s="523"/>
      <c r="L1891" s="348" t="s">
        <v>9</v>
      </c>
      <c r="M1891" s="341">
        <v>221.59</v>
      </c>
    </row>
    <row r="1892" spans="1:13" ht="12.75" customHeight="1" x14ac:dyDescent="0.25">
      <c r="A1892" s="340" t="s">
        <v>13490</v>
      </c>
      <c r="B1892" s="348" t="s">
        <v>384</v>
      </c>
      <c r="C1892" s="523" t="s">
        <v>13491</v>
      </c>
      <c r="D1892" s="523"/>
      <c r="E1892" s="523"/>
      <c r="F1892" s="523"/>
      <c r="G1892" s="523"/>
      <c r="H1892" s="523"/>
      <c r="I1892" s="523"/>
      <c r="J1892" s="523"/>
      <c r="K1892" s="523"/>
      <c r="L1892" s="348" t="s">
        <v>9</v>
      </c>
      <c r="M1892" s="341">
        <v>273.87</v>
      </c>
    </row>
    <row r="1893" spans="1:13" ht="13.5" customHeight="1" x14ac:dyDescent="0.25">
      <c r="A1893" s="340" t="s">
        <v>13492</v>
      </c>
      <c r="B1893" s="348" t="s">
        <v>384</v>
      </c>
      <c r="C1893" s="523" t="s">
        <v>13493</v>
      </c>
      <c r="D1893" s="523"/>
      <c r="E1893" s="523"/>
      <c r="F1893" s="523"/>
      <c r="G1893" s="523"/>
      <c r="H1893" s="523"/>
      <c r="I1893" s="523"/>
      <c r="J1893" s="523"/>
      <c r="K1893" s="523"/>
      <c r="L1893" s="348" t="s">
        <v>9</v>
      </c>
      <c r="M1893" s="341">
        <v>315.52999999999997</v>
      </c>
    </row>
    <row r="1894" spans="1:13" ht="12.75" customHeight="1" x14ac:dyDescent="0.25">
      <c r="A1894" s="340" t="s">
        <v>13494</v>
      </c>
      <c r="B1894" s="348" t="s">
        <v>384</v>
      </c>
      <c r="C1894" s="523" t="s">
        <v>13495</v>
      </c>
      <c r="D1894" s="523"/>
      <c r="E1894" s="523"/>
      <c r="F1894" s="523"/>
      <c r="G1894" s="523"/>
      <c r="H1894" s="523"/>
      <c r="I1894" s="523"/>
      <c r="J1894" s="523"/>
      <c r="K1894" s="523"/>
      <c r="L1894" s="348" t="s">
        <v>9</v>
      </c>
      <c r="M1894" s="341">
        <v>274.08999999999997</v>
      </c>
    </row>
    <row r="1895" spans="1:13" ht="12.75" customHeight="1" x14ac:dyDescent="0.25">
      <c r="A1895" s="340" t="s">
        <v>13496</v>
      </c>
      <c r="B1895" s="348" t="s">
        <v>384</v>
      </c>
      <c r="C1895" s="523" t="s">
        <v>13497</v>
      </c>
      <c r="D1895" s="523"/>
      <c r="E1895" s="523"/>
      <c r="F1895" s="523"/>
      <c r="G1895" s="523"/>
      <c r="H1895" s="523"/>
      <c r="I1895" s="523"/>
      <c r="J1895" s="523"/>
      <c r="K1895" s="523"/>
      <c r="L1895" s="348" t="s">
        <v>9</v>
      </c>
      <c r="M1895" s="341">
        <v>290.44</v>
      </c>
    </row>
    <row r="1896" spans="1:13" ht="13.5" customHeight="1" x14ac:dyDescent="0.25">
      <c r="A1896" s="338" t="s">
        <v>507</v>
      </c>
      <c r="B1896" s="347" t="s">
        <v>384</v>
      </c>
      <c r="C1896" s="524" t="s">
        <v>13498</v>
      </c>
      <c r="D1896" s="524"/>
      <c r="E1896" s="524"/>
      <c r="F1896" s="524"/>
      <c r="G1896" s="524"/>
      <c r="H1896" s="524"/>
      <c r="I1896" s="524"/>
      <c r="J1896" s="524"/>
      <c r="K1896" s="524"/>
      <c r="L1896" s="339"/>
      <c r="M1896" s="339"/>
    </row>
    <row r="1897" spans="1:13" ht="12.75" customHeight="1" x14ac:dyDescent="0.25">
      <c r="A1897" s="340" t="s">
        <v>13499</v>
      </c>
      <c r="B1897" s="348" t="s">
        <v>384</v>
      </c>
      <c r="C1897" s="523" t="s">
        <v>13500</v>
      </c>
      <c r="D1897" s="523"/>
      <c r="E1897" s="523"/>
      <c r="F1897" s="523"/>
      <c r="G1897" s="523"/>
      <c r="H1897" s="523"/>
      <c r="I1897" s="523"/>
      <c r="J1897" s="523"/>
      <c r="K1897" s="523"/>
      <c r="L1897" s="348" t="s">
        <v>8</v>
      </c>
      <c r="M1897" s="341">
        <v>241.46</v>
      </c>
    </row>
    <row r="1898" spans="1:13" ht="13.5" customHeight="1" x14ac:dyDescent="0.25">
      <c r="A1898" s="340" t="s">
        <v>13501</v>
      </c>
      <c r="B1898" s="348" t="s">
        <v>384</v>
      </c>
      <c r="C1898" s="523" t="s">
        <v>13502</v>
      </c>
      <c r="D1898" s="523"/>
      <c r="E1898" s="523"/>
      <c r="F1898" s="523"/>
      <c r="G1898" s="523"/>
      <c r="H1898" s="523"/>
      <c r="I1898" s="523"/>
      <c r="J1898" s="523"/>
      <c r="K1898" s="523"/>
      <c r="L1898" s="348" t="s">
        <v>510</v>
      </c>
      <c r="M1898" s="341">
        <v>167.69</v>
      </c>
    </row>
    <row r="1899" spans="1:13" ht="12.75" customHeight="1" x14ac:dyDescent="0.25">
      <c r="A1899" s="340" t="s">
        <v>13503</v>
      </c>
      <c r="B1899" s="348" t="s">
        <v>384</v>
      </c>
      <c r="C1899" s="523" t="s">
        <v>13504</v>
      </c>
      <c r="D1899" s="523"/>
      <c r="E1899" s="523"/>
      <c r="F1899" s="523"/>
      <c r="G1899" s="523"/>
      <c r="H1899" s="523"/>
      <c r="I1899" s="523"/>
      <c r="J1899" s="523"/>
      <c r="K1899" s="523"/>
      <c r="L1899" s="348" t="s">
        <v>510</v>
      </c>
      <c r="M1899" s="341">
        <v>551.1</v>
      </c>
    </row>
    <row r="1900" spans="1:13" ht="12.75" customHeight="1" x14ac:dyDescent="0.25">
      <c r="A1900" s="340" t="s">
        <v>13505</v>
      </c>
      <c r="B1900" s="348" t="s">
        <v>384</v>
      </c>
      <c r="C1900" s="523" t="s">
        <v>13506</v>
      </c>
      <c r="D1900" s="523"/>
      <c r="E1900" s="523"/>
      <c r="F1900" s="523"/>
      <c r="G1900" s="523"/>
      <c r="H1900" s="523"/>
      <c r="I1900" s="523"/>
      <c r="J1900" s="523"/>
      <c r="K1900" s="523"/>
      <c r="L1900" s="348" t="s">
        <v>1602</v>
      </c>
      <c r="M1900" s="341">
        <v>1140.69</v>
      </c>
    </row>
    <row r="1901" spans="1:13" ht="13.5" customHeight="1" x14ac:dyDescent="0.25">
      <c r="A1901" s="340" t="s">
        <v>13507</v>
      </c>
      <c r="B1901" s="348" t="s">
        <v>384</v>
      </c>
      <c r="C1901" s="523" t="s">
        <v>13508</v>
      </c>
      <c r="D1901" s="523"/>
      <c r="E1901" s="523"/>
      <c r="F1901" s="523"/>
      <c r="G1901" s="523"/>
      <c r="H1901" s="523"/>
      <c r="I1901" s="523"/>
      <c r="J1901" s="523"/>
      <c r="K1901" s="523"/>
      <c r="L1901" s="348" t="s">
        <v>8</v>
      </c>
      <c r="M1901" s="341">
        <v>244.51</v>
      </c>
    </row>
    <row r="1902" spans="1:13" ht="12.75" customHeight="1" x14ac:dyDescent="0.25">
      <c r="A1902" s="338" t="s">
        <v>13509</v>
      </c>
      <c r="B1902" s="347" t="s">
        <v>384</v>
      </c>
      <c r="C1902" s="524" t="s">
        <v>16522</v>
      </c>
      <c r="D1902" s="524"/>
      <c r="E1902" s="524"/>
      <c r="F1902" s="524"/>
      <c r="G1902" s="524"/>
      <c r="H1902" s="524"/>
      <c r="I1902" s="524"/>
      <c r="J1902" s="524"/>
      <c r="K1902" s="524"/>
      <c r="L1902" s="339"/>
      <c r="M1902" s="339"/>
    </row>
    <row r="1903" spans="1:13" ht="12.75" customHeight="1" x14ac:dyDescent="0.25">
      <c r="A1903" s="340" t="s">
        <v>13510</v>
      </c>
      <c r="B1903" s="348" t="s">
        <v>384</v>
      </c>
      <c r="C1903" s="523" t="s">
        <v>13511</v>
      </c>
      <c r="D1903" s="523"/>
      <c r="E1903" s="523"/>
      <c r="F1903" s="523"/>
      <c r="G1903" s="523"/>
      <c r="H1903" s="523"/>
      <c r="I1903" s="523"/>
      <c r="J1903" s="523"/>
      <c r="K1903" s="523"/>
      <c r="L1903" s="348" t="s">
        <v>510</v>
      </c>
      <c r="M1903" s="341">
        <v>2328.3200000000002</v>
      </c>
    </row>
    <row r="1904" spans="1:13" ht="13.5" customHeight="1" x14ac:dyDescent="0.25">
      <c r="A1904" s="340" t="s">
        <v>13512</v>
      </c>
      <c r="B1904" s="348" t="s">
        <v>384</v>
      </c>
      <c r="C1904" s="523" t="s">
        <v>9537</v>
      </c>
      <c r="D1904" s="523"/>
      <c r="E1904" s="523"/>
      <c r="F1904" s="523"/>
      <c r="G1904" s="523"/>
      <c r="H1904" s="523"/>
      <c r="I1904" s="523"/>
      <c r="J1904" s="523"/>
      <c r="K1904" s="523"/>
      <c r="L1904" s="348" t="s">
        <v>510</v>
      </c>
      <c r="M1904" s="341">
        <v>5047.96</v>
      </c>
    </row>
    <row r="1905" spans="1:13" ht="12.75" customHeight="1" x14ac:dyDescent="0.25">
      <c r="A1905" s="340" t="s">
        <v>13513</v>
      </c>
      <c r="B1905" s="348" t="s">
        <v>384</v>
      </c>
      <c r="C1905" s="523" t="s">
        <v>9539</v>
      </c>
      <c r="D1905" s="523"/>
      <c r="E1905" s="523"/>
      <c r="F1905" s="523"/>
      <c r="G1905" s="523"/>
      <c r="H1905" s="523"/>
      <c r="I1905" s="523"/>
      <c r="J1905" s="523"/>
      <c r="K1905" s="523"/>
      <c r="L1905" s="348" t="s">
        <v>510</v>
      </c>
      <c r="M1905" s="341">
        <v>4935.96</v>
      </c>
    </row>
    <row r="1906" spans="1:13" ht="13.5" customHeight="1" x14ac:dyDescent="0.25">
      <c r="A1906" s="340" t="s">
        <v>13514</v>
      </c>
      <c r="B1906" s="348" t="s">
        <v>384</v>
      </c>
      <c r="C1906" s="523" t="s">
        <v>9541</v>
      </c>
      <c r="D1906" s="523"/>
      <c r="E1906" s="523"/>
      <c r="F1906" s="523"/>
      <c r="G1906" s="523"/>
      <c r="H1906" s="523"/>
      <c r="I1906" s="523"/>
      <c r="J1906" s="523"/>
      <c r="K1906" s="523"/>
      <c r="L1906" s="348" t="s">
        <v>510</v>
      </c>
      <c r="M1906" s="341">
        <v>4823.96</v>
      </c>
    </row>
    <row r="1907" spans="1:13" ht="12.75" customHeight="1" x14ac:dyDescent="0.25">
      <c r="A1907" s="340" t="s">
        <v>13515</v>
      </c>
      <c r="B1907" s="348" t="s">
        <v>384</v>
      </c>
      <c r="C1907" s="523" t="s">
        <v>9543</v>
      </c>
      <c r="D1907" s="523"/>
      <c r="E1907" s="523"/>
      <c r="F1907" s="523"/>
      <c r="G1907" s="523"/>
      <c r="H1907" s="523"/>
      <c r="I1907" s="523"/>
      <c r="J1907" s="523"/>
      <c r="K1907" s="523"/>
      <c r="L1907" s="348" t="s">
        <v>510</v>
      </c>
      <c r="M1907" s="341">
        <v>2135.96</v>
      </c>
    </row>
    <row r="1908" spans="1:13" ht="12.75" customHeight="1" x14ac:dyDescent="0.25">
      <c r="A1908" s="338" t="s">
        <v>13516</v>
      </c>
      <c r="B1908" s="347" t="s">
        <v>384</v>
      </c>
      <c r="C1908" s="524" t="s">
        <v>13517</v>
      </c>
      <c r="D1908" s="524"/>
      <c r="E1908" s="524"/>
      <c r="F1908" s="524"/>
      <c r="G1908" s="524"/>
      <c r="H1908" s="524"/>
      <c r="I1908" s="524"/>
      <c r="J1908" s="524"/>
      <c r="K1908" s="524"/>
      <c r="L1908" s="339"/>
      <c r="M1908" s="339"/>
    </row>
    <row r="1909" spans="1:13" ht="13.5" customHeight="1" x14ac:dyDescent="0.25">
      <c r="A1909" s="340" t="s">
        <v>13518</v>
      </c>
      <c r="B1909" s="348" t="s">
        <v>384</v>
      </c>
      <c r="C1909" s="523" t="s">
        <v>13519</v>
      </c>
      <c r="D1909" s="523"/>
      <c r="E1909" s="523"/>
      <c r="F1909" s="523"/>
      <c r="G1909" s="523"/>
      <c r="H1909" s="523"/>
      <c r="I1909" s="523"/>
      <c r="J1909" s="523"/>
      <c r="K1909" s="523"/>
      <c r="L1909" s="348" t="s">
        <v>510</v>
      </c>
      <c r="M1909" s="341">
        <v>33.340000000000003</v>
      </c>
    </row>
    <row r="1910" spans="1:13" ht="12.75" customHeight="1" x14ac:dyDescent="0.25">
      <c r="A1910" s="338" t="s">
        <v>16523</v>
      </c>
      <c r="B1910" s="347" t="s">
        <v>384</v>
      </c>
      <c r="C1910" s="524" t="s">
        <v>13881</v>
      </c>
      <c r="D1910" s="524"/>
      <c r="E1910" s="524"/>
      <c r="F1910" s="524"/>
      <c r="G1910" s="524"/>
      <c r="H1910" s="524"/>
      <c r="I1910" s="524"/>
      <c r="J1910" s="524"/>
      <c r="K1910" s="524"/>
      <c r="L1910" s="339"/>
      <c r="M1910" s="339"/>
    </row>
    <row r="1911" spans="1:13" ht="13.5" customHeight="1" x14ac:dyDescent="0.25">
      <c r="A1911" s="340" t="s">
        <v>16524</v>
      </c>
      <c r="B1911" s="348" t="s">
        <v>384</v>
      </c>
      <c r="C1911" s="523" t="s">
        <v>13882</v>
      </c>
      <c r="D1911" s="523"/>
      <c r="E1911" s="523"/>
      <c r="F1911" s="523"/>
      <c r="G1911" s="523"/>
      <c r="H1911" s="523"/>
      <c r="I1911" s="523"/>
      <c r="J1911" s="523"/>
      <c r="K1911" s="523"/>
      <c r="L1911" s="348" t="s">
        <v>8</v>
      </c>
      <c r="M1911" s="341">
        <v>45.44</v>
      </c>
    </row>
    <row r="1912" spans="1:13" ht="2.25" customHeight="1" x14ac:dyDescent="0.25">
      <c r="C1912" s="523"/>
      <c r="D1912" s="523"/>
      <c r="E1912" s="523"/>
      <c r="F1912" s="523"/>
      <c r="G1912" s="523"/>
      <c r="H1912" s="523"/>
      <c r="I1912" s="523"/>
      <c r="J1912" s="523"/>
      <c r="K1912" s="523"/>
    </row>
    <row r="1913" spans="1:13" ht="12.75" customHeight="1" x14ac:dyDescent="0.25">
      <c r="A1913" s="340" t="s">
        <v>16525</v>
      </c>
      <c r="B1913" s="348" t="s">
        <v>384</v>
      </c>
      <c r="C1913" s="523" t="s">
        <v>9262</v>
      </c>
      <c r="D1913" s="523"/>
      <c r="E1913" s="523"/>
      <c r="F1913" s="523"/>
      <c r="G1913" s="523"/>
      <c r="H1913" s="523"/>
      <c r="I1913" s="523"/>
      <c r="J1913" s="523"/>
      <c r="K1913" s="523"/>
      <c r="L1913" s="348" t="s">
        <v>8</v>
      </c>
      <c r="M1913" s="341">
        <v>55.54</v>
      </c>
    </row>
    <row r="1914" spans="1:13" ht="3" customHeight="1" x14ac:dyDescent="0.25">
      <c r="C1914" s="523"/>
      <c r="D1914" s="523"/>
      <c r="E1914" s="523"/>
      <c r="F1914" s="523"/>
      <c r="G1914" s="523"/>
      <c r="H1914" s="523"/>
      <c r="I1914" s="523"/>
      <c r="J1914" s="523"/>
      <c r="K1914" s="523"/>
    </row>
    <row r="1915" spans="1:13" ht="12.75" customHeight="1" x14ac:dyDescent="0.25">
      <c r="A1915" s="340" t="s">
        <v>16526</v>
      </c>
      <c r="B1915" s="348" t="s">
        <v>384</v>
      </c>
      <c r="C1915" s="523" t="s">
        <v>13883</v>
      </c>
      <c r="D1915" s="523"/>
      <c r="E1915" s="523"/>
      <c r="F1915" s="523"/>
      <c r="G1915" s="523"/>
      <c r="H1915" s="523"/>
      <c r="I1915" s="523"/>
      <c r="J1915" s="523"/>
      <c r="K1915" s="523"/>
      <c r="L1915" s="348" t="s">
        <v>8</v>
      </c>
      <c r="M1915" s="341">
        <v>32.75</v>
      </c>
    </row>
    <row r="1916" spans="1:13" ht="12.75" customHeight="1" x14ac:dyDescent="0.25">
      <c r="A1916" s="340" t="s">
        <v>16527</v>
      </c>
      <c r="B1916" s="348" t="s">
        <v>384</v>
      </c>
      <c r="C1916" s="523" t="s">
        <v>13884</v>
      </c>
      <c r="D1916" s="523"/>
      <c r="E1916" s="523"/>
      <c r="F1916" s="523"/>
      <c r="G1916" s="523"/>
      <c r="H1916" s="523"/>
      <c r="I1916" s="523"/>
      <c r="J1916" s="523"/>
      <c r="K1916" s="523"/>
      <c r="L1916" s="348" t="s">
        <v>8</v>
      </c>
      <c r="M1916" s="341">
        <v>44.52</v>
      </c>
    </row>
    <row r="1917" spans="1:13" ht="13.5" customHeight="1" x14ac:dyDescent="0.25">
      <c r="A1917" s="338" t="s">
        <v>16528</v>
      </c>
      <c r="B1917" s="347" t="s">
        <v>384</v>
      </c>
      <c r="C1917" s="524" t="s">
        <v>13885</v>
      </c>
      <c r="D1917" s="524"/>
      <c r="E1917" s="524"/>
      <c r="F1917" s="524"/>
      <c r="G1917" s="524"/>
      <c r="H1917" s="524"/>
      <c r="I1917" s="524"/>
      <c r="J1917" s="524"/>
      <c r="K1917" s="524"/>
      <c r="L1917" s="339"/>
      <c r="M1917" s="339"/>
    </row>
    <row r="1918" spans="1:13" ht="12.75" customHeight="1" x14ac:dyDescent="0.25">
      <c r="A1918" s="340" t="s">
        <v>16529</v>
      </c>
      <c r="B1918" s="348" t="s">
        <v>384</v>
      </c>
      <c r="C1918" s="523" t="s">
        <v>10436</v>
      </c>
      <c r="D1918" s="523"/>
      <c r="E1918" s="523"/>
      <c r="F1918" s="523"/>
      <c r="G1918" s="523"/>
      <c r="H1918" s="523"/>
      <c r="I1918" s="523"/>
      <c r="J1918" s="523"/>
      <c r="K1918" s="523"/>
      <c r="L1918" s="348" t="s">
        <v>8</v>
      </c>
      <c r="M1918" s="341">
        <v>31.33</v>
      </c>
    </row>
    <row r="1919" spans="1:13" ht="13.5" customHeight="1" x14ac:dyDescent="0.25">
      <c r="A1919" s="340" t="s">
        <v>16530</v>
      </c>
      <c r="B1919" s="348" t="s">
        <v>384</v>
      </c>
      <c r="C1919" s="523" t="s">
        <v>13886</v>
      </c>
      <c r="D1919" s="523"/>
      <c r="E1919" s="523"/>
      <c r="F1919" s="523"/>
      <c r="G1919" s="523"/>
      <c r="H1919" s="523"/>
      <c r="I1919" s="523"/>
      <c r="J1919" s="523"/>
      <c r="K1919" s="523"/>
      <c r="L1919" s="348" t="s">
        <v>8</v>
      </c>
      <c r="M1919" s="341">
        <v>46.65</v>
      </c>
    </row>
    <row r="1920" spans="1:13" ht="12.75" customHeight="1" x14ac:dyDescent="0.25">
      <c r="A1920" s="338" t="s">
        <v>16531</v>
      </c>
      <c r="B1920" s="347" t="s">
        <v>384</v>
      </c>
      <c r="C1920" s="524" t="s">
        <v>13902</v>
      </c>
      <c r="D1920" s="524"/>
      <c r="E1920" s="524"/>
      <c r="F1920" s="524"/>
      <c r="G1920" s="524"/>
      <c r="H1920" s="524"/>
      <c r="I1920" s="524"/>
      <c r="J1920" s="524"/>
      <c r="K1920" s="524"/>
      <c r="L1920" s="339"/>
      <c r="M1920" s="339"/>
    </row>
    <row r="1921" spans="1:13" ht="12.75" customHeight="1" x14ac:dyDescent="0.25">
      <c r="A1921" s="340" t="s">
        <v>16532</v>
      </c>
      <c r="B1921" s="348" t="s">
        <v>384</v>
      </c>
      <c r="C1921" s="523" t="s">
        <v>13903</v>
      </c>
      <c r="D1921" s="523"/>
      <c r="E1921" s="523"/>
      <c r="F1921" s="523"/>
      <c r="G1921" s="523"/>
      <c r="H1921" s="523"/>
      <c r="I1921" s="523"/>
      <c r="J1921" s="523"/>
      <c r="K1921" s="523"/>
      <c r="L1921" s="348" t="s">
        <v>8</v>
      </c>
      <c r="M1921" s="341">
        <v>20.36</v>
      </c>
    </row>
    <row r="1922" spans="1:13" ht="13.5" customHeight="1" x14ac:dyDescent="0.25">
      <c r="A1922" s="338" t="s">
        <v>16533</v>
      </c>
      <c r="B1922" s="347" t="s">
        <v>384</v>
      </c>
      <c r="C1922" s="524" t="s">
        <v>13904</v>
      </c>
      <c r="D1922" s="524"/>
      <c r="E1922" s="524"/>
      <c r="F1922" s="524"/>
      <c r="G1922" s="524"/>
      <c r="H1922" s="524"/>
      <c r="I1922" s="524"/>
      <c r="J1922" s="524"/>
      <c r="K1922" s="524"/>
      <c r="L1922" s="339"/>
      <c r="M1922" s="339"/>
    </row>
    <row r="1923" spans="1:13" ht="12.75" customHeight="1" x14ac:dyDescent="0.25">
      <c r="A1923" s="340" t="s">
        <v>16534</v>
      </c>
      <c r="B1923" s="348" t="s">
        <v>384</v>
      </c>
      <c r="C1923" s="523" t="s">
        <v>16535</v>
      </c>
      <c r="D1923" s="523"/>
      <c r="E1923" s="523"/>
      <c r="F1923" s="523"/>
      <c r="G1923" s="523"/>
      <c r="H1923" s="523"/>
      <c r="I1923" s="523"/>
      <c r="J1923" s="523"/>
      <c r="K1923" s="523"/>
      <c r="L1923" s="348" t="s">
        <v>8</v>
      </c>
      <c r="M1923" s="341">
        <v>228.79</v>
      </c>
    </row>
    <row r="1924" spans="1:13" ht="13.5" customHeight="1" x14ac:dyDescent="0.25">
      <c r="A1924" s="340" t="s">
        <v>16536</v>
      </c>
      <c r="B1924" s="348" t="s">
        <v>384</v>
      </c>
      <c r="C1924" s="523" t="s">
        <v>16537</v>
      </c>
      <c r="D1924" s="523"/>
      <c r="E1924" s="523"/>
      <c r="F1924" s="523"/>
      <c r="G1924" s="523"/>
      <c r="H1924" s="523"/>
      <c r="I1924" s="523"/>
      <c r="J1924" s="523"/>
      <c r="K1924" s="523"/>
      <c r="L1924" s="348" t="s">
        <v>8</v>
      </c>
      <c r="M1924" s="341">
        <v>224.8</v>
      </c>
    </row>
    <row r="1925" spans="1:13" ht="12.75" customHeight="1" x14ac:dyDescent="0.25">
      <c r="A1925" s="338" t="s">
        <v>16538</v>
      </c>
      <c r="B1925" s="347" t="s">
        <v>384</v>
      </c>
      <c r="C1925" s="524" t="s">
        <v>16539</v>
      </c>
      <c r="D1925" s="524"/>
      <c r="E1925" s="524"/>
      <c r="F1925" s="524"/>
      <c r="G1925" s="524"/>
      <c r="H1925" s="524"/>
      <c r="I1925" s="524"/>
      <c r="J1925" s="524"/>
      <c r="K1925" s="524"/>
      <c r="L1925" s="339"/>
      <c r="M1925" s="339"/>
    </row>
    <row r="1926" spans="1:13" ht="12.75" customHeight="1" x14ac:dyDescent="0.25">
      <c r="A1926" s="340" t="s">
        <v>16540</v>
      </c>
      <c r="B1926" s="348" t="s">
        <v>384</v>
      </c>
      <c r="C1926" s="523" t="s">
        <v>16541</v>
      </c>
      <c r="D1926" s="523"/>
      <c r="E1926" s="523"/>
      <c r="F1926" s="523"/>
      <c r="G1926" s="523"/>
      <c r="H1926" s="523"/>
      <c r="I1926" s="523"/>
      <c r="J1926" s="523"/>
      <c r="K1926" s="523"/>
      <c r="L1926" s="348" t="s">
        <v>510</v>
      </c>
      <c r="M1926" s="341">
        <v>638.16</v>
      </c>
    </row>
    <row r="1927" spans="1:13" ht="13.5" customHeight="1" x14ac:dyDescent="0.25">
      <c r="A1927" s="340" t="s">
        <v>16542</v>
      </c>
      <c r="B1927" s="348" t="s">
        <v>384</v>
      </c>
      <c r="C1927" s="523" t="s">
        <v>16543</v>
      </c>
      <c r="D1927" s="523"/>
      <c r="E1927" s="523"/>
      <c r="F1927" s="523"/>
      <c r="G1927" s="523"/>
      <c r="H1927" s="523"/>
      <c r="I1927" s="523"/>
      <c r="J1927" s="523"/>
      <c r="K1927" s="523"/>
      <c r="L1927" s="348" t="s">
        <v>510</v>
      </c>
      <c r="M1927" s="341">
        <v>653.16</v>
      </c>
    </row>
    <row r="1928" spans="1:13" ht="12.75" customHeight="1" x14ac:dyDescent="0.25">
      <c r="A1928" s="340" t="s">
        <v>16544</v>
      </c>
      <c r="B1928" s="348" t="s">
        <v>384</v>
      </c>
      <c r="C1928" s="523" t="s">
        <v>16545</v>
      </c>
      <c r="D1928" s="523"/>
      <c r="E1928" s="523"/>
      <c r="F1928" s="523"/>
      <c r="G1928" s="523"/>
      <c r="H1928" s="523"/>
      <c r="I1928" s="523"/>
      <c r="J1928" s="523"/>
      <c r="K1928" s="523"/>
      <c r="L1928" s="348" t="s">
        <v>510</v>
      </c>
      <c r="M1928" s="341">
        <v>291.52999999999997</v>
      </c>
    </row>
    <row r="1929" spans="1:13" ht="13.5" customHeight="1" x14ac:dyDescent="0.25">
      <c r="A1929" s="340" t="s">
        <v>16546</v>
      </c>
      <c r="B1929" s="348" t="s">
        <v>384</v>
      </c>
      <c r="C1929" s="523" t="s">
        <v>16547</v>
      </c>
      <c r="D1929" s="523"/>
      <c r="E1929" s="523"/>
      <c r="F1929" s="523"/>
      <c r="G1929" s="523"/>
      <c r="H1929" s="523"/>
      <c r="I1929" s="523"/>
      <c r="J1929" s="523"/>
      <c r="K1929" s="523"/>
      <c r="L1929" s="348" t="s">
        <v>510</v>
      </c>
      <c r="M1929" s="341">
        <v>321.52999999999997</v>
      </c>
    </row>
    <row r="1930" spans="1:13" ht="12.75" customHeight="1" x14ac:dyDescent="0.25">
      <c r="A1930" s="335" t="s">
        <v>13520</v>
      </c>
      <c r="B1930" s="336"/>
      <c r="C1930" s="525" t="s">
        <v>5562</v>
      </c>
      <c r="D1930" s="525"/>
      <c r="E1930" s="525"/>
      <c r="F1930" s="525"/>
      <c r="G1930" s="525"/>
      <c r="H1930" s="525"/>
      <c r="I1930" s="525"/>
      <c r="J1930" s="525"/>
      <c r="K1930" s="525"/>
      <c r="L1930" s="337"/>
      <c r="M1930" s="337"/>
    </row>
    <row r="1931" spans="1:13" ht="12.75" customHeight="1" x14ac:dyDescent="0.25">
      <c r="A1931" s="338" t="s">
        <v>3656</v>
      </c>
      <c r="B1931" s="347" t="s">
        <v>384</v>
      </c>
      <c r="C1931" s="524" t="s">
        <v>13521</v>
      </c>
      <c r="D1931" s="524"/>
      <c r="E1931" s="524"/>
      <c r="F1931" s="524"/>
      <c r="G1931" s="524"/>
      <c r="H1931" s="524"/>
      <c r="I1931" s="524"/>
      <c r="J1931" s="524"/>
      <c r="K1931" s="524"/>
      <c r="L1931" s="339"/>
      <c r="M1931" s="339"/>
    </row>
    <row r="1932" spans="1:13" ht="5.25" customHeight="1" x14ac:dyDescent="0.25">
      <c r="C1932" s="524"/>
      <c r="D1932" s="524"/>
      <c r="E1932" s="524"/>
      <c r="F1932" s="524"/>
      <c r="G1932" s="524"/>
      <c r="H1932" s="524"/>
      <c r="I1932" s="524"/>
      <c r="J1932" s="524"/>
      <c r="K1932" s="524"/>
    </row>
    <row r="1933" spans="1:13" ht="12.75" customHeight="1" x14ac:dyDescent="0.25">
      <c r="A1933" s="340" t="s">
        <v>13522</v>
      </c>
      <c r="B1933" s="348" t="s">
        <v>384</v>
      </c>
      <c r="C1933" s="523" t="s">
        <v>13523</v>
      </c>
      <c r="D1933" s="523"/>
      <c r="E1933" s="523"/>
      <c r="F1933" s="523"/>
      <c r="G1933" s="523"/>
      <c r="H1933" s="523"/>
      <c r="I1933" s="523"/>
      <c r="J1933" s="523"/>
      <c r="K1933" s="523"/>
      <c r="L1933" s="348" t="s">
        <v>8</v>
      </c>
      <c r="M1933" s="341">
        <v>231.58</v>
      </c>
    </row>
    <row r="1934" spans="1:13" ht="13.5" customHeight="1" x14ac:dyDescent="0.25">
      <c r="A1934" s="340" t="s">
        <v>13524</v>
      </c>
      <c r="B1934" s="348" t="s">
        <v>384</v>
      </c>
      <c r="C1934" s="523" t="s">
        <v>13525</v>
      </c>
      <c r="D1934" s="523"/>
      <c r="E1934" s="523"/>
      <c r="F1934" s="523"/>
      <c r="G1934" s="523"/>
      <c r="H1934" s="523"/>
      <c r="I1934" s="523"/>
      <c r="J1934" s="523"/>
      <c r="K1934" s="523"/>
      <c r="L1934" s="348" t="s">
        <v>8</v>
      </c>
      <c r="M1934" s="341">
        <v>814.78</v>
      </c>
    </row>
    <row r="1935" spans="1:13" ht="12.75" customHeight="1" x14ac:dyDescent="0.25">
      <c r="A1935" s="340" t="s">
        <v>13526</v>
      </c>
      <c r="B1935" s="348" t="s">
        <v>384</v>
      </c>
      <c r="C1935" s="523" t="s">
        <v>13527</v>
      </c>
      <c r="D1935" s="523"/>
      <c r="E1935" s="523"/>
      <c r="F1935" s="523"/>
      <c r="G1935" s="523"/>
      <c r="H1935" s="523"/>
      <c r="I1935" s="523"/>
      <c r="J1935" s="523"/>
      <c r="K1935" s="523"/>
      <c r="L1935" s="348" t="s">
        <v>8</v>
      </c>
      <c r="M1935" s="341">
        <v>2801.21</v>
      </c>
    </row>
    <row r="1936" spans="1:13" ht="12.75" customHeight="1" x14ac:dyDescent="0.25">
      <c r="A1936" s="340" t="s">
        <v>13528</v>
      </c>
      <c r="B1936" s="348" t="s">
        <v>384</v>
      </c>
      <c r="C1936" s="523" t="s">
        <v>13529</v>
      </c>
      <c r="D1936" s="523"/>
      <c r="E1936" s="523"/>
      <c r="F1936" s="523"/>
      <c r="G1936" s="523"/>
      <c r="H1936" s="523"/>
      <c r="I1936" s="523"/>
      <c r="J1936" s="523"/>
      <c r="K1936" s="523"/>
      <c r="L1936" s="348" t="s">
        <v>8</v>
      </c>
      <c r="M1936" s="341">
        <v>374.75</v>
      </c>
    </row>
    <row r="1937" spans="1:13" ht="13.5" customHeight="1" x14ac:dyDescent="0.25">
      <c r="A1937" s="340" t="s">
        <v>13530</v>
      </c>
      <c r="B1937" s="348" t="s">
        <v>384</v>
      </c>
      <c r="C1937" s="523" t="s">
        <v>13531</v>
      </c>
      <c r="D1937" s="523"/>
      <c r="E1937" s="523"/>
      <c r="F1937" s="523"/>
      <c r="G1937" s="523"/>
      <c r="H1937" s="523"/>
      <c r="I1937" s="523"/>
      <c r="J1937" s="523"/>
      <c r="K1937" s="523"/>
      <c r="L1937" s="348" t="s">
        <v>8</v>
      </c>
      <c r="M1937" s="341">
        <v>1319.89</v>
      </c>
    </row>
    <row r="1938" spans="1:13" ht="12.75" customHeight="1" x14ac:dyDescent="0.25">
      <c r="A1938" s="338" t="s">
        <v>3665</v>
      </c>
      <c r="B1938" s="347" t="s">
        <v>384</v>
      </c>
      <c r="C1938" s="524" t="s">
        <v>13532</v>
      </c>
      <c r="D1938" s="524"/>
      <c r="E1938" s="524"/>
      <c r="F1938" s="524"/>
      <c r="G1938" s="524"/>
      <c r="H1938" s="524"/>
      <c r="I1938" s="524"/>
      <c r="J1938" s="524"/>
      <c r="K1938" s="524"/>
      <c r="L1938" s="339"/>
      <c r="M1938" s="339"/>
    </row>
    <row r="1939" spans="1:13" ht="12.75" customHeight="1" x14ac:dyDescent="0.25">
      <c r="A1939" s="340" t="s">
        <v>13533</v>
      </c>
      <c r="B1939" s="348" t="s">
        <v>384</v>
      </c>
      <c r="C1939" s="523" t="s">
        <v>13534</v>
      </c>
      <c r="D1939" s="523"/>
      <c r="E1939" s="523"/>
      <c r="F1939" s="523"/>
      <c r="G1939" s="523"/>
      <c r="H1939" s="523"/>
      <c r="I1939" s="523"/>
      <c r="J1939" s="523"/>
      <c r="K1939" s="523"/>
      <c r="L1939" s="348" t="s">
        <v>8</v>
      </c>
      <c r="M1939" s="341">
        <v>174.23</v>
      </c>
    </row>
    <row r="1940" spans="1:13" ht="13.5" customHeight="1" x14ac:dyDescent="0.25">
      <c r="A1940" s="340" t="s">
        <v>13535</v>
      </c>
      <c r="B1940" s="348" t="s">
        <v>384</v>
      </c>
      <c r="C1940" s="523" t="s">
        <v>13536</v>
      </c>
      <c r="D1940" s="523"/>
      <c r="E1940" s="523"/>
      <c r="F1940" s="523"/>
      <c r="G1940" s="523"/>
      <c r="H1940" s="523"/>
      <c r="I1940" s="523"/>
      <c r="J1940" s="523"/>
      <c r="K1940" s="523"/>
      <c r="L1940" s="348" t="s">
        <v>8</v>
      </c>
      <c r="M1940" s="341">
        <v>229.84</v>
      </c>
    </row>
    <row r="1941" spans="1:13" ht="12.75" customHeight="1" x14ac:dyDescent="0.25">
      <c r="A1941" s="340" t="s">
        <v>13537</v>
      </c>
      <c r="B1941" s="348" t="s">
        <v>384</v>
      </c>
      <c r="C1941" s="523" t="s">
        <v>13538</v>
      </c>
      <c r="D1941" s="523"/>
      <c r="E1941" s="523"/>
      <c r="F1941" s="523"/>
      <c r="G1941" s="523"/>
      <c r="H1941" s="523"/>
      <c r="I1941" s="523"/>
      <c r="J1941" s="523"/>
      <c r="K1941" s="523"/>
      <c r="L1941" s="348" t="s">
        <v>8</v>
      </c>
      <c r="M1941" s="341">
        <v>289.36</v>
      </c>
    </row>
    <row r="1942" spans="1:13" ht="13.5" customHeight="1" x14ac:dyDescent="0.25">
      <c r="A1942" s="340" t="s">
        <v>13539</v>
      </c>
      <c r="B1942" s="348" t="s">
        <v>384</v>
      </c>
      <c r="C1942" s="523" t="s">
        <v>13540</v>
      </c>
      <c r="D1942" s="523"/>
      <c r="E1942" s="523"/>
      <c r="F1942" s="523"/>
      <c r="G1942" s="523"/>
      <c r="H1942" s="523"/>
      <c r="I1942" s="523"/>
      <c r="J1942" s="523"/>
      <c r="K1942" s="523"/>
      <c r="L1942" s="348" t="s">
        <v>8</v>
      </c>
      <c r="M1942" s="341">
        <v>467.45</v>
      </c>
    </row>
    <row r="1943" spans="1:13" ht="12.75" customHeight="1" x14ac:dyDescent="0.25">
      <c r="A1943" s="340" t="s">
        <v>13541</v>
      </c>
      <c r="B1943" s="348" t="s">
        <v>384</v>
      </c>
      <c r="C1943" s="523" t="s">
        <v>13542</v>
      </c>
      <c r="D1943" s="523"/>
      <c r="E1943" s="523"/>
      <c r="F1943" s="523"/>
      <c r="G1943" s="523"/>
      <c r="H1943" s="523"/>
      <c r="I1943" s="523"/>
      <c r="J1943" s="523"/>
      <c r="K1943" s="523"/>
      <c r="L1943" s="348" t="s">
        <v>8</v>
      </c>
      <c r="M1943" s="341">
        <v>552.64</v>
      </c>
    </row>
    <row r="1944" spans="1:13" ht="12.75" customHeight="1" x14ac:dyDescent="0.25">
      <c r="A1944" s="340" t="s">
        <v>13543</v>
      </c>
      <c r="B1944" s="348" t="s">
        <v>384</v>
      </c>
      <c r="C1944" s="523" t="s">
        <v>13544</v>
      </c>
      <c r="D1944" s="523"/>
      <c r="E1944" s="523"/>
      <c r="F1944" s="523"/>
      <c r="G1944" s="523"/>
      <c r="H1944" s="523"/>
      <c r="I1944" s="523"/>
      <c r="J1944" s="523"/>
      <c r="K1944" s="523"/>
      <c r="L1944" s="348" t="s">
        <v>8</v>
      </c>
      <c r="M1944" s="341">
        <v>787.8</v>
      </c>
    </row>
    <row r="1945" spans="1:13" ht="13.5" customHeight="1" x14ac:dyDescent="0.25">
      <c r="A1945" s="340" t="s">
        <v>13545</v>
      </c>
      <c r="B1945" s="348" t="s">
        <v>384</v>
      </c>
      <c r="C1945" s="523" t="s">
        <v>13546</v>
      </c>
      <c r="D1945" s="523"/>
      <c r="E1945" s="523"/>
      <c r="F1945" s="523"/>
      <c r="G1945" s="523"/>
      <c r="H1945" s="523"/>
      <c r="I1945" s="523"/>
      <c r="J1945" s="523"/>
      <c r="K1945" s="523"/>
      <c r="L1945" s="348" t="s">
        <v>8</v>
      </c>
      <c r="M1945" s="341">
        <v>1096.24</v>
      </c>
    </row>
    <row r="1946" spans="1:13" ht="12.75" customHeight="1" x14ac:dyDescent="0.25">
      <c r="A1946" s="338" t="s">
        <v>3671</v>
      </c>
      <c r="B1946" s="347" t="s">
        <v>384</v>
      </c>
      <c r="C1946" s="524" t="s">
        <v>13547</v>
      </c>
      <c r="D1946" s="524"/>
      <c r="E1946" s="524"/>
      <c r="F1946" s="524"/>
      <c r="G1946" s="524"/>
      <c r="H1946" s="524"/>
      <c r="I1946" s="524"/>
      <c r="J1946" s="524"/>
      <c r="K1946" s="524"/>
      <c r="L1946" s="339"/>
      <c r="M1946" s="339"/>
    </row>
    <row r="1947" spans="1:13" ht="13.5" customHeight="1" x14ac:dyDescent="0.25">
      <c r="A1947" s="340" t="s">
        <v>13548</v>
      </c>
      <c r="B1947" s="348" t="s">
        <v>384</v>
      </c>
      <c r="C1947" s="523" t="s">
        <v>13534</v>
      </c>
      <c r="D1947" s="523"/>
      <c r="E1947" s="523"/>
      <c r="F1947" s="523"/>
      <c r="G1947" s="523"/>
      <c r="H1947" s="523"/>
      <c r="I1947" s="523"/>
      <c r="J1947" s="523"/>
      <c r="K1947" s="523"/>
      <c r="L1947" s="348" t="s">
        <v>8</v>
      </c>
      <c r="M1947" s="341">
        <v>200.23</v>
      </c>
    </row>
    <row r="1948" spans="1:13" ht="12.75" customHeight="1" x14ac:dyDescent="0.25">
      <c r="A1948" s="340" t="s">
        <v>13549</v>
      </c>
      <c r="B1948" s="348" t="s">
        <v>384</v>
      </c>
      <c r="C1948" s="523" t="s">
        <v>13536</v>
      </c>
      <c r="D1948" s="523"/>
      <c r="E1948" s="523"/>
      <c r="F1948" s="523"/>
      <c r="G1948" s="523"/>
      <c r="H1948" s="523"/>
      <c r="I1948" s="523"/>
      <c r="J1948" s="523"/>
      <c r="K1948" s="523"/>
      <c r="L1948" s="348" t="s">
        <v>8</v>
      </c>
      <c r="M1948" s="341">
        <v>263.83999999999997</v>
      </c>
    </row>
    <row r="1949" spans="1:13" ht="12.75" customHeight="1" x14ac:dyDescent="0.25">
      <c r="A1949" s="340" t="s">
        <v>13550</v>
      </c>
      <c r="B1949" s="348" t="s">
        <v>384</v>
      </c>
      <c r="C1949" s="523" t="s">
        <v>13538</v>
      </c>
      <c r="D1949" s="523"/>
      <c r="E1949" s="523"/>
      <c r="F1949" s="523"/>
      <c r="G1949" s="523"/>
      <c r="H1949" s="523"/>
      <c r="I1949" s="523"/>
      <c r="J1949" s="523"/>
      <c r="K1949" s="523"/>
      <c r="L1949" s="348" t="s">
        <v>8</v>
      </c>
      <c r="M1949" s="341">
        <v>331.36</v>
      </c>
    </row>
    <row r="1950" spans="1:13" ht="13.5" customHeight="1" x14ac:dyDescent="0.25">
      <c r="A1950" s="340" t="s">
        <v>13551</v>
      </c>
      <c r="B1950" s="348" t="s">
        <v>384</v>
      </c>
      <c r="C1950" s="523" t="s">
        <v>13540</v>
      </c>
      <c r="D1950" s="523"/>
      <c r="E1950" s="523"/>
      <c r="F1950" s="523"/>
      <c r="G1950" s="523"/>
      <c r="H1950" s="523"/>
      <c r="I1950" s="523"/>
      <c r="J1950" s="523"/>
      <c r="K1950" s="523"/>
      <c r="L1950" s="348" t="s">
        <v>8</v>
      </c>
      <c r="M1950" s="341">
        <v>538.45000000000005</v>
      </c>
    </row>
    <row r="1951" spans="1:13" ht="12.75" customHeight="1" x14ac:dyDescent="0.25">
      <c r="A1951" s="340" t="s">
        <v>13552</v>
      </c>
      <c r="B1951" s="348" t="s">
        <v>384</v>
      </c>
      <c r="C1951" s="523" t="s">
        <v>13542</v>
      </c>
      <c r="D1951" s="523"/>
      <c r="E1951" s="523"/>
      <c r="F1951" s="523"/>
      <c r="G1951" s="523"/>
      <c r="H1951" s="523"/>
      <c r="I1951" s="523"/>
      <c r="J1951" s="523"/>
      <c r="K1951" s="523"/>
      <c r="L1951" s="348" t="s">
        <v>8</v>
      </c>
      <c r="M1951" s="341">
        <v>738.58</v>
      </c>
    </row>
    <row r="1952" spans="1:13" ht="12.75" customHeight="1" x14ac:dyDescent="0.25">
      <c r="A1952" s="340" t="s">
        <v>13553</v>
      </c>
      <c r="B1952" s="348" t="s">
        <v>384</v>
      </c>
      <c r="C1952" s="523" t="s">
        <v>13544</v>
      </c>
      <c r="D1952" s="523"/>
      <c r="E1952" s="523"/>
      <c r="F1952" s="523"/>
      <c r="G1952" s="523"/>
      <c r="H1952" s="523"/>
      <c r="I1952" s="523"/>
      <c r="J1952" s="523"/>
      <c r="K1952" s="523"/>
      <c r="L1952" s="348" t="s">
        <v>8</v>
      </c>
      <c r="M1952" s="341">
        <v>826.82</v>
      </c>
    </row>
    <row r="1953" spans="1:13" ht="13.5" customHeight="1" x14ac:dyDescent="0.25">
      <c r="A1953" s="340" t="s">
        <v>13554</v>
      </c>
      <c r="B1953" s="348" t="s">
        <v>384</v>
      </c>
      <c r="C1953" s="523" t="s">
        <v>13546</v>
      </c>
      <c r="D1953" s="523"/>
      <c r="E1953" s="523"/>
      <c r="F1953" s="523"/>
      <c r="G1953" s="523"/>
      <c r="H1953" s="523"/>
      <c r="I1953" s="523"/>
      <c r="J1953" s="523"/>
      <c r="K1953" s="523"/>
      <c r="L1953" s="348" t="s">
        <v>8</v>
      </c>
      <c r="M1953" s="341">
        <v>1075.29</v>
      </c>
    </row>
    <row r="1954" spans="1:13" ht="12.75" customHeight="1" x14ac:dyDescent="0.25">
      <c r="A1954" s="338" t="s">
        <v>3675</v>
      </c>
      <c r="B1954" s="347" t="s">
        <v>384</v>
      </c>
      <c r="C1954" s="524" t="s">
        <v>13555</v>
      </c>
      <c r="D1954" s="524"/>
      <c r="E1954" s="524"/>
      <c r="F1954" s="524"/>
      <c r="G1954" s="524"/>
      <c r="H1954" s="524"/>
      <c r="I1954" s="524"/>
      <c r="J1954" s="524"/>
      <c r="K1954" s="524"/>
      <c r="L1954" s="339"/>
      <c r="M1954" s="339"/>
    </row>
    <row r="1955" spans="1:13" ht="13.5" customHeight="1" x14ac:dyDescent="0.25">
      <c r="A1955" s="340" t="s">
        <v>13556</v>
      </c>
      <c r="B1955" s="348" t="s">
        <v>384</v>
      </c>
      <c r="C1955" s="523" t="s">
        <v>13538</v>
      </c>
      <c r="D1955" s="523"/>
      <c r="E1955" s="523"/>
      <c r="F1955" s="523"/>
      <c r="G1955" s="523"/>
      <c r="H1955" s="523"/>
      <c r="I1955" s="523"/>
      <c r="J1955" s="523"/>
      <c r="K1955" s="523"/>
      <c r="L1955" s="348" t="s">
        <v>8</v>
      </c>
      <c r="M1955" s="341">
        <v>394.36</v>
      </c>
    </row>
    <row r="1956" spans="1:13" ht="12.75" customHeight="1" x14ac:dyDescent="0.25">
      <c r="A1956" s="340" t="s">
        <v>13557</v>
      </c>
      <c r="B1956" s="348" t="s">
        <v>384</v>
      </c>
      <c r="C1956" s="523" t="s">
        <v>13540</v>
      </c>
      <c r="D1956" s="523"/>
      <c r="E1956" s="523"/>
      <c r="F1956" s="523"/>
      <c r="G1956" s="523"/>
      <c r="H1956" s="523"/>
      <c r="I1956" s="523"/>
      <c r="J1956" s="523"/>
      <c r="K1956" s="523"/>
      <c r="L1956" s="348" t="s">
        <v>8</v>
      </c>
      <c r="M1956" s="341">
        <v>645.45000000000005</v>
      </c>
    </row>
    <row r="1957" spans="1:13" ht="12.75" customHeight="1" x14ac:dyDescent="0.25">
      <c r="A1957" s="340" t="s">
        <v>13558</v>
      </c>
      <c r="B1957" s="348" t="s">
        <v>384</v>
      </c>
      <c r="C1957" s="523" t="s">
        <v>13542</v>
      </c>
      <c r="D1957" s="523"/>
      <c r="E1957" s="523"/>
      <c r="F1957" s="523"/>
      <c r="G1957" s="523"/>
      <c r="H1957" s="523"/>
      <c r="I1957" s="523"/>
      <c r="J1957" s="523"/>
      <c r="K1957" s="523"/>
      <c r="L1957" s="348" t="s">
        <v>8</v>
      </c>
      <c r="M1957" s="341">
        <v>669.26</v>
      </c>
    </row>
    <row r="1958" spans="1:13" ht="13.5" customHeight="1" x14ac:dyDescent="0.25">
      <c r="A1958" s="340" t="s">
        <v>13559</v>
      </c>
      <c r="B1958" s="348" t="s">
        <v>384</v>
      </c>
      <c r="C1958" s="523" t="s">
        <v>13544</v>
      </c>
      <c r="D1958" s="523"/>
      <c r="E1958" s="523"/>
      <c r="F1958" s="523"/>
      <c r="G1958" s="523"/>
      <c r="H1958" s="523"/>
      <c r="I1958" s="523"/>
      <c r="J1958" s="523"/>
      <c r="K1958" s="523"/>
      <c r="L1958" s="348" t="s">
        <v>8</v>
      </c>
      <c r="M1958" s="341">
        <v>1036.23</v>
      </c>
    </row>
    <row r="1959" spans="1:13" ht="12.75" customHeight="1" x14ac:dyDescent="0.25">
      <c r="A1959" s="340" t="s">
        <v>13560</v>
      </c>
      <c r="B1959" s="348" t="s">
        <v>384</v>
      </c>
      <c r="C1959" s="523" t="s">
        <v>13546</v>
      </c>
      <c r="D1959" s="523"/>
      <c r="E1959" s="523"/>
      <c r="F1959" s="523"/>
      <c r="G1959" s="523"/>
      <c r="H1959" s="523"/>
      <c r="I1959" s="523"/>
      <c r="J1959" s="523"/>
      <c r="K1959" s="523"/>
      <c r="L1959" s="348" t="s">
        <v>8</v>
      </c>
      <c r="M1959" s="341">
        <v>1525.25</v>
      </c>
    </row>
    <row r="1960" spans="1:13" ht="13.5" customHeight="1" x14ac:dyDescent="0.25">
      <c r="A1960" s="338" t="s">
        <v>3689</v>
      </c>
      <c r="B1960" s="347" t="s">
        <v>384</v>
      </c>
      <c r="C1960" s="524" t="s">
        <v>13561</v>
      </c>
      <c r="D1960" s="524"/>
      <c r="E1960" s="524"/>
      <c r="F1960" s="524"/>
      <c r="G1960" s="524"/>
      <c r="H1960" s="524"/>
      <c r="I1960" s="524"/>
      <c r="J1960" s="524"/>
      <c r="K1960" s="524"/>
      <c r="L1960" s="339"/>
      <c r="M1960" s="339"/>
    </row>
    <row r="1961" spans="1:13" ht="12.75" customHeight="1" x14ac:dyDescent="0.25">
      <c r="A1961" s="340" t="s">
        <v>13562</v>
      </c>
      <c r="B1961" s="348" t="s">
        <v>384</v>
      </c>
      <c r="C1961" s="523" t="s">
        <v>13563</v>
      </c>
      <c r="D1961" s="523"/>
      <c r="E1961" s="523"/>
      <c r="F1961" s="523"/>
      <c r="G1961" s="523"/>
      <c r="H1961" s="523"/>
      <c r="I1961" s="523"/>
      <c r="J1961" s="523"/>
      <c r="K1961" s="523"/>
      <c r="L1961" s="348" t="s">
        <v>10</v>
      </c>
      <c r="M1961" s="341">
        <v>601.05999999999995</v>
      </c>
    </row>
    <row r="1962" spans="1:13" ht="12.75" customHeight="1" x14ac:dyDescent="0.25">
      <c r="A1962" s="338" t="s">
        <v>3697</v>
      </c>
      <c r="B1962" s="347" t="s">
        <v>384</v>
      </c>
      <c r="C1962" s="524" t="s">
        <v>13564</v>
      </c>
      <c r="D1962" s="524"/>
      <c r="E1962" s="524"/>
      <c r="F1962" s="524"/>
      <c r="G1962" s="524"/>
      <c r="H1962" s="524"/>
      <c r="I1962" s="524"/>
      <c r="J1962" s="524"/>
      <c r="K1962" s="524"/>
      <c r="L1962" s="339"/>
      <c r="M1962" s="339"/>
    </row>
    <row r="1963" spans="1:13" ht="13.5" customHeight="1" x14ac:dyDescent="0.25">
      <c r="A1963" s="340" t="s">
        <v>13565</v>
      </c>
      <c r="B1963" s="348" t="s">
        <v>384</v>
      </c>
      <c r="C1963" s="523" t="s">
        <v>13566</v>
      </c>
      <c r="D1963" s="523"/>
      <c r="E1963" s="523"/>
      <c r="F1963" s="523"/>
      <c r="G1963" s="523"/>
      <c r="H1963" s="523"/>
      <c r="I1963" s="523"/>
      <c r="J1963" s="523"/>
      <c r="K1963" s="523"/>
      <c r="L1963" s="348" t="s">
        <v>9</v>
      </c>
      <c r="M1963" s="341">
        <v>26.84</v>
      </c>
    </row>
    <row r="1964" spans="1:13" ht="12.75" customHeight="1" x14ac:dyDescent="0.25">
      <c r="A1964" s="338" t="s">
        <v>3703</v>
      </c>
      <c r="B1964" s="347" t="s">
        <v>384</v>
      </c>
      <c r="C1964" s="524" t="s">
        <v>13567</v>
      </c>
      <c r="D1964" s="524"/>
      <c r="E1964" s="524"/>
      <c r="F1964" s="524"/>
      <c r="G1964" s="524"/>
      <c r="H1964" s="524"/>
      <c r="I1964" s="524"/>
      <c r="J1964" s="524"/>
      <c r="K1964" s="524"/>
      <c r="L1964" s="339"/>
      <c r="M1964" s="339"/>
    </row>
    <row r="1965" spans="1:13" ht="12.75" customHeight="1" x14ac:dyDescent="0.25">
      <c r="A1965" s="340" t="s">
        <v>13568</v>
      </c>
      <c r="B1965" s="348" t="s">
        <v>384</v>
      </c>
      <c r="C1965" s="523" t="s">
        <v>13569</v>
      </c>
      <c r="D1965" s="523"/>
      <c r="E1965" s="523"/>
      <c r="F1965" s="523"/>
      <c r="G1965" s="523"/>
      <c r="H1965" s="523"/>
      <c r="I1965" s="523"/>
      <c r="J1965" s="523"/>
      <c r="K1965" s="523"/>
      <c r="L1965" s="348" t="s">
        <v>9</v>
      </c>
      <c r="M1965" s="341">
        <v>50.85</v>
      </c>
    </row>
    <row r="1966" spans="1:13" ht="13.5" customHeight="1" x14ac:dyDescent="0.25">
      <c r="A1966" s="338" t="s">
        <v>3709</v>
      </c>
      <c r="B1966" s="347" t="s">
        <v>384</v>
      </c>
      <c r="C1966" s="524" t="s">
        <v>13570</v>
      </c>
      <c r="D1966" s="524"/>
      <c r="E1966" s="524"/>
      <c r="F1966" s="524"/>
      <c r="G1966" s="524"/>
      <c r="H1966" s="524"/>
      <c r="I1966" s="524"/>
      <c r="J1966" s="524"/>
      <c r="K1966" s="524"/>
      <c r="L1966" s="339"/>
      <c r="M1966" s="339"/>
    </row>
    <row r="1967" spans="1:13" ht="12.75" customHeight="1" x14ac:dyDescent="0.25">
      <c r="A1967" s="340" t="s">
        <v>13571</v>
      </c>
      <c r="B1967" s="348" t="s">
        <v>384</v>
      </c>
      <c r="C1967" s="523" t="s">
        <v>13572</v>
      </c>
      <c r="D1967" s="523"/>
      <c r="E1967" s="523"/>
      <c r="F1967" s="523"/>
      <c r="G1967" s="523"/>
      <c r="H1967" s="523"/>
      <c r="I1967" s="523"/>
      <c r="J1967" s="523"/>
      <c r="K1967" s="523"/>
      <c r="L1967" s="348" t="s">
        <v>510</v>
      </c>
      <c r="M1967" s="341">
        <v>1152.6400000000001</v>
      </c>
    </row>
    <row r="1968" spans="1:13" ht="13.5" customHeight="1" x14ac:dyDescent="0.25">
      <c r="A1968" s="340" t="s">
        <v>13573</v>
      </c>
      <c r="B1968" s="348" t="s">
        <v>384</v>
      </c>
      <c r="C1968" s="523" t="s">
        <v>13574</v>
      </c>
      <c r="D1968" s="523"/>
      <c r="E1968" s="523"/>
      <c r="F1968" s="523"/>
      <c r="G1968" s="523"/>
      <c r="H1968" s="523"/>
      <c r="I1968" s="523"/>
      <c r="J1968" s="523"/>
      <c r="K1968" s="523"/>
      <c r="L1968" s="348" t="s">
        <v>510</v>
      </c>
      <c r="M1968" s="341">
        <v>1263.74</v>
      </c>
    </row>
    <row r="1969" spans="1:13" ht="12.75" customHeight="1" x14ac:dyDescent="0.25">
      <c r="A1969" s="340" t="s">
        <v>13575</v>
      </c>
      <c r="B1969" s="348" t="s">
        <v>384</v>
      </c>
      <c r="C1969" s="523" t="s">
        <v>13576</v>
      </c>
      <c r="D1969" s="523"/>
      <c r="E1969" s="523"/>
      <c r="F1969" s="523"/>
      <c r="G1969" s="523"/>
      <c r="H1969" s="523"/>
      <c r="I1969" s="523"/>
      <c r="J1969" s="523"/>
      <c r="K1969" s="523"/>
      <c r="L1969" s="348" t="s">
        <v>510</v>
      </c>
      <c r="M1969" s="341">
        <v>1380.97</v>
      </c>
    </row>
    <row r="1970" spans="1:13" ht="12.75" customHeight="1" x14ac:dyDescent="0.25">
      <c r="A1970" s="340" t="s">
        <v>13577</v>
      </c>
      <c r="B1970" s="348" t="s">
        <v>384</v>
      </c>
      <c r="C1970" s="523" t="s">
        <v>13578</v>
      </c>
      <c r="D1970" s="523"/>
      <c r="E1970" s="523"/>
      <c r="F1970" s="523"/>
      <c r="G1970" s="523"/>
      <c r="H1970" s="523"/>
      <c r="I1970" s="523"/>
      <c r="J1970" s="523"/>
      <c r="K1970" s="523"/>
      <c r="L1970" s="348" t="s">
        <v>510</v>
      </c>
      <c r="M1970" s="341">
        <v>1501.26</v>
      </c>
    </row>
    <row r="1971" spans="1:13" ht="13.5" customHeight="1" x14ac:dyDescent="0.25">
      <c r="A1971" s="340" t="s">
        <v>13579</v>
      </c>
      <c r="B1971" s="348" t="s">
        <v>384</v>
      </c>
      <c r="C1971" s="523" t="s">
        <v>13580</v>
      </c>
      <c r="D1971" s="523"/>
      <c r="E1971" s="523"/>
      <c r="F1971" s="523"/>
      <c r="G1971" s="523"/>
      <c r="H1971" s="523"/>
      <c r="I1971" s="523"/>
      <c r="J1971" s="523"/>
      <c r="K1971" s="523"/>
      <c r="L1971" s="348" t="s">
        <v>510</v>
      </c>
      <c r="M1971" s="341">
        <v>1632.13</v>
      </c>
    </row>
    <row r="1972" spans="1:13" ht="12.75" customHeight="1" x14ac:dyDescent="0.25">
      <c r="A1972" s="340" t="s">
        <v>13581</v>
      </c>
      <c r="B1972" s="348" t="s">
        <v>384</v>
      </c>
      <c r="C1972" s="523" t="s">
        <v>13582</v>
      </c>
      <c r="D1972" s="523"/>
      <c r="E1972" s="523"/>
      <c r="F1972" s="523"/>
      <c r="G1972" s="523"/>
      <c r="H1972" s="523"/>
      <c r="I1972" s="523"/>
      <c r="J1972" s="523"/>
      <c r="K1972" s="523"/>
      <c r="L1972" s="348" t="s">
        <v>510</v>
      </c>
      <c r="M1972" s="341">
        <v>1760.56</v>
      </c>
    </row>
    <row r="1973" spans="1:13" ht="13.5" customHeight="1" x14ac:dyDescent="0.25">
      <c r="A1973" s="340" t="s">
        <v>13583</v>
      </c>
      <c r="B1973" s="348" t="s">
        <v>384</v>
      </c>
      <c r="C1973" s="523" t="s">
        <v>13584</v>
      </c>
      <c r="D1973" s="523"/>
      <c r="E1973" s="523"/>
      <c r="F1973" s="523"/>
      <c r="G1973" s="523"/>
      <c r="H1973" s="523"/>
      <c r="I1973" s="523"/>
      <c r="J1973" s="523"/>
      <c r="K1973" s="523"/>
      <c r="L1973" s="348" t="s">
        <v>510</v>
      </c>
      <c r="M1973" s="341">
        <v>2429.23</v>
      </c>
    </row>
    <row r="1974" spans="1:13" ht="12.75" customHeight="1" x14ac:dyDescent="0.25">
      <c r="A1974" s="340" t="s">
        <v>13585</v>
      </c>
      <c r="B1974" s="348" t="s">
        <v>384</v>
      </c>
      <c r="C1974" s="523" t="s">
        <v>13586</v>
      </c>
      <c r="D1974" s="523"/>
      <c r="E1974" s="523"/>
      <c r="F1974" s="523"/>
      <c r="G1974" s="523"/>
      <c r="H1974" s="523"/>
      <c r="I1974" s="523"/>
      <c r="J1974" s="523"/>
      <c r="K1974" s="523"/>
      <c r="L1974" s="348" t="s">
        <v>510</v>
      </c>
      <c r="M1974" s="341">
        <v>2583.94</v>
      </c>
    </row>
    <row r="1975" spans="1:13" ht="12.75" customHeight="1" x14ac:dyDescent="0.25">
      <c r="A1975" s="340" t="s">
        <v>13587</v>
      </c>
      <c r="B1975" s="348" t="s">
        <v>384</v>
      </c>
      <c r="C1975" s="523" t="s">
        <v>13588</v>
      </c>
      <c r="D1975" s="523"/>
      <c r="E1975" s="523"/>
      <c r="F1975" s="523"/>
      <c r="G1975" s="523"/>
      <c r="H1975" s="523"/>
      <c r="I1975" s="523"/>
      <c r="J1975" s="523"/>
      <c r="K1975" s="523"/>
      <c r="L1975" s="348" t="s">
        <v>510</v>
      </c>
      <c r="M1975" s="341">
        <v>2937.21</v>
      </c>
    </row>
    <row r="1976" spans="1:13" ht="13.5" customHeight="1" x14ac:dyDescent="0.25">
      <c r="A1976" s="340" t="s">
        <v>13589</v>
      </c>
      <c r="B1976" s="348" t="s">
        <v>384</v>
      </c>
      <c r="C1976" s="523" t="s">
        <v>13590</v>
      </c>
      <c r="D1976" s="523"/>
      <c r="E1976" s="523"/>
      <c r="F1976" s="523"/>
      <c r="G1976" s="523"/>
      <c r="H1976" s="523"/>
      <c r="I1976" s="523"/>
      <c r="J1976" s="523"/>
      <c r="K1976" s="523"/>
      <c r="L1976" s="348" t="s">
        <v>510</v>
      </c>
      <c r="M1976" s="341">
        <v>3283.46</v>
      </c>
    </row>
    <row r="1977" spans="1:13" ht="12.75" customHeight="1" x14ac:dyDescent="0.25">
      <c r="A1977" s="338" t="s">
        <v>3715</v>
      </c>
      <c r="B1977" s="347" t="s">
        <v>384</v>
      </c>
      <c r="C1977" s="524" t="s">
        <v>13591</v>
      </c>
      <c r="D1977" s="524"/>
      <c r="E1977" s="524"/>
      <c r="F1977" s="524"/>
      <c r="G1977" s="524"/>
      <c r="H1977" s="524"/>
      <c r="I1977" s="524"/>
      <c r="J1977" s="524"/>
      <c r="K1977" s="524"/>
      <c r="L1977" s="339"/>
      <c r="M1977" s="339"/>
    </row>
    <row r="1978" spans="1:13" ht="12.75" customHeight="1" x14ac:dyDescent="0.25">
      <c r="A1978" s="340" t="s">
        <v>16548</v>
      </c>
      <c r="B1978" s="348" t="s">
        <v>384</v>
      </c>
      <c r="C1978" s="523" t="s">
        <v>16549</v>
      </c>
      <c r="D1978" s="523"/>
      <c r="E1978" s="523"/>
      <c r="F1978" s="523"/>
      <c r="G1978" s="523"/>
      <c r="H1978" s="523"/>
      <c r="I1978" s="523"/>
      <c r="J1978" s="523"/>
      <c r="K1978" s="523"/>
      <c r="L1978" s="348" t="s">
        <v>510</v>
      </c>
      <c r="M1978" s="341">
        <v>974.71</v>
      </c>
    </row>
    <row r="1979" spans="1:13" ht="13.5" customHeight="1" x14ac:dyDescent="0.25">
      <c r="A1979" s="340" t="s">
        <v>16550</v>
      </c>
      <c r="B1979" s="348" t="s">
        <v>384</v>
      </c>
      <c r="C1979" s="523" t="s">
        <v>16551</v>
      </c>
      <c r="D1979" s="523"/>
      <c r="E1979" s="523"/>
      <c r="F1979" s="523"/>
      <c r="G1979" s="523"/>
      <c r="H1979" s="523"/>
      <c r="I1979" s="523"/>
      <c r="J1979" s="523"/>
      <c r="K1979" s="523"/>
      <c r="L1979" s="348" t="s">
        <v>510</v>
      </c>
      <c r="M1979" s="341">
        <v>1663.73</v>
      </c>
    </row>
    <row r="1980" spans="1:13" ht="12.75" customHeight="1" x14ac:dyDescent="0.25">
      <c r="A1980" s="338" t="s">
        <v>3721</v>
      </c>
      <c r="B1980" s="347" t="s">
        <v>384</v>
      </c>
      <c r="C1980" s="524" t="s">
        <v>13592</v>
      </c>
      <c r="D1980" s="524"/>
      <c r="E1980" s="524"/>
      <c r="F1980" s="524"/>
      <c r="G1980" s="524"/>
      <c r="H1980" s="524"/>
      <c r="I1980" s="524"/>
      <c r="J1980" s="524"/>
      <c r="K1980" s="524"/>
      <c r="L1980" s="339"/>
      <c r="M1980" s="339"/>
    </row>
    <row r="1981" spans="1:13" ht="13.5" customHeight="1" x14ac:dyDescent="0.25">
      <c r="A1981" s="340" t="s">
        <v>16552</v>
      </c>
      <c r="B1981" s="348" t="s">
        <v>384</v>
      </c>
      <c r="C1981" s="523" t="s">
        <v>16553</v>
      </c>
      <c r="D1981" s="523"/>
      <c r="E1981" s="523"/>
      <c r="F1981" s="523"/>
      <c r="G1981" s="523"/>
      <c r="H1981" s="523"/>
      <c r="I1981" s="523"/>
      <c r="J1981" s="523"/>
      <c r="K1981" s="523"/>
      <c r="L1981" s="348" t="s">
        <v>8</v>
      </c>
      <c r="M1981" s="341">
        <v>852.19</v>
      </c>
    </row>
    <row r="1982" spans="1:13" ht="12.75" customHeight="1" x14ac:dyDescent="0.25">
      <c r="A1982" s="340" t="s">
        <v>16554</v>
      </c>
      <c r="B1982" s="348" t="s">
        <v>384</v>
      </c>
      <c r="C1982" s="523" t="s">
        <v>16555</v>
      </c>
      <c r="D1982" s="523"/>
      <c r="E1982" s="523"/>
      <c r="F1982" s="523"/>
      <c r="G1982" s="523"/>
      <c r="H1982" s="523"/>
      <c r="I1982" s="523"/>
      <c r="J1982" s="523"/>
      <c r="K1982" s="523"/>
      <c r="L1982" s="348" t="s">
        <v>8</v>
      </c>
      <c r="M1982" s="341">
        <v>1426.27</v>
      </c>
    </row>
    <row r="1983" spans="1:13" ht="12.75" customHeight="1" x14ac:dyDescent="0.25">
      <c r="A1983" s="338" t="s">
        <v>3727</v>
      </c>
      <c r="B1983" s="347" t="s">
        <v>384</v>
      </c>
      <c r="C1983" s="524" t="s">
        <v>13593</v>
      </c>
      <c r="D1983" s="524"/>
      <c r="E1983" s="524"/>
      <c r="F1983" s="524"/>
      <c r="G1983" s="524"/>
      <c r="H1983" s="524"/>
      <c r="I1983" s="524"/>
      <c r="J1983" s="524"/>
      <c r="K1983" s="524"/>
      <c r="L1983" s="339"/>
      <c r="M1983" s="339"/>
    </row>
    <row r="1984" spans="1:13" ht="13.5" customHeight="1" x14ac:dyDescent="0.25">
      <c r="A1984" s="340" t="s">
        <v>13594</v>
      </c>
      <c r="B1984" s="348" t="s">
        <v>384</v>
      </c>
      <c r="C1984" s="523" t="s">
        <v>13595</v>
      </c>
      <c r="D1984" s="523"/>
      <c r="E1984" s="523"/>
      <c r="F1984" s="523"/>
      <c r="G1984" s="523"/>
      <c r="H1984" s="523"/>
      <c r="I1984" s="523"/>
      <c r="J1984" s="523"/>
      <c r="K1984" s="523"/>
      <c r="L1984" s="348" t="s">
        <v>510</v>
      </c>
      <c r="M1984" s="341">
        <v>775.23</v>
      </c>
    </row>
    <row r="1985" spans="1:13" ht="12.75" customHeight="1" x14ac:dyDescent="0.25">
      <c r="A1985" s="340" t="s">
        <v>13596</v>
      </c>
      <c r="B1985" s="348" t="s">
        <v>384</v>
      </c>
      <c r="C1985" s="523" t="s">
        <v>13597</v>
      </c>
      <c r="D1985" s="523"/>
      <c r="E1985" s="523"/>
      <c r="F1985" s="523"/>
      <c r="G1985" s="523"/>
      <c r="H1985" s="523"/>
      <c r="I1985" s="523"/>
      <c r="J1985" s="523"/>
      <c r="K1985" s="523"/>
      <c r="L1985" s="348" t="s">
        <v>510</v>
      </c>
      <c r="M1985" s="341">
        <v>378.59</v>
      </c>
    </row>
    <row r="1986" spans="1:13" ht="13.5" customHeight="1" x14ac:dyDescent="0.25">
      <c r="A1986" s="338" t="s">
        <v>13598</v>
      </c>
      <c r="B1986" s="347" t="s">
        <v>384</v>
      </c>
      <c r="C1986" s="524" t="s">
        <v>13599</v>
      </c>
      <c r="D1986" s="524"/>
      <c r="E1986" s="524"/>
      <c r="F1986" s="524"/>
      <c r="G1986" s="524"/>
      <c r="H1986" s="524"/>
      <c r="I1986" s="524"/>
      <c r="J1986" s="524"/>
      <c r="K1986" s="524"/>
      <c r="L1986" s="339"/>
      <c r="M1986" s="339"/>
    </row>
    <row r="1987" spans="1:13" ht="12.75" customHeight="1" x14ac:dyDescent="0.25">
      <c r="A1987" s="340" t="s">
        <v>13600</v>
      </c>
      <c r="B1987" s="348" t="s">
        <v>384</v>
      </c>
      <c r="C1987" s="523" t="s">
        <v>13595</v>
      </c>
      <c r="D1987" s="523"/>
      <c r="E1987" s="523"/>
      <c r="F1987" s="523"/>
      <c r="G1987" s="523"/>
      <c r="H1987" s="523"/>
      <c r="I1987" s="523"/>
      <c r="J1987" s="523"/>
      <c r="K1987" s="523"/>
      <c r="L1987" s="348" t="s">
        <v>510</v>
      </c>
      <c r="M1987" s="341">
        <v>707.22</v>
      </c>
    </row>
    <row r="1988" spans="1:13" ht="12.75" customHeight="1" x14ac:dyDescent="0.25">
      <c r="A1988" s="340" t="s">
        <v>13601</v>
      </c>
      <c r="B1988" s="348" t="s">
        <v>384</v>
      </c>
      <c r="C1988" s="523" t="s">
        <v>13597</v>
      </c>
      <c r="D1988" s="523"/>
      <c r="E1988" s="523"/>
      <c r="F1988" s="523"/>
      <c r="G1988" s="523"/>
      <c r="H1988" s="523"/>
      <c r="I1988" s="523"/>
      <c r="J1988" s="523"/>
      <c r="K1988" s="523"/>
      <c r="L1988" s="348" t="s">
        <v>510</v>
      </c>
      <c r="M1988" s="341">
        <v>127.05</v>
      </c>
    </row>
    <row r="1989" spans="1:13" ht="13.5" customHeight="1" x14ac:dyDescent="0.25">
      <c r="A1989" s="338" t="s">
        <v>13602</v>
      </c>
      <c r="B1989" s="347" t="s">
        <v>384</v>
      </c>
      <c r="C1989" s="524" t="s">
        <v>13603</v>
      </c>
      <c r="D1989" s="524"/>
      <c r="E1989" s="524"/>
      <c r="F1989" s="524"/>
      <c r="G1989" s="524"/>
      <c r="H1989" s="524"/>
      <c r="I1989" s="524"/>
      <c r="J1989" s="524"/>
      <c r="K1989" s="524"/>
      <c r="L1989" s="339"/>
      <c r="M1989" s="339"/>
    </row>
    <row r="1990" spans="1:13" ht="12.75" customHeight="1" x14ac:dyDescent="0.25">
      <c r="A1990" s="340" t="s">
        <v>13604</v>
      </c>
      <c r="B1990" s="348" t="s">
        <v>384</v>
      </c>
      <c r="C1990" s="523" t="s">
        <v>13572</v>
      </c>
      <c r="D1990" s="523"/>
      <c r="E1990" s="523"/>
      <c r="F1990" s="523"/>
      <c r="G1990" s="523"/>
      <c r="H1990" s="523"/>
      <c r="I1990" s="523"/>
      <c r="J1990" s="523"/>
      <c r="K1990" s="523"/>
      <c r="L1990" s="348" t="s">
        <v>510</v>
      </c>
      <c r="M1990" s="341">
        <v>1455.2</v>
      </c>
    </row>
    <row r="1991" spans="1:13" ht="13.5" customHeight="1" x14ac:dyDescent="0.25">
      <c r="A1991" s="340" t="s">
        <v>13605</v>
      </c>
      <c r="B1991" s="348" t="s">
        <v>384</v>
      </c>
      <c r="C1991" s="523" t="s">
        <v>13574</v>
      </c>
      <c r="D1991" s="523"/>
      <c r="E1991" s="523"/>
      <c r="F1991" s="523"/>
      <c r="G1991" s="523"/>
      <c r="H1991" s="523"/>
      <c r="I1991" s="523"/>
      <c r="J1991" s="523"/>
      <c r="K1991" s="523"/>
      <c r="L1991" s="348" t="s">
        <v>510</v>
      </c>
      <c r="M1991" s="341">
        <v>1671.11</v>
      </c>
    </row>
    <row r="1992" spans="1:13" ht="12.75" customHeight="1" x14ac:dyDescent="0.25">
      <c r="A1992" s="340" t="s">
        <v>13606</v>
      </c>
      <c r="B1992" s="348" t="s">
        <v>384</v>
      </c>
      <c r="C1992" s="523" t="s">
        <v>13576</v>
      </c>
      <c r="D1992" s="523"/>
      <c r="E1992" s="523"/>
      <c r="F1992" s="523"/>
      <c r="G1992" s="523"/>
      <c r="H1992" s="523"/>
      <c r="I1992" s="523"/>
      <c r="J1992" s="523"/>
      <c r="K1992" s="523"/>
      <c r="L1992" s="348" t="s">
        <v>510</v>
      </c>
      <c r="M1992" s="341">
        <v>1895.15</v>
      </c>
    </row>
    <row r="1993" spans="1:13" ht="12.75" customHeight="1" x14ac:dyDescent="0.25">
      <c r="A1993" s="340" t="s">
        <v>13607</v>
      </c>
      <c r="B1993" s="348" t="s">
        <v>384</v>
      </c>
      <c r="C1993" s="523" t="s">
        <v>13578</v>
      </c>
      <c r="D1993" s="523"/>
      <c r="E1993" s="523"/>
      <c r="F1993" s="523"/>
      <c r="G1993" s="523"/>
      <c r="H1993" s="523"/>
      <c r="I1993" s="523"/>
      <c r="J1993" s="523"/>
      <c r="K1993" s="523"/>
      <c r="L1993" s="348" t="s">
        <v>510</v>
      </c>
      <c r="M1993" s="341">
        <v>2338.62</v>
      </c>
    </row>
    <row r="1994" spans="1:13" ht="13.5" customHeight="1" x14ac:dyDescent="0.25">
      <c r="A1994" s="340" t="s">
        <v>13608</v>
      </c>
      <c r="B1994" s="348" t="s">
        <v>384</v>
      </c>
      <c r="C1994" s="523" t="s">
        <v>13580</v>
      </c>
      <c r="D1994" s="523"/>
      <c r="E1994" s="523"/>
      <c r="F1994" s="523"/>
      <c r="G1994" s="523"/>
      <c r="H1994" s="523"/>
      <c r="I1994" s="523"/>
      <c r="J1994" s="523"/>
      <c r="K1994" s="523"/>
      <c r="L1994" s="348" t="s">
        <v>510</v>
      </c>
      <c r="M1994" s="341">
        <v>2760.46</v>
      </c>
    </row>
    <row r="1995" spans="1:13" ht="12.75" customHeight="1" x14ac:dyDescent="0.25">
      <c r="A1995" s="340" t="s">
        <v>13609</v>
      </c>
      <c r="B1995" s="348" t="s">
        <v>384</v>
      </c>
      <c r="C1995" s="523" t="s">
        <v>13582</v>
      </c>
      <c r="D1995" s="523"/>
      <c r="E1995" s="523"/>
      <c r="F1995" s="523"/>
      <c r="G1995" s="523"/>
      <c r="H1995" s="523"/>
      <c r="I1995" s="523"/>
      <c r="J1995" s="523"/>
      <c r="K1995" s="523"/>
      <c r="L1995" s="348" t="s">
        <v>510</v>
      </c>
      <c r="M1995" s="341">
        <v>3038.74</v>
      </c>
    </row>
    <row r="1996" spans="1:13" ht="12.75" customHeight="1" x14ac:dyDescent="0.25">
      <c r="A1996" s="340" t="s">
        <v>13610</v>
      </c>
      <c r="B1996" s="348" t="s">
        <v>384</v>
      </c>
      <c r="C1996" s="523" t="s">
        <v>13584</v>
      </c>
      <c r="D1996" s="523"/>
      <c r="E1996" s="523"/>
      <c r="F1996" s="523"/>
      <c r="G1996" s="523"/>
      <c r="H1996" s="523"/>
      <c r="I1996" s="523"/>
      <c r="J1996" s="523"/>
      <c r="K1996" s="523"/>
      <c r="L1996" s="348" t="s">
        <v>510</v>
      </c>
      <c r="M1996" s="341">
        <v>3572.8</v>
      </c>
    </row>
    <row r="1997" spans="1:13" ht="13.5" customHeight="1" x14ac:dyDescent="0.25">
      <c r="A1997" s="340" t="s">
        <v>13611</v>
      </c>
      <c r="B1997" s="348" t="s">
        <v>384</v>
      </c>
      <c r="C1997" s="523" t="s">
        <v>13586</v>
      </c>
      <c r="D1997" s="523"/>
      <c r="E1997" s="523"/>
      <c r="F1997" s="523"/>
      <c r="G1997" s="523"/>
      <c r="H1997" s="523"/>
      <c r="I1997" s="523"/>
      <c r="J1997" s="523"/>
      <c r="K1997" s="523"/>
      <c r="L1997" s="348" t="s">
        <v>510</v>
      </c>
      <c r="M1997" s="341">
        <v>3916.61</v>
      </c>
    </row>
    <row r="1998" spans="1:13" ht="12.75" customHeight="1" x14ac:dyDescent="0.25">
      <c r="A1998" s="340" t="s">
        <v>13612</v>
      </c>
      <c r="B1998" s="348" t="s">
        <v>384</v>
      </c>
      <c r="C1998" s="523" t="s">
        <v>13588</v>
      </c>
      <c r="D1998" s="523"/>
      <c r="E1998" s="523"/>
      <c r="F1998" s="523"/>
      <c r="G1998" s="523"/>
      <c r="H1998" s="523"/>
      <c r="I1998" s="523"/>
      <c r="J1998" s="523"/>
      <c r="K1998" s="523"/>
      <c r="L1998" s="348" t="s">
        <v>510</v>
      </c>
      <c r="M1998" s="341">
        <v>4230.96</v>
      </c>
    </row>
    <row r="1999" spans="1:13" ht="13.5" customHeight="1" x14ac:dyDescent="0.25">
      <c r="A1999" s="340" t="s">
        <v>13613</v>
      </c>
      <c r="B1999" s="348" t="s">
        <v>384</v>
      </c>
      <c r="C1999" s="523" t="s">
        <v>13590</v>
      </c>
      <c r="D1999" s="523"/>
      <c r="E1999" s="523"/>
      <c r="F1999" s="523"/>
      <c r="G1999" s="523"/>
      <c r="H1999" s="523"/>
      <c r="I1999" s="523"/>
      <c r="J1999" s="523"/>
      <c r="K1999" s="523"/>
      <c r="L1999" s="348" t="s">
        <v>510</v>
      </c>
      <c r="M1999" s="341">
        <v>4927.25</v>
      </c>
    </row>
    <row r="2000" spans="1:13" ht="12.75" customHeight="1" x14ac:dyDescent="0.25">
      <c r="A2000" s="338" t="s">
        <v>13614</v>
      </c>
      <c r="B2000" s="347" t="s">
        <v>384</v>
      </c>
      <c r="C2000" s="524" t="s">
        <v>13615</v>
      </c>
      <c r="D2000" s="524"/>
      <c r="E2000" s="524"/>
      <c r="F2000" s="524"/>
      <c r="G2000" s="524"/>
      <c r="H2000" s="524"/>
      <c r="I2000" s="524"/>
      <c r="J2000" s="524"/>
      <c r="K2000" s="524"/>
      <c r="L2000" s="339"/>
      <c r="M2000" s="339"/>
    </row>
    <row r="2001" spans="1:13" ht="12.75" customHeight="1" x14ac:dyDescent="0.25">
      <c r="A2001" s="340" t="s">
        <v>13616</v>
      </c>
      <c r="B2001" s="348" t="s">
        <v>384</v>
      </c>
      <c r="C2001" s="523" t="s">
        <v>13572</v>
      </c>
      <c r="D2001" s="523"/>
      <c r="E2001" s="523"/>
      <c r="F2001" s="523"/>
      <c r="G2001" s="523"/>
      <c r="H2001" s="523"/>
      <c r="I2001" s="523"/>
      <c r="J2001" s="523"/>
      <c r="K2001" s="523"/>
      <c r="L2001" s="348" t="s">
        <v>510</v>
      </c>
      <c r="M2001" s="341">
        <v>1888.46</v>
      </c>
    </row>
    <row r="2002" spans="1:13" ht="13.5" customHeight="1" x14ac:dyDescent="0.25">
      <c r="A2002" s="340" t="s">
        <v>13617</v>
      </c>
      <c r="B2002" s="348" t="s">
        <v>384</v>
      </c>
      <c r="C2002" s="523" t="s">
        <v>13574</v>
      </c>
      <c r="D2002" s="523"/>
      <c r="E2002" s="523"/>
      <c r="F2002" s="523"/>
      <c r="G2002" s="523"/>
      <c r="H2002" s="523"/>
      <c r="I2002" s="523"/>
      <c r="J2002" s="523"/>
      <c r="K2002" s="523"/>
      <c r="L2002" s="348" t="s">
        <v>510</v>
      </c>
      <c r="M2002" s="341">
        <v>2240.0100000000002</v>
      </c>
    </row>
    <row r="2003" spans="1:13" ht="12.75" customHeight="1" x14ac:dyDescent="0.25">
      <c r="A2003" s="340" t="s">
        <v>13618</v>
      </c>
      <c r="B2003" s="348" t="s">
        <v>384</v>
      </c>
      <c r="C2003" s="523" t="s">
        <v>13576</v>
      </c>
      <c r="D2003" s="523"/>
      <c r="E2003" s="523"/>
      <c r="F2003" s="523"/>
      <c r="G2003" s="523"/>
      <c r="H2003" s="523"/>
      <c r="I2003" s="523"/>
      <c r="J2003" s="523"/>
      <c r="K2003" s="523"/>
      <c r="L2003" s="348" t="s">
        <v>510</v>
      </c>
      <c r="M2003" s="341">
        <v>2506.67</v>
      </c>
    </row>
    <row r="2004" spans="1:13" ht="13.5" customHeight="1" x14ac:dyDescent="0.25">
      <c r="A2004" s="340" t="s">
        <v>13619</v>
      </c>
      <c r="B2004" s="348" t="s">
        <v>384</v>
      </c>
      <c r="C2004" s="523" t="s">
        <v>13578</v>
      </c>
      <c r="D2004" s="523"/>
      <c r="E2004" s="523"/>
      <c r="F2004" s="523"/>
      <c r="G2004" s="523"/>
      <c r="H2004" s="523"/>
      <c r="I2004" s="523"/>
      <c r="J2004" s="523"/>
      <c r="K2004" s="523"/>
      <c r="L2004" s="348" t="s">
        <v>510</v>
      </c>
      <c r="M2004" s="341">
        <v>2766.28</v>
      </c>
    </row>
    <row r="2005" spans="1:13" ht="12.75" customHeight="1" x14ac:dyDescent="0.25">
      <c r="A2005" s="340" t="s">
        <v>13620</v>
      </c>
      <c r="B2005" s="348" t="s">
        <v>384</v>
      </c>
      <c r="C2005" s="523" t="s">
        <v>13580</v>
      </c>
      <c r="D2005" s="523"/>
      <c r="E2005" s="523"/>
      <c r="F2005" s="523"/>
      <c r="G2005" s="523"/>
      <c r="H2005" s="523"/>
      <c r="I2005" s="523"/>
      <c r="J2005" s="523"/>
      <c r="K2005" s="523"/>
      <c r="L2005" s="348" t="s">
        <v>510</v>
      </c>
      <c r="M2005" s="341">
        <v>3329.53</v>
      </c>
    </row>
    <row r="2006" spans="1:13" ht="12.75" customHeight="1" x14ac:dyDescent="0.25">
      <c r="A2006" s="340" t="s">
        <v>13621</v>
      </c>
      <c r="B2006" s="348" t="s">
        <v>384</v>
      </c>
      <c r="C2006" s="523" t="s">
        <v>13582</v>
      </c>
      <c r="D2006" s="523"/>
      <c r="E2006" s="523"/>
      <c r="F2006" s="523"/>
      <c r="G2006" s="523"/>
      <c r="H2006" s="523"/>
      <c r="I2006" s="523"/>
      <c r="J2006" s="523"/>
      <c r="K2006" s="523"/>
      <c r="L2006" s="348" t="s">
        <v>510</v>
      </c>
      <c r="M2006" s="341">
        <v>3629.81</v>
      </c>
    </row>
    <row r="2007" spans="1:13" ht="13.5" customHeight="1" x14ac:dyDescent="0.25">
      <c r="A2007" s="340" t="s">
        <v>13622</v>
      </c>
      <c r="B2007" s="348" t="s">
        <v>384</v>
      </c>
      <c r="C2007" s="523" t="s">
        <v>13584</v>
      </c>
      <c r="D2007" s="523"/>
      <c r="E2007" s="523"/>
      <c r="F2007" s="523"/>
      <c r="G2007" s="523"/>
      <c r="H2007" s="523"/>
      <c r="I2007" s="523"/>
      <c r="J2007" s="523"/>
      <c r="K2007" s="523"/>
      <c r="L2007" s="348" t="s">
        <v>510</v>
      </c>
      <c r="M2007" s="341">
        <v>3922.09</v>
      </c>
    </row>
    <row r="2008" spans="1:13" ht="12.75" customHeight="1" x14ac:dyDescent="0.25">
      <c r="A2008" s="340" t="s">
        <v>13623</v>
      </c>
      <c r="B2008" s="348" t="s">
        <v>384</v>
      </c>
      <c r="C2008" s="523" t="s">
        <v>13586</v>
      </c>
      <c r="D2008" s="523"/>
      <c r="E2008" s="523"/>
      <c r="F2008" s="523"/>
      <c r="G2008" s="523"/>
      <c r="H2008" s="523"/>
      <c r="I2008" s="523"/>
      <c r="J2008" s="523"/>
      <c r="K2008" s="523"/>
      <c r="L2008" s="348" t="s">
        <v>510</v>
      </c>
      <c r="M2008" s="341">
        <v>4244.26</v>
      </c>
    </row>
    <row r="2009" spans="1:13" ht="12.75" customHeight="1" x14ac:dyDescent="0.25">
      <c r="A2009" s="340" t="s">
        <v>13624</v>
      </c>
      <c r="B2009" s="348" t="s">
        <v>384</v>
      </c>
      <c r="C2009" s="523" t="s">
        <v>13588</v>
      </c>
      <c r="D2009" s="523"/>
      <c r="E2009" s="523"/>
      <c r="F2009" s="523"/>
      <c r="G2009" s="523"/>
      <c r="H2009" s="523"/>
      <c r="I2009" s="523"/>
      <c r="J2009" s="523"/>
      <c r="K2009" s="523"/>
      <c r="L2009" s="348" t="s">
        <v>510</v>
      </c>
      <c r="M2009" s="341">
        <v>4568.8900000000003</v>
      </c>
    </row>
    <row r="2010" spans="1:13" ht="13.5" customHeight="1" x14ac:dyDescent="0.25">
      <c r="A2010" s="340" t="s">
        <v>13625</v>
      </c>
      <c r="B2010" s="348" t="s">
        <v>384</v>
      </c>
      <c r="C2010" s="523" t="s">
        <v>13590</v>
      </c>
      <c r="D2010" s="523"/>
      <c r="E2010" s="523"/>
      <c r="F2010" s="523"/>
      <c r="G2010" s="523"/>
      <c r="H2010" s="523"/>
      <c r="I2010" s="523"/>
      <c r="J2010" s="523"/>
      <c r="K2010" s="523"/>
      <c r="L2010" s="348" t="s">
        <v>510</v>
      </c>
      <c r="M2010" s="341">
        <v>5281.18</v>
      </c>
    </row>
    <row r="2011" spans="1:13" ht="12.75" customHeight="1" x14ac:dyDescent="0.25">
      <c r="A2011" s="338" t="s">
        <v>13626</v>
      </c>
      <c r="B2011" s="347" t="s">
        <v>384</v>
      </c>
      <c r="C2011" s="524" t="s">
        <v>13627</v>
      </c>
      <c r="D2011" s="524"/>
      <c r="E2011" s="524"/>
      <c r="F2011" s="524"/>
      <c r="G2011" s="524"/>
      <c r="H2011" s="524"/>
      <c r="I2011" s="524"/>
      <c r="J2011" s="524"/>
      <c r="K2011" s="524"/>
      <c r="L2011" s="339"/>
      <c r="M2011" s="339"/>
    </row>
    <row r="2012" spans="1:13" ht="13.5" customHeight="1" x14ac:dyDescent="0.25">
      <c r="A2012" s="340" t="s">
        <v>13628</v>
      </c>
      <c r="B2012" s="348" t="s">
        <v>384</v>
      </c>
      <c r="C2012" s="523" t="s">
        <v>13572</v>
      </c>
      <c r="D2012" s="523"/>
      <c r="E2012" s="523"/>
      <c r="F2012" s="523"/>
      <c r="G2012" s="523"/>
      <c r="H2012" s="523"/>
      <c r="I2012" s="523"/>
      <c r="J2012" s="523"/>
      <c r="K2012" s="523"/>
      <c r="L2012" s="348" t="s">
        <v>510</v>
      </c>
      <c r="M2012" s="341">
        <v>2308.88</v>
      </c>
    </row>
    <row r="2013" spans="1:13" ht="12.75" customHeight="1" x14ac:dyDescent="0.25">
      <c r="A2013" s="340" t="s">
        <v>13629</v>
      </c>
      <c r="B2013" s="348" t="s">
        <v>384</v>
      </c>
      <c r="C2013" s="523" t="s">
        <v>13574</v>
      </c>
      <c r="D2013" s="523"/>
      <c r="E2013" s="523"/>
      <c r="F2013" s="523"/>
      <c r="G2013" s="523"/>
      <c r="H2013" s="523"/>
      <c r="I2013" s="523"/>
      <c r="J2013" s="523"/>
      <c r="K2013" s="523"/>
      <c r="L2013" s="348" t="s">
        <v>510</v>
      </c>
      <c r="M2013" s="341">
        <v>2573.81</v>
      </c>
    </row>
    <row r="2014" spans="1:13" ht="12.75" customHeight="1" x14ac:dyDescent="0.25">
      <c r="A2014" s="340" t="s">
        <v>13630</v>
      </c>
      <c r="B2014" s="348" t="s">
        <v>384</v>
      </c>
      <c r="C2014" s="523" t="s">
        <v>13576</v>
      </c>
      <c r="D2014" s="523"/>
      <c r="E2014" s="523"/>
      <c r="F2014" s="523"/>
      <c r="G2014" s="523"/>
      <c r="H2014" s="523"/>
      <c r="I2014" s="523"/>
      <c r="J2014" s="523"/>
      <c r="K2014" s="523"/>
      <c r="L2014" s="348" t="s">
        <v>510</v>
      </c>
      <c r="M2014" s="341">
        <v>2852.15</v>
      </c>
    </row>
    <row r="2015" spans="1:13" ht="13.5" customHeight="1" x14ac:dyDescent="0.25">
      <c r="A2015" s="340" t="s">
        <v>13631</v>
      </c>
      <c r="B2015" s="348" t="s">
        <v>384</v>
      </c>
      <c r="C2015" s="523" t="s">
        <v>13578</v>
      </c>
      <c r="D2015" s="523"/>
      <c r="E2015" s="523"/>
      <c r="F2015" s="523"/>
      <c r="G2015" s="523"/>
      <c r="H2015" s="523"/>
      <c r="I2015" s="523"/>
      <c r="J2015" s="523"/>
      <c r="K2015" s="523"/>
      <c r="L2015" s="348" t="s">
        <v>510</v>
      </c>
      <c r="M2015" s="341">
        <v>3270.44</v>
      </c>
    </row>
    <row r="2016" spans="1:13" ht="12.75" customHeight="1" x14ac:dyDescent="0.25">
      <c r="A2016" s="340" t="s">
        <v>13632</v>
      </c>
      <c r="B2016" s="348" t="s">
        <v>384</v>
      </c>
      <c r="C2016" s="523" t="s">
        <v>13580</v>
      </c>
      <c r="D2016" s="523"/>
      <c r="E2016" s="523"/>
      <c r="F2016" s="523"/>
      <c r="G2016" s="523"/>
      <c r="H2016" s="523"/>
      <c r="I2016" s="523"/>
      <c r="J2016" s="523"/>
      <c r="K2016" s="523"/>
      <c r="L2016" s="348" t="s">
        <v>510</v>
      </c>
      <c r="M2016" s="341">
        <v>3734.53</v>
      </c>
    </row>
    <row r="2017" spans="1:13" ht="13.5" customHeight="1" x14ac:dyDescent="0.25">
      <c r="A2017" s="340" t="s">
        <v>13633</v>
      </c>
      <c r="B2017" s="348" t="s">
        <v>384</v>
      </c>
      <c r="C2017" s="523" t="s">
        <v>13582</v>
      </c>
      <c r="D2017" s="523"/>
      <c r="E2017" s="523"/>
      <c r="F2017" s="523"/>
      <c r="G2017" s="523"/>
      <c r="H2017" s="523"/>
      <c r="I2017" s="523"/>
      <c r="J2017" s="523"/>
      <c r="K2017" s="523"/>
      <c r="L2017" s="348" t="s">
        <v>510</v>
      </c>
      <c r="M2017" s="341">
        <v>4051.44</v>
      </c>
    </row>
    <row r="2018" spans="1:13" ht="12.75" customHeight="1" x14ac:dyDescent="0.25">
      <c r="A2018" s="340" t="s">
        <v>13634</v>
      </c>
      <c r="B2018" s="348" t="s">
        <v>384</v>
      </c>
      <c r="C2018" s="523" t="s">
        <v>13584</v>
      </c>
      <c r="D2018" s="523"/>
      <c r="E2018" s="523"/>
      <c r="F2018" s="523"/>
      <c r="G2018" s="523"/>
      <c r="H2018" s="523"/>
      <c r="I2018" s="523"/>
      <c r="J2018" s="523"/>
      <c r="K2018" s="523"/>
      <c r="L2018" s="348" t="s">
        <v>510</v>
      </c>
      <c r="M2018" s="341">
        <v>4393.95</v>
      </c>
    </row>
    <row r="2019" spans="1:13" ht="12.75" customHeight="1" x14ac:dyDescent="0.25">
      <c r="A2019" s="340" t="s">
        <v>13635</v>
      </c>
      <c r="B2019" s="348" t="s">
        <v>384</v>
      </c>
      <c r="C2019" s="523" t="s">
        <v>13586</v>
      </c>
      <c r="D2019" s="523"/>
      <c r="E2019" s="523"/>
      <c r="F2019" s="523"/>
      <c r="G2019" s="523"/>
      <c r="H2019" s="523"/>
      <c r="I2019" s="523"/>
      <c r="J2019" s="523"/>
      <c r="K2019" s="523"/>
      <c r="L2019" s="348" t="s">
        <v>510</v>
      </c>
      <c r="M2019" s="341">
        <v>4739.71</v>
      </c>
    </row>
    <row r="2020" spans="1:13" ht="13.5" customHeight="1" x14ac:dyDescent="0.25">
      <c r="A2020" s="340" t="s">
        <v>13636</v>
      </c>
      <c r="B2020" s="348" t="s">
        <v>384</v>
      </c>
      <c r="C2020" s="523" t="s">
        <v>13588</v>
      </c>
      <c r="D2020" s="523"/>
      <c r="E2020" s="523"/>
      <c r="F2020" s="523"/>
      <c r="G2020" s="523"/>
      <c r="H2020" s="523"/>
      <c r="I2020" s="523"/>
      <c r="J2020" s="523"/>
      <c r="K2020" s="523"/>
      <c r="L2020" s="348" t="s">
        <v>510</v>
      </c>
      <c r="M2020" s="341">
        <v>5083.45</v>
      </c>
    </row>
    <row r="2021" spans="1:13" ht="12.75" customHeight="1" x14ac:dyDescent="0.25">
      <c r="A2021" s="340" t="s">
        <v>13637</v>
      </c>
      <c r="B2021" s="348" t="s">
        <v>384</v>
      </c>
      <c r="C2021" s="523" t="s">
        <v>13590</v>
      </c>
      <c r="D2021" s="523"/>
      <c r="E2021" s="523"/>
      <c r="F2021" s="523"/>
      <c r="G2021" s="523"/>
      <c r="H2021" s="523"/>
      <c r="I2021" s="523"/>
      <c r="J2021" s="523"/>
      <c r="K2021" s="523"/>
      <c r="L2021" s="348" t="s">
        <v>510</v>
      </c>
      <c r="M2021" s="341">
        <v>5837.61</v>
      </c>
    </row>
    <row r="2022" spans="1:13" ht="12.75" customHeight="1" x14ac:dyDescent="0.25">
      <c r="A2022" s="338" t="s">
        <v>13638</v>
      </c>
      <c r="B2022" s="347" t="s">
        <v>384</v>
      </c>
      <c r="C2022" s="524" t="s">
        <v>13639</v>
      </c>
      <c r="D2022" s="524"/>
      <c r="E2022" s="524"/>
      <c r="F2022" s="524"/>
      <c r="G2022" s="524"/>
      <c r="H2022" s="524"/>
      <c r="I2022" s="524"/>
      <c r="J2022" s="524"/>
      <c r="K2022" s="524"/>
      <c r="L2022" s="339"/>
      <c r="M2022" s="339"/>
    </row>
    <row r="2023" spans="1:13" ht="13.5" customHeight="1" x14ac:dyDescent="0.25">
      <c r="A2023" s="340" t="s">
        <v>13640</v>
      </c>
      <c r="B2023" s="348" t="s">
        <v>384</v>
      </c>
      <c r="C2023" s="523" t="s">
        <v>13572</v>
      </c>
      <c r="D2023" s="523"/>
      <c r="E2023" s="523"/>
      <c r="F2023" s="523"/>
      <c r="G2023" s="523"/>
      <c r="H2023" s="523"/>
      <c r="I2023" s="523"/>
      <c r="J2023" s="523"/>
      <c r="K2023" s="523"/>
      <c r="L2023" s="348" t="s">
        <v>510</v>
      </c>
      <c r="M2023" s="341">
        <v>2215.34</v>
      </c>
    </row>
    <row r="2024" spans="1:13" ht="12.75" customHeight="1" x14ac:dyDescent="0.25">
      <c r="A2024" s="340" t="s">
        <v>13641</v>
      </c>
      <c r="B2024" s="348" t="s">
        <v>384</v>
      </c>
      <c r="C2024" s="523" t="s">
        <v>13574</v>
      </c>
      <c r="D2024" s="523"/>
      <c r="E2024" s="523"/>
      <c r="F2024" s="523"/>
      <c r="G2024" s="523"/>
      <c r="H2024" s="523"/>
      <c r="I2024" s="523"/>
      <c r="J2024" s="523"/>
      <c r="K2024" s="523"/>
      <c r="L2024" s="348" t="s">
        <v>510</v>
      </c>
      <c r="M2024" s="341">
        <v>2323.16</v>
      </c>
    </row>
    <row r="2025" spans="1:13" ht="13.5" customHeight="1" x14ac:dyDescent="0.25">
      <c r="A2025" s="340" t="s">
        <v>13642</v>
      </c>
      <c r="B2025" s="348" t="s">
        <v>384</v>
      </c>
      <c r="C2025" s="523" t="s">
        <v>13576</v>
      </c>
      <c r="D2025" s="523"/>
      <c r="E2025" s="523"/>
      <c r="F2025" s="523"/>
      <c r="G2025" s="523"/>
      <c r="H2025" s="523"/>
      <c r="I2025" s="523"/>
      <c r="J2025" s="523"/>
      <c r="K2025" s="523"/>
      <c r="L2025" s="348" t="s">
        <v>510</v>
      </c>
      <c r="M2025" s="341">
        <v>2419.86</v>
      </c>
    </row>
    <row r="2026" spans="1:13" ht="12.75" customHeight="1" x14ac:dyDescent="0.25">
      <c r="A2026" s="340" t="s">
        <v>13643</v>
      </c>
      <c r="B2026" s="348" t="s">
        <v>384</v>
      </c>
      <c r="C2026" s="523" t="s">
        <v>13578</v>
      </c>
      <c r="D2026" s="523"/>
      <c r="E2026" s="523"/>
      <c r="F2026" s="523"/>
      <c r="G2026" s="523"/>
      <c r="H2026" s="523"/>
      <c r="I2026" s="523"/>
      <c r="J2026" s="523"/>
      <c r="K2026" s="523"/>
      <c r="L2026" s="348" t="s">
        <v>510</v>
      </c>
      <c r="M2026" s="341">
        <v>2729.02</v>
      </c>
    </row>
    <row r="2027" spans="1:13" ht="12.75" customHeight="1" x14ac:dyDescent="0.25">
      <c r="A2027" s="340" t="s">
        <v>13644</v>
      </c>
      <c r="B2027" s="348" t="s">
        <v>384</v>
      </c>
      <c r="C2027" s="523" t="s">
        <v>13580</v>
      </c>
      <c r="D2027" s="523"/>
      <c r="E2027" s="523"/>
      <c r="F2027" s="523"/>
      <c r="G2027" s="523"/>
      <c r="H2027" s="523"/>
      <c r="I2027" s="523"/>
      <c r="J2027" s="523"/>
      <c r="K2027" s="523"/>
      <c r="L2027" s="348" t="s">
        <v>510</v>
      </c>
      <c r="M2027" s="341">
        <v>2946.95</v>
      </c>
    </row>
    <row r="2028" spans="1:13" ht="13.5" customHeight="1" x14ac:dyDescent="0.25">
      <c r="A2028" s="340" t="s">
        <v>13645</v>
      </c>
      <c r="B2028" s="348" t="s">
        <v>384</v>
      </c>
      <c r="C2028" s="523" t="s">
        <v>13582</v>
      </c>
      <c r="D2028" s="523"/>
      <c r="E2028" s="523"/>
      <c r="F2028" s="523"/>
      <c r="G2028" s="523"/>
      <c r="H2028" s="523"/>
      <c r="I2028" s="523"/>
      <c r="J2028" s="523"/>
      <c r="K2028" s="523"/>
      <c r="L2028" s="348" t="s">
        <v>510</v>
      </c>
      <c r="M2028" s="341">
        <v>3265.08</v>
      </c>
    </row>
    <row r="2029" spans="1:13" ht="12.75" customHeight="1" x14ac:dyDescent="0.25">
      <c r="A2029" s="340" t="s">
        <v>13646</v>
      </c>
      <c r="B2029" s="348" t="s">
        <v>384</v>
      </c>
      <c r="C2029" s="523" t="s">
        <v>13584</v>
      </c>
      <c r="D2029" s="523"/>
      <c r="E2029" s="523"/>
      <c r="F2029" s="523"/>
      <c r="G2029" s="523"/>
      <c r="H2029" s="523"/>
      <c r="I2029" s="523"/>
      <c r="J2029" s="523"/>
      <c r="K2029" s="523"/>
      <c r="L2029" s="348" t="s">
        <v>510</v>
      </c>
      <c r="M2029" s="341">
        <v>3902.05</v>
      </c>
    </row>
    <row r="2030" spans="1:13" ht="13.5" customHeight="1" x14ac:dyDescent="0.25">
      <c r="A2030" s="340" t="s">
        <v>13647</v>
      </c>
      <c r="B2030" s="348" t="s">
        <v>384</v>
      </c>
      <c r="C2030" s="523" t="s">
        <v>13586</v>
      </c>
      <c r="D2030" s="523"/>
      <c r="E2030" s="523"/>
      <c r="F2030" s="523"/>
      <c r="G2030" s="523"/>
      <c r="H2030" s="523"/>
      <c r="I2030" s="523"/>
      <c r="J2030" s="523"/>
      <c r="K2030" s="523"/>
      <c r="L2030" s="348" t="s">
        <v>510</v>
      </c>
      <c r="M2030" s="341">
        <v>4212.91</v>
      </c>
    </row>
    <row r="2031" spans="1:13" ht="12.75" customHeight="1" x14ac:dyDescent="0.25">
      <c r="A2031" s="340" t="s">
        <v>13648</v>
      </c>
      <c r="B2031" s="348" t="s">
        <v>384</v>
      </c>
      <c r="C2031" s="523" t="s">
        <v>13588</v>
      </c>
      <c r="D2031" s="523"/>
      <c r="E2031" s="523"/>
      <c r="F2031" s="523"/>
      <c r="G2031" s="523"/>
      <c r="H2031" s="523"/>
      <c r="I2031" s="523"/>
      <c r="J2031" s="523"/>
      <c r="K2031" s="523"/>
      <c r="L2031" s="348" t="s">
        <v>510</v>
      </c>
      <c r="M2031" s="341">
        <v>4550.05</v>
      </c>
    </row>
    <row r="2032" spans="1:13" ht="12.75" customHeight="1" x14ac:dyDescent="0.25">
      <c r="A2032" s="340" t="s">
        <v>13649</v>
      </c>
      <c r="B2032" s="348" t="s">
        <v>384</v>
      </c>
      <c r="C2032" s="523" t="s">
        <v>13590</v>
      </c>
      <c r="D2032" s="523"/>
      <c r="E2032" s="523"/>
      <c r="F2032" s="523"/>
      <c r="G2032" s="523"/>
      <c r="H2032" s="523"/>
      <c r="I2032" s="523"/>
      <c r="J2032" s="523"/>
      <c r="K2032" s="523"/>
      <c r="L2032" s="348" t="s">
        <v>510</v>
      </c>
      <c r="M2032" s="341">
        <v>5227.1000000000004</v>
      </c>
    </row>
    <row r="2033" spans="1:13" ht="13.5" customHeight="1" x14ac:dyDescent="0.25">
      <c r="A2033" s="338" t="s">
        <v>13650</v>
      </c>
      <c r="B2033" s="347" t="s">
        <v>384</v>
      </c>
      <c r="C2033" s="524" t="s">
        <v>13651</v>
      </c>
      <c r="D2033" s="524"/>
      <c r="E2033" s="524"/>
      <c r="F2033" s="524"/>
      <c r="G2033" s="524"/>
      <c r="H2033" s="524"/>
      <c r="I2033" s="524"/>
      <c r="J2033" s="524"/>
      <c r="K2033" s="524"/>
      <c r="L2033" s="339"/>
      <c r="M2033" s="339"/>
    </row>
    <row r="2034" spans="1:13" ht="12.75" customHeight="1" x14ac:dyDescent="0.25">
      <c r="A2034" s="340" t="s">
        <v>13652</v>
      </c>
      <c r="B2034" s="348" t="s">
        <v>384</v>
      </c>
      <c r="C2034" s="523" t="s">
        <v>13572</v>
      </c>
      <c r="D2034" s="523"/>
      <c r="E2034" s="523"/>
      <c r="F2034" s="523"/>
      <c r="G2034" s="523"/>
      <c r="H2034" s="523"/>
      <c r="I2034" s="523"/>
      <c r="J2034" s="523"/>
      <c r="K2034" s="523"/>
      <c r="L2034" s="348" t="s">
        <v>510</v>
      </c>
      <c r="M2034" s="341">
        <v>2695.56</v>
      </c>
    </row>
    <row r="2035" spans="1:13" ht="12.75" customHeight="1" x14ac:dyDescent="0.25">
      <c r="A2035" s="340" t="s">
        <v>13653</v>
      </c>
      <c r="B2035" s="348" t="s">
        <v>384</v>
      </c>
      <c r="C2035" s="523" t="s">
        <v>13574</v>
      </c>
      <c r="D2035" s="523"/>
      <c r="E2035" s="523"/>
      <c r="F2035" s="523"/>
      <c r="G2035" s="523"/>
      <c r="H2035" s="523"/>
      <c r="I2035" s="523"/>
      <c r="J2035" s="523"/>
      <c r="K2035" s="523"/>
      <c r="L2035" s="348" t="s">
        <v>510</v>
      </c>
      <c r="M2035" s="341">
        <v>2937.64</v>
      </c>
    </row>
    <row r="2036" spans="1:13" ht="13.5" customHeight="1" x14ac:dyDescent="0.25">
      <c r="A2036" s="340" t="s">
        <v>13654</v>
      </c>
      <c r="B2036" s="348" t="s">
        <v>384</v>
      </c>
      <c r="C2036" s="523" t="s">
        <v>13576</v>
      </c>
      <c r="D2036" s="523"/>
      <c r="E2036" s="523"/>
      <c r="F2036" s="523"/>
      <c r="G2036" s="523"/>
      <c r="H2036" s="523"/>
      <c r="I2036" s="523"/>
      <c r="J2036" s="523"/>
      <c r="K2036" s="523"/>
      <c r="L2036" s="348" t="s">
        <v>510</v>
      </c>
      <c r="M2036" s="341">
        <v>3048.53</v>
      </c>
    </row>
    <row r="2037" spans="1:13" ht="12.75" customHeight="1" x14ac:dyDescent="0.25">
      <c r="A2037" s="340" t="s">
        <v>13655</v>
      </c>
      <c r="B2037" s="348" t="s">
        <v>384</v>
      </c>
      <c r="C2037" s="523" t="s">
        <v>13578</v>
      </c>
      <c r="D2037" s="523"/>
      <c r="E2037" s="523"/>
      <c r="F2037" s="523"/>
      <c r="G2037" s="523"/>
      <c r="H2037" s="523"/>
      <c r="I2037" s="523"/>
      <c r="J2037" s="523"/>
      <c r="K2037" s="523"/>
      <c r="L2037" s="348" t="s">
        <v>510</v>
      </c>
      <c r="M2037" s="341">
        <v>3152.71</v>
      </c>
    </row>
    <row r="2038" spans="1:13" ht="13.5" customHeight="1" x14ac:dyDescent="0.25">
      <c r="A2038" s="340" t="s">
        <v>13656</v>
      </c>
      <c r="B2038" s="348" t="s">
        <v>384</v>
      </c>
      <c r="C2038" s="523" t="s">
        <v>13580</v>
      </c>
      <c r="D2038" s="523"/>
      <c r="E2038" s="523"/>
      <c r="F2038" s="523"/>
      <c r="G2038" s="523"/>
      <c r="H2038" s="523"/>
      <c r="I2038" s="523"/>
      <c r="J2038" s="523"/>
      <c r="K2038" s="523"/>
      <c r="L2038" s="348" t="s">
        <v>510</v>
      </c>
      <c r="M2038" s="341">
        <v>3535.05</v>
      </c>
    </row>
    <row r="2039" spans="1:13" ht="12.75" customHeight="1" x14ac:dyDescent="0.25">
      <c r="A2039" s="340" t="s">
        <v>13657</v>
      </c>
      <c r="B2039" s="348" t="s">
        <v>384</v>
      </c>
      <c r="C2039" s="523" t="s">
        <v>13582</v>
      </c>
      <c r="D2039" s="523"/>
      <c r="E2039" s="523"/>
      <c r="F2039" s="523"/>
      <c r="G2039" s="523"/>
      <c r="H2039" s="523"/>
      <c r="I2039" s="523"/>
      <c r="J2039" s="523"/>
      <c r="K2039" s="523"/>
      <c r="L2039" s="348" t="s">
        <v>510</v>
      </c>
      <c r="M2039" s="341">
        <v>3896.8</v>
      </c>
    </row>
    <row r="2040" spans="1:13" ht="12.75" customHeight="1" x14ac:dyDescent="0.25">
      <c r="A2040" s="340" t="s">
        <v>13658</v>
      </c>
      <c r="B2040" s="348" t="s">
        <v>384</v>
      </c>
      <c r="C2040" s="523" t="s">
        <v>13584</v>
      </c>
      <c r="D2040" s="523"/>
      <c r="E2040" s="523"/>
      <c r="F2040" s="523"/>
      <c r="G2040" s="523"/>
      <c r="H2040" s="523"/>
      <c r="I2040" s="523"/>
      <c r="J2040" s="523"/>
      <c r="K2040" s="523"/>
      <c r="L2040" s="348" t="s">
        <v>510</v>
      </c>
      <c r="M2040" s="341">
        <v>4224.99</v>
      </c>
    </row>
    <row r="2041" spans="1:13" ht="13.5" customHeight="1" x14ac:dyDescent="0.25">
      <c r="A2041" s="340" t="s">
        <v>13659</v>
      </c>
      <c r="B2041" s="348" t="s">
        <v>384</v>
      </c>
      <c r="C2041" s="523" t="s">
        <v>13586</v>
      </c>
      <c r="D2041" s="523"/>
      <c r="E2041" s="523"/>
      <c r="F2041" s="523"/>
      <c r="G2041" s="523"/>
      <c r="H2041" s="523"/>
      <c r="I2041" s="523"/>
      <c r="J2041" s="523"/>
      <c r="K2041" s="523"/>
      <c r="L2041" s="348" t="s">
        <v>510</v>
      </c>
      <c r="M2041" s="341">
        <v>4542.03</v>
      </c>
    </row>
    <row r="2042" spans="1:13" ht="12.75" customHeight="1" x14ac:dyDescent="0.25">
      <c r="A2042" s="340" t="s">
        <v>13660</v>
      </c>
      <c r="B2042" s="348" t="s">
        <v>384</v>
      </c>
      <c r="C2042" s="523" t="s">
        <v>13588</v>
      </c>
      <c r="D2042" s="523"/>
      <c r="E2042" s="523"/>
      <c r="F2042" s="523"/>
      <c r="G2042" s="523"/>
      <c r="H2042" s="523"/>
      <c r="I2042" s="523"/>
      <c r="J2042" s="523"/>
      <c r="K2042" s="523"/>
      <c r="L2042" s="348" t="s">
        <v>510</v>
      </c>
      <c r="M2042" s="341">
        <v>4893.63</v>
      </c>
    </row>
    <row r="2043" spans="1:13" ht="13.5" customHeight="1" x14ac:dyDescent="0.25">
      <c r="A2043" s="340" t="s">
        <v>13661</v>
      </c>
      <c r="B2043" s="348" t="s">
        <v>384</v>
      </c>
      <c r="C2043" s="523" t="s">
        <v>13590</v>
      </c>
      <c r="D2043" s="523"/>
      <c r="E2043" s="523"/>
      <c r="F2043" s="523"/>
      <c r="G2043" s="523"/>
      <c r="H2043" s="523"/>
      <c r="I2043" s="523"/>
      <c r="J2043" s="523"/>
      <c r="K2043" s="523"/>
      <c r="L2043" s="348" t="s">
        <v>510</v>
      </c>
      <c r="M2043" s="341">
        <v>5615.09</v>
      </c>
    </row>
    <row r="2044" spans="1:13" ht="12.75" customHeight="1" x14ac:dyDescent="0.25">
      <c r="A2044" s="338" t="s">
        <v>13662</v>
      </c>
      <c r="B2044" s="347" t="s">
        <v>384</v>
      </c>
      <c r="C2044" s="524" t="s">
        <v>13663</v>
      </c>
      <c r="D2044" s="524"/>
      <c r="E2044" s="524"/>
      <c r="F2044" s="524"/>
      <c r="G2044" s="524"/>
      <c r="H2044" s="524"/>
      <c r="I2044" s="524"/>
      <c r="J2044" s="524"/>
      <c r="K2044" s="524"/>
      <c r="L2044" s="339"/>
      <c r="M2044" s="339"/>
    </row>
    <row r="2045" spans="1:13" ht="12.75" customHeight="1" x14ac:dyDescent="0.25">
      <c r="A2045" s="340" t="s">
        <v>13664</v>
      </c>
      <c r="B2045" s="348" t="s">
        <v>384</v>
      </c>
      <c r="C2045" s="523" t="s">
        <v>13572</v>
      </c>
      <c r="D2045" s="523"/>
      <c r="E2045" s="523"/>
      <c r="F2045" s="523"/>
      <c r="G2045" s="523"/>
      <c r="H2045" s="523"/>
      <c r="I2045" s="523"/>
      <c r="J2045" s="523"/>
      <c r="K2045" s="523"/>
      <c r="L2045" s="348" t="s">
        <v>510</v>
      </c>
      <c r="M2045" s="341">
        <v>3272.7</v>
      </c>
    </row>
    <row r="2046" spans="1:13" ht="13.5" customHeight="1" x14ac:dyDescent="0.25">
      <c r="A2046" s="340" t="s">
        <v>13665</v>
      </c>
      <c r="B2046" s="348" t="s">
        <v>384</v>
      </c>
      <c r="C2046" s="523" t="s">
        <v>13574</v>
      </c>
      <c r="D2046" s="523"/>
      <c r="E2046" s="523"/>
      <c r="F2046" s="523"/>
      <c r="G2046" s="523"/>
      <c r="H2046" s="523"/>
      <c r="I2046" s="523"/>
      <c r="J2046" s="523"/>
      <c r="K2046" s="523"/>
      <c r="L2046" s="348" t="s">
        <v>510</v>
      </c>
      <c r="M2046" s="341">
        <v>3396.25</v>
      </c>
    </row>
    <row r="2047" spans="1:13" ht="12.75" customHeight="1" x14ac:dyDescent="0.25">
      <c r="A2047" s="340" t="s">
        <v>13666</v>
      </c>
      <c r="B2047" s="348" t="s">
        <v>384</v>
      </c>
      <c r="C2047" s="523" t="s">
        <v>13576</v>
      </c>
      <c r="D2047" s="523"/>
      <c r="E2047" s="523"/>
      <c r="F2047" s="523"/>
      <c r="G2047" s="523"/>
      <c r="H2047" s="523"/>
      <c r="I2047" s="523"/>
      <c r="J2047" s="523"/>
      <c r="K2047" s="523"/>
      <c r="L2047" s="348" t="s">
        <v>510</v>
      </c>
      <c r="M2047" s="341">
        <v>3507.14</v>
      </c>
    </row>
    <row r="2048" spans="1:13" ht="12.75" customHeight="1" x14ac:dyDescent="0.25">
      <c r="A2048" s="340" t="s">
        <v>13667</v>
      </c>
      <c r="B2048" s="348" t="s">
        <v>384</v>
      </c>
      <c r="C2048" s="523" t="s">
        <v>13578</v>
      </c>
      <c r="D2048" s="523"/>
      <c r="E2048" s="523"/>
      <c r="F2048" s="523"/>
      <c r="G2048" s="523"/>
      <c r="H2048" s="523"/>
      <c r="I2048" s="523"/>
      <c r="J2048" s="523"/>
      <c r="K2048" s="523"/>
      <c r="L2048" s="348" t="s">
        <v>510</v>
      </c>
      <c r="M2048" s="341">
        <v>3737.32</v>
      </c>
    </row>
    <row r="2049" spans="1:13" ht="13.5" customHeight="1" x14ac:dyDescent="0.25">
      <c r="A2049" s="340" t="s">
        <v>13668</v>
      </c>
      <c r="B2049" s="348" t="s">
        <v>384</v>
      </c>
      <c r="C2049" s="523" t="s">
        <v>13580</v>
      </c>
      <c r="D2049" s="523"/>
      <c r="E2049" s="523"/>
      <c r="F2049" s="523"/>
      <c r="G2049" s="523"/>
      <c r="H2049" s="523"/>
      <c r="I2049" s="523"/>
      <c r="J2049" s="523"/>
      <c r="K2049" s="523"/>
      <c r="L2049" s="348" t="s">
        <v>510</v>
      </c>
      <c r="M2049" s="341">
        <v>3997.66</v>
      </c>
    </row>
    <row r="2050" spans="1:13" ht="12.75" customHeight="1" x14ac:dyDescent="0.25">
      <c r="A2050" s="340" t="s">
        <v>13669</v>
      </c>
      <c r="B2050" s="348" t="s">
        <v>384</v>
      </c>
      <c r="C2050" s="523" t="s">
        <v>13582</v>
      </c>
      <c r="D2050" s="523"/>
      <c r="E2050" s="523"/>
      <c r="F2050" s="523"/>
      <c r="G2050" s="523"/>
      <c r="H2050" s="523"/>
      <c r="I2050" s="523"/>
      <c r="J2050" s="523"/>
      <c r="K2050" s="523"/>
      <c r="L2050" s="348" t="s">
        <v>510</v>
      </c>
      <c r="M2050" s="341">
        <v>4373.9399999999996</v>
      </c>
    </row>
    <row r="2051" spans="1:13" ht="13.5" customHeight="1" x14ac:dyDescent="0.25">
      <c r="A2051" s="340" t="s">
        <v>13670</v>
      </c>
      <c r="B2051" s="348" t="s">
        <v>384</v>
      </c>
      <c r="C2051" s="523" t="s">
        <v>13584</v>
      </c>
      <c r="D2051" s="523"/>
      <c r="E2051" s="523"/>
      <c r="F2051" s="523"/>
      <c r="G2051" s="523"/>
      <c r="H2051" s="523"/>
      <c r="I2051" s="523"/>
      <c r="J2051" s="523"/>
      <c r="K2051" s="523"/>
      <c r="L2051" s="348" t="s">
        <v>510</v>
      </c>
      <c r="M2051" s="341">
        <v>4730.1099999999997</v>
      </c>
    </row>
    <row r="2052" spans="1:13" ht="12.75" customHeight="1" x14ac:dyDescent="0.25">
      <c r="A2052" s="340" t="s">
        <v>13671</v>
      </c>
      <c r="B2052" s="348" t="s">
        <v>384</v>
      </c>
      <c r="C2052" s="523" t="s">
        <v>13586</v>
      </c>
      <c r="D2052" s="523"/>
      <c r="E2052" s="523"/>
      <c r="F2052" s="523"/>
      <c r="G2052" s="523"/>
      <c r="H2052" s="523"/>
      <c r="I2052" s="523"/>
      <c r="J2052" s="523"/>
      <c r="K2052" s="523"/>
      <c r="L2052" s="348" t="s">
        <v>510</v>
      </c>
      <c r="M2052" s="341">
        <v>5068.41</v>
      </c>
    </row>
    <row r="2053" spans="1:13" ht="12.75" customHeight="1" x14ac:dyDescent="0.25">
      <c r="A2053" s="340" t="s">
        <v>13672</v>
      </c>
      <c r="B2053" s="348" t="s">
        <v>384</v>
      </c>
      <c r="C2053" s="523" t="s">
        <v>13588</v>
      </c>
      <c r="D2053" s="523"/>
      <c r="E2053" s="523"/>
      <c r="F2053" s="523"/>
      <c r="G2053" s="523"/>
      <c r="H2053" s="523"/>
      <c r="I2053" s="523"/>
      <c r="J2053" s="523"/>
      <c r="K2053" s="523"/>
      <c r="L2053" s="348" t="s">
        <v>510</v>
      </c>
      <c r="M2053" s="341">
        <v>5434.55</v>
      </c>
    </row>
    <row r="2054" spans="1:13" ht="13.5" customHeight="1" x14ac:dyDescent="0.25">
      <c r="A2054" s="340" t="s">
        <v>13673</v>
      </c>
      <c r="B2054" s="348" t="s">
        <v>384</v>
      </c>
      <c r="C2054" s="523" t="s">
        <v>13590</v>
      </c>
      <c r="D2054" s="523"/>
      <c r="E2054" s="523"/>
      <c r="F2054" s="523"/>
      <c r="G2054" s="523"/>
      <c r="H2054" s="523"/>
      <c r="I2054" s="523"/>
      <c r="J2054" s="523"/>
      <c r="K2054" s="523"/>
      <c r="L2054" s="348" t="s">
        <v>510</v>
      </c>
      <c r="M2054" s="341">
        <v>6205.25</v>
      </c>
    </row>
    <row r="2055" spans="1:13" ht="12.75" customHeight="1" x14ac:dyDescent="0.25">
      <c r="A2055" s="338" t="s">
        <v>13674</v>
      </c>
      <c r="B2055" s="347" t="s">
        <v>384</v>
      </c>
      <c r="C2055" s="524" t="s">
        <v>13675</v>
      </c>
      <c r="D2055" s="524"/>
      <c r="E2055" s="524"/>
      <c r="F2055" s="524"/>
      <c r="G2055" s="524"/>
      <c r="H2055" s="524"/>
      <c r="I2055" s="524"/>
      <c r="J2055" s="524"/>
      <c r="K2055" s="524"/>
      <c r="L2055" s="339"/>
      <c r="M2055" s="339"/>
    </row>
    <row r="2056" spans="1:13" ht="13.5" customHeight="1" x14ac:dyDescent="0.25">
      <c r="A2056" s="340" t="s">
        <v>13676</v>
      </c>
      <c r="B2056" s="348" t="s">
        <v>384</v>
      </c>
      <c r="C2056" s="523" t="s">
        <v>13677</v>
      </c>
      <c r="D2056" s="523"/>
      <c r="E2056" s="523"/>
      <c r="F2056" s="523"/>
      <c r="G2056" s="523"/>
      <c r="H2056" s="523"/>
      <c r="I2056" s="523"/>
      <c r="J2056" s="523"/>
      <c r="K2056" s="523"/>
      <c r="L2056" s="348" t="s">
        <v>8</v>
      </c>
      <c r="M2056" s="341">
        <v>778.41</v>
      </c>
    </row>
    <row r="2057" spans="1:13" ht="12.75" customHeight="1" x14ac:dyDescent="0.25">
      <c r="A2057" s="340" t="s">
        <v>13678</v>
      </c>
      <c r="B2057" s="348" t="s">
        <v>384</v>
      </c>
      <c r="C2057" s="523" t="s">
        <v>13679</v>
      </c>
      <c r="D2057" s="523"/>
      <c r="E2057" s="523"/>
      <c r="F2057" s="523"/>
      <c r="G2057" s="523"/>
      <c r="H2057" s="523"/>
      <c r="I2057" s="523"/>
      <c r="J2057" s="523"/>
      <c r="K2057" s="523"/>
      <c r="L2057" s="348" t="s">
        <v>8</v>
      </c>
      <c r="M2057" s="341">
        <v>534.47</v>
      </c>
    </row>
    <row r="2058" spans="1:13" ht="12.75" customHeight="1" x14ac:dyDescent="0.25">
      <c r="A2058" s="338" t="s">
        <v>13680</v>
      </c>
      <c r="B2058" s="347" t="s">
        <v>384</v>
      </c>
      <c r="C2058" s="524" t="s">
        <v>13681</v>
      </c>
      <c r="D2058" s="524"/>
      <c r="E2058" s="524"/>
      <c r="F2058" s="524"/>
      <c r="G2058" s="524"/>
      <c r="H2058" s="524"/>
      <c r="I2058" s="524"/>
      <c r="J2058" s="524"/>
      <c r="K2058" s="524"/>
      <c r="L2058" s="339"/>
      <c r="M2058" s="339"/>
    </row>
    <row r="2059" spans="1:13" ht="13.5" customHeight="1" x14ac:dyDescent="0.25">
      <c r="A2059" s="340" t="s">
        <v>13682</v>
      </c>
      <c r="B2059" s="348" t="s">
        <v>384</v>
      </c>
      <c r="C2059" s="523" t="s">
        <v>13683</v>
      </c>
      <c r="D2059" s="523"/>
      <c r="E2059" s="523"/>
      <c r="F2059" s="523"/>
      <c r="G2059" s="523"/>
      <c r="H2059" s="523"/>
      <c r="I2059" s="523"/>
      <c r="J2059" s="523"/>
      <c r="K2059" s="523"/>
      <c r="L2059" s="348" t="s">
        <v>510</v>
      </c>
      <c r="M2059" s="341">
        <v>887</v>
      </c>
    </row>
    <row r="2060" spans="1:13" ht="12.75" customHeight="1" x14ac:dyDescent="0.25">
      <c r="A2060" s="340" t="s">
        <v>13684</v>
      </c>
      <c r="B2060" s="348" t="s">
        <v>384</v>
      </c>
      <c r="C2060" s="523" t="s">
        <v>13685</v>
      </c>
      <c r="D2060" s="523"/>
      <c r="E2060" s="523"/>
      <c r="F2060" s="523"/>
      <c r="G2060" s="523"/>
      <c r="H2060" s="523"/>
      <c r="I2060" s="523"/>
      <c r="J2060" s="523"/>
      <c r="K2060" s="523"/>
      <c r="L2060" s="348" t="s">
        <v>510</v>
      </c>
      <c r="M2060" s="341">
        <v>119.98</v>
      </c>
    </row>
    <row r="2061" spans="1:13" ht="13.5" customHeight="1" x14ac:dyDescent="0.25">
      <c r="A2061" s="340" t="s">
        <v>13686</v>
      </c>
      <c r="B2061" s="348" t="s">
        <v>384</v>
      </c>
      <c r="C2061" s="523" t="s">
        <v>13687</v>
      </c>
      <c r="D2061" s="523"/>
      <c r="E2061" s="523"/>
      <c r="F2061" s="523"/>
      <c r="G2061" s="523"/>
      <c r="H2061" s="523"/>
      <c r="I2061" s="523"/>
      <c r="J2061" s="523"/>
      <c r="K2061" s="523"/>
      <c r="L2061" s="348" t="s">
        <v>510</v>
      </c>
      <c r="M2061" s="341">
        <v>244.53</v>
      </c>
    </row>
    <row r="2062" spans="1:13" ht="12.75" customHeight="1" x14ac:dyDescent="0.25">
      <c r="A2062" s="338" t="s">
        <v>13688</v>
      </c>
      <c r="B2062" s="347" t="s">
        <v>384</v>
      </c>
      <c r="C2062" s="524" t="s">
        <v>13689</v>
      </c>
      <c r="D2062" s="524"/>
      <c r="E2062" s="524"/>
      <c r="F2062" s="524"/>
      <c r="G2062" s="524"/>
      <c r="H2062" s="524"/>
      <c r="I2062" s="524"/>
      <c r="J2062" s="524"/>
      <c r="K2062" s="524"/>
      <c r="L2062" s="339"/>
      <c r="M2062" s="339"/>
    </row>
    <row r="2063" spans="1:13" ht="12.75" customHeight="1" x14ac:dyDescent="0.25">
      <c r="A2063" s="340" t="s">
        <v>13690</v>
      </c>
      <c r="B2063" s="348" t="s">
        <v>384</v>
      </c>
      <c r="C2063" s="523" t="s">
        <v>13572</v>
      </c>
      <c r="D2063" s="523"/>
      <c r="E2063" s="523"/>
      <c r="F2063" s="523"/>
      <c r="G2063" s="523"/>
      <c r="H2063" s="523"/>
      <c r="I2063" s="523"/>
      <c r="J2063" s="523"/>
      <c r="K2063" s="523"/>
      <c r="L2063" s="348" t="s">
        <v>8</v>
      </c>
      <c r="M2063" s="341">
        <v>707.85</v>
      </c>
    </row>
    <row r="2064" spans="1:13" ht="13.5" customHeight="1" x14ac:dyDescent="0.25">
      <c r="A2064" s="340" t="s">
        <v>13691</v>
      </c>
      <c r="B2064" s="348" t="s">
        <v>384</v>
      </c>
      <c r="C2064" s="523" t="s">
        <v>13574</v>
      </c>
      <c r="D2064" s="523"/>
      <c r="E2064" s="523"/>
      <c r="F2064" s="523"/>
      <c r="G2064" s="523"/>
      <c r="H2064" s="523"/>
      <c r="I2064" s="523"/>
      <c r="J2064" s="523"/>
      <c r="K2064" s="523"/>
      <c r="L2064" s="348" t="s">
        <v>8</v>
      </c>
      <c r="M2064" s="341">
        <v>802.05</v>
      </c>
    </row>
    <row r="2065" spans="1:13" ht="12.75" customHeight="1" x14ac:dyDescent="0.25">
      <c r="A2065" s="340" t="s">
        <v>13692</v>
      </c>
      <c r="B2065" s="348" t="s">
        <v>384</v>
      </c>
      <c r="C2065" s="523" t="s">
        <v>13576</v>
      </c>
      <c r="D2065" s="523"/>
      <c r="E2065" s="523"/>
      <c r="F2065" s="523"/>
      <c r="G2065" s="523"/>
      <c r="H2065" s="523"/>
      <c r="I2065" s="523"/>
      <c r="J2065" s="523"/>
      <c r="K2065" s="523"/>
      <c r="L2065" s="348" t="s">
        <v>8</v>
      </c>
      <c r="M2065" s="341">
        <v>890.67</v>
      </c>
    </row>
    <row r="2066" spans="1:13" ht="12.75" customHeight="1" x14ac:dyDescent="0.25">
      <c r="A2066" s="340" t="s">
        <v>13693</v>
      </c>
      <c r="B2066" s="348" t="s">
        <v>384</v>
      </c>
      <c r="C2066" s="523" t="s">
        <v>13578</v>
      </c>
      <c r="D2066" s="523"/>
      <c r="E2066" s="523"/>
      <c r="F2066" s="523"/>
      <c r="G2066" s="523"/>
      <c r="H2066" s="523"/>
      <c r="I2066" s="523"/>
      <c r="J2066" s="523"/>
      <c r="K2066" s="523"/>
      <c r="L2066" s="348" t="s">
        <v>8</v>
      </c>
      <c r="M2066" s="341">
        <v>987.24</v>
      </c>
    </row>
    <row r="2067" spans="1:13" ht="13.5" customHeight="1" x14ac:dyDescent="0.25">
      <c r="A2067" s="340" t="s">
        <v>13694</v>
      </c>
      <c r="B2067" s="348" t="s">
        <v>384</v>
      </c>
      <c r="C2067" s="523" t="s">
        <v>13580</v>
      </c>
      <c r="D2067" s="523"/>
      <c r="E2067" s="523"/>
      <c r="F2067" s="523"/>
      <c r="G2067" s="523"/>
      <c r="H2067" s="523"/>
      <c r="I2067" s="523"/>
      <c r="J2067" s="523"/>
      <c r="K2067" s="523"/>
      <c r="L2067" s="348" t="s">
        <v>8</v>
      </c>
      <c r="M2067" s="341">
        <v>1078.22</v>
      </c>
    </row>
    <row r="2068" spans="1:13" ht="12.75" customHeight="1" x14ac:dyDescent="0.25">
      <c r="A2068" s="340" t="s">
        <v>13695</v>
      </c>
      <c r="B2068" s="348" t="s">
        <v>384</v>
      </c>
      <c r="C2068" s="523" t="s">
        <v>13582</v>
      </c>
      <c r="D2068" s="523"/>
      <c r="E2068" s="523"/>
      <c r="F2068" s="523"/>
      <c r="G2068" s="523"/>
      <c r="H2068" s="523"/>
      <c r="I2068" s="523"/>
      <c r="J2068" s="523"/>
      <c r="K2068" s="523"/>
      <c r="L2068" s="348" t="s">
        <v>8</v>
      </c>
      <c r="M2068" s="341">
        <v>1177.1600000000001</v>
      </c>
    </row>
    <row r="2069" spans="1:13" ht="13.5" customHeight="1" x14ac:dyDescent="0.25">
      <c r="A2069" s="340" t="s">
        <v>13696</v>
      </c>
      <c r="B2069" s="348" t="s">
        <v>384</v>
      </c>
      <c r="C2069" s="523" t="s">
        <v>13584</v>
      </c>
      <c r="D2069" s="523"/>
      <c r="E2069" s="523"/>
      <c r="F2069" s="523"/>
      <c r="G2069" s="523"/>
      <c r="H2069" s="523"/>
      <c r="I2069" s="523"/>
      <c r="J2069" s="523"/>
      <c r="K2069" s="523"/>
      <c r="L2069" s="348" t="s">
        <v>8</v>
      </c>
      <c r="M2069" s="341">
        <v>1466.35</v>
      </c>
    </row>
    <row r="2070" spans="1:13" ht="12.75" customHeight="1" x14ac:dyDescent="0.25">
      <c r="A2070" s="340" t="s">
        <v>13697</v>
      </c>
      <c r="B2070" s="348" t="s">
        <v>384</v>
      </c>
      <c r="C2070" s="523" t="s">
        <v>13586</v>
      </c>
      <c r="D2070" s="523"/>
      <c r="E2070" s="523"/>
      <c r="F2070" s="523"/>
      <c r="G2070" s="523"/>
      <c r="H2070" s="523"/>
      <c r="I2070" s="523"/>
      <c r="J2070" s="523"/>
      <c r="K2070" s="523"/>
      <c r="L2070" s="348" t="s">
        <v>8</v>
      </c>
      <c r="M2070" s="341">
        <v>1574.55</v>
      </c>
    </row>
    <row r="2071" spans="1:13" ht="12.75" customHeight="1" x14ac:dyDescent="0.25">
      <c r="A2071" s="340" t="s">
        <v>13698</v>
      </c>
      <c r="B2071" s="348" t="s">
        <v>384</v>
      </c>
      <c r="C2071" s="523" t="s">
        <v>13588</v>
      </c>
      <c r="D2071" s="523"/>
      <c r="E2071" s="523"/>
      <c r="F2071" s="523"/>
      <c r="G2071" s="523"/>
      <c r="H2071" s="523"/>
      <c r="I2071" s="523"/>
      <c r="J2071" s="523"/>
      <c r="K2071" s="523"/>
      <c r="L2071" s="348" t="s">
        <v>8</v>
      </c>
      <c r="M2071" s="341">
        <v>1684.42</v>
      </c>
    </row>
    <row r="2072" spans="1:13" ht="13.5" customHeight="1" x14ac:dyDescent="0.25">
      <c r="A2072" s="340" t="s">
        <v>13699</v>
      </c>
      <c r="B2072" s="348" t="s">
        <v>384</v>
      </c>
      <c r="C2072" s="523" t="s">
        <v>13590</v>
      </c>
      <c r="D2072" s="523"/>
      <c r="E2072" s="523"/>
      <c r="F2072" s="523"/>
      <c r="G2072" s="523"/>
      <c r="H2072" s="523"/>
      <c r="I2072" s="523"/>
      <c r="J2072" s="523"/>
      <c r="K2072" s="523"/>
      <c r="L2072" s="348" t="s">
        <v>8</v>
      </c>
      <c r="M2072" s="341">
        <v>2390.44</v>
      </c>
    </row>
    <row r="2073" spans="1:13" ht="12.75" customHeight="1" x14ac:dyDescent="0.25">
      <c r="A2073" s="338" t="s">
        <v>13700</v>
      </c>
      <c r="B2073" s="347" t="s">
        <v>384</v>
      </c>
      <c r="C2073" s="524" t="s">
        <v>13701</v>
      </c>
      <c r="D2073" s="524"/>
      <c r="E2073" s="524"/>
      <c r="F2073" s="524"/>
      <c r="G2073" s="524"/>
      <c r="H2073" s="524"/>
      <c r="I2073" s="524"/>
      <c r="J2073" s="524"/>
      <c r="K2073" s="524"/>
      <c r="L2073" s="339"/>
      <c r="M2073" s="339"/>
    </row>
    <row r="2074" spans="1:13" ht="13.5" customHeight="1" x14ac:dyDescent="0.25">
      <c r="A2074" s="340" t="s">
        <v>13702</v>
      </c>
      <c r="B2074" s="348" t="s">
        <v>384</v>
      </c>
      <c r="C2074" s="523" t="s">
        <v>13572</v>
      </c>
      <c r="D2074" s="523"/>
      <c r="E2074" s="523"/>
      <c r="F2074" s="523"/>
      <c r="G2074" s="523"/>
      <c r="H2074" s="523"/>
      <c r="I2074" s="523"/>
      <c r="J2074" s="523"/>
      <c r="K2074" s="523"/>
      <c r="L2074" s="348" t="s">
        <v>8</v>
      </c>
      <c r="M2074" s="341">
        <v>469.04</v>
      </c>
    </row>
    <row r="2075" spans="1:13" ht="12.75" customHeight="1" x14ac:dyDescent="0.25">
      <c r="A2075" s="340" t="s">
        <v>13703</v>
      </c>
      <c r="B2075" s="348" t="s">
        <v>384</v>
      </c>
      <c r="C2075" s="523" t="s">
        <v>13574</v>
      </c>
      <c r="D2075" s="523"/>
      <c r="E2075" s="523"/>
      <c r="F2075" s="523"/>
      <c r="G2075" s="523"/>
      <c r="H2075" s="523"/>
      <c r="I2075" s="523"/>
      <c r="J2075" s="523"/>
      <c r="K2075" s="523"/>
      <c r="L2075" s="348" t="s">
        <v>8</v>
      </c>
      <c r="M2075" s="341">
        <v>557.67999999999995</v>
      </c>
    </row>
    <row r="2076" spans="1:13" ht="12.75" customHeight="1" x14ac:dyDescent="0.25">
      <c r="A2076" s="340" t="s">
        <v>13704</v>
      </c>
      <c r="B2076" s="348" t="s">
        <v>384</v>
      </c>
      <c r="C2076" s="523" t="s">
        <v>13576</v>
      </c>
      <c r="D2076" s="523"/>
      <c r="E2076" s="523"/>
      <c r="F2076" s="523"/>
      <c r="G2076" s="523"/>
      <c r="H2076" s="523"/>
      <c r="I2076" s="523"/>
      <c r="J2076" s="523"/>
      <c r="K2076" s="523"/>
      <c r="L2076" s="348" t="s">
        <v>8</v>
      </c>
      <c r="M2076" s="341">
        <v>640.55999999999995</v>
      </c>
    </row>
    <row r="2077" spans="1:13" ht="13.5" customHeight="1" x14ac:dyDescent="0.25">
      <c r="A2077" s="340" t="s">
        <v>13705</v>
      </c>
      <c r="B2077" s="348" t="s">
        <v>384</v>
      </c>
      <c r="C2077" s="523" t="s">
        <v>13578</v>
      </c>
      <c r="D2077" s="523"/>
      <c r="E2077" s="523"/>
      <c r="F2077" s="523"/>
      <c r="G2077" s="523"/>
      <c r="H2077" s="523"/>
      <c r="I2077" s="523"/>
      <c r="J2077" s="523"/>
      <c r="K2077" s="523"/>
      <c r="L2077" s="348" t="s">
        <v>8</v>
      </c>
      <c r="M2077" s="341">
        <v>732.06</v>
      </c>
    </row>
    <row r="2078" spans="1:13" ht="12.75" customHeight="1" x14ac:dyDescent="0.25">
      <c r="A2078" s="340" t="s">
        <v>13706</v>
      </c>
      <c r="B2078" s="348" t="s">
        <v>384</v>
      </c>
      <c r="C2078" s="523" t="s">
        <v>13580</v>
      </c>
      <c r="D2078" s="523"/>
      <c r="E2078" s="523"/>
      <c r="F2078" s="523"/>
      <c r="G2078" s="523"/>
      <c r="H2078" s="523"/>
      <c r="I2078" s="523"/>
      <c r="J2078" s="523"/>
      <c r="K2078" s="523"/>
      <c r="L2078" s="348" t="s">
        <v>8</v>
      </c>
      <c r="M2078" s="341">
        <v>817.31</v>
      </c>
    </row>
    <row r="2079" spans="1:13" ht="12.75" customHeight="1" x14ac:dyDescent="0.25">
      <c r="A2079" s="340" t="s">
        <v>13707</v>
      </c>
      <c r="B2079" s="348" t="s">
        <v>384</v>
      </c>
      <c r="C2079" s="523" t="s">
        <v>13582</v>
      </c>
      <c r="D2079" s="523"/>
      <c r="E2079" s="523"/>
      <c r="F2079" s="523"/>
      <c r="G2079" s="523"/>
      <c r="H2079" s="523"/>
      <c r="I2079" s="523"/>
      <c r="J2079" s="523"/>
      <c r="K2079" s="523"/>
      <c r="L2079" s="348" t="s">
        <v>8</v>
      </c>
      <c r="M2079" s="341">
        <v>904.46</v>
      </c>
    </row>
    <row r="2080" spans="1:13" ht="13.5" customHeight="1" x14ac:dyDescent="0.25">
      <c r="A2080" s="340" t="s">
        <v>13708</v>
      </c>
      <c r="B2080" s="348" t="s">
        <v>384</v>
      </c>
      <c r="C2080" s="523" t="s">
        <v>13584</v>
      </c>
      <c r="D2080" s="523"/>
      <c r="E2080" s="523"/>
      <c r="F2080" s="523"/>
      <c r="G2080" s="523"/>
      <c r="H2080" s="523"/>
      <c r="I2080" s="523"/>
      <c r="J2080" s="523"/>
      <c r="K2080" s="523"/>
      <c r="L2080" s="348" t="s">
        <v>8</v>
      </c>
      <c r="M2080" s="341">
        <v>1172.78</v>
      </c>
    </row>
    <row r="2081" spans="1:13" ht="12.75" customHeight="1" x14ac:dyDescent="0.25">
      <c r="A2081" s="340" t="s">
        <v>13709</v>
      </c>
      <c r="B2081" s="348" t="s">
        <v>384</v>
      </c>
      <c r="C2081" s="523" t="s">
        <v>13586</v>
      </c>
      <c r="D2081" s="523"/>
      <c r="E2081" s="523"/>
      <c r="F2081" s="523"/>
      <c r="G2081" s="523"/>
      <c r="H2081" s="523"/>
      <c r="I2081" s="523"/>
      <c r="J2081" s="523"/>
      <c r="K2081" s="523"/>
      <c r="L2081" s="348" t="s">
        <v>8</v>
      </c>
      <c r="M2081" s="341">
        <v>1276.2</v>
      </c>
    </row>
    <row r="2082" spans="1:13" ht="13.5" customHeight="1" x14ac:dyDescent="0.25">
      <c r="A2082" s="340" t="s">
        <v>13710</v>
      </c>
      <c r="B2082" s="348" t="s">
        <v>384</v>
      </c>
      <c r="C2082" s="523" t="s">
        <v>13588</v>
      </c>
      <c r="D2082" s="523"/>
      <c r="E2082" s="523"/>
      <c r="F2082" s="523"/>
      <c r="G2082" s="523"/>
      <c r="H2082" s="523"/>
      <c r="I2082" s="523"/>
      <c r="J2082" s="523"/>
      <c r="K2082" s="523"/>
      <c r="L2082" s="348" t="s">
        <v>8</v>
      </c>
      <c r="M2082" s="341">
        <v>1381.03</v>
      </c>
    </row>
    <row r="2083" spans="1:13" ht="12.75" customHeight="1" x14ac:dyDescent="0.25">
      <c r="A2083" s="340" t="s">
        <v>13711</v>
      </c>
      <c r="B2083" s="348" t="s">
        <v>384</v>
      </c>
      <c r="C2083" s="523" t="s">
        <v>13590</v>
      </c>
      <c r="D2083" s="523"/>
      <c r="E2083" s="523"/>
      <c r="F2083" s="523"/>
      <c r="G2083" s="523"/>
      <c r="H2083" s="523"/>
      <c r="I2083" s="523"/>
      <c r="J2083" s="523"/>
      <c r="K2083" s="523"/>
      <c r="L2083" s="348" t="s">
        <v>8</v>
      </c>
      <c r="M2083" s="341">
        <v>2046.05</v>
      </c>
    </row>
    <row r="2084" spans="1:13" ht="12.75" customHeight="1" x14ac:dyDescent="0.25">
      <c r="A2084" s="338" t="s">
        <v>13712</v>
      </c>
      <c r="B2084" s="347" t="s">
        <v>384</v>
      </c>
      <c r="C2084" s="524" t="s">
        <v>13713</v>
      </c>
      <c r="D2084" s="524"/>
      <c r="E2084" s="524"/>
      <c r="F2084" s="524"/>
      <c r="G2084" s="524"/>
      <c r="H2084" s="524"/>
      <c r="I2084" s="524"/>
      <c r="J2084" s="524"/>
      <c r="K2084" s="524"/>
      <c r="L2084" s="339"/>
      <c r="M2084" s="339"/>
    </row>
    <row r="2085" spans="1:13" ht="13.5" customHeight="1" x14ac:dyDescent="0.25">
      <c r="A2085" s="340" t="s">
        <v>13714</v>
      </c>
      <c r="B2085" s="348" t="s">
        <v>384</v>
      </c>
      <c r="C2085" s="523" t="s">
        <v>13715</v>
      </c>
      <c r="D2085" s="523"/>
      <c r="E2085" s="523"/>
      <c r="F2085" s="523"/>
      <c r="G2085" s="523"/>
      <c r="H2085" s="523"/>
      <c r="I2085" s="523"/>
      <c r="J2085" s="523"/>
      <c r="K2085" s="523"/>
      <c r="L2085" s="348" t="s">
        <v>8</v>
      </c>
      <c r="M2085" s="341">
        <v>110.19</v>
      </c>
    </row>
    <row r="2086" spans="1:13" ht="12.75" customHeight="1" x14ac:dyDescent="0.25">
      <c r="A2086" s="340" t="s">
        <v>13716</v>
      </c>
      <c r="B2086" s="348" t="s">
        <v>384</v>
      </c>
      <c r="C2086" s="523" t="s">
        <v>13717</v>
      </c>
      <c r="D2086" s="523"/>
      <c r="E2086" s="523"/>
      <c r="F2086" s="523"/>
      <c r="G2086" s="523"/>
      <c r="H2086" s="523"/>
      <c r="I2086" s="523"/>
      <c r="J2086" s="523"/>
      <c r="K2086" s="523"/>
      <c r="L2086" s="348" t="s">
        <v>8</v>
      </c>
      <c r="M2086" s="341">
        <v>88.43</v>
      </c>
    </row>
    <row r="2087" spans="1:13" ht="13.5" customHeight="1" x14ac:dyDescent="0.25">
      <c r="A2087" s="340" t="s">
        <v>13718</v>
      </c>
      <c r="B2087" s="348" t="s">
        <v>384</v>
      </c>
      <c r="C2087" s="523" t="s">
        <v>13719</v>
      </c>
      <c r="D2087" s="523"/>
      <c r="E2087" s="523"/>
      <c r="F2087" s="523"/>
      <c r="G2087" s="523"/>
      <c r="H2087" s="523"/>
      <c r="I2087" s="523"/>
      <c r="J2087" s="523"/>
      <c r="K2087" s="523"/>
      <c r="L2087" s="348" t="s">
        <v>8</v>
      </c>
      <c r="M2087" s="341">
        <v>129.01</v>
      </c>
    </row>
    <row r="2088" spans="1:13" ht="12.75" customHeight="1" x14ac:dyDescent="0.25">
      <c r="A2088" s="338" t="s">
        <v>13720</v>
      </c>
      <c r="B2088" s="347" t="s">
        <v>384</v>
      </c>
      <c r="C2088" s="524" t="s">
        <v>13721</v>
      </c>
      <c r="D2088" s="524"/>
      <c r="E2088" s="524"/>
      <c r="F2088" s="524"/>
      <c r="G2088" s="524"/>
      <c r="H2088" s="524"/>
      <c r="I2088" s="524"/>
      <c r="J2088" s="524"/>
      <c r="K2088" s="524"/>
      <c r="L2088" s="339"/>
      <c r="M2088" s="339"/>
    </row>
    <row r="2089" spans="1:13" ht="12.75" customHeight="1" x14ac:dyDescent="0.25">
      <c r="A2089" s="340" t="s">
        <v>13722</v>
      </c>
      <c r="B2089" s="348" t="s">
        <v>384</v>
      </c>
      <c r="C2089" s="523" t="s">
        <v>13723</v>
      </c>
      <c r="D2089" s="523"/>
      <c r="E2089" s="523"/>
      <c r="F2089" s="523"/>
      <c r="G2089" s="523"/>
      <c r="H2089" s="523"/>
      <c r="I2089" s="523"/>
      <c r="J2089" s="523"/>
      <c r="K2089" s="523"/>
      <c r="L2089" s="348" t="s">
        <v>10</v>
      </c>
      <c r="M2089" s="341">
        <v>107.36</v>
      </c>
    </row>
    <row r="2090" spans="1:13" ht="13.5" customHeight="1" x14ac:dyDescent="0.25">
      <c r="A2090" s="340" t="s">
        <v>13724</v>
      </c>
      <c r="B2090" s="348" t="s">
        <v>384</v>
      </c>
      <c r="C2090" s="523" t="s">
        <v>13725</v>
      </c>
      <c r="D2090" s="523"/>
      <c r="E2090" s="523"/>
      <c r="F2090" s="523"/>
      <c r="G2090" s="523"/>
      <c r="H2090" s="523"/>
      <c r="I2090" s="523"/>
      <c r="J2090" s="523"/>
      <c r="K2090" s="523"/>
      <c r="L2090" s="348" t="s">
        <v>10</v>
      </c>
      <c r="M2090" s="341">
        <v>204.52</v>
      </c>
    </row>
    <row r="2091" spans="1:13" ht="12.75" customHeight="1" x14ac:dyDescent="0.25">
      <c r="A2091" s="338" t="s">
        <v>13726</v>
      </c>
      <c r="B2091" s="347" t="s">
        <v>384</v>
      </c>
      <c r="C2091" s="524" t="s">
        <v>13727</v>
      </c>
      <c r="D2091" s="524"/>
      <c r="E2091" s="524"/>
      <c r="F2091" s="524"/>
      <c r="G2091" s="524"/>
      <c r="H2091" s="524"/>
      <c r="I2091" s="524"/>
      <c r="J2091" s="524"/>
      <c r="K2091" s="524"/>
      <c r="L2091" s="339"/>
      <c r="M2091" s="339"/>
    </row>
    <row r="2092" spans="1:13" ht="12.75" customHeight="1" x14ac:dyDescent="0.25">
      <c r="A2092" s="340" t="s">
        <v>13728</v>
      </c>
      <c r="B2092" s="348" t="s">
        <v>384</v>
      </c>
      <c r="C2092" s="523" t="s">
        <v>13729</v>
      </c>
      <c r="D2092" s="523"/>
      <c r="E2092" s="523"/>
      <c r="F2092" s="523"/>
      <c r="G2092" s="523"/>
      <c r="H2092" s="523"/>
      <c r="I2092" s="523"/>
      <c r="J2092" s="523"/>
      <c r="K2092" s="523"/>
      <c r="L2092" s="348" t="s">
        <v>8</v>
      </c>
      <c r="M2092" s="341">
        <v>35.090000000000003</v>
      </c>
    </row>
    <row r="2093" spans="1:13" ht="13.5" customHeight="1" x14ac:dyDescent="0.25">
      <c r="A2093" s="340" t="s">
        <v>13730</v>
      </c>
      <c r="B2093" s="348" t="s">
        <v>384</v>
      </c>
      <c r="C2093" s="523" t="s">
        <v>13731</v>
      </c>
      <c r="D2093" s="523"/>
      <c r="E2093" s="523"/>
      <c r="F2093" s="523"/>
      <c r="G2093" s="523"/>
      <c r="H2093" s="523"/>
      <c r="I2093" s="523"/>
      <c r="J2093" s="523"/>
      <c r="K2093" s="523"/>
      <c r="L2093" s="348" t="s">
        <v>8</v>
      </c>
      <c r="M2093" s="341">
        <v>35.090000000000003</v>
      </c>
    </row>
    <row r="2094" spans="1:13" ht="12.75" customHeight="1" x14ac:dyDescent="0.25">
      <c r="A2094" s="340" t="s">
        <v>13732</v>
      </c>
      <c r="B2094" s="348" t="s">
        <v>384</v>
      </c>
      <c r="C2094" s="523" t="s">
        <v>13733</v>
      </c>
      <c r="D2094" s="523"/>
      <c r="E2094" s="523"/>
      <c r="F2094" s="523"/>
      <c r="G2094" s="523"/>
      <c r="H2094" s="523"/>
      <c r="I2094" s="523"/>
      <c r="J2094" s="523"/>
      <c r="K2094" s="523"/>
      <c r="L2094" s="348" t="s">
        <v>8</v>
      </c>
      <c r="M2094" s="341">
        <v>36.090000000000003</v>
      </c>
    </row>
    <row r="2095" spans="1:13" ht="13.5" customHeight="1" x14ac:dyDescent="0.25">
      <c r="A2095" s="338" t="s">
        <v>13734</v>
      </c>
      <c r="B2095" s="347" t="s">
        <v>384</v>
      </c>
      <c r="C2095" s="524" t="s">
        <v>13735</v>
      </c>
      <c r="D2095" s="524"/>
      <c r="E2095" s="524"/>
      <c r="F2095" s="524"/>
      <c r="G2095" s="524"/>
      <c r="H2095" s="524"/>
      <c r="I2095" s="524"/>
      <c r="J2095" s="524"/>
      <c r="K2095" s="524"/>
      <c r="L2095" s="339"/>
      <c r="M2095" s="339"/>
    </row>
    <row r="2096" spans="1:13" ht="12.75" customHeight="1" x14ac:dyDescent="0.25">
      <c r="A2096" s="340" t="s">
        <v>13736</v>
      </c>
      <c r="B2096" s="348" t="s">
        <v>384</v>
      </c>
      <c r="C2096" s="523" t="s">
        <v>13737</v>
      </c>
      <c r="D2096" s="523"/>
      <c r="E2096" s="523"/>
      <c r="F2096" s="523"/>
      <c r="G2096" s="523"/>
      <c r="H2096" s="523"/>
      <c r="I2096" s="523"/>
      <c r="J2096" s="523"/>
      <c r="K2096" s="523"/>
      <c r="L2096" s="348" t="s">
        <v>8</v>
      </c>
      <c r="M2096" s="341">
        <v>204.7</v>
      </c>
    </row>
    <row r="2097" spans="1:13" ht="12.75" customHeight="1" x14ac:dyDescent="0.25">
      <c r="A2097" s="340" t="s">
        <v>13738</v>
      </c>
      <c r="B2097" s="348" t="s">
        <v>384</v>
      </c>
      <c r="C2097" s="523" t="s">
        <v>13739</v>
      </c>
      <c r="D2097" s="523"/>
      <c r="E2097" s="523"/>
      <c r="F2097" s="523"/>
      <c r="G2097" s="523"/>
      <c r="H2097" s="523"/>
      <c r="I2097" s="523"/>
      <c r="J2097" s="523"/>
      <c r="K2097" s="523"/>
      <c r="L2097" s="348" t="s">
        <v>8</v>
      </c>
      <c r="M2097" s="341">
        <v>73.22</v>
      </c>
    </row>
    <row r="2098" spans="1:13" ht="13.5" customHeight="1" x14ac:dyDescent="0.25">
      <c r="A2098" s="340" t="s">
        <v>13740</v>
      </c>
      <c r="B2098" s="348" t="s">
        <v>384</v>
      </c>
      <c r="C2098" s="523" t="s">
        <v>13741</v>
      </c>
      <c r="D2098" s="523"/>
      <c r="E2098" s="523"/>
      <c r="F2098" s="523"/>
      <c r="G2098" s="523"/>
      <c r="H2098" s="523"/>
      <c r="I2098" s="523"/>
      <c r="J2098" s="523"/>
      <c r="K2098" s="523"/>
      <c r="L2098" s="348" t="s">
        <v>8</v>
      </c>
      <c r="M2098" s="341">
        <v>102.37</v>
      </c>
    </row>
    <row r="2099" spans="1:13" ht="12.75" customHeight="1" x14ac:dyDescent="0.25">
      <c r="A2099" s="340" t="s">
        <v>13742</v>
      </c>
      <c r="B2099" s="348" t="s">
        <v>384</v>
      </c>
      <c r="C2099" s="523" t="s">
        <v>13743</v>
      </c>
      <c r="D2099" s="523"/>
      <c r="E2099" s="523"/>
      <c r="F2099" s="523"/>
      <c r="G2099" s="523"/>
      <c r="H2099" s="523"/>
      <c r="I2099" s="523"/>
      <c r="J2099" s="523"/>
      <c r="K2099" s="523"/>
      <c r="L2099" s="348" t="s">
        <v>8</v>
      </c>
      <c r="M2099" s="341">
        <v>144.66999999999999</v>
      </c>
    </row>
    <row r="2100" spans="1:13" ht="13.5" customHeight="1" x14ac:dyDescent="0.25">
      <c r="A2100" s="340" t="s">
        <v>13744</v>
      </c>
      <c r="B2100" s="348" t="s">
        <v>384</v>
      </c>
      <c r="C2100" s="523" t="s">
        <v>13745</v>
      </c>
      <c r="D2100" s="523"/>
      <c r="E2100" s="523"/>
      <c r="F2100" s="523"/>
      <c r="G2100" s="523"/>
      <c r="H2100" s="523"/>
      <c r="I2100" s="523"/>
      <c r="J2100" s="523"/>
      <c r="K2100" s="523"/>
      <c r="L2100" s="348" t="s">
        <v>8</v>
      </c>
      <c r="M2100" s="341">
        <v>163.12</v>
      </c>
    </row>
    <row r="2101" spans="1:13" ht="12.75" customHeight="1" x14ac:dyDescent="0.25">
      <c r="A2101" s="340" t="s">
        <v>13746</v>
      </c>
      <c r="B2101" s="348" t="s">
        <v>384</v>
      </c>
      <c r="C2101" s="523" t="s">
        <v>13747</v>
      </c>
      <c r="D2101" s="523"/>
      <c r="E2101" s="523"/>
      <c r="F2101" s="523"/>
      <c r="G2101" s="523"/>
      <c r="H2101" s="523"/>
      <c r="I2101" s="523"/>
      <c r="J2101" s="523"/>
      <c r="K2101" s="523"/>
      <c r="L2101" s="348" t="s">
        <v>8</v>
      </c>
      <c r="M2101" s="341">
        <v>383.88</v>
      </c>
    </row>
    <row r="2102" spans="1:13" ht="12.75" customHeight="1" x14ac:dyDescent="0.25">
      <c r="A2102" s="340" t="s">
        <v>13748</v>
      </c>
      <c r="B2102" s="348" t="s">
        <v>384</v>
      </c>
      <c r="C2102" s="523" t="s">
        <v>13749</v>
      </c>
      <c r="D2102" s="523"/>
      <c r="E2102" s="523"/>
      <c r="F2102" s="523"/>
      <c r="G2102" s="523"/>
      <c r="H2102" s="523"/>
      <c r="I2102" s="523"/>
      <c r="J2102" s="523"/>
      <c r="K2102" s="523"/>
      <c r="L2102" s="348" t="s">
        <v>8</v>
      </c>
      <c r="M2102" s="341">
        <v>199.94</v>
      </c>
    </row>
    <row r="2103" spans="1:13" ht="13.5" customHeight="1" x14ac:dyDescent="0.25">
      <c r="A2103" s="340" t="s">
        <v>13750</v>
      </c>
      <c r="B2103" s="348" t="s">
        <v>384</v>
      </c>
      <c r="C2103" s="523" t="s">
        <v>13751</v>
      </c>
      <c r="D2103" s="523"/>
      <c r="E2103" s="523"/>
      <c r="F2103" s="523"/>
      <c r="G2103" s="523"/>
      <c r="H2103" s="523"/>
      <c r="I2103" s="523"/>
      <c r="J2103" s="523"/>
      <c r="K2103" s="523"/>
      <c r="L2103" s="348" t="s">
        <v>8</v>
      </c>
      <c r="M2103" s="341">
        <v>207.6</v>
      </c>
    </row>
    <row r="2104" spans="1:13" ht="12.75" customHeight="1" x14ac:dyDescent="0.25">
      <c r="A2104" s="340" t="s">
        <v>13752</v>
      </c>
      <c r="B2104" s="348" t="s">
        <v>384</v>
      </c>
      <c r="C2104" s="523" t="s">
        <v>13753</v>
      </c>
      <c r="D2104" s="523"/>
      <c r="E2104" s="523"/>
      <c r="F2104" s="523"/>
      <c r="G2104" s="523"/>
      <c r="H2104" s="523"/>
      <c r="I2104" s="523"/>
      <c r="J2104" s="523"/>
      <c r="K2104" s="523"/>
      <c r="L2104" s="348" t="s">
        <v>8</v>
      </c>
      <c r="M2104" s="341">
        <v>142.9</v>
      </c>
    </row>
    <row r="2105" spans="1:13" ht="12.75" customHeight="1" x14ac:dyDescent="0.25">
      <c r="A2105" s="340" t="s">
        <v>13754</v>
      </c>
      <c r="B2105" s="348" t="s">
        <v>384</v>
      </c>
      <c r="C2105" s="523" t="s">
        <v>13755</v>
      </c>
      <c r="D2105" s="523"/>
      <c r="E2105" s="523"/>
      <c r="F2105" s="523"/>
      <c r="G2105" s="523"/>
      <c r="H2105" s="523"/>
      <c r="I2105" s="523"/>
      <c r="J2105" s="523"/>
      <c r="K2105" s="523"/>
      <c r="L2105" s="348" t="s">
        <v>8</v>
      </c>
      <c r="M2105" s="341">
        <v>202.49</v>
      </c>
    </row>
    <row r="2106" spans="1:13" ht="13.5" customHeight="1" x14ac:dyDescent="0.25">
      <c r="A2106" s="338" t="s">
        <v>13756</v>
      </c>
      <c r="B2106" s="347" t="s">
        <v>384</v>
      </c>
      <c r="C2106" s="524" t="s">
        <v>13757</v>
      </c>
      <c r="D2106" s="524"/>
      <c r="E2106" s="524"/>
      <c r="F2106" s="524"/>
      <c r="G2106" s="524"/>
      <c r="H2106" s="524"/>
      <c r="I2106" s="524"/>
      <c r="J2106" s="524"/>
      <c r="K2106" s="524"/>
      <c r="L2106" s="339"/>
      <c r="M2106" s="339"/>
    </row>
    <row r="2107" spans="1:13" ht="12.75" customHeight="1" x14ac:dyDescent="0.25">
      <c r="A2107" s="340" t="s">
        <v>13758</v>
      </c>
      <c r="B2107" s="348" t="s">
        <v>384</v>
      </c>
      <c r="C2107" s="523" t="s">
        <v>13759</v>
      </c>
      <c r="D2107" s="523"/>
      <c r="E2107" s="523"/>
      <c r="F2107" s="523"/>
      <c r="G2107" s="523"/>
      <c r="H2107" s="523"/>
      <c r="I2107" s="523"/>
      <c r="J2107" s="523"/>
      <c r="K2107" s="523"/>
      <c r="L2107" s="348" t="s">
        <v>9</v>
      </c>
      <c r="M2107" s="341">
        <v>20.98</v>
      </c>
    </row>
    <row r="2108" spans="1:13" ht="13.5" customHeight="1" x14ac:dyDescent="0.25">
      <c r="A2108" s="340" t="s">
        <v>13760</v>
      </c>
      <c r="B2108" s="348" t="s">
        <v>384</v>
      </c>
      <c r="C2108" s="523" t="s">
        <v>13761</v>
      </c>
      <c r="D2108" s="523"/>
      <c r="E2108" s="523"/>
      <c r="F2108" s="523"/>
      <c r="G2108" s="523"/>
      <c r="H2108" s="523"/>
      <c r="I2108" s="523"/>
      <c r="J2108" s="523"/>
      <c r="K2108" s="523"/>
      <c r="L2108" s="348" t="s">
        <v>9</v>
      </c>
      <c r="M2108" s="341">
        <v>47.59</v>
      </c>
    </row>
    <row r="2109" spans="1:13" ht="12.75" customHeight="1" x14ac:dyDescent="0.25">
      <c r="A2109" s="338" t="s">
        <v>13762</v>
      </c>
      <c r="B2109" s="347" t="s">
        <v>384</v>
      </c>
      <c r="C2109" s="524" t="s">
        <v>13763</v>
      </c>
      <c r="D2109" s="524"/>
      <c r="E2109" s="524"/>
      <c r="F2109" s="524"/>
      <c r="G2109" s="524"/>
      <c r="H2109" s="524"/>
      <c r="I2109" s="524"/>
      <c r="J2109" s="524"/>
      <c r="K2109" s="524"/>
      <c r="L2109" s="339"/>
      <c r="M2109" s="339"/>
    </row>
    <row r="2110" spans="1:13" ht="12.75" customHeight="1" x14ac:dyDescent="0.25">
      <c r="A2110" s="340" t="s">
        <v>13764</v>
      </c>
      <c r="B2110" s="348" t="s">
        <v>384</v>
      </c>
      <c r="C2110" s="523" t="s">
        <v>13765</v>
      </c>
      <c r="D2110" s="523"/>
      <c r="E2110" s="523"/>
      <c r="F2110" s="523"/>
      <c r="G2110" s="523"/>
      <c r="H2110" s="523"/>
      <c r="I2110" s="523"/>
      <c r="J2110" s="523"/>
      <c r="K2110" s="523"/>
      <c r="L2110" s="348" t="s">
        <v>9</v>
      </c>
      <c r="M2110" s="341">
        <v>137.81</v>
      </c>
    </row>
    <row r="2111" spans="1:13" ht="13.5" customHeight="1" x14ac:dyDescent="0.25">
      <c r="A2111" s="340" t="s">
        <v>13766</v>
      </c>
      <c r="B2111" s="348" t="s">
        <v>384</v>
      </c>
      <c r="C2111" s="523" t="s">
        <v>13767</v>
      </c>
      <c r="D2111" s="523"/>
      <c r="E2111" s="523"/>
      <c r="F2111" s="523"/>
      <c r="G2111" s="523"/>
      <c r="H2111" s="523"/>
      <c r="I2111" s="523"/>
      <c r="J2111" s="523"/>
      <c r="K2111" s="523"/>
      <c r="L2111" s="348" t="s">
        <v>9</v>
      </c>
      <c r="M2111" s="341">
        <v>218.55</v>
      </c>
    </row>
    <row r="2112" spans="1:13" ht="12.75" customHeight="1" x14ac:dyDescent="0.25">
      <c r="A2112" s="338" t="s">
        <v>13768</v>
      </c>
      <c r="B2112" s="347" t="s">
        <v>384</v>
      </c>
      <c r="C2112" s="524" t="s">
        <v>13769</v>
      </c>
      <c r="D2112" s="524"/>
      <c r="E2112" s="524"/>
      <c r="F2112" s="524"/>
      <c r="G2112" s="524"/>
      <c r="H2112" s="524"/>
      <c r="I2112" s="524"/>
      <c r="J2112" s="524"/>
      <c r="K2112" s="524"/>
      <c r="L2112" s="339"/>
      <c r="M2112" s="339"/>
    </row>
    <row r="2113" spans="1:13" ht="13.5" customHeight="1" x14ac:dyDescent="0.25">
      <c r="A2113" s="340" t="s">
        <v>13770</v>
      </c>
      <c r="B2113" s="348" t="s">
        <v>384</v>
      </c>
      <c r="C2113" s="523" t="s">
        <v>13771</v>
      </c>
      <c r="D2113" s="523"/>
      <c r="E2113" s="523"/>
      <c r="F2113" s="523"/>
      <c r="G2113" s="523"/>
      <c r="H2113" s="523"/>
      <c r="I2113" s="523"/>
      <c r="J2113" s="523"/>
      <c r="K2113" s="523"/>
      <c r="L2113" s="348" t="s">
        <v>9</v>
      </c>
      <c r="M2113" s="341">
        <v>14.16</v>
      </c>
    </row>
    <row r="2114" spans="1:13" ht="12.75" customHeight="1" x14ac:dyDescent="0.25">
      <c r="A2114" s="338" t="s">
        <v>13772</v>
      </c>
      <c r="B2114" s="347" t="s">
        <v>384</v>
      </c>
      <c r="C2114" s="524" t="s">
        <v>13773</v>
      </c>
      <c r="D2114" s="524"/>
      <c r="E2114" s="524"/>
      <c r="F2114" s="524"/>
      <c r="G2114" s="524"/>
      <c r="H2114" s="524"/>
      <c r="I2114" s="524"/>
      <c r="J2114" s="524"/>
      <c r="K2114" s="524"/>
      <c r="L2114" s="339"/>
      <c r="M2114" s="339"/>
    </row>
    <row r="2115" spans="1:13" ht="12.75" customHeight="1" x14ac:dyDescent="0.25">
      <c r="A2115" s="340" t="s">
        <v>13774</v>
      </c>
      <c r="B2115" s="348" t="s">
        <v>384</v>
      </c>
      <c r="C2115" s="523" t="s">
        <v>13775</v>
      </c>
      <c r="D2115" s="523"/>
      <c r="E2115" s="523"/>
      <c r="F2115" s="523"/>
      <c r="G2115" s="523"/>
      <c r="H2115" s="523"/>
      <c r="I2115" s="523"/>
      <c r="J2115" s="523"/>
      <c r="K2115" s="523"/>
      <c r="L2115" s="348" t="s">
        <v>510</v>
      </c>
      <c r="M2115" s="341">
        <v>1054.1600000000001</v>
      </c>
    </row>
    <row r="2116" spans="1:13" ht="13.5" customHeight="1" x14ac:dyDescent="0.25">
      <c r="A2116" s="340" t="s">
        <v>13776</v>
      </c>
      <c r="B2116" s="348" t="s">
        <v>384</v>
      </c>
      <c r="C2116" s="523" t="s">
        <v>13777</v>
      </c>
      <c r="D2116" s="523"/>
      <c r="E2116" s="523"/>
      <c r="F2116" s="523"/>
      <c r="G2116" s="523"/>
      <c r="H2116" s="523"/>
      <c r="I2116" s="523"/>
      <c r="J2116" s="523"/>
      <c r="K2116" s="523"/>
      <c r="L2116" s="348" t="s">
        <v>8</v>
      </c>
      <c r="M2116" s="341">
        <v>319.99</v>
      </c>
    </row>
    <row r="2117" spans="1:13" ht="12.75" customHeight="1" x14ac:dyDescent="0.25">
      <c r="A2117" s="340" t="s">
        <v>13778</v>
      </c>
      <c r="B2117" s="348" t="s">
        <v>384</v>
      </c>
      <c r="C2117" s="523" t="s">
        <v>13779</v>
      </c>
      <c r="D2117" s="523"/>
      <c r="E2117" s="523"/>
      <c r="F2117" s="523"/>
      <c r="G2117" s="523"/>
      <c r="H2117" s="523"/>
      <c r="I2117" s="523"/>
      <c r="J2117" s="523"/>
      <c r="K2117" s="523"/>
      <c r="L2117" s="348" t="s">
        <v>510</v>
      </c>
      <c r="M2117" s="341">
        <v>1944.47</v>
      </c>
    </row>
    <row r="2118" spans="1:13" ht="13.5" customHeight="1" x14ac:dyDescent="0.25">
      <c r="A2118" s="340" t="s">
        <v>13780</v>
      </c>
      <c r="B2118" s="348" t="s">
        <v>384</v>
      </c>
      <c r="C2118" s="523" t="s">
        <v>13781</v>
      </c>
      <c r="D2118" s="523"/>
      <c r="E2118" s="523"/>
      <c r="F2118" s="523"/>
      <c r="G2118" s="523"/>
      <c r="H2118" s="523"/>
      <c r="I2118" s="523"/>
      <c r="J2118" s="523"/>
      <c r="K2118" s="523"/>
      <c r="L2118" s="348" t="s">
        <v>8</v>
      </c>
      <c r="M2118" s="341">
        <v>618.49</v>
      </c>
    </row>
    <row r="2119" spans="1:13" ht="12.75" customHeight="1" x14ac:dyDescent="0.25">
      <c r="A2119" s="338" t="s">
        <v>13782</v>
      </c>
      <c r="B2119" s="347" t="s">
        <v>384</v>
      </c>
      <c r="C2119" s="524" t="s">
        <v>13783</v>
      </c>
      <c r="D2119" s="524"/>
      <c r="E2119" s="524"/>
      <c r="F2119" s="524"/>
      <c r="G2119" s="524"/>
      <c r="H2119" s="524"/>
      <c r="I2119" s="524"/>
      <c r="J2119" s="524"/>
      <c r="K2119" s="524"/>
      <c r="L2119" s="339"/>
      <c r="M2119" s="339"/>
    </row>
    <row r="2120" spans="1:13" ht="12.75" customHeight="1" x14ac:dyDescent="0.25">
      <c r="A2120" s="340" t="s">
        <v>13784</v>
      </c>
      <c r="B2120" s="348" t="s">
        <v>384</v>
      </c>
      <c r="C2120" s="523" t="s">
        <v>13785</v>
      </c>
      <c r="D2120" s="523"/>
      <c r="E2120" s="523"/>
      <c r="F2120" s="523"/>
      <c r="G2120" s="523"/>
      <c r="H2120" s="523"/>
      <c r="I2120" s="523"/>
      <c r="J2120" s="523"/>
      <c r="K2120" s="523"/>
      <c r="L2120" s="348" t="s">
        <v>10</v>
      </c>
      <c r="M2120" s="341">
        <v>199.65</v>
      </c>
    </row>
    <row r="2121" spans="1:13" ht="13.5" customHeight="1" x14ac:dyDescent="0.25">
      <c r="A2121" s="338" t="s">
        <v>13786</v>
      </c>
      <c r="B2121" s="347" t="s">
        <v>384</v>
      </c>
      <c r="C2121" s="524" t="s">
        <v>13787</v>
      </c>
      <c r="D2121" s="524"/>
      <c r="E2121" s="524"/>
      <c r="F2121" s="524"/>
      <c r="G2121" s="524"/>
      <c r="H2121" s="524"/>
      <c r="I2121" s="524"/>
      <c r="J2121" s="524"/>
      <c r="K2121" s="524"/>
      <c r="L2121" s="339"/>
      <c r="M2121" s="339"/>
    </row>
    <row r="2122" spans="1:13" ht="12.75" customHeight="1" x14ac:dyDescent="0.25">
      <c r="A2122" s="340" t="s">
        <v>13788</v>
      </c>
      <c r="B2122" s="348" t="s">
        <v>384</v>
      </c>
      <c r="C2122" s="523" t="s">
        <v>13789</v>
      </c>
      <c r="D2122" s="523"/>
      <c r="E2122" s="523"/>
      <c r="F2122" s="523"/>
      <c r="G2122" s="523"/>
      <c r="H2122" s="523"/>
      <c r="I2122" s="523"/>
      <c r="J2122" s="523"/>
      <c r="K2122" s="523"/>
      <c r="L2122" s="348" t="s">
        <v>510</v>
      </c>
      <c r="M2122" s="341">
        <v>198.02</v>
      </c>
    </row>
    <row r="2123" spans="1:13" ht="12.75" customHeight="1" x14ac:dyDescent="0.25">
      <c r="A2123" s="340" t="s">
        <v>13790</v>
      </c>
      <c r="B2123" s="348" t="s">
        <v>384</v>
      </c>
      <c r="C2123" s="523" t="s">
        <v>13791</v>
      </c>
      <c r="D2123" s="523"/>
      <c r="E2123" s="523"/>
      <c r="F2123" s="523"/>
      <c r="G2123" s="523"/>
      <c r="H2123" s="523"/>
      <c r="I2123" s="523"/>
      <c r="J2123" s="523"/>
      <c r="K2123" s="523"/>
      <c r="L2123" s="348" t="s">
        <v>510</v>
      </c>
      <c r="M2123" s="341">
        <v>235.46</v>
      </c>
    </row>
    <row r="2124" spans="1:13" ht="13.5" customHeight="1" x14ac:dyDescent="0.25">
      <c r="A2124" s="340" t="s">
        <v>13792</v>
      </c>
      <c r="B2124" s="348" t="s">
        <v>384</v>
      </c>
      <c r="C2124" s="523" t="s">
        <v>13793</v>
      </c>
      <c r="D2124" s="523"/>
      <c r="E2124" s="523"/>
      <c r="F2124" s="523"/>
      <c r="G2124" s="523"/>
      <c r="H2124" s="523"/>
      <c r="I2124" s="523"/>
      <c r="J2124" s="523"/>
      <c r="K2124" s="523"/>
      <c r="L2124" s="348" t="s">
        <v>8</v>
      </c>
      <c r="M2124" s="341">
        <v>135.44</v>
      </c>
    </row>
    <row r="2125" spans="1:13" ht="12.75" customHeight="1" x14ac:dyDescent="0.25">
      <c r="A2125" s="340" t="s">
        <v>13794</v>
      </c>
      <c r="B2125" s="348" t="s">
        <v>384</v>
      </c>
      <c r="C2125" s="523" t="s">
        <v>13795</v>
      </c>
      <c r="D2125" s="523"/>
      <c r="E2125" s="523"/>
      <c r="F2125" s="523"/>
      <c r="G2125" s="523"/>
      <c r="H2125" s="523"/>
      <c r="I2125" s="523"/>
      <c r="J2125" s="523"/>
      <c r="K2125" s="523"/>
      <c r="L2125" s="348" t="s">
        <v>8</v>
      </c>
      <c r="M2125" s="341">
        <v>158.35</v>
      </c>
    </row>
    <row r="2126" spans="1:13" ht="13.5" customHeight="1" x14ac:dyDescent="0.25">
      <c r="A2126" s="338" t="s">
        <v>13796</v>
      </c>
      <c r="B2126" s="347" t="s">
        <v>384</v>
      </c>
      <c r="C2126" s="524" t="s">
        <v>13797</v>
      </c>
      <c r="D2126" s="524"/>
      <c r="E2126" s="524"/>
      <c r="F2126" s="524"/>
      <c r="G2126" s="524"/>
      <c r="H2126" s="524"/>
      <c r="I2126" s="524"/>
      <c r="J2126" s="524"/>
      <c r="K2126" s="524"/>
      <c r="L2126" s="339"/>
      <c r="M2126" s="339"/>
    </row>
    <row r="2127" spans="1:13" ht="12.75" customHeight="1" x14ac:dyDescent="0.25">
      <c r="A2127" s="340" t="s">
        <v>13798</v>
      </c>
      <c r="B2127" s="348" t="s">
        <v>384</v>
      </c>
      <c r="C2127" s="523" t="s">
        <v>13799</v>
      </c>
      <c r="D2127" s="523"/>
      <c r="E2127" s="523"/>
      <c r="F2127" s="523"/>
      <c r="G2127" s="523"/>
      <c r="H2127" s="523"/>
      <c r="I2127" s="523"/>
      <c r="J2127" s="523"/>
      <c r="K2127" s="523"/>
      <c r="L2127" s="348" t="s">
        <v>510</v>
      </c>
      <c r="M2127" s="341">
        <v>185.06</v>
      </c>
    </row>
    <row r="2128" spans="1:13" ht="12.75" customHeight="1" x14ac:dyDescent="0.25">
      <c r="A2128" s="340" t="s">
        <v>13800</v>
      </c>
      <c r="B2128" s="348" t="s">
        <v>384</v>
      </c>
      <c r="C2128" s="523" t="s">
        <v>13801</v>
      </c>
      <c r="D2128" s="523"/>
      <c r="E2128" s="523"/>
      <c r="F2128" s="523"/>
      <c r="G2128" s="523"/>
      <c r="H2128" s="523"/>
      <c r="I2128" s="523"/>
      <c r="J2128" s="523"/>
      <c r="K2128" s="523"/>
      <c r="L2128" s="348" t="s">
        <v>510</v>
      </c>
      <c r="M2128" s="341">
        <v>242.51</v>
      </c>
    </row>
    <row r="2129" spans="1:13" ht="13.5" customHeight="1" x14ac:dyDescent="0.25">
      <c r="A2129" s="340" t="s">
        <v>13802</v>
      </c>
      <c r="B2129" s="348" t="s">
        <v>384</v>
      </c>
      <c r="C2129" s="523" t="s">
        <v>13803</v>
      </c>
      <c r="D2129" s="523"/>
      <c r="E2129" s="523"/>
      <c r="F2129" s="523"/>
      <c r="G2129" s="523"/>
      <c r="H2129" s="523"/>
      <c r="I2129" s="523"/>
      <c r="J2129" s="523"/>
      <c r="K2129" s="523"/>
      <c r="L2129" s="348" t="s">
        <v>510</v>
      </c>
      <c r="M2129" s="341">
        <v>404.94</v>
      </c>
    </row>
    <row r="2130" spans="1:13" ht="12.75" customHeight="1" x14ac:dyDescent="0.25">
      <c r="A2130" s="338" t="s">
        <v>13804</v>
      </c>
      <c r="B2130" s="347" t="s">
        <v>384</v>
      </c>
      <c r="C2130" s="524" t="s">
        <v>13805</v>
      </c>
      <c r="D2130" s="524"/>
      <c r="E2130" s="524"/>
      <c r="F2130" s="524"/>
      <c r="G2130" s="524"/>
      <c r="H2130" s="524"/>
      <c r="I2130" s="524"/>
      <c r="J2130" s="524"/>
      <c r="K2130" s="524"/>
      <c r="L2130" s="339"/>
      <c r="M2130" s="339"/>
    </row>
    <row r="2131" spans="1:13" ht="13.5" customHeight="1" x14ac:dyDescent="0.25">
      <c r="A2131" s="340" t="s">
        <v>13806</v>
      </c>
      <c r="B2131" s="348" t="s">
        <v>384</v>
      </c>
      <c r="C2131" s="523" t="s">
        <v>13807</v>
      </c>
      <c r="D2131" s="523"/>
      <c r="E2131" s="523"/>
      <c r="F2131" s="523"/>
      <c r="G2131" s="523"/>
      <c r="H2131" s="523"/>
      <c r="I2131" s="523"/>
      <c r="J2131" s="523"/>
      <c r="K2131" s="523"/>
      <c r="L2131" s="348" t="s">
        <v>8</v>
      </c>
      <c r="M2131" s="341">
        <v>80.900000000000006</v>
      </c>
    </row>
    <row r="2132" spans="1:13" ht="12.75" customHeight="1" x14ac:dyDescent="0.25">
      <c r="A2132" s="340" t="s">
        <v>13808</v>
      </c>
      <c r="B2132" s="348" t="s">
        <v>384</v>
      </c>
      <c r="C2132" s="523" t="s">
        <v>13809</v>
      </c>
      <c r="D2132" s="523"/>
      <c r="E2132" s="523"/>
      <c r="F2132" s="523"/>
      <c r="G2132" s="523"/>
      <c r="H2132" s="523"/>
      <c r="I2132" s="523"/>
      <c r="J2132" s="523"/>
      <c r="K2132" s="523"/>
      <c r="L2132" s="348" t="s">
        <v>8</v>
      </c>
      <c r="M2132" s="341">
        <v>136.81</v>
      </c>
    </row>
    <row r="2133" spans="1:13" ht="12.75" customHeight="1" x14ac:dyDescent="0.25">
      <c r="A2133" s="340" t="s">
        <v>13810</v>
      </c>
      <c r="B2133" s="348" t="s">
        <v>384</v>
      </c>
      <c r="C2133" s="523" t="s">
        <v>13811</v>
      </c>
      <c r="D2133" s="523"/>
      <c r="E2133" s="523"/>
      <c r="F2133" s="523"/>
      <c r="G2133" s="523"/>
      <c r="H2133" s="523"/>
      <c r="I2133" s="523"/>
      <c r="J2133" s="523"/>
      <c r="K2133" s="523"/>
      <c r="L2133" s="348" t="s">
        <v>8</v>
      </c>
      <c r="M2133" s="341">
        <v>203</v>
      </c>
    </row>
    <row r="2134" spans="1:13" ht="13.5" customHeight="1" x14ac:dyDescent="0.25">
      <c r="A2134" s="338" t="s">
        <v>13812</v>
      </c>
      <c r="B2134" s="347" t="s">
        <v>384</v>
      </c>
      <c r="C2134" s="524" t="s">
        <v>13813</v>
      </c>
      <c r="D2134" s="524"/>
      <c r="E2134" s="524"/>
      <c r="F2134" s="524"/>
      <c r="G2134" s="524"/>
      <c r="H2134" s="524"/>
      <c r="I2134" s="524"/>
      <c r="J2134" s="524"/>
      <c r="K2134" s="524"/>
      <c r="L2134" s="339"/>
      <c r="M2134" s="339"/>
    </row>
    <row r="2135" spans="1:13" ht="12.75" customHeight="1" x14ac:dyDescent="0.25">
      <c r="A2135" s="340" t="s">
        <v>13814</v>
      </c>
      <c r="B2135" s="348" t="s">
        <v>384</v>
      </c>
      <c r="C2135" s="523" t="s">
        <v>13815</v>
      </c>
      <c r="D2135" s="523"/>
      <c r="E2135" s="523"/>
      <c r="F2135" s="523"/>
      <c r="G2135" s="523"/>
      <c r="H2135" s="523"/>
      <c r="I2135" s="523"/>
      <c r="J2135" s="523"/>
      <c r="K2135" s="523"/>
      <c r="L2135" s="348" t="s">
        <v>8</v>
      </c>
      <c r="M2135" s="341">
        <v>19.25</v>
      </c>
    </row>
    <row r="2136" spans="1:13" ht="12.75" customHeight="1" x14ac:dyDescent="0.25">
      <c r="A2136" s="340" t="s">
        <v>13816</v>
      </c>
      <c r="B2136" s="348" t="s">
        <v>384</v>
      </c>
      <c r="C2136" s="523" t="s">
        <v>13817</v>
      </c>
      <c r="D2136" s="523"/>
      <c r="E2136" s="523"/>
      <c r="F2136" s="523"/>
      <c r="G2136" s="523"/>
      <c r="H2136" s="523"/>
      <c r="I2136" s="523"/>
      <c r="J2136" s="523"/>
      <c r="K2136" s="523"/>
      <c r="L2136" s="348" t="s">
        <v>8</v>
      </c>
      <c r="M2136" s="341">
        <v>45.2</v>
      </c>
    </row>
    <row r="2137" spans="1:13" ht="13.5" customHeight="1" x14ac:dyDescent="0.25">
      <c r="A2137" s="340" t="s">
        <v>13818</v>
      </c>
      <c r="B2137" s="348" t="s">
        <v>384</v>
      </c>
      <c r="C2137" s="523" t="s">
        <v>13819</v>
      </c>
      <c r="D2137" s="523"/>
      <c r="E2137" s="523"/>
      <c r="F2137" s="523"/>
      <c r="G2137" s="523"/>
      <c r="H2137" s="523"/>
      <c r="I2137" s="523"/>
      <c r="J2137" s="523"/>
      <c r="K2137" s="523"/>
      <c r="L2137" s="348" t="s">
        <v>8</v>
      </c>
      <c r="M2137" s="341">
        <v>94.99</v>
      </c>
    </row>
    <row r="2138" spans="1:13" ht="12.75" customHeight="1" x14ac:dyDescent="0.25">
      <c r="A2138" s="340" t="s">
        <v>13820</v>
      </c>
      <c r="B2138" s="348" t="s">
        <v>384</v>
      </c>
      <c r="C2138" s="523" t="s">
        <v>13821</v>
      </c>
      <c r="D2138" s="523"/>
      <c r="E2138" s="523"/>
      <c r="F2138" s="523"/>
      <c r="G2138" s="523"/>
      <c r="H2138" s="523"/>
      <c r="I2138" s="523"/>
      <c r="J2138" s="523"/>
      <c r="K2138" s="523"/>
      <c r="L2138" s="348" t="s">
        <v>8</v>
      </c>
      <c r="M2138" s="341">
        <v>116.96</v>
      </c>
    </row>
    <row r="2139" spans="1:13" ht="13.5" customHeight="1" x14ac:dyDescent="0.25">
      <c r="A2139" s="340" t="s">
        <v>13822</v>
      </c>
      <c r="B2139" s="348" t="s">
        <v>384</v>
      </c>
      <c r="C2139" s="523" t="s">
        <v>13823</v>
      </c>
      <c r="D2139" s="523"/>
      <c r="E2139" s="523"/>
      <c r="F2139" s="523"/>
      <c r="G2139" s="523"/>
      <c r="H2139" s="523"/>
      <c r="I2139" s="523"/>
      <c r="J2139" s="523"/>
      <c r="K2139" s="523"/>
      <c r="L2139" s="348" t="s">
        <v>8</v>
      </c>
      <c r="M2139" s="341">
        <v>150.34</v>
      </c>
    </row>
    <row r="2140" spans="1:13" ht="12.75" customHeight="1" x14ac:dyDescent="0.25">
      <c r="A2140" s="340" t="s">
        <v>13824</v>
      </c>
      <c r="B2140" s="348" t="s">
        <v>384</v>
      </c>
      <c r="C2140" s="523" t="s">
        <v>13825</v>
      </c>
      <c r="D2140" s="523"/>
      <c r="E2140" s="523"/>
      <c r="F2140" s="523"/>
      <c r="G2140" s="523"/>
      <c r="H2140" s="523"/>
      <c r="I2140" s="523"/>
      <c r="J2140" s="523"/>
      <c r="K2140" s="523"/>
      <c r="L2140" s="348" t="s">
        <v>8</v>
      </c>
      <c r="M2140" s="341">
        <v>316.25</v>
      </c>
    </row>
    <row r="2141" spans="1:13" ht="12.75" customHeight="1" x14ac:dyDescent="0.25">
      <c r="A2141" s="338" t="s">
        <v>16556</v>
      </c>
      <c r="B2141" s="347" t="s">
        <v>384</v>
      </c>
      <c r="C2141" s="524" t="s">
        <v>13889</v>
      </c>
      <c r="D2141" s="524"/>
      <c r="E2141" s="524"/>
      <c r="F2141" s="524"/>
      <c r="G2141" s="524"/>
      <c r="H2141" s="524"/>
      <c r="I2141" s="524"/>
      <c r="J2141" s="524"/>
      <c r="K2141" s="524"/>
      <c r="L2141" s="339"/>
      <c r="M2141" s="339"/>
    </row>
    <row r="2142" spans="1:13" ht="13.5" customHeight="1" x14ac:dyDescent="0.25">
      <c r="A2142" s="340" t="s">
        <v>16557</v>
      </c>
      <c r="B2142" s="348" t="s">
        <v>384</v>
      </c>
      <c r="C2142" s="523" t="s">
        <v>10857</v>
      </c>
      <c r="D2142" s="523"/>
      <c r="E2142" s="523"/>
      <c r="F2142" s="523"/>
      <c r="G2142" s="523"/>
      <c r="H2142" s="523"/>
      <c r="I2142" s="523"/>
      <c r="J2142" s="523"/>
      <c r="K2142" s="523"/>
      <c r="L2142" s="348" t="s">
        <v>10</v>
      </c>
      <c r="M2142" s="341">
        <v>191.65</v>
      </c>
    </row>
    <row r="2143" spans="1:13" ht="12.75" customHeight="1" x14ac:dyDescent="0.25">
      <c r="A2143" s="340" t="s">
        <v>16558</v>
      </c>
      <c r="B2143" s="348" t="s">
        <v>384</v>
      </c>
      <c r="C2143" s="523" t="s">
        <v>13890</v>
      </c>
      <c r="D2143" s="523"/>
      <c r="E2143" s="523"/>
      <c r="F2143" s="523"/>
      <c r="G2143" s="523"/>
      <c r="H2143" s="523"/>
      <c r="I2143" s="523"/>
      <c r="J2143" s="523"/>
      <c r="K2143" s="523"/>
      <c r="L2143" s="348" t="s">
        <v>10</v>
      </c>
      <c r="M2143" s="341">
        <v>208.37</v>
      </c>
    </row>
    <row r="2144" spans="1:13" ht="13.5" customHeight="1" x14ac:dyDescent="0.25">
      <c r="A2144" s="340" t="s">
        <v>16559</v>
      </c>
      <c r="B2144" s="348" t="s">
        <v>384</v>
      </c>
      <c r="C2144" s="523" t="s">
        <v>13891</v>
      </c>
      <c r="D2144" s="523"/>
      <c r="E2144" s="523"/>
      <c r="F2144" s="523"/>
      <c r="G2144" s="523"/>
      <c r="H2144" s="523"/>
      <c r="I2144" s="523"/>
      <c r="J2144" s="523"/>
      <c r="K2144" s="523"/>
      <c r="L2144" s="348" t="s">
        <v>10</v>
      </c>
      <c r="M2144" s="341">
        <v>208.37</v>
      </c>
    </row>
    <row r="2145" spans="1:13" ht="12.75" customHeight="1" x14ac:dyDescent="0.25">
      <c r="A2145" s="335" t="s">
        <v>13826</v>
      </c>
      <c r="B2145" s="336"/>
      <c r="C2145" s="525" t="s">
        <v>13827</v>
      </c>
      <c r="D2145" s="525"/>
      <c r="E2145" s="525"/>
      <c r="F2145" s="525"/>
      <c r="G2145" s="525"/>
      <c r="H2145" s="525"/>
      <c r="I2145" s="525"/>
      <c r="J2145" s="525"/>
      <c r="K2145" s="525"/>
      <c r="L2145" s="337"/>
      <c r="M2145" s="337"/>
    </row>
    <row r="2146" spans="1:13" ht="12.75" customHeight="1" x14ac:dyDescent="0.25">
      <c r="A2146" s="338" t="s">
        <v>3734</v>
      </c>
      <c r="B2146" s="347" t="s">
        <v>384</v>
      </c>
      <c r="C2146" s="524" t="s">
        <v>13828</v>
      </c>
      <c r="D2146" s="524"/>
      <c r="E2146" s="524"/>
      <c r="F2146" s="524"/>
      <c r="G2146" s="524"/>
      <c r="H2146" s="524"/>
      <c r="I2146" s="524"/>
      <c r="J2146" s="524"/>
      <c r="K2146" s="524"/>
      <c r="L2146" s="339"/>
      <c r="M2146" s="339"/>
    </row>
    <row r="2147" spans="1:13" ht="13.5" customHeight="1" x14ac:dyDescent="0.25">
      <c r="A2147" s="340" t="s">
        <v>13829</v>
      </c>
      <c r="B2147" s="348" t="s">
        <v>384</v>
      </c>
      <c r="C2147" s="523" t="s">
        <v>13830</v>
      </c>
      <c r="D2147" s="523"/>
      <c r="E2147" s="523"/>
      <c r="F2147" s="523"/>
      <c r="G2147" s="523"/>
      <c r="H2147" s="523"/>
      <c r="I2147" s="523"/>
      <c r="J2147" s="523"/>
      <c r="K2147" s="523"/>
      <c r="L2147" s="348" t="s">
        <v>9</v>
      </c>
      <c r="M2147" s="341">
        <v>2.65</v>
      </c>
    </row>
    <row r="2148" spans="1:13" ht="12.75" customHeight="1" x14ac:dyDescent="0.25">
      <c r="A2148" s="340" t="s">
        <v>13831</v>
      </c>
      <c r="B2148" s="348" t="s">
        <v>384</v>
      </c>
      <c r="C2148" s="523" t="s">
        <v>13832</v>
      </c>
      <c r="D2148" s="523"/>
      <c r="E2148" s="523"/>
      <c r="F2148" s="523"/>
      <c r="G2148" s="523"/>
      <c r="H2148" s="523"/>
      <c r="I2148" s="523"/>
      <c r="J2148" s="523"/>
      <c r="K2148" s="523"/>
      <c r="L2148" s="348" t="s">
        <v>9</v>
      </c>
      <c r="M2148" s="341">
        <v>4.49</v>
      </c>
    </row>
    <row r="2149" spans="1:13" ht="12.75" customHeight="1" x14ac:dyDescent="0.25">
      <c r="A2149" s="338" t="s">
        <v>3791</v>
      </c>
      <c r="B2149" s="347" t="s">
        <v>384</v>
      </c>
      <c r="C2149" s="524" t="s">
        <v>13833</v>
      </c>
      <c r="D2149" s="524"/>
      <c r="E2149" s="524"/>
      <c r="F2149" s="524"/>
      <c r="G2149" s="524"/>
      <c r="H2149" s="524"/>
      <c r="I2149" s="524"/>
      <c r="J2149" s="524"/>
      <c r="K2149" s="524"/>
      <c r="L2149" s="339"/>
      <c r="M2149" s="339"/>
    </row>
    <row r="2150" spans="1:13" ht="13.5" customHeight="1" x14ac:dyDescent="0.25">
      <c r="A2150" s="340" t="s">
        <v>13834</v>
      </c>
      <c r="B2150" s="348" t="s">
        <v>384</v>
      </c>
      <c r="C2150" s="523" t="s">
        <v>13835</v>
      </c>
      <c r="D2150" s="523"/>
      <c r="E2150" s="523"/>
      <c r="F2150" s="523"/>
      <c r="G2150" s="523"/>
      <c r="H2150" s="523"/>
      <c r="I2150" s="523"/>
      <c r="J2150" s="523"/>
      <c r="K2150" s="523"/>
      <c r="L2150" s="348" t="s">
        <v>10</v>
      </c>
      <c r="M2150" s="341">
        <v>15.43</v>
      </c>
    </row>
    <row r="2151" spans="1:13" ht="12.75" customHeight="1" x14ac:dyDescent="0.25">
      <c r="A2151" s="338" t="s">
        <v>3800</v>
      </c>
      <c r="B2151" s="347" t="s">
        <v>384</v>
      </c>
      <c r="C2151" s="524" t="s">
        <v>13836</v>
      </c>
      <c r="D2151" s="524"/>
      <c r="E2151" s="524"/>
      <c r="F2151" s="524"/>
      <c r="G2151" s="524"/>
      <c r="H2151" s="524"/>
      <c r="I2151" s="524"/>
      <c r="J2151" s="524"/>
      <c r="K2151" s="524"/>
      <c r="L2151" s="339"/>
      <c r="M2151" s="339"/>
    </row>
    <row r="2152" spans="1:13" ht="13.5" customHeight="1" x14ac:dyDescent="0.25">
      <c r="A2152" s="340" t="s">
        <v>13837</v>
      </c>
      <c r="B2152" s="348" t="s">
        <v>384</v>
      </c>
      <c r="C2152" s="523" t="s">
        <v>13838</v>
      </c>
      <c r="D2152" s="523"/>
      <c r="E2152" s="523"/>
      <c r="F2152" s="523"/>
      <c r="G2152" s="523"/>
      <c r="H2152" s="523"/>
      <c r="I2152" s="523"/>
      <c r="J2152" s="523"/>
      <c r="K2152" s="523"/>
      <c r="L2152" s="348" t="s">
        <v>10</v>
      </c>
      <c r="M2152" s="341">
        <v>201.74</v>
      </c>
    </row>
    <row r="2153" spans="1:13" ht="12.75" customHeight="1" x14ac:dyDescent="0.25">
      <c r="A2153" s="340" t="s">
        <v>13839</v>
      </c>
      <c r="B2153" s="348" t="s">
        <v>384</v>
      </c>
      <c r="C2153" s="523" t="s">
        <v>13840</v>
      </c>
      <c r="D2153" s="523"/>
      <c r="E2153" s="523"/>
      <c r="F2153" s="523"/>
      <c r="G2153" s="523"/>
      <c r="H2153" s="523"/>
      <c r="I2153" s="523"/>
      <c r="J2153" s="523"/>
      <c r="K2153" s="523"/>
      <c r="L2153" s="348" t="s">
        <v>10</v>
      </c>
      <c r="M2153" s="341">
        <v>201.74</v>
      </c>
    </row>
    <row r="2154" spans="1:13" ht="12.75" customHeight="1" x14ac:dyDescent="0.25">
      <c r="A2154" s="338" t="s">
        <v>3821</v>
      </c>
      <c r="B2154" s="347" t="s">
        <v>384</v>
      </c>
      <c r="C2154" s="524" t="s">
        <v>13841</v>
      </c>
      <c r="D2154" s="524"/>
      <c r="E2154" s="524"/>
      <c r="F2154" s="524"/>
      <c r="G2154" s="524"/>
      <c r="H2154" s="524"/>
      <c r="I2154" s="524"/>
      <c r="J2154" s="524"/>
      <c r="K2154" s="524"/>
      <c r="L2154" s="339"/>
      <c r="M2154" s="339"/>
    </row>
    <row r="2155" spans="1:13" ht="13.5" customHeight="1" x14ac:dyDescent="0.25">
      <c r="A2155" s="340" t="s">
        <v>13842</v>
      </c>
      <c r="B2155" s="348" t="s">
        <v>384</v>
      </c>
      <c r="C2155" s="523" t="s">
        <v>13838</v>
      </c>
      <c r="D2155" s="523"/>
      <c r="E2155" s="523"/>
      <c r="F2155" s="523"/>
      <c r="G2155" s="523"/>
      <c r="H2155" s="523"/>
      <c r="I2155" s="523"/>
      <c r="J2155" s="523"/>
      <c r="K2155" s="523"/>
      <c r="L2155" s="348" t="s">
        <v>10</v>
      </c>
      <c r="M2155" s="341">
        <v>215.24</v>
      </c>
    </row>
    <row r="2156" spans="1:13" ht="12.75" customHeight="1" x14ac:dyDescent="0.25">
      <c r="A2156" s="340" t="s">
        <v>13843</v>
      </c>
      <c r="B2156" s="348" t="s">
        <v>384</v>
      </c>
      <c r="C2156" s="523" t="s">
        <v>13840</v>
      </c>
      <c r="D2156" s="523"/>
      <c r="E2156" s="523"/>
      <c r="F2156" s="523"/>
      <c r="G2156" s="523"/>
      <c r="H2156" s="523"/>
      <c r="I2156" s="523"/>
      <c r="J2156" s="523"/>
      <c r="K2156" s="523"/>
      <c r="L2156" s="348" t="s">
        <v>10</v>
      </c>
      <c r="M2156" s="341">
        <v>215.24</v>
      </c>
    </row>
    <row r="2157" spans="1:13" ht="13.5" customHeight="1" x14ac:dyDescent="0.25">
      <c r="A2157" s="338" t="s">
        <v>3863</v>
      </c>
      <c r="B2157" s="347" t="s">
        <v>384</v>
      </c>
      <c r="C2157" s="524" t="s">
        <v>13844</v>
      </c>
      <c r="D2157" s="524"/>
      <c r="E2157" s="524"/>
      <c r="F2157" s="524"/>
      <c r="G2157" s="524"/>
      <c r="H2157" s="524"/>
      <c r="I2157" s="524"/>
      <c r="J2157" s="524"/>
      <c r="K2157" s="524"/>
      <c r="L2157" s="339"/>
      <c r="M2157" s="339"/>
    </row>
    <row r="2158" spans="1:13" ht="12.75" customHeight="1" x14ac:dyDescent="0.25">
      <c r="A2158" s="340" t="s">
        <v>13845</v>
      </c>
      <c r="B2158" s="348" t="s">
        <v>384</v>
      </c>
      <c r="C2158" s="523" t="s">
        <v>13838</v>
      </c>
      <c r="D2158" s="523"/>
      <c r="E2158" s="523"/>
      <c r="F2158" s="523"/>
      <c r="G2158" s="523"/>
      <c r="H2158" s="523"/>
      <c r="I2158" s="523"/>
      <c r="J2158" s="523"/>
      <c r="K2158" s="523"/>
      <c r="L2158" s="348" t="s">
        <v>10</v>
      </c>
      <c r="M2158" s="341">
        <v>207.84</v>
      </c>
    </row>
    <row r="2159" spans="1:13" ht="12.75" customHeight="1" x14ac:dyDescent="0.25">
      <c r="A2159" s="340" t="s">
        <v>13846</v>
      </c>
      <c r="B2159" s="348" t="s">
        <v>384</v>
      </c>
      <c r="C2159" s="523" t="s">
        <v>13847</v>
      </c>
      <c r="D2159" s="523"/>
      <c r="E2159" s="523"/>
      <c r="F2159" s="523"/>
      <c r="G2159" s="523"/>
      <c r="H2159" s="523"/>
      <c r="I2159" s="523"/>
      <c r="J2159" s="523"/>
      <c r="K2159" s="523"/>
      <c r="L2159" s="348" t="s">
        <v>10</v>
      </c>
      <c r="M2159" s="341">
        <v>24.14</v>
      </c>
    </row>
    <row r="2160" spans="1:13" ht="13.5" customHeight="1" x14ac:dyDescent="0.25">
      <c r="A2160" s="340" t="s">
        <v>13848</v>
      </c>
      <c r="B2160" s="348" t="s">
        <v>384</v>
      </c>
      <c r="C2160" s="523" t="s">
        <v>13849</v>
      </c>
      <c r="D2160" s="523"/>
      <c r="E2160" s="523"/>
      <c r="F2160" s="523"/>
      <c r="G2160" s="523"/>
      <c r="H2160" s="523"/>
      <c r="I2160" s="523"/>
      <c r="J2160" s="523"/>
      <c r="K2160" s="523"/>
      <c r="L2160" s="348" t="s">
        <v>10</v>
      </c>
      <c r="M2160" s="341">
        <v>293.44</v>
      </c>
    </row>
    <row r="2161" spans="1:13" ht="12.75" customHeight="1" x14ac:dyDescent="0.25">
      <c r="A2161" s="340" t="s">
        <v>13850</v>
      </c>
      <c r="B2161" s="348" t="s">
        <v>384</v>
      </c>
      <c r="C2161" s="523" t="s">
        <v>13851</v>
      </c>
      <c r="D2161" s="523"/>
      <c r="E2161" s="523"/>
      <c r="F2161" s="523"/>
      <c r="G2161" s="523"/>
      <c r="H2161" s="523"/>
      <c r="I2161" s="523"/>
      <c r="J2161" s="523"/>
      <c r="K2161" s="523"/>
      <c r="L2161" s="348" t="s">
        <v>10</v>
      </c>
      <c r="M2161" s="341">
        <v>23.19</v>
      </c>
    </row>
    <row r="2162" spans="1:13" ht="12.75" customHeight="1" x14ac:dyDescent="0.25">
      <c r="A2162" s="338" t="s">
        <v>3873</v>
      </c>
      <c r="B2162" s="347" t="s">
        <v>384</v>
      </c>
      <c r="C2162" s="524" t="s">
        <v>13852</v>
      </c>
      <c r="D2162" s="524"/>
      <c r="E2162" s="524"/>
      <c r="F2162" s="524"/>
      <c r="G2162" s="524"/>
      <c r="H2162" s="524"/>
      <c r="I2162" s="524"/>
      <c r="J2162" s="524"/>
      <c r="K2162" s="524"/>
      <c r="L2162" s="339"/>
      <c r="M2162" s="339"/>
    </row>
    <row r="2163" spans="1:13" ht="13.5" customHeight="1" x14ac:dyDescent="0.25">
      <c r="A2163" s="340" t="s">
        <v>13853</v>
      </c>
      <c r="B2163" s="348" t="s">
        <v>384</v>
      </c>
      <c r="C2163" s="523" t="s">
        <v>13838</v>
      </c>
      <c r="D2163" s="523"/>
      <c r="E2163" s="523"/>
      <c r="F2163" s="523"/>
      <c r="G2163" s="523"/>
      <c r="H2163" s="523"/>
      <c r="I2163" s="523"/>
      <c r="J2163" s="523"/>
      <c r="K2163" s="523"/>
      <c r="L2163" s="348" t="s">
        <v>10</v>
      </c>
      <c r="M2163" s="341">
        <v>215.74</v>
      </c>
    </row>
    <row r="2164" spans="1:13" ht="12.75" customHeight="1" x14ac:dyDescent="0.25">
      <c r="A2164" s="338" t="s">
        <v>4073</v>
      </c>
      <c r="B2164" s="347" t="s">
        <v>384</v>
      </c>
      <c r="C2164" s="524" t="s">
        <v>10545</v>
      </c>
      <c r="D2164" s="524"/>
      <c r="E2164" s="524"/>
      <c r="F2164" s="524"/>
      <c r="G2164" s="524"/>
      <c r="H2164" s="524"/>
      <c r="I2164" s="524"/>
      <c r="J2164" s="524"/>
      <c r="K2164" s="524"/>
      <c r="L2164" s="339"/>
      <c r="M2164" s="339"/>
    </row>
    <row r="2165" spans="1:13" ht="13.5" customHeight="1" x14ac:dyDescent="0.25">
      <c r="A2165" s="340" t="s">
        <v>13854</v>
      </c>
      <c r="B2165" s="348" t="s">
        <v>384</v>
      </c>
      <c r="C2165" s="523" t="s">
        <v>13855</v>
      </c>
      <c r="D2165" s="523"/>
      <c r="E2165" s="523"/>
      <c r="F2165" s="523"/>
      <c r="G2165" s="523"/>
      <c r="H2165" s="523"/>
      <c r="I2165" s="523"/>
      <c r="J2165" s="523"/>
      <c r="K2165" s="523"/>
      <c r="L2165" s="348" t="s">
        <v>13856</v>
      </c>
      <c r="M2165" s="341">
        <v>1.43</v>
      </c>
    </row>
    <row r="2166" spans="1:13" ht="12.75" customHeight="1" x14ac:dyDescent="0.25">
      <c r="A2166" s="340" t="s">
        <v>13857</v>
      </c>
      <c r="B2166" s="348" t="s">
        <v>384</v>
      </c>
      <c r="C2166" s="523" t="s">
        <v>13858</v>
      </c>
      <c r="D2166" s="523"/>
      <c r="E2166" s="523"/>
      <c r="F2166" s="523"/>
      <c r="G2166" s="523"/>
      <c r="H2166" s="523"/>
      <c r="I2166" s="523"/>
      <c r="J2166" s="523"/>
      <c r="K2166" s="523"/>
      <c r="L2166" s="348" t="s">
        <v>13856</v>
      </c>
      <c r="M2166" s="341">
        <v>1.02</v>
      </c>
    </row>
    <row r="2167" spans="1:13" ht="12.75" customHeight="1" x14ac:dyDescent="0.25">
      <c r="A2167" s="338" t="s">
        <v>4254</v>
      </c>
      <c r="B2167" s="347" t="s">
        <v>384</v>
      </c>
      <c r="C2167" s="524" t="s">
        <v>496</v>
      </c>
      <c r="D2167" s="524"/>
      <c r="E2167" s="524"/>
      <c r="F2167" s="524"/>
      <c r="G2167" s="524"/>
      <c r="H2167" s="524"/>
      <c r="I2167" s="524"/>
      <c r="J2167" s="524"/>
      <c r="K2167" s="524"/>
      <c r="L2167" s="339"/>
      <c r="M2167" s="339"/>
    </row>
    <row r="2168" spans="1:13" ht="13.5" customHeight="1" x14ac:dyDescent="0.25">
      <c r="A2168" s="340" t="s">
        <v>13859</v>
      </c>
      <c r="B2168" s="348" t="s">
        <v>384</v>
      </c>
      <c r="C2168" s="523" t="s">
        <v>13860</v>
      </c>
      <c r="D2168" s="523"/>
      <c r="E2168" s="523"/>
      <c r="F2168" s="523"/>
      <c r="G2168" s="523"/>
      <c r="H2168" s="523"/>
      <c r="I2168" s="523"/>
      <c r="J2168" s="523"/>
      <c r="K2168" s="523"/>
      <c r="L2168" s="348" t="s">
        <v>9</v>
      </c>
      <c r="M2168" s="341">
        <v>2.4500000000000002</v>
      </c>
    </row>
    <row r="2169" spans="1:13" ht="12.75" customHeight="1" x14ac:dyDescent="0.25">
      <c r="A2169" s="338" t="s">
        <v>4338</v>
      </c>
      <c r="B2169" s="347" t="s">
        <v>384</v>
      </c>
      <c r="C2169" s="524" t="s">
        <v>13861</v>
      </c>
      <c r="D2169" s="524"/>
      <c r="E2169" s="524"/>
      <c r="F2169" s="524"/>
      <c r="G2169" s="524"/>
      <c r="H2169" s="524"/>
      <c r="I2169" s="524"/>
      <c r="J2169" s="524"/>
      <c r="K2169" s="524"/>
      <c r="L2169" s="339"/>
      <c r="M2169" s="339"/>
    </row>
    <row r="2170" spans="1:13" ht="13.5" customHeight="1" x14ac:dyDescent="0.25">
      <c r="A2170" s="340" t="s">
        <v>13862</v>
      </c>
      <c r="B2170" s="348" t="s">
        <v>384</v>
      </c>
      <c r="C2170" s="523" t="s">
        <v>13863</v>
      </c>
      <c r="D2170" s="523"/>
      <c r="E2170" s="523"/>
      <c r="F2170" s="523"/>
      <c r="G2170" s="523"/>
      <c r="H2170" s="523"/>
      <c r="I2170" s="523"/>
      <c r="J2170" s="523"/>
      <c r="K2170" s="523"/>
      <c r="L2170" s="348" t="s">
        <v>381</v>
      </c>
      <c r="M2170" s="341">
        <v>390.16</v>
      </c>
    </row>
    <row r="2171" spans="1:13" ht="12.75" customHeight="1" x14ac:dyDescent="0.25">
      <c r="A2171" s="338" t="s">
        <v>4376</v>
      </c>
      <c r="B2171" s="347" t="s">
        <v>384</v>
      </c>
      <c r="C2171" s="524" t="s">
        <v>13864</v>
      </c>
      <c r="D2171" s="524"/>
      <c r="E2171" s="524"/>
      <c r="F2171" s="524"/>
      <c r="G2171" s="524"/>
      <c r="H2171" s="524"/>
      <c r="I2171" s="524"/>
      <c r="J2171" s="524"/>
      <c r="K2171" s="524"/>
      <c r="L2171" s="339"/>
      <c r="M2171" s="339"/>
    </row>
    <row r="2172" spans="1:13" ht="12.75" customHeight="1" x14ac:dyDescent="0.25">
      <c r="A2172" s="340" t="s">
        <v>13865</v>
      </c>
      <c r="B2172" s="348" t="s">
        <v>384</v>
      </c>
      <c r="C2172" s="523" t="s">
        <v>13866</v>
      </c>
      <c r="D2172" s="523"/>
      <c r="E2172" s="523"/>
      <c r="F2172" s="523"/>
      <c r="G2172" s="523"/>
      <c r="H2172" s="523"/>
      <c r="I2172" s="523"/>
      <c r="J2172" s="523"/>
      <c r="K2172" s="523"/>
      <c r="L2172" s="348" t="s">
        <v>9</v>
      </c>
      <c r="M2172" s="341">
        <v>55.88</v>
      </c>
    </row>
    <row r="2173" spans="1:13" ht="13.5" customHeight="1" x14ac:dyDescent="0.25">
      <c r="A2173" s="338" t="s">
        <v>4388</v>
      </c>
      <c r="B2173" s="347" t="s">
        <v>384</v>
      </c>
      <c r="C2173" s="524" t="s">
        <v>13867</v>
      </c>
      <c r="D2173" s="524"/>
      <c r="E2173" s="524"/>
      <c r="F2173" s="524"/>
      <c r="G2173" s="524"/>
      <c r="H2173" s="524"/>
      <c r="I2173" s="524"/>
      <c r="J2173" s="524"/>
      <c r="K2173" s="524"/>
      <c r="L2173" s="339"/>
      <c r="M2173" s="339"/>
    </row>
    <row r="2174" spans="1:13" ht="12.75" customHeight="1" x14ac:dyDescent="0.25">
      <c r="A2174" s="340" t="s">
        <v>13868</v>
      </c>
      <c r="B2174" s="348" t="s">
        <v>384</v>
      </c>
      <c r="C2174" s="523" t="s">
        <v>13866</v>
      </c>
      <c r="D2174" s="523"/>
      <c r="E2174" s="523"/>
      <c r="F2174" s="523"/>
      <c r="G2174" s="523"/>
      <c r="H2174" s="523"/>
      <c r="I2174" s="523"/>
      <c r="J2174" s="523"/>
      <c r="K2174" s="523"/>
      <c r="L2174" s="348" t="s">
        <v>9</v>
      </c>
      <c r="M2174" s="341">
        <v>39.71</v>
      </c>
    </row>
    <row r="2175" spans="1:13" ht="12.75" customHeight="1" x14ac:dyDescent="0.25">
      <c r="A2175" s="338" t="s">
        <v>4466</v>
      </c>
      <c r="B2175" s="347" t="s">
        <v>384</v>
      </c>
      <c r="C2175" s="524" t="s">
        <v>13869</v>
      </c>
      <c r="D2175" s="524"/>
      <c r="E2175" s="524"/>
      <c r="F2175" s="524"/>
      <c r="G2175" s="524"/>
      <c r="H2175" s="524"/>
      <c r="I2175" s="524"/>
      <c r="J2175" s="524"/>
      <c r="K2175" s="524"/>
      <c r="L2175" s="339"/>
      <c r="M2175" s="339"/>
    </row>
    <row r="2176" spans="1:13" ht="13.5" customHeight="1" x14ac:dyDescent="0.25">
      <c r="A2176" s="340" t="s">
        <v>13870</v>
      </c>
      <c r="B2176" s="348" t="s">
        <v>384</v>
      </c>
      <c r="C2176" s="523" t="s">
        <v>13871</v>
      </c>
      <c r="D2176" s="523"/>
      <c r="E2176" s="523"/>
      <c r="F2176" s="523"/>
      <c r="G2176" s="523"/>
      <c r="H2176" s="523"/>
      <c r="I2176" s="523"/>
      <c r="J2176" s="523"/>
      <c r="K2176" s="523"/>
      <c r="L2176" s="348" t="s">
        <v>9</v>
      </c>
      <c r="M2176" s="341">
        <v>101.73</v>
      </c>
    </row>
    <row r="2177" spans="1:13" ht="12.75" customHeight="1" x14ac:dyDescent="0.25">
      <c r="A2177" s="340" t="s">
        <v>13872</v>
      </c>
      <c r="B2177" s="348" t="s">
        <v>384</v>
      </c>
      <c r="C2177" s="523" t="s">
        <v>13873</v>
      </c>
      <c r="D2177" s="523"/>
      <c r="E2177" s="523"/>
      <c r="F2177" s="523"/>
      <c r="G2177" s="523"/>
      <c r="H2177" s="523"/>
      <c r="I2177" s="523"/>
      <c r="J2177" s="523"/>
      <c r="K2177" s="523"/>
      <c r="L2177" s="348" t="s">
        <v>9</v>
      </c>
      <c r="M2177" s="341">
        <v>87.77</v>
      </c>
    </row>
    <row r="2178" spans="1:13" ht="13.5" customHeight="1" x14ac:dyDescent="0.25">
      <c r="A2178" s="340" t="s">
        <v>13874</v>
      </c>
      <c r="B2178" s="348" t="s">
        <v>384</v>
      </c>
      <c r="C2178" s="523" t="s">
        <v>13875</v>
      </c>
      <c r="D2178" s="523"/>
      <c r="E2178" s="523"/>
      <c r="F2178" s="523"/>
      <c r="G2178" s="523"/>
      <c r="H2178" s="523"/>
      <c r="I2178" s="523"/>
      <c r="J2178" s="523"/>
      <c r="K2178" s="523"/>
      <c r="L2178" s="348" t="s">
        <v>9</v>
      </c>
      <c r="M2178" s="341">
        <v>89.04</v>
      </c>
    </row>
    <row r="2179" spans="1:13" ht="12.75" customHeight="1" x14ac:dyDescent="0.25">
      <c r="A2179" s="338" t="s">
        <v>4484</v>
      </c>
      <c r="B2179" s="347" t="s">
        <v>384</v>
      </c>
      <c r="C2179" s="524" t="s">
        <v>13876</v>
      </c>
      <c r="D2179" s="524"/>
      <c r="E2179" s="524"/>
      <c r="F2179" s="524"/>
      <c r="G2179" s="524"/>
      <c r="H2179" s="524"/>
      <c r="I2179" s="524"/>
      <c r="J2179" s="524"/>
      <c r="K2179" s="524"/>
      <c r="L2179" s="339"/>
      <c r="M2179" s="339"/>
    </row>
    <row r="2180" spans="1:13" ht="12.75" customHeight="1" x14ac:dyDescent="0.25">
      <c r="A2180" s="340" t="s">
        <v>19</v>
      </c>
      <c r="B2180" s="348" t="s">
        <v>384</v>
      </c>
      <c r="C2180" s="523" t="s">
        <v>13877</v>
      </c>
      <c r="D2180" s="523"/>
      <c r="E2180" s="523"/>
      <c r="F2180" s="523"/>
      <c r="G2180" s="523"/>
      <c r="H2180" s="523"/>
      <c r="I2180" s="523"/>
      <c r="J2180" s="523"/>
      <c r="K2180" s="523"/>
      <c r="L2180" s="348" t="s">
        <v>9</v>
      </c>
      <c r="M2180" s="341">
        <v>14.77</v>
      </c>
    </row>
    <row r="2181" spans="1:13" ht="13.5" customHeight="1" x14ac:dyDescent="0.25">
      <c r="A2181" s="340" t="s">
        <v>13878</v>
      </c>
      <c r="B2181" s="348" t="s">
        <v>384</v>
      </c>
      <c r="C2181" s="523" t="s">
        <v>13879</v>
      </c>
      <c r="D2181" s="523"/>
      <c r="E2181" s="523"/>
      <c r="F2181" s="523"/>
      <c r="G2181" s="523"/>
      <c r="H2181" s="523"/>
      <c r="I2181" s="523"/>
      <c r="J2181" s="523"/>
      <c r="K2181" s="523"/>
      <c r="L2181" s="348" t="s">
        <v>9</v>
      </c>
      <c r="M2181" s="341">
        <v>18.7</v>
      </c>
    </row>
    <row r="2182" spans="1:13" ht="12.75" customHeight="1" x14ac:dyDescent="0.25">
      <c r="A2182" s="335" t="s">
        <v>13880</v>
      </c>
      <c r="B2182" s="336"/>
      <c r="C2182" s="525" t="s">
        <v>16560</v>
      </c>
      <c r="D2182" s="525"/>
      <c r="E2182" s="525"/>
      <c r="F2182" s="525"/>
      <c r="G2182" s="525"/>
      <c r="H2182" s="525"/>
      <c r="I2182" s="525"/>
      <c r="J2182" s="525"/>
      <c r="K2182" s="525"/>
      <c r="L2182" s="337"/>
      <c r="M2182" s="337"/>
    </row>
    <row r="2183" spans="1:13" ht="13.5" customHeight="1" x14ac:dyDescent="0.25">
      <c r="A2183" s="338" t="s">
        <v>13909</v>
      </c>
      <c r="B2183" s="347" t="s">
        <v>384</v>
      </c>
      <c r="C2183" s="524" t="s">
        <v>13910</v>
      </c>
      <c r="D2183" s="524"/>
      <c r="E2183" s="524"/>
      <c r="F2183" s="524"/>
      <c r="G2183" s="524"/>
      <c r="H2183" s="524"/>
      <c r="I2183" s="524"/>
      <c r="J2183" s="524"/>
      <c r="K2183" s="524"/>
      <c r="L2183" s="339"/>
      <c r="M2183" s="339"/>
    </row>
    <row r="2184" spans="1:13" ht="12.75" customHeight="1" x14ac:dyDescent="0.25">
      <c r="A2184" s="340" t="s">
        <v>13911</v>
      </c>
      <c r="B2184" s="348" t="s">
        <v>384</v>
      </c>
      <c r="C2184" s="523" t="s">
        <v>13912</v>
      </c>
      <c r="D2184" s="523"/>
      <c r="E2184" s="523"/>
      <c r="F2184" s="523"/>
      <c r="G2184" s="523"/>
      <c r="H2184" s="523"/>
      <c r="I2184" s="523"/>
      <c r="J2184" s="523"/>
      <c r="K2184" s="523"/>
      <c r="L2184" s="348" t="s">
        <v>9</v>
      </c>
      <c r="M2184" s="341">
        <v>22.51</v>
      </c>
    </row>
    <row r="2185" spans="1:13" ht="12.75" customHeight="1" x14ac:dyDescent="0.25">
      <c r="A2185" s="340" t="s">
        <v>13913</v>
      </c>
      <c r="B2185" s="348" t="s">
        <v>384</v>
      </c>
      <c r="C2185" s="523" t="s">
        <v>13914</v>
      </c>
      <c r="D2185" s="523"/>
      <c r="E2185" s="523"/>
      <c r="F2185" s="523"/>
      <c r="G2185" s="523"/>
      <c r="H2185" s="523"/>
      <c r="I2185" s="523"/>
      <c r="J2185" s="523"/>
      <c r="K2185" s="523"/>
      <c r="L2185" s="348" t="s">
        <v>9</v>
      </c>
      <c r="M2185" s="341">
        <v>19.809999999999999</v>
      </c>
    </row>
    <row r="2186" spans="1:13" ht="13.5" customHeight="1" x14ac:dyDescent="0.25">
      <c r="A2186" s="340" t="s">
        <v>13915</v>
      </c>
      <c r="B2186" s="348" t="s">
        <v>384</v>
      </c>
      <c r="C2186" s="523" t="s">
        <v>13916</v>
      </c>
      <c r="D2186" s="523"/>
      <c r="E2186" s="523"/>
      <c r="F2186" s="523"/>
      <c r="G2186" s="523"/>
      <c r="H2186" s="523"/>
      <c r="I2186" s="523"/>
      <c r="J2186" s="523"/>
      <c r="K2186" s="523"/>
      <c r="L2186" s="348" t="s">
        <v>9</v>
      </c>
      <c r="M2186" s="341">
        <v>25.21</v>
      </c>
    </row>
    <row r="2187" spans="1:13" ht="12.75" customHeight="1" x14ac:dyDescent="0.25">
      <c r="A2187" s="338" t="s">
        <v>13917</v>
      </c>
      <c r="B2187" s="347" t="s">
        <v>384</v>
      </c>
      <c r="C2187" s="524" t="s">
        <v>13918</v>
      </c>
      <c r="D2187" s="524"/>
      <c r="E2187" s="524"/>
      <c r="F2187" s="524"/>
      <c r="G2187" s="524"/>
      <c r="H2187" s="524"/>
      <c r="I2187" s="524"/>
      <c r="J2187" s="524"/>
      <c r="K2187" s="524"/>
      <c r="L2187" s="339"/>
      <c r="M2187" s="339"/>
    </row>
    <row r="2188" spans="1:13" ht="13.5" customHeight="1" x14ac:dyDescent="0.25">
      <c r="A2188" s="340" t="s">
        <v>13919</v>
      </c>
      <c r="B2188" s="348" t="s">
        <v>384</v>
      </c>
      <c r="C2188" s="523" t="s">
        <v>13920</v>
      </c>
      <c r="D2188" s="523"/>
      <c r="E2188" s="523"/>
      <c r="F2188" s="523"/>
      <c r="G2188" s="523"/>
      <c r="H2188" s="523"/>
      <c r="I2188" s="523"/>
      <c r="J2188" s="523"/>
      <c r="K2188" s="523"/>
      <c r="L2188" s="348" t="s">
        <v>510</v>
      </c>
      <c r="M2188" s="341">
        <v>19.079999999999998</v>
      </c>
    </row>
    <row r="2189" spans="1:13" ht="12.75" customHeight="1" x14ac:dyDescent="0.25">
      <c r="A2189" s="340" t="s">
        <v>13921</v>
      </c>
      <c r="B2189" s="348" t="s">
        <v>384</v>
      </c>
      <c r="C2189" s="523" t="s">
        <v>13922</v>
      </c>
      <c r="D2189" s="523"/>
      <c r="E2189" s="523"/>
      <c r="F2189" s="523"/>
      <c r="G2189" s="523"/>
      <c r="H2189" s="523"/>
      <c r="I2189" s="523"/>
      <c r="J2189" s="523"/>
      <c r="K2189" s="523"/>
      <c r="L2189" s="348" t="s">
        <v>510</v>
      </c>
      <c r="M2189" s="341">
        <v>38.17</v>
      </c>
    </row>
    <row r="2190" spans="1:13" ht="12.75" customHeight="1" x14ac:dyDescent="0.25">
      <c r="A2190" s="340" t="s">
        <v>13923</v>
      </c>
      <c r="B2190" s="348" t="s">
        <v>384</v>
      </c>
      <c r="C2190" s="523" t="s">
        <v>13924</v>
      </c>
      <c r="D2190" s="523"/>
      <c r="E2190" s="523"/>
      <c r="F2190" s="523"/>
      <c r="G2190" s="523"/>
      <c r="H2190" s="523"/>
      <c r="I2190" s="523"/>
      <c r="J2190" s="523"/>
      <c r="K2190" s="523"/>
      <c r="L2190" s="348" t="s">
        <v>510</v>
      </c>
      <c r="M2190" s="341">
        <v>8.26</v>
      </c>
    </row>
    <row r="2191" spans="1:13" ht="13.5" customHeight="1" x14ac:dyDescent="0.25">
      <c r="A2191" s="340" t="s">
        <v>13925</v>
      </c>
      <c r="B2191" s="348" t="s">
        <v>384</v>
      </c>
      <c r="C2191" s="523" t="s">
        <v>13926</v>
      </c>
      <c r="D2191" s="523"/>
      <c r="E2191" s="523"/>
      <c r="F2191" s="523"/>
      <c r="G2191" s="523"/>
      <c r="H2191" s="523"/>
      <c r="I2191" s="523"/>
      <c r="J2191" s="523"/>
      <c r="K2191" s="523"/>
      <c r="L2191" s="348" t="s">
        <v>9</v>
      </c>
      <c r="M2191" s="341">
        <v>23.77</v>
      </c>
    </row>
    <row r="2192" spans="1:13" ht="12.75" customHeight="1" x14ac:dyDescent="0.25">
      <c r="A2192" s="338" t="s">
        <v>13927</v>
      </c>
      <c r="B2192" s="347" t="s">
        <v>384</v>
      </c>
      <c r="C2192" s="524" t="s">
        <v>13928</v>
      </c>
      <c r="D2192" s="524"/>
      <c r="E2192" s="524"/>
      <c r="F2192" s="524"/>
      <c r="G2192" s="524"/>
      <c r="H2192" s="524"/>
      <c r="I2192" s="524"/>
      <c r="J2192" s="524"/>
      <c r="K2192" s="524"/>
      <c r="L2192" s="339"/>
      <c r="M2192" s="339"/>
    </row>
    <row r="2193" spans="1:13" ht="12.75" customHeight="1" x14ac:dyDescent="0.25">
      <c r="A2193" s="340" t="s">
        <v>13929</v>
      </c>
      <c r="B2193" s="348" t="s">
        <v>384</v>
      </c>
      <c r="C2193" s="523" t="s">
        <v>13930</v>
      </c>
      <c r="D2193" s="523"/>
      <c r="E2193" s="523"/>
      <c r="F2193" s="523"/>
      <c r="G2193" s="523"/>
      <c r="H2193" s="523"/>
      <c r="I2193" s="523"/>
      <c r="J2193" s="523"/>
      <c r="K2193" s="523"/>
      <c r="L2193" s="348" t="s">
        <v>10</v>
      </c>
      <c r="M2193" s="341">
        <v>78</v>
      </c>
    </row>
    <row r="2194" spans="1:13" ht="13.5" customHeight="1" x14ac:dyDescent="0.25">
      <c r="A2194" s="340" t="s">
        <v>13931</v>
      </c>
      <c r="B2194" s="348" t="s">
        <v>384</v>
      </c>
      <c r="C2194" s="523" t="s">
        <v>9763</v>
      </c>
      <c r="D2194" s="523"/>
      <c r="E2194" s="523"/>
      <c r="F2194" s="523"/>
      <c r="G2194" s="523"/>
      <c r="H2194" s="523"/>
      <c r="I2194" s="523"/>
      <c r="J2194" s="523"/>
      <c r="K2194" s="523"/>
      <c r="L2194" s="348" t="s">
        <v>10</v>
      </c>
      <c r="M2194" s="341">
        <v>410</v>
      </c>
    </row>
    <row r="2195" spans="1:13" ht="12.75" customHeight="1" x14ac:dyDescent="0.25">
      <c r="A2195" s="340" t="s">
        <v>13932</v>
      </c>
      <c r="B2195" s="348" t="s">
        <v>384</v>
      </c>
      <c r="C2195" s="523" t="s">
        <v>13933</v>
      </c>
      <c r="D2195" s="523"/>
      <c r="E2195" s="523"/>
      <c r="F2195" s="523"/>
      <c r="G2195" s="523"/>
      <c r="H2195" s="523"/>
      <c r="I2195" s="523"/>
      <c r="J2195" s="523"/>
      <c r="K2195" s="523"/>
      <c r="L2195" s="348" t="s">
        <v>216</v>
      </c>
      <c r="M2195" s="341">
        <v>10.43</v>
      </c>
    </row>
    <row r="2196" spans="1:13" ht="13.5" customHeight="1" x14ac:dyDescent="0.25">
      <c r="A2196" s="340" t="s">
        <v>13934</v>
      </c>
      <c r="B2196" s="348" t="s">
        <v>384</v>
      </c>
      <c r="C2196" s="523" t="s">
        <v>13935</v>
      </c>
      <c r="D2196" s="523"/>
      <c r="E2196" s="523"/>
      <c r="F2196" s="523"/>
      <c r="G2196" s="523"/>
      <c r="H2196" s="523"/>
      <c r="I2196" s="523"/>
      <c r="J2196" s="523"/>
      <c r="K2196" s="523"/>
      <c r="L2196" s="348" t="s">
        <v>216</v>
      </c>
      <c r="M2196" s="341">
        <v>10.130000000000001</v>
      </c>
    </row>
    <row r="2197" spans="1:13" ht="12.75" customHeight="1" x14ac:dyDescent="0.25">
      <c r="A2197" s="340" t="s">
        <v>13936</v>
      </c>
      <c r="B2197" s="348" t="s">
        <v>384</v>
      </c>
      <c r="C2197" s="523" t="s">
        <v>13937</v>
      </c>
      <c r="D2197" s="523"/>
      <c r="E2197" s="523"/>
      <c r="F2197" s="523"/>
      <c r="G2197" s="523"/>
      <c r="H2197" s="523"/>
      <c r="I2197" s="523"/>
      <c r="J2197" s="523"/>
      <c r="K2197" s="523"/>
      <c r="L2197" s="348" t="s">
        <v>216</v>
      </c>
      <c r="M2197" s="341">
        <v>0.13</v>
      </c>
    </row>
    <row r="2198" spans="1:13" ht="12.75" customHeight="1" x14ac:dyDescent="0.25">
      <c r="A2198" s="338" t="s">
        <v>13938</v>
      </c>
      <c r="B2198" s="347" t="s">
        <v>384</v>
      </c>
      <c r="C2198" s="524" t="s">
        <v>13939</v>
      </c>
      <c r="D2198" s="524"/>
      <c r="E2198" s="524"/>
      <c r="F2198" s="524"/>
      <c r="G2198" s="524"/>
      <c r="H2198" s="524"/>
      <c r="I2198" s="524"/>
      <c r="J2198" s="524"/>
      <c r="K2198" s="524"/>
      <c r="L2198" s="339"/>
      <c r="M2198" s="339"/>
    </row>
    <row r="2199" spans="1:13" ht="13.5" customHeight="1" x14ac:dyDescent="0.25">
      <c r="A2199" s="340" t="s">
        <v>13940</v>
      </c>
      <c r="B2199" s="348" t="s">
        <v>384</v>
      </c>
      <c r="C2199" s="523" t="s">
        <v>13941</v>
      </c>
      <c r="D2199" s="523"/>
      <c r="E2199" s="523"/>
      <c r="F2199" s="523"/>
      <c r="G2199" s="523"/>
      <c r="H2199" s="523"/>
      <c r="I2199" s="523"/>
      <c r="J2199" s="523"/>
      <c r="K2199" s="523"/>
      <c r="L2199" s="348" t="s">
        <v>510</v>
      </c>
      <c r="M2199" s="341">
        <v>47.17</v>
      </c>
    </row>
    <row r="2200" spans="1:13" ht="12.75" customHeight="1" x14ac:dyDescent="0.25">
      <c r="A2200" s="340" t="s">
        <v>13942</v>
      </c>
      <c r="B2200" s="348" t="s">
        <v>384</v>
      </c>
      <c r="C2200" s="523" t="s">
        <v>13943</v>
      </c>
      <c r="D2200" s="523"/>
      <c r="E2200" s="523"/>
      <c r="F2200" s="523"/>
      <c r="G2200" s="523"/>
      <c r="H2200" s="523"/>
      <c r="I2200" s="523"/>
      <c r="J2200" s="523"/>
      <c r="K2200" s="523"/>
      <c r="L2200" s="348" t="s">
        <v>510</v>
      </c>
      <c r="M2200" s="341">
        <v>81.11</v>
      </c>
    </row>
    <row r="2201" spans="1:13" ht="13.5" customHeight="1" x14ac:dyDescent="0.25">
      <c r="A2201" s="340" t="s">
        <v>13944</v>
      </c>
      <c r="B2201" s="348" t="s">
        <v>384</v>
      </c>
      <c r="C2201" s="523" t="s">
        <v>13945</v>
      </c>
      <c r="D2201" s="523"/>
      <c r="E2201" s="523"/>
      <c r="F2201" s="523"/>
      <c r="G2201" s="523"/>
      <c r="H2201" s="523"/>
      <c r="I2201" s="523"/>
      <c r="J2201" s="523"/>
      <c r="K2201" s="523"/>
      <c r="L2201" s="348" t="s">
        <v>510</v>
      </c>
      <c r="M2201" s="341">
        <v>63.48</v>
      </c>
    </row>
    <row r="2202" spans="1:13" ht="12.75" customHeight="1" x14ac:dyDescent="0.25">
      <c r="A2202" s="340" t="s">
        <v>13946</v>
      </c>
      <c r="B2202" s="348" t="s">
        <v>384</v>
      </c>
      <c r="C2202" s="523" t="s">
        <v>13947</v>
      </c>
      <c r="D2202" s="523"/>
      <c r="E2202" s="523"/>
      <c r="F2202" s="523"/>
      <c r="G2202" s="523"/>
      <c r="H2202" s="523"/>
      <c r="I2202" s="523"/>
      <c r="J2202" s="523"/>
      <c r="K2202" s="523"/>
      <c r="L2202" s="348" t="s">
        <v>510</v>
      </c>
      <c r="M2202" s="341">
        <v>63.48</v>
      </c>
    </row>
    <row r="2203" spans="1:13" ht="12.75" customHeight="1" x14ac:dyDescent="0.25">
      <c r="A2203" s="340" t="s">
        <v>13948</v>
      </c>
      <c r="B2203" s="348" t="s">
        <v>384</v>
      </c>
      <c r="C2203" s="523" t="s">
        <v>13949</v>
      </c>
      <c r="D2203" s="523"/>
      <c r="E2203" s="523"/>
      <c r="F2203" s="523"/>
      <c r="G2203" s="523"/>
      <c r="H2203" s="523"/>
      <c r="I2203" s="523"/>
      <c r="J2203" s="523"/>
      <c r="K2203" s="523"/>
      <c r="L2203" s="348" t="s">
        <v>510</v>
      </c>
      <c r="M2203" s="341">
        <v>89.13</v>
      </c>
    </row>
    <row r="2204" spans="1:13" ht="13.5" customHeight="1" x14ac:dyDescent="0.25">
      <c r="A2204" s="340" t="s">
        <v>13950</v>
      </c>
      <c r="B2204" s="348" t="s">
        <v>384</v>
      </c>
      <c r="C2204" s="523" t="s">
        <v>9781</v>
      </c>
      <c r="D2204" s="523"/>
      <c r="E2204" s="523"/>
      <c r="F2204" s="523"/>
      <c r="G2204" s="523"/>
      <c r="H2204" s="523"/>
      <c r="I2204" s="523"/>
      <c r="J2204" s="523"/>
      <c r="K2204" s="523"/>
      <c r="L2204" s="348" t="s">
        <v>510</v>
      </c>
      <c r="M2204" s="341">
        <v>1.07</v>
      </c>
    </row>
    <row r="2205" spans="1:13" ht="12.75" customHeight="1" x14ac:dyDescent="0.25">
      <c r="A2205" s="340" t="s">
        <v>13951</v>
      </c>
      <c r="B2205" s="348" t="s">
        <v>384</v>
      </c>
      <c r="C2205" s="523" t="s">
        <v>9783</v>
      </c>
      <c r="D2205" s="523"/>
      <c r="E2205" s="523"/>
      <c r="F2205" s="523"/>
      <c r="G2205" s="523"/>
      <c r="H2205" s="523"/>
      <c r="I2205" s="523"/>
      <c r="J2205" s="523"/>
      <c r="K2205" s="523"/>
      <c r="L2205" s="348" t="s">
        <v>510</v>
      </c>
      <c r="M2205" s="341">
        <v>1.07</v>
      </c>
    </row>
    <row r="2206" spans="1:13" ht="12.75" customHeight="1" x14ac:dyDescent="0.25">
      <c r="A2206" s="340" t="s">
        <v>13952</v>
      </c>
      <c r="B2206" s="348" t="s">
        <v>384</v>
      </c>
      <c r="C2206" s="523" t="s">
        <v>9785</v>
      </c>
      <c r="D2206" s="523"/>
      <c r="E2206" s="523"/>
      <c r="F2206" s="523"/>
      <c r="G2206" s="523"/>
      <c r="H2206" s="523"/>
      <c r="I2206" s="523"/>
      <c r="J2206" s="523"/>
      <c r="K2206" s="523"/>
      <c r="L2206" s="348" t="s">
        <v>510</v>
      </c>
      <c r="M2206" s="341">
        <v>1.23</v>
      </c>
    </row>
    <row r="2207" spans="1:13" ht="13.5" customHeight="1" x14ac:dyDescent="0.25">
      <c r="A2207" s="340" t="s">
        <v>13953</v>
      </c>
      <c r="B2207" s="348" t="s">
        <v>384</v>
      </c>
      <c r="C2207" s="523" t="s">
        <v>13954</v>
      </c>
      <c r="D2207" s="523"/>
      <c r="E2207" s="523"/>
      <c r="F2207" s="523"/>
      <c r="G2207" s="523"/>
      <c r="H2207" s="523"/>
      <c r="I2207" s="523"/>
      <c r="J2207" s="523"/>
      <c r="K2207" s="523"/>
      <c r="L2207" s="348" t="s">
        <v>510</v>
      </c>
      <c r="M2207" s="341">
        <v>0.91</v>
      </c>
    </row>
    <row r="2208" spans="1:13" ht="12.75" customHeight="1" x14ac:dyDescent="0.25">
      <c r="A2208" s="340" t="s">
        <v>13955</v>
      </c>
      <c r="B2208" s="348" t="s">
        <v>384</v>
      </c>
      <c r="C2208" s="523" t="s">
        <v>13956</v>
      </c>
      <c r="D2208" s="523"/>
      <c r="E2208" s="523"/>
      <c r="F2208" s="523"/>
      <c r="G2208" s="523"/>
      <c r="H2208" s="523"/>
      <c r="I2208" s="523"/>
      <c r="J2208" s="523"/>
      <c r="K2208" s="523"/>
      <c r="L2208" s="348" t="s">
        <v>510</v>
      </c>
      <c r="M2208" s="341">
        <v>0.91</v>
      </c>
    </row>
    <row r="2209" spans="1:13" ht="13.5" customHeight="1" x14ac:dyDescent="0.25">
      <c r="A2209" s="340" t="s">
        <v>13957</v>
      </c>
      <c r="B2209" s="348" t="s">
        <v>384</v>
      </c>
      <c r="C2209" s="523" t="s">
        <v>13958</v>
      </c>
      <c r="D2209" s="523"/>
      <c r="E2209" s="523"/>
      <c r="F2209" s="523"/>
      <c r="G2209" s="523"/>
      <c r="H2209" s="523"/>
      <c r="I2209" s="523"/>
      <c r="J2209" s="523"/>
      <c r="K2209" s="523"/>
      <c r="L2209" s="348" t="s">
        <v>510</v>
      </c>
      <c r="M2209" s="341">
        <v>48.68</v>
      </c>
    </row>
    <row r="2210" spans="1:13" ht="12.75" customHeight="1" x14ac:dyDescent="0.25">
      <c r="A2210" s="338" t="s">
        <v>13959</v>
      </c>
      <c r="B2210" s="347" t="s">
        <v>384</v>
      </c>
      <c r="C2210" s="524" t="s">
        <v>13960</v>
      </c>
      <c r="D2210" s="524"/>
      <c r="E2210" s="524"/>
      <c r="F2210" s="524"/>
      <c r="G2210" s="524"/>
      <c r="H2210" s="524"/>
      <c r="I2210" s="524"/>
      <c r="J2210" s="524"/>
      <c r="K2210" s="524"/>
      <c r="L2210" s="339"/>
      <c r="M2210" s="339"/>
    </row>
    <row r="2211" spans="1:13" ht="12.75" customHeight="1" x14ac:dyDescent="0.25">
      <c r="A2211" s="340" t="s">
        <v>13961</v>
      </c>
      <c r="B2211" s="348" t="s">
        <v>384</v>
      </c>
      <c r="C2211" s="523" t="s">
        <v>13962</v>
      </c>
      <c r="D2211" s="523"/>
      <c r="E2211" s="523"/>
      <c r="F2211" s="523"/>
      <c r="G2211" s="523"/>
      <c r="H2211" s="523"/>
      <c r="I2211" s="523"/>
      <c r="J2211" s="523"/>
      <c r="K2211" s="523"/>
      <c r="L2211" s="348" t="s">
        <v>510</v>
      </c>
      <c r="M2211" s="341">
        <v>91.62</v>
      </c>
    </row>
    <row r="2212" spans="1:13" ht="13.5" customHeight="1" x14ac:dyDescent="0.25">
      <c r="A2212" s="338" t="s">
        <v>16561</v>
      </c>
      <c r="B2212" s="339"/>
      <c r="C2212" s="524" t="s">
        <v>16562</v>
      </c>
      <c r="D2212" s="524"/>
      <c r="E2212" s="524"/>
      <c r="F2212" s="524"/>
      <c r="G2212" s="524"/>
      <c r="H2212" s="524"/>
      <c r="I2212" s="524"/>
      <c r="J2212" s="524"/>
      <c r="K2212" s="524"/>
      <c r="L2212" s="339"/>
      <c r="M2212" s="339"/>
    </row>
    <row r="2213" spans="1:13" ht="12.75" customHeight="1" x14ac:dyDescent="0.25">
      <c r="A2213" s="340" t="s">
        <v>16563</v>
      </c>
      <c r="B2213" s="348" t="s">
        <v>384</v>
      </c>
      <c r="C2213" s="523" t="s">
        <v>10515</v>
      </c>
      <c r="D2213" s="523"/>
      <c r="E2213" s="523"/>
      <c r="F2213" s="523"/>
      <c r="G2213" s="523"/>
      <c r="H2213" s="523"/>
      <c r="I2213" s="523"/>
      <c r="J2213" s="523"/>
      <c r="K2213" s="523"/>
      <c r="L2213" s="348" t="s">
        <v>510</v>
      </c>
      <c r="M2213" s="341">
        <v>130.74</v>
      </c>
    </row>
    <row r="2214" spans="1:13" ht="13.5" customHeight="1" x14ac:dyDescent="0.25">
      <c r="A2214" s="340" t="s">
        <v>16564</v>
      </c>
      <c r="B2214" s="348" t="s">
        <v>384</v>
      </c>
      <c r="C2214" s="523" t="s">
        <v>16565</v>
      </c>
      <c r="D2214" s="523"/>
      <c r="E2214" s="523"/>
      <c r="F2214" s="523"/>
      <c r="G2214" s="523"/>
      <c r="H2214" s="523"/>
      <c r="I2214" s="523"/>
      <c r="J2214" s="523"/>
      <c r="K2214" s="523"/>
      <c r="L2214" s="348" t="s">
        <v>510</v>
      </c>
      <c r="M2214" s="341">
        <v>215.84</v>
      </c>
    </row>
    <row r="2215" spans="1:13" ht="12.75" customHeight="1" x14ac:dyDescent="0.25">
      <c r="A2215" s="340" t="s">
        <v>16566</v>
      </c>
      <c r="B2215" s="348" t="s">
        <v>384</v>
      </c>
      <c r="C2215" s="523" t="s">
        <v>10516</v>
      </c>
      <c r="D2215" s="523"/>
      <c r="E2215" s="523"/>
      <c r="F2215" s="523"/>
      <c r="G2215" s="523"/>
      <c r="H2215" s="523"/>
      <c r="I2215" s="523"/>
      <c r="J2215" s="523"/>
      <c r="K2215" s="523"/>
      <c r="L2215" s="348" t="s">
        <v>510</v>
      </c>
      <c r="M2215" s="341">
        <v>340.42</v>
      </c>
    </row>
    <row r="2216" spans="1:13" ht="12.75" customHeight="1" x14ac:dyDescent="0.25">
      <c r="A2216" s="335" t="s">
        <v>13963</v>
      </c>
      <c r="B2216" s="336"/>
      <c r="C2216" s="525" t="s">
        <v>13964</v>
      </c>
      <c r="D2216" s="525"/>
      <c r="E2216" s="525"/>
      <c r="F2216" s="525"/>
      <c r="G2216" s="525"/>
      <c r="H2216" s="525"/>
      <c r="I2216" s="525"/>
      <c r="J2216" s="525"/>
      <c r="K2216" s="525"/>
      <c r="L2216" s="337"/>
      <c r="M2216" s="337"/>
    </row>
    <row r="2217" spans="1:13" ht="13.5" customHeight="1" x14ac:dyDescent="0.25">
      <c r="A2217" s="338" t="s">
        <v>13965</v>
      </c>
      <c r="B2217" s="347" t="s">
        <v>384</v>
      </c>
      <c r="C2217" s="524" t="s">
        <v>13966</v>
      </c>
      <c r="D2217" s="524"/>
      <c r="E2217" s="524"/>
      <c r="F2217" s="524"/>
      <c r="G2217" s="524"/>
      <c r="H2217" s="524"/>
      <c r="I2217" s="524"/>
      <c r="J2217" s="524"/>
      <c r="K2217" s="524"/>
      <c r="L2217" s="339"/>
      <c r="M2217" s="339"/>
    </row>
    <row r="2218" spans="1:13" ht="12.75" customHeight="1" x14ac:dyDescent="0.25">
      <c r="A2218" s="340" t="s">
        <v>13967</v>
      </c>
      <c r="B2218" s="348" t="s">
        <v>384</v>
      </c>
      <c r="C2218" s="523" t="s">
        <v>13968</v>
      </c>
      <c r="D2218" s="523"/>
      <c r="E2218" s="523"/>
      <c r="F2218" s="523"/>
      <c r="G2218" s="523"/>
      <c r="H2218" s="523"/>
      <c r="I2218" s="523"/>
      <c r="J2218" s="523"/>
      <c r="K2218" s="523"/>
      <c r="L2218" s="348" t="s">
        <v>10</v>
      </c>
      <c r="M2218" s="341">
        <v>475.6</v>
      </c>
    </row>
    <row r="2219" spans="1:13" ht="12.75" customHeight="1" x14ac:dyDescent="0.25">
      <c r="A2219" s="340" t="s">
        <v>13969</v>
      </c>
      <c r="B2219" s="348" t="s">
        <v>384</v>
      </c>
      <c r="C2219" s="523" t="s">
        <v>13970</v>
      </c>
      <c r="D2219" s="523"/>
      <c r="E2219" s="523"/>
      <c r="F2219" s="523"/>
      <c r="G2219" s="523"/>
      <c r="H2219" s="523"/>
      <c r="I2219" s="523"/>
      <c r="J2219" s="523"/>
      <c r="K2219" s="523"/>
      <c r="L2219" s="348" t="s">
        <v>10</v>
      </c>
      <c r="M2219" s="341">
        <v>492.21</v>
      </c>
    </row>
    <row r="2220" spans="1:13" ht="13.5" customHeight="1" x14ac:dyDescent="0.25">
      <c r="A2220" s="338" t="s">
        <v>13971</v>
      </c>
      <c r="B2220" s="347" t="s">
        <v>384</v>
      </c>
      <c r="C2220" s="524" t="s">
        <v>13972</v>
      </c>
      <c r="D2220" s="524"/>
      <c r="E2220" s="524"/>
      <c r="F2220" s="524"/>
      <c r="G2220" s="524"/>
      <c r="H2220" s="524"/>
      <c r="I2220" s="524"/>
      <c r="J2220" s="524"/>
      <c r="K2220" s="524"/>
      <c r="L2220" s="339"/>
      <c r="M2220" s="339"/>
    </row>
    <row r="2221" spans="1:13" ht="12.75" customHeight="1" x14ac:dyDescent="0.25">
      <c r="A2221" s="340" t="s">
        <v>13973</v>
      </c>
      <c r="B2221" s="348" t="s">
        <v>384</v>
      </c>
      <c r="C2221" s="523" t="s">
        <v>13974</v>
      </c>
      <c r="D2221" s="523"/>
      <c r="E2221" s="523"/>
      <c r="F2221" s="523"/>
      <c r="G2221" s="523"/>
      <c r="H2221" s="523"/>
      <c r="I2221" s="523"/>
      <c r="J2221" s="523"/>
      <c r="K2221" s="523"/>
      <c r="L2221" s="348" t="s">
        <v>10</v>
      </c>
      <c r="M2221" s="341">
        <v>421.58</v>
      </c>
    </row>
    <row r="2222" spans="1:13" ht="13.5" customHeight="1" x14ac:dyDescent="0.25">
      <c r="A2222" s="340" t="s">
        <v>13975</v>
      </c>
      <c r="B2222" s="348" t="s">
        <v>384</v>
      </c>
      <c r="C2222" s="523" t="s">
        <v>13976</v>
      </c>
      <c r="D2222" s="523"/>
      <c r="E2222" s="523"/>
      <c r="F2222" s="523"/>
      <c r="G2222" s="523"/>
      <c r="H2222" s="523"/>
      <c r="I2222" s="523"/>
      <c r="J2222" s="523"/>
      <c r="K2222" s="523"/>
      <c r="L2222" s="348" t="s">
        <v>10</v>
      </c>
      <c r="M2222" s="341">
        <v>432.91</v>
      </c>
    </row>
    <row r="2223" spans="1:13" ht="12.75" customHeight="1" x14ac:dyDescent="0.25">
      <c r="A2223" s="340" t="s">
        <v>13977</v>
      </c>
      <c r="B2223" s="348" t="s">
        <v>384</v>
      </c>
      <c r="C2223" s="523" t="s">
        <v>13978</v>
      </c>
      <c r="D2223" s="523"/>
      <c r="E2223" s="523"/>
      <c r="F2223" s="523"/>
      <c r="G2223" s="523"/>
      <c r="H2223" s="523"/>
      <c r="I2223" s="523"/>
      <c r="J2223" s="523"/>
      <c r="K2223" s="523"/>
      <c r="L2223" s="348" t="s">
        <v>10</v>
      </c>
      <c r="M2223" s="341">
        <v>523.54</v>
      </c>
    </row>
    <row r="2224" spans="1:13" ht="12.75" customHeight="1" x14ac:dyDescent="0.25">
      <c r="A2224" s="340" t="s">
        <v>13979</v>
      </c>
      <c r="B2224" s="348" t="s">
        <v>384</v>
      </c>
      <c r="C2224" s="523" t="s">
        <v>13980</v>
      </c>
      <c r="D2224" s="523"/>
      <c r="E2224" s="523"/>
      <c r="F2224" s="523"/>
      <c r="G2224" s="523"/>
      <c r="H2224" s="523"/>
      <c r="I2224" s="523"/>
      <c r="J2224" s="523"/>
      <c r="K2224" s="523"/>
      <c r="L2224" s="348" t="s">
        <v>10</v>
      </c>
      <c r="M2224" s="341">
        <v>523.54</v>
      </c>
    </row>
    <row r="2225" spans="1:13" ht="13.5" customHeight="1" x14ac:dyDescent="0.25">
      <c r="A2225" s="340" t="s">
        <v>13981</v>
      </c>
      <c r="B2225" s="348" t="s">
        <v>384</v>
      </c>
      <c r="C2225" s="523" t="s">
        <v>13982</v>
      </c>
      <c r="D2225" s="523"/>
      <c r="E2225" s="523"/>
      <c r="F2225" s="523"/>
      <c r="G2225" s="523"/>
      <c r="H2225" s="523"/>
      <c r="I2225" s="523"/>
      <c r="J2225" s="523"/>
      <c r="K2225" s="523"/>
      <c r="L2225" s="348" t="s">
        <v>10</v>
      </c>
      <c r="M2225" s="341">
        <v>560.37</v>
      </c>
    </row>
    <row r="2226" spans="1:13" ht="12.75" customHeight="1" x14ac:dyDescent="0.25">
      <c r="A2226" s="340" t="s">
        <v>13983</v>
      </c>
      <c r="B2226" s="348" t="s">
        <v>384</v>
      </c>
      <c r="C2226" s="523" t="s">
        <v>13984</v>
      </c>
      <c r="D2226" s="523"/>
      <c r="E2226" s="523"/>
      <c r="F2226" s="523"/>
      <c r="G2226" s="523"/>
      <c r="H2226" s="523"/>
      <c r="I2226" s="523"/>
      <c r="J2226" s="523"/>
      <c r="K2226" s="523"/>
      <c r="L2226" s="348" t="s">
        <v>10</v>
      </c>
      <c r="M2226" s="341">
        <v>579.46</v>
      </c>
    </row>
    <row r="2227" spans="1:13" ht="13.5" customHeight="1" x14ac:dyDescent="0.25">
      <c r="A2227" s="340" t="s">
        <v>13985</v>
      </c>
      <c r="B2227" s="348" t="s">
        <v>384</v>
      </c>
      <c r="C2227" s="523" t="s">
        <v>13986</v>
      </c>
      <c r="D2227" s="523"/>
      <c r="E2227" s="523"/>
      <c r="F2227" s="523"/>
      <c r="G2227" s="523"/>
      <c r="H2227" s="523"/>
      <c r="I2227" s="523"/>
      <c r="J2227" s="523"/>
      <c r="K2227" s="523"/>
      <c r="L2227" s="348" t="s">
        <v>10</v>
      </c>
      <c r="M2227" s="341">
        <v>630.19000000000005</v>
      </c>
    </row>
    <row r="2228" spans="1:13" ht="12.75" customHeight="1" x14ac:dyDescent="0.25">
      <c r="A2228" s="338" t="s">
        <v>13987</v>
      </c>
      <c r="B2228" s="347" t="s">
        <v>384</v>
      </c>
      <c r="C2228" s="524" t="s">
        <v>13988</v>
      </c>
      <c r="D2228" s="524"/>
      <c r="E2228" s="524"/>
      <c r="F2228" s="524"/>
      <c r="G2228" s="524"/>
      <c r="H2228" s="524"/>
      <c r="I2228" s="524"/>
      <c r="J2228" s="524"/>
      <c r="K2228" s="524"/>
      <c r="L2228" s="339"/>
      <c r="M2228" s="339"/>
    </row>
    <row r="2229" spans="1:13" ht="12.75" customHeight="1" x14ac:dyDescent="0.25">
      <c r="A2229" s="340" t="s">
        <v>13989</v>
      </c>
      <c r="B2229" s="348" t="s">
        <v>384</v>
      </c>
      <c r="C2229" s="523" t="s">
        <v>13990</v>
      </c>
      <c r="D2229" s="523"/>
      <c r="E2229" s="523"/>
      <c r="F2229" s="523"/>
      <c r="G2229" s="523"/>
      <c r="H2229" s="523"/>
      <c r="I2229" s="523"/>
      <c r="J2229" s="523"/>
      <c r="K2229" s="523"/>
      <c r="L2229" s="348" t="s">
        <v>10</v>
      </c>
      <c r="M2229" s="341">
        <v>544</v>
      </c>
    </row>
    <row r="2230" spans="1:13" ht="13.5" customHeight="1" x14ac:dyDescent="0.25">
      <c r="A2230" s="340" t="s">
        <v>13991</v>
      </c>
      <c r="B2230" s="348" t="s">
        <v>384</v>
      </c>
      <c r="C2230" s="523" t="s">
        <v>13992</v>
      </c>
      <c r="D2230" s="523"/>
      <c r="E2230" s="523"/>
      <c r="F2230" s="523"/>
      <c r="G2230" s="523"/>
      <c r="H2230" s="523"/>
      <c r="I2230" s="523"/>
      <c r="J2230" s="523"/>
      <c r="K2230" s="523"/>
      <c r="L2230" s="348" t="s">
        <v>10</v>
      </c>
      <c r="M2230" s="341">
        <v>556.79999999999995</v>
      </c>
    </row>
    <row r="2231" spans="1:13" ht="12.75" customHeight="1" x14ac:dyDescent="0.25">
      <c r="A2231" s="340" t="s">
        <v>13993</v>
      </c>
      <c r="B2231" s="348" t="s">
        <v>384</v>
      </c>
      <c r="C2231" s="523" t="s">
        <v>13994</v>
      </c>
      <c r="D2231" s="523"/>
      <c r="E2231" s="523"/>
      <c r="F2231" s="523"/>
      <c r="G2231" s="523"/>
      <c r="H2231" s="523"/>
      <c r="I2231" s="523"/>
      <c r="J2231" s="523"/>
      <c r="K2231" s="523"/>
      <c r="L2231" s="348" t="s">
        <v>10</v>
      </c>
      <c r="M2231" s="341">
        <v>669.68</v>
      </c>
    </row>
    <row r="2232" spans="1:13" ht="12.75" customHeight="1" x14ac:dyDescent="0.25">
      <c r="A2232" s="340" t="s">
        <v>13995</v>
      </c>
      <c r="B2232" s="348" t="s">
        <v>384</v>
      </c>
      <c r="C2232" s="523" t="s">
        <v>13996</v>
      </c>
      <c r="D2232" s="523"/>
      <c r="E2232" s="523"/>
      <c r="F2232" s="523"/>
      <c r="G2232" s="523"/>
      <c r="H2232" s="523"/>
      <c r="I2232" s="523"/>
      <c r="J2232" s="523"/>
      <c r="K2232" s="523"/>
      <c r="L2232" s="348" t="s">
        <v>10</v>
      </c>
      <c r="M2232" s="341">
        <v>669.68</v>
      </c>
    </row>
    <row r="2233" spans="1:13" ht="13.5" customHeight="1" x14ac:dyDescent="0.25">
      <c r="A2233" s="340" t="s">
        <v>13997</v>
      </c>
      <c r="B2233" s="348" t="s">
        <v>384</v>
      </c>
      <c r="C2233" s="523" t="s">
        <v>13998</v>
      </c>
      <c r="D2233" s="523"/>
      <c r="E2233" s="523"/>
      <c r="F2233" s="523"/>
      <c r="G2233" s="523"/>
      <c r="H2233" s="523"/>
      <c r="I2233" s="523"/>
      <c r="J2233" s="523"/>
      <c r="K2233" s="523"/>
      <c r="L2233" s="348" t="s">
        <v>10</v>
      </c>
      <c r="M2233" s="341">
        <v>712.04</v>
      </c>
    </row>
    <row r="2234" spans="1:13" ht="12.75" customHeight="1" x14ac:dyDescent="0.25">
      <c r="A2234" s="340" t="s">
        <v>13999</v>
      </c>
      <c r="B2234" s="348" t="s">
        <v>384</v>
      </c>
      <c r="C2234" s="523" t="s">
        <v>14000</v>
      </c>
      <c r="D2234" s="523"/>
      <c r="E2234" s="523"/>
      <c r="F2234" s="523"/>
      <c r="G2234" s="523"/>
      <c r="H2234" s="523"/>
      <c r="I2234" s="523"/>
      <c r="J2234" s="523"/>
      <c r="K2234" s="523"/>
      <c r="L2234" s="348" t="s">
        <v>10</v>
      </c>
      <c r="M2234" s="341">
        <v>733.99</v>
      </c>
    </row>
    <row r="2235" spans="1:13" ht="13.5" customHeight="1" x14ac:dyDescent="0.25">
      <c r="A2235" s="340" t="s">
        <v>14001</v>
      </c>
      <c r="B2235" s="348" t="s">
        <v>384</v>
      </c>
      <c r="C2235" s="523" t="s">
        <v>14002</v>
      </c>
      <c r="D2235" s="523"/>
      <c r="E2235" s="523"/>
      <c r="F2235" s="523"/>
      <c r="G2235" s="523"/>
      <c r="H2235" s="523"/>
      <c r="I2235" s="523"/>
      <c r="J2235" s="523"/>
      <c r="K2235" s="523"/>
      <c r="L2235" s="348" t="s">
        <v>10</v>
      </c>
      <c r="M2235" s="341">
        <v>792.33</v>
      </c>
    </row>
    <row r="2236" spans="1:13" ht="12.75" customHeight="1" x14ac:dyDescent="0.25">
      <c r="A2236" s="338" t="s">
        <v>14003</v>
      </c>
      <c r="B2236" s="347" t="s">
        <v>384</v>
      </c>
      <c r="C2236" s="524" t="s">
        <v>14004</v>
      </c>
      <c r="D2236" s="524"/>
      <c r="E2236" s="524"/>
      <c r="F2236" s="524"/>
      <c r="G2236" s="524"/>
      <c r="H2236" s="524"/>
      <c r="I2236" s="524"/>
      <c r="J2236" s="524"/>
      <c r="K2236" s="524"/>
      <c r="L2236" s="339"/>
      <c r="M2236" s="339"/>
    </row>
    <row r="2237" spans="1:13" ht="12.75" customHeight="1" x14ac:dyDescent="0.25">
      <c r="A2237" s="340" t="s">
        <v>14005</v>
      </c>
      <c r="B2237" s="348" t="s">
        <v>384</v>
      </c>
      <c r="C2237" s="523" t="s">
        <v>14006</v>
      </c>
      <c r="D2237" s="523"/>
      <c r="E2237" s="523"/>
      <c r="F2237" s="523"/>
      <c r="G2237" s="523"/>
      <c r="H2237" s="523"/>
      <c r="I2237" s="523"/>
      <c r="J2237" s="523"/>
      <c r="K2237" s="523"/>
      <c r="L2237" s="348" t="s">
        <v>10</v>
      </c>
      <c r="M2237" s="341">
        <v>671.4</v>
      </c>
    </row>
    <row r="2238" spans="1:13" ht="13.5" customHeight="1" x14ac:dyDescent="0.25">
      <c r="A2238" s="340" t="s">
        <v>14007</v>
      </c>
      <c r="B2238" s="348" t="s">
        <v>384</v>
      </c>
      <c r="C2238" s="523" t="s">
        <v>14008</v>
      </c>
      <c r="D2238" s="523"/>
      <c r="E2238" s="523"/>
      <c r="F2238" s="523"/>
      <c r="G2238" s="523"/>
      <c r="H2238" s="523"/>
      <c r="I2238" s="523"/>
      <c r="J2238" s="523"/>
      <c r="K2238" s="523"/>
      <c r="L2238" s="348" t="s">
        <v>10</v>
      </c>
      <c r="M2238" s="341">
        <v>711.92</v>
      </c>
    </row>
    <row r="2239" spans="1:13" ht="12.75" customHeight="1" x14ac:dyDescent="0.25">
      <c r="A2239" s="340" t="s">
        <v>14009</v>
      </c>
      <c r="B2239" s="348" t="s">
        <v>384</v>
      </c>
      <c r="C2239" s="523" t="s">
        <v>14010</v>
      </c>
      <c r="D2239" s="523"/>
      <c r="E2239" s="523"/>
      <c r="F2239" s="523"/>
      <c r="G2239" s="523"/>
      <c r="H2239" s="523"/>
      <c r="I2239" s="523"/>
      <c r="J2239" s="523"/>
      <c r="K2239" s="523"/>
      <c r="L2239" s="348" t="s">
        <v>10</v>
      </c>
      <c r="M2239" s="341">
        <v>732.92</v>
      </c>
    </row>
    <row r="2240" spans="1:13" ht="13.5" customHeight="1" x14ac:dyDescent="0.25">
      <c r="A2240" s="340" t="s">
        <v>14011</v>
      </c>
      <c r="B2240" s="348" t="s">
        <v>384</v>
      </c>
      <c r="C2240" s="523" t="s">
        <v>14012</v>
      </c>
      <c r="D2240" s="523"/>
      <c r="E2240" s="523"/>
      <c r="F2240" s="523"/>
      <c r="G2240" s="523"/>
      <c r="H2240" s="523"/>
      <c r="I2240" s="523"/>
      <c r="J2240" s="523"/>
      <c r="K2240" s="523"/>
      <c r="L2240" s="348" t="s">
        <v>10</v>
      </c>
      <c r="M2240" s="341">
        <v>788.72</v>
      </c>
    </row>
    <row r="2241" spans="1:13" ht="12.75" customHeight="1" x14ac:dyDescent="0.25">
      <c r="A2241" s="338" t="s">
        <v>14013</v>
      </c>
      <c r="B2241" s="347" t="s">
        <v>384</v>
      </c>
      <c r="C2241" s="524" t="s">
        <v>14014</v>
      </c>
      <c r="D2241" s="524"/>
      <c r="E2241" s="524"/>
      <c r="F2241" s="524"/>
      <c r="G2241" s="524"/>
      <c r="H2241" s="524"/>
      <c r="I2241" s="524"/>
      <c r="J2241" s="524"/>
      <c r="K2241" s="524"/>
      <c r="L2241" s="339"/>
      <c r="M2241" s="339"/>
    </row>
    <row r="2242" spans="1:13" ht="12.75" customHeight="1" x14ac:dyDescent="0.25">
      <c r="A2242" s="340" t="s">
        <v>14015</v>
      </c>
      <c r="B2242" s="348" t="s">
        <v>384</v>
      </c>
      <c r="C2242" s="523" t="s">
        <v>14016</v>
      </c>
      <c r="D2242" s="523"/>
      <c r="E2242" s="523"/>
      <c r="F2242" s="523"/>
      <c r="G2242" s="523"/>
      <c r="H2242" s="523"/>
      <c r="I2242" s="523"/>
      <c r="J2242" s="523"/>
      <c r="K2242" s="523"/>
      <c r="L2242" s="348" t="s">
        <v>10</v>
      </c>
      <c r="M2242" s="341">
        <v>314.61</v>
      </c>
    </row>
    <row r="2243" spans="1:13" ht="13.5" customHeight="1" x14ac:dyDescent="0.25">
      <c r="A2243" s="338" t="s">
        <v>14017</v>
      </c>
      <c r="B2243" s="339"/>
      <c r="C2243" s="524" t="s">
        <v>14018</v>
      </c>
      <c r="D2243" s="524"/>
      <c r="E2243" s="524"/>
      <c r="F2243" s="524"/>
      <c r="G2243" s="524"/>
      <c r="H2243" s="524"/>
      <c r="I2243" s="524"/>
      <c r="J2243" s="524"/>
      <c r="K2243" s="524"/>
      <c r="L2243" s="339"/>
      <c r="M2243" s="339"/>
    </row>
    <row r="2244" spans="1:13" ht="12.75" customHeight="1" x14ac:dyDescent="0.25">
      <c r="A2244" s="340" t="s">
        <v>14019</v>
      </c>
      <c r="B2244" s="348" t="s">
        <v>384</v>
      </c>
      <c r="C2244" s="523" t="s">
        <v>14020</v>
      </c>
      <c r="D2244" s="523"/>
      <c r="E2244" s="523"/>
      <c r="F2244" s="523"/>
      <c r="G2244" s="523"/>
      <c r="H2244" s="523"/>
      <c r="I2244" s="523"/>
      <c r="J2244" s="523"/>
      <c r="K2244" s="523"/>
      <c r="L2244" s="348" t="s">
        <v>10</v>
      </c>
      <c r="M2244" s="341">
        <v>67.61</v>
      </c>
    </row>
    <row r="2245" spans="1:13" ht="13.5" customHeight="1" x14ac:dyDescent="0.25">
      <c r="A2245" s="340" t="s">
        <v>14021</v>
      </c>
      <c r="B2245" s="348" t="s">
        <v>384</v>
      </c>
      <c r="C2245" s="523" t="s">
        <v>14022</v>
      </c>
      <c r="D2245" s="523"/>
      <c r="E2245" s="523"/>
      <c r="F2245" s="523"/>
      <c r="G2245" s="523"/>
      <c r="H2245" s="523"/>
      <c r="I2245" s="523"/>
      <c r="J2245" s="523"/>
      <c r="K2245" s="523"/>
      <c r="L2245" s="348" t="s">
        <v>10</v>
      </c>
      <c r="M2245" s="341">
        <v>27.82</v>
      </c>
    </row>
    <row r="2246" spans="1:13" ht="12.75" customHeight="1" x14ac:dyDescent="0.25">
      <c r="A2246" s="340" t="s">
        <v>14023</v>
      </c>
      <c r="B2246" s="348" t="s">
        <v>384</v>
      </c>
      <c r="C2246" s="523" t="s">
        <v>14024</v>
      </c>
      <c r="D2246" s="523"/>
      <c r="E2246" s="523"/>
      <c r="F2246" s="523"/>
      <c r="G2246" s="523"/>
      <c r="H2246" s="523"/>
      <c r="I2246" s="523"/>
      <c r="J2246" s="523"/>
      <c r="K2246" s="523"/>
      <c r="L2246" s="348" t="s">
        <v>10</v>
      </c>
      <c r="M2246" s="341">
        <v>95.51</v>
      </c>
    </row>
    <row r="2247" spans="1:13" ht="12.75" customHeight="1" x14ac:dyDescent="0.25">
      <c r="A2247" s="340" t="s">
        <v>14025</v>
      </c>
      <c r="B2247" s="348" t="s">
        <v>384</v>
      </c>
      <c r="C2247" s="523" t="s">
        <v>14026</v>
      </c>
      <c r="D2247" s="523"/>
      <c r="E2247" s="523"/>
      <c r="F2247" s="523"/>
      <c r="G2247" s="523"/>
      <c r="H2247" s="523"/>
      <c r="I2247" s="523"/>
      <c r="J2247" s="523"/>
      <c r="K2247" s="523"/>
      <c r="L2247" s="348" t="s">
        <v>10</v>
      </c>
      <c r="M2247" s="341">
        <v>55.4</v>
      </c>
    </row>
    <row r="2248" spans="1:13" ht="13.5" customHeight="1" x14ac:dyDescent="0.25">
      <c r="A2248" s="338" t="s">
        <v>14027</v>
      </c>
      <c r="B2248" s="347" t="s">
        <v>384</v>
      </c>
      <c r="C2248" s="524" t="s">
        <v>14028</v>
      </c>
      <c r="D2248" s="524"/>
      <c r="E2248" s="524"/>
      <c r="F2248" s="524"/>
      <c r="G2248" s="524"/>
      <c r="H2248" s="524"/>
      <c r="I2248" s="524"/>
      <c r="J2248" s="524"/>
      <c r="K2248" s="524"/>
      <c r="L2248" s="339"/>
      <c r="M2248" s="339"/>
    </row>
    <row r="2249" spans="1:13" ht="12.75" customHeight="1" x14ac:dyDescent="0.25">
      <c r="A2249" s="340" t="s">
        <v>14029</v>
      </c>
      <c r="B2249" s="348" t="s">
        <v>384</v>
      </c>
      <c r="C2249" s="523" t="s">
        <v>14030</v>
      </c>
      <c r="D2249" s="523"/>
      <c r="E2249" s="523"/>
      <c r="F2249" s="523"/>
      <c r="G2249" s="523"/>
      <c r="H2249" s="523"/>
      <c r="I2249" s="523"/>
      <c r="J2249" s="523"/>
      <c r="K2249" s="523"/>
      <c r="L2249" s="348" t="s">
        <v>9</v>
      </c>
      <c r="M2249" s="341">
        <v>79.02</v>
      </c>
    </row>
    <row r="2250" spans="1:13" ht="12.75" customHeight="1" x14ac:dyDescent="0.25">
      <c r="A2250" s="340" t="s">
        <v>14031</v>
      </c>
      <c r="B2250" s="348" t="s">
        <v>384</v>
      </c>
      <c r="C2250" s="523" t="s">
        <v>14032</v>
      </c>
      <c r="D2250" s="523"/>
      <c r="E2250" s="523"/>
      <c r="F2250" s="523"/>
      <c r="G2250" s="523"/>
      <c r="H2250" s="523"/>
      <c r="I2250" s="523"/>
      <c r="J2250" s="523"/>
      <c r="K2250" s="523"/>
      <c r="L2250" s="348" t="s">
        <v>9</v>
      </c>
      <c r="M2250" s="341">
        <v>74.84</v>
      </c>
    </row>
    <row r="2251" spans="1:13" ht="13.5" customHeight="1" x14ac:dyDescent="0.25">
      <c r="A2251" s="340" t="s">
        <v>14033</v>
      </c>
      <c r="B2251" s="348" t="s">
        <v>384</v>
      </c>
      <c r="C2251" s="523" t="s">
        <v>14034</v>
      </c>
      <c r="D2251" s="523"/>
      <c r="E2251" s="523"/>
      <c r="F2251" s="523"/>
      <c r="G2251" s="523"/>
      <c r="H2251" s="523"/>
      <c r="I2251" s="523"/>
      <c r="J2251" s="523"/>
      <c r="K2251" s="523"/>
      <c r="L2251" s="348" t="s">
        <v>9</v>
      </c>
      <c r="M2251" s="341">
        <v>26.62</v>
      </c>
    </row>
    <row r="2252" spans="1:13" ht="12.75" customHeight="1" x14ac:dyDescent="0.25">
      <c r="A2252" s="340" t="s">
        <v>14035</v>
      </c>
      <c r="B2252" s="348" t="s">
        <v>384</v>
      </c>
      <c r="C2252" s="523" t="s">
        <v>14036</v>
      </c>
      <c r="D2252" s="523"/>
      <c r="E2252" s="523"/>
      <c r="F2252" s="523"/>
      <c r="G2252" s="523"/>
      <c r="H2252" s="523"/>
      <c r="I2252" s="523"/>
      <c r="J2252" s="523"/>
      <c r="K2252" s="523"/>
      <c r="L2252" s="348" t="s">
        <v>9</v>
      </c>
      <c r="M2252" s="341">
        <v>85.8</v>
      </c>
    </row>
    <row r="2253" spans="1:13" ht="13.5" customHeight="1" x14ac:dyDescent="0.25">
      <c r="A2253" s="340" t="s">
        <v>14037</v>
      </c>
      <c r="B2253" s="348" t="s">
        <v>384</v>
      </c>
      <c r="C2253" s="523" t="s">
        <v>14038</v>
      </c>
      <c r="D2253" s="523"/>
      <c r="E2253" s="523"/>
      <c r="F2253" s="523"/>
      <c r="G2253" s="523"/>
      <c r="H2253" s="523"/>
      <c r="I2253" s="523"/>
      <c r="J2253" s="523"/>
      <c r="K2253" s="523"/>
      <c r="L2253" s="348" t="s">
        <v>9</v>
      </c>
      <c r="M2253" s="341">
        <v>76.739999999999995</v>
      </c>
    </row>
    <row r="2254" spans="1:13" ht="12.75" customHeight="1" x14ac:dyDescent="0.25">
      <c r="A2254" s="340" t="s">
        <v>14039</v>
      </c>
      <c r="B2254" s="348" t="s">
        <v>384</v>
      </c>
      <c r="C2254" s="523" t="s">
        <v>14040</v>
      </c>
      <c r="D2254" s="523"/>
      <c r="E2254" s="523"/>
      <c r="F2254" s="523"/>
      <c r="G2254" s="523"/>
      <c r="H2254" s="523"/>
      <c r="I2254" s="523"/>
      <c r="J2254" s="523"/>
      <c r="K2254" s="523"/>
      <c r="L2254" s="348" t="s">
        <v>9</v>
      </c>
      <c r="M2254" s="341">
        <v>81.11</v>
      </c>
    </row>
    <row r="2255" spans="1:13" ht="12.75" customHeight="1" x14ac:dyDescent="0.25">
      <c r="A2255" s="340" t="s">
        <v>14041</v>
      </c>
      <c r="B2255" s="348" t="s">
        <v>384</v>
      </c>
      <c r="C2255" s="523" t="s">
        <v>14042</v>
      </c>
      <c r="D2255" s="523"/>
      <c r="E2255" s="523"/>
      <c r="F2255" s="523"/>
      <c r="G2255" s="523"/>
      <c r="H2255" s="523"/>
      <c r="I2255" s="523"/>
      <c r="J2255" s="523"/>
      <c r="K2255" s="523"/>
      <c r="L2255" s="348" t="s">
        <v>9</v>
      </c>
      <c r="M2255" s="341">
        <v>77.75</v>
      </c>
    </row>
    <row r="2256" spans="1:13" ht="13.5" customHeight="1" x14ac:dyDescent="0.25">
      <c r="A2256" s="340" t="s">
        <v>14043</v>
      </c>
      <c r="B2256" s="348" t="s">
        <v>384</v>
      </c>
      <c r="C2256" s="523" t="s">
        <v>14044</v>
      </c>
      <c r="D2256" s="523"/>
      <c r="E2256" s="523"/>
      <c r="F2256" s="523"/>
      <c r="G2256" s="523"/>
      <c r="H2256" s="523"/>
      <c r="I2256" s="523"/>
      <c r="J2256" s="523"/>
      <c r="K2256" s="523"/>
      <c r="L2256" s="348" t="s">
        <v>9</v>
      </c>
      <c r="M2256" s="341">
        <v>19.97</v>
      </c>
    </row>
    <row r="2257" spans="1:13" ht="12.75" customHeight="1" x14ac:dyDescent="0.25">
      <c r="A2257" s="340" t="s">
        <v>14045</v>
      </c>
      <c r="B2257" s="348" t="s">
        <v>384</v>
      </c>
      <c r="C2257" s="523" t="s">
        <v>14046</v>
      </c>
      <c r="D2257" s="523"/>
      <c r="E2257" s="523"/>
      <c r="F2257" s="523"/>
      <c r="G2257" s="523"/>
      <c r="H2257" s="523"/>
      <c r="I2257" s="523"/>
      <c r="J2257" s="523"/>
      <c r="K2257" s="523"/>
      <c r="L2257" s="348" t="s">
        <v>9</v>
      </c>
      <c r="M2257" s="341">
        <v>47.59</v>
      </c>
    </row>
    <row r="2258" spans="1:13" ht="13.5" customHeight="1" x14ac:dyDescent="0.25">
      <c r="A2258" s="340" t="s">
        <v>14047</v>
      </c>
      <c r="B2258" s="348" t="s">
        <v>384</v>
      </c>
      <c r="C2258" s="523" t="s">
        <v>14048</v>
      </c>
      <c r="D2258" s="523"/>
      <c r="E2258" s="523"/>
      <c r="F2258" s="523"/>
      <c r="G2258" s="523"/>
      <c r="H2258" s="523"/>
      <c r="I2258" s="523"/>
      <c r="J2258" s="523"/>
      <c r="K2258" s="523"/>
      <c r="L2258" s="348" t="s">
        <v>9</v>
      </c>
      <c r="M2258" s="341">
        <v>137.81</v>
      </c>
    </row>
    <row r="2259" spans="1:13" ht="12.75" customHeight="1" x14ac:dyDescent="0.25">
      <c r="A2259" s="340" t="s">
        <v>14049</v>
      </c>
      <c r="B2259" s="348" t="s">
        <v>384</v>
      </c>
      <c r="C2259" s="523" t="s">
        <v>14050</v>
      </c>
      <c r="D2259" s="523"/>
      <c r="E2259" s="523"/>
      <c r="F2259" s="523"/>
      <c r="G2259" s="523"/>
      <c r="H2259" s="523"/>
      <c r="I2259" s="523"/>
      <c r="J2259" s="523"/>
      <c r="K2259" s="523"/>
      <c r="L2259" s="348" t="s">
        <v>9</v>
      </c>
      <c r="M2259" s="341">
        <v>218.55</v>
      </c>
    </row>
    <row r="2260" spans="1:13" ht="12.75" customHeight="1" x14ac:dyDescent="0.25">
      <c r="A2260" s="338" t="s">
        <v>14051</v>
      </c>
      <c r="B2260" s="347" t="s">
        <v>384</v>
      </c>
      <c r="C2260" s="524" t="s">
        <v>14052</v>
      </c>
      <c r="D2260" s="524"/>
      <c r="E2260" s="524"/>
      <c r="F2260" s="524"/>
      <c r="G2260" s="524"/>
      <c r="H2260" s="524"/>
      <c r="I2260" s="524"/>
      <c r="J2260" s="524"/>
      <c r="K2260" s="524"/>
      <c r="L2260" s="339"/>
      <c r="M2260" s="339"/>
    </row>
    <row r="2261" spans="1:13" ht="13.5" customHeight="1" x14ac:dyDescent="0.25">
      <c r="A2261" s="340" t="s">
        <v>14053</v>
      </c>
      <c r="B2261" s="348" t="s">
        <v>384</v>
      </c>
      <c r="C2261" s="523" t="s">
        <v>14054</v>
      </c>
      <c r="D2261" s="523"/>
      <c r="E2261" s="523"/>
      <c r="F2261" s="523"/>
      <c r="G2261" s="523"/>
      <c r="H2261" s="523"/>
      <c r="I2261" s="523"/>
      <c r="J2261" s="523"/>
      <c r="K2261" s="523"/>
      <c r="L2261" s="348" t="s">
        <v>216</v>
      </c>
      <c r="M2261" s="341">
        <v>14.25</v>
      </c>
    </row>
    <row r="2262" spans="1:13" ht="12.75" customHeight="1" x14ac:dyDescent="0.25">
      <c r="A2262" s="340" t="s">
        <v>14055</v>
      </c>
      <c r="B2262" s="348" t="s">
        <v>384</v>
      </c>
      <c r="C2262" s="523" t="s">
        <v>14056</v>
      </c>
      <c r="D2262" s="523"/>
      <c r="E2262" s="523"/>
      <c r="F2262" s="523"/>
      <c r="G2262" s="523"/>
      <c r="H2262" s="523"/>
      <c r="I2262" s="523"/>
      <c r="J2262" s="523"/>
      <c r="K2262" s="523"/>
      <c r="L2262" s="348" t="s">
        <v>216</v>
      </c>
      <c r="M2262" s="341">
        <v>12.32</v>
      </c>
    </row>
    <row r="2263" spans="1:13" ht="12.75" customHeight="1" x14ac:dyDescent="0.25">
      <c r="A2263" s="340" t="s">
        <v>14057</v>
      </c>
      <c r="B2263" s="348" t="s">
        <v>384</v>
      </c>
      <c r="C2263" s="523" t="s">
        <v>14058</v>
      </c>
      <c r="D2263" s="523"/>
      <c r="E2263" s="523"/>
      <c r="F2263" s="523"/>
      <c r="G2263" s="523"/>
      <c r="H2263" s="523"/>
      <c r="I2263" s="523"/>
      <c r="J2263" s="523"/>
      <c r="K2263" s="523"/>
      <c r="L2263" s="348" t="s">
        <v>216</v>
      </c>
      <c r="M2263" s="341">
        <v>11.92</v>
      </c>
    </row>
    <row r="2264" spans="1:13" ht="13.5" customHeight="1" x14ac:dyDescent="0.25">
      <c r="A2264" s="340" t="s">
        <v>14059</v>
      </c>
      <c r="B2264" s="348" t="s">
        <v>384</v>
      </c>
      <c r="C2264" s="523" t="s">
        <v>14060</v>
      </c>
      <c r="D2264" s="523"/>
      <c r="E2264" s="523"/>
      <c r="F2264" s="523"/>
      <c r="G2264" s="523"/>
      <c r="H2264" s="523"/>
      <c r="I2264" s="523"/>
      <c r="J2264" s="523"/>
      <c r="K2264" s="523"/>
      <c r="L2264" s="348" t="s">
        <v>216</v>
      </c>
      <c r="M2264" s="341">
        <v>14.03</v>
      </c>
    </row>
    <row r="2265" spans="1:13" ht="12.75" customHeight="1" x14ac:dyDescent="0.25">
      <c r="A2265" s="340" t="s">
        <v>14061</v>
      </c>
      <c r="B2265" s="348" t="s">
        <v>384</v>
      </c>
      <c r="C2265" s="523" t="s">
        <v>14062</v>
      </c>
      <c r="D2265" s="523"/>
      <c r="E2265" s="523"/>
      <c r="F2265" s="523"/>
      <c r="G2265" s="523"/>
      <c r="H2265" s="523"/>
      <c r="I2265" s="523"/>
      <c r="J2265" s="523"/>
      <c r="K2265" s="523"/>
      <c r="L2265" s="348" t="s">
        <v>216</v>
      </c>
      <c r="M2265" s="341">
        <v>12.66</v>
      </c>
    </row>
    <row r="2266" spans="1:13" ht="13.5" customHeight="1" x14ac:dyDescent="0.25">
      <c r="A2266" s="338" t="s">
        <v>14063</v>
      </c>
      <c r="B2266" s="347" t="s">
        <v>384</v>
      </c>
      <c r="C2266" s="524" t="s">
        <v>14064</v>
      </c>
      <c r="D2266" s="524"/>
      <c r="E2266" s="524"/>
      <c r="F2266" s="524"/>
      <c r="G2266" s="524"/>
      <c r="H2266" s="524"/>
      <c r="I2266" s="524"/>
      <c r="J2266" s="524"/>
      <c r="K2266" s="524"/>
      <c r="L2266" s="339"/>
      <c r="M2266" s="339"/>
    </row>
    <row r="2267" spans="1:13" ht="12.75" customHeight="1" x14ac:dyDescent="0.25">
      <c r="A2267" s="340" t="s">
        <v>412</v>
      </c>
      <c r="B2267" s="348" t="s">
        <v>384</v>
      </c>
      <c r="C2267" s="523" t="s">
        <v>14065</v>
      </c>
      <c r="D2267" s="523"/>
      <c r="E2267" s="523"/>
      <c r="F2267" s="523"/>
      <c r="G2267" s="523"/>
      <c r="H2267" s="523"/>
      <c r="I2267" s="523"/>
      <c r="J2267" s="523"/>
      <c r="K2267" s="523"/>
      <c r="L2267" s="348" t="s">
        <v>10</v>
      </c>
      <c r="M2267" s="341">
        <v>906.75</v>
      </c>
    </row>
    <row r="2268" spans="1:13" ht="12.75" customHeight="1" x14ac:dyDescent="0.25">
      <c r="A2268" s="340" t="s">
        <v>14066</v>
      </c>
      <c r="B2268" s="348" t="s">
        <v>384</v>
      </c>
      <c r="C2268" s="523" t="s">
        <v>14067</v>
      </c>
      <c r="D2268" s="523"/>
      <c r="E2268" s="523"/>
      <c r="F2268" s="523"/>
      <c r="G2268" s="523"/>
      <c r="H2268" s="523"/>
      <c r="I2268" s="523"/>
      <c r="J2268" s="523"/>
      <c r="K2268" s="523"/>
      <c r="L2268" s="348" t="s">
        <v>10</v>
      </c>
      <c r="M2268" s="341">
        <v>716.35</v>
      </c>
    </row>
    <row r="2269" spans="1:13" ht="13.5" customHeight="1" x14ac:dyDescent="0.25">
      <c r="A2269" s="340" t="s">
        <v>14068</v>
      </c>
      <c r="B2269" s="348" t="s">
        <v>384</v>
      </c>
      <c r="C2269" s="523" t="s">
        <v>14069</v>
      </c>
      <c r="D2269" s="523"/>
      <c r="E2269" s="523"/>
      <c r="F2269" s="523"/>
      <c r="G2269" s="523"/>
      <c r="H2269" s="523"/>
      <c r="I2269" s="523"/>
      <c r="J2269" s="523"/>
      <c r="K2269" s="523"/>
      <c r="L2269" s="348" t="s">
        <v>10</v>
      </c>
      <c r="M2269" s="341">
        <v>583.75</v>
      </c>
    </row>
    <row r="2270" spans="1:13" ht="12.75" customHeight="1" x14ac:dyDescent="0.25">
      <c r="A2270" s="340" t="s">
        <v>14070</v>
      </c>
      <c r="B2270" s="348" t="s">
        <v>384</v>
      </c>
      <c r="C2270" s="523" t="s">
        <v>14071</v>
      </c>
      <c r="D2270" s="523"/>
      <c r="E2270" s="523"/>
      <c r="F2270" s="523"/>
      <c r="G2270" s="523"/>
      <c r="H2270" s="523"/>
      <c r="I2270" s="523"/>
      <c r="J2270" s="523"/>
      <c r="K2270" s="523"/>
      <c r="L2270" s="348" t="s">
        <v>10</v>
      </c>
      <c r="M2270" s="341">
        <v>532.89</v>
      </c>
    </row>
    <row r="2271" spans="1:13" ht="13.5" customHeight="1" x14ac:dyDescent="0.25">
      <c r="A2271" s="340" t="s">
        <v>14072</v>
      </c>
      <c r="B2271" s="348" t="s">
        <v>384</v>
      </c>
      <c r="C2271" s="523" t="s">
        <v>14073</v>
      </c>
      <c r="D2271" s="523"/>
      <c r="E2271" s="523"/>
      <c r="F2271" s="523"/>
      <c r="G2271" s="523"/>
      <c r="H2271" s="523"/>
      <c r="I2271" s="523"/>
      <c r="J2271" s="523"/>
      <c r="K2271" s="523"/>
      <c r="L2271" s="348" t="s">
        <v>10</v>
      </c>
      <c r="M2271" s="341">
        <v>493.86</v>
      </c>
    </row>
    <row r="2272" spans="1:13" ht="12.75" customHeight="1" x14ac:dyDescent="0.25">
      <c r="A2272" s="340" t="s">
        <v>14074</v>
      </c>
      <c r="B2272" s="348" t="s">
        <v>384</v>
      </c>
      <c r="C2272" s="523" t="s">
        <v>14075</v>
      </c>
      <c r="D2272" s="523"/>
      <c r="E2272" s="523"/>
      <c r="F2272" s="523"/>
      <c r="G2272" s="523"/>
      <c r="H2272" s="523"/>
      <c r="I2272" s="523"/>
      <c r="J2272" s="523"/>
      <c r="K2272" s="523"/>
      <c r="L2272" s="348" t="s">
        <v>10</v>
      </c>
      <c r="M2272" s="341">
        <v>466.66</v>
      </c>
    </row>
    <row r="2273" spans="1:13" ht="12.75" customHeight="1" x14ac:dyDescent="0.25">
      <c r="A2273" s="340" t="s">
        <v>14076</v>
      </c>
      <c r="B2273" s="348" t="s">
        <v>384</v>
      </c>
      <c r="C2273" s="523" t="s">
        <v>14077</v>
      </c>
      <c r="D2273" s="523"/>
      <c r="E2273" s="523"/>
      <c r="F2273" s="523"/>
      <c r="G2273" s="523"/>
      <c r="H2273" s="523"/>
      <c r="I2273" s="523"/>
      <c r="J2273" s="523"/>
      <c r="K2273" s="523"/>
      <c r="L2273" s="348" t="s">
        <v>10</v>
      </c>
      <c r="M2273" s="341">
        <v>433.87</v>
      </c>
    </row>
    <row r="2274" spans="1:13" ht="13.5" customHeight="1" x14ac:dyDescent="0.25">
      <c r="A2274" s="340" t="s">
        <v>14078</v>
      </c>
      <c r="B2274" s="348" t="s">
        <v>384</v>
      </c>
      <c r="C2274" s="523" t="s">
        <v>14079</v>
      </c>
      <c r="D2274" s="523"/>
      <c r="E2274" s="523"/>
      <c r="F2274" s="523"/>
      <c r="G2274" s="523"/>
      <c r="H2274" s="523"/>
      <c r="I2274" s="523"/>
      <c r="J2274" s="523"/>
      <c r="K2274" s="523"/>
      <c r="L2274" s="348" t="s">
        <v>10</v>
      </c>
      <c r="M2274" s="341">
        <v>407.35</v>
      </c>
    </row>
    <row r="2275" spans="1:13" ht="12.75" customHeight="1" x14ac:dyDescent="0.25">
      <c r="A2275" s="338" t="s">
        <v>14080</v>
      </c>
      <c r="B2275" s="347" t="s">
        <v>384</v>
      </c>
      <c r="C2275" s="524" t="s">
        <v>14081</v>
      </c>
      <c r="D2275" s="524"/>
      <c r="E2275" s="524"/>
      <c r="F2275" s="524"/>
      <c r="G2275" s="524"/>
      <c r="H2275" s="524"/>
      <c r="I2275" s="524"/>
      <c r="J2275" s="524"/>
      <c r="K2275" s="524"/>
      <c r="L2275" s="339"/>
      <c r="M2275" s="339"/>
    </row>
    <row r="2276" spans="1:13" ht="12.75" customHeight="1" x14ac:dyDescent="0.25">
      <c r="A2276" s="340" t="s">
        <v>14082</v>
      </c>
      <c r="B2276" s="348" t="s">
        <v>384</v>
      </c>
      <c r="C2276" s="523" t="s">
        <v>14083</v>
      </c>
      <c r="D2276" s="523"/>
      <c r="E2276" s="523"/>
      <c r="F2276" s="523"/>
      <c r="G2276" s="523"/>
      <c r="H2276" s="523"/>
      <c r="I2276" s="523"/>
      <c r="J2276" s="523"/>
      <c r="K2276" s="523"/>
      <c r="L2276" s="348" t="s">
        <v>10</v>
      </c>
      <c r="M2276" s="341">
        <v>600.22</v>
      </c>
    </row>
    <row r="2277" spans="1:13" ht="13.5" customHeight="1" x14ac:dyDescent="0.25">
      <c r="A2277" s="338" t="s">
        <v>14084</v>
      </c>
      <c r="B2277" s="347" t="s">
        <v>384</v>
      </c>
      <c r="C2277" s="524" t="s">
        <v>14085</v>
      </c>
      <c r="D2277" s="524"/>
      <c r="E2277" s="524"/>
      <c r="F2277" s="524"/>
      <c r="G2277" s="524"/>
      <c r="H2277" s="524"/>
      <c r="I2277" s="524"/>
      <c r="J2277" s="524"/>
      <c r="K2277" s="524"/>
      <c r="L2277" s="339"/>
      <c r="M2277" s="339"/>
    </row>
    <row r="2278" spans="1:13" ht="12.75" customHeight="1" x14ac:dyDescent="0.25">
      <c r="A2278" s="340" t="s">
        <v>14086</v>
      </c>
      <c r="B2278" s="348" t="s">
        <v>384</v>
      </c>
      <c r="C2278" s="523" t="s">
        <v>14087</v>
      </c>
      <c r="D2278" s="523"/>
      <c r="E2278" s="523"/>
      <c r="F2278" s="523"/>
      <c r="G2278" s="523"/>
      <c r="H2278" s="523"/>
      <c r="I2278" s="523"/>
      <c r="J2278" s="523"/>
      <c r="K2278" s="523"/>
      <c r="L2278" s="348" t="s">
        <v>9</v>
      </c>
      <c r="M2278" s="341">
        <v>56.26</v>
      </c>
    </row>
    <row r="2279" spans="1:13" ht="13.5" customHeight="1" x14ac:dyDescent="0.25">
      <c r="A2279" s="340" t="s">
        <v>14088</v>
      </c>
      <c r="B2279" s="348" t="s">
        <v>384</v>
      </c>
      <c r="C2279" s="523" t="s">
        <v>14089</v>
      </c>
      <c r="D2279" s="523"/>
      <c r="E2279" s="523"/>
      <c r="F2279" s="523"/>
      <c r="G2279" s="523"/>
      <c r="H2279" s="523"/>
      <c r="I2279" s="523"/>
      <c r="J2279" s="523"/>
      <c r="K2279" s="523"/>
      <c r="L2279" s="348" t="s">
        <v>9</v>
      </c>
      <c r="M2279" s="341">
        <v>104.55</v>
      </c>
    </row>
    <row r="2280" spans="1:13" ht="12.75" customHeight="1" x14ac:dyDescent="0.25">
      <c r="A2280" s="340" t="s">
        <v>14090</v>
      </c>
      <c r="B2280" s="348" t="s">
        <v>384</v>
      </c>
      <c r="C2280" s="523" t="s">
        <v>14091</v>
      </c>
      <c r="D2280" s="523"/>
      <c r="E2280" s="523"/>
      <c r="F2280" s="523"/>
      <c r="G2280" s="523"/>
      <c r="H2280" s="523"/>
      <c r="I2280" s="523"/>
      <c r="J2280" s="523"/>
      <c r="K2280" s="523"/>
      <c r="L2280" s="348" t="s">
        <v>9</v>
      </c>
      <c r="M2280" s="341">
        <v>182.68</v>
      </c>
    </row>
    <row r="2281" spans="1:13" ht="12.75" customHeight="1" x14ac:dyDescent="0.25">
      <c r="A2281" s="340" t="s">
        <v>14092</v>
      </c>
      <c r="B2281" s="348" t="s">
        <v>384</v>
      </c>
      <c r="C2281" s="523" t="s">
        <v>14093</v>
      </c>
      <c r="D2281" s="523"/>
      <c r="E2281" s="523"/>
      <c r="F2281" s="523"/>
      <c r="G2281" s="523"/>
      <c r="H2281" s="523"/>
      <c r="I2281" s="523"/>
      <c r="J2281" s="523"/>
      <c r="K2281" s="523"/>
      <c r="L2281" s="348" t="s">
        <v>9</v>
      </c>
      <c r="M2281" s="341">
        <v>60.09</v>
      </c>
    </row>
    <row r="2282" spans="1:13" ht="13.5" customHeight="1" x14ac:dyDescent="0.25">
      <c r="A2282" s="340" t="s">
        <v>14094</v>
      </c>
      <c r="B2282" s="348" t="s">
        <v>384</v>
      </c>
      <c r="C2282" s="523" t="s">
        <v>14095</v>
      </c>
      <c r="D2282" s="523"/>
      <c r="E2282" s="523"/>
      <c r="F2282" s="523"/>
      <c r="G2282" s="523"/>
      <c r="H2282" s="523"/>
      <c r="I2282" s="523"/>
      <c r="J2282" s="523"/>
      <c r="K2282" s="523"/>
      <c r="L2282" s="348" t="s">
        <v>9</v>
      </c>
      <c r="M2282" s="341">
        <v>112.22</v>
      </c>
    </row>
    <row r="2283" spans="1:13" ht="12.75" customHeight="1" x14ac:dyDescent="0.25">
      <c r="A2283" s="340" t="s">
        <v>14096</v>
      </c>
      <c r="B2283" s="348" t="s">
        <v>384</v>
      </c>
      <c r="C2283" s="523" t="s">
        <v>14097</v>
      </c>
      <c r="D2283" s="523"/>
      <c r="E2283" s="523"/>
      <c r="F2283" s="523"/>
      <c r="G2283" s="523"/>
      <c r="H2283" s="523"/>
      <c r="I2283" s="523"/>
      <c r="J2283" s="523"/>
      <c r="K2283" s="523"/>
      <c r="L2283" s="348" t="s">
        <v>9</v>
      </c>
      <c r="M2283" s="341">
        <v>192.25</v>
      </c>
    </row>
    <row r="2284" spans="1:13" ht="13.5" customHeight="1" x14ac:dyDescent="0.25">
      <c r="A2284" s="340" t="s">
        <v>14098</v>
      </c>
      <c r="B2284" s="348" t="s">
        <v>384</v>
      </c>
      <c r="C2284" s="523" t="s">
        <v>14099</v>
      </c>
      <c r="D2284" s="523"/>
      <c r="E2284" s="523"/>
      <c r="F2284" s="523"/>
      <c r="G2284" s="523"/>
      <c r="H2284" s="523"/>
      <c r="I2284" s="523"/>
      <c r="J2284" s="523"/>
      <c r="K2284" s="523"/>
      <c r="L2284" s="348" t="s">
        <v>9</v>
      </c>
      <c r="M2284" s="341">
        <v>54</v>
      </c>
    </row>
    <row r="2285" spans="1:13" ht="12.75" customHeight="1" x14ac:dyDescent="0.25">
      <c r="A2285" s="340" t="s">
        <v>14100</v>
      </c>
      <c r="B2285" s="348" t="s">
        <v>384</v>
      </c>
      <c r="C2285" s="523" t="s">
        <v>14101</v>
      </c>
      <c r="D2285" s="523"/>
      <c r="E2285" s="523"/>
      <c r="F2285" s="523"/>
      <c r="G2285" s="523"/>
      <c r="H2285" s="523"/>
      <c r="I2285" s="523"/>
      <c r="J2285" s="523"/>
      <c r="K2285" s="523"/>
      <c r="L2285" s="348" t="s">
        <v>9</v>
      </c>
      <c r="M2285" s="341">
        <v>75.12</v>
      </c>
    </row>
    <row r="2286" spans="1:13" ht="12.75" customHeight="1" x14ac:dyDescent="0.25">
      <c r="A2286" s="340" t="s">
        <v>14102</v>
      </c>
      <c r="B2286" s="348" t="s">
        <v>384</v>
      </c>
      <c r="C2286" s="523" t="s">
        <v>14103</v>
      </c>
      <c r="D2286" s="523"/>
      <c r="E2286" s="523"/>
      <c r="F2286" s="523"/>
      <c r="G2286" s="523"/>
      <c r="H2286" s="523"/>
      <c r="I2286" s="523"/>
      <c r="J2286" s="523"/>
      <c r="K2286" s="523"/>
      <c r="L2286" s="348" t="s">
        <v>9</v>
      </c>
      <c r="M2286" s="341">
        <v>87.86</v>
      </c>
    </row>
    <row r="2287" spans="1:13" ht="13.5" customHeight="1" x14ac:dyDescent="0.25">
      <c r="A2287" s="340" t="s">
        <v>14104</v>
      </c>
      <c r="B2287" s="348" t="s">
        <v>384</v>
      </c>
      <c r="C2287" s="523" t="s">
        <v>14105</v>
      </c>
      <c r="D2287" s="523"/>
      <c r="E2287" s="523"/>
      <c r="F2287" s="523"/>
      <c r="G2287" s="523"/>
      <c r="H2287" s="523"/>
      <c r="I2287" s="523"/>
      <c r="J2287" s="523"/>
      <c r="K2287" s="523"/>
      <c r="L2287" s="348" t="s">
        <v>9</v>
      </c>
      <c r="M2287" s="341">
        <v>64.680000000000007</v>
      </c>
    </row>
    <row r="2288" spans="1:13" ht="12.75" customHeight="1" x14ac:dyDescent="0.25">
      <c r="A2288" s="340" t="s">
        <v>14106</v>
      </c>
      <c r="B2288" s="348" t="s">
        <v>384</v>
      </c>
      <c r="C2288" s="523" t="s">
        <v>14107</v>
      </c>
      <c r="D2288" s="523"/>
      <c r="E2288" s="523"/>
      <c r="F2288" s="523"/>
      <c r="G2288" s="523"/>
      <c r="H2288" s="523"/>
      <c r="I2288" s="523"/>
      <c r="J2288" s="523"/>
      <c r="K2288" s="523"/>
      <c r="L2288" s="348" t="s">
        <v>9</v>
      </c>
      <c r="M2288" s="341">
        <v>70.87</v>
      </c>
    </row>
    <row r="2289" spans="1:13" ht="12.75" customHeight="1" x14ac:dyDescent="0.25">
      <c r="A2289" s="340" t="s">
        <v>14108</v>
      </c>
      <c r="B2289" s="348" t="s">
        <v>384</v>
      </c>
      <c r="C2289" s="523" t="s">
        <v>14109</v>
      </c>
      <c r="D2289" s="523"/>
      <c r="E2289" s="523"/>
      <c r="F2289" s="523"/>
      <c r="G2289" s="523"/>
      <c r="H2289" s="523"/>
      <c r="I2289" s="523"/>
      <c r="J2289" s="523"/>
      <c r="K2289" s="523"/>
      <c r="L2289" s="348" t="s">
        <v>9</v>
      </c>
      <c r="M2289" s="341">
        <v>83.74</v>
      </c>
    </row>
    <row r="2290" spans="1:13" ht="13.5" customHeight="1" x14ac:dyDescent="0.25">
      <c r="A2290" s="340" t="s">
        <v>14110</v>
      </c>
      <c r="B2290" s="348" t="s">
        <v>384</v>
      </c>
      <c r="C2290" s="523" t="s">
        <v>14111</v>
      </c>
      <c r="D2290" s="523"/>
      <c r="E2290" s="523"/>
      <c r="F2290" s="523"/>
      <c r="G2290" s="523"/>
      <c r="H2290" s="523"/>
      <c r="I2290" s="523"/>
      <c r="J2290" s="523"/>
      <c r="K2290" s="523"/>
      <c r="L2290" s="348" t="s">
        <v>9</v>
      </c>
      <c r="M2290" s="341">
        <v>69.28</v>
      </c>
    </row>
    <row r="2291" spans="1:13" ht="12.75" customHeight="1" x14ac:dyDescent="0.25">
      <c r="A2291" s="340" t="s">
        <v>14112</v>
      </c>
      <c r="B2291" s="348" t="s">
        <v>384</v>
      </c>
      <c r="C2291" s="523" t="s">
        <v>14113</v>
      </c>
      <c r="D2291" s="523"/>
      <c r="E2291" s="523"/>
      <c r="F2291" s="523"/>
      <c r="G2291" s="523"/>
      <c r="H2291" s="523"/>
      <c r="I2291" s="523"/>
      <c r="J2291" s="523"/>
      <c r="K2291" s="523"/>
      <c r="L2291" s="348" t="s">
        <v>9</v>
      </c>
      <c r="M2291" s="341">
        <v>76.62</v>
      </c>
    </row>
    <row r="2292" spans="1:13" ht="13.5" customHeight="1" x14ac:dyDescent="0.25">
      <c r="A2292" s="340" t="s">
        <v>14114</v>
      </c>
      <c r="B2292" s="348" t="s">
        <v>384</v>
      </c>
      <c r="C2292" s="523" t="s">
        <v>14115</v>
      </c>
      <c r="D2292" s="523"/>
      <c r="E2292" s="523"/>
      <c r="F2292" s="523"/>
      <c r="G2292" s="523"/>
      <c r="H2292" s="523"/>
      <c r="I2292" s="523"/>
      <c r="J2292" s="523"/>
      <c r="K2292" s="523"/>
      <c r="L2292" s="348" t="s">
        <v>9</v>
      </c>
      <c r="M2292" s="341">
        <v>89.49</v>
      </c>
    </row>
    <row r="2293" spans="1:13" ht="12.75" customHeight="1" x14ac:dyDescent="0.25">
      <c r="A2293" s="338" t="s">
        <v>14116</v>
      </c>
      <c r="B2293" s="347" t="s">
        <v>384</v>
      </c>
      <c r="C2293" s="524" t="s">
        <v>3089</v>
      </c>
      <c r="D2293" s="524"/>
      <c r="E2293" s="524"/>
      <c r="F2293" s="524"/>
      <c r="G2293" s="524"/>
      <c r="H2293" s="524"/>
      <c r="I2293" s="524"/>
      <c r="J2293" s="524"/>
      <c r="K2293" s="524"/>
      <c r="L2293" s="339"/>
      <c r="M2293" s="339"/>
    </row>
    <row r="2294" spans="1:13" ht="12.75" customHeight="1" x14ac:dyDescent="0.25">
      <c r="A2294" s="340" t="s">
        <v>14117</v>
      </c>
      <c r="B2294" s="348" t="s">
        <v>384</v>
      </c>
      <c r="C2294" s="523" t="s">
        <v>14118</v>
      </c>
      <c r="D2294" s="523"/>
      <c r="E2294" s="523"/>
      <c r="F2294" s="523"/>
      <c r="G2294" s="523"/>
      <c r="H2294" s="523"/>
      <c r="I2294" s="523"/>
      <c r="J2294" s="523"/>
      <c r="K2294" s="523"/>
      <c r="L2294" s="348" t="s">
        <v>9</v>
      </c>
      <c r="M2294" s="341">
        <v>7.85</v>
      </c>
    </row>
    <row r="2295" spans="1:13" ht="13.5" customHeight="1" x14ac:dyDescent="0.25">
      <c r="A2295" s="340" t="s">
        <v>14119</v>
      </c>
      <c r="B2295" s="348" t="s">
        <v>384</v>
      </c>
      <c r="C2295" s="523" t="s">
        <v>14120</v>
      </c>
      <c r="D2295" s="523"/>
      <c r="E2295" s="523"/>
      <c r="F2295" s="523"/>
      <c r="G2295" s="523"/>
      <c r="H2295" s="523"/>
      <c r="I2295" s="523"/>
      <c r="J2295" s="523"/>
      <c r="K2295" s="523"/>
      <c r="L2295" s="348" t="s">
        <v>9</v>
      </c>
      <c r="M2295" s="341">
        <v>11.75</v>
      </c>
    </row>
    <row r="2296" spans="1:13" ht="12.75" customHeight="1" x14ac:dyDescent="0.25">
      <c r="A2296" s="340" t="s">
        <v>14121</v>
      </c>
      <c r="B2296" s="348" t="s">
        <v>384</v>
      </c>
      <c r="C2296" s="523" t="s">
        <v>14122</v>
      </c>
      <c r="D2296" s="523"/>
      <c r="E2296" s="523"/>
      <c r="F2296" s="523"/>
      <c r="G2296" s="523"/>
      <c r="H2296" s="523"/>
      <c r="I2296" s="523"/>
      <c r="J2296" s="523"/>
      <c r="K2296" s="523"/>
      <c r="L2296" s="348" t="s">
        <v>9</v>
      </c>
      <c r="M2296" s="341">
        <v>11.86</v>
      </c>
    </row>
    <row r="2297" spans="1:13" ht="13.5" customHeight="1" x14ac:dyDescent="0.25">
      <c r="A2297" s="340" t="s">
        <v>14123</v>
      </c>
      <c r="B2297" s="348" t="s">
        <v>384</v>
      </c>
      <c r="C2297" s="523" t="s">
        <v>14124</v>
      </c>
      <c r="D2297" s="523"/>
      <c r="E2297" s="523"/>
      <c r="F2297" s="523"/>
      <c r="G2297" s="523"/>
      <c r="H2297" s="523"/>
      <c r="I2297" s="523"/>
      <c r="J2297" s="523"/>
      <c r="K2297" s="523"/>
      <c r="L2297" s="348" t="s">
        <v>9</v>
      </c>
      <c r="M2297" s="341">
        <v>26.05</v>
      </c>
    </row>
    <row r="2298" spans="1:13" ht="12.75" customHeight="1" x14ac:dyDescent="0.25">
      <c r="A2298" s="340" t="s">
        <v>14125</v>
      </c>
      <c r="B2298" s="348" t="s">
        <v>384</v>
      </c>
      <c r="C2298" s="523" t="s">
        <v>14126</v>
      </c>
      <c r="D2298" s="523"/>
      <c r="E2298" s="523"/>
      <c r="F2298" s="523"/>
      <c r="G2298" s="523"/>
      <c r="H2298" s="523"/>
      <c r="I2298" s="523"/>
      <c r="J2298" s="523"/>
      <c r="K2298" s="523"/>
      <c r="L2298" s="348" t="s">
        <v>9</v>
      </c>
      <c r="M2298" s="341">
        <v>34.07</v>
      </c>
    </row>
    <row r="2299" spans="1:13" ht="12.75" customHeight="1" x14ac:dyDescent="0.25">
      <c r="A2299" s="340" t="s">
        <v>14127</v>
      </c>
      <c r="B2299" s="348" t="s">
        <v>384</v>
      </c>
      <c r="C2299" s="523" t="s">
        <v>14128</v>
      </c>
      <c r="D2299" s="523"/>
      <c r="E2299" s="523"/>
      <c r="F2299" s="523"/>
      <c r="G2299" s="523"/>
      <c r="H2299" s="523"/>
      <c r="I2299" s="523"/>
      <c r="J2299" s="523"/>
      <c r="K2299" s="523"/>
      <c r="L2299" s="348" t="s">
        <v>9</v>
      </c>
      <c r="M2299" s="341">
        <v>36.24</v>
      </c>
    </row>
    <row r="2300" spans="1:13" ht="13.5" customHeight="1" x14ac:dyDescent="0.25">
      <c r="A2300" s="340" t="s">
        <v>14129</v>
      </c>
      <c r="B2300" s="348" t="s">
        <v>384</v>
      </c>
      <c r="C2300" s="523" t="s">
        <v>14130</v>
      </c>
      <c r="D2300" s="523"/>
      <c r="E2300" s="523"/>
      <c r="F2300" s="523"/>
      <c r="G2300" s="523"/>
      <c r="H2300" s="523"/>
      <c r="I2300" s="523"/>
      <c r="J2300" s="523"/>
      <c r="K2300" s="523"/>
      <c r="L2300" s="348" t="s">
        <v>9</v>
      </c>
      <c r="M2300" s="341">
        <v>74.069999999999993</v>
      </c>
    </row>
    <row r="2301" spans="1:13" ht="12.75" customHeight="1" x14ac:dyDescent="0.25">
      <c r="A2301" s="338" t="s">
        <v>14131</v>
      </c>
      <c r="B2301" s="347" t="s">
        <v>384</v>
      </c>
      <c r="C2301" s="524" t="s">
        <v>515</v>
      </c>
      <c r="D2301" s="524"/>
      <c r="E2301" s="524"/>
      <c r="F2301" s="524"/>
      <c r="G2301" s="524"/>
      <c r="H2301" s="524"/>
      <c r="I2301" s="524"/>
      <c r="J2301" s="524"/>
      <c r="K2301" s="524"/>
      <c r="L2301" s="339"/>
      <c r="M2301" s="339"/>
    </row>
    <row r="2302" spans="1:13" ht="12.75" customHeight="1" x14ac:dyDescent="0.25">
      <c r="A2302" s="340" t="s">
        <v>14132</v>
      </c>
      <c r="B2302" s="348" t="s">
        <v>384</v>
      </c>
      <c r="C2302" s="523" t="s">
        <v>14133</v>
      </c>
      <c r="D2302" s="523"/>
      <c r="E2302" s="523"/>
      <c r="F2302" s="523"/>
      <c r="G2302" s="523"/>
      <c r="H2302" s="523"/>
      <c r="I2302" s="523"/>
      <c r="J2302" s="523"/>
      <c r="K2302" s="523"/>
      <c r="L2302" s="348" t="s">
        <v>10</v>
      </c>
      <c r="M2302" s="341">
        <v>47.37</v>
      </c>
    </row>
    <row r="2303" spans="1:13" ht="13.5" customHeight="1" x14ac:dyDescent="0.25">
      <c r="A2303" s="340" t="s">
        <v>14134</v>
      </c>
      <c r="B2303" s="348" t="s">
        <v>384</v>
      </c>
      <c r="C2303" s="523" t="s">
        <v>14135</v>
      </c>
      <c r="D2303" s="523"/>
      <c r="E2303" s="523"/>
      <c r="F2303" s="523"/>
      <c r="G2303" s="523"/>
      <c r="H2303" s="523"/>
      <c r="I2303" s="523"/>
      <c r="J2303" s="523"/>
      <c r="K2303" s="523"/>
      <c r="L2303" s="348" t="s">
        <v>10</v>
      </c>
      <c r="M2303" s="341">
        <v>63.16</v>
      </c>
    </row>
    <row r="2304" spans="1:13" ht="12.75" customHeight="1" x14ac:dyDescent="0.25">
      <c r="A2304" s="340" t="s">
        <v>14136</v>
      </c>
      <c r="B2304" s="348" t="s">
        <v>384</v>
      </c>
      <c r="C2304" s="523" t="s">
        <v>14137</v>
      </c>
      <c r="D2304" s="523"/>
      <c r="E2304" s="523"/>
      <c r="F2304" s="523"/>
      <c r="G2304" s="523"/>
      <c r="H2304" s="523"/>
      <c r="I2304" s="523"/>
      <c r="J2304" s="523"/>
      <c r="K2304" s="523"/>
      <c r="L2304" s="348" t="s">
        <v>10</v>
      </c>
      <c r="M2304" s="341">
        <v>78.95</v>
      </c>
    </row>
    <row r="2305" spans="1:13" ht="13.5" customHeight="1" x14ac:dyDescent="0.25">
      <c r="A2305" s="340" t="s">
        <v>14138</v>
      </c>
      <c r="B2305" s="348" t="s">
        <v>384</v>
      </c>
      <c r="C2305" s="523" t="s">
        <v>14139</v>
      </c>
      <c r="D2305" s="523"/>
      <c r="E2305" s="523"/>
      <c r="F2305" s="523"/>
      <c r="G2305" s="523"/>
      <c r="H2305" s="523"/>
      <c r="I2305" s="523"/>
      <c r="J2305" s="523"/>
      <c r="K2305" s="523"/>
      <c r="L2305" s="348" t="s">
        <v>10</v>
      </c>
      <c r="M2305" s="341">
        <v>5.94</v>
      </c>
    </row>
    <row r="2306" spans="1:13" ht="12.75" customHeight="1" x14ac:dyDescent="0.25">
      <c r="A2306" s="340" t="s">
        <v>14140</v>
      </c>
      <c r="B2306" s="348" t="s">
        <v>384</v>
      </c>
      <c r="C2306" s="523" t="s">
        <v>14141</v>
      </c>
      <c r="D2306" s="523"/>
      <c r="E2306" s="523"/>
      <c r="F2306" s="523"/>
      <c r="G2306" s="523"/>
      <c r="H2306" s="523"/>
      <c r="I2306" s="523"/>
      <c r="J2306" s="523"/>
      <c r="K2306" s="523"/>
      <c r="L2306" s="348" t="s">
        <v>10</v>
      </c>
      <c r="M2306" s="341">
        <v>7.53</v>
      </c>
    </row>
    <row r="2307" spans="1:13" ht="12.75" customHeight="1" x14ac:dyDescent="0.25">
      <c r="A2307" s="340" t="s">
        <v>14142</v>
      </c>
      <c r="B2307" s="348" t="s">
        <v>384</v>
      </c>
      <c r="C2307" s="523" t="s">
        <v>14143</v>
      </c>
      <c r="D2307" s="523"/>
      <c r="E2307" s="523"/>
      <c r="F2307" s="523"/>
      <c r="G2307" s="523"/>
      <c r="H2307" s="523"/>
      <c r="I2307" s="523"/>
      <c r="J2307" s="523"/>
      <c r="K2307" s="523"/>
      <c r="L2307" s="348" t="s">
        <v>10</v>
      </c>
      <c r="M2307" s="341">
        <v>8.8000000000000007</v>
      </c>
    </row>
    <row r="2308" spans="1:13" ht="13.5" customHeight="1" x14ac:dyDescent="0.25">
      <c r="A2308" s="340" t="s">
        <v>14144</v>
      </c>
      <c r="B2308" s="348" t="s">
        <v>384</v>
      </c>
      <c r="C2308" s="523" t="s">
        <v>14145</v>
      </c>
      <c r="D2308" s="523"/>
      <c r="E2308" s="523"/>
      <c r="F2308" s="523"/>
      <c r="G2308" s="523"/>
      <c r="H2308" s="523"/>
      <c r="I2308" s="523"/>
      <c r="J2308" s="523"/>
      <c r="K2308" s="523"/>
      <c r="L2308" s="348" t="s">
        <v>10</v>
      </c>
      <c r="M2308" s="341">
        <v>9.43</v>
      </c>
    </row>
    <row r="2309" spans="1:13" ht="12.75" customHeight="1" x14ac:dyDescent="0.25">
      <c r="A2309" s="340" t="s">
        <v>14146</v>
      </c>
      <c r="B2309" s="348" t="s">
        <v>384</v>
      </c>
      <c r="C2309" s="523" t="s">
        <v>14147</v>
      </c>
      <c r="D2309" s="523"/>
      <c r="E2309" s="523"/>
      <c r="F2309" s="523"/>
      <c r="G2309" s="523"/>
      <c r="H2309" s="523"/>
      <c r="I2309" s="523"/>
      <c r="J2309" s="523"/>
      <c r="K2309" s="523"/>
      <c r="L2309" s="348" t="s">
        <v>10</v>
      </c>
      <c r="M2309" s="341">
        <v>7.4</v>
      </c>
    </row>
    <row r="2310" spans="1:13" ht="13.5" customHeight="1" x14ac:dyDescent="0.25">
      <c r="A2310" s="340" t="s">
        <v>14148</v>
      </c>
      <c r="B2310" s="348" t="s">
        <v>384</v>
      </c>
      <c r="C2310" s="523" t="s">
        <v>14149</v>
      </c>
      <c r="D2310" s="523"/>
      <c r="E2310" s="523"/>
      <c r="F2310" s="523"/>
      <c r="G2310" s="523"/>
      <c r="H2310" s="523"/>
      <c r="I2310" s="523"/>
      <c r="J2310" s="523"/>
      <c r="K2310" s="523"/>
      <c r="L2310" s="348" t="s">
        <v>10</v>
      </c>
      <c r="M2310" s="341">
        <v>9.2200000000000006</v>
      </c>
    </row>
    <row r="2311" spans="1:13" ht="12.75" customHeight="1" x14ac:dyDescent="0.25">
      <c r="A2311" s="340" t="s">
        <v>14150</v>
      </c>
      <c r="B2311" s="348" t="s">
        <v>384</v>
      </c>
      <c r="C2311" s="523" t="s">
        <v>14151</v>
      </c>
      <c r="D2311" s="523"/>
      <c r="E2311" s="523"/>
      <c r="F2311" s="523"/>
      <c r="G2311" s="523"/>
      <c r="H2311" s="523"/>
      <c r="I2311" s="523"/>
      <c r="J2311" s="523"/>
      <c r="K2311" s="523"/>
      <c r="L2311" s="348" t="s">
        <v>10</v>
      </c>
      <c r="M2311" s="341">
        <v>11.02</v>
      </c>
    </row>
    <row r="2312" spans="1:13" ht="12.75" customHeight="1" x14ac:dyDescent="0.25">
      <c r="A2312" s="340" t="s">
        <v>14152</v>
      </c>
      <c r="B2312" s="348" t="s">
        <v>384</v>
      </c>
      <c r="C2312" s="523" t="s">
        <v>14153</v>
      </c>
      <c r="D2312" s="523"/>
      <c r="E2312" s="523"/>
      <c r="F2312" s="523"/>
      <c r="G2312" s="523"/>
      <c r="H2312" s="523"/>
      <c r="I2312" s="523"/>
      <c r="J2312" s="523"/>
      <c r="K2312" s="523"/>
      <c r="L2312" s="348" t="s">
        <v>10</v>
      </c>
      <c r="M2312" s="341">
        <v>11.62</v>
      </c>
    </row>
    <row r="2313" spans="1:13" ht="13.5" customHeight="1" x14ac:dyDescent="0.25">
      <c r="A2313" s="340" t="s">
        <v>14154</v>
      </c>
      <c r="B2313" s="348" t="s">
        <v>384</v>
      </c>
      <c r="C2313" s="523" t="s">
        <v>14155</v>
      </c>
      <c r="D2313" s="523"/>
      <c r="E2313" s="523"/>
      <c r="F2313" s="523"/>
      <c r="G2313" s="523"/>
      <c r="H2313" s="523"/>
      <c r="I2313" s="523"/>
      <c r="J2313" s="523"/>
      <c r="K2313" s="523"/>
      <c r="L2313" s="348" t="s">
        <v>10</v>
      </c>
      <c r="M2313" s="341">
        <v>284.8</v>
      </c>
    </row>
    <row r="2314" spans="1:13" ht="12.75" customHeight="1" x14ac:dyDescent="0.25">
      <c r="A2314" s="340" t="s">
        <v>14156</v>
      </c>
      <c r="B2314" s="348" t="s">
        <v>384</v>
      </c>
      <c r="C2314" s="523" t="s">
        <v>14157</v>
      </c>
      <c r="D2314" s="523"/>
      <c r="E2314" s="523"/>
      <c r="F2314" s="523"/>
      <c r="G2314" s="523"/>
      <c r="H2314" s="523"/>
      <c r="I2314" s="523"/>
      <c r="J2314" s="523"/>
      <c r="K2314" s="523"/>
      <c r="L2314" s="348" t="s">
        <v>10</v>
      </c>
      <c r="M2314" s="341">
        <v>338.01</v>
      </c>
    </row>
    <row r="2315" spans="1:13" ht="13.5" customHeight="1" x14ac:dyDescent="0.25">
      <c r="A2315" s="340" t="s">
        <v>14158</v>
      </c>
      <c r="B2315" s="348" t="s">
        <v>384</v>
      </c>
      <c r="C2315" s="523" t="s">
        <v>14159</v>
      </c>
      <c r="D2315" s="523"/>
      <c r="E2315" s="523"/>
      <c r="F2315" s="523"/>
      <c r="G2315" s="523"/>
      <c r="H2315" s="523"/>
      <c r="I2315" s="523"/>
      <c r="J2315" s="523"/>
      <c r="K2315" s="523"/>
      <c r="L2315" s="348" t="s">
        <v>9</v>
      </c>
      <c r="M2315" s="341">
        <v>5.21</v>
      </c>
    </row>
    <row r="2316" spans="1:13" ht="12.75" customHeight="1" x14ac:dyDescent="0.25">
      <c r="A2316" s="340" t="s">
        <v>14160</v>
      </c>
      <c r="B2316" s="348" t="s">
        <v>384</v>
      </c>
      <c r="C2316" s="523" t="s">
        <v>14161</v>
      </c>
      <c r="D2316" s="523"/>
      <c r="E2316" s="523"/>
      <c r="F2316" s="523"/>
      <c r="G2316" s="523"/>
      <c r="H2316" s="523"/>
      <c r="I2316" s="523"/>
      <c r="J2316" s="523"/>
      <c r="K2316" s="523"/>
      <c r="L2316" s="348" t="s">
        <v>9</v>
      </c>
      <c r="M2316" s="341">
        <v>4.49</v>
      </c>
    </row>
    <row r="2317" spans="1:13" ht="12.75" customHeight="1" x14ac:dyDescent="0.25">
      <c r="A2317" s="340" t="s">
        <v>14162</v>
      </c>
      <c r="B2317" s="348" t="s">
        <v>384</v>
      </c>
      <c r="C2317" s="523" t="s">
        <v>14163</v>
      </c>
      <c r="D2317" s="523"/>
      <c r="E2317" s="523"/>
      <c r="F2317" s="523"/>
      <c r="G2317" s="523"/>
      <c r="H2317" s="523"/>
      <c r="I2317" s="523"/>
      <c r="J2317" s="523"/>
      <c r="K2317" s="523"/>
      <c r="L2317" s="348" t="s">
        <v>10</v>
      </c>
      <c r="M2317" s="341">
        <v>47.37</v>
      </c>
    </row>
    <row r="2318" spans="1:13" ht="13.5" customHeight="1" x14ac:dyDescent="0.25">
      <c r="A2318" s="340" t="s">
        <v>14164</v>
      </c>
      <c r="B2318" s="348" t="s">
        <v>384</v>
      </c>
      <c r="C2318" s="523" t="s">
        <v>14165</v>
      </c>
      <c r="D2318" s="523"/>
      <c r="E2318" s="523"/>
      <c r="F2318" s="523"/>
      <c r="G2318" s="523"/>
      <c r="H2318" s="523"/>
      <c r="I2318" s="523"/>
      <c r="J2318" s="523"/>
      <c r="K2318" s="523"/>
      <c r="L2318" s="348" t="s">
        <v>10</v>
      </c>
      <c r="M2318" s="341">
        <v>21.61</v>
      </c>
    </row>
    <row r="2319" spans="1:13" ht="12.75" customHeight="1" x14ac:dyDescent="0.25">
      <c r="A2319" s="340" t="s">
        <v>14166</v>
      </c>
      <c r="B2319" s="348" t="s">
        <v>384</v>
      </c>
      <c r="C2319" s="523" t="s">
        <v>14167</v>
      </c>
      <c r="D2319" s="523"/>
      <c r="E2319" s="523"/>
      <c r="F2319" s="523"/>
      <c r="G2319" s="523"/>
      <c r="H2319" s="523"/>
      <c r="I2319" s="523"/>
      <c r="J2319" s="523"/>
      <c r="K2319" s="523"/>
      <c r="L2319" s="348" t="s">
        <v>10</v>
      </c>
      <c r="M2319" s="341">
        <v>5.04</v>
      </c>
    </row>
    <row r="2320" spans="1:13" ht="12.75" customHeight="1" x14ac:dyDescent="0.25">
      <c r="A2320" s="340" t="s">
        <v>14168</v>
      </c>
      <c r="B2320" s="348" t="s">
        <v>384</v>
      </c>
      <c r="C2320" s="523" t="s">
        <v>14169</v>
      </c>
      <c r="D2320" s="523"/>
      <c r="E2320" s="523"/>
      <c r="F2320" s="523"/>
      <c r="G2320" s="523"/>
      <c r="H2320" s="523"/>
      <c r="I2320" s="523"/>
      <c r="J2320" s="523"/>
      <c r="K2320" s="523"/>
      <c r="L2320" s="348" t="s">
        <v>10</v>
      </c>
      <c r="M2320" s="341">
        <v>25.51</v>
      </c>
    </row>
    <row r="2321" spans="1:13" ht="13.5" customHeight="1" x14ac:dyDescent="0.25">
      <c r="A2321" s="340" t="s">
        <v>14170</v>
      </c>
      <c r="B2321" s="348" t="s">
        <v>384</v>
      </c>
      <c r="C2321" s="523" t="s">
        <v>14171</v>
      </c>
      <c r="D2321" s="523"/>
      <c r="E2321" s="523"/>
      <c r="F2321" s="523"/>
      <c r="G2321" s="523"/>
      <c r="H2321" s="523"/>
      <c r="I2321" s="523"/>
      <c r="J2321" s="523"/>
      <c r="K2321" s="523"/>
      <c r="L2321" s="348" t="s">
        <v>10</v>
      </c>
      <c r="M2321" s="341">
        <v>2.93</v>
      </c>
    </row>
    <row r="2322" spans="1:13" ht="12.75" customHeight="1" x14ac:dyDescent="0.25">
      <c r="A2322" s="338" t="s">
        <v>14172</v>
      </c>
      <c r="B2322" s="347" t="s">
        <v>384</v>
      </c>
      <c r="C2322" s="524" t="s">
        <v>14173</v>
      </c>
      <c r="D2322" s="524"/>
      <c r="E2322" s="524"/>
      <c r="F2322" s="524"/>
      <c r="G2322" s="524"/>
      <c r="H2322" s="524"/>
      <c r="I2322" s="524"/>
      <c r="J2322" s="524"/>
      <c r="K2322" s="524"/>
      <c r="L2322" s="339"/>
      <c r="M2322" s="339"/>
    </row>
    <row r="2323" spans="1:13" ht="13.5" customHeight="1" x14ac:dyDescent="0.25">
      <c r="A2323" s="340" t="s">
        <v>14174</v>
      </c>
      <c r="B2323" s="348" t="s">
        <v>384</v>
      </c>
      <c r="C2323" s="523" t="s">
        <v>14175</v>
      </c>
      <c r="D2323" s="523"/>
      <c r="E2323" s="523"/>
      <c r="F2323" s="523"/>
      <c r="G2323" s="523"/>
      <c r="H2323" s="523"/>
      <c r="I2323" s="523"/>
      <c r="J2323" s="523"/>
      <c r="K2323" s="523"/>
      <c r="L2323" s="348" t="s">
        <v>10</v>
      </c>
      <c r="M2323" s="341">
        <v>639.37</v>
      </c>
    </row>
    <row r="2324" spans="1:13" ht="12.75" customHeight="1" x14ac:dyDescent="0.25">
      <c r="A2324" s="338" t="s">
        <v>14176</v>
      </c>
      <c r="B2324" s="347" t="s">
        <v>384</v>
      </c>
      <c r="C2324" s="524" t="s">
        <v>14177</v>
      </c>
      <c r="D2324" s="524"/>
      <c r="E2324" s="524"/>
      <c r="F2324" s="524"/>
      <c r="G2324" s="524"/>
      <c r="H2324" s="524"/>
      <c r="I2324" s="524"/>
      <c r="J2324" s="524"/>
      <c r="K2324" s="524"/>
      <c r="L2324" s="339"/>
      <c r="M2324" s="339"/>
    </row>
    <row r="2325" spans="1:13" ht="12.75" customHeight="1" x14ac:dyDescent="0.25">
      <c r="A2325" s="340" t="s">
        <v>14178</v>
      </c>
      <c r="B2325" s="348" t="s">
        <v>384</v>
      </c>
      <c r="C2325" s="523" t="s">
        <v>14179</v>
      </c>
      <c r="D2325" s="523"/>
      <c r="E2325" s="523"/>
      <c r="F2325" s="523"/>
      <c r="G2325" s="523"/>
      <c r="H2325" s="523"/>
      <c r="I2325" s="523"/>
      <c r="J2325" s="523"/>
      <c r="K2325" s="523"/>
      <c r="L2325" s="348" t="s">
        <v>13856</v>
      </c>
      <c r="M2325" s="341">
        <v>1.43</v>
      </c>
    </row>
    <row r="2326" spans="1:13" ht="13.5" customHeight="1" x14ac:dyDescent="0.25">
      <c r="A2326" s="340" t="s">
        <v>14180</v>
      </c>
      <c r="B2326" s="348" t="s">
        <v>384</v>
      </c>
      <c r="C2326" s="523" t="s">
        <v>14181</v>
      </c>
      <c r="D2326" s="523"/>
      <c r="E2326" s="523"/>
      <c r="F2326" s="523"/>
      <c r="G2326" s="523"/>
      <c r="H2326" s="523"/>
      <c r="I2326" s="523"/>
      <c r="J2326" s="523"/>
      <c r="K2326" s="523"/>
      <c r="L2326" s="348" t="s">
        <v>13856</v>
      </c>
      <c r="M2326" s="341">
        <v>1.02</v>
      </c>
    </row>
    <row r="2327" spans="1:13" ht="12.75" customHeight="1" x14ac:dyDescent="0.25">
      <c r="A2327" s="338" t="s">
        <v>14182</v>
      </c>
      <c r="B2327" s="347" t="s">
        <v>384</v>
      </c>
      <c r="C2327" s="524" t="s">
        <v>14183</v>
      </c>
      <c r="D2327" s="524"/>
      <c r="E2327" s="524"/>
      <c r="F2327" s="524"/>
      <c r="G2327" s="524"/>
      <c r="H2327" s="524"/>
      <c r="I2327" s="524"/>
      <c r="J2327" s="524"/>
      <c r="K2327" s="524"/>
      <c r="L2327" s="339"/>
      <c r="M2327" s="339"/>
    </row>
    <row r="2328" spans="1:13" ht="13.5" customHeight="1" x14ac:dyDescent="0.25">
      <c r="A2328" s="340" t="s">
        <v>14184</v>
      </c>
      <c r="B2328" s="348" t="s">
        <v>384</v>
      </c>
      <c r="C2328" s="523" t="s">
        <v>14185</v>
      </c>
      <c r="D2328" s="523"/>
      <c r="E2328" s="523"/>
      <c r="F2328" s="523"/>
      <c r="G2328" s="523"/>
      <c r="H2328" s="523"/>
      <c r="I2328" s="523"/>
      <c r="J2328" s="523"/>
      <c r="K2328" s="523"/>
      <c r="L2328" s="348" t="s">
        <v>381</v>
      </c>
      <c r="M2328" s="341">
        <v>271.7</v>
      </c>
    </row>
    <row r="2329" spans="1:13" ht="12.75" customHeight="1" x14ac:dyDescent="0.25">
      <c r="A2329" s="338" t="s">
        <v>14186</v>
      </c>
      <c r="B2329" s="347" t="s">
        <v>384</v>
      </c>
      <c r="C2329" s="524" t="s">
        <v>14187</v>
      </c>
      <c r="D2329" s="524"/>
      <c r="E2329" s="524"/>
      <c r="F2329" s="524"/>
      <c r="G2329" s="524"/>
      <c r="H2329" s="524"/>
      <c r="I2329" s="524"/>
      <c r="J2329" s="524"/>
      <c r="K2329" s="524"/>
      <c r="L2329" s="339"/>
      <c r="M2329" s="339"/>
    </row>
    <row r="2330" spans="1:13" ht="12.75" customHeight="1" x14ac:dyDescent="0.25">
      <c r="A2330" s="340" t="s">
        <v>14188</v>
      </c>
      <c r="B2330" s="348" t="s">
        <v>384</v>
      </c>
      <c r="C2330" s="523" t="s">
        <v>14189</v>
      </c>
      <c r="D2330" s="523"/>
      <c r="E2330" s="523"/>
      <c r="F2330" s="523"/>
      <c r="G2330" s="523"/>
      <c r="H2330" s="523"/>
      <c r="I2330" s="523"/>
      <c r="J2330" s="523"/>
      <c r="K2330" s="523"/>
      <c r="L2330" s="348" t="s">
        <v>9</v>
      </c>
      <c r="M2330" s="341">
        <v>3.6</v>
      </c>
    </row>
    <row r="2331" spans="1:13" ht="13.5" customHeight="1" x14ac:dyDescent="0.25">
      <c r="A2331" s="340" t="s">
        <v>14190</v>
      </c>
      <c r="B2331" s="348" t="s">
        <v>384</v>
      </c>
      <c r="C2331" s="523" t="s">
        <v>14191</v>
      </c>
      <c r="D2331" s="523"/>
      <c r="E2331" s="523"/>
      <c r="F2331" s="523"/>
      <c r="G2331" s="523"/>
      <c r="H2331" s="523"/>
      <c r="I2331" s="523"/>
      <c r="J2331" s="523"/>
      <c r="K2331" s="523"/>
      <c r="L2331" s="348" t="s">
        <v>10</v>
      </c>
      <c r="M2331" s="341">
        <v>23.08</v>
      </c>
    </row>
    <row r="2332" spans="1:13" ht="12.75" customHeight="1" x14ac:dyDescent="0.25">
      <c r="A2332" s="340" t="s">
        <v>14192</v>
      </c>
      <c r="B2332" s="348" t="s">
        <v>384</v>
      </c>
      <c r="C2332" s="523" t="s">
        <v>14193</v>
      </c>
      <c r="D2332" s="523"/>
      <c r="E2332" s="523"/>
      <c r="F2332" s="523"/>
      <c r="G2332" s="523"/>
      <c r="H2332" s="523"/>
      <c r="I2332" s="523"/>
      <c r="J2332" s="523"/>
      <c r="K2332" s="523"/>
      <c r="L2332" s="348" t="s">
        <v>10</v>
      </c>
      <c r="M2332" s="341">
        <v>7.85</v>
      </c>
    </row>
    <row r="2333" spans="1:13" ht="12.75" customHeight="1" x14ac:dyDescent="0.25">
      <c r="A2333" s="340" t="s">
        <v>14194</v>
      </c>
      <c r="B2333" s="348" t="s">
        <v>384</v>
      </c>
      <c r="C2333" s="523" t="s">
        <v>14195</v>
      </c>
      <c r="D2333" s="523"/>
      <c r="E2333" s="523"/>
      <c r="F2333" s="523"/>
      <c r="G2333" s="523"/>
      <c r="H2333" s="523"/>
      <c r="I2333" s="523"/>
      <c r="J2333" s="523"/>
      <c r="K2333" s="523"/>
      <c r="L2333" s="348" t="s">
        <v>7816</v>
      </c>
      <c r="M2333" s="341">
        <v>44.27</v>
      </c>
    </row>
    <row r="2334" spans="1:13" ht="13.5" customHeight="1" x14ac:dyDescent="0.25">
      <c r="A2334" s="340" t="s">
        <v>14196</v>
      </c>
      <c r="B2334" s="348" t="s">
        <v>384</v>
      </c>
      <c r="C2334" s="523" t="s">
        <v>14197</v>
      </c>
      <c r="D2334" s="523"/>
      <c r="E2334" s="523"/>
      <c r="F2334" s="523"/>
      <c r="G2334" s="523"/>
      <c r="H2334" s="523"/>
      <c r="I2334" s="523"/>
      <c r="J2334" s="523"/>
      <c r="K2334" s="523"/>
      <c r="L2334" s="348" t="s">
        <v>7816</v>
      </c>
      <c r="M2334" s="341">
        <v>89.89</v>
      </c>
    </row>
    <row r="2335" spans="1:13" ht="12.75" customHeight="1" x14ac:dyDescent="0.25">
      <c r="A2335" s="340" t="s">
        <v>14198</v>
      </c>
      <c r="B2335" s="348" t="s">
        <v>384</v>
      </c>
      <c r="C2335" s="523" t="s">
        <v>14199</v>
      </c>
      <c r="D2335" s="523"/>
      <c r="E2335" s="523"/>
      <c r="F2335" s="523"/>
      <c r="G2335" s="523"/>
      <c r="H2335" s="523"/>
      <c r="I2335" s="523"/>
      <c r="J2335" s="523"/>
      <c r="K2335" s="523"/>
      <c r="L2335" s="348" t="s">
        <v>7816</v>
      </c>
      <c r="M2335" s="341">
        <v>134.16</v>
      </c>
    </row>
    <row r="2336" spans="1:13" ht="13.5" customHeight="1" x14ac:dyDescent="0.25">
      <c r="A2336" s="340" t="s">
        <v>14200</v>
      </c>
      <c r="B2336" s="348" t="s">
        <v>384</v>
      </c>
      <c r="C2336" s="523" t="s">
        <v>14201</v>
      </c>
      <c r="D2336" s="523"/>
      <c r="E2336" s="523"/>
      <c r="F2336" s="523"/>
      <c r="G2336" s="523"/>
      <c r="H2336" s="523"/>
      <c r="I2336" s="523"/>
      <c r="J2336" s="523"/>
      <c r="K2336" s="523"/>
      <c r="L2336" s="348" t="s">
        <v>7816</v>
      </c>
      <c r="M2336" s="341">
        <v>178.43</v>
      </c>
    </row>
    <row r="2337" spans="1:13" ht="12.75" customHeight="1" x14ac:dyDescent="0.25">
      <c r="A2337" s="338" t="s">
        <v>14202</v>
      </c>
      <c r="B2337" s="347" t="s">
        <v>384</v>
      </c>
      <c r="C2337" s="524" t="s">
        <v>14203</v>
      </c>
      <c r="D2337" s="524"/>
      <c r="E2337" s="524"/>
      <c r="F2337" s="524"/>
      <c r="G2337" s="524"/>
      <c r="H2337" s="524"/>
      <c r="I2337" s="524"/>
      <c r="J2337" s="524"/>
      <c r="K2337" s="524"/>
      <c r="L2337" s="339"/>
      <c r="M2337" s="339"/>
    </row>
    <row r="2338" spans="1:13" ht="12.75" customHeight="1" x14ac:dyDescent="0.25">
      <c r="A2338" s="340" t="s">
        <v>14204</v>
      </c>
      <c r="B2338" s="348" t="s">
        <v>384</v>
      </c>
      <c r="C2338" s="523" t="s">
        <v>10859</v>
      </c>
      <c r="D2338" s="523"/>
      <c r="E2338" s="523"/>
      <c r="F2338" s="523"/>
      <c r="G2338" s="523"/>
      <c r="H2338" s="523"/>
      <c r="I2338" s="523"/>
      <c r="J2338" s="523"/>
      <c r="K2338" s="523"/>
      <c r="L2338" s="348" t="s">
        <v>10</v>
      </c>
      <c r="M2338" s="341">
        <v>208.37</v>
      </c>
    </row>
    <row r="2339" spans="1:13" ht="13.5" customHeight="1" x14ac:dyDescent="0.25">
      <c r="A2339" s="338" t="s">
        <v>14205</v>
      </c>
      <c r="B2339" s="347" t="s">
        <v>384</v>
      </c>
      <c r="C2339" s="524" t="s">
        <v>10861</v>
      </c>
      <c r="D2339" s="524"/>
      <c r="E2339" s="524"/>
      <c r="F2339" s="524"/>
      <c r="G2339" s="524"/>
      <c r="H2339" s="524"/>
      <c r="I2339" s="524"/>
      <c r="J2339" s="524"/>
      <c r="K2339" s="524"/>
      <c r="L2339" s="339"/>
      <c r="M2339" s="339"/>
    </row>
    <row r="2340" spans="1:13" ht="12.75" customHeight="1" x14ac:dyDescent="0.25">
      <c r="A2340" s="340" t="s">
        <v>14206</v>
      </c>
      <c r="B2340" s="348" t="s">
        <v>384</v>
      </c>
      <c r="C2340" s="523" t="s">
        <v>14207</v>
      </c>
      <c r="D2340" s="523"/>
      <c r="E2340" s="523"/>
      <c r="F2340" s="523"/>
      <c r="G2340" s="523"/>
      <c r="H2340" s="523"/>
      <c r="I2340" s="523"/>
      <c r="J2340" s="523"/>
      <c r="K2340" s="523"/>
      <c r="L2340" s="348" t="s">
        <v>9</v>
      </c>
      <c r="M2340" s="341">
        <v>5.28</v>
      </c>
    </row>
    <row r="2341" spans="1:13" ht="13.5" customHeight="1" x14ac:dyDescent="0.25">
      <c r="A2341" s="338" t="s">
        <v>14208</v>
      </c>
      <c r="B2341" s="347" t="s">
        <v>384</v>
      </c>
      <c r="C2341" s="524" t="s">
        <v>14209</v>
      </c>
      <c r="D2341" s="524"/>
      <c r="E2341" s="524"/>
      <c r="F2341" s="524"/>
      <c r="G2341" s="524"/>
      <c r="H2341" s="524"/>
      <c r="I2341" s="524"/>
      <c r="J2341" s="524"/>
      <c r="K2341" s="524"/>
      <c r="L2341" s="339"/>
      <c r="M2341" s="339"/>
    </row>
    <row r="2342" spans="1:13" ht="12.75" customHeight="1" x14ac:dyDescent="0.25">
      <c r="A2342" s="340" t="s">
        <v>14210</v>
      </c>
      <c r="B2342" s="348" t="s">
        <v>384</v>
      </c>
      <c r="C2342" s="523" t="s">
        <v>10869</v>
      </c>
      <c r="D2342" s="523"/>
      <c r="E2342" s="523"/>
      <c r="F2342" s="523"/>
      <c r="G2342" s="523"/>
      <c r="H2342" s="523"/>
      <c r="I2342" s="523"/>
      <c r="J2342" s="523"/>
      <c r="K2342" s="523"/>
      <c r="L2342" s="348" t="s">
        <v>510</v>
      </c>
      <c r="M2342" s="341">
        <v>9.76</v>
      </c>
    </row>
    <row r="2343" spans="1:13" ht="12.75" customHeight="1" x14ac:dyDescent="0.25">
      <c r="A2343" s="338" t="s">
        <v>14211</v>
      </c>
      <c r="B2343" s="347" t="s">
        <v>384</v>
      </c>
      <c r="C2343" s="524" t="s">
        <v>14212</v>
      </c>
      <c r="D2343" s="524"/>
      <c r="E2343" s="524"/>
      <c r="F2343" s="524"/>
      <c r="G2343" s="524"/>
      <c r="H2343" s="524"/>
      <c r="I2343" s="524"/>
      <c r="J2343" s="524"/>
      <c r="K2343" s="524"/>
      <c r="L2343" s="339"/>
      <c r="M2343" s="339"/>
    </row>
    <row r="2344" spans="1:13" ht="13.5" customHeight="1" x14ac:dyDescent="0.25">
      <c r="A2344" s="340" t="s">
        <v>14213</v>
      </c>
      <c r="B2344" s="348" t="s">
        <v>384</v>
      </c>
      <c r="C2344" s="523" t="s">
        <v>15</v>
      </c>
      <c r="D2344" s="523"/>
      <c r="E2344" s="523"/>
      <c r="F2344" s="523"/>
      <c r="G2344" s="523"/>
      <c r="H2344" s="523"/>
      <c r="I2344" s="523"/>
      <c r="J2344" s="523"/>
      <c r="K2344" s="523"/>
      <c r="L2344" s="348" t="s">
        <v>8</v>
      </c>
      <c r="M2344" s="341">
        <v>1.99</v>
      </c>
    </row>
    <row r="2345" spans="1:13" ht="12.75" customHeight="1" x14ac:dyDescent="0.25">
      <c r="A2345" s="338" t="s">
        <v>14214</v>
      </c>
      <c r="B2345" s="347" t="s">
        <v>384</v>
      </c>
      <c r="C2345" s="524" t="s">
        <v>14215</v>
      </c>
      <c r="D2345" s="524"/>
      <c r="E2345" s="524"/>
      <c r="F2345" s="524"/>
      <c r="G2345" s="524"/>
      <c r="H2345" s="524"/>
      <c r="I2345" s="524"/>
      <c r="J2345" s="524"/>
      <c r="K2345" s="524"/>
      <c r="L2345" s="339"/>
      <c r="M2345" s="339"/>
    </row>
    <row r="2346" spans="1:13" ht="12.75" customHeight="1" x14ac:dyDescent="0.25">
      <c r="A2346" s="340" t="s">
        <v>14216</v>
      </c>
      <c r="B2346" s="348" t="s">
        <v>384</v>
      </c>
      <c r="C2346" s="523" t="s">
        <v>14217</v>
      </c>
      <c r="D2346" s="523"/>
      <c r="E2346" s="523"/>
      <c r="F2346" s="523"/>
      <c r="G2346" s="523"/>
      <c r="H2346" s="523"/>
      <c r="I2346" s="523"/>
      <c r="J2346" s="523"/>
      <c r="K2346" s="523"/>
      <c r="L2346" s="348" t="s">
        <v>510</v>
      </c>
      <c r="M2346" s="341">
        <v>1184.31</v>
      </c>
    </row>
    <row r="2347" spans="1:13" ht="13.5" customHeight="1" x14ac:dyDescent="0.25">
      <c r="A2347" s="340" t="s">
        <v>14218</v>
      </c>
      <c r="B2347" s="348" t="s">
        <v>384</v>
      </c>
      <c r="C2347" s="523" t="s">
        <v>14219</v>
      </c>
      <c r="D2347" s="523"/>
      <c r="E2347" s="523"/>
      <c r="F2347" s="523"/>
      <c r="G2347" s="523"/>
      <c r="H2347" s="523"/>
      <c r="I2347" s="523"/>
      <c r="J2347" s="523"/>
      <c r="K2347" s="523"/>
      <c r="L2347" s="348" t="s">
        <v>510</v>
      </c>
      <c r="M2347" s="341">
        <v>544.09</v>
      </c>
    </row>
    <row r="2348" spans="1:13" ht="12.75" customHeight="1" x14ac:dyDescent="0.25">
      <c r="A2348" s="340" t="s">
        <v>14220</v>
      </c>
      <c r="B2348" s="348" t="s">
        <v>384</v>
      </c>
      <c r="C2348" s="523" t="s">
        <v>14221</v>
      </c>
      <c r="D2348" s="523"/>
      <c r="E2348" s="523"/>
      <c r="F2348" s="523"/>
      <c r="G2348" s="523"/>
      <c r="H2348" s="523"/>
      <c r="I2348" s="523"/>
      <c r="J2348" s="523"/>
      <c r="K2348" s="523"/>
      <c r="L2348" s="348" t="s">
        <v>510</v>
      </c>
      <c r="M2348" s="341">
        <v>2181.9699999999998</v>
      </c>
    </row>
    <row r="2349" spans="1:13" ht="13.5" customHeight="1" x14ac:dyDescent="0.25">
      <c r="A2349" s="340" t="s">
        <v>14222</v>
      </c>
      <c r="B2349" s="348" t="s">
        <v>384</v>
      </c>
      <c r="C2349" s="523" t="s">
        <v>14223</v>
      </c>
      <c r="D2349" s="523"/>
      <c r="E2349" s="523"/>
      <c r="F2349" s="523"/>
      <c r="G2349" s="523"/>
      <c r="H2349" s="523"/>
      <c r="I2349" s="523"/>
      <c r="J2349" s="523"/>
      <c r="K2349" s="523"/>
      <c r="L2349" s="348" t="s">
        <v>510</v>
      </c>
      <c r="M2349" s="341">
        <v>583.59</v>
      </c>
    </row>
    <row r="2350" spans="1:13" ht="12.75" customHeight="1" x14ac:dyDescent="0.25">
      <c r="A2350" s="340" t="s">
        <v>14224</v>
      </c>
      <c r="B2350" s="348" t="s">
        <v>384</v>
      </c>
      <c r="C2350" s="523" t="s">
        <v>14225</v>
      </c>
      <c r="D2350" s="523"/>
      <c r="E2350" s="523"/>
      <c r="F2350" s="523"/>
      <c r="G2350" s="523"/>
      <c r="H2350" s="523"/>
      <c r="I2350" s="523"/>
      <c r="J2350" s="523"/>
      <c r="K2350" s="523"/>
      <c r="L2350" s="348" t="s">
        <v>510</v>
      </c>
      <c r="M2350" s="341">
        <v>417.83</v>
      </c>
    </row>
    <row r="2351" spans="1:13" ht="12.75" customHeight="1" x14ac:dyDescent="0.25">
      <c r="A2351" s="340" t="s">
        <v>14226</v>
      </c>
      <c r="B2351" s="348" t="s">
        <v>384</v>
      </c>
      <c r="C2351" s="523" t="s">
        <v>14227</v>
      </c>
      <c r="D2351" s="523"/>
      <c r="E2351" s="523"/>
      <c r="F2351" s="523"/>
      <c r="G2351" s="523"/>
      <c r="H2351" s="523"/>
      <c r="I2351" s="523"/>
      <c r="J2351" s="523"/>
      <c r="K2351" s="523"/>
      <c r="L2351" s="348" t="s">
        <v>510</v>
      </c>
      <c r="M2351" s="341">
        <v>245.69</v>
      </c>
    </row>
    <row r="2352" spans="1:13" ht="13.5" customHeight="1" x14ac:dyDescent="0.25">
      <c r="A2352" s="340" t="s">
        <v>14228</v>
      </c>
      <c r="B2352" s="348" t="s">
        <v>384</v>
      </c>
      <c r="C2352" s="523" t="s">
        <v>14229</v>
      </c>
      <c r="D2352" s="523"/>
      <c r="E2352" s="523"/>
      <c r="F2352" s="523"/>
      <c r="G2352" s="523"/>
      <c r="H2352" s="523"/>
      <c r="I2352" s="523"/>
      <c r="J2352" s="523"/>
      <c r="K2352" s="523"/>
      <c r="L2352" s="348" t="s">
        <v>510</v>
      </c>
      <c r="M2352" s="341">
        <v>351.1</v>
      </c>
    </row>
    <row r="2353" spans="1:13" ht="12.75" customHeight="1" x14ac:dyDescent="0.25">
      <c r="A2353" s="340" t="s">
        <v>14230</v>
      </c>
      <c r="B2353" s="348" t="s">
        <v>384</v>
      </c>
      <c r="C2353" s="523" t="s">
        <v>14231</v>
      </c>
      <c r="D2353" s="523"/>
      <c r="E2353" s="523"/>
      <c r="F2353" s="523"/>
      <c r="G2353" s="523"/>
      <c r="H2353" s="523"/>
      <c r="I2353" s="523"/>
      <c r="J2353" s="523"/>
      <c r="K2353" s="523"/>
      <c r="L2353" s="348" t="s">
        <v>510</v>
      </c>
      <c r="M2353" s="341">
        <v>466.2</v>
      </c>
    </row>
    <row r="2354" spans="1:13" ht="13.5" customHeight="1" x14ac:dyDescent="0.25">
      <c r="A2354" s="340" t="s">
        <v>14232</v>
      </c>
      <c r="B2354" s="348" t="s">
        <v>384</v>
      </c>
      <c r="C2354" s="523" t="s">
        <v>14233</v>
      </c>
      <c r="D2354" s="523"/>
      <c r="E2354" s="523"/>
      <c r="F2354" s="523"/>
      <c r="G2354" s="523"/>
      <c r="H2354" s="523"/>
      <c r="I2354" s="523"/>
      <c r="J2354" s="523"/>
      <c r="K2354" s="523"/>
      <c r="L2354" s="348" t="s">
        <v>510</v>
      </c>
      <c r="M2354" s="341">
        <v>189.1</v>
      </c>
    </row>
    <row r="2355" spans="1:13" ht="12.75" customHeight="1" x14ac:dyDescent="0.25">
      <c r="A2355" s="340" t="s">
        <v>14234</v>
      </c>
      <c r="B2355" s="348" t="s">
        <v>384</v>
      </c>
      <c r="C2355" s="523" t="s">
        <v>14235</v>
      </c>
      <c r="D2355" s="523"/>
      <c r="E2355" s="523"/>
      <c r="F2355" s="523"/>
      <c r="G2355" s="523"/>
      <c r="H2355" s="523"/>
      <c r="I2355" s="523"/>
      <c r="J2355" s="523"/>
      <c r="K2355" s="523"/>
      <c r="L2355" s="348" t="s">
        <v>510</v>
      </c>
      <c r="M2355" s="341">
        <v>232.45</v>
      </c>
    </row>
    <row r="2356" spans="1:13" ht="12.75" customHeight="1" x14ac:dyDescent="0.25">
      <c r="A2356" s="340" t="s">
        <v>14236</v>
      </c>
      <c r="B2356" s="348" t="s">
        <v>384</v>
      </c>
      <c r="C2356" s="523" t="s">
        <v>14237</v>
      </c>
      <c r="D2356" s="523"/>
      <c r="E2356" s="523"/>
      <c r="F2356" s="523"/>
      <c r="G2356" s="523"/>
      <c r="H2356" s="523"/>
      <c r="I2356" s="523"/>
      <c r="J2356" s="523"/>
      <c r="K2356" s="523"/>
      <c r="L2356" s="348" t="s">
        <v>510</v>
      </c>
      <c r="M2356" s="341">
        <v>324.2</v>
      </c>
    </row>
    <row r="2357" spans="1:13" ht="13.5" customHeight="1" x14ac:dyDescent="0.25">
      <c r="A2357" s="340" t="s">
        <v>14238</v>
      </c>
      <c r="B2357" s="348" t="s">
        <v>384</v>
      </c>
      <c r="C2357" s="523" t="s">
        <v>14239</v>
      </c>
      <c r="D2357" s="523"/>
      <c r="E2357" s="523"/>
      <c r="F2357" s="523"/>
      <c r="G2357" s="523"/>
      <c r="H2357" s="523"/>
      <c r="I2357" s="523"/>
      <c r="J2357" s="523"/>
      <c r="K2357" s="523"/>
      <c r="L2357" s="348" t="s">
        <v>510</v>
      </c>
      <c r="M2357" s="341">
        <v>281.45999999999998</v>
      </c>
    </row>
    <row r="2358" spans="1:13" ht="12.75" customHeight="1" x14ac:dyDescent="0.25">
      <c r="A2358" s="340" t="s">
        <v>14240</v>
      </c>
      <c r="B2358" s="348" t="s">
        <v>384</v>
      </c>
      <c r="C2358" s="523" t="s">
        <v>14241</v>
      </c>
      <c r="D2358" s="523"/>
      <c r="E2358" s="523"/>
      <c r="F2358" s="523"/>
      <c r="G2358" s="523"/>
      <c r="H2358" s="523"/>
      <c r="I2358" s="523"/>
      <c r="J2358" s="523"/>
      <c r="K2358" s="523"/>
      <c r="L2358" s="348" t="s">
        <v>510</v>
      </c>
      <c r="M2358" s="341">
        <v>344.81</v>
      </c>
    </row>
    <row r="2359" spans="1:13" ht="12.75" customHeight="1" x14ac:dyDescent="0.25">
      <c r="A2359" s="340" t="s">
        <v>14242</v>
      </c>
      <c r="B2359" s="348" t="s">
        <v>384</v>
      </c>
      <c r="C2359" s="523" t="s">
        <v>14243</v>
      </c>
      <c r="D2359" s="523"/>
      <c r="E2359" s="523"/>
      <c r="F2359" s="523"/>
      <c r="G2359" s="523"/>
      <c r="H2359" s="523"/>
      <c r="I2359" s="523"/>
      <c r="J2359" s="523"/>
      <c r="K2359" s="523"/>
      <c r="L2359" s="348" t="s">
        <v>510</v>
      </c>
      <c r="M2359" s="341">
        <v>495.64</v>
      </c>
    </row>
    <row r="2360" spans="1:13" ht="13.5" customHeight="1" x14ac:dyDescent="0.25">
      <c r="A2360" s="340" t="s">
        <v>14244</v>
      </c>
      <c r="B2360" s="348" t="s">
        <v>384</v>
      </c>
      <c r="C2360" s="523" t="s">
        <v>14245</v>
      </c>
      <c r="D2360" s="523"/>
      <c r="E2360" s="523"/>
      <c r="F2360" s="523"/>
      <c r="G2360" s="523"/>
      <c r="H2360" s="523"/>
      <c r="I2360" s="523"/>
      <c r="J2360" s="523"/>
      <c r="K2360" s="523"/>
      <c r="L2360" s="348" t="s">
        <v>510</v>
      </c>
      <c r="M2360" s="341">
        <v>226.68</v>
      </c>
    </row>
    <row r="2361" spans="1:13" ht="12.75" customHeight="1" x14ac:dyDescent="0.25">
      <c r="A2361" s="340" t="s">
        <v>14246</v>
      </c>
      <c r="B2361" s="348" t="s">
        <v>384</v>
      </c>
      <c r="C2361" s="523" t="s">
        <v>14247</v>
      </c>
      <c r="D2361" s="523"/>
      <c r="E2361" s="523"/>
      <c r="F2361" s="523"/>
      <c r="G2361" s="523"/>
      <c r="H2361" s="523"/>
      <c r="I2361" s="523"/>
      <c r="J2361" s="523"/>
      <c r="K2361" s="523"/>
      <c r="L2361" s="348" t="s">
        <v>510</v>
      </c>
      <c r="M2361" s="341">
        <v>316.07</v>
      </c>
    </row>
    <row r="2362" spans="1:13" ht="13.5" customHeight="1" x14ac:dyDescent="0.25">
      <c r="A2362" s="340" t="s">
        <v>14248</v>
      </c>
      <c r="B2362" s="348" t="s">
        <v>384</v>
      </c>
      <c r="C2362" s="523" t="s">
        <v>14249</v>
      </c>
      <c r="D2362" s="523"/>
      <c r="E2362" s="523"/>
      <c r="F2362" s="523"/>
      <c r="G2362" s="523"/>
      <c r="H2362" s="523"/>
      <c r="I2362" s="523"/>
      <c r="J2362" s="523"/>
      <c r="K2362" s="523"/>
      <c r="L2362" s="348" t="s">
        <v>510</v>
      </c>
      <c r="M2362" s="341">
        <v>758.81</v>
      </c>
    </row>
    <row r="2363" spans="1:13" ht="12.75" customHeight="1" x14ac:dyDescent="0.25">
      <c r="A2363" s="340" t="s">
        <v>14250</v>
      </c>
      <c r="B2363" s="348" t="s">
        <v>384</v>
      </c>
      <c r="C2363" s="523" t="s">
        <v>14251</v>
      </c>
      <c r="D2363" s="523"/>
      <c r="E2363" s="523"/>
      <c r="F2363" s="523"/>
      <c r="G2363" s="523"/>
      <c r="H2363" s="523"/>
      <c r="I2363" s="523"/>
      <c r="J2363" s="523"/>
      <c r="K2363" s="523"/>
      <c r="L2363" s="348" t="s">
        <v>510</v>
      </c>
      <c r="M2363" s="341">
        <v>1100.93</v>
      </c>
    </row>
    <row r="2364" spans="1:13" ht="12.75" customHeight="1" x14ac:dyDescent="0.25">
      <c r="A2364" s="340" t="s">
        <v>14252</v>
      </c>
      <c r="B2364" s="348" t="s">
        <v>384</v>
      </c>
      <c r="C2364" s="523" t="s">
        <v>14253</v>
      </c>
      <c r="D2364" s="523"/>
      <c r="E2364" s="523"/>
      <c r="F2364" s="523"/>
      <c r="G2364" s="523"/>
      <c r="H2364" s="523"/>
      <c r="I2364" s="523"/>
      <c r="J2364" s="523"/>
      <c r="K2364" s="523"/>
      <c r="L2364" s="348" t="s">
        <v>510</v>
      </c>
      <c r="M2364" s="341">
        <v>1802.61</v>
      </c>
    </row>
    <row r="2365" spans="1:13" ht="13.5" customHeight="1" x14ac:dyDescent="0.25">
      <c r="A2365" s="340" t="s">
        <v>14254</v>
      </c>
      <c r="B2365" s="348" t="s">
        <v>384</v>
      </c>
      <c r="C2365" s="523" t="s">
        <v>14255</v>
      </c>
      <c r="D2365" s="523"/>
      <c r="E2365" s="523"/>
      <c r="F2365" s="523"/>
      <c r="G2365" s="523"/>
      <c r="H2365" s="523"/>
      <c r="I2365" s="523"/>
      <c r="J2365" s="523"/>
      <c r="K2365" s="523"/>
      <c r="L2365" s="348" t="s">
        <v>510</v>
      </c>
      <c r="M2365" s="341">
        <v>2769.97</v>
      </c>
    </row>
    <row r="2366" spans="1:13" ht="12.75" customHeight="1" x14ac:dyDescent="0.25">
      <c r="A2366" s="340" t="s">
        <v>14256</v>
      </c>
      <c r="B2366" s="348" t="s">
        <v>384</v>
      </c>
      <c r="C2366" s="523" t="s">
        <v>14257</v>
      </c>
      <c r="D2366" s="523"/>
      <c r="E2366" s="523"/>
      <c r="F2366" s="523"/>
      <c r="G2366" s="523"/>
      <c r="H2366" s="523"/>
      <c r="I2366" s="523"/>
      <c r="J2366" s="523"/>
      <c r="K2366" s="523"/>
      <c r="L2366" s="348" t="s">
        <v>510</v>
      </c>
      <c r="M2366" s="341">
        <v>349.74</v>
      </c>
    </row>
    <row r="2367" spans="1:13" ht="13.5" customHeight="1" x14ac:dyDescent="0.25">
      <c r="A2367" s="338" t="s">
        <v>14258</v>
      </c>
      <c r="B2367" s="347" t="s">
        <v>384</v>
      </c>
      <c r="C2367" s="524" t="s">
        <v>496</v>
      </c>
      <c r="D2367" s="524"/>
      <c r="E2367" s="524"/>
      <c r="F2367" s="524"/>
      <c r="G2367" s="524"/>
      <c r="H2367" s="524"/>
      <c r="I2367" s="524"/>
      <c r="J2367" s="524"/>
      <c r="K2367" s="524"/>
      <c r="L2367" s="339"/>
      <c r="M2367" s="339"/>
    </row>
    <row r="2368" spans="1:13" ht="12.75" customHeight="1" x14ac:dyDescent="0.25">
      <c r="A2368" s="340" t="s">
        <v>14259</v>
      </c>
      <c r="B2368" s="348" t="s">
        <v>384</v>
      </c>
      <c r="C2368" s="523" t="s">
        <v>14260</v>
      </c>
      <c r="D2368" s="523"/>
      <c r="E2368" s="523"/>
      <c r="F2368" s="523"/>
      <c r="G2368" s="523"/>
      <c r="H2368" s="523"/>
      <c r="I2368" s="523"/>
      <c r="J2368" s="523"/>
      <c r="K2368" s="523"/>
      <c r="L2368" s="348" t="s">
        <v>9</v>
      </c>
      <c r="M2368" s="341">
        <v>9.8699999999999992</v>
      </c>
    </row>
    <row r="2369" spans="1:13" ht="12.75" customHeight="1" x14ac:dyDescent="0.25">
      <c r="A2369" s="340" t="s">
        <v>14261</v>
      </c>
      <c r="B2369" s="348" t="s">
        <v>384</v>
      </c>
      <c r="C2369" s="523" t="s">
        <v>14262</v>
      </c>
      <c r="D2369" s="523"/>
      <c r="E2369" s="523"/>
      <c r="F2369" s="523"/>
      <c r="G2369" s="523"/>
      <c r="H2369" s="523"/>
      <c r="I2369" s="523"/>
      <c r="J2369" s="523"/>
      <c r="K2369" s="523"/>
      <c r="L2369" s="348" t="s">
        <v>9</v>
      </c>
      <c r="M2369" s="341">
        <v>12.36</v>
      </c>
    </row>
    <row r="2370" spans="1:13" ht="13.5" customHeight="1" x14ac:dyDescent="0.25">
      <c r="A2370" s="340" t="s">
        <v>14263</v>
      </c>
      <c r="B2370" s="348" t="s">
        <v>384</v>
      </c>
      <c r="C2370" s="523" t="s">
        <v>14264</v>
      </c>
      <c r="D2370" s="523"/>
      <c r="E2370" s="523"/>
      <c r="F2370" s="523"/>
      <c r="G2370" s="523"/>
      <c r="H2370" s="523"/>
      <c r="I2370" s="523"/>
      <c r="J2370" s="523"/>
      <c r="K2370" s="523"/>
      <c r="L2370" s="348" t="s">
        <v>9</v>
      </c>
      <c r="M2370" s="341">
        <v>22.48</v>
      </c>
    </row>
    <row r="2371" spans="1:13" ht="12.75" customHeight="1" x14ac:dyDescent="0.25">
      <c r="A2371" s="340" t="s">
        <v>14265</v>
      </c>
      <c r="B2371" s="348" t="s">
        <v>384</v>
      </c>
      <c r="C2371" s="523" t="s">
        <v>14266</v>
      </c>
      <c r="D2371" s="523"/>
      <c r="E2371" s="523"/>
      <c r="F2371" s="523"/>
      <c r="G2371" s="523"/>
      <c r="H2371" s="523"/>
      <c r="I2371" s="523"/>
      <c r="J2371" s="523"/>
      <c r="K2371" s="523"/>
      <c r="L2371" s="348" t="s">
        <v>9</v>
      </c>
      <c r="M2371" s="341">
        <v>20.23</v>
      </c>
    </row>
    <row r="2372" spans="1:13" ht="13.5" customHeight="1" x14ac:dyDescent="0.25">
      <c r="A2372" s="340" t="s">
        <v>14267</v>
      </c>
      <c r="B2372" s="348" t="s">
        <v>384</v>
      </c>
      <c r="C2372" s="523" t="s">
        <v>14268</v>
      </c>
      <c r="D2372" s="523"/>
      <c r="E2372" s="523"/>
      <c r="F2372" s="523"/>
      <c r="G2372" s="523"/>
      <c r="H2372" s="523"/>
      <c r="I2372" s="523"/>
      <c r="J2372" s="523"/>
      <c r="K2372" s="523"/>
      <c r="L2372" s="348" t="s">
        <v>9</v>
      </c>
      <c r="M2372" s="341">
        <v>20.09</v>
      </c>
    </row>
    <row r="2373" spans="1:13" ht="12.75" customHeight="1" x14ac:dyDescent="0.25">
      <c r="A2373" s="340" t="s">
        <v>14269</v>
      </c>
      <c r="B2373" s="348" t="s">
        <v>384</v>
      </c>
      <c r="C2373" s="523" t="s">
        <v>14270</v>
      </c>
      <c r="D2373" s="523"/>
      <c r="E2373" s="523"/>
      <c r="F2373" s="523"/>
      <c r="G2373" s="523"/>
      <c r="H2373" s="523"/>
      <c r="I2373" s="523"/>
      <c r="J2373" s="523"/>
      <c r="K2373" s="523"/>
      <c r="L2373" s="348" t="s">
        <v>9</v>
      </c>
      <c r="M2373" s="341">
        <v>24.04</v>
      </c>
    </row>
    <row r="2374" spans="1:13" ht="12.75" customHeight="1" x14ac:dyDescent="0.25">
      <c r="A2374" s="340" t="s">
        <v>14271</v>
      </c>
      <c r="B2374" s="348" t="s">
        <v>384</v>
      </c>
      <c r="C2374" s="523" t="s">
        <v>14272</v>
      </c>
      <c r="D2374" s="523"/>
      <c r="E2374" s="523"/>
      <c r="F2374" s="523"/>
      <c r="G2374" s="523"/>
      <c r="H2374" s="523"/>
      <c r="I2374" s="523"/>
      <c r="J2374" s="523"/>
      <c r="K2374" s="523"/>
      <c r="L2374" s="348" t="s">
        <v>9</v>
      </c>
      <c r="M2374" s="341">
        <v>17.54</v>
      </c>
    </row>
    <row r="2375" spans="1:13" ht="13.5" customHeight="1" x14ac:dyDescent="0.25">
      <c r="A2375" s="340" t="s">
        <v>14273</v>
      </c>
      <c r="B2375" s="348" t="s">
        <v>384</v>
      </c>
      <c r="C2375" s="523" t="s">
        <v>14274</v>
      </c>
      <c r="D2375" s="523"/>
      <c r="E2375" s="523"/>
      <c r="F2375" s="523"/>
      <c r="G2375" s="523"/>
      <c r="H2375" s="523"/>
      <c r="I2375" s="523"/>
      <c r="J2375" s="523"/>
      <c r="K2375" s="523"/>
      <c r="L2375" s="348" t="s">
        <v>9</v>
      </c>
      <c r="M2375" s="341">
        <v>18.96</v>
      </c>
    </row>
    <row r="2376" spans="1:13" ht="12.75" customHeight="1" x14ac:dyDescent="0.25">
      <c r="A2376" s="338" t="s">
        <v>14275</v>
      </c>
      <c r="B2376" s="347" t="s">
        <v>384</v>
      </c>
      <c r="C2376" s="524" t="s">
        <v>14276</v>
      </c>
      <c r="D2376" s="524"/>
      <c r="E2376" s="524"/>
      <c r="F2376" s="524"/>
      <c r="G2376" s="524"/>
      <c r="H2376" s="524"/>
      <c r="I2376" s="524"/>
      <c r="J2376" s="524"/>
      <c r="K2376" s="524"/>
      <c r="L2376" s="339"/>
      <c r="M2376" s="339"/>
    </row>
    <row r="2377" spans="1:13" ht="12.75" customHeight="1" x14ac:dyDescent="0.25">
      <c r="A2377" s="340" t="s">
        <v>14277</v>
      </c>
      <c r="B2377" s="348" t="s">
        <v>384</v>
      </c>
      <c r="C2377" s="523" t="s">
        <v>14278</v>
      </c>
      <c r="D2377" s="523"/>
      <c r="E2377" s="523"/>
      <c r="F2377" s="523"/>
      <c r="G2377" s="523"/>
      <c r="H2377" s="523"/>
      <c r="I2377" s="523"/>
      <c r="J2377" s="523"/>
      <c r="K2377" s="523"/>
      <c r="L2377" s="348" t="s">
        <v>8</v>
      </c>
      <c r="M2377" s="341">
        <v>211.69</v>
      </c>
    </row>
    <row r="2378" spans="1:13" ht="13.5" customHeight="1" x14ac:dyDescent="0.25">
      <c r="A2378" s="340" t="s">
        <v>14279</v>
      </c>
      <c r="B2378" s="348" t="s">
        <v>384</v>
      </c>
      <c r="C2378" s="523" t="s">
        <v>14280</v>
      </c>
      <c r="D2378" s="523"/>
      <c r="E2378" s="523"/>
      <c r="F2378" s="523"/>
      <c r="G2378" s="523"/>
      <c r="H2378" s="523"/>
      <c r="I2378" s="523"/>
      <c r="J2378" s="523"/>
      <c r="K2378" s="523"/>
      <c r="L2378" s="348" t="s">
        <v>510</v>
      </c>
      <c r="M2378" s="341">
        <v>542.76</v>
      </c>
    </row>
    <row r="2379" spans="1:13" ht="12.75" customHeight="1" x14ac:dyDescent="0.25">
      <c r="A2379" s="340" t="s">
        <v>14281</v>
      </c>
      <c r="B2379" s="348" t="s">
        <v>384</v>
      </c>
      <c r="C2379" s="523" t="s">
        <v>13785</v>
      </c>
      <c r="D2379" s="523"/>
      <c r="E2379" s="523"/>
      <c r="F2379" s="523"/>
      <c r="G2379" s="523"/>
      <c r="H2379" s="523"/>
      <c r="I2379" s="523"/>
      <c r="J2379" s="523"/>
      <c r="K2379" s="523"/>
      <c r="L2379" s="348" t="s">
        <v>10</v>
      </c>
      <c r="M2379" s="341">
        <v>199.65</v>
      </c>
    </row>
    <row r="2380" spans="1:13" ht="13.5" customHeight="1" x14ac:dyDescent="0.25">
      <c r="A2380" s="340" t="s">
        <v>14282</v>
      </c>
      <c r="B2380" s="348" t="s">
        <v>384</v>
      </c>
      <c r="C2380" s="523" t="s">
        <v>13771</v>
      </c>
      <c r="D2380" s="523"/>
      <c r="E2380" s="523"/>
      <c r="F2380" s="523"/>
      <c r="G2380" s="523"/>
      <c r="H2380" s="523"/>
      <c r="I2380" s="523"/>
      <c r="J2380" s="523"/>
      <c r="K2380" s="523"/>
      <c r="L2380" s="348" t="s">
        <v>9</v>
      </c>
      <c r="M2380" s="341">
        <v>14.16</v>
      </c>
    </row>
    <row r="2381" spans="1:13" ht="12.75" customHeight="1" x14ac:dyDescent="0.25">
      <c r="A2381" s="340" t="s">
        <v>14283</v>
      </c>
      <c r="B2381" s="348" t="s">
        <v>384</v>
      </c>
      <c r="C2381" s="523" t="s">
        <v>14284</v>
      </c>
      <c r="D2381" s="523"/>
      <c r="E2381" s="523"/>
      <c r="F2381" s="523"/>
      <c r="G2381" s="523"/>
      <c r="H2381" s="523"/>
      <c r="I2381" s="523"/>
      <c r="J2381" s="523"/>
      <c r="K2381" s="523"/>
      <c r="L2381" s="348" t="s">
        <v>511</v>
      </c>
      <c r="M2381" s="341">
        <v>122.69</v>
      </c>
    </row>
    <row r="2382" spans="1:13" ht="12.75" customHeight="1" x14ac:dyDescent="0.25">
      <c r="A2382" s="338" t="s">
        <v>14285</v>
      </c>
      <c r="B2382" s="347" t="s">
        <v>384</v>
      </c>
      <c r="C2382" s="524" t="s">
        <v>14286</v>
      </c>
      <c r="D2382" s="524"/>
      <c r="E2382" s="524"/>
      <c r="F2382" s="524"/>
      <c r="G2382" s="524"/>
      <c r="H2382" s="524"/>
      <c r="I2382" s="524"/>
      <c r="J2382" s="524"/>
      <c r="K2382" s="524"/>
      <c r="L2382" s="339"/>
      <c r="M2382" s="339"/>
    </row>
    <row r="2383" spans="1:13" ht="13.5" customHeight="1" x14ac:dyDescent="0.25">
      <c r="A2383" s="340" t="s">
        <v>14287</v>
      </c>
      <c r="B2383" s="348" t="s">
        <v>384</v>
      </c>
      <c r="C2383" s="523" t="s">
        <v>14288</v>
      </c>
      <c r="D2383" s="523"/>
      <c r="E2383" s="523"/>
      <c r="F2383" s="523"/>
      <c r="G2383" s="523"/>
      <c r="H2383" s="523"/>
      <c r="I2383" s="523"/>
      <c r="J2383" s="523"/>
      <c r="K2383" s="523"/>
      <c r="L2383" s="348" t="s">
        <v>8</v>
      </c>
      <c r="M2383" s="341">
        <v>203.92</v>
      </c>
    </row>
    <row r="2384" spans="1:13" ht="12.75" customHeight="1" x14ac:dyDescent="0.25">
      <c r="A2384" s="340" t="s">
        <v>14289</v>
      </c>
      <c r="B2384" s="348" t="s">
        <v>384</v>
      </c>
      <c r="C2384" s="523" t="s">
        <v>14290</v>
      </c>
      <c r="D2384" s="523"/>
      <c r="E2384" s="523"/>
      <c r="F2384" s="523"/>
      <c r="G2384" s="523"/>
      <c r="H2384" s="523"/>
      <c r="I2384" s="523"/>
      <c r="J2384" s="523"/>
      <c r="K2384" s="523"/>
      <c r="L2384" s="348" t="s">
        <v>8</v>
      </c>
      <c r="M2384" s="341">
        <v>283.77</v>
      </c>
    </row>
    <row r="2385" spans="1:13" ht="13.5" customHeight="1" x14ac:dyDescent="0.25">
      <c r="A2385" s="340" t="s">
        <v>14291</v>
      </c>
      <c r="B2385" s="348" t="s">
        <v>384</v>
      </c>
      <c r="C2385" s="523" t="s">
        <v>14292</v>
      </c>
      <c r="D2385" s="523"/>
      <c r="E2385" s="523"/>
      <c r="F2385" s="523"/>
      <c r="G2385" s="523"/>
      <c r="H2385" s="523"/>
      <c r="I2385" s="523"/>
      <c r="J2385" s="523"/>
      <c r="K2385" s="523"/>
      <c r="L2385" s="348" t="s">
        <v>8</v>
      </c>
      <c r="M2385" s="341">
        <v>327.57</v>
      </c>
    </row>
    <row r="2386" spans="1:13" ht="12.75" customHeight="1" x14ac:dyDescent="0.25">
      <c r="A2386" s="340" t="s">
        <v>14293</v>
      </c>
      <c r="B2386" s="348" t="s">
        <v>384</v>
      </c>
      <c r="C2386" s="523" t="s">
        <v>14294</v>
      </c>
      <c r="D2386" s="523"/>
      <c r="E2386" s="523"/>
      <c r="F2386" s="523"/>
      <c r="G2386" s="523"/>
      <c r="H2386" s="523"/>
      <c r="I2386" s="523"/>
      <c r="J2386" s="523"/>
      <c r="K2386" s="523"/>
      <c r="L2386" s="348" t="s">
        <v>8</v>
      </c>
      <c r="M2386" s="341">
        <v>505.56</v>
      </c>
    </row>
    <row r="2387" spans="1:13" ht="12.75" customHeight="1" x14ac:dyDescent="0.25">
      <c r="A2387" s="340" t="s">
        <v>14295</v>
      </c>
      <c r="B2387" s="348" t="s">
        <v>384</v>
      </c>
      <c r="C2387" s="523" t="s">
        <v>13542</v>
      </c>
      <c r="D2387" s="523"/>
      <c r="E2387" s="523"/>
      <c r="F2387" s="523"/>
      <c r="G2387" s="523"/>
      <c r="H2387" s="523"/>
      <c r="I2387" s="523"/>
      <c r="J2387" s="523"/>
      <c r="K2387" s="523"/>
      <c r="L2387" s="348" t="s">
        <v>8</v>
      </c>
      <c r="M2387" s="341">
        <v>698.06</v>
      </c>
    </row>
    <row r="2388" spans="1:13" ht="13.5" customHeight="1" x14ac:dyDescent="0.25">
      <c r="A2388" s="340" t="s">
        <v>14296</v>
      </c>
      <c r="B2388" s="348" t="s">
        <v>384</v>
      </c>
      <c r="C2388" s="523" t="s">
        <v>13546</v>
      </c>
      <c r="D2388" s="523"/>
      <c r="E2388" s="523"/>
      <c r="F2388" s="523"/>
      <c r="G2388" s="523"/>
      <c r="H2388" s="523"/>
      <c r="I2388" s="523"/>
      <c r="J2388" s="523"/>
      <c r="K2388" s="523"/>
      <c r="L2388" s="348" t="s">
        <v>8</v>
      </c>
      <c r="M2388" s="341">
        <v>1223.0999999999999</v>
      </c>
    </row>
    <row r="2389" spans="1:13" ht="12.75" customHeight="1" x14ac:dyDescent="0.25">
      <c r="A2389" s="335" t="s">
        <v>14297</v>
      </c>
      <c r="B2389" s="336"/>
      <c r="C2389" s="525" t="s">
        <v>14298</v>
      </c>
      <c r="D2389" s="525"/>
      <c r="E2389" s="525"/>
      <c r="F2389" s="525"/>
      <c r="G2389" s="525"/>
      <c r="H2389" s="525"/>
      <c r="I2389" s="525"/>
      <c r="J2389" s="525"/>
      <c r="K2389" s="525"/>
      <c r="L2389" s="337"/>
      <c r="M2389" s="337"/>
    </row>
    <row r="2390" spans="1:13" ht="12.75" customHeight="1" x14ac:dyDescent="0.25">
      <c r="A2390" s="338" t="s">
        <v>14299</v>
      </c>
      <c r="B2390" s="347" t="s">
        <v>384</v>
      </c>
      <c r="C2390" s="524" t="s">
        <v>14300</v>
      </c>
      <c r="D2390" s="524"/>
      <c r="E2390" s="524"/>
      <c r="F2390" s="524"/>
      <c r="G2390" s="524"/>
      <c r="H2390" s="524"/>
      <c r="I2390" s="524"/>
      <c r="J2390" s="524"/>
      <c r="K2390" s="524"/>
      <c r="L2390" s="339"/>
      <c r="M2390" s="339"/>
    </row>
    <row r="2391" spans="1:13" ht="13.5" customHeight="1" x14ac:dyDescent="0.25">
      <c r="A2391" s="340" t="s">
        <v>14301</v>
      </c>
      <c r="B2391" s="348" t="s">
        <v>384</v>
      </c>
      <c r="C2391" s="523" t="s">
        <v>14302</v>
      </c>
      <c r="D2391" s="523"/>
      <c r="E2391" s="523"/>
      <c r="F2391" s="523"/>
      <c r="G2391" s="523"/>
      <c r="H2391" s="523"/>
      <c r="I2391" s="523"/>
      <c r="J2391" s="523"/>
      <c r="K2391" s="523"/>
      <c r="L2391" s="348" t="s">
        <v>9</v>
      </c>
      <c r="M2391" s="341">
        <v>541.32000000000005</v>
      </c>
    </row>
    <row r="2392" spans="1:13" ht="12.75" customHeight="1" x14ac:dyDescent="0.25">
      <c r="A2392" s="340" t="s">
        <v>14303</v>
      </c>
      <c r="B2392" s="348" t="s">
        <v>384</v>
      </c>
      <c r="C2392" s="523" t="s">
        <v>14304</v>
      </c>
      <c r="D2392" s="523"/>
      <c r="E2392" s="523"/>
      <c r="F2392" s="523"/>
      <c r="G2392" s="523"/>
      <c r="H2392" s="523"/>
      <c r="I2392" s="523"/>
      <c r="J2392" s="523"/>
      <c r="K2392" s="523"/>
      <c r="L2392" s="348" t="s">
        <v>9</v>
      </c>
      <c r="M2392" s="341">
        <v>775.9</v>
      </c>
    </row>
    <row r="2393" spans="1:13" ht="13.5" customHeight="1" x14ac:dyDescent="0.25">
      <c r="A2393" s="340" t="s">
        <v>14305</v>
      </c>
      <c r="B2393" s="348" t="s">
        <v>384</v>
      </c>
      <c r="C2393" s="523" t="s">
        <v>14306</v>
      </c>
      <c r="D2393" s="523"/>
      <c r="E2393" s="523"/>
      <c r="F2393" s="523"/>
      <c r="G2393" s="523"/>
      <c r="H2393" s="523"/>
      <c r="I2393" s="523"/>
      <c r="J2393" s="523"/>
      <c r="K2393" s="523"/>
      <c r="L2393" s="348" t="s">
        <v>9</v>
      </c>
      <c r="M2393" s="341">
        <v>443.47</v>
      </c>
    </row>
    <row r="2394" spans="1:13" ht="12.75" customHeight="1" x14ac:dyDescent="0.25">
      <c r="A2394" s="340" t="s">
        <v>14307</v>
      </c>
      <c r="B2394" s="348" t="s">
        <v>384</v>
      </c>
      <c r="C2394" s="523" t="s">
        <v>14308</v>
      </c>
      <c r="D2394" s="523"/>
      <c r="E2394" s="523"/>
      <c r="F2394" s="523"/>
      <c r="G2394" s="523"/>
      <c r="H2394" s="523"/>
      <c r="I2394" s="523"/>
      <c r="J2394" s="523"/>
      <c r="K2394" s="523"/>
      <c r="L2394" s="348" t="s">
        <v>9</v>
      </c>
      <c r="M2394" s="341">
        <v>443.47</v>
      </c>
    </row>
    <row r="2395" spans="1:13" ht="12.75" customHeight="1" x14ac:dyDescent="0.25">
      <c r="A2395" s="338" t="s">
        <v>14309</v>
      </c>
      <c r="B2395" s="347" t="s">
        <v>384</v>
      </c>
      <c r="C2395" s="524" t="s">
        <v>14310</v>
      </c>
      <c r="D2395" s="524"/>
      <c r="E2395" s="524"/>
      <c r="F2395" s="524"/>
      <c r="G2395" s="524"/>
      <c r="H2395" s="524"/>
      <c r="I2395" s="524"/>
      <c r="J2395" s="524"/>
      <c r="K2395" s="524"/>
      <c r="L2395" s="339"/>
      <c r="M2395" s="339"/>
    </row>
    <row r="2396" spans="1:13" ht="13.5" customHeight="1" x14ac:dyDescent="0.25">
      <c r="A2396" s="340" t="s">
        <v>14311</v>
      </c>
      <c r="B2396" s="348" t="s">
        <v>384</v>
      </c>
      <c r="C2396" s="523" t="s">
        <v>14312</v>
      </c>
      <c r="D2396" s="523"/>
      <c r="E2396" s="523"/>
      <c r="F2396" s="523"/>
      <c r="G2396" s="523"/>
      <c r="H2396" s="523"/>
      <c r="I2396" s="523"/>
      <c r="J2396" s="523"/>
      <c r="K2396" s="523"/>
      <c r="L2396" s="348" t="s">
        <v>510</v>
      </c>
      <c r="M2396" s="341">
        <v>323.55</v>
      </c>
    </row>
    <row r="2397" spans="1:13" ht="12.75" customHeight="1" x14ac:dyDescent="0.25">
      <c r="A2397" s="335" t="s">
        <v>14313</v>
      </c>
      <c r="B2397" s="336"/>
      <c r="C2397" s="525" t="s">
        <v>14314</v>
      </c>
      <c r="D2397" s="525"/>
      <c r="E2397" s="525"/>
      <c r="F2397" s="525"/>
      <c r="G2397" s="525"/>
      <c r="H2397" s="525"/>
      <c r="I2397" s="525"/>
      <c r="J2397" s="525"/>
      <c r="K2397" s="525"/>
      <c r="L2397" s="337"/>
      <c r="M2397" s="337"/>
    </row>
    <row r="2398" spans="1:13" ht="13.5" customHeight="1" x14ac:dyDescent="0.25">
      <c r="A2398" s="338" t="s">
        <v>14315</v>
      </c>
      <c r="B2398" s="347" t="s">
        <v>384</v>
      </c>
      <c r="C2398" s="524" t="s">
        <v>14316</v>
      </c>
      <c r="D2398" s="524"/>
      <c r="E2398" s="524"/>
      <c r="F2398" s="524"/>
      <c r="G2398" s="524"/>
      <c r="H2398" s="524"/>
      <c r="I2398" s="524"/>
      <c r="J2398" s="524"/>
      <c r="K2398" s="524"/>
      <c r="L2398" s="339"/>
      <c r="M2398" s="339"/>
    </row>
    <row r="2399" spans="1:13" ht="12.75" customHeight="1" x14ac:dyDescent="0.25">
      <c r="A2399" s="340" t="s">
        <v>14317</v>
      </c>
      <c r="B2399" s="348" t="s">
        <v>384</v>
      </c>
      <c r="C2399" s="523" t="s">
        <v>14318</v>
      </c>
      <c r="D2399" s="523"/>
      <c r="E2399" s="523"/>
      <c r="F2399" s="523"/>
      <c r="G2399" s="523"/>
      <c r="H2399" s="523"/>
      <c r="I2399" s="523"/>
      <c r="J2399" s="523"/>
      <c r="K2399" s="523"/>
      <c r="L2399" s="348" t="s">
        <v>510</v>
      </c>
      <c r="M2399" s="341">
        <v>3</v>
      </c>
    </row>
    <row r="2400" spans="1:13" ht="12.75" customHeight="1" x14ac:dyDescent="0.25">
      <c r="A2400" s="340" t="s">
        <v>14319</v>
      </c>
      <c r="B2400" s="348" t="s">
        <v>384</v>
      </c>
      <c r="C2400" s="523" t="s">
        <v>14320</v>
      </c>
      <c r="D2400" s="523"/>
      <c r="E2400" s="523"/>
      <c r="F2400" s="523"/>
      <c r="G2400" s="523"/>
      <c r="H2400" s="523"/>
      <c r="I2400" s="523"/>
      <c r="J2400" s="523"/>
      <c r="K2400" s="523"/>
      <c r="L2400" s="348" t="s">
        <v>510</v>
      </c>
      <c r="M2400" s="341">
        <v>0.15</v>
      </c>
    </row>
    <row r="2401" spans="1:13" ht="13.5" customHeight="1" x14ac:dyDescent="0.25">
      <c r="A2401" s="338" t="s">
        <v>14321</v>
      </c>
      <c r="B2401" s="347" t="s">
        <v>384</v>
      </c>
      <c r="C2401" s="524" t="s">
        <v>14322</v>
      </c>
      <c r="D2401" s="524"/>
      <c r="E2401" s="524"/>
      <c r="F2401" s="524"/>
      <c r="G2401" s="524"/>
      <c r="H2401" s="524"/>
      <c r="I2401" s="524"/>
      <c r="J2401" s="524"/>
      <c r="K2401" s="524"/>
      <c r="L2401" s="339"/>
      <c r="M2401" s="339"/>
    </row>
    <row r="2402" spans="1:13" ht="12.75" customHeight="1" x14ac:dyDescent="0.25">
      <c r="A2402" s="340" t="s">
        <v>14323</v>
      </c>
      <c r="B2402" s="348" t="s">
        <v>384</v>
      </c>
      <c r="C2402" s="523" t="s">
        <v>14324</v>
      </c>
      <c r="D2402" s="523"/>
      <c r="E2402" s="523"/>
      <c r="F2402" s="523"/>
      <c r="G2402" s="523"/>
      <c r="H2402" s="523"/>
      <c r="I2402" s="523"/>
      <c r="J2402" s="523"/>
      <c r="K2402" s="523"/>
      <c r="L2402" s="348" t="s">
        <v>7739</v>
      </c>
      <c r="M2402" s="341">
        <v>11</v>
      </c>
    </row>
    <row r="2403" spans="1:13" ht="12.75" customHeight="1" x14ac:dyDescent="0.25">
      <c r="A2403" s="335" t="s">
        <v>14325</v>
      </c>
      <c r="B2403" s="336"/>
      <c r="C2403" s="525" t="s">
        <v>529</v>
      </c>
      <c r="D2403" s="525"/>
      <c r="E2403" s="525"/>
      <c r="F2403" s="525"/>
      <c r="G2403" s="525"/>
      <c r="H2403" s="525"/>
      <c r="I2403" s="525"/>
      <c r="J2403" s="525"/>
      <c r="K2403" s="525"/>
      <c r="L2403" s="337"/>
      <c r="M2403" s="337"/>
    </row>
    <row r="2404" spans="1:13" ht="13.5" customHeight="1" x14ac:dyDescent="0.25">
      <c r="A2404" s="338" t="s">
        <v>14326</v>
      </c>
      <c r="B2404" s="347" t="s">
        <v>384</v>
      </c>
      <c r="C2404" s="524" t="s">
        <v>14327</v>
      </c>
      <c r="D2404" s="524"/>
      <c r="E2404" s="524"/>
      <c r="F2404" s="524"/>
      <c r="G2404" s="524"/>
      <c r="H2404" s="524"/>
      <c r="I2404" s="524"/>
      <c r="J2404" s="524"/>
      <c r="K2404" s="524"/>
      <c r="L2404" s="339"/>
      <c r="M2404" s="339"/>
    </row>
    <row r="2405" spans="1:13" ht="12.75" customHeight="1" x14ac:dyDescent="0.25">
      <c r="A2405" s="340" t="s">
        <v>14328</v>
      </c>
      <c r="B2405" s="348" t="s">
        <v>384</v>
      </c>
      <c r="C2405" s="523" t="s">
        <v>14329</v>
      </c>
      <c r="D2405" s="523"/>
      <c r="E2405" s="523"/>
      <c r="F2405" s="523"/>
      <c r="G2405" s="523"/>
      <c r="H2405" s="523"/>
      <c r="I2405" s="523"/>
      <c r="J2405" s="523"/>
      <c r="K2405" s="523"/>
      <c r="L2405" s="348" t="s">
        <v>561</v>
      </c>
      <c r="M2405" s="341">
        <v>17499.310000000001</v>
      </c>
    </row>
    <row r="2406" spans="1:13" ht="13.5" customHeight="1" x14ac:dyDescent="0.25">
      <c r="A2406" s="340" t="s">
        <v>14330</v>
      </c>
      <c r="B2406" s="348" t="s">
        <v>384</v>
      </c>
      <c r="C2406" s="523" t="s">
        <v>14331</v>
      </c>
      <c r="D2406" s="523"/>
      <c r="E2406" s="523"/>
      <c r="F2406" s="523"/>
      <c r="G2406" s="523"/>
      <c r="H2406" s="523"/>
      <c r="I2406" s="523"/>
      <c r="J2406" s="523"/>
      <c r="K2406" s="523"/>
      <c r="L2406" s="348" t="s">
        <v>561</v>
      </c>
      <c r="M2406" s="341">
        <v>19615.63</v>
      </c>
    </row>
    <row r="2407" spans="1:13" ht="12.75" customHeight="1" x14ac:dyDescent="0.25">
      <c r="A2407" s="338" t="s">
        <v>14332</v>
      </c>
      <c r="B2407" s="339"/>
      <c r="C2407" s="524" t="s">
        <v>14333</v>
      </c>
      <c r="D2407" s="524"/>
      <c r="E2407" s="524"/>
      <c r="F2407" s="524"/>
      <c r="G2407" s="524"/>
      <c r="H2407" s="524"/>
      <c r="I2407" s="524"/>
      <c r="J2407" s="524"/>
      <c r="K2407" s="524"/>
      <c r="L2407" s="339"/>
      <c r="M2407" s="339"/>
    </row>
    <row r="2408" spans="1:13" ht="12.75" customHeight="1" x14ac:dyDescent="0.25">
      <c r="A2408" s="340" t="s">
        <v>14334</v>
      </c>
      <c r="B2408" s="348" t="s">
        <v>384</v>
      </c>
      <c r="C2408" s="523" t="s">
        <v>14335</v>
      </c>
      <c r="D2408" s="523"/>
      <c r="E2408" s="523"/>
      <c r="F2408" s="523"/>
      <c r="G2408" s="523"/>
      <c r="H2408" s="523"/>
      <c r="I2408" s="523"/>
      <c r="J2408" s="523"/>
      <c r="K2408" s="523"/>
      <c r="L2408" s="348" t="s">
        <v>26</v>
      </c>
      <c r="M2408" s="341">
        <v>3.17</v>
      </c>
    </row>
    <row r="2409" spans="1:13" ht="13.5" customHeight="1" x14ac:dyDescent="0.25">
      <c r="A2409" s="335" t="s">
        <v>14336</v>
      </c>
      <c r="B2409" s="336"/>
      <c r="C2409" s="525" t="s">
        <v>14337</v>
      </c>
      <c r="D2409" s="525"/>
      <c r="E2409" s="525"/>
      <c r="F2409" s="525"/>
      <c r="G2409" s="525"/>
      <c r="H2409" s="525"/>
      <c r="I2409" s="525"/>
      <c r="J2409" s="525"/>
      <c r="K2409" s="525"/>
      <c r="L2409" s="337"/>
      <c r="M2409" s="337"/>
    </row>
    <row r="2410" spans="1:13" ht="12.75" customHeight="1" x14ac:dyDescent="0.25">
      <c r="A2410" s="338" t="s">
        <v>14338</v>
      </c>
      <c r="B2410" s="347" t="s">
        <v>384</v>
      </c>
      <c r="C2410" s="524" t="s">
        <v>14339</v>
      </c>
      <c r="D2410" s="524"/>
      <c r="E2410" s="524"/>
      <c r="F2410" s="524"/>
      <c r="G2410" s="524"/>
      <c r="H2410" s="524"/>
      <c r="I2410" s="524"/>
      <c r="J2410" s="524"/>
      <c r="K2410" s="524"/>
      <c r="L2410" s="339"/>
      <c r="M2410" s="339"/>
    </row>
    <row r="2411" spans="1:13" ht="13.5" customHeight="1" x14ac:dyDescent="0.25">
      <c r="A2411" s="340" t="s">
        <v>14340</v>
      </c>
      <c r="B2411" s="348" t="s">
        <v>384</v>
      </c>
      <c r="C2411" s="523" t="s">
        <v>14341</v>
      </c>
      <c r="D2411" s="523"/>
      <c r="E2411" s="523"/>
      <c r="F2411" s="523"/>
      <c r="G2411" s="523"/>
      <c r="H2411" s="523"/>
      <c r="I2411" s="523"/>
      <c r="J2411" s="523"/>
      <c r="K2411" s="523"/>
      <c r="L2411" s="348" t="s">
        <v>561</v>
      </c>
      <c r="M2411" s="341">
        <v>23200</v>
      </c>
    </row>
    <row r="2412" spans="1:13" ht="12.75" customHeight="1" x14ac:dyDescent="0.25">
      <c r="A2412" s="340" t="s">
        <v>14342</v>
      </c>
      <c r="B2412" s="348" t="s">
        <v>384</v>
      </c>
      <c r="C2412" s="523" t="s">
        <v>14343</v>
      </c>
      <c r="D2412" s="523"/>
      <c r="E2412" s="523"/>
      <c r="F2412" s="523"/>
      <c r="G2412" s="523"/>
      <c r="H2412" s="523"/>
      <c r="I2412" s="523"/>
      <c r="J2412" s="523"/>
      <c r="K2412" s="523"/>
      <c r="L2412" s="348" t="s">
        <v>561</v>
      </c>
      <c r="M2412" s="341">
        <v>20523.080000000002</v>
      </c>
    </row>
    <row r="2413" spans="1:13" ht="12.75" customHeight="1" x14ac:dyDescent="0.25">
      <c r="A2413" s="340" t="s">
        <v>14344</v>
      </c>
      <c r="B2413" s="348" t="s">
        <v>384</v>
      </c>
      <c r="C2413" s="523" t="s">
        <v>14345</v>
      </c>
      <c r="D2413" s="523"/>
      <c r="E2413" s="523"/>
      <c r="F2413" s="523"/>
      <c r="G2413" s="523"/>
      <c r="H2413" s="523"/>
      <c r="I2413" s="523"/>
      <c r="J2413" s="523"/>
      <c r="K2413" s="523"/>
      <c r="L2413" s="348" t="s">
        <v>561</v>
      </c>
      <c r="M2413" s="341">
        <v>17846.150000000001</v>
      </c>
    </row>
    <row r="2414" spans="1:13" ht="13.5" customHeight="1" x14ac:dyDescent="0.25">
      <c r="A2414" s="340" t="s">
        <v>14346</v>
      </c>
      <c r="B2414" s="348" t="s">
        <v>384</v>
      </c>
      <c r="C2414" s="523" t="s">
        <v>14347</v>
      </c>
      <c r="D2414" s="523"/>
      <c r="E2414" s="523"/>
      <c r="F2414" s="523"/>
      <c r="G2414" s="523"/>
      <c r="H2414" s="523"/>
      <c r="I2414" s="523"/>
      <c r="J2414" s="523"/>
      <c r="K2414" s="523"/>
      <c r="L2414" s="348" t="s">
        <v>561</v>
      </c>
      <c r="M2414" s="341">
        <v>12576.19</v>
      </c>
    </row>
    <row r="2415" spans="1:13" ht="12.75" customHeight="1" x14ac:dyDescent="0.25">
      <c r="A2415" s="340" t="s">
        <v>14348</v>
      </c>
      <c r="B2415" s="348" t="s">
        <v>384</v>
      </c>
      <c r="C2415" s="523" t="s">
        <v>14349</v>
      </c>
      <c r="D2415" s="523"/>
      <c r="E2415" s="523"/>
      <c r="F2415" s="523"/>
      <c r="G2415" s="523"/>
      <c r="H2415" s="523"/>
      <c r="I2415" s="523"/>
      <c r="J2415" s="523"/>
      <c r="K2415" s="523"/>
      <c r="L2415" s="348" t="s">
        <v>561</v>
      </c>
      <c r="M2415" s="341">
        <v>5897.8</v>
      </c>
    </row>
    <row r="2416" spans="1:13" ht="12.75" customHeight="1" x14ac:dyDescent="0.25">
      <c r="A2416" s="340" t="s">
        <v>14350</v>
      </c>
      <c r="B2416" s="348" t="s">
        <v>384</v>
      </c>
      <c r="C2416" s="523" t="s">
        <v>686</v>
      </c>
      <c r="D2416" s="523"/>
      <c r="E2416" s="523"/>
      <c r="F2416" s="523"/>
      <c r="G2416" s="523"/>
      <c r="H2416" s="523"/>
      <c r="I2416" s="523"/>
      <c r="J2416" s="523"/>
      <c r="K2416" s="523"/>
      <c r="L2416" s="348" t="s">
        <v>561</v>
      </c>
      <c r="M2416" s="341">
        <v>8572.9</v>
      </c>
    </row>
    <row r="2417" spans="1:13" ht="13.5" customHeight="1" x14ac:dyDescent="0.25">
      <c r="A2417" s="340" t="s">
        <v>14351</v>
      </c>
      <c r="B2417" s="348" t="s">
        <v>384</v>
      </c>
      <c r="C2417" s="523" t="s">
        <v>14352</v>
      </c>
      <c r="D2417" s="523"/>
      <c r="E2417" s="523"/>
      <c r="F2417" s="523"/>
      <c r="G2417" s="523"/>
      <c r="H2417" s="523"/>
      <c r="I2417" s="523"/>
      <c r="J2417" s="523"/>
      <c r="K2417" s="523"/>
      <c r="L2417" s="348" t="s">
        <v>561</v>
      </c>
      <c r="M2417" s="341">
        <v>7227.95</v>
      </c>
    </row>
    <row r="2418" spans="1:13" ht="12.75" customHeight="1" x14ac:dyDescent="0.25">
      <c r="A2418" s="340" t="s">
        <v>14353</v>
      </c>
      <c r="B2418" s="348" t="s">
        <v>384</v>
      </c>
      <c r="C2418" s="523" t="s">
        <v>573</v>
      </c>
      <c r="D2418" s="523"/>
      <c r="E2418" s="523"/>
      <c r="F2418" s="523"/>
      <c r="G2418" s="523"/>
      <c r="H2418" s="523"/>
      <c r="I2418" s="523"/>
      <c r="J2418" s="523"/>
      <c r="K2418" s="523"/>
      <c r="L2418" s="348" t="s">
        <v>561</v>
      </c>
      <c r="M2418" s="341">
        <v>3918.3</v>
      </c>
    </row>
    <row r="2419" spans="1:13" ht="13.5" customHeight="1" x14ac:dyDescent="0.25">
      <c r="A2419" s="340" t="s">
        <v>14354</v>
      </c>
      <c r="B2419" s="348" t="s">
        <v>384</v>
      </c>
      <c r="C2419" s="523" t="s">
        <v>7257</v>
      </c>
      <c r="D2419" s="523"/>
      <c r="E2419" s="523"/>
      <c r="F2419" s="523"/>
      <c r="G2419" s="523"/>
      <c r="H2419" s="523"/>
      <c r="I2419" s="523"/>
      <c r="J2419" s="523"/>
      <c r="K2419" s="523"/>
      <c r="L2419" s="348" t="s">
        <v>561</v>
      </c>
      <c r="M2419" s="341">
        <v>3505.75</v>
      </c>
    </row>
    <row r="2420" spans="1:13" ht="12.75" customHeight="1" x14ac:dyDescent="0.25">
      <c r="A2420" s="340" t="s">
        <v>14355</v>
      </c>
      <c r="B2420" s="348" t="s">
        <v>384</v>
      </c>
      <c r="C2420" s="523" t="s">
        <v>7289</v>
      </c>
      <c r="D2420" s="523"/>
      <c r="E2420" s="523"/>
      <c r="F2420" s="523"/>
      <c r="G2420" s="523"/>
      <c r="H2420" s="523"/>
      <c r="I2420" s="523"/>
      <c r="J2420" s="523"/>
      <c r="K2420" s="523"/>
      <c r="L2420" s="348" t="s">
        <v>561</v>
      </c>
      <c r="M2420" s="341">
        <v>2921.15</v>
      </c>
    </row>
    <row r="2421" spans="1:13" ht="12.75" customHeight="1" x14ac:dyDescent="0.25">
      <c r="A2421" s="340" t="s">
        <v>14356</v>
      </c>
      <c r="B2421" s="348" t="s">
        <v>384</v>
      </c>
      <c r="C2421" s="523" t="s">
        <v>7317</v>
      </c>
      <c r="D2421" s="523"/>
      <c r="E2421" s="523"/>
      <c r="F2421" s="523"/>
      <c r="G2421" s="523"/>
      <c r="H2421" s="523"/>
      <c r="I2421" s="523"/>
      <c r="J2421" s="523"/>
      <c r="K2421" s="523"/>
      <c r="L2421" s="348" t="s">
        <v>561</v>
      </c>
      <c r="M2421" s="341">
        <v>9432.14</v>
      </c>
    </row>
    <row r="2422" spans="1:13" ht="13.5" customHeight="1" x14ac:dyDescent="0.25">
      <c r="A2422" s="340" t="s">
        <v>14357</v>
      </c>
      <c r="B2422" s="348" t="s">
        <v>384</v>
      </c>
      <c r="C2422" s="523" t="s">
        <v>7319</v>
      </c>
      <c r="D2422" s="523"/>
      <c r="E2422" s="523"/>
      <c r="F2422" s="523"/>
      <c r="G2422" s="523"/>
      <c r="H2422" s="523"/>
      <c r="I2422" s="523"/>
      <c r="J2422" s="523"/>
      <c r="K2422" s="523"/>
      <c r="L2422" s="348" t="s">
        <v>561</v>
      </c>
      <c r="M2422" s="341">
        <v>11397.17</v>
      </c>
    </row>
    <row r="2423" spans="1:13" ht="12.75" customHeight="1" x14ac:dyDescent="0.25">
      <c r="A2423" s="340" t="s">
        <v>14358</v>
      </c>
      <c r="B2423" s="348" t="s">
        <v>384</v>
      </c>
      <c r="C2423" s="523" t="s">
        <v>7321</v>
      </c>
      <c r="D2423" s="523"/>
      <c r="E2423" s="523"/>
      <c r="F2423" s="523"/>
      <c r="G2423" s="523"/>
      <c r="H2423" s="523"/>
      <c r="I2423" s="523"/>
      <c r="J2423" s="523"/>
      <c r="K2423" s="523"/>
      <c r="L2423" s="348" t="s">
        <v>561</v>
      </c>
      <c r="M2423" s="341">
        <v>13384.62</v>
      </c>
    </row>
    <row r="2424" spans="1:13" ht="13.5" customHeight="1" x14ac:dyDescent="0.25">
      <c r="A2424" s="340" t="s">
        <v>14359</v>
      </c>
      <c r="B2424" s="348" t="s">
        <v>384</v>
      </c>
      <c r="C2424" s="523" t="s">
        <v>7323</v>
      </c>
      <c r="D2424" s="523"/>
      <c r="E2424" s="523"/>
      <c r="F2424" s="523"/>
      <c r="G2424" s="523"/>
      <c r="H2424" s="523"/>
      <c r="I2424" s="523"/>
      <c r="J2424" s="523"/>
      <c r="K2424" s="523"/>
      <c r="L2424" s="348" t="s">
        <v>561</v>
      </c>
      <c r="M2424" s="341">
        <v>16173.08</v>
      </c>
    </row>
    <row r="2425" spans="1:13" ht="12.75" customHeight="1" x14ac:dyDescent="0.25">
      <c r="A2425" s="340" t="s">
        <v>14360</v>
      </c>
      <c r="B2425" s="348" t="s">
        <v>384</v>
      </c>
      <c r="C2425" s="523" t="s">
        <v>7325</v>
      </c>
      <c r="D2425" s="523"/>
      <c r="E2425" s="523"/>
      <c r="F2425" s="523"/>
      <c r="G2425" s="523"/>
      <c r="H2425" s="523"/>
      <c r="I2425" s="523"/>
      <c r="J2425" s="523"/>
      <c r="K2425" s="523"/>
      <c r="L2425" s="348" t="s">
        <v>561</v>
      </c>
      <c r="M2425" s="341">
        <v>15392.31</v>
      </c>
    </row>
    <row r="2426" spans="1:13" ht="12.75" customHeight="1" x14ac:dyDescent="0.25">
      <c r="A2426" s="340" t="s">
        <v>14361</v>
      </c>
      <c r="B2426" s="348" t="s">
        <v>384</v>
      </c>
      <c r="C2426" s="523" t="s">
        <v>7327</v>
      </c>
      <c r="D2426" s="523"/>
      <c r="E2426" s="523"/>
      <c r="F2426" s="523"/>
      <c r="G2426" s="523"/>
      <c r="H2426" s="523"/>
      <c r="I2426" s="523"/>
      <c r="J2426" s="523"/>
      <c r="K2426" s="523"/>
      <c r="L2426" s="348" t="s">
        <v>561</v>
      </c>
      <c r="M2426" s="341">
        <v>18599.04</v>
      </c>
    </row>
    <row r="2427" spans="1:13" ht="13.5" customHeight="1" x14ac:dyDescent="0.25">
      <c r="A2427" s="340" t="s">
        <v>14362</v>
      </c>
      <c r="B2427" s="348" t="s">
        <v>384</v>
      </c>
      <c r="C2427" s="523" t="s">
        <v>7329</v>
      </c>
      <c r="D2427" s="523"/>
      <c r="E2427" s="523"/>
      <c r="F2427" s="523"/>
      <c r="G2427" s="523"/>
      <c r="H2427" s="523"/>
      <c r="I2427" s="523"/>
      <c r="J2427" s="523"/>
      <c r="K2427" s="523"/>
      <c r="L2427" s="348" t="s">
        <v>561</v>
      </c>
      <c r="M2427" s="341">
        <v>17400</v>
      </c>
    </row>
    <row r="2428" spans="1:13" ht="12.75" customHeight="1" x14ac:dyDescent="0.25">
      <c r="A2428" s="340" t="s">
        <v>14363</v>
      </c>
      <c r="B2428" s="348" t="s">
        <v>384</v>
      </c>
      <c r="C2428" s="523" t="s">
        <v>7331</v>
      </c>
      <c r="D2428" s="523"/>
      <c r="E2428" s="523"/>
      <c r="F2428" s="523"/>
      <c r="G2428" s="523"/>
      <c r="H2428" s="523"/>
      <c r="I2428" s="523"/>
      <c r="J2428" s="523"/>
      <c r="K2428" s="523"/>
      <c r="L2428" s="348" t="s">
        <v>561</v>
      </c>
      <c r="M2428" s="341">
        <v>21025</v>
      </c>
    </row>
    <row r="2429" spans="1:13" ht="12.75" customHeight="1" x14ac:dyDescent="0.25">
      <c r="A2429" s="340" t="s">
        <v>16567</v>
      </c>
      <c r="B2429" s="348" t="s">
        <v>384</v>
      </c>
      <c r="C2429" s="523" t="s">
        <v>16568</v>
      </c>
      <c r="D2429" s="523"/>
      <c r="E2429" s="523"/>
      <c r="F2429" s="523"/>
      <c r="G2429" s="523"/>
      <c r="H2429" s="523"/>
      <c r="I2429" s="523"/>
      <c r="J2429" s="523"/>
      <c r="K2429" s="523"/>
      <c r="L2429" s="348" t="s">
        <v>561</v>
      </c>
      <c r="M2429" s="341">
        <v>9328.06</v>
      </c>
    </row>
    <row r="2430" spans="1:13" ht="3" customHeight="1" x14ac:dyDescent="0.25">
      <c r="C2430" s="523"/>
      <c r="D2430" s="523"/>
      <c r="E2430" s="523"/>
      <c r="F2430" s="523"/>
      <c r="G2430" s="523"/>
      <c r="H2430" s="523"/>
      <c r="I2430" s="523"/>
      <c r="J2430" s="523"/>
      <c r="K2430" s="523"/>
    </row>
    <row r="2431" spans="1:13" ht="12.75" customHeight="1" x14ac:dyDescent="0.25">
      <c r="A2431" s="340" t="s">
        <v>16569</v>
      </c>
      <c r="B2431" s="348" t="s">
        <v>384</v>
      </c>
      <c r="C2431" s="523" t="s">
        <v>16570</v>
      </c>
      <c r="D2431" s="523"/>
      <c r="E2431" s="523"/>
      <c r="F2431" s="523"/>
      <c r="G2431" s="523"/>
      <c r="H2431" s="523"/>
      <c r="I2431" s="523"/>
      <c r="J2431" s="523"/>
      <c r="K2431" s="523"/>
      <c r="L2431" s="348" t="s">
        <v>561</v>
      </c>
      <c r="M2431" s="341">
        <v>12667.18</v>
      </c>
    </row>
    <row r="2432" spans="1:13" ht="13.5" customHeight="1" x14ac:dyDescent="0.25">
      <c r="A2432" s="335" t="s">
        <v>14364</v>
      </c>
      <c r="B2432" s="336"/>
      <c r="C2432" s="525" t="s">
        <v>14365</v>
      </c>
      <c r="D2432" s="525"/>
      <c r="E2432" s="525"/>
      <c r="F2432" s="525"/>
      <c r="G2432" s="525"/>
      <c r="H2432" s="525"/>
      <c r="I2432" s="525"/>
      <c r="J2432" s="525"/>
      <c r="K2432" s="525"/>
      <c r="L2432" s="337"/>
      <c r="M2432" s="337"/>
    </row>
    <row r="2433" spans="1:13" ht="12.75" customHeight="1" x14ac:dyDescent="0.25">
      <c r="A2433" s="338" t="s">
        <v>14366</v>
      </c>
      <c r="B2433" s="347" t="s">
        <v>384</v>
      </c>
      <c r="C2433" s="524" t="s">
        <v>14367</v>
      </c>
      <c r="D2433" s="524"/>
      <c r="E2433" s="524"/>
      <c r="F2433" s="524"/>
      <c r="G2433" s="524"/>
      <c r="H2433" s="524"/>
      <c r="I2433" s="524"/>
      <c r="J2433" s="524"/>
      <c r="K2433" s="524"/>
      <c r="L2433" s="339"/>
      <c r="M2433" s="339"/>
    </row>
    <row r="2434" spans="1:13" ht="12.75" customHeight="1" x14ac:dyDescent="0.25">
      <c r="A2434" s="340" t="s">
        <v>14368</v>
      </c>
      <c r="B2434" s="348" t="s">
        <v>384</v>
      </c>
      <c r="C2434" s="523" t="s">
        <v>14369</v>
      </c>
      <c r="D2434" s="523"/>
      <c r="E2434" s="523"/>
      <c r="F2434" s="523"/>
      <c r="G2434" s="523"/>
      <c r="H2434" s="523"/>
      <c r="I2434" s="523"/>
      <c r="J2434" s="523"/>
      <c r="K2434" s="523"/>
      <c r="L2434" s="348" t="s">
        <v>561</v>
      </c>
      <c r="M2434" s="341">
        <v>2421.91</v>
      </c>
    </row>
    <row r="2435" spans="1:13" ht="13.5" customHeight="1" x14ac:dyDescent="0.25">
      <c r="A2435" s="340" t="s">
        <v>14370</v>
      </c>
      <c r="B2435" s="348" t="s">
        <v>384</v>
      </c>
      <c r="C2435" s="523" t="s">
        <v>14371</v>
      </c>
      <c r="D2435" s="523"/>
      <c r="E2435" s="523"/>
      <c r="F2435" s="523"/>
      <c r="G2435" s="523"/>
      <c r="H2435" s="523"/>
      <c r="I2435" s="523"/>
      <c r="J2435" s="523"/>
      <c r="K2435" s="523"/>
      <c r="L2435" s="348" t="s">
        <v>561</v>
      </c>
      <c r="M2435" s="341">
        <v>3222.58</v>
      </c>
    </row>
    <row r="2436" spans="1:13" ht="12.75" customHeight="1" x14ac:dyDescent="0.25">
      <c r="A2436" s="340" t="s">
        <v>14372</v>
      </c>
      <c r="B2436" s="348" t="s">
        <v>384</v>
      </c>
      <c r="C2436" s="523" t="s">
        <v>14373</v>
      </c>
      <c r="D2436" s="523"/>
      <c r="E2436" s="523"/>
      <c r="F2436" s="523"/>
      <c r="G2436" s="523"/>
      <c r="H2436" s="523"/>
      <c r="I2436" s="523"/>
      <c r="J2436" s="523"/>
      <c r="K2436" s="523"/>
      <c r="L2436" s="348" t="s">
        <v>561</v>
      </c>
      <c r="M2436" s="341">
        <v>3709.14</v>
      </c>
    </row>
    <row r="2437" spans="1:13" ht="13.5" customHeight="1" x14ac:dyDescent="0.25">
      <c r="A2437" s="338" t="s">
        <v>14374</v>
      </c>
      <c r="B2437" s="339"/>
      <c r="C2437" s="524" t="s">
        <v>14375</v>
      </c>
      <c r="D2437" s="524"/>
      <c r="E2437" s="524"/>
      <c r="F2437" s="524"/>
      <c r="G2437" s="524"/>
      <c r="H2437" s="524"/>
      <c r="I2437" s="524"/>
      <c r="J2437" s="524"/>
      <c r="K2437" s="524"/>
      <c r="L2437" s="339"/>
      <c r="M2437" s="339"/>
    </row>
    <row r="2438" spans="1:13" ht="12.75" customHeight="1" x14ac:dyDescent="0.25">
      <c r="A2438" s="340" t="s">
        <v>14376</v>
      </c>
      <c r="B2438" s="348" t="s">
        <v>384</v>
      </c>
      <c r="C2438" s="523" t="s">
        <v>14377</v>
      </c>
      <c r="D2438" s="523"/>
      <c r="E2438" s="523"/>
      <c r="F2438" s="523"/>
      <c r="G2438" s="523"/>
      <c r="H2438" s="523"/>
      <c r="I2438" s="523"/>
      <c r="J2438" s="523"/>
      <c r="K2438" s="523"/>
      <c r="L2438" s="348" t="s">
        <v>59</v>
      </c>
      <c r="M2438" s="341">
        <v>4.62</v>
      </c>
    </row>
    <row r="2439" spans="1:13" ht="12.75" customHeight="1" x14ac:dyDescent="0.25">
      <c r="A2439" s="340" t="s">
        <v>14378</v>
      </c>
      <c r="B2439" s="348" t="s">
        <v>384</v>
      </c>
      <c r="C2439" s="523" t="s">
        <v>650</v>
      </c>
      <c r="D2439" s="523"/>
      <c r="E2439" s="523"/>
      <c r="F2439" s="523"/>
      <c r="G2439" s="523"/>
      <c r="H2439" s="523"/>
      <c r="I2439" s="523"/>
      <c r="J2439" s="523"/>
      <c r="K2439" s="523"/>
      <c r="L2439" s="348" t="s">
        <v>59</v>
      </c>
      <c r="M2439" s="341">
        <v>3.59</v>
      </c>
    </row>
    <row r="2440" spans="1:13" ht="13.5" customHeight="1" x14ac:dyDescent="0.25">
      <c r="A2440" s="340" t="s">
        <v>14379</v>
      </c>
      <c r="B2440" s="348" t="s">
        <v>384</v>
      </c>
      <c r="C2440" s="523" t="s">
        <v>14380</v>
      </c>
      <c r="D2440" s="523"/>
      <c r="E2440" s="523"/>
      <c r="F2440" s="523"/>
      <c r="G2440" s="523"/>
      <c r="H2440" s="523"/>
      <c r="I2440" s="523"/>
      <c r="J2440" s="523"/>
      <c r="K2440" s="523"/>
      <c r="L2440" s="348" t="s">
        <v>59</v>
      </c>
      <c r="M2440" s="341">
        <v>5.95</v>
      </c>
    </row>
    <row r="2441" spans="1:13" ht="12.75" customHeight="1" x14ac:dyDescent="0.25">
      <c r="A2441" s="335" t="s">
        <v>14381</v>
      </c>
      <c r="B2441" s="336"/>
      <c r="C2441" s="525" t="s">
        <v>14382</v>
      </c>
      <c r="D2441" s="525"/>
      <c r="E2441" s="525"/>
      <c r="F2441" s="525"/>
      <c r="G2441" s="525"/>
      <c r="H2441" s="525"/>
      <c r="I2441" s="525"/>
      <c r="J2441" s="525"/>
      <c r="K2441" s="525"/>
      <c r="L2441" s="337"/>
      <c r="M2441" s="337"/>
    </row>
    <row r="2442" spans="1:13" ht="13.5" customHeight="1" x14ac:dyDescent="0.25">
      <c r="A2442" s="338" t="s">
        <v>14383</v>
      </c>
      <c r="B2442" s="347" t="s">
        <v>384</v>
      </c>
      <c r="C2442" s="524" t="s">
        <v>14384</v>
      </c>
      <c r="D2442" s="524"/>
      <c r="E2442" s="524"/>
      <c r="F2442" s="524"/>
      <c r="G2442" s="524"/>
      <c r="H2442" s="524"/>
      <c r="I2442" s="524"/>
      <c r="J2442" s="524"/>
      <c r="K2442" s="524"/>
      <c r="L2442" s="339"/>
      <c r="M2442" s="339"/>
    </row>
    <row r="2443" spans="1:13" ht="12.75" customHeight="1" x14ac:dyDescent="0.25">
      <c r="A2443" s="340" t="s">
        <v>14385</v>
      </c>
      <c r="B2443" s="348" t="s">
        <v>384</v>
      </c>
      <c r="C2443" s="523" t="s">
        <v>14386</v>
      </c>
      <c r="D2443" s="523"/>
      <c r="E2443" s="523"/>
      <c r="F2443" s="523"/>
      <c r="G2443" s="523"/>
      <c r="H2443" s="523"/>
      <c r="I2443" s="523"/>
      <c r="J2443" s="523"/>
      <c r="K2443" s="523"/>
      <c r="L2443" s="348" t="s">
        <v>8</v>
      </c>
      <c r="M2443" s="341">
        <v>17.510000000000002</v>
      </c>
    </row>
    <row r="2444" spans="1:13" ht="12.75" customHeight="1" x14ac:dyDescent="0.25">
      <c r="A2444" s="340" t="s">
        <v>14387</v>
      </c>
      <c r="B2444" s="348" t="s">
        <v>384</v>
      </c>
      <c r="C2444" s="523" t="s">
        <v>14388</v>
      </c>
      <c r="D2444" s="523"/>
      <c r="E2444" s="523"/>
      <c r="F2444" s="523"/>
      <c r="G2444" s="523"/>
      <c r="H2444" s="523"/>
      <c r="I2444" s="523"/>
      <c r="J2444" s="523"/>
      <c r="K2444" s="523"/>
      <c r="L2444" s="348" t="s">
        <v>8</v>
      </c>
      <c r="M2444" s="341">
        <v>8.1</v>
      </c>
    </row>
    <row r="2445" spans="1:13" ht="13.5" customHeight="1" x14ac:dyDescent="0.25">
      <c r="A2445" s="338" t="s">
        <v>14389</v>
      </c>
      <c r="B2445" s="347" t="s">
        <v>384</v>
      </c>
      <c r="C2445" s="524" t="s">
        <v>14390</v>
      </c>
      <c r="D2445" s="524"/>
      <c r="E2445" s="524"/>
      <c r="F2445" s="524"/>
      <c r="G2445" s="524"/>
      <c r="H2445" s="524"/>
      <c r="I2445" s="524"/>
      <c r="J2445" s="524"/>
      <c r="K2445" s="524"/>
      <c r="L2445" s="339"/>
      <c r="M2445" s="339"/>
    </row>
    <row r="2446" spans="1:13" ht="12.75" customHeight="1" x14ac:dyDescent="0.25">
      <c r="A2446" s="340" t="s">
        <v>14391</v>
      </c>
      <c r="B2446" s="348" t="s">
        <v>384</v>
      </c>
      <c r="C2446" s="523" t="s">
        <v>14392</v>
      </c>
      <c r="D2446" s="523"/>
      <c r="E2446" s="523"/>
      <c r="F2446" s="523"/>
      <c r="G2446" s="523"/>
      <c r="H2446" s="523"/>
      <c r="I2446" s="523"/>
      <c r="J2446" s="523"/>
      <c r="K2446" s="523"/>
      <c r="L2446" s="348" t="s">
        <v>510</v>
      </c>
      <c r="M2446" s="341">
        <v>164.94</v>
      </c>
    </row>
    <row r="2447" spans="1:13" ht="12.75" customHeight="1" x14ac:dyDescent="0.25">
      <c r="A2447" s="338" t="s">
        <v>14393</v>
      </c>
      <c r="B2447" s="347" t="s">
        <v>384</v>
      </c>
      <c r="C2447" s="524" t="s">
        <v>14394</v>
      </c>
      <c r="D2447" s="524"/>
      <c r="E2447" s="524"/>
      <c r="F2447" s="524"/>
      <c r="G2447" s="524"/>
      <c r="H2447" s="524"/>
      <c r="I2447" s="524"/>
      <c r="J2447" s="524"/>
      <c r="K2447" s="524"/>
      <c r="L2447" s="339"/>
      <c r="M2447" s="339"/>
    </row>
    <row r="2448" spans="1:13" ht="13.5" customHeight="1" x14ac:dyDescent="0.25">
      <c r="A2448" s="340" t="s">
        <v>14395</v>
      </c>
      <c r="B2448" s="348" t="s">
        <v>384</v>
      </c>
      <c r="C2448" s="523" t="s">
        <v>14396</v>
      </c>
      <c r="D2448" s="523"/>
      <c r="E2448" s="523"/>
      <c r="F2448" s="523"/>
      <c r="G2448" s="523"/>
      <c r="H2448" s="523"/>
      <c r="I2448" s="523"/>
      <c r="J2448" s="523"/>
      <c r="K2448" s="523"/>
      <c r="L2448" s="348" t="s">
        <v>510</v>
      </c>
      <c r="M2448" s="341">
        <v>118.76</v>
      </c>
    </row>
    <row r="2449" spans="1:13" ht="12.75" customHeight="1" x14ac:dyDescent="0.25">
      <c r="A2449" s="340" t="s">
        <v>14397</v>
      </c>
      <c r="B2449" s="348" t="s">
        <v>384</v>
      </c>
      <c r="C2449" s="523" t="s">
        <v>14398</v>
      </c>
      <c r="D2449" s="523"/>
      <c r="E2449" s="523"/>
      <c r="F2449" s="523"/>
      <c r="G2449" s="523"/>
      <c r="H2449" s="523"/>
      <c r="I2449" s="523"/>
      <c r="J2449" s="523"/>
      <c r="K2449" s="523"/>
      <c r="L2449" s="348" t="s">
        <v>1602</v>
      </c>
      <c r="M2449" s="341">
        <v>320.79000000000002</v>
      </c>
    </row>
    <row r="2450" spans="1:13" ht="13.5" customHeight="1" x14ac:dyDescent="0.25">
      <c r="A2450" s="340" t="s">
        <v>14399</v>
      </c>
      <c r="B2450" s="348" t="s">
        <v>384</v>
      </c>
      <c r="C2450" s="523" t="s">
        <v>14400</v>
      </c>
      <c r="D2450" s="523"/>
      <c r="E2450" s="523"/>
      <c r="F2450" s="523"/>
      <c r="G2450" s="523"/>
      <c r="H2450" s="523"/>
      <c r="I2450" s="523"/>
      <c r="J2450" s="523"/>
      <c r="K2450" s="523"/>
      <c r="L2450" s="348" t="s">
        <v>510</v>
      </c>
      <c r="M2450" s="341">
        <v>97.7</v>
      </c>
    </row>
    <row r="2451" spans="1:13" ht="12.75" customHeight="1" x14ac:dyDescent="0.25">
      <c r="A2451" s="335" t="s">
        <v>14401</v>
      </c>
      <c r="B2451" s="336"/>
      <c r="C2451" s="525" t="s">
        <v>14402</v>
      </c>
      <c r="D2451" s="525"/>
      <c r="E2451" s="525"/>
      <c r="F2451" s="525"/>
      <c r="G2451" s="525"/>
      <c r="H2451" s="525"/>
      <c r="I2451" s="525"/>
      <c r="J2451" s="525"/>
      <c r="K2451" s="525"/>
      <c r="L2451" s="337"/>
      <c r="M2451" s="337"/>
    </row>
    <row r="2452" spans="1:13" ht="12.75" customHeight="1" x14ac:dyDescent="0.25">
      <c r="A2452" s="338" t="s">
        <v>14403</v>
      </c>
      <c r="B2452" s="347" t="s">
        <v>384</v>
      </c>
      <c r="C2452" s="524" t="s">
        <v>14404</v>
      </c>
      <c r="D2452" s="524"/>
      <c r="E2452" s="524"/>
      <c r="F2452" s="524"/>
      <c r="G2452" s="524"/>
      <c r="H2452" s="524"/>
      <c r="I2452" s="524"/>
      <c r="J2452" s="524"/>
      <c r="K2452" s="524"/>
      <c r="L2452" s="339"/>
      <c r="M2452" s="339"/>
    </row>
    <row r="2453" spans="1:13" ht="13.5" customHeight="1" x14ac:dyDescent="0.25">
      <c r="A2453" s="340" t="s">
        <v>14405</v>
      </c>
      <c r="B2453" s="348" t="s">
        <v>384</v>
      </c>
      <c r="C2453" s="523" t="s">
        <v>14406</v>
      </c>
      <c r="D2453" s="523"/>
      <c r="E2453" s="523"/>
      <c r="F2453" s="523"/>
      <c r="G2453" s="523"/>
      <c r="H2453" s="523"/>
      <c r="I2453" s="523"/>
      <c r="J2453" s="523"/>
      <c r="K2453" s="523"/>
      <c r="L2453" s="348" t="s">
        <v>510</v>
      </c>
      <c r="M2453" s="341">
        <v>392.89</v>
      </c>
    </row>
    <row r="2454" spans="1:13" ht="12.75" customHeight="1" x14ac:dyDescent="0.25">
      <c r="A2454" s="338" t="s">
        <v>14407</v>
      </c>
      <c r="B2454" s="347" t="s">
        <v>384</v>
      </c>
      <c r="C2454" s="524" t="s">
        <v>14408</v>
      </c>
      <c r="D2454" s="524"/>
      <c r="E2454" s="524"/>
      <c r="F2454" s="524"/>
      <c r="G2454" s="524"/>
      <c r="H2454" s="524"/>
      <c r="I2454" s="524"/>
      <c r="J2454" s="524"/>
      <c r="K2454" s="524"/>
      <c r="L2454" s="339"/>
      <c r="M2454" s="339"/>
    </row>
    <row r="2455" spans="1:13" ht="13.5" customHeight="1" x14ac:dyDescent="0.25">
      <c r="A2455" s="340" t="s">
        <v>14409</v>
      </c>
      <c r="B2455" s="348" t="s">
        <v>384</v>
      </c>
      <c r="C2455" s="523" t="s">
        <v>14410</v>
      </c>
      <c r="D2455" s="523"/>
      <c r="E2455" s="523"/>
      <c r="F2455" s="523"/>
      <c r="G2455" s="523"/>
      <c r="H2455" s="523"/>
      <c r="I2455" s="523"/>
      <c r="J2455" s="523"/>
      <c r="K2455" s="523"/>
      <c r="L2455" s="348" t="s">
        <v>1602</v>
      </c>
      <c r="M2455" s="341">
        <v>78.23</v>
      </c>
    </row>
    <row r="2456" spans="1:13" ht="12.75" customHeight="1" x14ac:dyDescent="0.25">
      <c r="A2456" s="340" t="s">
        <v>14411</v>
      </c>
      <c r="B2456" s="348" t="s">
        <v>384</v>
      </c>
      <c r="C2456" s="523" t="s">
        <v>14412</v>
      </c>
      <c r="D2456" s="523"/>
      <c r="E2456" s="523"/>
      <c r="F2456" s="523"/>
      <c r="G2456" s="523"/>
      <c r="H2456" s="523"/>
      <c r="I2456" s="523"/>
      <c r="J2456" s="523"/>
      <c r="K2456" s="523"/>
      <c r="L2456" s="348" t="s">
        <v>1602</v>
      </c>
      <c r="M2456" s="341">
        <v>73.099999999999994</v>
      </c>
    </row>
    <row r="2457" spans="1:13" ht="12.75" customHeight="1" x14ac:dyDescent="0.25">
      <c r="A2457" s="340" t="s">
        <v>14413</v>
      </c>
      <c r="B2457" s="348" t="s">
        <v>384</v>
      </c>
      <c r="C2457" s="523" t="s">
        <v>14414</v>
      </c>
      <c r="D2457" s="523"/>
      <c r="E2457" s="523"/>
      <c r="F2457" s="523"/>
      <c r="G2457" s="523"/>
      <c r="H2457" s="523"/>
      <c r="I2457" s="523"/>
      <c r="J2457" s="523"/>
      <c r="K2457" s="523"/>
      <c r="L2457" s="348" t="s">
        <v>510</v>
      </c>
      <c r="M2457" s="341">
        <v>60.09</v>
      </c>
    </row>
    <row r="2458" spans="1:13" ht="13.5" customHeight="1" x14ac:dyDescent="0.25">
      <c r="A2458" s="340" t="s">
        <v>14415</v>
      </c>
      <c r="B2458" s="348" t="s">
        <v>384</v>
      </c>
      <c r="C2458" s="523" t="s">
        <v>14416</v>
      </c>
      <c r="D2458" s="523"/>
      <c r="E2458" s="523"/>
      <c r="F2458" s="523"/>
      <c r="G2458" s="523"/>
      <c r="H2458" s="523"/>
      <c r="I2458" s="523"/>
      <c r="J2458" s="523"/>
      <c r="K2458" s="523"/>
      <c r="L2458" s="348" t="s">
        <v>510</v>
      </c>
      <c r="M2458" s="341">
        <v>35.68</v>
      </c>
    </row>
    <row r="2459" spans="1:13" ht="12.75" customHeight="1" x14ac:dyDescent="0.25">
      <c r="A2459" s="338" t="s">
        <v>14417</v>
      </c>
      <c r="B2459" s="347" t="s">
        <v>384</v>
      </c>
      <c r="C2459" s="524" t="s">
        <v>514</v>
      </c>
      <c r="D2459" s="524"/>
      <c r="E2459" s="524"/>
      <c r="F2459" s="524"/>
      <c r="G2459" s="524"/>
      <c r="H2459" s="524"/>
      <c r="I2459" s="524"/>
      <c r="J2459" s="524"/>
      <c r="K2459" s="524"/>
      <c r="L2459" s="339"/>
      <c r="M2459" s="339"/>
    </row>
    <row r="2460" spans="1:13" ht="12.75" customHeight="1" x14ac:dyDescent="0.25">
      <c r="A2460" s="340" t="s">
        <v>14418</v>
      </c>
      <c r="B2460" s="348" t="s">
        <v>384</v>
      </c>
      <c r="C2460" s="523" t="s">
        <v>14419</v>
      </c>
      <c r="D2460" s="523"/>
      <c r="E2460" s="523"/>
      <c r="F2460" s="523"/>
      <c r="G2460" s="523"/>
      <c r="H2460" s="523"/>
      <c r="I2460" s="523"/>
      <c r="J2460" s="523"/>
      <c r="K2460" s="523"/>
      <c r="L2460" s="348" t="s">
        <v>510</v>
      </c>
      <c r="M2460" s="341">
        <v>2266.7800000000002</v>
      </c>
    </row>
    <row r="2461" spans="1:13" ht="13.5" customHeight="1" x14ac:dyDescent="0.25">
      <c r="A2461" s="338" t="s">
        <v>14420</v>
      </c>
      <c r="B2461" s="347" t="s">
        <v>384</v>
      </c>
      <c r="C2461" s="524" t="s">
        <v>14421</v>
      </c>
      <c r="D2461" s="524"/>
      <c r="E2461" s="524"/>
      <c r="F2461" s="524"/>
      <c r="G2461" s="524"/>
      <c r="H2461" s="524"/>
      <c r="I2461" s="524"/>
      <c r="J2461" s="524"/>
      <c r="K2461" s="524"/>
      <c r="L2461" s="339"/>
      <c r="M2461" s="339"/>
    </row>
    <row r="2462" spans="1:13" ht="12.75" customHeight="1" x14ac:dyDescent="0.25">
      <c r="A2462" s="340" t="s">
        <v>14422</v>
      </c>
      <c r="B2462" s="348" t="s">
        <v>384</v>
      </c>
      <c r="C2462" s="523" t="s">
        <v>14423</v>
      </c>
      <c r="D2462" s="523"/>
      <c r="E2462" s="523"/>
      <c r="F2462" s="523"/>
      <c r="G2462" s="523"/>
      <c r="H2462" s="523"/>
      <c r="I2462" s="523"/>
      <c r="J2462" s="523"/>
      <c r="K2462" s="523"/>
      <c r="L2462" s="348" t="s">
        <v>8</v>
      </c>
      <c r="M2462" s="341">
        <v>250.6</v>
      </c>
    </row>
    <row r="2463" spans="1:13" ht="13.5" customHeight="1" x14ac:dyDescent="0.25">
      <c r="A2463" s="340" t="s">
        <v>14424</v>
      </c>
      <c r="B2463" s="348" t="s">
        <v>384</v>
      </c>
      <c r="C2463" s="523" t="s">
        <v>14425</v>
      </c>
      <c r="D2463" s="523"/>
      <c r="E2463" s="523"/>
      <c r="F2463" s="523"/>
      <c r="G2463" s="523"/>
      <c r="H2463" s="523"/>
      <c r="I2463" s="523"/>
      <c r="J2463" s="523"/>
      <c r="K2463" s="523"/>
      <c r="L2463" s="348" t="s">
        <v>510</v>
      </c>
      <c r="M2463" s="341">
        <v>119.79</v>
      </c>
    </row>
    <row r="2464" spans="1:13" ht="12.75" customHeight="1" x14ac:dyDescent="0.25">
      <c r="A2464" s="340" t="s">
        <v>14426</v>
      </c>
      <c r="B2464" s="348" t="s">
        <v>384</v>
      </c>
      <c r="C2464" s="523" t="s">
        <v>14427</v>
      </c>
      <c r="D2464" s="523"/>
      <c r="E2464" s="523"/>
      <c r="F2464" s="523"/>
      <c r="G2464" s="523"/>
      <c r="H2464" s="523"/>
      <c r="I2464" s="523"/>
      <c r="J2464" s="523"/>
      <c r="K2464" s="523"/>
      <c r="L2464" s="348" t="s">
        <v>510</v>
      </c>
      <c r="M2464" s="341">
        <v>149.46</v>
      </c>
    </row>
    <row r="2465" spans="1:13" ht="12.75" customHeight="1" x14ac:dyDescent="0.25">
      <c r="A2465" s="340" t="s">
        <v>14428</v>
      </c>
      <c r="B2465" s="348" t="s">
        <v>384</v>
      </c>
      <c r="C2465" s="523" t="s">
        <v>14429</v>
      </c>
      <c r="D2465" s="523"/>
      <c r="E2465" s="523"/>
      <c r="F2465" s="523"/>
      <c r="G2465" s="523"/>
      <c r="H2465" s="523"/>
      <c r="I2465" s="523"/>
      <c r="J2465" s="523"/>
      <c r="K2465" s="523"/>
      <c r="L2465" s="348" t="s">
        <v>510</v>
      </c>
      <c r="M2465" s="341">
        <v>229.98</v>
      </c>
    </row>
    <row r="2466" spans="1:13" ht="13.5" customHeight="1" x14ac:dyDescent="0.25">
      <c r="A2466" s="340" t="s">
        <v>14430</v>
      </c>
      <c r="B2466" s="348" t="s">
        <v>384</v>
      </c>
      <c r="C2466" s="523" t="s">
        <v>14431</v>
      </c>
      <c r="D2466" s="523"/>
      <c r="E2466" s="523"/>
      <c r="F2466" s="523"/>
      <c r="G2466" s="523"/>
      <c r="H2466" s="523"/>
      <c r="I2466" s="523"/>
      <c r="J2466" s="523"/>
      <c r="K2466" s="523"/>
      <c r="L2466" s="348" t="s">
        <v>510</v>
      </c>
      <c r="M2466" s="341">
        <v>326.05</v>
      </c>
    </row>
    <row r="2467" spans="1:13" ht="12.75" customHeight="1" x14ac:dyDescent="0.25">
      <c r="A2467" s="340" t="s">
        <v>14432</v>
      </c>
      <c r="B2467" s="348" t="s">
        <v>384</v>
      </c>
      <c r="C2467" s="523" t="s">
        <v>14433</v>
      </c>
      <c r="D2467" s="523"/>
      <c r="E2467" s="523"/>
      <c r="F2467" s="523"/>
      <c r="G2467" s="523"/>
      <c r="H2467" s="523"/>
      <c r="I2467" s="523"/>
      <c r="J2467" s="523"/>
      <c r="K2467" s="523"/>
      <c r="L2467" s="348" t="s">
        <v>510</v>
      </c>
      <c r="M2467" s="341">
        <v>392.48</v>
      </c>
    </row>
    <row r="2468" spans="1:13" ht="13.5" customHeight="1" x14ac:dyDescent="0.25">
      <c r="A2468" s="340" t="s">
        <v>14434</v>
      </c>
      <c r="B2468" s="348" t="s">
        <v>384</v>
      </c>
      <c r="C2468" s="523" t="s">
        <v>14435</v>
      </c>
      <c r="D2468" s="523"/>
      <c r="E2468" s="523"/>
      <c r="F2468" s="523"/>
      <c r="G2468" s="523"/>
      <c r="H2468" s="523"/>
      <c r="I2468" s="523"/>
      <c r="J2468" s="523"/>
      <c r="K2468" s="523"/>
      <c r="L2468" s="348" t="s">
        <v>8</v>
      </c>
      <c r="M2468" s="341">
        <v>246.97</v>
      </c>
    </row>
    <row r="2469" spans="1:13" ht="12.75" customHeight="1" x14ac:dyDescent="0.25">
      <c r="A2469" s="340" t="s">
        <v>14436</v>
      </c>
      <c r="B2469" s="348" t="s">
        <v>384</v>
      </c>
      <c r="C2469" s="523" t="s">
        <v>14437</v>
      </c>
      <c r="D2469" s="523"/>
      <c r="E2469" s="523"/>
      <c r="F2469" s="523"/>
      <c r="G2469" s="523"/>
      <c r="H2469" s="523"/>
      <c r="I2469" s="523"/>
      <c r="J2469" s="523"/>
      <c r="K2469" s="523"/>
      <c r="L2469" s="348" t="s">
        <v>510</v>
      </c>
      <c r="M2469" s="341">
        <v>493.08</v>
      </c>
    </row>
    <row r="2470" spans="1:13" ht="12.75" customHeight="1" x14ac:dyDescent="0.25">
      <c r="A2470" s="340" t="s">
        <v>14438</v>
      </c>
      <c r="B2470" s="348" t="s">
        <v>384</v>
      </c>
      <c r="C2470" s="523" t="s">
        <v>14439</v>
      </c>
      <c r="D2470" s="523"/>
      <c r="E2470" s="523"/>
      <c r="F2470" s="523"/>
      <c r="G2470" s="523"/>
      <c r="H2470" s="523"/>
      <c r="I2470" s="523"/>
      <c r="J2470" s="523"/>
      <c r="K2470" s="523"/>
      <c r="L2470" s="348" t="s">
        <v>510</v>
      </c>
      <c r="M2470" s="341">
        <v>601.49</v>
      </c>
    </row>
    <row r="2471" spans="1:13" ht="13.5" customHeight="1" x14ac:dyDescent="0.25">
      <c r="A2471" s="340" t="s">
        <v>14440</v>
      </c>
      <c r="B2471" s="348" t="s">
        <v>384</v>
      </c>
      <c r="C2471" s="523" t="s">
        <v>14441</v>
      </c>
      <c r="D2471" s="523"/>
      <c r="E2471" s="523"/>
      <c r="F2471" s="523"/>
      <c r="G2471" s="523"/>
      <c r="H2471" s="523"/>
      <c r="I2471" s="523"/>
      <c r="J2471" s="523"/>
      <c r="K2471" s="523"/>
      <c r="L2471" s="348" t="s">
        <v>510</v>
      </c>
      <c r="M2471" s="341">
        <v>696.48</v>
      </c>
    </row>
    <row r="2472" spans="1:13" ht="12.75" customHeight="1" x14ac:dyDescent="0.25">
      <c r="A2472" s="340" t="s">
        <v>14442</v>
      </c>
      <c r="B2472" s="348" t="s">
        <v>384</v>
      </c>
      <c r="C2472" s="523" t="s">
        <v>14443</v>
      </c>
      <c r="D2472" s="523"/>
      <c r="E2472" s="523"/>
      <c r="F2472" s="523"/>
      <c r="G2472" s="523"/>
      <c r="H2472" s="523"/>
      <c r="I2472" s="523"/>
      <c r="J2472" s="523"/>
      <c r="K2472" s="523"/>
      <c r="L2472" s="348" t="s">
        <v>510</v>
      </c>
      <c r="M2472" s="341">
        <v>798.69</v>
      </c>
    </row>
    <row r="2473" spans="1:13" ht="12.75" customHeight="1" x14ac:dyDescent="0.25">
      <c r="A2473" s="340" t="s">
        <v>14444</v>
      </c>
      <c r="B2473" s="348" t="s">
        <v>384</v>
      </c>
      <c r="C2473" s="523" t="s">
        <v>14445</v>
      </c>
      <c r="D2473" s="523"/>
      <c r="E2473" s="523"/>
      <c r="F2473" s="523"/>
      <c r="G2473" s="523"/>
      <c r="H2473" s="523"/>
      <c r="I2473" s="523"/>
      <c r="J2473" s="523"/>
      <c r="K2473" s="523"/>
      <c r="L2473" s="348" t="s">
        <v>1602</v>
      </c>
      <c r="M2473" s="341">
        <v>6494.04</v>
      </c>
    </row>
    <row r="2474" spans="1:13" ht="13.5" customHeight="1" x14ac:dyDescent="0.25">
      <c r="A2474" s="340" t="s">
        <v>14446</v>
      </c>
      <c r="B2474" s="348" t="s">
        <v>384</v>
      </c>
      <c r="C2474" s="523" t="s">
        <v>14447</v>
      </c>
      <c r="D2474" s="523"/>
      <c r="E2474" s="523"/>
      <c r="F2474" s="523"/>
      <c r="G2474" s="523"/>
      <c r="H2474" s="523"/>
      <c r="I2474" s="523"/>
      <c r="J2474" s="523"/>
      <c r="K2474" s="523"/>
      <c r="L2474" s="348" t="s">
        <v>510</v>
      </c>
      <c r="M2474" s="341">
        <v>350.3</v>
      </c>
    </row>
    <row r="2475" spans="1:13" ht="12.75" customHeight="1" x14ac:dyDescent="0.25">
      <c r="A2475" s="340" t="s">
        <v>14448</v>
      </c>
      <c r="B2475" s="348" t="s">
        <v>384</v>
      </c>
      <c r="C2475" s="523" t="s">
        <v>14449</v>
      </c>
      <c r="D2475" s="523"/>
      <c r="E2475" s="523"/>
      <c r="F2475" s="523"/>
      <c r="G2475" s="523"/>
      <c r="H2475" s="523"/>
      <c r="I2475" s="523"/>
      <c r="J2475" s="523"/>
      <c r="K2475" s="523"/>
      <c r="L2475" s="348" t="s">
        <v>510</v>
      </c>
      <c r="M2475" s="341">
        <v>519.73</v>
      </c>
    </row>
    <row r="2476" spans="1:13" ht="13.5" customHeight="1" x14ac:dyDescent="0.25">
      <c r="A2476" s="340" t="s">
        <v>14450</v>
      </c>
      <c r="B2476" s="348" t="s">
        <v>384</v>
      </c>
      <c r="C2476" s="523" t="s">
        <v>14451</v>
      </c>
      <c r="D2476" s="523"/>
      <c r="E2476" s="523"/>
      <c r="F2476" s="523"/>
      <c r="G2476" s="523"/>
      <c r="H2476" s="523"/>
      <c r="I2476" s="523"/>
      <c r="J2476" s="523"/>
      <c r="K2476" s="523"/>
      <c r="L2476" s="348" t="s">
        <v>510</v>
      </c>
      <c r="M2476" s="341">
        <v>176.15</v>
      </c>
    </row>
    <row r="2477" spans="1:13" ht="12.75" customHeight="1" x14ac:dyDescent="0.25">
      <c r="A2477" s="338" t="s">
        <v>14452</v>
      </c>
      <c r="B2477" s="347" t="s">
        <v>384</v>
      </c>
      <c r="C2477" s="524" t="s">
        <v>14453</v>
      </c>
      <c r="D2477" s="524"/>
      <c r="E2477" s="524"/>
      <c r="F2477" s="524"/>
      <c r="G2477" s="524"/>
      <c r="H2477" s="524"/>
      <c r="I2477" s="524"/>
      <c r="J2477" s="524"/>
      <c r="K2477" s="524"/>
      <c r="L2477" s="339"/>
      <c r="M2477" s="339"/>
    </row>
    <row r="2478" spans="1:13" ht="12.75" customHeight="1" x14ac:dyDescent="0.25">
      <c r="A2478" s="340" t="s">
        <v>14454</v>
      </c>
      <c r="B2478" s="348" t="s">
        <v>384</v>
      </c>
      <c r="C2478" s="523" t="s">
        <v>14455</v>
      </c>
      <c r="D2478" s="523"/>
      <c r="E2478" s="523"/>
      <c r="F2478" s="523"/>
      <c r="G2478" s="523"/>
      <c r="H2478" s="523"/>
      <c r="I2478" s="523"/>
      <c r="J2478" s="523"/>
      <c r="K2478" s="523"/>
      <c r="L2478" s="348" t="s">
        <v>8</v>
      </c>
      <c r="M2478" s="341">
        <v>142.58000000000001</v>
      </c>
    </row>
    <row r="2479" spans="1:13" ht="13.5" customHeight="1" x14ac:dyDescent="0.25">
      <c r="A2479" s="340" t="s">
        <v>14456</v>
      </c>
      <c r="B2479" s="348" t="s">
        <v>384</v>
      </c>
      <c r="C2479" s="523" t="s">
        <v>14457</v>
      </c>
      <c r="D2479" s="523"/>
      <c r="E2479" s="523"/>
      <c r="F2479" s="523"/>
      <c r="G2479" s="523"/>
      <c r="H2479" s="523"/>
      <c r="I2479" s="523"/>
      <c r="J2479" s="523"/>
      <c r="K2479" s="523"/>
      <c r="L2479" s="348" t="s">
        <v>8</v>
      </c>
      <c r="M2479" s="341">
        <v>80.36</v>
      </c>
    </row>
    <row r="2480" spans="1:13" ht="12.75" customHeight="1" x14ac:dyDescent="0.25">
      <c r="A2480" s="340" t="s">
        <v>14458</v>
      </c>
      <c r="B2480" s="348" t="s">
        <v>384</v>
      </c>
      <c r="C2480" s="523" t="s">
        <v>14459</v>
      </c>
      <c r="D2480" s="523"/>
      <c r="E2480" s="523"/>
      <c r="F2480" s="523"/>
      <c r="G2480" s="523"/>
      <c r="H2480" s="523"/>
      <c r="I2480" s="523"/>
      <c r="J2480" s="523"/>
      <c r="K2480" s="523"/>
      <c r="L2480" s="348" t="s">
        <v>510</v>
      </c>
      <c r="M2480" s="341">
        <v>62.93</v>
      </c>
    </row>
    <row r="2481" spans="1:13" ht="13.5" customHeight="1" x14ac:dyDescent="0.25">
      <c r="A2481" s="340" t="s">
        <v>14460</v>
      </c>
      <c r="B2481" s="348" t="s">
        <v>384</v>
      </c>
      <c r="C2481" s="523" t="s">
        <v>14461</v>
      </c>
      <c r="D2481" s="523"/>
      <c r="E2481" s="523"/>
      <c r="F2481" s="523"/>
      <c r="G2481" s="523"/>
      <c r="H2481" s="523"/>
      <c r="I2481" s="523"/>
      <c r="J2481" s="523"/>
      <c r="K2481" s="523"/>
      <c r="L2481" s="348" t="s">
        <v>510</v>
      </c>
      <c r="M2481" s="341">
        <v>991.95</v>
      </c>
    </row>
    <row r="2482" spans="1:13" ht="12.75" customHeight="1" x14ac:dyDescent="0.25">
      <c r="A2482" s="338" t="s">
        <v>14462</v>
      </c>
      <c r="B2482" s="347" t="s">
        <v>384</v>
      </c>
      <c r="C2482" s="524" t="s">
        <v>14463</v>
      </c>
      <c r="D2482" s="524"/>
      <c r="E2482" s="524"/>
      <c r="F2482" s="524"/>
      <c r="G2482" s="524"/>
      <c r="H2482" s="524"/>
      <c r="I2482" s="524"/>
      <c r="J2482" s="524"/>
      <c r="K2482" s="524"/>
      <c r="L2482" s="339"/>
      <c r="M2482" s="339"/>
    </row>
    <row r="2483" spans="1:13" ht="12.75" customHeight="1" x14ac:dyDescent="0.25">
      <c r="A2483" s="340" t="s">
        <v>14464</v>
      </c>
      <c r="B2483" s="348" t="s">
        <v>384</v>
      </c>
      <c r="C2483" s="523" t="s">
        <v>14465</v>
      </c>
      <c r="D2483" s="523"/>
      <c r="E2483" s="523"/>
      <c r="F2483" s="523"/>
      <c r="G2483" s="523"/>
      <c r="H2483" s="523"/>
      <c r="I2483" s="523"/>
      <c r="J2483" s="523"/>
      <c r="K2483" s="523"/>
      <c r="L2483" s="348" t="s">
        <v>510</v>
      </c>
      <c r="M2483" s="341">
        <v>1251.93</v>
      </c>
    </row>
    <row r="2484" spans="1:13" ht="13.5" customHeight="1" x14ac:dyDescent="0.25">
      <c r="A2484" s="340" t="s">
        <v>14466</v>
      </c>
      <c r="B2484" s="348" t="s">
        <v>384</v>
      </c>
      <c r="C2484" s="523" t="s">
        <v>14467</v>
      </c>
      <c r="D2484" s="523"/>
      <c r="E2484" s="523"/>
      <c r="F2484" s="523"/>
      <c r="G2484" s="523"/>
      <c r="H2484" s="523"/>
      <c r="I2484" s="523"/>
      <c r="J2484" s="523"/>
      <c r="K2484" s="523"/>
      <c r="L2484" s="348" t="s">
        <v>510</v>
      </c>
      <c r="M2484" s="341">
        <v>2042.96</v>
      </c>
    </row>
    <row r="2485" spans="1:13" ht="12.75" customHeight="1" x14ac:dyDescent="0.25">
      <c r="A2485" s="340" t="s">
        <v>14468</v>
      </c>
      <c r="B2485" s="348" t="s">
        <v>384</v>
      </c>
      <c r="C2485" s="523" t="s">
        <v>14469</v>
      </c>
      <c r="D2485" s="523"/>
      <c r="E2485" s="523"/>
      <c r="F2485" s="523"/>
      <c r="G2485" s="523"/>
      <c r="H2485" s="523"/>
      <c r="I2485" s="523"/>
      <c r="J2485" s="523"/>
      <c r="K2485" s="523"/>
      <c r="L2485" s="348" t="s">
        <v>510</v>
      </c>
      <c r="M2485" s="341">
        <v>1586.95</v>
      </c>
    </row>
    <row r="2486" spans="1:13" ht="12.75" customHeight="1" x14ac:dyDescent="0.25">
      <c r="A2486" s="340" t="s">
        <v>14470</v>
      </c>
      <c r="B2486" s="348" t="s">
        <v>384</v>
      </c>
      <c r="C2486" s="523" t="s">
        <v>14471</v>
      </c>
      <c r="D2486" s="523"/>
      <c r="E2486" s="523"/>
      <c r="F2486" s="523"/>
      <c r="G2486" s="523"/>
      <c r="H2486" s="523"/>
      <c r="I2486" s="523"/>
      <c r="J2486" s="523"/>
      <c r="K2486" s="523"/>
      <c r="L2486" s="348" t="s">
        <v>510</v>
      </c>
      <c r="M2486" s="341">
        <v>1954.22</v>
      </c>
    </row>
    <row r="2487" spans="1:13" ht="13.5" customHeight="1" x14ac:dyDescent="0.25">
      <c r="A2487" s="340" t="s">
        <v>14472</v>
      </c>
      <c r="B2487" s="348" t="s">
        <v>384</v>
      </c>
      <c r="C2487" s="523" t="s">
        <v>14473</v>
      </c>
      <c r="D2487" s="523"/>
      <c r="E2487" s="523"/>
      <c r="F2487" s="523"/>
      <c r="G2487" s="523"/>
      <c r="H2487" s="523"/>
      <c r="I2487" s="523"/>
      <c r="J2487" s="523"/>
      <c r="K2487" s="523"/>
      <c r="L2487" s="348" t="s">
        <v>510</v>
      </c>
      <c r="M2487" s="341">
        <v>648.91</v>
      </c>
    </row>
    <row r="2488" spans="1:13" ht="12.75" customHeight="1" x14ac:dyDescent="0.25">
      <c r="A2488" s="340" t="s">
        <v>14474</v>
      </c>
      <c r="B2488" s="348" t="s">
        <v>384</v>
      </c>
      <c r="C2488" s="523" t="s">
        <v>14475</v>
      </c>
      <c r="D2488" s="523"/>
      <c r="E2488" s="523"/>
      <c r="F2488" s="523"/>
      <c r="G2488" s="523"/>
      <c r="H2488" s="523"/>
      <c r="I2488" s="523"/>
      <c r="J2488" s="523"/>
      <c r="K2488" s="523"/>
      <c r="L2488" s="348" t="s">
        <v>510</v>
      </c>
      <c r="M2488" s="341">
        <v>612.01</v>
      </c>
    </row>
    <row r="2489" spans="1:13" ht="13.5" customHeight="1" x14ac:dyDescent="0.25">
      <c r="A2489" s="340" t="s">
        <v>14476</v>
      </c>
      <c r="B2489" s="348" t="s">
        <v>384</v>
      </c>
      <c r="C2489" s="523" t="s">
        <v>14477</v>
      </c>
      <c r="D2489" s="523"/>
      <c r="E2489" s="523"/>
      <c r="F2489" s="523"/>
      <c r="G2489" s="523"/>
      <c r="H2489" s="523"/>
      <c r="I2489" s="523"/>
      <c r="J2489" s="523"/>
      <c r="K2489" s="523"/>
      <c r="L2489" s="348" t="s">
        <v>510</v>
      </c>
      <c r="M2489" s="341">
        <v>884.43</v>
      </c>
    </row>
    <row r="2490" spans="1:13" ht="12.75" customHeight="1" x14ac:dyDescent="0.25">
      <c r="A2490" s="340" t="s">
        <v>14478</v>
      </c>
      <c r="B2490" s="348" t="s">
        <v>384</v>
      </c>
      <c r="C2490" s="523" t="s">
        <v>14479</v>
      </c>
      <c r="D2490" s="523"/>
      <c r="E2490" s="523"/>
      <c r="F2490" s="523"/>
      <c r="G2490" s="523"/>
      <c r="H2490" s="523"/>
      <c r="I2490" s="523"/>
      <c r="J2490" s="523"/>
      <c r="K2490" s="523"/>
      <c r="L2490" s="348" t="s">
        <v>510</v>
      </c>
      <c r="M2490" s="341">
        <v>1182.73</v>
      </c>
    </row>
    <row r="2491" spans="1:13" ht="12.75" customHeight="1" x14ac:dyDescent="0.25">
      <c r="A2491" s="340" t="s">
        <v>14480</v>
      </c>
      <c r="B2491" s="348" t="s">
        <v>384</v>
      </c>
      <c r="C2491" s="523" t="s">
        <v>14481</v>
      </c>
      <c r="D2491" s="523"/>
      <c r="E2491" s="523"/>
      <c r="F2491" s="523"/>
      <c r="G2491" s="523"/>
      <c r="H2491" s="523"/>
      <c r="I2491" s="523"/>
      <c r="J2491" s="523"/>
      <c r="K2491" s="523"/>
      <c r="L2491" s="348" t="s">
        <v>510</v>
      </c>
      <c r="M2491" s="341">
        <v>814.51</v>
      </c>
    </row>
    <row r="2492" spans="1:13" ht="13.5" customHeight="1" x14ac:dyDescent="0.25">
      <c r="A2492" s="340" t="s">
        <v>14482</v>
      </c>
      <c r="B2492" s="348" t="s">
        <v>384</v>
      </c>
      <c r="C2492" s="523" t="s">
        <v>14483</v>
      </c>
      <c r="D2492" s="523"/>
      <c r="E2492" s="523"/>
      <c r="F2492" s="523"/>
      <c r="G2492" s="523"/>
      <c r="H2492" s="523"/>
      <c r="I2492" s="523"/>
      <c r="J2492" s="523"/>
      <c r="K2492" s="523"/>
      <c r="L2492" s="348" t="s">
        <v>510</v>
      </c>
      <c r="M2492" s="341">
        <v>993.7</v>
      </c>
    </row>
    <row r="2493" spans="1:13" ht="12.75" customHeight="1" x14ac:dyDescent="0.25">
      <c r="A2493" s="340" t="s">
        <v>14484</v>
      </c>
      <c r="B2493" s="348" t="s">
        <v>384</v>
      </c>
      <c r="C2493" s="523" t="s">
        <v>14485</v>
      </c>
      <c r="D2493" s="523"/>
      <c r="E2493" s="523"/>
      <c r="F2493" s="523"/>
      <c r="G2493" s="523"/>
      <c r="H2493" s="523"/>
      <c r="I2493" s="523"/>
      <c r="J2493" s="523"/>
      <c r="K2493" s="523"/>
      <c r="L2493" s="348" t="s">
        <v>510</v>
      </c>
      <c r="M2493" s="341">
        <v>1395.57</v>
      </c>
    </row>
    <row r="2494" spans="1:13" ht="13.5" customHeight="1" x14ac:dyDescent="0.25">
      <c r="A2494" s="340" t="s">
        <v>14486</v>
      </c>
      <c r="B2494" s="348" t="s">
        <v>384</v>
      </c>
      <c r="C2494" s="523" t="s">
        <v>14487</v>
      </c>
      <c r="D2494" s="523"/>
      <c r="E2494" s="523"/>
      <c r="F2494" s="523"/>
      <c r="G2494" s="523"/>
      <c r="H2494" s="523"/>
      <c r="I2494" s="523"/>
      <c r="J2494" s="523"/>
      <c r="K2494" s="523"/>
      <c r="L2494" s="348" t="s">
        <v>510</v>
      </c>
      <c r="M2494" s="341">
        <v>1174.82</v>
      </c>
    </row>
    <row r="2495" spans="1:13" ht="12.75" customHeight="1" x14ac:dyDescent="0.25">
      <c r="A2495" s="340" t="s">
        <v>14488</v>
      </c>
      <c r="B2495" s="348" t="s">
        <v>384</v>
      </c>
      <c r="C2495" s="523" t="s">
        <v>14489</v>
      </c>
      <c r="D2495" s="523"/>
      <c r="E2495" s="523"/>
      <c r="F2495" s="523"/>
      <c r="G2495" s="523"/>
      <c r="H2495" s="523"/>
      <c r="I2495" s="523"/>
      <c r="J2495" s="523"/>
      <c r="K2495" s="523"/>
      <c r="L2495" s="348" t="s">
        <v>510</v>
      </c>
      <c r="M2495" s="341">
        <v>1660.14</v>
      </c>
    </row>
    <row r="2496" spans="1:13" ht="12.75" customHeight="1" x14ac:dyDescent="0.25">
      <c r="A2496" s="340" t="s">
        <v>14490</v>
      </c>
      <c r="B2496" s="348" t="s">
        <v>384</v>
      </c>
      <c r="C2496" s="523" t="s">
        <v>14491</v>
      </c>
      <c r="D2496" s="523"/>
      <c r="E2496" s="523"/>
      <c r="F2496" s="523"/>
      <c r="G2496" s="523"/>
      <c r="H2496" s="523"/>
      <c r="I2496" s="523"/>
      <c r="J2496" s="523"/>
      <c r="K2496" s="523"/>
      <c r="L2496" s="348" t="s">
        <v>510</v>
      </c>
      <c r="M2496" s="341">
        <v>2316.35</v>
      </c>
    </row>
    <row r="2497" spans="1:13" ht="13.5" customHeight="1" x14ac:dyDescent="0.25">
      <c r="A2497" s="340" t="s">
        <v>14492</v>
      </c>
      <c r="B2497" s="348" t="s">
        <v>384</v>
      </c>
      <c r="C2497" s="523" t="s">
        <v>14493</v>
      </c>
      <c r="D2497" s="523"/>
      <c r="E2497" s="523"/>
      <c r="F2497" s="523"/>
      <c r="G2497" s="523"/>
      <c r="H2497" s="523"/>
      <c r="I2497" s="523"/>
      <c r="J2497" s="523"/>
      <c r="K2497" s="523"/>
      <c r="L2497" s="348" t="s">
        <v>510</v>
      </c>
      <c r="M2497" s="341">
        <v>1857.83</v>
      </c>
    </row>
    <row r="2498" spans="1:13" ht="12.75" customHeight="1" x14ac:dyDescent="0.25">
      <c r="A2498" s="340" t="s">
        <v>14494</v>
      </c>
      <c r="B2498" s="348" t="s">
        <v>384</v>
      </c>
      <c r="C2498" s="523" t="s">
        <v>14495</v>
      </c>
      <c r="D2498" s="523"/>
      <c r="E2498" s="523"/>
      <c r="F2498" s="523"/>
      <c r="G2498" s="523"/>
      <c r="H2498" s="523"/>
      <c r="I2498" s="523"/>
      <c r="J2498" s="523"/>
      <c r="K2498" s="523"/>
      <c r="L2498" s="348" t="s">
        <v>510</v>
      </c>
      <c r="M2498" s="341">
        <v>2543.81</v>
      </c>
    </row>
    <row r="2499" spans="1:13" ht="13.5" customHeight="1" x14ac:dyDescent="0.25">
      <c r="A2499" s="340" t="s">
        <v>14496</v>
      </c>
      <c r="B2499" s="348" t="s">
        <v>384</v>
      </c>
      <c r="C2499" s="523" t="s">
        <v>14497</v>
      </c>
      <c r="D2499" s="523"/>
      <c r="E2499" s="523"/>
      <c r="F2499" s="523"/>
      <c r="G2499" s="523"/>
      <c r="H2499" s="523"/>
      <c r="I2499" s="523"/>
      <c r="J2499" s="523"/>
      <c r="K2499" s="523"/>
      <c r="L2499" s="348" t="s">
        <v>510</v>
      </c>
      <c r="M2499" s="341">
        <v>2071.7399999999998</v>
      </c>
    </row>
    <row r="2500" spans="1:13" ht="12.75" customHeight="1" x14ac:dyDescent="0.25">
      <c r="A2500" s="340" t="s">
        <v>14498</v>
      </c>
      <c r="B2500" s="348" t="s">
        <v>384</v>
      </c>
      <c r="C2500" s="523" t="s">
        <v>14499</v>
      </c>
      <c r="D2500" s="523"/>
      <c r="E2500" s="523"/>
      <c r="F2500" s="523"/>
      <c r="G2500" s="523"/>
      <c r="H2500" s="523"/>
      <c r="I2500" s="523"/>
      <c r="J2500" s="523"/>
      <c r="K2500" s="523"/>
      <c r="L2500" s="348" t="s">
        <v>510</v>
      </c>
      <c r="M2500" s="341">
        <v>2608.06</v>
      </c>
    </row>
    <row r="2501" spans="1:13" ht="12.75" customHeight="1" x14ac:dyDescent="0.25">
      <c r="A2501" s="340" t="s">
        <v>14500</v>
      </c>
      <c r="B2501" s="348" t="s">
        <v>384</v>
      </c>
      <c r="C2501" s="523" t="s">
        <v>14501</v>
      </c>
      <c r="D2501" s="523"/>
      <c r="E2501" s="523"/>
      <c r="F2501" s="523"/>
      <c r="G2501" s="523"/>
      <c r="H2501" s="523"/>
      <c r="I2501" s="523"/>
      <c r="J2501" s="523"/>
      <c r="K2501" s="523"/>
      <c r="L2501" s="348" t="s">
        <v>510</v>
      </c>
      <c r="M2501" s="341">
        <v>366.88</v>
      </c>
    </row>
    <row r="2502" spans="1:13" ht="13.5" customHeight="1" x14ac:dyDescent="0.25">
      <c r="A2502" s="340" t="s">
        <v>14502</v>
      </c>
      <c r="B2502" s="348" t="s">
        <v>384</v>
      </c>
      <c r="C2502" s="523" t="s">
        <v>14503</v>
      </c>
      <c r="D2502" s="523"/>
      <c r="E2502" s="523"/>
      <c r="F2502" s="523"/>
      <c r="G2502" s="523"/>
      <c r="H2502" s="523"/>
      <c r="I2502" s="523"/>
      <c r="J2502" s="523"/>
      <c r="K2502" s="523"/>
      <c r="L2502" s="348" t="s">
        <v>510</v>
      </c>
      <c r="M2502" s="341">
        <v>616.34</v>
      </c>
    </row>
    <row r="2503" spans="1:13" ht="12.75" customHeight="1" x14ac:dyDescent="0.25">
      <c r="A2503" s="340" t="s">
        <v>14504</v>
      </c>
      <c r="B2503" s="348" t="s">
        <v>384</v>
      </c>
      <c r="C2503" s="523" t="s">
        <v>14505</v>
      </c>
      <c r="D2503" s="523"/>
      <c r="E2503" s="523"/>
      <c r="F2503" s="523"/>
      <c r="G2503" s="523"/>
      <c r="H2503" s="523"/>
      <c r="I2503" s="523"/>
      <c r="J2503" s="523"/>
      <c r="K2503" s="523"/>
      <c r="L2503" s="348" t="s">
        <v>510</v>
      </c>
      <c r="M2503" s="341">
        <v>987.02</v>
      </c>
    </row>
    <row r="2504" spans="1:13" ht="12.75" customHeight="1" x14ac:dyDescent="0.25">
      <c r="A2504" s="340" t="s">
        <v>14506</v>
      </c>
      <c r="B2504" s="348" t="s">
        <v>384</v>
      </c>
      <c r="C2504" s="523" t="s">
        <v>14507</v>
      </c>
      <c r="D2504" s="523"/>
      <c r="E2504" s="523"/>
      <c r="F2504" s="523"/>
      <c r="G2504" s="523"/>
      <c r="H2504" s="523"/>
      <c r="I2504" s="523"/>
      <c r="J2504" s="523"/>
      <c r="K2504" s="523"/>
      <c r="L2504" s="348" t="s">
        <v>510</v>
      </c>
      <c r="M2504" s="341">
        <v>132.99</v>
      </c>
    </row>
    <row r="2505" spans="1:13" ht="13.5" customHeight="1" x14ac:dyDescent="0.25">
      <c r="A2505" s="340" t="s">
        <v>14508</v>
      </c>
      <c r="B2505" s="348" t="s">
        <v>384</v>
      </c>
      <c r="C2505" s="523" t="s">
        <v>14509</v>
      </c>
      <c r="D2505" s="523"/>
      <c r="E2505" s="523"/>
      <c r="F2505" s="523"/>
      <c r="G2505" s="523"/>
      <c r="H2505" s="523"/>
      <c r="I2505" s="523"/>
      <c r="J2505" s="523"/>
      <c r="K2505" s="523"/>
      <c r="L2505" s="348" t="s">
        <v>510</v>
      </c>
      <c r="M2505" s="341">
        <v>310.39</v>
      </c>
    </row>
    <row r="2506" spans="1:13" ht="12.75" customHeight="1" x14ac:dyDescent="0.25">
      <c r="A2506" s="340" t="s">
        <v>14510</v>
      </c>
      <c r="B2506" s="348" t="s">
        <v>384</v>
      </c>
      <c r="C2506" s="523" t="s">
        <v>14511</v>
      </c>
      <c r="D2506" s="523"/>
      <c r="E2506" s="523"/>
      <c r="F2506" s="523"/>
      <c r="G2506" s="523"/>
      <c r="H2506" s="523"/>
      <c r="I2506" s="523"/>
      <c r="J2506" s="523"/>
      <c r="K2506" s="523"/>
      <c r="L2506" s="348" t="s">
        <v>510</v>
      </c>
      <c r="M2506" s="341">
        <v>253.75</v>
      </c>
    </row>
    <row r="2507" spans="1:13" ht="13.5" customHeight="1" x14ac:dyDescent="0.25">
      <c r="A2507" s="340" t="s">
        <v>14512</v>
      </c>
      <c r="B2507" s="348" t="s">
        <v>384</v>
      </c>
      <c r="C2507" s="523" t="s">
        <v>14513</v>
      </c>
      <c r="D2507" s="523"/>
      <c r="E2507" s="523"/>
      <c r="F2507" s="523"/>
      <c r="G2507" s="523"/>
      <c r="H2507" s="523"/>
      <c r="I2507" s="523"/>
      <c r="J2507" s="523"/>
      <c r="K2507" s="523"/>
      <c r="L2507" s="348" t="s">
        <v>510</v>
      </c>
      <c r="M2507" s="341">
        <v>672.68</v>
      </c>
    </row>
    <row r="2508" spans="1:13" ht="12.75" customHeight="1" x14ac:dyDescent="0.25">
      <c r="A2508" s="340" t="s">
        <v>14514</v>
      </c>
      <c r="B2508" s="348" t="s">
        <v>384</v>
      </c>
      <c r="C2508" s="523" t="s">
        <v>14515</v>
      </c>
      <c r="D2508" s="523"/>
      <c r="E2508" s="523"/>
      <c r="F2508" s="523"/>
      <c r="G2508" s="523"/>
      <c r="H2508" s="523"/>
      <c r="I2508" s="523"/>
      <c r="J2508" s="523"/>
      <c r="K2508" s="523"/>
      <c r="L2508" s="348" t="s">
        <v>510</v>
      </c>
      <c r="M2508" s="341">
        <v>1088.02</v>
      </c>
    </row>
    <row r="2509" spans="1:13" ht="12.75" customHeight="1" x14ac:dyDescent="0.25">
      <c r="A2509" s="340" t="s">
        <v>14516</v>
      </c>
      <c r="B2509" s="348" t="s">
        <v>384</v>
      </c>
      <c r="C2509" s="523" t="s">
        <v>14517</v>
      </c>
      <c r="D2509" s="523"/>
      <c r="E2509" s="523"/>
      <c r="F2509" s="523"/>
      <c r="G2509" s="523"/>
      <c r="H2509" s="523"/>
      <c r="I2509" s="523"/>
      <c r="J2509" s="523"/>
      <c r="K2509" s="523"/>
      <c r="L2509" s="348" t="s">
        <v>510</v>
      </c>
      <c r="M2509" s="341">
        <v>100.87</v>
      </c>
    </row>
    <row r="2510" spans="1:13" ht="13.5" customHeight="1" x14ac:dyDescent="0.25">
      <c r="A2510" s="340" t="s">
        <v>14518</v>
      </c>
      <c r="B2510" s="348" t="s">
        <v>384</v>
      </c>
      <c r="C2510" s="523" t="s">
        <v>14519</v>
      </c>
      <c r="D2510" s="523"/>
      <c r="E2510" s="523"/>
      <c r="F2510" s="523"/>
      <c r="G2510" s="523"/>
      <c r="H2510" s="523"/>
      <c r="I2510" s="523"/>
      <c r="J2510" s="523"/>
      <c r="K2510" s="523"/>
      <c r="L2510" s="348" t="s">
        <v>510</v>
      </c>
      <c r="M2510" s="341">
        <v>128.08000000000001</v>
      </c>
    </row>
    <row r="2511" spans="1:13" ht="12.75" customHeight="1" x14ac:dyDescent="0.25">
      <c r="A2511" s="340" t="s">
        <v>14520</v>
      </c>
      <c r="B2511" s="348" t="s">
        <v>384</v>
      </c>
      <c r="C2511" s="523" t="s">
        <v>14521</v>
      </c>
      <c r="D2511" s="523"/>
      <c r="E2511" s="523"/>
      <c r="F2511" s="523"/>
      <c r="G2511" s="523"/>
      <c r="H2511" s="523"/>
      <c r="I2511" s="523"/>
      <c r="J2511" s="523"/>
      <c r="K2511" s="523"/>
      <c r="L2511" s="348" t="s">
        <v>510</v>
      </c>
      <c r="M2511" s="341">
        <v>1181.83</v>
      </c>
    </row>
    <row r="2512" spans="1:13" ht="13.5" customHeight="1" x14ac:dyDescent="0.25">
      <c r="A2512" s="340" t="s">
        <v>14522</v>
      </c>
      <c r="B2512" s="348" t="s">
        <v>384</v>
      </c>
      <c r="C2512" s="523" t="s">
        <v>14523</v>
      </c>
      <c r="D2512" s="523"/>
      <c r="E2512" s="523"/>
      <c r="F2512" s="523"/>
      <c r="G2512" s="523"/>
      <c r="H2512" s="523"/>
      <c r="I2512" s="523"/>
      <c r="J2512" s="523"/>
      <c r="K2512" s="523"/>
      <c r="L2512" s="348" t="s">
        <v>9</v>
      </c>
      <c r="M2512" s="341">
        <v>177.79</v>
      </c>
    </row>
    <row r="2513" spans="1:13" ht="12.75" customHeight="1" x14ac:dyDescent="0.25">
      <c r="A2513" s="338" t="s">
        <v>14524</v>
      </c>
      <c r="B2513" s="347" t="s">
        <v>384</v>
      </c>
      <c r="C2513" s="524" t="s">
        <v>14525</v>
      </c>
      <c r="D2513" s="524"/>
      <c r="E2513" s="524"/>
      <c r="F2513" s="524"/>
      <c r="G2513" s="524"/>
      <c r="H2513" s="524"/>
      <c r="I2513" s="524"/>
      <c r="J2513" s="524"/>
      <c r="K2513" s="524"/>
      <c r="L2513" s="339"/>
      <c r="M2513" s="339"/>
    </row>
    <row r="2514" spans="1:13" ht="12.75" customHeight="1" x14ac:dyDescent="0.25">
      <c r="A2514" s="340" t="s">
        <v>14526</v>
      </c>
      <c r="B2514" s="348" t="s">
        <v>384</v>
      </c>
      <c r="C2514" s="523" t="s">
        <v>14527</v>
      </c>
      <c r="D2514" s="523"/>
      <c r="E2514" s="523"/>
      <c r="F2514" s="523"/>
      <c r="G2514" s="523"/>
      <c r="H2514" s="523"/>
      <c r="I2514" s="523"/>
      <c r="J2514" s="523"/>
      <c r="K2514" s="523"/>
      <c r="L2514" s="348" t="s">
        <v>510</v>
      </c>
      <c r="M2514" s="341">
        <v>847.65</v>
      </c>
    </row>
    <row r="2515" spans="1:13" ht="13.5" customHeight="1" x14ac:dyDescent="0.25">
      <c r="A2515" s="340" t="s">
        <v>14528</v>
      </c>
      <c r="B2515" s="348" t="s">
        <v>384</v>
      </c>
      <c r="C2515" s="523" t="s">
        <v>14529</v>
      </c>
      <c r="D2515" s="523"/>
      <c r="E2515" s="523"/>
      <c r="F2515" s="523"/>
      <c r="G2515" s="523"/>
      <c r="H2515" s="523"/>
      <c r="I2515" s="523"/>
      <c r="J2515" s="523"/>
      <c r="K2515" s="523"/>
      <c r="L2515" s="348" t="s">
        <v>510</v>
      </c>
      <c r="M2515" s="341">
        <v>406.61</v>
      </c>
    </row>
    <row r="2516" spans="1:13" ht="12.75" customHeight="1" x14ac:dyDescent="0.25">
      <c r="A2516" s="340" t="s">
        <v>14530</v>
      </c>
      <c r="B2516" s="348" t="s">
        <v>384</v>
      </c>
      <c r="C2516" s="523" t="s">
        <v>14531</v>
      </c>
      <c r="D2516" s="523"/>
      <c r="E2516" s="523"/>
      <c r="F2516" s="523"/>
      <c r="G2516" s="523"/>
      <c r="H2516" s="523"/>
      <c r="I2516" s="523"/>
      <c r="J2516" s="523"/>
      <c r="K2516" s="523"/>
      <c r="L2516" s="348" t="s">
        <v>510</v>
      </c>
      <c r="M2516" s="341">
        <v>889.26</v>
      </c>
    </row>
    <row r="2517" spans="1:13" ht="12.75" customHeight="1" x14ac:dyDescent="0.25">
      <c r="A2517" s="340" t="s">
        <v>14532</v>
      </c>
      <c r="B2517" s="348" t="s">
        <v>384</v>
      </c>
      <c r="C2517" s="523" t="s">
        <v>14533</v>
      </c>
      <c r="D2517" s="523"/>
      <c r="E2517" s="523"/>
      <c r="F2517" s="523"/>
      <c r="G2517" s="523"/>
      <c r="H2517" s="523"/>
      <c r="I2517" s="523"/>
      <c r="J2517" s="523"/>
      <c r="K2517" s="523"/>
      <c r="L2517" s="348" t="s">
        <v>510</v>
      </c>
      <c r="M2517" s="341">
        <v>658.93</v>
      </c>
    </row>
    <row r="2518" spans="1:13" ht="13.5" customHeight="1" x14ac:dyDescent="0.25">
      <c r="A2518" s="340" t="s">
        <v>14534</v>
      </c>
      <c r="B2518" s="348" t="s">
        <v>384</v>
      </c>
      <c r="C2518" s="523" t="s">
        <v>14535</v>
      </c>
      <c r="D2518" s="523"/>
      <c r="E2518" s="523"/>
      <c r="F2518" s="523"/>
      <c r="G2518" s="523"/>
      <c r="H2518" s="523"/>
      <c r="I2518" s="523"/>
      <c r="J2518" s="523"/>
      <c r="K2518" s="523"/>
      <c r="L2518" s="348" t="s">
        <v>510</v>
      </c>
      <c r="M2518" s="341">
        <v>1815.49</v>
      </c>
    </row>
    <row r="2519" spans="1:13" ht="12.75" customHeight="1" x14ac:dyDescent="0.25">
      <c r="A2519" s="340" t="s">
        <v>14536</v>
      </c>
      <c r="B2519" s="348" t="s">
        <v>384</v>
      </c>
      <c r="C2519" s="523" t="s">
        <v>14537</v>
      </c>
      <c r="D2519" s="523"/>
      <c r="E2519" s="523"/>
      <c r="F2519" s="523"/>
      <c r="G2519" s="523"/>
      <c r="H2519" s="523"/>
      <c r="I2519" s="523"/>
      <c r="J2519" s="523"/>
      <c r="K2519" s="523"/>
      <c r="L2519" s="348" t="s">
        <v>510</v>
      </c>
      <c r="M2519" s="341">
        <v>2631.91</v>
      </c>
    </row>
    <row r="2520" spans="1:13" ht="13.5" customHeight="1" x14ac:dyDescent="0.25">
      <c r="A2520" s="340" t="s">
        <v>14538</v>
      </c>
      <c r="B2520" s="348" t="s">
        <v>384</v>
      </c>
      <c r="C2520" s="523" t="s">
        <v>14539</v>
      </c>
      <c r="D2520" s="523"/>
      <c r="E2520" s="523"/>
      <c r="F2520" s="523"/>
      <c r="G2520" s="523"/>
      <c r="H2520" s="523"/>
      <c r="I2520" s="523"/>
      <c r="J2520" s="523"/>
      <c r="K2520" s="523"/>
      <c r="L2520" s="348" t="s">
        <v>510</v>
      </c>
      <c r="M2520" s="341">
        <v>241.34</v>
      </c>
    </row>
    <row r="2521" spans="1:13" ht="12.75" customHeight="1" x14ac:dyDescent="0.25">
      <c r="A2521" s="340" t="s">
        <v>14540</v>
      </c>
      <c r="B2521" s="348" t="s">
        <v>384</v>
      </c>
      <c r="C2521" s="523" t="s">
        <v>14541</v>
      </c>
      <c r="D2521" s="523"/>
      <c r="E2521" s="523"/>
      <c r="F2521" s="523"/>
      <c r="G2521" s="523"/>
      <c r="H2521" s="523"/>
      <c r="I2521" s="523"/>
      <c r="J2521" s="523"/>
      <c r="K2521" s="523"/>
      <c r="L2521" s="348" t="s">
        <v>510</v>
      </c>
      <c r="M2521" s="341">
        <v>2388.61</v>
      </c>
    </row>
    <row r="2522" spans="1:13" ht="12.75" customHeight="1" x14ac:dyDescent="0.25">
      <c r="A2522" s="340" t="s">
        <v>14542</v>
      </c>
      <c r="B2522" s="348" t="s">
        <v>384</v>
      </c>
      <c r="C2522" s="523" t="s">
        <v>14543</v>
      </c>
      <c r="D2522" s="523"/>
      <c r="E2522" s="523"/>
      <c r="F2522" s="523"/>
      <c r="G2522" s="523"/>
      <c r="H2522" s="523"/>
      <c r="I2522" s="523"/>
      <c r="J2522" s="523"/>
      <c r="K2522" s="523"/>
      <c r="L2522" s="348" t="s">
        <v>8</v>
      </c>
      <c r="M2522" s="341">
        <v>522.12</v>
      </c>
    </row>
    <row r="2523" spans="1:13" ht="13.5" customHeight="1" x14ac:dyDescent="0.25">
      <c r="A2523" s="340" t="s">
        <v>14544</v>
      </c>
      <c r="B2523" s="348" t="s">
        <v>384</v>
      </c>
      <c r="C2523" s="523" t="s">
        <v>14545</v>
      </c>
      <c r="D2523" s="523"/>
      <c r="E2523" s="523"/>
      <c r="F2523" s="523"/>
      <c r="G2523" s="523"/>
      <c r="H2523" s="523"/>
      <c r="I2523" s="523"/>
      <c r="J2523" s="523"/>
      <c r="K2523" s="523"/>
      <c r="L2523" s="348" t="s">
        <v>510</v>
      </c>
      <c r="M2523" s="341">
        <v>1451.6</v>
      </c>
    </row>
    <row r="2524" spans="1:13" ht="12.75" customHeight="1" x14ac:dyDescent="0.25">
      <c r="A2524" s="340" t="s">
        <v>14546</v>
      </c>
      <c r="B2524" s="348" t="s">
        <v>384</v>
      </c>
      <c r="C2524" s="523" t="s">
        <v>14547</v>
      </c>
      <c r="D2524" s="523"/>
      <c r="E2524" s="523"/>
      <c r="F2524" s="523"/>
      <c r="G2524" s="523"/>
      <c r="H2524" s="523"/>
      <c r="I2524" s="523"/>
      <c r="J2524" s="523"/>
      <c r="K2524" s="523"/>
      <c r="L2524" s="348" t="s">
        <v>510</v>
      </c>
      <c r="M2524" s="341">
        <v>213.22</v>
      </c>
    </row>
    <row r="2525" spans="1:13" ht="13.5" customHeight="1" x14ac:dyDescent="0.25">
      <c r="A2525" s="340" t="s">
        <v>14548</v>
      </c>
      <c r="B2525" s="348" t="s">
        <v>384</v>
      </c>
      <c r="C2525" s="523" t="s">
        <v>14549</v>
      </c>
      <c r="D2525" s="523"/>
      <c r="E2525" s="523"/>
      <c r="F2525" s="523"/>
      <c r="G2525" s="523"/>
      <c r="H2525" s="523"/>
      <c r="I2525" s="523"/>
      <c r="J2525" s="523"/>
      <c r="K2525" s="523"/>
      <c r="L2525" s="348" t="s">
        <v>510</v>
      </c>
      <c r="M2525" s="341">
        <v>396.64</v>
      </c>
    </row>
    <row r="2526" spans="1:13" ht="12.75" customHeight="1" x14ac:dyDescent="0.25">
      <c r="A2526" s="338" t="s">
        <v>14550</v>
      </c>
      <c r="B2526" s="347" t="s">
        <v>384</v>
      </c>
      <c r="C2526" s="524" t="s">
        <v>14551</v>
      </c>
      <c r="D2526" s="524"/>
      <c r="E2526" s="524"/>
      <c r="F2526" s="524"/>
      <c r="G2526" s="524"/>
      <c r="H2526" s="524"/>
      <c r="I2526" s="524"/>
      <c r="J2526" s="524"/>
      <c r="K2526" s="524"/>
      <c r="L2526" s="339"/>
      <c r="M2526" s="339"/>
    </row>
    <row r="2527" spans="1:13" ht="12.75" customHeight="1" x14ac:dyDescent="0.25">
      <c r="A2527" s="340" t="s">
        <v>14552</v>
      </c>
      <c r="B2527" s="348" t="s">
        <v>384</v>
      </c>
      <c r="C2527" s="523" t="s">
        <v>14553</v>
      </c>
      <c r="D2527" s="523"/>
      <c r="E2527" s="523"/>
      <c r="F2527" s="523"/>
      <c r="G2527" s="523"/>
      <c r="H2527" s="523"/>
      <c r="I2527" s="523"/>
      <c r="J2527" s="523"/>
      <c r="K2527" s="523"/>
      <c r="L2527" s="348" t="s">
        <v>510</v>
      </c>
      <c r="M2527" s="341">
        <v>452.75</v>
      </c>
    </row>
    <row r="2528" spans="1:13" ht="13.5" customHeight="1" x14ac:dyDescent="0.25">
      <c r="A2528" s="340" t="s">
        <v>14554</v>
      </c>
      <c r="B2528" s="348" t="s">
        <v>384</v>
      </c>
      <c r="C2528" s="523" t="s">
        <v>14555</v>
      </c>
      <c r="D2528" s="523"/>
      <c r="E2528" s="523"/>
      <c r="F2528" s="523"/>
      <c r="G2528" s="523"/>
      <c r="H2528" s="523"/>
      <c r="I2528" s="523"/>
      <c r="J2528" s="523"/>
      <c r="K2528" s="523"/>
      <c r="L2528" s="348" t="s">
        <v>510</v>
      </c>
      <c r="M2528" s="341">
        <v>743.4</v>
      </c>
    </row>
    <row r="2529" spans="1:13" ht="12.75" customHeight="1" x14ac:dyDescent="0.25">
      <c r="A2529" s="340" t="s">
        <v>14556</v>
      </c>
      <c r="B2529" s="348" t="s">
        <v>384</v>
      </c>
      <c r="C2529" s="523" t="s">
        <v>14557</v>
      </c>
      <c r="D2529" s="523"/>
      <c r="E2529" s="523"/>
      <c r="F2529" s="523"/>
      <c r="G2529" s="523"/>
      <c r="H2529" s="523"/>
      <c r="I2529" s="523"/>
      <c r="J2529" s="523"/>
      <c r="K2529" s="523"/>
      <c r="L2529" s="348" t="s">
        <v>510</v>
      </c>
      <c r="M2529" s="341">
        <v>205.42</v>
      </c>
    </row>
    <row r="2530" spans="1:13" ht="12.75" customHeight="1" x14ac:dyDescent="0.25">
      <c r="A2530" s="340" t="s">
        <v>14558</v>
      </c>
      <c r="B2530" s="348" t="s">
        <v>384</v>
      </c>
      <c r="C2530" s="523" t="s">
        <v>14559</v>
      </c>
      <c r="D2530" s="523"/>
      <c r="E2530" s="523"/>
      <c r="F2530" s="523"/>
      <c r="G2530" s="523"/>
      <c r="H2530" s="523"/>
      <c r="I2530" s="523"/>
      <c r="J2530" s="523"/>
      <c r="K2530" s="523"/>
      <c r="L2530" s="348" t="s">
        <v>510</v>
      </c>
      <c r="M2530" s="341">
        <v>1697.98</v>
      </c>
    </row>
    <row r="2531" spans="1:13" ht="13.5" customHeight="1" x14ac:dyDescent="0.25">
      <c r="A2531" s="340" t="s">
        <v>14560</v>
      </c>
      <c r="B2531" s="348" t="s">
        <v>384</v>
      </c>
      <c r="C2531" s="523" t="s">
        <v>14561</v>
      </c>
      <c r="D2531" s="523"/>
      <c r="E2531" s="523"/>
      <c r="F2531" s="523"/>
      <c r="G2531" s="523"/>
      <c r="H2531" s="523"/>
      <c r="I2531" s="523"/>
      <c r="J2531" s="523"/>
      <c r="K2531" s="523"/>
      <c r="L2531" s="348" t="s">
        <v>510</v>
      </c>
      <c r="M2531" s="341">
        <v>3990.71</v>
      </c>
    </row>
    <row r="2532" spans="1:13" ht="12.75" customHeight="1" x14ac:dyDescent="0.25">
      <c r="A2532" s="340" t="s">
        <v>14562</v>
      </c>
      <c r="B2532" s="348" t="s">
        <v>384</v>
      </c>
      <c r="C2532" s="523" t="s">
        <v>14563</v>
      </c>
      <c r="D2532" s="523"/>
      <c r="E2532" s="523"/>
      <c r="F2532" s="523"/>
      <c r="G2532" s="523"/>
      <c r="H2532" s="523"/>
      <c r="I2532" s="523"/>
      <c r="J2532" s="523"/>
      <c r="K2532" s="523"/>
      <c r="L2532" s="348" t="s">
        <v>510</v>
      </c>
      <c r="M2532" s="341">
        <v>1884.42</v>
      </c>
    </row>
    <row r="2533" spans="1:13" ht="13.5" customHeight="1" x14ac:dyDescent="0.25">
      <c r="A2533" s="340" t="s">
        <v>14564</v>
      </c>
      <c r="B2533" s="348" t="s">
        <v>384</v>
      </c>
      <c r="C2533" s="523" t="s">
        <v>14565</v>
      </c>
      <c r="D2533" s="523"/>
      <c r="E2533" s="523"/>
      <c r="F2533" s="523"/>
      <c r="G2533" s="523"/>
      <c r="H2533" s="523"/>
      <c r="I2533" s="523"/>
      <c r="J2533" s="523"/>
      <c r="K2533" s="523"/>
      <c r="L2533" s="348" t="s">
        <v>510</v>
      </c>
      <c r="M2533" s="341">
        <v>229.66</v>
      </c>
    </row>
    <row r="2534" spans="1:13" ht="12.75" customHeight="1" x14ac:dyDescent="0.25">
      <c r="A2534" s="340" t="s">
        <v>14566</v>
      </c>
      <c r="B2534" s="348" t="s">
        <v>384</v>
      </c>
      <c r="C2534" s="523" t="s">
        <v>14567</v>
      </c>
      <c r="D2534" s="523"/>
      <c r="E2534" s="523"/>
      <c r="F2534" s="523"/>
      <c r="G2534" s="523"/>
      <c r="H2534" s="523"/>
      <c r="I2534" s="523"/>
      <c r="J2534" s="523"/>
      <c r="K2534" s="523"/>
      <c r="L2534" s="348" t="s">
        <v>510</v>
      </c>
      <c r="M2534" s="341">
        <v>465.4</v>
      </c>
    </row>
    <row r="2535" spans="1:13" ht="12.75" customHeight="1" x14ac:dyDescent="0.25">
      <c r="A2535" s="338" t="s">
        <v>14568</v>
      </c>
      <c r="B2535" s="347" t="s">
        <v>384</v>
      </c>
      <c r="C2535" s="524" t="s">
        <v>14569</v>
      </c>
      <c r="D2535" s="524"/>
      <c r="E2535" s="524"/>
      <c r="F2535" s="524"/>
      <c r="G2535" s="524"/>
      <c r="H2535" s="524"/>
      <c r="I2535" s="524"/>
      <c r="J2535" s="524"/>
      <c r="K2535" s="524"/>
      <c r="L2535" s="339"/>
      <c r="M2535" s="339"/>
    </row>
    <row r="2536" spans="1:13" ht="13.5" customHeight="1" x14ac:dyDescent="0.25">
      <c r="A2536" s="340" t="s">
        <v>14570</v>
      </c>
      <c r="B2536" s="348" t="s">
        <v>384</v>
      </c>
      <c r="C2536" s="523" t="s">
        <v>14571</v>
      </c>
      <c r="D2536" s="523"/>
      <c r="E2536" s="523"/>
      <c r="F2536" s="523"/>
      <c r="G2536" s="523"/>
      <c r="H2536" s="523"/>
      <c r="I2536" s="523"/>
      <c r="J2536" s="523"/>
      <c r="K2536" s="523"/>
      <c r="L2536" s="348" t="s">
        <v>510</v>
      </c>
      <c r="M2536" s="341">
        <v>1605.73</v>
      </c>
    </row>
    <row r="2537" spans="1:13" ht="12.75" customHeight="1" x14ac:dyDescent="0.25">
      <c r="A2537" s="340" t="s">
        <v>14572</v>
      </c>
      <c r="B2537" s="348" t="s">
        <v>384</v>
      </c>
      <c r="C2537" s="523" t="s">
        <v>14573</v>
      </c>
      <c r="D2537" s="523"/>
      <c r="E2537" s="523"/>
      <c r="F2537" s="523"/>
      <c r="G2537" s="523"/>
      <c r="H2537" s="523"/>
      <c r="I2537" s="523"/>
      <c r="J2537" s="523"/>
      <c r="K2537" s="523"/>
      <c r="L2537" s="348" t="s">
        <v>510</v>
      </c>
      <c r="M2537" s="341">
        <v>467.63</v>
      </c>
    </row>
    <row r="2538" spans="1:13" ht="13.5" customHeight="1" x14ac:dyDescent="0.25">
      <c r="A2538" s="340" t="s">
        <v>14574</v>
      </c>
      <c r="B2538" s="348" t="s">
        <v>384</v>
      </c>
      <c r="C2538" s="523" t="s">
        <v>14575</v>
      </c>
      <c r="D2538" s="523"/>
      <c r="E2538" s="523"/>
      <c r="F2538" s="523"/>
      <c r="G2538" s="523"/>
      <c r="H2538" s="523"/>
      <c r="I2538" s="523"/>
      <c r="J2538" s="523"/>
      <c r="K2538" s="523"/>
      <c r="L2538" s="348" t="s">
        <v>510</v>
      </c>
      <c r="M2538" s="341">
        <v>985.08</v>
      </c>
    </row>
    <row r="2539" spans="1:13" ht="12.75" customHeight="1" x14ac:dyDescent="0.25">
      <c r="A2539" s="340" t="s">
        <v>14576</v>
      </c>
      <c r="B2539" s="348" t="s">
        <v>384</v>
      </c>
      <c r="C2539" s="523" t="s">
        <v>14577</v>
      </c>
      <c r="D2539" s="523"/>
      <c r="E2539" s="523"/>
      <c r="F2539" s="523"/>
      <c r="G2539" s="523"/>
      <c r="H2539" s="523"/>
      <c r="I2539" s="523"/>
      <c r="J2539" s="523"/>
      <c r="K2539" s="523"/>
      <c r="L2539" s="348" t="s">
        <v>510</v>
      </c>
      <c r="M2539" s="341">
        <v>985.08</v>
      </c>
    </row>
    <row r="2540" spans="1:13" ht="12.75" customHeight="1" x14ac:dyDescent="0.25">
      <c r="A2540" s="340" t="s">
        <v>14578</v>
      </c>
      <c r="B2540" s="348" t="s">
        <v>384</v>
      </c>
      <c r="C2540" s="523" t="s">
        <v>14579</v>
      </c>
      <c r="D2540" s="523"/>
      <c r="E2540" s="523"/>
      <c r="F2540" s="523"/>
      <c r="G2540" s="523"/>
      <c r="H2540" s="523"/>
      <c r="I2540" s="523"/>
      <c r="J2540" s="523"/>
      <c r="K2540" s="523"/>
      <c r="L2540" s="348" t="s">
        <v>510</v>
      </c>
      <c r="M2540" s="341">
        <v>718.82</v>
      </c>
    </row>
    <row r="2541" spans="1:13" ht="13.5" customHeight="1" x14ac:dyDescent="0.25">
      <c r="A2541" s="340" t="s">
        <v>14580</v>
      </c>
      <c r="B2541" s="348" t="s">
        <v>384</v>
      </c>
      <c r="C2541" s="523" t="s">
        <v>14581</v>
      </c>
      <c r="D2541" s="523"/>
      <c r="E2541" s="523"/>
      <c r="F2541" s="523"/>
      <c r="G2541" s="523"/>
      <c r="H2541" s="523"/>
      <c r="I2541" s="523"/>
      <c r="J2541" s="523"/>
      <c r="K2541" s="523"/>
      <c r="L2541" s="348" t="s">
        <v>510</v>
      </c>
      <c r="M2541" s="341">
        <v>2912.57</v>
      </c>
    </row>
    <row r="2542" spans="1:13" ht="12.75" customHeight="1" x14ac:dyDescent="0.25">
      <c r="A2542" s="340" t="s">
        <v>14582</v>
      </c>
      <c r="B2542" s="348" t="s">
        <v>384</v>
      </c>
      <c r="C2542" s="523" t="s">
        <v>14583</v>
      </c>
      <c r="D2542" s="523"/>
      <c r="E2542" s="523"/>
      <c r="F2542" s="523"/>
      <c r="G2542" s="523"/>
      <c r="H2542" s="523"/>
      <c r="I2542" s="523"/>
      <c r="J2542" s="523"/>
      <c r="K2542" s="523"/>
      <c r="L2542" s="348" t="s">
        <v>510</v>
      </c>
      <c r="M2542" s="341">
        <v>1805.33</v>
      </c>
    </row>
    <row r="2543" spans="1:13" ht="12.75" customHeight="1" x14ac:dyDescent="0.25">
      <c r="A2543" s="340" t="s">
        <v>14584</v>
      </c>
      <c r="B2543" s="348" t="s">
        <v>384</v>
      </c>
      <c r="C2543" s="523" t="s">
        <v>14585</v>
      </c>
      <c r="D2543" s="523"/>
      <c r="E2543" s="523"/>
      <c r="F2543" s="523"/>
      <c r="G2543" s="523"/>
      <c r="H2543" s="523"/>
      <c r="I2543" s="523"/>
      <c r="J2543" s="523"/>
      <c r="K2543" s="523"/>
      <c r="L2543" s="348" t="s">
        <v>510</v>
      </c>
      <c r="M2543" s="341">
        <v>1907.6</v>
      </c>
    </row>
    <row r="2544" spans="1:13" ht="13.5" customHeight="1" x14ac:dyDescent="0.25">
      <c r="A2544" s="340" t="s">
        <v>14586</v>
      </c>
      <c r="B2544" s="348" t="s">
        <v>384</v>
      </c>
      <c r="C2544" s="523" t="s">
        <v>14587</v>
      </c>
      <c r="D2544" s="523"/>
      <c r="E2544" s="523"/>
      <c r="F2544" s="523"/>
      <c r="G2544" s="523"/>
      <c r="H2544" s="523"/>
      <c r="I2544" s="523"/>
      <c r="J2544" s="523"/>
      <c r="K2544" s="523"/>
      <c r="L2544" s="348" t="s">
        <v>510</v>
      </c>
      <c r="M2544" s="341">
        <v>2016.05</v>
      </c>
    </row>
    <row r="2545" spans="1:13" ht="12.75" customHeight="1" x14ac:dyDescent="0.25">
      <c r="A2545" s="340" t="s">
        <v>14588</v>
      </c>
      <c r="B2545" s="348" t="s">
        <v>384</v>
      </c>
      <c r="C2545" s="523" t="s">
        <v>14589</v>
      </c>
      <c r="D2545" s="523"/>
      <c r="E2545" s="523"/>
      <c r="F2545" s="523"/>
      <c r="G2545" s="523"/>
      <c r="H2545" s="523"/>
      <c r="I2545" s="523"/>
      <c r="J2545" s="523"/>
      <c r="K2545" s="523"/>
      <c r="L2545" s="348" t="s">
        <v>510</v>
      </c>
      <c r="M2545" s="341">
        <v>1632.3</v>
      </c>
    </row>
    <row r="2546" spans="1:13" ht="13.5" customHeight="1" x14ac:dyDescent="0.25">
      <c r="A2546" s="340" t="s">
        <v>14590</v>
      </c>
      <c r="B2546" s="348" t="s">
        <v>384</v>
      </c>
      <c r="C2546" s="523" t="s">
        <v>14591</v>
      </c>
      <c r="D2546" s="523"/>
      <c r="E2546" s="523"/>
      <c r="F2546" s="523"/>
      <c r="G2546" s="523"/>
      <c r="H2546" s="523"/>
      <c r="I2546" s="523"/>
      <c r="J2546" s="523"/>
      <c r="K2546" s="523"/>
      <c r="L2546" s="348" t="s">
        <v>510</v>
      </c>
      <c r="M2546" s="341">
        <v>1011.58</v>
      </c>
    </row>
    <row r="2547" spans="1:13" ht="12.75" customHeight="1" x14ac:dyDescent="0.25">
      <c r="A2547" s="338" t="s">
        <v>14592</v>
      </c>
      <c r="B2547" s="347" t="s">
        <v>384</v>
      </c>
      <c r="C2547" s="524" t="s">
        <v>14593</v>
      </c>
      <c r="D2547" s="524"/>
      <c r="E2547" s="524"/>
      <c r="F2547" s="524"/>
      <c r="G2547" s="524"/>
      <c r="H2547" s="524"/>
      <c r="I2547" s="524"/>
      <c r="J2547" s="524"/>
      <c r="K2547" s="524"/>
      <c r="L2547" s="339"/>
      <c r="M2547" s="339"/>
    </row>
    <row r="2548" spans="1:13" ht="12.75" customHeight="1" x14ac:dyDescent="0.25">
      <c r="A2548" s="340" t="s">
        <v>14594</v>
      </c>
      <c r="B2548" s="348" t="s">
        <v>384</v>
      </c>
      <c r="C2548" s="523" t="s">
        <v>14595</v>
      </c>
      <c r="D2548" s="523"/>
      <c r="E2548" s="523"/>
      <c r="F2548" s="523"/>
      <c r="G2548" s="523"/>
      <c r="H2548" s="523"/>
      <c r="I2548" s="523"/>
      <c r="J2548" s="523"/>
      <c r="K2548" s="523"/>
      <c r="L2548" s="348" t="s">
        <v>510</v>
      </c>
      <c r="M2548" s="341">
        <v>607.71</v>
      </c>
    </row>
    <row r="2549" spans="1:13" ht="13.5" customHeight="1" x14ac:dyDescent="0.25">
      <c r="A2549" s="340" t="s">
        <v>14596</v>
      </c>
      <c r="B2549" s="348" t="s">
        <v>384</v>
      </c>
      <c r="C2549" s="523" t="s">
        <v>14597</v>
      </c>
      <c r="D2549" s="523"/>
      <c r="E2549" s="523"/>
      <c r="F2549" s="523"/>
      <c r="G2549" s="523"/>
      <c r="H2549" s="523"/>
      <c r="I2549" s="523"/>
      <c r="J2549" s="523"/>
      <c r="K2549" s="523"/>
      <c r="L2549" s="348" t="s">
        <v>510</v>
      </c>
      <c r="M2549" s="341">
        <v>738.4</v>
      </c>
    </row>
    <row r="2550" spans="1:13" ht="12.75" customHeight="1" x14ac:dyDescent="0.25">
      <c r="A2550" s="340" t="s">
        <v>14598</v>
      </c>
      <c r="B2550" s="348" t="s">
        <v>384</v>
      </c>
      <c r="C2550" s="523" t="s">
        <v>14599</v>
      </c>
      <c r="D2550" s="523"/>
      <c r="E2550" s="523"/>
      <c r="F2550" s="523"/>
      <c r="G2550" s="523"/>
      <c r="H2550" s="523"/>
      <c r="I2550" s="523"/>
      <c r="J2550" s="523"/>
      <c r="K2550" s="523"/>
      <c r="L2550" s="348" t="s">
        <v>510</v>
      </c>
      <c r="M2550" s="341">
        <v>2341.06</v>
      </c>
    </row>
    <row r="2551" spans="1:13" ht="13.5" customHeight="1" x14ac:dyDescent="0.25">
      <c r="A2551" s="340" t="s">
        <v>14600</v>
      </c>
      <c r="B2551" s="348" t="s">
        <v>384</v>
      </c>
      <c r="C2551" s="523" t="s">
        <v>14601</v>
      </c>
      <c r="D2551" s="523"/>
      <c r="E2551" s="523"/>
      <c r="F2551" s="523"/>
      <c r="G2551" s="523"/>
      <c r="H2551" s="523"/>
      <c r="I2551" s="523"/>
      <c r="J2551" s="523"/>
      <c r="K2551" s="523"/>
      <c r="L2551" s="348" t="s">
        <v>510</v>
      </c>
      <c r="M2551" s="341">
        <v>390.42</v>
      </c>
    </row>
    <row r="2552" spans="1:13" ht="12.75" customHeight="1" x14ac:dyDescent="0.25">
      <c r="A2552" s="340" t="s">
        <v>14602</v>
      </c>
      <c r="B2552" s="348" t="s">
        <v>384</v>
      </c>
      <c r="C2552" s="523" t="s">
        <v>14603</v>
      </c>
      <c r="D2552" s="523"/>
      <c r="E2552" s="523"/>
      <c r="F2552" s="523"/>
      <c r="G2552" s="523"/>
      <c r="H2552" s="523"/>
      <c r="I2552" s="523"/>
      <c r="J2552" s="523"/>
      <c r="K2552" s="523"/>
      <c r="L2552" s="348" t="s">
        <v>510</v>
      </c>
      <c r="M2552" s="341">
        <v>1447.89</v>
      </c>
    </row>
    <row r="2553" spans="1:13" ht="12.75" customHeight="1" x14ac:dyDescent="0.25">
      <c r="A2553" s="340" t="s">
        <v>14604</v>
      </c>
      <c r="B2553" s="348" t="s">
        <v>384</v>
      </c>
      <c r="C2553" s="523" t="s">
        <v>14605</v>
      </c>
      <c r="D2553" s="523"/>
      <c r="E2553" s="523"/>
      <c r="F2553" s="523"/>
      <c r="G2553" s="523"/>
      <c r="H2553" s="523"/>
      <c r="I2553" s="523"/>
      <c r="J2553" s="523"/>
      <c r="K2553" s="523"/>
      <c r="L2553" s="348" t="s">
        <v>510</v>
      </c>
      <c r="M2553" s="341">
        <v>2094.1</v>
      </c>
    </row>
    <row r="2554" spans="1:13" ht="13.5" customHeight="1" x14ac:dyDescent="0.25">
      <c r="A2554" s="340" t="s">
        <v>14606</v>
      </c>
      <c r="B2554" s="348" t="s">
        <v>384</v>
      </c>
      <c r="C2554" s="523" t="s">
        <v>14607</v>
      </c>
      <c r="D2554" s="523"/>
      <c r="E2554" s="523"/>
      <c r="F2554" s="523"/>
      <c r="G2554" s="523"/>
      <c r="H2554" s="523"/>
      <c r="I2554" s="523"/>
      <c r="J2554" s="523"/>
      <c r="K2554" s="523"/>
      <c r="L2554" s="348" t="s">
        <v>510</v>
      </c>
      <c r="M2554" s="341">
        <v>1010.69</v>
      </c>
    </row>
    <row r="2555" spans="1:13" ht="12.75" customHeight="1" x14ac:dyDescent="0.25">
      <c r="A2555" s="340" t="s">
        <v>14608</v>
      </c>
      <c r="B2555" s="348" t="s">
        <v>384</v>
      </c>
      <c r="C2555" s="523" t="s">
        <v>14609</v>
      </c>
      <c r="D2555" s="523"/>
      <c r="E2555" s="523"/>
      <c r="F2555" s="523"/>
      <c r="G2555" s="523"/>
      <c r="H2555" s="523"/>
      <c r="I2555" s="523"/>
      <c r="J2555" s="523"/>
      <c r="K2555" s="523"/>
      <c r="L2555" s="348" t="s">
        <v>510</v>
      </c>
      <c r="M2555" s="341">
        <v>4058.64</v>
      </c>
    </row>
    <row r="2556" spans="1:13" ht="13.5" customHeight="1" x14ac:dyDescent="0.25">
      <c r="A2556" s="340" t="s">
        <v>14610</v>
      </c>
      <c r="B2556" s="348" t="s">
        <v>384</v>
      </c>
      <c r="C2556" s="523" t="s">
        <v>14611</v>
      </c>
      <c r="D2556" s="523"/>
      <c r="E2556" s="523"/>
      <c r="F2556" s="523"/>
      <c r="G2556" s="523"/>
      <c r="H2556" s="523"/>
      <c r="I2556" s="523"/>
      <c r="J2556" s="523"/>
      <c r="K2556" s="523"/>
      <c r="L2556" s="348" t="s">
        <v>510</v>
      </c>
      <c r="M2556" s="341">
        <v>1677.02</v>
      </c>
    </row>
    <row r="2557" spans="1:13" ht="12.75" customHeight="1" x14ac:dyDescent="0.25">
      <c r="A2557" s="340" t="s">
        <v>14612</v>
      </c>
      <c r="B2557" s="348" t="s">
        <v>384</v>
      </c>
      <c r="C2557" s="523" t="s">
        <v>14613</v>
      </c>
      <c r="D2557" s="523"/>
      <c r="E2557" s="523"/>
      <c r="F2557" s="523"/>
      <c r="G2557" s="523"/>
      <c r="H2557" s="523"/>
      <c r="I2557" s="523"/>
      <c r="J2557" s="523"/>
      <c r="K2557" s="523"/>
      <c r="L2557" s="348" t="s">
        <v>510</v>
      </c>
      <c r="M2557" s="341">
        <v>227.14</v>
      </c>
    </row>
    <row r="2558" spans="1:13" ht="12.75" customHeight="1" x14ac:dyDescent="0.25">
      <c r="A2558" s="340" t="s">
        <v>14614</v>
      </c>
      <c r="B2558" s="348" t="s">
        <v>384</v>
      </c>
      <c r="C2558" s="523" t="s">
        <v>14615</v>
      </c>
      <c r="D2558" s="523"/>
      <c r="E2558" s="523"/>
      <c r="F2558" s="523"/>
      <c r="G2558" s="523"/>
      <c r="H2558" s="523"/>
      <c r="I2558" s="523"/>
      <c r="J2558" s="523"/>
      <c r="K2558" s="523"/>
      <c r="L2558" s="348" t="s">
        <v>510</v>
      </c>
      <c r="M2558" s="341">
        <v>559.11</v>
      </c>
    </row>
    <row r="2559" spans="1:13" ht="13.5" customHeight="1" x14ac:dyDescent="0.25">
      <c r="A2559" s="340" t="s">
        <v>14616</v>
      </c>
      <c r="B2559" s="348" t="s">
        <v>384</v>
      </c>
      <c r="C2559" s="523" t="s">
        <v>14565</v>
      </c>
      <c r="D2559" s="523"/>
      <c r="E2559" s="523"/>
      <c r="F2559" s="523"/>
      <c r="G2559" s="523"/>
      <c r="H2559" s="523"/>
      <c r="I2559" s="523"/>
      <c r="J2559" s="523"/>
      <c r="K2559" s="523"/>
      <c r="L2559" s="348" t="s">
        <v>510</v>
      </c>
      <c r="M2559" s="341">
        <v>228.98</v>
      </c>
    </row>
    <row r="2560" spans="1:13" ht="12.75" customHeight="1" x14ac:dyDescent="0.25">
      <c r="A2560" s="335" t="s">
        <v>14617</v>
      </c>
      <c r="B2560" s="336"/>
      <c r="C2560" s="525" t="s">
        <v>14618</v>
      </c>
      <c r="D2560" s="525"/>
      <c r="E2560" s="525"/>
      <c r="F2560" s="525"/>
      <c r="G2560" s="525"/>
      <c r="H2560" s="525"/>
      <c r="I2560" s="525"/>
      <c r="J2560" s="525"/>
      <c r="K2560" s="525"/>
      <c r="L2560" s="337"/>
      <c r="M2560" s="337"/>
    </row>
    <row r="2561" spans="1:13" ht="12.75" customHeight="1" x14ac:dyDescent="0.25">
      <c r="A2561" s="338" t="s">
        <v>14619</v>
      </c>
      <c r="B2561" s="347" t="s">
        <v>384</v>
      </c>
      <c r="C2561" s="524" t="s">
        <v>14620</v>
      </c>
      <c r="D2561" s="524"/>
      <c r="E2561" s="524"/>
      <c r="F2561" s="524"/>
      <c r="G2561" s="524"/>
      <c r="H2561" s="524"/>
      <c r="I2561" s="524"/>
      <c r="J2561" s="524"/>
      <c r="K2561" s="524"/>
      <c r="L2561" s="339"/>
      <c r="M2561" s="339"/>
    </row>
    <row r="2562" spans="1:13" ht="13.5" customHeight="1" x14ac:dyDescent="0.25">
      <c r="A2562" s="340" t="s">
        <v>6915</v>
      </c>
      <c r="B2562" s="348" t="s">
        <v>384</v>
      </c>
      <c r="C2562" s="523" t="s">
        <v>14621</v>
      </c>
      <c r="D2562" s="523"/>
      <c r="E2562" s="523"/>
      <c r="F2562" s="523"/>
      <c r="G2562" s="523"/>
      <c r="H2562" s="523"/>
      <c r="I2562" s="523"/>
      <c r="J2562" s="523"/>
      <c r="K2562" s="523"/>
      <c r="L2562" s="348" t="s">
        <v>511</v>
      </c>
      <c r="M2562" s="341">
        <v>167.09</v>
      </c>
    </row>
    <row r="2563" spans="1:13" ht="12.75" customHeight="1" x14ac:dyDescent="0.25">
      <c r="A2563" s="340" t="s">
        <v>6917</v>
      </c>
      <c r="B2563" s="348" t="s">
        <v>384</v>
      </c>
      <c r="C2563" s="523" t="s">
        <v>6918</v>
      </c>
      <c r="D2563" s="523"/>
      <c r="E2563" s="523"/>
      <c r="F2563" s="523"/>
      <c r="G2563" s="523"/>
      <c r="H2563" s="523"/>
      <c r="I2563" s="523"/>
      <c r="J2563" s="523"/>
      <c r="K2563" s="523"/>
      <c r="L2563" s="348" t="s">
        <v>511</v>
      </c>
      <c r="M2563" s="341">
        <v>237.31</v>
      </c>
    </row>
    <row r="2564" spans="1:13" ht="13.5" customHeight="1" x14ac:dyDescent="0.25">
      <c r="A2564" s="340" t="s">
        <v>6919</v>
      </c>
      <c r="B2564" s="348" t="s">
        <v>384</v>
      </c>
      <c r="C2564" s="523" t="s">
        <v>6920</v>
      </c>
      <c r="D2564" s="523"/>
      <c r="E2564" s="523"/>
      <c r="F2564" s="523"/>
      <c r="G2564" s="523"/>
      <c r="H2564" s="523"/>
      <c r="I2564" s="523"/>
      <c r="J2564" s="523"/>
      <c r="K2564" s="523"/>
      <c r="L2564" s="348" t="s">
        <v>511</v>
      </c>
      <c r="M2564" s="341">
        <v>132.34</v>
      </c>
    </row>
    <row r="2565" spans="1:13" ht="12.75" customHeight="1" x14ac:dyDescent="0.25">
      <c r="A2565" s="340" t="s">
        <v>6921</v>
      </c>
      <c r="B2565" s="348" t="s">
        <v>384</v>
      </c>
      <c r="C2565" s="523" t="s">
        <v>14622</v>
      </c>
      <c r="D2565" s="523"/>
      <c r="E2565" s="523"/>
      <c r="F2565" s="523"/>
      <c r="G2565" s="523"/>
      <c r="H2565" s="523"/>
      <c r="I2565" s="523"/>
      <c r="J2565" s="523"/>
      <c r="K2565" s="523"/>
      <c r="L2565" s="348" t="s">
        <v>511</v>
      </c>
      <c r="M2565" s="341">
        <v>410.86</v>
      </c>
    </row>
    <row r="2566" spans="1:13" ht="12.75" customHeight="1" x14ac:dyDescent="0.25">
      <c r="A2566" s="340" t="s">
        <v>6923</v>
      </c>
      <c r="B2566" s="348" t="s">
        <v>384</v>
      </c>
      <c r="C2566" s="523" t="s">
        <v>14623</v>
      </c>
      <c r="D2566" s="523"/>
      <c r="E2566" s="523"/>
      <c r="F2566" s="523"/>
      <c r="G2566" s="523"/>
      <c r="H2566" s="523"/>
      <c r="I2566" s="523"/>
      <c r="J2566" s="523"/>
      <c r="K2566" s="523"/>
      <c r="L2566" s="348" t="s">
        <v>511</v>
      </c>
      <c r="M2566" s="341">
        <v>200.78</v>
      </c>
    </row>
    <row r="2567" spans="1:13" ht="13.5" customHeight="1" x14ac:dyDescent="0.25">
      <c r="A2567" s="340" t="s">
        <v>6925</v>
      </c>
      <c r="B2567" s="348" t="s">
        <v>384</v>
      </c>
      <c r="C2567" s="523" t="s">
        <v>14624</v>
      </c>
      <c r="D2567" s="523"/>
      <c r="E2567" s="523"/>
      <c r="F2567" s="523"/>
      <c r="G2567" s="523"/>
      <c r="H2567" s="523"/>
      <c r="I2567" s="523"/>
      <c r="J2567" s="523"/>
      <c r="K2567" s="523"/>
      <c r="L2567" s="348" t="s">
        <v>511</v>
      </c>
      <c r="M2567" s="341">
        <v>14.44</v>
      </c>
    </row>
    <row r="2568" spans="1:13" ht="12.75" customHeight="1" x14ac:dyDescent="0.25">
      <c r="A2568" s="340" t="s">
        <v>6927</v>
      </c>
      <c r="B2568" s="348" t="s">
        <v>384</v>
      </c>
      <c r="C2568" s="523" t="s">
        <v>14625</v>
      </c>
      <c r="D2568" s="523"/>
      <c r="E2568" s="523"/>
      <c r="F2568" s="523"/>
      <c r="G2568" s="523"/>
      <c r="H2568" s="523"/>
      <c r="I2568" s="523"/>
      <c r="J2568" s="523"/>
      <c r="K2568" s="523"/>
      <c r="L2568" s="348" t="s">
        <v>511</v>
      </c>
      <c r="M2568" s="341">
        <v>10.67</v>
      </c>
    </row>
    <row r="2569" spans="1:13" ht="13.5" customHeight="1" x14ac:dyDescent="0.25">
      <c r="A2569" s="340" t="s">
        <v>6929</v>
      </c>
      <c r="B2569" s="348" t="s">
        <v>384</v>
      </c>
      <c r="C2569" s="523" t="s">
        <v>14626</v>
      </c>
      <c r="D2569" s="523"/>
      <c r="E2569" s="523"/>
      <c r="F2569" s="523"/>
      <c r="G2569" s="523"/>
      <c r="H2569" s="523"/>
      <c r="I2569" s="523"/>
      <c r="J2569" s="523"/>
      <c r="K2569" s="523"/>
      <c r="L2569" s="348" t="s">
        <v>511</v>
      </c>
      <c r="M2569" s="341">
        <v>1012.2</v>
      </c>
    </row>
    <row r="2570" spans="1:13" ht="12.75" customHeight="1" x14ac:dyDescent="0.25">
      <c r="A2570" s="338" t="s">
        <v>14627</v>
      </c>
      <c r="B2570" s="347" t="s">
        <v>384</v>
      </c>
      <c r="C2570" s="524" t="s">
        <v>14628</v>
      </c>
      <c r="D2570" s="524"/>
      <c r="E2570" s="524"/>
      <c r="F2570" s="524"/>
      <c r="G2570" s="524"/>
      <c r="H2570" s="524"/>
      <c r="I2570" s="524"/>
      <c r="J2570" s="524"/>
      <c r="K2570" s="524"/>
      <c r="L2570" s="339"/>
      <c r="M2570" s="339"/>
    </row>
    <row r="2571" spans="1:13" ht="12.75" customHeight="1" x14ac:dyDescent="0.25">
      <c r="A2571" s="340" t="s">
        <v>6931</v>
      </c>
      <c r="B2571" s="348" t="s">
        <v>384</v>
      </c>
      <c r="C2571" s="523" t="s">
        <v>6932</v>
      </c>
      <c r="D2571" s="523"/>
      <c r="E2571" s="523"/>
      <c r="F2571" s="523"/>
      <c r="G2571" s="523"/>
      <c r="H2571" s="523"/>
      <c r="I2571" s="523"/>
      <c r="J2571" s="523"/>
      <c r="K2571" s="523"/>
      <c r="L2571" s="348" t="s">
        <v>511</v>
      </c>
      <c r="M2571" s="341">
        <v>78.23</v>
      </c>
    </row>
    <row r="2572" spans="1:13" ht="13.5" customHeight="1" x14ac:dyDescent="0.25">
      <c r="A2572" s="340" t="s">
        <v>6933</v>
      </c>
      <c r="B2572" s="348" t="s">
        <v>384</v>
      </c>
      <c r="C2572" s="523" t="s">
        <v>6934</v>
      </c>
      <c r="D2572" s="523"/>
      <c r="E2572" s="523"/>
      <c r="F2572" s="523"/>
      <c r="G2572" s="523"/>
      <c r="H2572" s="523"/>
      <c r="I2572" s="523"/>
      <c r="J2572" s="523"/>
      <c r="K2572" s="523"/>
      <c r="L2572" s="348" t="s">
        <v>511</v>
      </c>
      <c r="M2572" s="341">
        <v>28.74</v>
      </c>
    </row>
    <row r="2573" spans="1:13" ht="12.75" customHeight="1" x14ac:dyDescent="0.25">
      <c r="A2573" s="338" t="s">
        <v>14629</v>
      </c>
      <c r="B2573" s="347" t="s">
        <v>384</v>
      </c>
      <c r="C2573" s="524" t="s">
        <v>14630</v>
      </c>
      <c r="D2573" s="524"/>
      <c r="E2573" s="524"/>
      <c r="F2573" s="524"/>
      <c r="G2573" s="524"/>
      <c r="H2573" s="524"/>
      <c r="I2573" s="524"/>
      <c r="J2573" s="524"/>
      <c r="K2573" s="524"/>
      <c r="L2573" s="339"/>
      <c r="M2573" s="339"/>
    </row>
    <row r="2574" spans="1:13" ht="12.75" customHeight="1" x14ac:dyDescent="0.25">
      <c r="A2574" s="340" t="s">
        <v>6935</v>
      </c>
      <c r="B2574" s="348" t="s">
        <v>384</v>
      </c>
      <c r="C2574" s="523" t="s">
        <v>14631</v>
      </c>
      <c r="D2574" s="523"/>
      <c r="E2574" s="523"/>
      <c r="F2574" s="523"/>
      <c r="G2574" s="523"/>
      <c r="H2574" s="523"/>
      <c r="I2574" s="523"/>
      <c r="J2574" s="523"/>
      <c r="K2574" s="523"/>
      <c r="L2574" s="348" t="s">
        <v>511</v>
      </c>
      <c r="M2574" s="341">
        <v>3.03</v>
      </c>
    </row>
    <row r="2575" spans="1:13" ht="13.5" customHeight="1" x14ac:dyDescent="0.25">
      <c r="A2575" s="340" t="s">
        <v>6937</v>
      </c>
      <c r="B2575" s="348" t="s">
        <v>384</v>
      </c>
      <c r="C2575" s="523" t="s">
        <v>14632</v>
      </c>
      <c r="D2575" s="523"/>
      <c r="E2575" s="523"/>
      <c r="F2575" s="523"/>
      <c r="G2575" s="523"/>
      <c r="H2575" s="523"/>
      <c r="I2575" s="523"/>
      <c r="J2575" s="523"/>
      <c r="K2575" s="523"/>
      <c r="L2575" s="348" t="s">
        <v>511</v>
      </c>
      <c r="M2575" s="341">
        <v>0.76</v>
      </c>
    </row>
    <row r="2576" spans="1:13" ht="12.75" customHeight="1" x14ac:dyDescent="0.25">
      <c r="A2576" s="338" t="s">
        <v>14633</v>
      </c>
      <c r="B2576" s="347" t="s">
        <v>384</v>
      </c>
      <c r="C2576" s="524" t="s">
        <v>14634</v>
      </c>
      <c r="D2576" s="524"/>
      <c r="E2576" s="524"/>
      <c r="F2576" s="524"/>
      <c r="G2576" s="524"/>
      <c r="H2576" s="524"/>
      <c r="I2576" s="524"/>
      <c r="J2576" s="524"/>
      <c r="K2576" s="524"/>
      <c r="L2576" s="339"/>
      <c r="M2576" s="339"/>
    </row>
    <row r="2577" spans="1:13" ht="13.5" customHeight="1" x14ac:dyDescent="0.25">
      <c r="A2577" s="340" t="s">
        <v>6939</v>
      </c>
      <c r="B2577" s="348" t="s">
        <v>384</v>
      </c>
      <c r="C2577" s="523" t="s">
        <v>14635</v>
      </c>
      <c r="D2577" s="523"/>
      <c r="E2577" s="523"/>
      <c r="F2577" s="523"/>
      <c r="G2577" s="523"/>
      <c r="H2577" s="523"/>
      <c r="I2577" s="523"/>
      <c r="J2577" s="523"/>
      <c r="K2577" s="523"/>
      <c r="L2577" s="348" t="s">
        <v>511</v>
      </c>
      <c r="M2577" s="341">
        <v>8.27</v>
      </c>
    </row>
    <row r="2578" spans="1:13" ht="12.75" customHeight="1" x14ac:dyDescent="0.25">
      <c r="A2578" s="340" t="s">
        <v>6941</v>
      </c>
      <c r="B2578" s="348" t="s">
        <v>384</v>
      </c>
      <c r="C2578" s="523" t="s">
        <v>14636</v>
      </c>
      <c r="D2578" s="523"/>
      <c r="E2578" s="523"/>
      <c r="F2578" s="523"/>
      <c r="G2578" s="523"/>
      <c r="H2578" s="523"/>
      <c r="I2578" s="523"/>
      <c r="J2578" s="523"/>
      <c r="K2578" s="523"/>
      <c r="L2578" s="348" t="s">
        <v>511</v>
      </c>
      <c r="M2578" s="341">
        <v>6.15</v>
      </c>
    </row>
    <row r="2579" spans="1:13" ht="12.75" customHeight="1" x14ac:dyDescent="0.25">
      <c r="A2579" s="340" t="s">
        <v>6943</v>
      </c>
      <c r="B2579" s="348" t="s">
        <v>384</v>
      </c>
      <c r="C2579" s="523" t="s">
        <v>14637</v>
      </c>
      <c r="D2579" s="523"/>
      <c r="E2579" s="523"/>
      <c r="F2579" s="523"/>
      <c r="G2579" s="523"/>
      <c r="H2579" s="523"/>
      <c r="I2579" s="523"/>
      <c r="J2579" s="523"/>
      <c r="K2579" s="523"/>
      <c r="L2579" s="348" t="s">
        <v>511</v>
      </c>
      <c r="M2579" s="341">
        <v>10.36</v>
      </c>
    </row>
    <row r="2580" spans="1:13" ht="13.5" customHeight="1" x14ac:dyDescent="0.25">
      <c r="A2580" s="340" t="s">
        <v>6945</v>
      </c>
      <c r="B2580" s="348" t="s">
        <v>384</v>
      </c>
      <c r="C2580" s="523" t="s">
        <v>14638</v>
      </c>
      <c r="D2580" s="523"/>
      <c r="E2580" s="523"/>
      <c r="F2580" s="523"/>
      <c r="G2580" s="523"/>
      <c r="H2580" s="523"/>
      <c r="I2580" s="523"/>
      <c r="J2580" s="523"/>
      <c r="K2580" s="523"/>
      <c r="L2580" s="348" t="s">
        <v>511</v>
      </c>
      <c r="M2580" s="341">
        <v>6.53</v>
      </c>
    </row>
    <row r="2581" spans="1:13" ht="12.75" customHeight="1" x14ac:dyDescent="0.25">
      <c r="A2581" s="338" t="s">
        <v>14639</v>
      </c>
      <c r="B2581" s="347" t="s">
        <v>384</v>
      </c>
      <c r="C2581" s="524" t="s">
        <v>14640</v>
      </c>
      <c r="D2581" s="524"/>
      <c r="E2581" s="524"/>
      <c r="F2581" s="524"/>
      <c r="G2581" s="524"/>
      <c r="H2581" s="524"/>
      <c r="I2581" s="524"/>
      <c r="J2581" s="524"/>
      <c r="K2581" s="524"/>
      <c r="L2581" s="339"/>
      <c r="M2581" s="339"/>
    </row>
    <row r="2582" spans="1:13" ht="13.5" customHeight="1" x14ac:dyDescent="0.25">
      <c r="A2582" s="340" t="s">
        <v>6947</v>
      </c>
      <c r="B2582" s="348" t="s">
        <v>384</v>
      </c>
      <c r="C2582" s="523" t="s">
        <v>14641</v>
      </c>
      <c r="D2582" s="523"/>
      <c r="E2582" s="523"/>
      <c r="F2582" s="523"/>
      <c r="G2582" s="523"/>
      <c r="H2582" s="523"/>
      <c r="I2582" s="523"/>
      <c r="J2582" s="523"/>
      <c r="K2582" s="523"/>
      <c r="L2582" s="348" t="s">
        <v>511</v>
      </c>
      <c r="M2582" s="341">
        <v>134.16</v>
      </c>
    </row>
    <row r="2583" spans="1:13" ht="12.75" customHeight="1" x14ac:dyDescent="0.25">
      <c r="A2583" s="340" t="s">
        <v>6949</v>
      </c>
      <c r="B2583" s="348" t="s">
        <v>384</v>
      </c>
      <c r="C2583" s="523" t="s">
        <v>14642</v>
      </c>
      <c r="D2583" s="523"/>
      <c r="E2583" s="523"/>
      <c r="F2583" s="523"/>
      <c r="G2583" s="523"/>
      <c r="H2583" s="523"/>
      <c r="I2583" s="523"/>
      <c r="J2583" s="523"/>
      <c r="K2583" s="523"/>
      <c r="L2583" s="348" t="s">
        <v>511</v>
      </c>
      <c r="M2583" s="341">
        <v>60.73</v>
      </c>
    </row>
    <row r="2584" spans="1:13" ht="12.75" customHeight="1" x14ac:dyDescent="0.25">
      <c r="A2584" s="340" t="s">
        <v>6951</v>
      </c>
      <c r="B2584" s="348" t="s">
        <v>384</v>
      </c>
      <c r="C2584" s="523" t="s">
        <v>14643</v>
      </c>
      <c r="D2584" s="523"/>
      <c r="E2584" s="523"/>
      <c r="F2584" s="523"/>
      <c r="G2584" s="523"/>
      <c r="H2584" s="523"/>
      <c r="I2584" s="523"/>
      <c r="J2584" s="523"/>
      <c r="K2584" s="523"/>
      <c r="L2584" s="348" t="s">
        <v>511</v>
      </c>
      <c r="M2584" s="341">
        <v>159.79</v>
      </c>
    </row>
    <row r="2585" spans="1:13" ht="13.5" customHeight="1" x14ac:dyDescent="0.25">
      <c r="A2585" s="340" t="s">
        <v>6952</v>
      </c>
      <c r="B2585" s="348" t="s">
        <v>384</v>
      </c>
      <c r="C2585" s="523" t="s">
        <v>14644</v>
      </c>
      <c r="D2585" s="523"/>
      <c r="E2585" s="523"/>
      <c r="F2585" s="523"/>
      <c r="G2585" s="523"/>
      <c r="H2585" s="523"/>
      <c r="I2585" s="523"/>
      <c r="J2585" s="523"/>
      <c r="K2585" s="523"/>
      <c r="L2585" s="348" t="s">
        <v>511</v>
      </c>
      <c r="M2585" s="341">
        <v>70.89</v>
      </c>
    </row>
    <row r="2586" spans="1:13" ht="12.75" customHeight="1" x14ac:dyDescent="0.25">
      <c r="A2586" s="340" t="s">
        <v>6953</v>
      </c>
      <c r="B2586" s="348" t="s">
        <v>384</v>
      </c>
      <c r="C2586" s="523" t="s">
        <v>14645</v>
      </c>
      <c r="D2586" s="523"/>
      <c r="E2586" s="523"/>
      <c r="F2586" s="523"/>
      <c r="G2586" s="523"/>
      <c r="H2586" s="523"/>
      <c r="I2586" s="523"/>
      <c r="J2586" s="523"/>
      <c r="K2586" s="523"/>
      <c r="L2586" s="348" t="s">
        <v>511</v>
      </c>
      <c r="M2586" s="341">
        <v>141.16</v>
      </c>
    </row>
    <row r="2587" spans="1:13" ht="12.75" customHeight="1" x14ac:dyDescent="0.25">
      <c r="A2587" s="340" t="s">
        <v>6955</v>
      </c>
      <c r="B2587" s="348" t="s">
        <v>384</v>
      </c>
      <c r="C2587" s="523" t="s">
        <v>14646</v>
      </c>
      <c r="D2587" s="523"/>
      <c r="E2587" s="523"/>
      <c r="F2587" s="523"/>
      <c r="G2587" s="523"/>
      <c r="H2587" s="523"/>
      <c r="I2587" s="523"/>
      <c r="J2587" s="523"/>
      <c r="K2587" s="523"/>
      <c r="L2587" s="348" t="s">
        <v>511</v>
      </c>
      <c r="M2587" s="341">
        <v>59.7</v>
      </c>
    </row>
    <row r="2588" spans="1:13" ht="13.5" customHeight="1" x14ac:dyDescent="0.25">
      <c r="A2588" s="340" t="s">
        <v>6957</v>
      </c>
      <c r="B2588" s="348" t="s">
        <v>384</v>
      </c>
      <c r="C2588" s="523" t="s">
        <v>14647</v>
      </c>
      <c r="D2588" s="523"/>
      <c r="E2588" s="523"/>
      <c r="F2588" s="523"/>
      <c r="G2588" s="523"/>
      <c r="H2588" s="523"/>
      <c r="I2588" s="523"/>
      <c r="J2588" s="523"/>
      <c r="K2588" s="523"/>
      <c r="L2588" s="348" t="s">
        <v>511</v>
      </c>
      <c r="M2588" s="341">
        <v>148.11000000000001</v>
      </c>
    </row>
    <row r="2589" spans="1:13" ht="12.75" customHeight="1" x14ac:dyDescent="0.25">
      <c r="A2589" s="340" t="s">
        <v>6959</v>
      </c>
      <c r="B2589" s="348" t="s">
        <v>384</v>
      </c>
      <c r="C2589" s="523" t="s">
        <v>14648</v>
      </c>
      <c r="D2589" s="523"/>
      <c r="E2589" s="523"/>
      <c r="F2589" s="523"/>
      <c r="G2589" s="523"/>
      <c r="H2589" s="523"/>
      <c r="I2589" s="523"/>
      <c r="J2589" s="523"/>
      <c r="K2589" s="523"/>
      <c r="L2589" s="348" t="s">
        <v>511</v>
      </c>
      <c r="M2589" s="341">
        <v>63.61</v>
      </c>
    </row>
    <row r="2590" spans="1:13" ht="13.5" customHeight="1" x14ac:dyDescent="0.25">
      <c r="A2590" s="340" t="s">
        <v>6961</v>
      </c>
      <c r="B2590" s="348" t="s">
        <v>384</v>
      </c>
      <c r="C2590" s="523" t="s">
        <v>14649</v>
      </c>
      <c r="D2590" s="523"/>
      <c r="E2590" s="523"/>
      <c r="F2590" s="523"/>
      <c r="G2590" s="523"/>
      <c r="H2590" s="523"/>
      <c r="I2590" s="523"/>
      <c r="J2590" s="523"/>
      <c r="K2590" s="523"/>
      <c r="L2590" s="348" t="s">
        <v>511</v>
      </c>
      <c r="M2590" s="341">
        <v>139.1</v>
      </c>
    </row>
    <row r="2591" spans="1:13" ht="12.75" customHeight="1" x14ac:dyDescent="0.25">
      <c r="A2591" s="340" t="s">
        <v>6963</v>
      </c>
      <c r="B2591" s="348" t="s">
        <v>384</v>
      </c>
      <c r="C2591" s="523" t="s">
        <v>14650</v>
      </c>
      <c r="D2591" s="523"/>
      <c r="E2591" s="523"/>
      <c r="F2591" s="523"/>
      <c r="G2591" s="523"/>
      <c r="H2591" s="523"/>
      <c r="I2591" s="523"/>
      <c r="J2591" s="523"/>
      <c r="K2591" s="523"/>
      <c r="L2591" s="348" t="s">
        <v>511</v>
      </c>
      <c r="M2591" s="341">
        <v>58.54</v>
      </c>
    </row>
    <row r="2592" spans="1:13" ht="12.75" customHeight="1" x14ac:dyDescent="0.25">
      <c r="A2592" s="340" t="s">
        <v>6965</v>
      </c>
      <c r="B2592" s="348" t="s">
        <v>384</v>
      </c>
      <c r="C2592" s="523" t="s">
        <v>6966</v>
      </c>
      <c r="D2592" s="523"/>
      <c r="E2592" s="523"/>
      <c r="F2592" s="523"/>
      <c r="G2592" s="523"/>
      <c r="H2592" s="523"/>
      <c r="I2592" s="523"/>
      <c r="J2592" s="523"/>
      <c r="K2592" s="523"/>
      <c r="L2592" s="348" t="s">
        <v>511</v>
      </c>
      <c r="M2592" s="341">
        <v>22.4</v>
      </c>
    </row>
    <row r="2593" spans="1:13" ht="3" customHeight="1" x14ac:dyDescent="0.25">
      <c r="C2593" s="523"/>
      <c r="D2593" s="523"/>
      <c r="E2593" s="523"/>
      <c r="F2593" s="523"/>
      <c r="G2593" s="523"/>
      <c r="H2593" s="523"/>
      <c r="I2593" s="523"/>
      <c r="J2593" s="523"/>
      <c r="K2593" s="523"/>
    </row>
    <row r="2594" spans="1:13" ht="12.75" customHeight="1" x14ac:dyDescent="0.25">
      <c r="A2594" s="340" t="s">
        <v>6967</v>
      </c>
      <c r="B2594" s="348" t="s">
        <v>384</v>
      </c>
      <c r="C2594" s="523" t="s">
        <v>6968</v>
      </c>
      <c r="D2594" s="523"/>
      <c r="E2594" s="523"/>
      <c r="F2594" s="523"/>
      <c r="G2594" s="523"/>
      <c r="H2594" s="523"/>
      <c r="I2594" s="523"/>
      <c r="J2594" s="523"/>
      <c r="K2594" s="523"/>
      <c r="L2594" s="348" t="s">
        <v>511</v>
      </c>
      <c r="M2594" s="341">
        <v>15.4</v>
      </c>
    </row>
    <row r="2595" spans="1:13" ht="3" customHeight="1" x14ac:dyDescent="0.25">
      <c r="C2595" s="523"/>
      <c r="D2595" s="523"/>
      <c r="E2595" s="523"/>
      <c r="F2595" s="523"/>
      <c r="G2595" s="523"/>
      <c r="H2595" s="523"/>
      <c r="I2595" s="523"/>
      <c r="J2595" s="523"/>
      <c r="K2595" s="523"/>
    </row>
    <row r="2596" spans="1:13" ht="12.75" customHeight="1" x14ac:dyDescent="0.25">
      <c r="A2596" s="340" t="s">
        <v>6969</v>
      </c>
      <c r="B2596" s="348" t="s">
        <v>384</v>
      </c>
      <c r="C2596" s="523" t="s">
        <v>14651</v>
      </c>
      <c r="D2596" s="523"/>
      <c r="E2596" s="523"/>
      <c r="F2596" s="523"/>
      <c r="G2596" s="523"/>
      <c r="H2596" s="523"/>
      <c r="I2596" s="523"/>
      <c r="J2596" s="523"/>
      <c r="K2596" s="523"/>
      <c r="L2596" s="348" t="s">
        <v>511</v>
      </c>
      <c r="M2596" s="341">
        <v>161.5</v>
      </c>
    </row>
    <row r="2597" spans="1:13" ht="12.75" customHeight="1" x14ac:dyDescent="0.25">
      <c r="A2597" s="340" t="s">
        <v>6971</v>
      </c>
      <c r="B2597" s="348" t="s">
        <v>384</v>
      </c>
      <c r="C2597" s="523" t="s">
        <v>14652</v>
      </c>
      <c r="D2597" s="523"/>
      <c r="E2597" s="523"/>
      <c r="F2597" s="523"/>
      <c r="G2597" s="523"/>
      <c r="H2597" s="523"/>
      <c r="I2597" s="523"/>
      <c r="J2597" s="523"/>
      <c r="K2597" s="523"/>
      <c r="L2597" s="348" t="s">
        <v>511</v>
      </c>
      <c r="M2597" s="341">
        <v>71.14</v>
      </c>
    </row>
    <row r="2598" spans="1:13" ht="13.5" customHeight="1" x14ac:dyDescent="0.25">
      <c r="A2598" s="338" t="s">
        <v>14653</v>
      </c>
      <c r="B2598" s="347" t="s">
        <v>384</v>
      </c>
      <c r="C2598" s="524" t="s">
        <v>14654</v>
      </c>
      <c r="D2598" s="524"/>
      <c r="E2598" s="524"/>
      <c r="F2598" s="524"/>
      <c r="G2598" s="524"/>
      <c r="H2598" s="524"/>
      <c r="I2598" s="524"/>
      <c r="J2598" s="524"/>
      <c r="K2598" s="524"/>
      <c r="L2598" s="339"/>
      <c r="M2598" s="339"/>
    </row>
    <row r="2599" spans="1:13" ht="12.75" customHeight="1" x14ac:dyDescent="0.25">
      <c r="A2599" s="340" t="s">
        <v>6973</v>
      </c>
      <c r="B2599" s="348" t="s">
        <v>384</v>
      </c>
      <c r="C2599" s="523" t="s">
        <v>6974</v>
      </c>
      <c r="D2599" s="523"/>
      <c r="E2599" s="523"/>
      <c r="F2599" s="523"/>
      <c r="G2599" s="523"/>
      <c r="H2599" s="523"/>
      <c r="I2599" s="523"/>
      <c r="J2599" s="523"/>
      <c r="K2599" s="523"/>
      <c r="L2599" s="348" t="s">
        <v>511</v>
      </c>
      <c r="M2599" s="341">
        <v>298.54000000000002</v>
      </c>
    </row>
    <row r="2600" spans="1:13" ht="12.75" customHeight="1" x14ac:dyDescent="0.25">
      <c r="A2600" s="340" t="s">
        <v>6975</v>
      </c>
      <c r="B2600" s="348" t="s">
        <v>384</v>
      </c>
      <c r="C2600" s="523" t="s">
        <v>6976</v>
      </c>
      <c r="D2600" s="523"/>
      <c r="E2600" s="523"/>
      <c r="F2600" s="523"/>
      <c r="G2600" s="523"/>
      <c r="H2600" s="523"/>
      <c r="I2600" s="523"/>
      <c r="J2600" s="523"/>
      <c r="K2600" s="523"/>
      <c r="L2600" s="348" t="s">
        <v>511</v>
      </c>
      <c r="M2600" s="341">
        <v>79.25</v>
      </c>
    </row>
    <row r="2601" spans="1:13" ht="13.5" customHeight="1" x14ac:dyDescent="0.25">
      <c r="A2601" s="340" t="s">
        <v>6977</v>
      </c>
      <c r="B2601" s="348" t="s">
        <v>384</v>
      </c>
      <c r="C2601" s="523" t="s">
        <v>6978</v>
      </c>
      <c r="D2601" s="523"/>
      <c r="E2601" s="523"/>
      <c r="F2601" s="523"/>
      <c r="G2601" s="523"/>
      <c r="H2601" s="523"/>
      <c r="I2601" s="523"/>
      <c r="J2601" s="523"/>
      <c r="K2601" s="523"/>
      <c r="L2601" s="348" t="s">
        <v>511</v>
      </c>
      <c r="M2601" s="341">
        <v>218</v>
      </c>
    </row>
    <row r="2602" spans="1:13" ht="12.75" customHeight="1" x14ac:dyDescent="0.25">
      <c r="A2602" s="340" t="s">
        <v>6979</v>
      </c>
      <c r="B2602" s="348" t="s">
        <v>384</v>
      </c>
      <c r="C2602" s="523" t="s">
        <v>6980</v>
      </c>
      <c r="D2602" s="523"/>
      <c r="E2602" s="523"/>
      <c r="F2602" s="523"/>
      <c r="G2602" s="523"/>
      <c r="H2602" s="523"/>
      <c r="I2602" s="523"/>
      <c r="J2602" s="523"/>
      <c r="K2602" s="523"/>
      <c r="L2602" s="348" t="s">
        <v>511</v>
      </c>
      <c r="M2602" s="341">
        <v>84.48</v>
      </c>
    </row>
    <row r="2603" spans="1:13" ht="13.5" customHeight="1" x14ac:dyDescent="0.25">
      <c r="A2603" s="340" t="s">
        <v>6981</v>
      </c>
      <c r="B2603" s="348" t="s">
        <v>384</v>
      </c>
      <c r="C2603" s="523" t="s">
        <v>14655</v>
      </c>
      <c r="D2603" s="523"/>
      <c r="E2603" s="523"/>
      <c r="F2603" s="523"/>
      <c r="G2603" s="523"/>
      <c r="H2603" s="523"/>
      <c r="I2603" s="523"/>
      <c r="J2603" s="523"/>
      <c r="K2603" s="523"/>
      <c r="L2603" s="348" t="s">
        <v>511</v>
      </c>
      <c r="M2603" s="341">
        <v>134.94</v>
      </c>
    </row>
    <row r="2604" spans="1:13" ht="12.75" customHeight="1" x14ac:dyDescent="0.25">
      <c r="A2604" s="340" t="s">
        <v>6983</v>
      </c>
      <c r="B2604" s="348" t="s">
        <v>384</v>
      </c>
      <c r="C2604" s="523" t="s">
        <v>14656</v>
      </c>
      <c r="D2604" s="523"/>
      <c r="E2604" s="523"/>
      <c r="F2604" s="523"/>
      <c r="G2604" s="523"/>
      <c r="H2604" s="523"/>
      <c r="I2604" s="523"/>
      <c r="J2604" s="523"/>
      <c r="K2604" s="523"/>
      <c r="L2604" s="348" t="s">
        <v>511</v>
      </c>
      <c r="M2604" s="341">
        <v>60.68</v>
      </c>
    </row>
    <row r="2605" spans="1:13" ht="12.75" customHeight="1" x14ac:dyDescent="0.25">
      <c r="A2605" s="338" t="s">
        <v>14657</v>
      </c>
      <c r="B2605" s="347" t="s">
        <v>384</v>
      </c>
      <c r="C2605" s="524" t="s">
        <v>14658</v>
      </c>
      <c r="D2605" s="524"/>
      <c r="E2605" s="524"/>
      <c r="F2605" s="524"/>
      <c r="G2605" s="524"/>
      <c r="H2605" s="524"/>
      <c r="I2605" s="524"/>
      <c r="J2605" s="524"/>
      <c r="K2605" s="524"/>
      <c r="L2605" s="339"/>
      <c r="M2605" s="339"/>
    </row>
    <row r="2606" spans="1:13" ht="13.5" customHeight="1" x14ac:dyDescent="0.25">
      <c r="A2606" s="340" t="s">
        <v>6985</v>
      </c>
      <c r="B2606" s="348" t="s">
        <v>384</v>
      </c>
      <c r="C2606" s="523" t="s">
        <v>6986</v>
      </c>
      <c r="D2606" s="523"/>
      <c r="E2606" s="523"/>
      <c r="F2606" s="523"/>
      <c r="G2606" s="523"/>
      <c r="H2606" s="523"/>
      <c r="I2606" s="523"/>
      <c r="J2606" s="523"/>
      <c r="K2606" s="523"/>
      <c r="L2606" s="348" t="s">
        <v>511</v>
      </c>
      <c r="M2606" s="341">
        <v>126.35</v>
      </c>
    </row>
    <row r="2607" spans="1:13" ht="2.25" customHeight="1" x14ac:dyDescent="0.25">
      <c r="C2607" s="523"/>
      <c r="D2607" s="523"/>
      <c r="E2607" s="523"/>
      <c r="F2607" s="523"/>
      <c r="G2607" s="523"/>
      <c r="H2607" s="523"/>
      <c r="I2607" s="523"/>
      <c r="J2607" s="523"/>
      <c r="K2607" s="523"/>
    </row>
    <row r="2608" spans="1:13" ht="13.5" customHeight="1" x14ac:dyDescent="0.25">
      <c r="A2608" s="340" t="s">
        <v>6987</v>
      </c>
      <c r="B2608" s="348" t="s">
        <v>384</v>
      </c>
      <c r="C2608" s="523" t="s">
        <v>6988</v>
      </c>
      <c r="D2608" s="523"/>
      <c r="E2608" s="523"/>
      <c r="F2608" s="523"/>
      <c r="G2608" s="523"/>
      <c r="H2608" s="523"/>
      <c r="I2608" s="523"/>
      <c r="J2608" s="523"/>
      <c r="K2608" s="523"/>
      <c r="L2608" s="348" t="s">
        <v>511</v>
      </c>
      <c r="M2608" s="341">
        <v>46.6</v>
      </c>
    </row>
    <row r="2609" spans="1:13" ht="2.25" customHeight="1" x14ac:dyDescent="0.25">
      <c r="C2609" s="523"/>
      <c r="D2609" s="523"/>
      <c r="E2609" s="523"/>
      <c r="F2609" s="523"/>
      <c r="G2609" s="523"/>
      <c r="H2609" s="523"/>
      <c r="I2609" s="523"/>
      <c r="J2609" s="523"/>
      <c r="K2609" s="523"/>
    </row>
    <row r="2610" spans="1:13" ht="12.75" customHeight="1" x14ac:dyDescent="0.25">
      <c r="A2610" s="340" t="s">
        <v>6989</v>
      </c>
      <c r="B2610" s="348" t="s">
        <v>384</v>
      </c>
      <c r="C2610" s="523" t="s">
        <v>14659</v>
      </c>
      <c r="D2610" s="523"/>
      <c r="E2610" s="523"/>
      <c r="F2610" s="523"/>
      <c r="G2610" s="523"/>
      <c r="H2610" s="523"/>
      <c r="I2610" s="523"/>
      <c r="J2610" s="523"/>
      <c r="K2610" s="523"/>
      <c r="L2610" s="348" t="s">
        <v>511</v>
      </c>
      <c r="M2610" s="341">
        <v>211.42</v>
      </c>
    </row>
    <row r="2611" spans="1:13" ht="13.5" customHeight="1" x14ac:dyDescent="0.25">
      <c r="A2611" s="340" t="s">
        <v>6991</v>
      </c>
      <c r="B2611" s="348" t="s">
        <v>384</v>
      </c>
      <c r="C2611" s="523" t="s">
        <v>14660</v>
      </c>
      <c r="D2611" s="523"/>
      <c r="E2611" s="523"/>
      <c r="F2611" s="523"/>
      <c r="G2611" s="523"/>
      <c r="H2611" s="523"/>
      <c r="I2611" s="523"/>
      <c r="J2611" s="523"/>
      <c r="K2611" s="523"/>
      <c r="L2611" s="348" t="s">
        <v>511</v>
      </c>
      <c r="M2611" s="341">
        <v>66.63</v>
      </c>
    </row>
    <row r="2612" spans="1:13" ht="12.75" customHeight="1" x14ac:dyDescent="0.25">
      <c r="A2612" s="340" t="s">
        <v>6993</v>
      </c>
      <c r="B2612" s="348" t="s">
        <v>384</v>
      </c>
      <c r="C2612" s="523" t="s">
        <v>6994</v>
      </c>
      <c r="D2612" s="523"/>
      <c r="E2612" s="523"/>
      <c r="F2612" s="523"/>
      <c r="G2612" s="523"/>
      <c r="H2612" s="523"/>
      <c r="I2612" s="523"/>
      <c r="J2612" s="523"/>
      <c r="K2612" s="523"/>
      <c r="L2612" s="348" t="s">
        <v>511</v>
      </c>
      <c r="M2612" s="341">
        <v>211.37</v>
      </c>
    </row>
    <row r="2613" spans="1:13" ht="13.5" customHeight="1" x14ac:dyDescent="0.25">
      <c r="A2613" s="340" t="s">
        <v>6995</v>
      </c>
      <c r="B2613" s="348" t="s">
        <v>384</v>
      </c>
      <c r="C2613" s="523" t="s">
        <v>6996</v>
      </c>
      <c r="D2613" s="523"/>
      <c r="E2613" s="523"/>
      <c r="F2613" s="523"/>
      <c r="G2613" s="523"/>
      <c r="H2613" s="523"/>
      <c r="I2613" s="523"/>
      <c r="J2613" s="523"/>
      <c r="K2613" s="523"/>
      <c r="L2613" s="348" t="s">
        <v>511</v>
      </c>
      <c r="M2613" s="341">
        <v>66.599999999999994</v>
      </c>
    </row>
    <row r="2614" spans="1:13" ht="12.75" customHeight="1" x14ac:dyDescent="0.25">
      <c r="A2614" s="340" t="s">
        <v>6997</v>
      </c>
      <c r="B2614" s="348" t="s">
        <v>384</v>
      </c>
      <c r="C2614" s="523" t="s">
        <v>6998</v>
      </c>
      <c r="D2614" s="523"/>
      <c r="E2614" s="523"/>
      <c r="F2614" s="523"/>
      <c r="G2614" s="523"/>
      <c r="H2614" s="523"/>
      <c r="I2614" s="523"/>
      <c r="J2614" s="523"/>
      <c r="K2614" s="523"/>
      <c r="L2614" s="348" t="s">
        <v>511</v>
      </c>
      <c r="M2614" s="341">
        <v>179.88</v>
      </c>
    </row>
    <row r="2615" spans="1:13" ht="12.75" customHeight="1" x14ac:dyDescent="0.25">
      <c r="A2615" s="340" t="s">
        <v>6999</v>
      </c>
      <c r="B2615" s="348" t="s">
        <v>384</v>
      </c>
      <c r="C2615" s="523" t="s">
        <v>7000</v>
      </c>
      <c r="D2615" s="523"/>
      <c r="E2615" s="523"/>
      <c r="F2615" s="523"/>
      <c r="G2615" s="523"/>
      <c r="H2615" s="523"/>
      <c r="I2615" s="523"/>
      <c r="J2615" s="523"/>
      <c r="K2615" s="523"/>
      <c r="L2615" s="348" t="s">
        <v>511</v>
      </c>
      <c r="M2615" s="341">
        <v>68.010000000000005</v>
      </c>
    </row>
    <row r="2616" spans="1:13" ht="13.5" customHeight="1" x14ac:dyDescent="0.25">
      <c r="A2616" s="340" t="s">
        <v>7001</v>
      </c>
      <c r="B2616" s="348" t="s">
        <v>384</v>
      </c>
      <c r="C2616" s="523" t="s">
        <v>7002</v>
      </c>
      <c r="D2616" s="523"/>
      <c r="E2616" s="523"/>
      <c r="F2616" s="523"/>
      <c r="G2616" s="523"/>
      <c r="H2616" s="523"/>
      <c r="I2616" s="523"/>
      <c r="J2616" s="523"/>
      <c r="K2616" s="523"/>
      <c r="L2616" s="348" t="s">
        <v>511</v>
      </c>
      <c r="M2616" s="341">
        <v>183.05</v>
      </c>
    </row>
    <row r="2617" spans="1:13" ht="12.75" customHeight="1" x14ac:dyDescent="0.25">
      <c r="A2617" s="340" t="s">
        <v>7003</v>
      </c>
      <c r="B2617" s="348" t="s">
        <v>384</v>
      </c>
      <c r="C2617" s="523" t="s">
        <v>7004</v>
      </c>
      <c r="D2617" s="523"/>
      <c r="E2617" s="523"/>
      <c r="F2617" s="523"/>
      <c r="G2617" s="523"/>
      <c r="H2617" s="523"/>
      <c r="I2617" s="523"/>
      <c r="J2617" s="523"/>
      <c r="K2617" s="523"/>
      <c r="L2617" s="348" t="s">
        <v>511</v>
      </c>
      <c r="M2617" s="341">
        <v>69.989999999999995</v>
      </c>
    </row>
    <row r="2618" spans="1:13" ht="12.75" customHeight="1" x14ac:dyDescent="0.25">
      <c r="A2618" s="340" t="s">
        <v>7005</v>
      </c>
      <c r="B2618" s="348" t="s">
        <v>384</v>
      </c>
      <c r="C2618" s="523" t="s">
        <v>7006</v>
      </c>
      <c r="D2618" s="523"/>
      <c r="E2618" s="523"/>
      <c r="F2618" s="523"/>
      <c r="G2618" s="523"/>
      <c r="H2618" s="523"/>
      <c r="I2618" s="523"/>
      <c r="J2618" s="523"/>
      <c r="K2618" s="523"/>
      <c r="L2618" s="348" t="s">
        <v>511</v>
      </c>
      <c r="M2618" s="341">
        <v>73.64</v>
      </c>
    </row>
    <row r="2619" spans="1:13" ht="13.5" customHeight="1" x14ac:dyDescent="0.25">
      <c r="A2619" s="340" t="s">
        <v>7007</v>
      </c>
      <c r="B2619" s="348" t="s">
        <v>384</v>
      </c>
      <c r="C2619" s="523" t="s">
        <v>7008</v>
      </c>
      <c r="D2619" s="523"/>
      <c r="E2619" s="523"/>
      <c r="F2619" s="523"/>
      <c r="G2619" s="523"/>
      <c r="H2619" s="523"/>
      <c r="I2619" s="523"/>
      <c r="J2619" s="523"/>
      <c r="K2619" s="523"/>
      <c r="L2619" s="348" t="s">
        <v>511</v>
      </c>
      <c r="M2619" s="341">
        <v>45.45</v>
      </c>
    </row>
    <row r="2620" spans="1:13" ht="12.75" customHeight="1" x14ac:dyDescent="0.25">
      <c r="A2620" s="340" t="s">
        <v>7009</v>
      </c>
      <c r="B2620" s="348" t="s">
        <v>384</v>
      </c>
      <c r="C2620" s="523" t="s">
        <v>7010</v>
      </c>
      <c r="D2620" s="523"/>
      <c r="E2620" s="523"/>
      <c r="F2620" s="523"/>
      <c r="G2620" s="523"/>
      <c r="H2620" s="523"/>
      <c r="I2620" s="523"/>
      <c r="J2620" s="523"/>
      <c r="K2620" s="523"/>
      <c r="L2620" s="348" t="s">
        <v>511</v>
      </c>
      <c r="M2620" s="341">
        <v>268.39999999999998</v>
      </c>
    </row>
    <row r="2621" spans="1:13" ht="13.5" customHeight="1" x14ac:dyDescent="0.25">
      <c r="A2621" s="340" t="s">
        <v>7011</v>
      </c>
      <c r="B2621" s="348" t="s">
        <v>384</v>
      </c>
      <c r="C2621" s="523" t="s">
        <v>7012</v>
      </c>
      <c r="D2621" s="523"/>
      <c r="E2621" s="523"/>
      <c r="F2621" s="523"/>
      <c r="G2621" s="523"/>
      <c r="H2621" s="523"/>
      <c r="I2621" s="523"/>
      <c r="J2621" s="523"/>
      <c r="K2621" s="523"/>
      <c r="L2621" s="348" t="s">
        <v>511</v>
      </c>
      <c r="M2621" s="341">
        <v>104.45</v>
      </c>
    </row>
    <row r="2622" spans="1:13" ht="12.75" customHeight="1" x14ac:dyDescent="0.25">
      <c r="A2622" s="340" t="s">
        <v>7013</v>
      </c>
      <c r="B2622" s="348" t="s">
        <v>384</v>
      </c>
      <c r="C2622" s="523" t="s">
        <v>7014</v>
      </c>
      <c r="D2622" s="523"/>
      <c r="E2622" s="523"/>
      <c r="F2622" s="523"/>
      <c r="G2622" s="523"/>
      <c r="H2622" s="523"/>
      <c r="I2622" s="523"/>
      <c r="J2622" s="523"/>
      <c r="K2622" s="523"/>
      <c r="L2622" s="348" t="s">
        <v>511</v>
      </c>
      <c r="M2622" s="341">
        <v>12.4</v>
      </c>
    </row>
    <row r="2623" spans="1:13" ht="12.75" customHeight="1" x14ac:dyDescent="0.25">
      <c r="A2623" s="340" t="s">
        <v>7015</v>
      </c>
      <c r="B2623" s="348" t="s">
        <v>384</v>
      </c>
      <c r="C2623" s="523" t="s">
        <v>7016</v>
      </c>
      <c r="D2623" s="523"/>
      <c r="E2623" s="523"/>
      <c r="F2623" s="523"/>
      <c r="G2623" s="523"/>
      <c r="H2623" s="523"/>
      <c r="I2623" s="523"/>
      <c r="J2623" s="523"/>
      <c r="K2623" s="523"/>
      <c r="L2623" s="348" t="s">
        <v>511</v>
      </c>
      <c r="M2623" s="341">
        <v>3.55</v>
      </c>
    </row>
    <row r="2624" spans="1:13" ht="13.5" customHeight="1" x14ac:dyDescent="0.25">
      <c r="A2624" s="340" t="s">
        <v>7017</v>
      </c>
      <c r="B2624" s="348" t="s">
        <v>384</v>
      </c>
      <c r="C2624" s="523" t="s">
        <v>7018</v>
      </c>
      <c r="D2624" s="523"/>
      <c r="E2624" s="523"/>
      <c r="F2624" s="523"/>
      <c r="G2624" s="523"/>
      <c r="H2624" s="523"/>
      <c r="I2624" s="523"/>
      <c r="J2624" s="523"/>
      <c r="K2624" s="523"/>
      <c r="L2624" s="348" t="s">
        <v>511</v>
      </c>
      <c r="M2624" s="341">
        <v>6.58</v>
      </c>
    </row>
    <row r="2625" spans="1:13" ht="12.75" customHeight="1" x14ac:dyDescent="0.25">
      <c r="A2625" s="340" t="s">
        <v>7019</v>
      </c>
      <c r="B2625" s="348" t="s">
        <v>384</v>
      </c>
      <c r="C2625" s="523" t="s">
        <v>7020</v>
      </c>
      <c r="D2625" s="523"/>
      <c r="E2625" s="523"/>
      <c r="F2625" s="523"/>
      <c r="G2625" s="523"/>
      <c r="H2625" s="523"/>
      <c r="I2625" s="523"/>
      <c r="J2625" s="523"/>
      <c r="K2625" s="523"/>
      <c r="L2625" s="348" t="s">
        <v>511</v>
      </c>
      <c r="M2625" s="341">
        <v>0.89</v>
      </c>
    </row>
    <row r="2626" spans="1:13" ht="13.5" customHeight="1" x14ac:dyDescent="0.25">
      <c r="A2626" s="338" t="s">
        <v>14661</v>
      </c>
      <c r="B2626" s="347" t="s">
        <v>384</v>
      </c>
      <c r="C2626" s="524" t="s">
        <v>14662</v>
      </c>
      <c r="D2626" s="524"/>
      <c r="E2626" s="524"/>
      <c r="F2626" s="524"/>
      <c r="G2626" s="524"/>
      <c r="H2626" s="524"/>
      <c r="I2626" s="524"/>
      <c r="J2626" s="524"/>
      <c r="K2626" s="524"/>
      <c r="L2626" s="339"/>
      <c r="M2626" s="339"/>
    </row>
    <row r="2627" spans="1:13" ht="12.75" customHeight="1" x14ac:dyDescent="0.25">
      <c r="A2627" s="340" t="s">
        <v>7021</v>
      </c>
      <c r="B2627" s="348" t="s">
        <v>384</v>
      </c>
      <c r="C2627" s="523" t="s">
        <v>7022</v>
      </c>
      <c r="D2627" s="523"/>
      <c r="E2627" s="523"/>
      <c r="F2627" s="523"/>
      <c r="G2627" s="523"/>
      <c r="H2627" s="523"/>
      <c r="I2627" s="523"/>
      <c r="J2627" s="523"/>
      <c r="K2627" s="523"/>
      <c r="L2627" s="348" t="s">
        <v>511</v>
      </c>
      <c r="M2627" s="341">
        <v>122.42</v>
      </c>
    </row>
    <row r="2628" spans="1:13" ht="12.75" customHeight="1" x14ac:dyDescent="0.25">
      <c r="A2628" s="340" t="s">
        <v>7023</v>
      </c>
      <c r="B2628" s="348" t="s">
        <v>384</v>
      </c>
      <c r="C2628" s="523" t="s">
        <v>7024</v>
      </c>
      <c r="D2628" s="523"/>
      <c r="E2628" s="523"/>
      <c r="F2628" s="523"/>
      <c r="G2628" s="523"/>
      <c r="H2628" s="523"/>
      <c r="I2628" s="523"/>
      <c r="J2628" s="523"/>
      <c r="K2628" s="523"/>
      <c r="L2628" s="348" t="s">
        <v>511</v>
      </c>
      <c r="M2628" s="341">
        <v>32.94</v>
      </c>
    </row>
    <row r="2629" spans="1:13" ht="13.5" customHeight="1" x14ac:dyDescent="0.25">
      <c r="A2629" s="338" t="s">
        <v>14663</v>
      </c>
      <c r="B2629" s="347" t="s">
        <v>384</v>
      </c>
      <c r="C2629" s="524" t="s">
        <v>14664</v>
      </c>
      <c r="D2629" s="524"/>
      <c r="E2629" s="524"/>
      <c r="F2629" s="524"/>
      <c r="G2629" s="524"/>
      <c r="H2629" s="524"/>
      <c r="I2629" s="524"/>
      <c r="J2629" s="524"/>
      <c r="K2629" s="524"/>
      <c r="L2629" s="339"/>
      <c r="M2629" s="339"/>
    </row>
    <row r="2630" spans="1:13" ht="12.75" customHeight="1" x14ac:dyDescent="0.25">
      <c r="A2630" s="340" t="s">
        <v>7025</v>
      </c>
      <c r="B2630" s="348" t="s">
        <v>384</v>
      </c>
      <c r="C2630" s="523" t="s">
        <v>14665</v>
      </c>
      <c r="D2630" s="523"/>
      <c r="E2630" s="523"/>
      <c r="F2630" s="523"/>
      <c r="G2630" s="523"/>
      <c r="H2630" s="523"/>
      <c r="I2630" s="523"/>
      <c r="J2630" s="523"/>
      <c r="K2630" s="523"/>
      <c r="L2630" s="348" t="s">
        <v>511</v>
      </c>
      <c r="M2630" s="341">
        <v>296.55</v>
      </c>
    </row>
    <row r="2631" spans="1:13" ht="12.75" customHeight="1" x14ac:dyDescent="0.25">
      <c r="A2631" s="340" t="s">
        <v>7027</v>
      </c>
      <c r="B2631" s="348" t="s">
        <v>384</v>
      </c>
      <c r="C2631" s="523" t="s">
        <v>14666</v>
      </c>
      <c r="D2631" s="523"/>
      <c r="E2631" s="523"/>
      <c r="F2631" s="523"/>
      <c r="G2631" s="523"/>
      <c r="H2631" s="523"/>
      <c r="I2631" s="523"/>
      <c r="J2631" s="523"/>
      <c r="K2631" s="523"/>
      <c r="L2631" s="348" t="s">
        <v>511</v>
      </c>
      <c r="M2631" s="341">
        <v>128.97</v>
      </c>
    </row>
    <row r="2632" spans="1:13" ht="13.5" customHeight="1" x14ac:dyDescent="0.25">
      <c r="A2632" s="338" t="s">
        <v>14667</v>
      </c>
      <c r="B2632" s="347" t="s">
        <v>384</v>
      </c>
      <c r="C2632" s="524" t="s">
        <v>14668</v>
      </c>
      <c r="D2632" s="524"/>
      <c r="E2632" s="524"/>
      <c r="F2632" s="524"/>
      <c r="G2632" s="524"/>
      <c r="H2632" s="524"/>
      <c r="I2632" s="524"/>
      <c r="J2632" s="524"/>
      <c r="K2632" s="524"/>
      <c r="L2632" s="339"/>
      <c r="M2632" s="339"/>
    </row>
    <row r="2633" spans="1:13" ht="12.75" customHeight="1" x14ac:dyDescent="0.25">
      <c r="A2633" s="340" t="s">
        <v>7029</v>
      </c>
      <c r="B2633" s="348" t="s">
        <v>384</v>
      </c>
      <c r="C2633" s="523" t="s">
        <v>14669</v>
      </c>
      <c r="D2633" s="523"/>
      <c r="E2633" s="523"/>
      <c r="F2633" s="523"/>
      <c r="G2633" s="523"/>
      <c r="H2633" s="523"/>
      <c r="I2633" s="523"/>
      <c r="J2633" s="523"/>
      <c r="K2633" s="523"/>
      <c r="L2633" s="348" t="s">
        <v>511</v>
      </c>
      <c r="M2633" s="341">
        <v>16.11</v>
      </c>
    </row>
    <row r="2634" spans="1:13" ht="13.5" customHeight="1" x14ac:dyDescent="0.25">
      <c r="A2634" s="340" t="s">
        <v>7031</v>
      </c>
      <c r="B2634" s="348" t="s">
        <v>384</v>
      </c>
      <c r="C2634" s="523" t="s">
        <v>14670</v>
      </c>
      <c r="D2634" s="523"/>
      <c r="E2634" s="523"/>
      <c r="F2634" s="523"/>
      <c r="G2634" s="523"/>
      <c r="H2634" s="523"/>
      <c r="I2634" s="523"/>
      <c r="J2634" s="523"/>
      <c r="K2634" s="523"/>
      <c r="L2634" s="348" t="s">
        <v>511</v>
      </c>
      <c r="M2634" s="341">
        <v>16.11</v>
      </c>
    </row>
    <row r="2635" spans="1:13" ht="12.75" customHeight="1" x14ac:dyDescent="0.25">
      <c r="A2635" s="340" t="s">
        <v>7033</v>
      </c>
      <c r="B2635" s="348" t="s">
        <v>384</v>
      </c>
      <c r="C2635" s="523" t="s">
        <v>7034</v>
      </c>
      <c r="D2635" s="523"/>
      <c r="E2635" s="523"/>
      <c r="F2635" s="523"/>
      <c r="G2635" s="523"/>
      <c r="H2635" s="523"/>
      <c r="I2635" s="523"/>
      <c r="J2635" s="523"/>
      <c r="K2635" s="523"/>
      <c r="L2635" s="348" t="s">
        <v>511</v>
      </c>
      <c r="M2635" s="341">
        <v>17.61</v>
      </c>
    </row>
    <row r="2636" spans="1:13" ht="12.75" customHeight="1" x14ac:dyDescent="0.25">
      <c r="A2636" s="340" t="s">
        <v>7035</v>
      </c>
      <c r="B2636" s="348" t="s">
        <v>384</v>
      </c>
      <c r="C2636" s="523" t="s">
        <v>7036</v>
      </c>
      <c r="D2636" s="523"/>
      <c r="E2636" s="523"/>
      <c r="F2636" s="523"/>
      <c r="G2636" s="523"/>
      <c r="H2636" s="523"/>
      <c r="I2636" s="523"/>
      <c r="J2636" s="523"/>
      <c r="K2636" s="523"/>
      <c r="L2636" s="348" t="s">
        <v>511</v>
      </c>
      <c r="M2636" s="341">
        <v>17.16</v>
      </c>
    </row>
    <row r="2637" spans="1:13" ht="13.5" customHeight="1" x14ac:dyDescent="0.25">
      <c r="A2637" s="340" t="s">
        <v>7037</v>
      </c>
      <c r="B2637" s="348" t="s">
        <v>384</v>
      </c>
      <c r="C2637" s="523" t="s">
        <v>7038</v>
      </c>
      <c r="D2637" s="523"/>
      <c r="E2637" s="523"/>
      <c r="F2637" s="523"/>
      <c r="G2637" s="523"/>
      <c r="H2637" s="523"/>
      <c r="I2637" s="523"/>
      <c r="J2637" s="523"/>
      <c r="K2637" s="523"/>
      <c r="L2637" s="348" t="s">
        <v>511</v>
      </c>
      <c r="M2637" s="341">
        <v>3.24</v>
      </c>
    </row>
    <row r="2638" spans="1:13" ht="2.25" customHeight="1" x14ac:dyDescent="0.25">
      <c r="C2638" s="523"/>
      <c r="D2638" s="523"/>
      <c r="E2638" s="523"/>
      <c r="F2638" s="523"/>
      <c r="G2638" s="523"/>
      <c r="H2638" s="523"/>
      <c r="I2638" s="523"/>
      <c r="J2638" s="523"/>
      <c r="K2638" s="523"/>
    </row>
    <row r="2639" spans="1:13" ht="13.5" customHeight="1" x14ac:dyDescent="0.25">
      <c r="A2639" s="338" t="s">
        <v>14671</v>
      </c>
      <c r="B2639" s="347" t="s">
        <v>384</v>
      </c>
      <c r="C2639" s="524" t="s">
        <v>14672</v>
      </c>
      <c r="D2639" s="524"/>
      <c r="E2639" s="524"/>
      <c r="F2639" s="524"/>
      <c r="G2639" s="524"/>
      <c r="H2639" s="524"/>
      <c r="I2639" s="524"/>
      <c r="J2639" s="524"/>
      <c r="K2639" s="524"/>
      <c r="L2639" s="339"/>
      <c r="M2639" s="339"/>
    </row>
    <row r="2640" spans="1:13" ht="12.75" customHeight="1" x14ac:dyDescent="0.25">
      <c r="A2640" s="340" t="s">
        <v>7039</v>
      </c>
      <c r="B2640" s="348" t="s">
        <v>384</v>
      </c>
      <c r="C2640" s="523" t="s">
        <v>7040</v>
      </c>
      <c r="D2640" s="523"/>
      <c r="E2640" s="523"/>
      <c r="F2640" s="523"/>
      <c r="G2640" s="523"/>
      <c r="H2640" s="523"/>
      <c r="I2640" s="523"/>
      <c r="J2640" s="523"/>
      <c r="K2640" s="523"/>
      <c r="L2640" s="348" t="s">
        <v>511</v>
      </c>
      <c r="M2640" s="341">
        <v>138.04</v>
      </c>
    </row>
    <row r="2641" spans="1:13" ht="12.75" customHeight="1" x14ac:dyDescent="0.25">
      <c r="A2641" s="340" t="s">
        <v>7041</v>
      </c>
      <c r="B2641" s="348" t="s">
        <v>384</v>
      </c>
      <c r="C2641" s="523" t="s">
        <v>7042</v>
      </c>
      <c r="D2641" s="523"/>
      <c r="E2641" s="523"/>
      <c r="F2641" s="523"/>
      <c r="G2641" s="523"/>
      <c r="H2641" s="523"/>
      <c r="I2641" s="523"/>
      <c r="J2641" s="523"/>
      <c r="K2641" s="523"/>
      <c r="L2641" s="348" t="s">
        <v>511</v>
      </c>
      <c r="M2641" s="341">
        <v>61.84</v>
      </c>
    </row>
    <row r="2642" spans="1:13" ht="13.5" customHeight="1" x14ac:dyDescent="0.25">
      <c r="A2642" s="340" t="s">
        <v>7043</v>
      </c>
      <c r="B2642" s="348" t="s">
        <v>384</v>
      </c>
      <c r="C2642" s="523" t="s">
        <v>7044</v>
      </c>
      <c r="D2642" s="523"/>
      <c r="E2642" s="523"/>
      <c r="F2642" s="523"/>
      <c r="G2642" s="523"/>
      <c r="H2642" s="523"/>
      <c r="I2642" s="523"/>
      <c r="J2642" s="523"/>
      <c r="K2642" s="523"/>
      <c r="L2642" s="348" t="s">
        <v>511</v>
      </c>
      <c r="M2642" s="341">
        <v>222.96</v>
      </c>
    </row>
    <row r="2643" spans="1:13" ht="2.25" customHeight="1" x14ac:dyDescent="0.25">
      <c r="C2643" s="523"/>
      <c r="D2643" s="523"/>
      <c r="E2643" s="523"/>
      <c r="F2643" s="523"/>
      <c r="G2643" s="523"/>
      <c r="H2643" s="523"/>
      <c r="I2643" s="523"/>
      <c r="J2643" s="523"/>
      <c r="K2643" s="523"/>
    </row>
    <row r="2644" spans="1:13" ht="12.75" customHeight="1" x14ac:dyDescent="0.25">
      <c r="A2644" s="340" t="s">
        <v>7045</v>
      </c>
      <c r="B2644" s="348" t="s">
        <v>384</v>
      </c>
      <c r="C2644" s="523" t="s">
        <v>7046</v>
      </c>
      <c r="D2644" s="523"/>
      <c r="E2644" s="523"/>
      <c r="F2644" s="523"/>
      <c r="G2644" s="523"/>
      <c r="H2644" s="523"/>
      <c r="I2644" s="523"/>
      <c r="J2644" s="523"/>
      <c r="K2644" s="523"/>
      <c r="L2644" s="348" t="s">
        <v>511</v>
      </c>
      <c r="M2644" s="341">
        <v>98.55</v>
      </c>
    </row>
    <row r="2645" spans="1:13" ht="3" customHeight="1" x14ac:dyDescent="0.25">
      <c r="C2645" s="523"/>
      <c r="D2645" s="523"/>
      <c r="E2645" s="523"/>
      <c r="F2645" s="523"/>
      <c r="G2645" s="523"/>
      <c r="H2645" s="523"/>
      <c r="I2645" s="523"/>
      <c r="J2645" s="523"/>
      <c r="K2645" s="523"/>
    </row>
    <row r="2646" spans="1:13" ht="12.75" customHeight="1" x14ac:dyDescent="0.25">
      <c r="A2646" s="340" t="s">
        <v>7047</v>
      </c>
      <c r="B2646" s="348" t="s">
        <v>384</v>
      </c>
      <c r="C2646" s="523" t="s">
        <v>7048</v>
      </c>
      <c r="D2646" s="523"/>
      <c r="E2646" s="523"/>
      <c r="F2646" s="523"/>
      <c r="G2646" s="523"/>
      <c r="H2646" s="523"/>
      <c r="I2646" s="523"/>
      <c r="J2646" s="523"/>
      <c r="K2646" s="523"/>
      <c r="L2646" s="348" t="s">
        <v>511</v>
      </c>
      <c r="M2646" s="341">
        <v>328.77</v>
      </c>
    </row>
    <row r="2647" spans="1:13" ht="3" customHeight="1" x14ac:dyDescent="0.25">
      <c r="C2647" s="523"/>
      <c r="D2647" s="523"/>
      <c r="E2647" s="523"/>
      <c r="F2647" s="523"/>
      <c r="G2647" s="523"/>
      <c r="H2647" s="523"/>
      <c r="I2647" s="523"/>
      <c r="J2647" s="523"/>
      <c r="K2647" s="523"/>
    </row>
    <row r="2648" spans="1:13" ht="12.75" customHeight="1" x14ac:dyDescent="0.25">
      <c r="A2648" s="340" t="s">
        <v>7049</v>
      </c>
      <c r="B2648" s="348" t="s">
        <v>384</v>
      </c>
      <c r="C2648" s="523" t="s">
        <v>7050</v>
      </c>
      <c r="D2648" s="523"/>
      <c r="E2648" s="523"/>
      <c r="F2648" s="523"/>
      <c r="G2648" s="523"/>
      <c r="H2648" s="523"/>
      <c r="I2648" s="523"/>
      <c r="J2648" s="523"/>
      <c r="K2648" s="523"/>
      <c r="L2648" s="348" t="s">
        <v>511</v>
      </c>
      <c r="M2648" s="341">
        <v>132.91</v>
      </c>
    </row>
    <row r="2649" spans="1:13" ht="2.25" customHeight="1" x14ac:dyDescent="0.25">
      <c r="C2649" s="523"/>
      <c r="D2649" s="523"/>
      <c r="E2649" s="523"/>
      <c r="F2649" s="523"/>
      <c r="G2649" s="523"/>
      <c r="H2649" s="523"/>
      <c r="I2649" s="523"/>
      <c r="J2649" s="523"/>
      <c r="K2649" s="523"/>
    </row>
    <row r="2650" spans="1:13" ht="13.5" customHeight="1" x14ac:dyDescent="0.25">
      <c r="A2650" s="338" t="s">
        <v>14673</v>
      </c>
      <c r="B2650" s="347" t="s">
        <v>384</v>
      </c>
      <c r="C2650" s="524" t="s">
        <v>14674</v>
      </c>
      <c r="D2650" s="524"/>
      <c r="E2650" s="524"/>
      <c r="F2650" s="524"/>
      <c r="G2650" s="524"/>
      <c r="H2650" s="524"/>
      <c r="I2650" s="524"/>
      <c r="J2650" s="524"/>
      <c r="K2650" s="524"/>
      <c r="L2650" s="339"/>
      <c r="M2650" s="339"/>
    </row>
    <row r="2651" spans="1:13" ht="12.75" customHeight="1" x14ac:dyDescent="0.25">
      <c r="A2651" s="340" t="s">
        <v>7051</v>
      </c>
      <c r="B2651" s="348" t="s">
        <v>384</v>
      </c>
      <c r="C2651" s="523" t="s">
        <v>14675</v>
      </c>
      <c r="D2651" s="523"/>
      <c r="E2651" s="523"/>
      <c r="F2651" s="523"/>
      <c r="G2651" s="523"/>
      <c r="H2651" s="523"/>
      <c r="I2651" s="523"/>
      <c r="J2651" s="523"/>
      <c r="K2651" s="523"/>
      <c r="L2651" s="348" t="s">
        <v>511</v>
      </c>
      <c r="M2651" s="341">
        <v>26.58</v>
      </c>
    </row>
    <row r="2652" spans="1:13" ht="13.5" customHeight="1" x14ac:dyDescent="0.25">
      <c r="A2652" s="340" t="s">
        <v>7053</v>
      </c>
      <c r="B2652" s="348" t="s">
        <v>384</v>
      </c>
      <c r="C2652" s="523" t="s">
        <v>14676</v>
      </c>
      <c r="D2652" s="523"/>
      <c r="E2652" s="523"/>
      <c r="F2652" s="523"/>
      <c r="G2652" s="523"/>
      <c r="H2652" s="523"/>
      <c r="I2652" s="523"/>
      <c r="J2652" s="523"/>
      <c r="K2652" s="523"/>
      <c r="L2652" s="348" t="s">
        <v>511</v>
      </c>
      <c r="M2652" s="341">
        <v>23.6</v>
      </c>
    </row>
    <row r="2653" spans="1:13" ht="12.75" customHeight="1" x14ac:dyDescent="0.25">
      <c r="A2653" s="338" t="s">
        <v>14677</v>
      </c>
      <c r="B2653" s="347" t="s">
        <v>384</v>
      </c>
      <c r="C2653" s="524" t="s">
        <v>14678</v>
      </c>
      <c r="D2653" s="524"/>
      <c r="E2653" s="524"/>
      <c r="F2653" s="524"/>
      <c r="G2653" s="524"/>
      <c r="H2653" s="524"/>
      <c r="I2653" s="524"/>
      <c r="J2653" s="524"/>
      <c r="K2653" s="524"/>
      <c r="L2653" s="339"/>
      <c r="M2653" s="339"/>
    </row>
    <row r="2654" spans="1:13" ht="12.75" customHeight="1" x14ac:dyDescent="0.25">
      <c r="A2654" s="340" t="s">
        <v>7055</v>
      </c>
      <c r="B2654" s="348" t="s">
        <v>384</v>
      </c>
      <c r="C2654" s="523" t="s">
        <v>14679</v>
      </c>
      <c r="D2654" s="523"/>
      <c r="E2654" s="523"/>
      <c r="F2654" s="523"/>
      <c r="G2654" s="523"/>
      <c r="H2654" s="523"/>
      <c r="I2654" s="523"/>
      <c r="J2654" s="523"/>
      <c r="K2654" s="523"/>
      <c r="L2654" s="348" t="s">
        <v>511</v>
      </c>
      <c r="M2654" s="341">
        <v>9.76</v>
      </c>
    </row>
    <row r="2655" spans="1:13" ht="13.5" customHeight="1" x14ac:dyDescent="0.25">
      <c r="A2655" s="340" t="s">
        <v>7057</v>
      </c>
      <c r="B2655" s="348" t="s">
        <v>384</v>
      </c>
      <c r="C2655" s="523" t="s">
        <v>14680</v>
      </c>
      <c r="D2655" s="523"/>
      <c r="E2655" s="523"/>
      <c r="F2655" s="523"/>
      <c r="G2655" s="523"/>
      <c r="H2655" s="523"/>
      <c r="I2655" s="523"/>
      <c r="J2655" s="523"/>
      <c r="K2655" s="523"/>
      <c r="L2655" s="348" t="s">
        <v>511</v>
      </c>
      <c r="M2655" s="341">
        <v>7.32</v>
      </c>
    </row>
    <row r="2656" spans="1:13" ht="12.75" customHeight="1" x14ac:dyDescent="0.25">
      <c r="A2656" s="338" t="s">
        <v>14681</v>
      </c>
      <c r="B2656" s="347" t="s">
        <v>384</v>
      </c>
      <c r="C2656" s="524" t="s">
        <v>14682</v>
      </c>
      <c r="D2656" s="524"/>
      <c r="E2656" s="524"/>
      <c r="F2656" s="524"/>
      <c r="G2656" s="524"/>
      <c r="H2656" s="524"/>
      <c r="I2656" s="524"/>
      <c r="J2656" s="524"/>
      <c r="K2656" s="524"/>
      <c r="L2656" s="339"/>
      <c r="M2656" s="339"/>
    </row>
    <row r="2657" spans="1:13" ht="13.5" customHeight="1" x14ac:dyDescent="0.25">
      <c r="A2657" s="340" t="s">
        <v>7059</v>
      </c>
      <c r="B2657" s="348" t="s">
        <v>384</v>
      </c>
      <c r="C2657" s="523" t="s">
        <v>14683</v>
      </c>
      <c r="D2657" s="523"/>
      <c r="E2657" s="523"/>
      <c r="F2657" s="523"/>
      <c r="G2657" s="523"/>
      <c r="H2657" s="523"/>
      <c r="I2657" s="523"/>
      <c r="J2657" s="523"/>
      <c r="K2657" s="523"/>
      <c r="L2657" s="348" t="s">
        <v>511</v>
      </c>
      <c r="M2657" s="341">
        <v>460.69</v>
      </c>
    </row>
    <row r="2658" spans="1:13" ht="12.75" customHeight="1" x14ac:dyDescent="0.25">
      <c r="A2658" s="340" t="s">
        <v>7061</v>
      </c>
      <c r="B2658" s="348" t="s">
        <v>384</v>
      </c>
      <c r="C2658" s="523" t="s">
        <v>14684</v>
      </c>
      <c r="D2658" s="523"/>
      <c r="E2658" s="523"/>
      <c r="F2658" s="523"/>
      <c r="G2658" s="523"/>
      <c r="H2658" s="523"/>
      <c r="I2658" s="523"/>
      <c r="J2658" s="523"/>
      <c r="K2658" s="523"/>
      <c r="L2658" s="348" t="s">
        <v>511</v>
      </c>
      <c r="M2658" s="341">
        <v>238.02</v>
      </c>
    </row>
    <row r="2659" spans="1:13" ht="12.75" customHeight="1" x14ac:dyDescent="0.25">
      <c r="A2659" s="338" t="s">
        <v>14685</v>
      </c>
      <c r="B2659" s="347" t="s">
        <v>384</v>
      </c>
      <c r="C2659" s="524" t="s">
        <v>14686</v>
      </c>
      <c r="D2659" s="524"/>
      <c r="E2659" s="524"/>
      <c r="F2659" s="524"/>
      <c r="G2659" s="524"/>
      <c r="H2659" s="524"/>
      <c r="I2659" s="524"/>
      <c r="J2659" s="524"/>
      <c r="K2659" s="524"/>
      <c r="L2659" s="339"/>
      <c r="M2659" s="339"/>
    </row>
    <row r="2660" spans="1:13" ht="13.5" customHeight="1" x14ac:dyDescent="0.25">
      <c r="A2660" s="340" t="s">
        <v>7063</v>
      </c>
      <c r="B2660" s="348" t="s">
        <v>384</v>
      </c>
      <c r="C2660" s="523" t="s">
        <v>7064</v>
      </c>
      <c r="D2660" s="523"/>
      <c r="E2660" s="523"/>
      <c r="F2660" s="523"/>
      <c r="G2660" s="523"/>
      <c r="H2660" s="523"/>
      <c r="I2660" s="523"/>
      <c r="J2660" s="523"/>
      <c r="K2660" s="523"/>
      <c r="L2660" s="348" t="s">
        <v>511</v>
      </c>
      <c r="M2660" s="341">
        <v>95.29</v>
      </c>
    </row>
    <row r="2661" spans="1:13" ht="2.25" customHeight="1" x14ac:dyDescent="0.25">
      <c r="C2661" s="523"/>
      <c r="D2661" s="523"/>
      <c r="E2661" s="523"/>
      <c r="F2661" s="523"/>
      <c r="G2661" s="523"/>
      <c r="H2661" s="523"/>
      <c r="I2661" s="523"/>
      <c r="J2661" s="523"/>
      <c r="K2661" s="523"/>
    </row>
    <row r="2662" spans="1:13" ht="12.75" customHeight="1" x14ac:dyDescent="0.25">
      <c r="A2662" s="340" t="s">
        <v>7065</v>
      </c>
      <c r="B2662" s="348" t="s">
        <v>384</v>
      </c>
      <c r="C2662" s="523" t="s">
        <v>7066</v>
      </c>
      <c r="D2662" s="523"/>
      <c r="E2662" s="523"/>
      <c r="F2662" s="523"/>
      <c r="G2662" s="523"/>
      <c r="H2662" s="523"/>
      <c r="I2662" s="523"/>
      <c r="J2662" s="523"/>
      <c r="K2662" s="523"/>
      <c r="L2662" s="348" t="s">
        <v>511</v>
      </c>
      <c r="M2662" s="341">
        <v>36.86</v>
      </c>
    </row>
    <row r="2663" spans="1:13" ht="3" customHeight="1" x14ac:dyDescent="0.25">
      <c r="C2663" s="523"/>
      <c r="D2663" s="523"/>
      <c r="E2663" s="523"/>
      <c r="F2663" s="523"/>
      <c r="G2663" s="523"/>
      <c r="H2663" s="523"/>
      <c r="I2663" s="523"/>
      <c r="J2663" s="523"/>
      <c r="K2663" s="523"/>
    </row>
    <row r="2664" spans="1:13" ht="12.75" customHeight="1" x14ac:dyDescent="0.25">
      <c r="A2664" s="338" t="s">
        <v>14687</v>
      </c>
      <c r="B2664" s="347" t="s">
        <v>384</v>
      </c>
      <c r="C2664" s="524" t="s">
        <v>14688</v>
      </c>
      <c r="D2664" s="524"/>
      <c r="E2664" s="524"/>
      <c r="F2664" s="524"/>
      <c r="G2664" s="524"/>
      <c r="H2664" s="524"/>
      <c r="I2664" s="524"/>
      <c r="J2664" s="524"/>
      <c r="K2664" s="524"/>
      <c r="L2664" s="339"/>
      <c r="M2664" s="339"/>
    </row>
    <row r="2665" spans="1:13" ht="13.5" customHeight="1" x14ac:dyDescent="0.25">
      <c r="A2665" s="340" t="s">
        <v>7067</v>
      </c>
      <c r="B2665" s="348" t="s">
        <v>384</v>
      </c>
      <c r="C2665" s="523" t="s">
        <v>7068</v>
      </c>
      <c r="D2665" s="523"/>
      <c r="E2665" s="523"/>
      <c r="F2665" s="523"/>
      <c r="G2665" s="523"/>
      <c r="H2665" s="523"/>
      <c r="I2665" s="523"/>
      <c r="J2665" s="523"/>
      <c r="K2665" s="523"/>
      <c r="L2665" s="348" t="s">
        <v>511</v>
      </c>
      <c r="M2665" s="341">
        <v>252.4</v>
      </c>
    </row>
    <row r="2666" spans="1:13" ht="2.25" customHeight="1" x14ac:dyDescent="0.25">
      <c r="C2666" s="523"/>
      <c r="D2666" s="523"/>
      <c r="E2666" s="523"/>
      <c r="F2666" s="523"/>
      <c r="G2666" s="523"/>
      <c r="H2666" s="523"/>
      <c r="I2666" s="523"/>
      <c r="J2666" s="523"/>
      <c r="K2666" s="523"/>
    </row>
    <row r="2667" spans="1:13" ht="12.75" customHeight="1" x14ac:dyDescent="0.25">
      <c r="A2667" s="340" t="s">
        <v>7069</v>
      </c>
      <c r="B2667" s="348" t="s">
        <v>384</v>
      </c>
      <c r="C2667" s="523" t="s">
        <v>7070</v>
      </c>
      <c r="D2667" s="523"/>
      <c r="E2667" s="523"/>
      <c r="F2667" s="523"/>
      <c r="G2667" s="523"/>
      <c r="H2667" s="523"/>
      <c r="I2667" s="523"/>
      <c r="J2667" s="523"/>
      <c r="K2667" s="523"/>
      <c r="L2667" s="348" t="s">
        <v>511</v>
      </c>
      <c r="M2667" s="341">
        <v>106.83</v>
      </c>
    </row>
    <row r="2668" spans="1:13" ht="3" customHeight="1" x14ac:dyDescent="0.25">
      <c r="C2668" s="523"/>
      <c r="D2668" s="523"/>
      <c r="E2668" s="523"/>
      <c r="F2668" s="523"/>
      <c r="G2668" s="523"/>
      <c r="H2668" s="523"/>
      <c r="I2668" s="523"/>
      <c r="J2668" s="523"/>
      <c r="K2668" s="523"/>
    </row>
    <row r="2669" spans="1:13" ht="12.75" customHeight="1" x14ac:dyDescent="0.25">
      <c r="A2669" s="338" t="s">
        <v>14689</v>
      </c>
      <c r="B2669" s="347" t="s">
        <v>384</v>
      </c>
      <c r="C2669" s="524" t="s">
        <v>14690</v>
      </c>
      <c r="D2669" s="524"/>
      <c r="E2669" s="524"/>
      <c r="F2669" s="524"/>
      <c r="G2669" s="524"/>
      <c r="H2669" s="524"/>
      <c r="I2669" s="524"/>
      <c r="J2669" s="524"/>
      <c r="K2669" s="524"/>
      <c r="L2669" s="339"/>
      <c r="M2669" s="339"/>
    </row>
    <row r="2670" spans="1:13" ht="13.5" customHeight="1" x14ac:dyDescent="0.25">
      <c r="A2670" s="340" t="s">
        <v>7071</v>
      </c>
      <c r="B2670" s="348" t="s">
        <v>384</v>
      </c>
      <c r="C2670" s="523" t="s">
        <v>14691</v>
      </c>
      <c r="D2670" s="523"/>
      <c r="E2670" s="523"/>
      <c r="F2670" s="523"/>
      <c r="G2670" s="523"/>
      <c r="H2670" s="523"/>
      <c r="I2670" s="523"/>
      <c r="J2670" s="523"/>
      <c r="K2670" s="523"/>
      <c r="L2670" s="348" t="s">
        <v>511</v>
      </c>
      <c r="M2670" s="341">
        <v>883.25</v>
      </c>
    </row>
    <row r="2671" spans="1:13" ht="12.75" customHeight="1" x14ac:dyDescent="0.25">
      <c r="A2671" s="340" t="s">
        <v>7073</v>
      </c>
      <c r="B2671" s="348" t="s">
        <v>384</v>
      </c>
      <c r="C2671" s="523" t="s">
        <v>14692</v>
      </c>
      <c r="D2671" s="523"/>
      <c r="E2671" s="523"/>
      <c r="F2671" s="523"/>
      <c r="G2671" s="523"/>
      <c r="H2671" s="523"/>
      <c r="I2671" s="523"/>
      <c r="J2671" s="523"/>
      <c r="K2671" s="523"/>
      <c r="L2671" s="348" t="s">
        <v>511</v>
      </c>
      <c r="M2671" s="341">
        <v>396.08</v>
      </c>
    </row>
    <row r="2672" spans="1:13" ht="12.75" customHeight="1" x14ac:dyDescent="0.25">
      <c r="A2672" s="340" t="s">
        <v>7075</v>
      </c>
      <c r="B2672" s="348" t="s">
        <v>384</v>
      </c>
      <c r="C2672" s="523" t="s">
        <v>7076</v>
      </c>
      <c r="D2672" s="523"/>
      <c r="E2672" s="523"/>
      <c r="F2672" s="523"/>
      <c r="G2672" s="523"/>
      <c r="H2672" s="523"/>
      <c r="I2672" s="523"/>
      <c r="J2672" s="523"/>
      <c r="K2672" s="523"/>
      <c r="L2672" s="348" t="s">
        <v>511</v>
      </c>
      <c r="M2672" s="341">
        <v>285.95</v>
      </c>
    </row>
    <row r="2673" spans="1:13" ht="3" customHeight="1" x14ac:dyDescent="0.25">
      <c r="C2673" s="523"/>
      <c r="D2673" s="523"/>
      <c r="E2673" s="523"/>
      <c r="F2673" s="523"/>
      <c r="G2673" s="523"/>
      <c r="H2673" s="523"/>
      <c r="I2673" s="523"/>
      <c r="J2673" s="523"/>
      <c r="K2673" s="523"/>
    </row>
    <row r="2674" spans="1:13" ht="12.75" customHeight="1" x14ac:dyDescent="0.25">
      <c r="A2674" s="340" t="s">
        <v>7077</v>
      </c>
      <c r="B2674" s="348" t="s">
        <v>384</v>
      </c>
      <c r="C2674" s="523" t="s">
        <v>7078</v>
      </c>
      <c r="D2674" s="523"/>
      <c r="E2674" s="523"/>
      <c r="F2674" s="523"/>
      <c r="G2674" s="523"/>
      <c r="H2674" s="523"/>
      <c r="I2674" s="523"/>
      <c r="J2674" s="523"/>
      <c r="K2674" s="523"/>
      <c r="L2674" s="348" t="s">
        <v>511</v>
      </c>
      <c r="M2674" s="341">
        <v>105.67</v>
      </c>
    </row>
    <row r="2675" spans="1:13" ht="2.25" customHeight="1" x14ac:dyDescent="0.25">
      <c r="C2675" s="523"/>
      <c r="D2675" s="523"/>
      <c r="E2675" s="523"/>
      <c r="F2675" s="523"/>
      <c r="G2675" s="523"/>
      <c r="H2675" s="523"/>
      <c r="I2675" s="523"/>
      <c r="J2675" s="523"/>
      <c r="K2675" s="523"/>
    </row>
    <row r="2676" spans="1:13" ht="13.5" customHeight="1" x14ac:dyDescent="0.25">
      <c r="A2676" s="340" t="s">
        <v>7079</v>
      </c>
      <c r="B2676" s="348" t="s">
        <v>384</v>
      </c>
      <c r="C2676" s="523" t="s">
        <v>7080</v>
      </c>
      <c r="D2676" s="523"/>
      <c r="E2676" s="523"/>
      <c r="F2676" s="523"/>
      <c r="G2676" s="523"/>
      <c r="H2676" s="523"/>
      <c r="I2676" s="523"/>
      <c r="J2676" s="523"/>
      <c r="K2676" s="523"/>
      <c r="L2676" s="348" t="s">
        <v>511</v>
      </c>
      <c r="M2676" s="341">
        <v>158.59</v>
      </c>
    </row>
    <row r="2677" spans="1:13" ht="12.75" customHeight="1" x14ac:dyDescent="0.25">
      <c r="A2677" s="340" t="s">
        <v>7081</v>
      </c>
      <c r="B2677" s="348" t="s">
        <v>384</v>
      </c>
      <c r="C2677" s="523" t="s">
        <v>7082</v>
      </c>
      <c r="D2677" s="523"/>
      <c r="E2677" s="523"/>
      <c r="F2677" s="523"/>
      <c r="G2677" s="523"/>
      <c r="H2677" s="523"/>
      <c r="I2677" s="523"/>
      <c r="J2677" s="523"/>
      <c r="K2677" s="523"/>
      <c r="L2677" s="348" t="s">
        <v>511</v>
      </c>
      <c r="M2677" s="341">
        <v>33.74</v>
      </c>
    </row>
    <row r="2678" spans="1:13" ht="13.5" customHeight="1" x14ac:dyDescent="0.25">
      <c r="A2678" s="338" t="s">
        <v>14693</v>
      </c>
      <c r="B2678" s="347" t="s">
        <v>384</v>
      </c>
      <c r="C2678" s="524" t="s">
        <v>14694</v>
      </c>
      <c r="D2678" s="524"/>
      <c r="E2678" s="524"/>
      <c r="F2678" s="524"/>
      <c r="G2678" s="524"/>
      <c r="H2678" s="524"/>
      <c r="I2678" s="524"/>
      <c r="J2678" s="524"/>
      <c r="K2678" s="524"/>
      <c r="L2678" s="339"/>
      <c r="M2678" s="339"/>
    </row>
    <row r="2679" spans="1:13" ht="12.75" customHeight="1" x14ac:dyDescent="0.25">
      <c r="A2679" s="340" t="s">
        <v>7085</v>
      </c>
      <c r="B2679" s="348" t="s">
        <v>384</v>
      </c>
      <c r="C2679" s="523" t="s">
        <v>7086</v>
      </c>
      <c r="D2679" s="523"/>
      <c r="E2679" s="523"/>
      <c r="F2679" s="523"/>
      <c r="G2679" s="523"/>
      <c r="H2679" s="523"/>
      <c r="I2679" s="523"/>
      <c r="J2679" s="523"/>
      <c r="K2679" s="523"/>
      <c r="L2679" s="348" t="s">
        <v>511</v>
      </c>
      <c r="M2679" s="341">
        <v>94.92</v>
      </c>
    </row>
    <row r="2680" spans="1:13" ht="12.75" customHeight="1" x14ac:dyDescent="0.25">
      <c r="A2680" s="340" t="s">
        <v>7087</v>
      </c>
      <c r="B2680" s="348" t="s">
        <v>384</v>
      </c>
      <c r="C2680" s="523" t="s">
        <v>7088</v>
      </c>
      <c r="D2680" s="523"/>
      <c r="E2680" s="523"/>
      <c r="F2680" s="523"/>
      <c r="G2680" s="523"/>
      <c r="H2680" s="523"/>
      <c r="I2680" s="523"/>
      <c r="J2680" s="523"/>
      <c r="K2680" s="523"/>
      <c r="L2680" s="348" t="s">
        <v>511</v>
      </c>
      <c r="M2680" s="341">
        <v>68.36</v>
      </c>
    </row>
    <row r="2681" spans="1:13" ht="13.5" customHeight="1" x14ac:dyDescent="0.25">
      <c r="A2681" s="338" t="s">
        <v>14695</v>
      </c>
      <c r="B2681" s="347" t="s">
        <v>384</v>
      </c>
      <c r="C2681" s="524" t="s">
        <v>14696</v>
      </c>
      <c r="D2681" s="524"/>
      <c r="E2681" s="524"/>
      <c r="F2681" s="524"/>
      <c r="G2681" s="524"/>
      <c r="H2681" s="524"/>
      <c r="I2681" s="524"/>
      <c r="J2681" s="524"/>
      <c r="K2681" s="524"/>
      <c r="L2681" s="339"/>
      <c r="M2681" s="339"/>
    </row>
    <row r="2682" spans="1:13" ht="12.75" customHeight="1" x14ac:dyDescent="0.25">
      <c r="A2682" s="340" t="s">
        <v>7089</v>
      </c>
      <c r="B2682" s="348" t="s">
        <v>384</v>
      </c>
      <c r="C2682" s="523" t="s">
        <v>7090</v>
      </c>
      <c r="D2682" s="523"/>
      <c r="E2682" s="523"/>
      <c r="F2682" s="523"/>
      <c r="G2682" s="523"/>
      <c r="H2682" s="523"/>
      <c r="I2682" s="523"/>
      <c r="J2682" s="523"/>
      <c r="K2682" s="523"/>
      <c r="L2682" s="348" t="s">
        <v>511</v>
      </c>
      <c r="M2682" s="341">
        <v>2.19</v>
      </c>
    </row>
    <row r="2683" spans="1:13" ht="13.5" customHeight="1" x14ac:dyDescent="0.25">
      <c r="A2683" s="340" t="s">
        <v>7091</v>
      </c>
      <c r="B2683" s="348" t="s">
        <v>384</v>
      </c>
      <c r="C2683" s="523" t="s">
        <v>7092</v>
      </c>
      <c r="D2683" s="523"/>
      <c r="E2683" s="523"/>
      <c r="F2683" s="523"/>
      <c r="G2683" s="523"/>
      <c r="H2683" s="523"/>
      <c r="I2683" s="523"/>
      <c r="J2683" s="523"/>
      <c r="K2683" s="523"/>
      <c r="L2683" s="348" t="s">
        <v>511</v>
      </c>
      <c r="M2683" s="341">
        <v>0.63</v>
      </c>
    </row>
    <row r="2684" spans="1:13" ht="12.75" customHeight="1" x14ac:dyDescent="0.25">
      <c r="A2684" s="338" t="s">
        <v>14697</v>
      </c>
      <c r="B2684" s="347" t="s">
        <v>384</v>
      </c>
      <c r="C2684" s="524" t="s">
        <v>14698</v>
      </c>
      <c r="D2684" s="524"/>
      <c r="E2684" s="524"/>
      <c r="F2684" s="524"/>
      <c r="G2684" s="524"/>
      <c r="H2684" s="524"/>
      <c r="I2684" s="524"/>
      <c r="J2684" s="524"/>
      <c r="K2684" s="524"/>
      <c r="L2684" s="339"/>
      <c r="M2684" s="339"/>
    </row>
    <row r="2685" spans="1:13" ht="12.75" customHeight="1" x14ac:dyDescent="0.25">
      <c r="A2685" s="340" t="s">
        <v>7105</v>
      </c>
      <c r="B2685" s="348" t="s">
        <v>384</v>
      </c>
      <c r="C2685" s="523" t="s">
        <v>7106</v>
      </c>
      <c r="D2685" s="523"/>
      <c r="E2685" s="523"/>
      <c r="F2685" s="523"/>
      <c r="G2685" s="523"/>
      <c r="H2685" s="523"/>
      <c r="I2685" s="523"/>
      <c r="J2685" s="523"/>
      <c r="K2685" s="523"/>
      <c r="L2685" s="348" t="s">
        <v>511</v>
      </c>
      <c r="M2685" s="341">
        <v>25.4</v>
      </c>
    </row>
    <row r="2686" spans="1:13" ht="13.5" customHeight="1" x14ac:dyDescent="0.25">
      <c r="A2686" s="340" t="s">
        <v>7107</v>
      </c>
      <c r="B2686" s="348" t="s">
        <v>384</v>
      </c>
      <c r="C2686" s="523" t="s">
        <v>7108</v>
      </c>
      <c r="D2686" s="523"/>
      <c r="E2686" s="523"/>
      <c r="F2686" s="523"/>
      <c r="G2686" s="523"/>
      <c r="H2686" s="523"/>
      <c r="I2686" s="523"/>
      <c r="J2686" s="523"/>
      <c r="K2686" s="523"/>
      <c r="L2686" s="348" t="s">
        <v>511</v>
      </c>
      <c r="M2686" s="341">
        <v>20.23</v>
      </c>
    </row>
    <row r="2687" spans="1:13" ht="12.75" customHeight="1" x14ac:dyDescent="0.25">
      <c r="A2687" s="340" t="s">
        <v>7109</v>
      </c>
      <c r="B2687" s="348" t="s">
        <v>384</v>
      </c>
      <c r="C2687" s="523" t="s">
        <v>7110</v>
      </c>
      <c r="D2687" s="523"/>
      <c r="E2687" s="523"/>
      <c r="F2687" s="523"/>
      <c r="G2687" s="523"/>
      <c r="H2687" s="523"/>
      <c r="I2687" s="523"/>
      <c r="J2687" s="523"/>
      <c r="K2687" s="523"/>
      <c r="L2687" s="348" t="s">
        <v>511</v>
      </c>
      <c r="M2687" s="341">
        <v>8.7100000000000009</v>
      </c>
    </row>
    <row r="2688" spans="1:13" ht="13.5" customHeight="1" x14ac:dyDescent="0.25">
      <c r="A2688" s="340" t="s">
        <v>7111</v>
      </c>
      <c r="B2688" s="348" t="s">
        <v>384</v>
      </c>
      <c r="C2688" s="523" t="s">
        <v>7112</v>
      </c>
      <c r="D2688" s="523"/>
      <c r="E2688" s="523"/>
      <c r="F2688" s="523"/>
      <c r="G2688" s="523"/>
      <c r="H2688" s="523"/>
      <c r="I2688" s="523"/>
      <c r="J2688" s="523"/>
      <c r="K2688" s="523"/>
      <c r="L2688" s="348" t="s">
        <v>511</v>
      </c>
      <c r="M2688" s="341">
        <v>1.58</v>
      </c>
    </row>
    <row r="2689" spans="1:13" ht="12.75" customHeight="1" x14ac:dyDescent="0.25">
      <c r="A2689" s="340" t="s">
        <v>7113</v>
      </c>
      <c r="B2689" s="348" t="s">
        <v>384</v>
      </c>
      <c r="C2689" s="523" t="s">
        <v>7114</v>
      </c>
      <c r="D2689" s="523"/>
      <c r="E2689" s="523"/>
      <c r="F2689" s="523"/>
      <c r="G2689" s="523"/>
      <c r="H2689" s="523"/>
      <c r="I2689" s="523"/>
      <c r="J2689" s="523"/>
      <c r="K2689" s="523"/>
      <c r="L2689" s="348" t="s">
        <v>511</v>
      </c>
      <c r="M2689" s="341">
        <v>0.41</v>
      </c>
    </row>
    <row r="2690" spans="1:13" ht="12.75" customHeight="1" x14ac:dyDescent="0.25">
      <c r="A2690" s="340" t="s">
        <v>7115</v>
      </c>
      <c r="B2690" s="348" t="s">
        <v>384</v>
      </c>
      <c r="C2690" s="523" t="s">
        <v>7116</v>
      </c>
      <c r="D2690" s="523"/>
      <c r="E2690" s="523"/>
      <c r="F2690" s="523"/>
      <c r="G2690" s="523"/>
      <c r="H2690" s="523"/>
      <c r="I2690" s="523"/>
      <c r="J2690" s="523"/>
      <c r="K2690" s="523"/>
      <c r="L2690" s="348" t="s">
        <v>511</v>
      </c>
      <c r="M2690" s="341">
        <v>0.55000000000000004</v>
      </c>
    </row>
    <row r="2691" spans="1:13" ht="13.5" customHeight="1" x14ac:dyDescent="0.25">
      <c r="A2691" s="338" t="s">
        <v>14699</v>
      </c>
      <c r="B2691" s="347" t="s">
        <v>384</v>
      </c>
      <c r="C2691" s="524" t="s">
        <v>14700</v>
      </c>
      <c r="D2691" s="524"/>
      <c r="E2691" s="524"/>
      <c r="F2691" s="524"/>
      <c r="G2691" s="524"/>
      <c r="H2691" s="524"/>
      <c r="I2691" s="524"/>
      <c r="J2691" s="524"/>
      <c r="K2691" s="524"/>
      <c r="L2691" s="339"/>
      <c r="M2691" s="339"/>
    </row>
    <row r="2692" spans="1:13" ht="12.75" customHeight="1" x14ac:dyDescent="0.25">
      <c r="A2692" s="340" t="s">
        <v>7117</v>
      </c>
      <c r="B2692" s="348" t="s">
        <v>384</v>
      </c>
      <c r="C2692" s="523" t="s">
        <v>7118</v>
      </c>
      <c r="D2692" s="523"/>
      <c r="E2692" s="523"/>
      <c r="F2692" s="523"/>
      <c r="G2692" s="523"/>
      <c r="H2692" s="523"/>
      <c r="I2692" s="523"/>
      <c r="J2692" s="523"/>
      <c r="K2692" s="523"/>
      <c r="L2692" s="348" t="s">
        <v>511</v>
      </c>
      <c r="M2692" s="341">
        <v>1.68</v>
      </c>
    </row>
    <row r="2693" spans="1:13" ht="12.75" customHeight="1" x14ac:dyDescent="0.25">
      <c r="A2693" s="340" t="s">
        <v>14701</v>
      </c>
      <c r="B2693" s="348" t="s">
        <v>384</v>
      </c>
      <c r="C2693" s="523" t="s">
        <v>14702</v>
      </c>
      <c r="D2693" s="523"/>
      <c r="E2693" s="523"/>
      <c r="F2693" s="523"/>
      <c r="G2693" s="523"/>
      <c r="H2693" s="523"/>
      <c r="I2693" s="523"/>
      <c r="J2693" s="523"/>
      <c r="K2693" s="523"/>
      <c r="L2693" s="348" t="s">
        <v>511</v>
      </c>
      <c r="M2693" s="341">
        <v>0.1</v>
      </c>
    </row>
    <row r="2694" spans="1:13" ht="4.5" customHeight="1" x14ac:dyDescent="0.25">
      <c r="A2694" s="517"/>
      <c r="B2694" s="517"/>
      <c r="C2694" s="517"/>
      <c r="D2694" s="517"/>
      <c r="E2694" s="517"/>
      <c r="F2694" s="517"/>
      <c r="G2694" s="517"/>
      <c r="H2694" s="517"/>
      <c r="I2694" s="517"/>
      <c r="J2694" s="517"/>
      <c r="K2694" s="517"/>
      <c r="L2694" s="517"/>
      <c r="M2694" s="517"/>
    </row>
  </sheetData>
  <mergeCells count="2644">
    <mergeCell ref="C10:K10"/>
    <mergeCell ref="C11:K11"/>
    <mergeCell ref="C12:K12"/>
    <mergeCell ref="C13:K13"/>
    <mergeCell ref="C14:K14"/>
    <mergeCell ref="C15:K15"/>
    <mergeCell ref="E1:I1"/>
    <mergeCell ref="E3:F3"/>
    <mergeCell ref="G3:H3"/>
    <mergeCell ref="F5:G6"/>
    <mergeCell ref="C8:K8"/>
    <mergeCell ref="C9:K9"/>
    <mergeCell ref="C449:K449"/>
    <mergeCell ref="C450:K450"/>
    <mergeCell ref="C28:K28"/>
    <mergeCell ref="C29:K29"/>
    <mergeCell ref="C30:K30"/>
    <mergeCell ref="C31:K31"/>
    <mergeCell ref="C32:K32"/>
    <mergeCell ref="C33:K33"/>
    <mergeCell ref="C22:K22"/>
    <mergeCell ref="C23:K23"/>
    <mergeCell ref="C24:K24"/>
    <mergeCell ref="C25:K25"/>
    <mergeCell ref="C26:K26"/>
    <mergeCell ref="C27:K27"/>
    <mergeCell ref="C16:K16"/>
    <mergeCell ref="C17:K17"/>
    <mergeCell ref="C18:K18"/>
    <mergeCell ref="C19:K19"/>
    <mergeCell ref="C20:K20"/>
    <mergeCell ref="C21:K21"/>
    <mergeCell ref="C46:K46"/>
    <mergeCell ref="C47:K47"/>
    <mergeCell ref="C48:K48"/>
    <mergeCell ref="C49:K49"/>
    <mergeCell ref="C50:K50"/>
    <mergeCell ref="C51:K51"/>
    <mergeCell ref="C40:K40"/>
    <mergeCell ref="C41:K41"/>
    <mergeCell ref="C42:K42"/>
    <mergeCell ref="C43:K43"/>
    <mergeCell ref="C44:K44"/>
    <mergeCell ref="C45:K45"/>
    <mergeCell ref="C34:K34"/>
    <mergeCell ref="C35:K35"/>
    <mergeCell ref="C36:K36"/>
    <mergeCell ref="C37:K37"/>
    <mergeCell ref="C38:K38"/>
    <mergeCell ref="C39:K39"/>
    <mergeCell ref="C64:K64"/>
    <mergeCell ref="C65:K65"/>
    <mergeCell ref="C66:K66"/>
    <mergeCell ref="C67:K67"/>
    <mergeCell ref="C68:K68"/>
    <mergeCell ref="C69:K69"/>
    <mergeCell ref="C58:K58"/>
    <mergeCell ref="C59:K59"/>
    <mergeCell ref="C60:K60"/>
    <mergeCell ref="C61:K61"/>
    <mergeCell ref="C62:K62"/>
    <mergeCell ref="C63:K63"/>
    <mergeCell ref="C52:K52"/>
    <mergeCell ref="C53:K53"/>
    <mergeCell ref="C54:K54"/>
    <mergeCell ref="C55:K55"/>
    <mergeCell ref="C56:K56"/>
    <mergeCell ref="C57:K57"/>
    <mergeCell ref="C82:K82"/>
    <mergeCell ref="C83:K83"/>
    <mergeCell ref="C84:K84"/>
    <mergeCell ref="C85:K85"/>
    <mergeCell ref="C86:K86"/>
    <mergeCell ref="C87:K87"/>
    <mergeCell ref="C76:K76"/>
    <mergeCell ref="C77:K77"/>
    <mergeCell ref="C78:K78"/>
    <mergeCell ref="C79:K79"/>
    <mergeCell ref="C80:K80"/>
    <mergeCell ref="C81:K81"/>
    <mergeCell ref="C70:K70"/>
    <mergeCell ref="C71:K71"/>
    <mergeCell ref="C72:K72"/>
    <mergeCell ref="C73:K73"/>
    <mergeCell ref="C74:K74"/>
    <mergeCell ref="C75:K75"/>
    <mergeCell ref="C100:K100"/>
    <mergeCell ref="C101:K101"/>
    <mergeCell ref="C102:K102"/>
    <mergeCell ref="C103:K103"/>
    <mergeCell ref="C104:K104"/>
    <mergeCell ref="C105:K105"/>
    <mergeCell ref="C94:K94"/>
    <mergeCell ref="C95:K95"/>
    <mergeCell ref="C96:K96"/>
    <mergeCell ref="C97:K97"/>
    <mergeCell ref="C98:K98"/>
    <mergeCell ref="C99:K99"/>
    <mergeCell ref="C88:K88"/>
    <mergeCell ref="C89:K89"/>
    <mergeCell ref="C90:K90"/>
    <mergeCell ref="C91:K91"/>
    <mergeCell ref="C92:K92"/>
    <mergeCell ref="C93:K93"/>
    <mergeCell ref="C118:K118"/>
    <mergeCell ref="C119:K119"/>
    <mergeCell ref="C120:K120"/>
    <mergeCell ref="C121:K121"/>
    <mergeCell ref="C122:K122"/>
    <mergeCell ref="C123:K123"/>
    <mergeCell ref="C112:K112"/>
    <mergeCell ref="C113:K113"/>
    <mergeCell ref="C114:K114"/>
    <mergeCell ref="C115:K115"/>
    <mergeCell ref="C116:K116"/>
    <mergeCell ref="C117:K117"/>
    <mergeCell ref="C106:K106"/>
    <mergeCell ref="C107:K107"/>
    <mergeCell ref="C108:K108"/>
    <mergeCell ref="C109:K109"/>
    <mergeCell ref="C110:K110"/>
    <mergeCell ref="C111:K111"/>
    <mergeCell ref="C136:K136"/>
    <mergeCell ref="C137:K137"/>
    <mergeCell ref="C138:K138"/>
    <mergeCell ref="C139:K139"/>
    <mergeCell ref="C140:K140"/>
    <mergeCell ref="C141:K141"/>
    <mergeCell ref="C130:K130"/>
    <mergeCell ref="C131:K131"/>
    <mergeCell ref="C132:K132"/>
    <mergeCell ref="C133:K133"/>
    <mergeCell ref="C134:K134"/>
    <mergeCell ref="C135:K135"/>
    <mergeCell ref="C124:K124"/>
    <mergeCell ref="C125:K125"/>
    <mergeCell ref="C126:K126"/>
    <mergeCell ref="C127:K127"/>
    <mergeCell ref="C128:K128"/>
    <mergeCell ref="C129:K129"/>
    <mergeCell ref="C154:K154"/>
    <mergeCell ref="C155:K155"/>
    <mergeCell ref="C156:K156"/>
    <mergeCell ref="C157:K157"/>
    <mergeCell ref="C158:K158"/>
    <mergeCell ref="C159:K159"/>
    <mergeCell ref="C148:K148"/>
    <mergeCell ref="C149:K149"/>
    <mergeCell ref="C150:K150"/>
    <mergeCell ref="C151:K151"/>
    <mergeCell ref="C152:K152"/>
    <mergeCell ref="C153:K153"/>
    <mergeCell ref="C142:K142"/>
    <mergeCell ref="C143:K143"/>
    <mergeCell ref="C144:K144"/>
    <mergeCell ref="C145:K145"/>
    <mergeCell ref="C146:K146"/>
    <mergeCell ref="C147:K147"/>
    <mergeCell ref="C172:K172"/>
    <mergeCell ref="C173:K173"/>
    <mergeCell ref="C174:K174"/>
    <mergeCell ref="C175:K175"/>
    <mergeCell ref="C176:K176"/>
    <mergeCell ref="C177:K177"/>
    <mergeCell ref="C166:K166"/>
    <mergeCell ref="C167:K167"/>
    <mergeCell ref="C168:K168"/>
    <mergeCell ref="C169:K169"/>
    <mergeCell ref="C170:K170"/>
    <mergeCell ref="C171:K171"/>
    <mergeCell ref="C160:K160"/>
    <mergeCell ref="C161:K161"/>
    <mergeCell ref="C162:K162"/>
    <mergeCell ref="C163:K163"/>
    <mergeCell ref="C164:K164"/>
    <mergeCell ref="C165:K165"/>
    <mergeCell ref="C190:K190"/>
    <mergeCell ref="C191:K191"/>
    <mergeCell ref="C192:K192"/>
    <mergeCell ref="C193:K193"/>
    <mergeCell ref="C194:K194"/>
    <mergeCell ref="C195:K195"/>
    <mergeCell ref="C184:K184"/>
    <mergeCell ref="C185:K185"/>
    <mergeCell ref="C186:K186"/>
    <mergeCell ref="C187:K187"/>
    <mergeCell ref="C188:K188"/>
    <mergeCell ref="C189:K189"/>
    <mergeCell ref="C178:K178"/>
    <mergeCell ref="C179:K179"/>
    <mergeCell ref="C180:K180"/>
    <mergeCell ref="C181:K181"/>
    <mergeCell ref="C182:K182"/>
    <mergeCell ref="C183:K183"/>
    <mergeCell ref="C208:K208"/>
    <mergeCell ref="C209:K209"/>
    <mergeCell ref="C210:K210"/>
    <mergeCell ref="C211:K211"/>
    <mergeCell ref="C212:K212"/>
    <mergeCell ref="C213:K213"/>
    <mergeCell ref="C202:K202"/>
    <mergeCell ref="C203:K203"/>
    <mergeCell ref="C204:K204"/>
    <mergeCell ref="C205:K205"/>
    <mergeCell ref="C206:K206"/>
    <mergeCell ref="C207:K207"/>
    <mergeCell ref="C196:K196"/>
    <mergeCell ref="C197:K197"/>
    <mergeCell ref="C198:K198"/>
    <mergeCell ref="C199:K199"/>
    <mergeCell ref="C200:K200"/>
    <mergeCell ref="C201:K201"/>
    <mergeCell ref="C226:K226"/>
    <mergeCell ref="C227:K227"/>
    <mergeCell ref="C228:K228"/>
    <mergeCell ref="C229:K229"/>
    <mergeCell ref="C230:K230"/>
    <mergeCell ref="C231:K231"/>
    <mergeCell ref="C220:K220"/>
    <mergeCell ref="C221:K221"/>
    <mergeCell ref="C222:K222"/>
    <mergeCell ref="C223:K223"/>
    <mergeCell ref="C224:K224"/>
    <mergeCell ref="C225:K225"/>
    <mergeCell ref="C214:K214"/>
    <mergeCell ref="C215:K215"/>
    <mergeCell ref="C216:K216"/>
    <mergeCell ref="C217:K217"/>
    <mergeCell ref="C218:K218"/>
    <mergeCell ref="C219:K219"/>
    <mergeCell ref="C244:K244"/>
    <mergeCell ref="C245:K245"/>
    <mergeCell ref="C246:K246"/>
    <mergeCell ref="C247:K247"/>
    <mergeCell ref="C248:K248"/>
    <mergeCell ref="C249:K249"/>
    <mergeCell ref="C238:K238"/>
    <mergeCell ref="C239:K239"/>
    <mergeCell ref="C240:K240"/>
    <mergeCell ref="C241:K241"/>
    <mergeCell ref="C242:K242"/>
    <mergeCell ref="C243:K243"/>
    <mergeCell ref="C232:K232"/>
    <mergeCell ref="C233:K233"/>
    <mergeCell ref="C234:K234"/>
    <mergeCell ref="C235:K235"/>
    <mergeCell ref="C236:K236"/>
    <mergeCell ref="C237:K237"/>
    <mergeCell ref="C262:K262"/>
    <mergeCell ref="C263:K263"/>
    <mergeCell ref="C264:K264"/>
    <mergeCell ref="C265:K265"/>
    <mergeCell ref="C266:K266"/>
    <mergeCell ref="C267:K267"/>
    <mergeCell ref="C256:K256"/>
    <mergeCell ref="C257:K257"/>
    <mergeCell ref="C258:K258"/>
    <mergeCell ref="C259:K259"/>
    <mergeCell ref="C260:K260"/>
    <mergeCell ref="C261:K261"/>
    <mergeCell ref="C250:K250"/>
    <mergeCell ref="C251:K251"/>
    <mergeCell ref="C252:K252"/>
    <mergeCell ref="C253:K253"/>
    <mergeCell ref="C254:K254"/>
    <mergeCell ref="C255:K255"/>
    <mergeCell ref="C280:K280"/>
    <mergeCell ref="C281:K281"/>
    <mergeCell ref="C282:K282"/>
    <mergeCell ref="C283:K283"/>
    <mergeCell ref="C284:K284"/>
    <mergeCell ref="C285:K285"/>
    <mergeCell ref="C274:K274"/>
    <mergeCell ref="C275:K275"/>
    <mergeCell ref="C276:K276"/>
    <mergeCell ref="C277:K277"/>
    <mergeCell ref="C278:K278"/>
    <mergeCell ref="C279:K279"/>
    <mergeCell ref="C268:K268"/>
    <mergeCell ref="C269:K269"/>
    <mergeCell ref="C270:K270"/>
    <mergeCell ref="C271:K271"/>
    <mergeCell ref="C272:K272"/>
    <mergeCell ref="C273:K273"/>
    <mergeCell ref="C298:K298"/>
    <mergeCell ref="C299:K299"/>
    <mergeCell ref="C300:K300"/>
    <mergeCell ref="C301:K301"/>
    <mergeCell ref="C302:K302"/>
    <mergeCell ref="C303:K303"/>
    <mergeCell ref="C292:K292"/>
    <mergeCell ref="C293:K293"/>
    <mergeCell ref="C294:K294"/>
    <mergeCell ref="C295:K295"/>
    <mergeCell ref="C296:K296"/>
    <mergeCell ref="C297:K297"/>
    <mergeCell ref="C286:K286"/>
    <mergeCell ref="C287:K287"/>
    <mergeCell ref="C288:K288"/>
    <mergeCell ref="C289:K289"/>
    <mergeCell ref="C290:K290"/>
    <mergeCell ref="C291:K291"/>
    <mergeCell ref="C316:K316"/>
    <mergeCell ref="C310:K310"/>
    <mergeCell ref="C311:K311"/>
    <mergeCell ref="C312:K312"/>
    <mergeCell ref="C313:K313"/>
    <mergeCell ref="C314:K314"/>
    <mergeCell ref="C315:K315"/>
    <mergeCell ref="C304:K304"/>
    <mergeCell ref="C305:K305"/>
    <mergeCell ref="C306:K306"/>
    <mergeCell ref="C307:K307"/>
    <mergeCell ref="C308:K308"/>
    <mergeCell ref="C309:K309"/>
    <mergeCell ref="C317:K318"/>
    <mergeCell ref="C319:K320"/>
    <mergeCell ref="C321:K322"/>
    <mergeCell ref="C323:K324"/>
    <mergeCell ref="C325:K326"/>
    <mergeCell ref="C344:K344"/>
    <mergeCell ref="C345:K345"/>
    <mergeCell ref="C346:K346"/>
    <mergeCell ref="C347:K347"/>
    <mergeCell ref="C348:K348"/>
    <mergeCell ref="C349:K349"/>
    <mergeCell ref="C338:K338"/>
    <mergeCell ref="C339:K339"/>
    <mergeCell ref="C340:K340"/>
    <mergeCell ref="C341:K341"/>
    <mergeCell ref="C342:K342"/>
    <mergeCell ref="C343:K343"/>
    <mergeCell ref="C327:K328"/>
    <mergeCell ref="C329:K330"/>
    <mergeCell ref="C331:K332"/>
    <mergeCell ref="C333:K334"/>
    <mergeCell ref="C335:K336"/>
    <mergeCell ref="C337:K337"/>
    <mergeCell ref="C362:K362"/>
    <mergeCell ref="C363:K363"/>
    <mergeCell ref="C364:K364"/>
    <mergeCell ref="C365:K365"/>
    <mergeCell ref="C366:K366"/>
    <mergeCell ref="C367:K367"/>
    <mergeCell ref="C356:K356"/>
    <mergeCell ref="C357:K357"/>
    <mergeCell ref="C358:K358"/>
    <mergeCell ref="C359:K359"/>
    <mergeCell ref="C360:K360"/>
    <mergeCell ref="C361:K361"/>
    <mergeCell ref="C350:K350"/>
    <mergeCell ref="C351:K351"/>
    <mergeCell ref="C352:K352"/>
    <mergeCell ref="C353:K353"/>
    <mergeCell ref="C354:K354"/>
    <mergeCell ref="C355:K355"/>
    <mergeCell ref="C380:K380"/>
    <mergeCell ref="C381:K381"/>
    <mergeCell ref="C382:K382"/>
    <mergeCell ref="C383:K383"/>
    <mergeCell ref="C384:K384"/>
    <mergeCell ref="C385:K385"/>
    <mergeCell ref="C374:K374"/>
    <mergeCell ref="C375:K375"/>
    <mergeCell ref="C376:K376"/>
    <mergeCell ref="C377:K377"/>
    <mergeCell ref="C378:K378"/>
    <mergeCell ref="C379:K379"/>
    <mergeCell ref="C368:K368"/>
    <mergeCell ref="C369:K369"/>
    <mergeCell ref="C370:K370"/>
    <mergeCell ref="C371:K371"/>
    <mergeCell ref="C372:K372"/>
    <mergeCell ref="C373:K373"/>
    <mergeCell ref="C398:K398"/>
    <mergeCell ref="C399:K399"/>
    <mergeCell ref="C400:K400"/>
    <mergeCell ref="C401:K401"/>
    <mergeCell ref="C402:K402"/>
    <mergeCell ref="C403:K403"/>
    <mergeCell ref="C392:K392"/>
    <mergeCell ref="C393:K393"/>
    <mergeCell ref="C394:K394"/>
    <mergeCell ref="C395:K395"/>
    <mergeCell ref="C396:K396"/>
    <mergeCell ref="C397:K397"/>
    <mergeCell ref="C386:K386"/>
    <mergeCell ref="C387:K387"/>
    <mergeCell ref="C388:K388"/>
    <mergeCell ref="C389:K389"/>
    <mergeCell ref="C390:K390"/>
    <mergeCell ref="C391:K391"/>
    <mergeCell ref="C416:K416"/>
    <mergeCell ref="C417:K417"/>
    <mergeCell ref="C418:K418"/>
    <mergeCell ref="C419:K419"/>
    <mergeCell ref="C420:K420"/>
    <mergeCell ref="C421:K421"/>
    <mergeCell ref="C410:K410"/>
    <mergeCell ref="C411:K411"/>
    <mergeCell ref="C412:K412"/>
    <mergeCell ref="C413:K413"/>
    <mergeCell ref="C414:K414"/>
    <mergeCell ref="C415:K415"/>
    <mergeCell ref="C404:K404"/>
    <mergeCell ref="C405:K405"/>
    <mergeCell ref="C406:K406"/>
    <mergeCell ref="C407:K407"/>
    <mergeCell ref="C408:K408"/>
    <mergeCell ref="C409:K409"/>
    <mergeCell ref="C434:K434"/>
    <mergeCell ref="C435:K435"/>
    <mergeCell ref="C436:K436"/>
    <mergeCell ref="C437:K437"/>
    <mergeCell ref="C438:K438"/>
    <mergeCell ref="C439:K439"/>
    <mergeCell ref="C428:K428"/>
    <mergeCell ref="C429:K429"/>
    <mergeCell ref="C430:K430"/>
    <mergeCell ref="C431:K431"/>
    <mergeCell ref="C432:K432"/>
    <mergeCell ref="C433:K433"/>
    <mergeCell ref="C422:K422"/>
    <mergeCell ref="C423:K423"/>
    <mergeCell ref="C424:K424"/>
    <mergeCell ref="C425:K425"/>
    <mergeCell ref="C426:K426"/>
    <mergeCell ref="C427:K427"/>
    <mergeCell ref="C453:K453"/>
    <mergeCell ref="C454:K454"/>
    <mergeCell ref="C455:K455"/>
    <mergeCell ref="C456:K456"/>
    <mergeCell ref="C457:K457"/>
    <mergeCell ref="C458:K458"/>
    <mergeCell ref="C446:K446"/>
    <mergeCell ref="C447:K447"/>
    <mergeCell ref="C448:K448"/>
    <mergeCell ref="C451:K451"/>
    <mergeCell ref="C452:K452"/>
    <mergeCell ref="C440:K440"/>
    <mergeCell ref="C441:K441"/>
    <mergeCell ref="C442:K442"/>
    <mergeCell ref="C443:K443"/>
    <mergeCell ref="C444:K444"/>
    <mergeCell ref="C445:K445"/>
    <mergeCell ref="C471:K471"/>
    <mergeCell ref="C472:K472"/>
    <mergeCell ref="C473:K473"/>
    <mergeCell ref="C474:K474"/>
    <mergeCell ref="C475:K475"/>
    <mergeCell ref="C476:K476"/>
    <mergeCell ref="C465:K465"/>
    <mergeCell ref="C466:K466"/>
    <mergeCell ref="C467:K467"/>
    <mergeCell ref="C468:K468"/>
    <mergeCell ref="C469:K469"/>
    <mergeCell ref="C470:K470"/>
    <mergeCell ref="C459:K459"/>
    <mergeCell ref="C460:K460"/>
    <mergeCell ref="C461:K461"/>
    <mergeCell ref="C462:K462"/>
    <mergeCell ref="C463:K463"/>
    <mergeCell ref="C464:K464"/>
    <mergeCell ref="C489:K489"/>
    <mergeCell ref="C490:K490"/>
    <mergeCell ref="C491:K491"/>
    <mergeCell ref="C492:K492"/>
    <mergeCell ref="C493:K493"/>
    <mergeCell ref="C494:K494"/>
    <mergeCell ref="C483:K483"/>
    <mergeCell ref="C484:K484"/>
    <mergeCell ref="C485:K485"/>
    <mergeCell ref="C486:K486"/>
    <mergeCell ref="C487:K487"/>
    <mergeCell ref="C488:K488"/>
    <mergeCell ref="C477:K477"/>
    <mergeCell ref="C478:K478"/>
    <mergeCell ref="C479:K479"/>
    <mergeCell ref="C480:K480"/>
    <mergeCell ref="C481:K481"/>
    <mergeCell ref="C482:K482"/>
    <mergeCell ref="C507:K507"/>
    <mergeCell ref="C501:K501"/>
    <mergeCell ref="C502:K502"/>
    <mergeCell ref="C503:K503"/>
    <mergeCell ref="C504:K504"/>
    <mergeCell ref="C505:K505"/>
    <mergeCell ref="C506:K506"/>
    <mergeCell ref="C495:K495"/>
    <mergeCell ref="C496:K496"/>
    <mergeCell ref="C497:K497"/>
    <mergeCell ref="C498:K498"/>
    <mergeCell ref="C499:K499"/>
    <mergeCell ref="C500:K500"/>
    <mergeCell ref="C530:K530"/>
    <mergeCell ref="C531:K531"/>
    <mergeCell ref="C508:K508"/>
    <mergeCell ref="C509:K510"/>
    <mergeCell ref="C511:K512"/>
    <mergeCell ref="C513:K514"/>
    <mergeCell ref="C515:K516"/>
    <mergeCell ref="C517:K518"/>
    <mergeCell ref="C532:K532"/>
    <mergeCell ref="C533:K533"/>
    <mergeCell ref="C534:K534"/>
    <mergeCell ref="C535:K535"/>
    <mergeCell ref="C524:K524"/>
    <mergeCell ref="C525:K525"/>
    <mergeCell ref="C526:K526"/>
    <mergeCell ref="C527:K527"/>
    <mergeCell ref="C528:K528"/>
    <mergeCell ref="C529:K529"/>
    <mergeCell ref="C519:K519"/>
    <mergeCell ref="C520:K520"/>
    <mergeCell ref="C521:K521"/>
    <mergeCell ref="C522:K522"/>
    <mergeCell ref="C523:K523"/>
    <mergeCell ref="C548:K548"/>
    <mergeCell ref="C549:K549"/>
    <mergeCell ref="C550:K550"/>
    <mergeCell ref="C551:K551"/>
    <mergeCell ref="C552:K552"/>
    <mergeCell ref="C553:K553"/>
    <mergeCell ref="C542:K542"/>
    <mergeCell ref="C543:K543"/>
    <mergeCell ref="C544:K544"/>
    <mergeCell ref="C545:K545"/>
    <mergeCell ref="C546:K546"/>
    <mergeCell ref="C547:K547"/>
    <mergeCell ref="C536:K536"/>
    <mergeCell ref="C537:K537"/>
    <mergeCell ref="C538:K538"/>
    <mergeCell ref="C539:K539"/>
    <mergeCell ref="C540:K540"/>
    <mergeCell ref="C541:K541"/>
    <mergeCell ref="C566:K566"/>
    <mergeCell ref="C567:K567"/>
    <mergeCell ref="C568:K568"/>
    <mergeCell ref="C569:K569"/>
    <mergeCell ref="C570:K570"/>
    <mergeCell ref="C571:K571"/>
    <mergeCell ref="C560:K560"/>
    <mergeCell ref="C561:K561"/>
    <mergeCell ref="C562:K562"/>
    <mergeCell ref="C563:K563"/>
    <mergeCell ref="C564:K564"/>
    <mergeCell ref="C565:K565"/>
    <mergeCell ref="C554:K554"/>
    <mergeCell ref="C555:K555"/>
    <mergeCell ref="C556:K556"/>
    <mergeCell ref="C557:K557"/>
    <mergeCell ref="C558:K558"/>
    <mergeCell ref="C559:K559"/>
    <mergeCell ref="C584:K584"/>
    <mergeCell ref="C585:K585"/>
    <mergeCell ref="C586:K586"/>
    <mergeCell ref="C587:K587"/>
    <mergeCell ref="C588:K588"/>
    <mergeCell ref="C589:K589"/>
    <mergeCell ref="C578:K578"/>
    <mergeCell ref="C579:K579"/>
    <mergeCell ref="C580:K580"/>
    <mergeCell ref="C581:K581"/>
    <mergeCell ref="C582:K582"/>
    <mergeCell ref="C583:K583"/>
    <mergeCell ref="C572:K572"/>
    <mergeCell ref="C573:K573"/>
    <mergeCell ref="C574:K574"/>
    <mergeCell ref="C575:K575"/>
    <mergeCell ref="C576:K576"/>
    <mergeCell ref="C577:K577"/>
    <mergeCell ref="C602:K602"/>
    <mergeCell ref="C603:K603"/>
    <mergeCell ref="C604:K604"/>
    <mergeCell ref="C605:K605"/>
    <mergeCell ref="C606:K606"/>
    <mergeCell ref="C607:K607"/>
    <mergeCell ref="C596:K596"/>
    <mergeCell ref="C597:K597"/>
    <mergeCell ref="C598:K598"/>
    <mergeCell ref="C599:K599"/>
    <mergeCell ref="C600:K600"/>
    <mergeCell ref="C601:K601"/>
    <mergeCell ref="C590:K590"/>
    <mergeCell ref="C591:K591"/>
    <mergeCell ref="C592:K592"/>
    <mergeCell ref="C593:K593"/>
    <mergeCell ref="C594:K594"/>
    <mergeCell ref="C595:K595"/>
    <mergeCell ref="C620:K620"/>
    <mergeCell ref="C621:K621"/>
    <mergeCell ref="C622:K622"/>
    <mergeCell ref="C623:K623"/>
    <mergeCell ref="C624:K624"/>
    <mergeCell ref="C625:K625"/>
    <mergeCell ref="C614:K614"/>
    <mergeCell ref="C615:K615"/>
    <mergeCell ref="C616:K616"/>
    <mergeCell ref="C617:K617"/>
    <mergeCell ref="C618:K618"/>
    <mergeCell ref="C619:K619"/>
    <mergeCell ref="C608:K608"/>
    <mergeCell ref="C609:K609"/>
    <mergeCell ref="C610:K610"/>
    <mergeCell ref="C611:K611"/>
    <mergeCell ref="C612:K612"/>
    <mergeCell ref="C613:K613"/>
    <mergeCell ref="C641:K641"/>
    <mergeCell ref="C642:K642"/>
    <mergeCell ref="C643:K643"/>
    <mergeCell ref="C644:K644"/>
    <mergeCell ref="C632:K632"/>
    <mergeCell ref="C636:K636"/>
    <mergeCell ref="C637:K637"/>
    <mergeCell ref="C638:K638"/>
    <mergeCell ref="C626:K626"/>
    <mergeCell ref="C627:K627"/>
    <mergeCell ref="C628:K628"/>
    <mergeCell ref="C629:K629"/>
    <mergeCell ref="C630:K630"/>
    <mergeCell ref="C631:K631"/>
    <mergeCell ref="C635:K635"/>
    <mergeCell ref="C633:K633"/>
    <mergeCell ref="C634:K634"/>
    <mergeCell ref="C639:K640"/>
    <mergeCell ref="C657:K657"/>
    <mergeCell ref="C658:K658"/>
    <mergeCell ref="C659:K659"/>
    <mergeCell ref="C660:K660"/>
    <mergeCell ref="C661:K661"/>
    <mergeCell ref="C662:K662"/>
    <mergeCell ref="C651:K651"/>
    <mergeCell ref="C652:K652"/>
    <mergeCell ref="C653:K653"/>
    <mergeCell ref="C654:K654"/>
    <mergeCell ref="C655:K655"/>
    <mergeCell ref="C656:K656"/>
    <mergeCell ref="C645:K645"/>
    <mergeCell ref="C646:K646"/>
    <mergeCell ref="C647:K647"/>
    <mergeCell ref="C648:K648"/>
    <mergeCell ref="C649:K649"/>
    <mergeCell ref="C650:K650"/>
    <mergeCell ref="C675:K675"/>
    <mergeCell ref="C676:K676"/>
    <mergeCell ref="C677:K677"/>
    <mergeCell ref="C678:K678"/>
    <mergeCell ref="C679:K679"/>
    <mergeCell ref="C680:K680"/>
    <mergeCell ref="C669:K669"/>
    <mergeCell ref="C670:K670"/>
    <mergeCell ref="C671:K671"/>
    <mergeCell ref="C672:K672"/>
    <mergeCell ref="C673:K673"/>
    <mergeCell ref="C674:K674"/>
    <mergeCell ref="C663:K663"/>
    <mergeCell ref="C664:K664"/>
    <mergeCell ref="C665:K665"/>
    <mergeCell ref="C666:K666"/>
    <mergeCell ref="C667:K667"/>
    <mergeCell ref="C668:K668"/>
    <mergeCell ref="C693:K693"/>
    <mergeCell ref="C694:K694"/>
    <mergeCell ref="C695:K695"/>
    <mergeCell ref="C696:K696"/>
    <mergeCell ref="C697:K697"/>
    <mergeCell ref="C698:K698"/>
    <mergeCell ref="C687:K687"/>
    <mergeCell ref="C688:K688"/>
    <mergeCell ref="C689:K689"/>
    <mergeCell ref="C690:K690"/>
    <mergeCell ref="C691:K691"/>
    <mergeCell ref="C692:K692"/>
    <mergeCell ref="C681:K681"/>
    <mergeCell ref="C682:K682"/>
    <mergeCell ref="C683:K683"/>
    <mergeCell ref="C684:K684"/>
    <mergeCell ref="C685:K685"/>
    <mergeCell ref="C686:K686"/>
    <mergeCell ref="C711:K711"/>
    <mergeCell ref="C712:K712"/>
    <mergeCell ref="C713:K713"/>
    <mergeCell ref="C714:K714"/>
    <mergeCell ref="C715:K715"/>
    <mergeCell ref="C716:K716"/>
    <mergeCell ref="C705:K705"/>
    <mergeCell ref="C706:K706"/>
    <mergeCell ref="C707:K707"/>
    <mergeCell ref="C708:K708"/>
    <mergeCell ref="C709:K709"/>
    <mergeCell ref="C710:K710"/>
    <mergeCell ref="C699:K699"/>
    <mergeCell ref="C700:K700"/>
    <mergeCell ref="C701:K701"/>
    <mergeCell ref="C702:K702"/>
    <mergeCell ref="C703:K703"/>
    <mergeCell ref="C704:K704"/>
    <mergeCell ref="C729:K729"/>
    <mergeCell ref="C730:K730"/>
    <mergeCell ref="C731:K731"/>
    <mergeCell ref="C732:K732"/>
    <mergeCell ref="C733:K733"/>
    <mergeCell ref="C734:K734"/>
    <mergeCell ref="C723:K723"/>
    <mergeCell ref="C724:K724"/>
    <mergeCell ref="C725:K725"/>
    <mergeCell ref="C726:K726"/>
    <mergeCell ref="C727:K727"/>
    <mergeCell ref="C728:K728"/>
    <mergeCell ref="C717:K717"/>
    <mergeCell ref="C718:K718"/>
    <mergeCell ref="C719:K719"/>
    <mergeCell ref="C720:K720"/>
    <mergeCell ref="C721:K721"/>
    <mergeCell ref="C722:K722"/>
    <mergeCell ref="C747:K747"/>
    <mergeCell ref="C748:K748"/>
    <mergeCell ref="C749:K749"/>
    <mergeCell ref="C750:K750"/>
    <mergeCell ref="C751:K751"/>
    <mergeCell ref="C752:K752"/>
    <mergeCell ref="C741:K741"/>
    <mergeCell ref="C742:K742"/>
    <mergeCell ref="C743:K743"/>
    <mergeCell ref="C744:K744"/>
    <mergeCell ref="C745:K745"/>
    <mergeCell ref="C746:K746"/>
    <mergeCell ref="C735:K735"/>
    <mergeCell ref="C736:K736"/>
    <mergeCell ref="C737:K737"/>
    <mergeCell ref="C738:K738"/>
    <mergeCell ref="C739:K739"/>
    <mergeCell ref="C740:K740"/>
    <mergeCell ref="C765:K765"/>
    <mergeCell ref="C766:K766"/>
    <mergeCell ref="C767:K767"/>
    <mergeCell ref="C768:K768"/>
    <mergeCell ref="C769:K769"/>
    <mergeCell ref="C770:K770"/>
    <mergeCell ref="C759:K759"/>
    <mergeCell ref="C760:K760"/>
    <mergeCell ref="C761:K761"/>
    <mergeCell ref="C762:K762"/>
    <mergeCell ref="C763:K763"/>
    <mergeCell ref="C764:K764"/>
    <mergeCell ref="C753:K753"/>
    <mergeCell ref="C754:K754"/>
    <mergeCell ref="C755:K755"/>
    <mergeCell ref="C756:K756"/>
    <mergeCell ref="C757:K757"/>
    <mergeCell ref="C758:K758"/>
    <mergeCell ref="C783:K783"/>
    <mergeCell ref="C784:K784"/>
    <mergeCell ref="C785:K785"/>
    <mergeCell ref="C786:K786"/>
    <mergeCell ref="C787:K787"/>
    <mergeCell ref="C788:K788"/>
    <mergeCell ref="C777:K777"/>
    <mergeCell ref="C778:K778"/>
    <mergeCell ref="C779:K779"/>
    <mergeCell ref="C780:K780"/>
    <mergeCell ref="C781:K781"/>
    <mergeCell ref="C782:K782"/>
    <mergeCell ref="C771:K771"/>
    <mergeCell ref="C772:K772"/>
    <mergeCell ref="C773:K773"/>
    <mergeCell ref="C774:K774"/>
    <mergeCell ref="C775:K775"/>
    <mergeCell ref="C776:K776"/>
    <mergeCell ref="C801:K801"/>
    <mergeCell ref="C802:K802"/>
    <mergeCell ref="C803:K803"/>
    <mergeCell ref="C804:K804"/>
    <mergeCell ref="C805:K805"/>
    <mergeCell ref="C806:K806"/>
    <mergeCell ref="C795:K795"/>
    <mergeCell ref="C796:K796"/>
    <mergeCell ref="C797:K797"/>
    <mergeCell ref="C798:K798"/>
    <mergeCell ref="C799:K799"/>
    <mergeCell ref="C800:K800"/>
    <mergeCell ref="C789:K789"/>
    <mergeCell ref="C790:K790"/>
    <mergeCell ref="C791:K791"/>
    <mergeCell ref="C792:K792"/>
    <mergeCell ref="C793:K793"/>
    <mergeCell ref="C794:K794"/>
    <mergeCell ref="C819:K819"/>
    <mergeCell ref="C820:K820"/>
    <mergeCell ref="C821:K821"/>
    <mergeCell ref="C822:K822"/>
    <mergeCell ref="C823:K823"/>
    <mergeCell ref="C824:K824"/>
    <mergeCell ref="C813:K813"/>
    <mergeCell ref="C814:K814"/>
    <mergeCell ref="C815:K815"/>
    <mergeCell ref="C816:K816"/>
    <mergeCell ref="C817:K817"/>
    <mergeCell ref="C818:K818"/>
    <mergeCell ref="C807:K807"/>
    <mergeCell ref="C808:K808"/>
    <mergeCell ref="C809:K809"/>
    <mergeCell ref="C810:K810"/>
    <mergeCell ref="C811:K811"/>
    <mergeCell ref="C812:K812"/>
    <mergeCell ref="C837:K837"/>
    <mergeCell ref="C838:K838"/>
    <mergeCell ref="C839:K839"/>
    <mergeCell ref="C840:K840"/>
    <mergeCell ref="C841:K841"/>
    <mergeCell ref="C842:K842"/>
    <mergeCell ref="C831:K831"/>
    <mergeCell ref="C832:K832"/>
    <mergeCell ref="C833:K833"/>
    <mergeCell ref="C834:K834"/>
    <mergeCell ref="C835:K835"/>
    <mergeCell ref="C836:K836"/>
    <mergeCell ref="C825:K825"/>
    <mergeCell ref="C826:K826"/>
    <mergeCell ref="C827:K827"/>
    <mergeCell ref="C828:K828"/>
    <mergeCell ref="C829:K829"/>
    <mergeCell ref="C830:K830"/>
    <mergeCell ref="C855:K855"/>
    <mergeCell ref="C856:K856"/>
    <mergeCell ref="C857:K857"/>
    <mergeCell ref="C858:K858"/>
    <mergeCell ref="C859:K859"/>
    <mergeCell ref="C860:K860"/>
    <mergeCell ref="C849:K849"/>
    <mergeCell ref="C850:K850"/>
    <mergeCell ref="C851:K851"/>
    <mergeCell ref="C852:K852"/>
    <mergeCell ref="C853:K853"/>
    <mergeCell ref="C854:K854"/>
    <mergeCell ref="C843:K843"/>
    <mergeCell ref="C844:K844"/>
    <mergeCell ref="C845:K845"/>
    <mergeCell ref="C846:K846"/>
    <mergeCell ref="C847:K847"/>
    <mergeCell ref="C848:K848"/>
    <mergeCell ref="C873:K873"/>
    <mergeCell ref="C874:K874"/>
    <mergeCell ref="C875:K875"/>
    <mergeCell ref="C876:K876"/>
    <mergeCell ref="C877:K877"/>
    <mergeCell ref="C878:K878"/>
    <mergeCell ref="C867:K867"/>
    <mergeCell ref="C868:K868"/>
    <mergeCell ref="C869:K869"/>
    <mergeCell ref="C870:K870"/>
    <mergeCell ref="C871:K871"/>
    <mergeCell ref="C872:K872"/>
    <mergeCell ref="C861:K861"/>
    <mergeCell ref="C862:K862"/>
    <mergeCell ref="C863:K863"/>
    <mergeCell ref="C864:K864"/>
    <mergeCell ref="C865:K865"/>
    <mergeCell ref="C866:K866"/>
    <mergeCell ref="C891:K891"/>
    <mergeCell ref="C892:K892"/>
    <mergeCell ref="C893:K893"/>
    <mergeCell ref="C894:K894"/>
    <mergeCell ref="C895:K895"/>
    <mergeCell ref="C896:K896"/>
    <mergeCell ref="C885:K885"/>
    <mergeCell ref="C886:K886"/>
    <mergeCell ref="C887:K887"/>
    <mergeCell ref="C888:K888"/>
    <mergeCell ref="C889:K889"/>
    <mergeCell ref="C890:K890"/>
    <mergeCell ref="C879:K879"/>
    <mergeCell ref="C880:K880"/>
    <mergeCell ref="C881:K881"/>
    <mergeCell ref="C882:K882"/>
    <mergeCell ref="C883:K883"/>
    <mergeCell ref="C884:K884"/>
    <mergeCell ref="C909:K909"/>
    <mergeCell ref="C910:K910"/>
    <mergeCell ref="C911:K911"/>
    <mergeCell ref="C912:K912"/>
    <mergeCell ref="C913:K913"/>
    <mergeCell ref="C914:K914"/>
    <mergeCell ref="C903:K903"/>
    <mergeCell ref="C904:K904"/>
    <mergeCell ref="C905:K905"/>
    <mergeCell ref="C906:K906"/>
    <mergeCell ref="C907:K907"/>
    <mergeCell ref="C908:K908"/>
    <mergeCell ref="C897:K897"/>
    <mergeCell ref="C898:K898"/>
    <mergeCell ref="C899:K899"/>
    <mergeCell ref="C900:K900"/>
    <mergeCell ref="C901:K901"/>
    <mergeCell ref="C902:K902"/>
    <mergeCell ref="C927:K927"/>
    <mergeCell ref="C928:K928"/>
    <mergeCell ref="C929:K929"/>
    <mergeCell ref="C930:K930"/>
    <mergeCell ref="C931:K931"/>
    <mergeCell ref="C932:K932"/>
    <mergeCell ref="C921:K921"/>
    <mergeCell ref="C922:K922"/>
    <mergeCell ref="C923:K923"/>
    <mergeCell ref="C924:K924"/>
    <mergeCell ref="C925:K925"/>
    <mergeCell ref="C926:K926"/>
    <mergeCell ref="C915:K915"/>
    <mergeCell ref="C916:K916"/>
    <mergeCell ref="C917:K917"/>
    <mergeCell ref="C918:K918"/>
    <mergeCell ref="C919:K919"/>
    <mergeCell ref="C920:K920"/>
    <mergeCell ref="C945:K945"/>
    <mergeCell ref="C946:K946"/>
    <mergeCell ref="C947:K947"/>
    <mergeCell ref="C948:K948"/>
    <mergeCell ref="C949:K949"/>
    <mergeCell ref="C950:K950"/>
    <mergeCell ref="C939:K939"/>
    <mergeCell ref="C940:K940"/>
    <mergeCell ref="C941:K941"/>
    <mergeCell ref="C942:K942"/>
    <mergeCell ref="C943:K943"/>
    <mergeCell ref="C944:K944"/>
    <mergeCell ref="C933:K933"/>
    <mergeCell ref="C934:K934"/>
    <mergeCell ref="C935:K935"/>
    <mergeCell ref="C936:K936"/>
    <mergeCell ref="C937:K937"/>
    <mergeCell ref="C938:K938"/>
    <mergeCell ref="C963:K963"/>
    <mergeCell ref="C964:K964"/>
    <mergeCell ref="C965:K965"/>
    <mergeCell ref="C966:K966"/>
    <mergeCell ref="C967:K967"/>
    <mergeCell ref="C968:K968"/>
    <mergeCell ref="C957:K957"/>
    <mergeCell ref="C958:K958"/>
    <mergeCell ref="C959:K959"/>
    <mergeCell ref="C960:K960"/>
    <mergeCell ref="C961:K961"/>
    <mergeCell ref="C962:K962"/>
    <mergeCell ref="C951:K951"/>
    <mergeCell ref="C952:K952"/>
    <mergeCell ref="C953:K953"/>
    <mergeCell ref="C954:K954"/>
    <mergeCell ref="C955:K955"/>
    <mergeCell ref="C956:K956"/>
    <mergeCell ref="C981:K981"/>
    <mergeCell ref="C982:K982"/>
    <mergeCell ref="C983:K983"/>
    <mergeCell ref="C984:K984"/>
    <mergeCell ref="C985:K985"/>
    <mergeCell ref="C986:K986"/>
    <mergeCell ref="C975:K975"/>
    <mergeCell ref="C976:K976"/>
    <mergeCell ref="C977:K977"/>
    <mergeCell ref="C978:K978"/>
    <mergeCell ref="C979:K979"/>
    <mergeCell ref="C980:K980"/>
    <mergeCell ref="C969:K969"/>
    <mergeCell ref="C970:K970"/>
    <mergeCell ref="C971:K971"/>
    <mergeCell ref="C972:K972"/>
    <mergeCell ref="C973:K973"/>
    <mergeCell ref="C974:K974"/>
    <mergeCell ref="C999:K999"/>
    <mergeCell ref="C1000:K1000"/>
    <mergeCell ref="C1001:K1001"/>
    <mergeCell ref="C1002:K1002"/>
    <mergeCell ref="C1003:K1003"/>
    <mergeCell ref="C1004:K1004"/>
    <mergeCell ref="C993:K993"/>
    <mergeCell ref="C994:K994"/>
    <mergeCell ref="C995:K995"/>
    <mergeCell ref="C996:K996"/>
    <mergeCell ref="C997:K997"/>
    <mergeCell ref="C998:K998"/>
    <mergeCell ref="C987:K987"/>
    <mergeCell ref="C988:K988"/>
    <mergeCell ref="C989:K989"/>
    <mergeCell ref="C990:K990"/>
    <mergeCell ref="C991:K991"/>
    <mergeCell ref="C992:K992"/>
    <mergeCell ref="C1017:K1017"/>
    <mergeCell ref="C1018:K1018"/>
    <mergeCell ref="C1019:K1019"/>
    <mergeCell ref="C1020:K1020"/>
    <mergeCell ref="C1021:K1021"/>
    <mergeCell ref="C1022:K1022"/>
    <mergeCell ref="C1011:K1011"/>
    <mergeCell ref="C1012:K1012"/>
    <mergeCell ref="C1013:K1013"/>
    <mergeCell ref="C1014:K1014"/>
    <mergeCell ref="C1015:K1015"/>
    <mergeCell ref="C1016:K1016"/>
    <mergeCell ref="C1005:K1005"/>
    <mergeCell ref="C1006:K1006"/>
    <mergeCell ref="C1007:K1007"/>
    <mergeCell ref="C1008:K1008"/>
    <mergeCell ref="C1009:K1009"/>
    <mergeCell ref="C1010:K1010"/>
    <mergeCell ref="C1035:K1035"/>
    <mergeCell ref="C1036:K1036"/>
    <mergeCell ref="C1037:K1037"/>
    <mergeCell ref="C1038:K1038"/>
    <mergeCell ref="C1039:K1039"/>
    <mergeCell ref="C1040:K1040"/>
    <mergeCell ref="C1029:K1029"/>
    <mergeCell ref="C1030:K1030"/>
    <mergeCell ref="C1031:K1031"/>
    <mergeCell ref="C1032:K1032"/>
    <mergeCell ref="C1033:K1033"/>
    <mergeCell ref="C1034:K1034"/>
    <mergeCell ref="C1023:K1023"/>
    <mergeCell ref="C1024:K1024"/>
    <mergeCell ref="C1025:K1025"/>
    <mergeCell ref="C1026:K1026"/>
    <mergeCell ref="C1027:K1027"/>
    <mergeCell ref="C1028:K1028"/>
    <mergeCell ref="C1053:K1053"/>
    <mergeCell ref="C1054:K1054"/>
    <mergeCell ref="C1055:K1055"/>
    <mergeCell ref="C1056:K1056"/>
    <mergeCell ref="C1057:K1057"/>
    <mergeCell ref="C1058:K1058"/>
    <mergeCell ref="C1047:K1047"/>
    <mergeCell ref="C1048:K1048"/>
    <mergeCell ref="C1049:K1049"/>
    <mergeCell ref="C1050:K1050"/>
    <mergeCell ref="C1051:K1051"/>
    <mergeCell ref="C1052:K1052"/>
    <mergeCell ref="C1041:K1041"/>
    <mergeCell ref="C1042:K1042"/>
    <mergeCell ref="C1043:K1043"/>
    <mergeCell ref="C1044:K1044"/>
    <mergeCell ref="C1045:K1045"/>
    <mergeCell ref="C1046:K1046"/>
    <mergeCell ref="C1071:K1071"/>
    <mergeCell ref="C1072:K1072"/>
    <mergeCell ref="C1073:K1073"/>
    <mergeCell ref="C1074:K1074"/>
    <mergeCell ref="C1075:K1075"/>
    <mergeCell ref="C1076:K1076"/>
    <mergeCell ref="C1065:K1065"/>
    <mergeCell ref="C1066:K1066"/>
    <mergeCell ref="C1067:K1067"/>
    <mergeCell ref="C1068:K1068"/>
    <mergeCell ref="C1069:K1069"/>
    <mergeCell ref="C1070:K1070"/>
    <mergeCell ref="C1059:K1059"/>
    <mergeCell ref="C1060:K1060"/>
    <mergeCell ref="C1061:K1061"/>
    <mergeCell ref="C1062:K1062"/>
    <mergeCell ref="C1063:K1063"/>
    <mergeCell ref="C1064:K1064"/>
    <mergeCell ref="C1089:K1089"/>
    <mergeCell ref="C1090:K1090"/>
    <mergeCell ref="C1091:K1091"/>
    <mergeCell ref="C1092:K1092"/>
    <mergeCell ref="C1093:K1093"/>
    <mergeCell ref="C1094:K1094"/>
    <mergeCell ref="C1083:K1083"/>
    <mergeCell ref="C1084:K1084"/>
    <mergeCell ref="C1085:K1085"/>
    <mergeCell ref="C1086:K1086"/>
    <mergeCell ref="C1087:K1087"/>
    <mergeCell ref="C1088:K1088"/>
    <mergeCell ref="C1077:K1077"/>
    <mergeCell ref="C1078:K1078"/>
    <mergeCell ref="C1079:K1079"/>
    <mergeCell ref="C1080:K1080"/>
    <mergeCell ref="C1081:K1081"/>
    <mergeCell ref="C1082:K1082"/>
    <mergeCell ref="C1107:K1107"/>
    <mergeCell ref="C1108:K1108"/>
    <mergeCell ref="C1109:K1109"/>
    <mergeCell ref="C1110:K1110"/>
    <mergeCell ref="C1111:K1111"/>
    <mergeCell ref="C1112:K1112"/>
    <mergeCell ref="C1101:K1101"/>
    <mergeCell ref="C1102:K1102"/>
    <mergeCell ref="C1103:K1103"/>
    <mergeCell ref="C1104:K1104"/>
    <mergeCell ref="C1105:K1105"/>
    <mergeCell ref="C1106:K1106"/>
    <mergeCell ref="C1095:K1095"/>
    <mergeCell ref="C1096:K1096"/>
    <mergeCell ref="C1097:K1097"/>
    <mergeCell ref="C1098:K1098"/>
    <mergeCell ref="C1099:K1099"/>
    <mergeCell ref="C1100:K1100"/>
    <mergeCell ref="C1125:K1125"/>
    <mergeCell ref="C1126:K1126"/>
    <mergeCell ref="C1127:K1127"/>
    <mergeCell ref="C1128:K1128"/>
    <mergeCell ref="C1129:K1129"/>
    <mergeCell ref="C1130:K1130"/>
    <mergeCell ref="C1119:K1119"/>
    <mergeCell ref="C1120:K1120"/>
    <mergeCell ref="C1121:K1121"/>
    <mergeCell ref="C1122:K1122"/>
    <mergeCell ref="C1123:K1123"/>
    <mergeCell ref="C1124:K1124"/>
    <mergeCell ref="C1113:K1113"/>
    <mergeCell ref="C1114:K1114"/>
    <mergeCell ref="C1115:K1115"/>
    <mergeCell ref="C1116:K1116"/>
    <mergeCell ref="C1117:K1117"/>
    <mergeCell ref="C1118:K1118"/>
    <mergeCell ref="C1143:K1143"/>
    <mergeCell ref="C1144:K1144"/>
    <mergeCell ref="C1145:K1145"/>
    <mergeCell ref="C1146:K1146"/>
    <mergeCell ref="C1147:K1147"/>
    <mergeCell ref="C1148:K1148"/>
    <mergeCell ref="C1137:K1137"/>
    <mergeCell ref="C1138:K1138"/>
    <mergeCell ref="C1139:K1139"/>
    <mergeCell ref="C1140:K1140"/>
    <mergeCell ref="C1141:K1141"/>
    <mergeCell ref="C1142:K1142"/>
    <mergeCell ref="C1131:K1131"/>
    <mergeCell ref="C1132:K1132"/>
    <mergeCell ref="C1133:K1133"/>
    <mergeCell ref="C1134:K1134"/>
    <mergeCell ref="C1135:K1135"/>
    <mergeCell ref="C1136:K1136"/>
    <mergeCell ref="C1161:K1161"/>
    <mergeCell ref="C1162:K1162"/>
    <mergeCell ref="C1163:K1163"/>
    <mergeCell ref="C1164:K1164"/>
    <mergeCell ref="C1165:K1165"/>
    <mergeCell ref="C1166:K1166"/>
    <mergeCell ref="C1155:K1155"/>
    <mergeCell ref="C1156:K1156"/>
    <mergeCell ref="C1157:K1157"/>
    <mergeCell ref="C1158:K1158"/>
    <mergeCell ref="C1159:K1159"/>
    <mergeCell ref="C1160:K1160"/>
    <mergeCell ref="C1149:K1149"/>
    <mergeCell ref="C1150:K1150"/>
    <mergeCell ref="C1151:K1151"/>
    <mergeCell ref="C1152:K1152"/>
    <mergeCell ref="C1153:K1153"/>
    <mergeCell ref="C1154:K1154"/>
    <mergeCell ref="C1179:K1179"/>
    <mergeCell ref="C1180:K1180"/>
    <mergeCell ref="C1181:K1181"/>
    <mergeCell ref="C1182:K1182"/>
    <mergeCell ref="C1183:K1183"/>
    <mergeCell ref="C1184:K1184"/>
    <mergeCell ref="C1173:K1173"/>
    <mergeCell ref="C1174:K1174"/>
    <mergeCell ref="C1175:K1175"/>
    <mergeCell ref="C1176:K1176"/>
    <mergeCell ref="C1177:K1177"/>
    <mergeCell ref="C1178:K1178"/>
    <mergeCell ref="C1167:K1167"/>
    <mergeCell ref="C1168:K1168"/>
    <mergeCell ref="C1169:K1169"/>
    <mergeCell ref="C1170:K1170"/>
    <mergeCell ref="C1171:K1171"/>
    <mergeCell ref="C1172:K1172"/>
    <mergeCell ref="C1197:K1197"/>
    <mergeCell ref="C1198:K1198"/>
    <mergeCell ref="C1199:K1199"/>
    <mergeCell ref="C1200:K1200"/>
    <mergeCell ref="C1201:K1201"/>
    <mergeCell ref="C1202:K1202"/>
    <mergeCell ref="C1191:K1191"/>
    <mergeCell ref="C1192:K1192"/>
    <mergeCell ref="C1193:K1193"/>
    <mergeCell ref="C1194:K1194"/>
    <mergeCell ref="C1195:K1195"/>
    <mergeCell ref="C1196:K1196"/>
    <mergeCell ref="C1185:K1185"/>
    <mergeCell ref="C1186:K1186"/>
    <mergeCell ref="C1187:K1187"/>
    <mergeCell ref="C1188:K1188"/>
    <mergeCell ref="C1189:K1189"/>
    <mergeCell ref="C1190:K1190"/>
    <mergeCell ref="C1215:K1215"/>
    <mergeCell ref="C1216:K1216"/>
    <mergeCell ref="C1217:K1217"/>
    <mergeCell ref="C1218:K1218"/>
    <mergeCell ref="C1219:K1219"/>
    <mergeCell ref="C1220:K1220"/>
    <mergeCell ref="C1209:K1209"/>
    <mergeCell ref="C1210:K1210"/>
    <mergeCell ref="C1211:K1211"/>
    <mergeCell ref="C1212:K1212"/>
    <mergeCell ref="C1213:K1213"/>
    <mergeCell ref="C1214:K1214"/>
    <mergeCell ref="C1203:K1203"/>
    <mergeCell ref="C1204:K1204"/>
    <mergeCell ref="C1205:K1205"/>
    <mergeCell ref="C1206:K1206"/>
    <mergeCell ref="C1207:K1207"/>
    <mergeCell ref="C1208:K1208"/>
    <mergeCell ref="C1233:K1233"/>
    <mergeCell ref="C1234:K1234"/>
    <mergeCell ref="C1235:K1235"/>
    <mergeCell ref="C1236:K1236"/>
    <mergeCell ref="C1237:K1237"/>
    <mergeCell ref="C1238:K1238"/>
    <mergeCell ref="C1227:K1227"/>
    <mergeCell ref="C1228:K1228"/>
    <mergeCell ref="C1229:K1229"/>
    <mergeCell ref="C1230:K1230"/>
    <mergeCell ref="C1231:K1231"/>
    <mergeCell ref="C1232:K1232"/>
    <mergeCell ref="C1221:K1221"/>
    <mergeCell ref="C1222:K1222"/>
    <mergeCell ref="C1223:K1223"/>
    <mergeCell ref="C1224:K1224"/>
    <mergeCell ref="C1225:K1225"/>
    <mergeCell ref="C1226:K1226"/>
    <mergeCell ref="C1251:K1251"/>
    <mergeCell ref="C1252:K1252"/>
    <mergeCell ref="C1253:K1253"/>
    <mergeCell ref="C1254:K1254"/>
    <mergeCell ref="C1255:K1255"/>
    <mergeCell ref="C1256:K1256"/>
    <mergeCell ref="C1245:K1245"/>
    <mergeCell ref="C1246:K1246"/>
    <mergeCell ref="C1247:K1247"/>
    <mergeCell ref="C1248:K1248"/>
    <mergeCell ref="C1249:K1249"/>
    <mergeCell ref="C1250:K1250"/>
    <mergeCell ref="C1239:K1239"/>
    <mergeCell ref="C1240:K1240"/>
    <mergeCell ref="C1241:K1241"/>
    <mergeCell ref="C1242:K1242"/>
    <mergeCell ref="C1243:K1243"/>
    <mergeCell ref="C1244:K1244"/>
    <mergeCell ref="C1269:K1269"/>
    <mergeCell ref="C1270:K1270"/>
    <mergeCell ref="C1271:K1271"/>
    <mergeCell ref="C1272:K1272"/>
    <mergeCell ref="C1273:K1273"/>
    <mergeCell ref="C1274:K1274"/>
    <mergeCell ref="C1263:K1263"/>
    <mergeCell ref="C1264:K1264"/>
    <mergeCell ref="C1265:K1265"/>
    <mergeCell ref="C1266:K1266"/>
    <mergeCell ref="C1267:K1267"/>
    <mergeCell ref="C1268:K1268"/>
    <mergeCell ref="C1257:K1257"/>
    <mergeCell ref="C1258:K1258"/>
    <mergeCell ref="C1259:K1259"/>
    <mergeCell ref="C1260:K1260"/>
    <mergeCell ref="C1261:K1261"/>
    <mergeCell ref="C1262:K1262"/>
    <mergeCell ref="C1287:K1287"/>
    <mergeCell ref="C1288:K1288"/>
    <mergeCell ref="C1289:K1289"/>
    <mergeCell ref="C1290:K1290"/>
    <mergeCell ref="C1291:K1291"/>
    <mergeCell ref="C1292:K1292"/>
    <mergeCell ref="C1281:K1281"/>
    <mergeCell ref="C1282:K1282"/>
    <mergeCell ref="C1283:K1283"/>
    <mergeCell ref="C1284:K1284"/>
    <mergeCell ref="C1285:K1285"/>
    <mergeCell ref="C1286:K1286"/>
    <mergeCell ref="C1275:K1275"/>
    <mergeCell ref="C1276:K1276"/>
    <mergeCell ref="C1277:K1277"/>
    <mergeCell ref="C1278:K1278"/>
    <mergeCell ref="C1279:K1279"/>
    <mergeCell ref="C1280:K1280"/>
    <mergeCell ref="C1305:K1305"/>
    <mergeCell ref="C1306:K1306"/>
    <mergeCell ref="C1307:K1307"/>
    <mergeCell ref="C1308:K1308"/>
    <mergeCell ref="C1309:K1309"/>
    <mergeCell ref="C1310:K1310"/>
    <mergeCell ref="C1299:K1299"/>
    <mergeCell ref="C1300:K1300"/>
    <mergeCell ref="C1301:K1301"/>
    <mergeCell ref="C1302:K1302"/>
    <mergeCell ref="C1303:K1303"/>
    <mergeCell ref="C1304:K1304"/>
    <mergeCell ref="C1293:K1293"/>
    <mergeCell ref="C1294:K1294"/>
    <mergeCell ref="C1295:K1295"/>
    <mergeCell ref="C1296:K1296"/>
    <mergeCell ref="C1297:K1297"/>
    <mergeCell ref="C1298:K1298"/>
    <mergeCell ref="C1323:K1323"/>
    <mergeCell ref="C1324:K1324"/>
    <mergeCell ref="C1325:K1325"/>
    <mergeCell ref="C1326:K1326"/>
    <mergeCell ref="C1327:K1327"/>
    <mergeCell ref="C1328:K1328"/>
    <mergeCell ref="C1317:K1317"/>
    <mergeCell ref="C1318:K1318"/>
    <mergeCell ref="C1319:K1319"/>
    <mergeCell ref="C1320:K1320"/>
    <mergeCell ref="C1321:K1321"/>
    <mergeCell ref="C1322:K1322"/>
    <mergeCell ref="C1311:K1311"/>
    <mergeCell ref="C1312:K1312"/>
    <mergeCell ref="C1313:K1313"/>
    <mergeCell ref="C1314:K1314"/>
    <mergeCell ref="C1315:K1315"/>
    <mergeCell ref="C1316:K1316"/>
    <mergeCell ref="C1341:K1341"/>
    <mergeCell ref="C1342:K1342"/>
    <mergeCell ref="C1343:K1343"/>
    <mergeCell ref="C1344:K1344"/>
    <mergeCell ref="C1345:K1345"/>
    <mergeCell ref="C1346:K1346"/>
    <mergeCell ref="C1335:K1335"/>
    <mergeCell ref="C1336:K1336"/>
    <mergeCell ref="C1337:K1337"/>
    <mergeCell ref="C1338:K1338"/>
    <mergeCell ref="C1339:K1339"/>
    <mergeCell ref="C1340:K1340"/>
    <mergeCell ref="C1329:K1329"/>
    <mergeCell ref="C1330:K1330"/>
    <mergeCell ref="C1331:K1331"/>
    <mergeCell ref="C1332:K1332"/>
    <mergeCell ref="C1333:K1333"/>
    <mergeCell ref="C1334:K1334"/>
    <mergeCell ref="C1359:K1359"/>
    <mergeCell ref="C1360:K1360"/>
    <mergeCell ref="C1361:K1361"/>
    <mergeCell ref="C1362:K1362"/>
    <mergeCell ref="C1363:K1363"/>
    <mergeCell ref="C1364:K1364"/>
    <mergeCell ref="C1353:K1353"/>
    <mergeCell ref="C1354:K1354"/>
    <mergeCell ref="C1355:K1355"/>
    <mergeCell ref="C1356:K1356"/>
    <mergeCell ref="C1357:K1357"/>
    <mergeCell ref="C1358:K1358"/>
    <mergeCell ref="C1347:K1347"/>
    <mergeCell ref="C1348:K1348"/>
    <mergeCell ref="C1349:K1349"/>
    <mergeCell ref="C1350:K1350"/>
    <mergeCell ref="C1351:K1351"/>
    <mergeCell ref="C1352:K1352"/>
    <mergeCell ref="C1377:K1377"/>
    <mergeCell ref="C1378:K1378"/>
    <mergeCell ref="C1379:K1379"/>
    <mergeCell ref="C1380:K1380"/>
    <mergeCell ref="C1381:K1381"/>
    <mergeCell ref="C1382:K1382"/>
    <mergeCell ref="C1371:K1371"/>
    <mergeCell ref="C1372:K1372"/>
    <mergeCell ref="C1373:K1373"/>
    <mergeCell ref="C1374:K1374"/>
    <mergeCell ref="C1375:K1375"/>
    <mergeCell ref="C1376:K1376"/>
    <mergeCell ref="C1365:K1365"/>
    <mergeCell ref="C1366:K1366"/>
    <mergeCell ref="C1367:K1367"/>
    <mergeCell ref="C1368:K1368"/>
    <mergeCell ref="C1369:K1369"/>
    <mergeCell ref="C1370:K1370"/>
    <mergeCell ref="C1395:K1395"/>
    <mergeCell ref="C1396:K1396"/>
    <mergeCell ref="C1397:K1397"/>
    <mergeCell ref="C1398:K1398"/>
    <mergeCell ref="C1399:K1399"/>
    <mergeCell ref="C1400:K1400"/>
    <mergeCell ref="C1389:K1389"/>
    <mergeCell ref="C1390:K1390"/>
    <mergeCell ref="C1391:K1391"/>
    <mergeCell ref="C1392:K1392"/>
    <mergeCell ref="C1393:K1393"/>
    <mergeCell ref="C1394:K1394"/>
    <mergeCell ref="C1383:K1383"/>
    <mergeCell ref="C1384:K1384"/>
    <mergeCell ref="C1385:K1385"/>
    <mergeCell ref="C1386:K1386"/>
    <mergeCell ref="C1387:K1387"/>
    <mergeCell ref="C1388:K1388"/>
    <mergeCell ref="C1413:K1413"/>
    <mergeCell ref="C1414:K1414"/>
    <mergeCell ref="C1415:K1415"/>
    <mergeCell ref="C1416:K1416"/>
    <mergeCell ref="C1417:K1417"/>
    <mergeCell ref="C1418:K1418"/>
    <mergeCell ref="C1407:K1407"/>
    <mergeCell ref="C1408:K1408"/>
    <mergeCell ref="C1409:K1409"/>
    <mergeCell ref="C1410:K1410"/>
    <mergeCell ref="C1411:K1411"/>
    <mergeCell ref="C1412:K1412"/>
    <mergeCell ref="C1401:K1401"/>
    <mergeCell ref="C1402:K1402"/>
    <mergeCell ref="C1403:K1403"/>
    <mergeCell ref="C1404:K1404"/>
    <mergeCell ref="C1405:K1405"/>
    <mergeCell ref="C1406:K1406"/>
    <mergeCell ref="C1431:K1431"/>
    <mergeCell ref="C1432:K1432"/>
    <mergeCell ref="C1433:K1433"/>
    <mergeCell ref="C1434:K1434"/>
    <mergeCell ref="C1435:K1435"/>
    <mergeCell ref="C1436:K1436"/>
    <mergeCell ref="C1425:K1425"/>
    <mergeCell ref="C1426:K1426"/>
    <mergeCell ref="C1427:K1427"/>
    <mergeCell ref="C1428:K1428"/>
    <mergeCell ref="C1429:K1429"/>
    <mergeCell ref="C1430:K1430"/>
    <mergeCell ref="C1419:K1419"/>
    <mergeCell ref="C1420:K1420"/>
    <mergeCell ref="C1421:K1421"/>
    <mergeCell ref="C1422:K1422"/>
    <mergeCell ref="C1423:K1423"/>
    <mergeCell ref="C1424:K1424"/>
    <mergeCell ref="C1449:K1449"/>
    <mergeCell ref="C1450:K1450"/>
    <mergeCell ref="C1451:K1451"/>
    <mergeCell ref="C1452:K1452"/>
    <mergeCell ref="C1453:K1453"/>
    <mergeCell ref="C1454:K1454"/>
    <mergeCell ref="C1443:K1443"/>
    <mergeCell ref="C1444:K1444"/>
    <mergeCell ref="C1445:K1445"/>
    <mergeCell ref="C1446:K1446"/>
    <mergeCell ref="C1447:K1447"/>
    <mergeCell ref="C1448:K1448"/>
    <mergeCell ref="C1437:K1437"/>
    <mergeCell ref="C1438:K1438"/>
    <mergeCell ref="C1439:K1439"/>
    <mergeCell ref="C1440:K1440"/>
    <mergeCell ref="C1441:K1441"/>
    <mergeCell ref="C1442:K1442"/>
    <mergeCell ref="C1467:K1467"/>
    <mergeCell ref="C1468:K1468"/>
    <mergeCell ref="C1469:K1469"/>
    <mergeCell ref="C1470:K1470"/>
    <mergeCell ref="C1471:K1471"/>
    <mergeCell ref="C1472:K1472"/>
    <mergeCell ref="C1461:K1461"/>
    <mergeCell ref="C1462:K1462"/>
    <mergeCell ref="C1463:K1463"/>
    <mergeCell ref="C1464:K1464"/>
    <mergeCell ref="C1465:K1465"/>
    <mergeCell ref="C1466:K1466"/>
    <mergeCell ref="C1455:K1455"/>
    <mergeCell ref="C1456:K1456"/>
    <mergeCell ref="C1457:K1457"/>
    <mergeCell ref="C1458:K1458"/>
    <mergeCell ref="C1459:K1459"/>
    <mergeCell ref="C1460:K1460"/>
    <mergeCell ref="C1485:K1485"/>
    <mergeCell ref="C1486:K1486"/>
    <mergeCell ref="C1487:K1487"/>
    <mergeCell ref="C1488:K1488"/>
    <mergeCell ref="C1489:K1489"/>
    <mergeCell ref="C1490:K1490"/>
    <mergeCell ref="C1479:K1479"/>
    <mergeCell ref="C1480:K1480"/>
    <mergeCell ref="C1481:K1481"/>
    <mergeCell ref="C1482:K1482"/>
    <mergeCell ref="C1483:K1483"/>
    <mergeCell ref="C1484:K1484"/>
    <mergeCell ref="C1473:K1473"/>
    <mergeCell ref="C1474:K1474"/>
    <mergeCell ref="C1475:K1475"/>
    <mergeCell ref="C1476:K1476"/>
    <mergeCell ref="C1477:K1477"/>
    <mergeCell ref="C1478:K1478"/>
    <mergeCell ref="C1503:K1503"/>
    <mergeCell ref="C1497:K1497"/>
    <mergeCell ref="C1498:K1498"/>
    <mergeCell ref="C1499:K1499"/>
    <mergeCell ref="C1500:K1500"/>
    <mergeCell ref="C1491:K1491"/>
    <mergeCell ref="C1492:K1492"/>
    <mergeCell ref="C1493:K1493"/>
    <mergeCell ref="C1494:K1494"/>
    <mergeCell ref="C1495:K1495"/>
    <mergeCell ref="C1496:K1496"/>
    <mergeCell ref="C1501:K1502"/>
    <mergeCell ref="C1504:K1505"/>
    <mergeCell ref="C1506:K1507"/>
    <mergeCell ref="C1508:K1509"/>
    <mergeCell ref="C1522:K1522"/>
    <mergeCell ref="C1523:K1523"/>
    <mergeCell ref="C1524:K1524"/>
    <mergeCell ref="C1525:K1525"/>
    <mergeCell ref="C1526:K1526"/>
    <mergeCell ref="C1519:K1519"/>
    <mergeCell ref="C1510:K1510"/>
    <mergeCell ref="C1511:K1511"/>
    <mergeCell ref="C1512:K1512"/>
    <mergeCell ref="C1513:K1513"/>
    <mergeCell ref="C1514:K1514"/>
    <mergeCell ref="C1515:K1516"/>
    <mergeCell ref="C1517:K1518"/>
    <mergeCell ref="C1520:K1521"/>
    <mergeCell ref="C1539:K1539"/>
    <mergeCell ref="C1540:K1540"/>
    <mergeCell ref="C1541:K1541"/>
    <mergeCell ref="C1542:K1542"/>
    <mergeCell ref="C1533:K1533"/>
    <mergeCell ref="C1534:K1534"/>
    <mergeCell ref="C1535:K1535"/>
    <mergeCell ref="C1536:K1536"/>
    <mergeCell ref="C1537:K1537"/>
    <mergeCell ref="C1538:K1538"/>
    <mergeCell ref="C1527:K1527"/>
    <mergeCell ref="C1528:K1528"/>
    <mergeCell ref="C1529:K1529"/>
    <mergeCell ref="C1530:K1530"/>
    <mergeCell ref="C1531:K1531"/>
    <mergeCell ref="C1532:K1532"/>
    <mergeCell ref="C1543:K1543"/>
    <mergeCell ref="C1544:K1544"/>
    <mergeCell ref="C1545:K1545"/>
    <mergeCell ref="C1555:K1555"/>
    <mergeCell ref="C1556:K1556"/>
    <mergeCell ref="C1553:K1553"/>
    <mergeCell ref="C1554:K1554"/>
    <mergeCell ref="C1552:K1552"/>
    <mergeCell ref="C1561:K1561"/>
    <mergeCell ref="C1562:K1563"/>
    <mergeCell ref="C1546:K1546"/>
    <mergeCell ref="C1547:K1547"/>
    <mergeCell ref="C1548:K1548"/>
    <mergeCell ref="C1549:K1549"/>
    <mergeCell ref="C1550:K1550"/>
    <mergeCell ref="C1551:K1551"/>
    <mergeCell ref="C1557:K1557"/>
    <mergeCell ref="C1558:K1558"/>
    <mergeCell ref="C1559:K1559"/>
    <mergeCell ref="C1560:K1560"/>
    <mergeCell ref="C1564:K1565"/>
    <mergeCell ref="C1566:K1567"/>
    <mergeCell ref="C1568:K1569"/>
    <mergeCell ref="C1582:K1582"/>
    <mergeCell ref="C1583:K1583"/>
    <mergeCell ref="C1584:K1584"/>
    <mergeCell ref="C1585:K1585"/>
    <mergeCell ref="C1586:K1586"/>
    <mergeCell ref="C1587:K1587"/>
    <mergeCell ref="C1576:K1576"/>
    <mergeCell ref="C1577:K1577"/>
    <mergeCell ref="C1578:K1578"/>
    <mergeCell ref="C1579:K1579"/>
    <mergeCell ref="C1580:K1580"/>
    <mergeCell ref="C1581:K1581"/>
    <mergeCell ref="C1572:K1572"/>
    <mergeCell ref="C1573:K1573"/>
    <mergeCell ref="C1574:K1574"/>
    <mergeCell ref="C1575:K1575"/>
    <mergeCell ref="C1570:K1571"/>
    <mergeCell ref="C1600:K1600"/>
    <mergeCell ref="C1601:K1601"/>
    <mergeCell ref="C1602:K1602"/>
    <mergeCell ref="C1603:K1603"/>
    <mergeCell ref="C1604:K1604"/>
    <mergeCell ref="C1605:K1605"/>
    <mergeCell ref="C1594:K1594"/>
    <mergeCell ref="C1595:K1595"/>
    <mergeCell ref="C1596:K1596"/>
    <mergeCell ref="C1597:K1597"/>
    <mergeCell ref="C1598:K1598"/>
    <mergeCell ref="C1599:K1599"/>
    <mergeCell ref="C1588:K1588"/>
    <mergeCell ref="C1589:K1589"/>
    <mergeCell ref="C1590:K1590"/>
    <mergeCell ref="C1591:K1591"/>
    <mergeCell ref="C1592:K1592"/>
    <mergeCell ref="C1593:K1593"/>
    <mergeCell ref="C1618:K1618"/>
    <mergeCell ref="C1619:K1619"/>
    <mergeCell ref="C1620:K1620"/>
    <mergeCell ref="C1621:K1621"/>
    <mergeCell ref="C1622:K1622"/>
    <mergeCell ref="C1623:K1623"/>
    <mergeCell ref="C1612:K1612"/>
    <mergeCell ref="C1613:K1613"/>
    <mergeCell ref="C1614:K1614"/>
    <mergeCell ref="C1615:K1615"/>
    <mergeCell ref="C1616:K1616"/>
    <mergeCell ref="C1617:K1617"/>
    <mergeCell ref="C1606:K1606"/>
    <mergeCell ref="C1607:K1607"/>
    <mergeCell ref="C1608:K1608"/>
    <mergeCell ref="C1609:K1609"/>
    <mergeCell ref="C1610:K1610"/>
    <mergeCell ref="C1611:K1611"/>
    <mergeCell ref="C1636:K1636"/>
    <mergeCell ref="C1637:K1637"/>
    <mergeCell ref="C1638:K1638"/>
    <mergeCell ref="C1639:K1639"/>
    <mergeCell ref="C1640:K1640"/>
    <mergeCell ref="C1641:K1641"/>
    <mergeCell ref="C1630:K1630"/>
    <mergeCell ref="C1631:K1631"/>
    <mergeCell ref="C1632:K1632"/>
    <mergeCell ref="C1633:K1633"/>
    <mergeCell ref="C1634:K1634"/>
    <mergeCell ref="C1635:K1635"/>
    <mergeCell ref="C1624:K1624"/>
    <mergeCell ref="C1625:K1625"/>
    <mergeCell ref="C1626:K1626"/>
    <mergeCell ref="C1627:K1627"/>
    <mergeCell ref="C1628:K1628"/>
    <mergeCell ref="C1629:K1629"/>
    <mergeCell ref="C1654:K1654"/>
    <mergeCell ref="C1655:K1655"/>
    <mergeCell ref="C1656:K1656"/>
    <mergeCell ref="C1657:K1657"/>
    <mergeCell ref="C1658:K1658"/>
    <mergeCell ref="C1659:K1659"/>
    <mergeCell ref="C1648:K1648"/>
    <mergeCell ref="C1649:K1649"/>
    <mergeCell ref="C1650:K1650"/>
    <mergeCell ref="C1651:K1651"/>
    <mergeCell ref="C1652:K1652"/>
    <mergeCell ref="C1653:K1653"/>
    <mergeCell ref="C1642:K1642"/>
    <mergeCell ref="C1643:K1643"/>
    <mergeCell ref="C1644:K1644"/>
    <mergeCell ref="C1645:K1645"/>
    <mergeCell ref="C1646:K1646"/>
    <mergeCell ref="C1647:K1647"/>
    <mergeCell ref="C1672:K1672"/>
    <mergeCell ref="C1673:K1673"/>
    <mergeCell ref="C1674:K1674"/>
    <mergeCell ref="C1675:K1675"/>
    <mergeCell ref="C1676:K1676"/>
    <mergeCell ref="C1677:K1677"/>
    <mergeCell ref="C1666:K1666"/>
    <mergeCell ref="C1667:K1667"/>
    <mergeCell ref="C1668:K1668"/>
    <mergeCell ref="C1669:K1669"/>
    <mergeCell ref="C1670:K1670"/>
    <mergeCell ref="C1671:K1671"/>
    <mergeCell ref="C1660:K1660"/>
    <mergeCell ref="C1661:K1661"/>
    <mergeCell ref="C1662:K1662"/>
    <mergeCell ref="C1663:K1663"/>
    <mergeCell ref="C1664:K1664"/>
    <mergeCell ref="C1665:K1665"/>
    <mergeCell ref="C1690:K1690"/>
    <mergeCell ref="C1691:K1691"/>
    <mergeCell ref="C1692:K1692"/>
    <mergeCell ref="C1693:K1693"/>
    <mergeCell ref="C1694:K1694"/>
    <mergeCell ref="C1695:K1695"/>
    <mergeCell ref="C1684:K1684"/>
    <mergeCell ref="C1685:K1685"/>
    <mergeCell ref="C1686:K1686"/>
    <mergeCell ref="C1687:K1687"/>
    <mergeCell ref="C1688:K1688"/>
    <mergeCell ref="C1689:K1689"/>
    <mergeCell ref="C1678:K1678"/>
    <mergeCell ref="C1679:K1679"/>
    <mergeCell ref="C1680:K1680"/>
    <mergeCell ref="C1681:K1681"/>
    <mergeCell ref="C1682:K1682"/>
    <mergeCell ref="C1683:K1683"/>
    <mergeCell ref="C1708:K1708"/>
    <mergeCell ref="C1709:K1709"/>
    <mergeCell ref="C1710:K1710"/>
    <mergeCell ref="C1711:K1711"/>
    <mergeCell ref="C1712:K1712"/>
    <mergeCell ref="C1713:K1713"/>
    <mergeCell ref="C1702:K1702"/>
    <mergeCell ref="C1703:K1703"/>
    <mergeCell ref="C1704:K1704"/>
    <mergeCell ref="C1705:K1705"/>
    <mergeCell ref="C1706:K1706"/>
    <mergeCell ref="C1707:K1707"/>
    <mergeCell ref="C1696:K1696"/>
    <mergeCell ref="C1697:K1697"/>
    <mergeCell ref="C1698:K1698"/>
    <mergeCell ref="C1699:K1699"/>
    <mergeCell ref="C1700:K1700"/>
    <mergeCell ref="C1701:K1701"/>
    <mergeCell ref="C1726:K1726"/>
    <mergeCell ref="C1727:K1727"/>
    <mergeCell ref="C1728:K1728"/>
    <mergeCell ref="C1729:K1729"/>
    <mergeCell ref="C1730:K1730"/>
    <mergeCell ref="C1731:K1731"/>
    <mergeCell ref="C1720:K1720"/>
    <mergeCell ref="C1721:K1721"/>
    <mergeCell ref="C1722:K1722"/>
    <mergeCell ref="C1723:K1723"/>
    <mergeCell ref="C1724:K1724"/>
    <mergeCell ref="C1725:K1725"/>
    <mergeCell ref="C1714:K1714"/>
    <mergeCell ref="C1715:K1715"/>
    <mergeCell ref="C1716:K1716"/>
    <mergeCell ref="C1717:K1717"/>
    <mergeCell ref="C1718:K1718"/>
    <mergeCell ref="C1719:K1719"/>
    <mergeCell ref="C1744:K1744"/>
    <mergeCell ref="C1745:K1745"/>
    <mergeCell ref="C1746:K1746"/>
    <mergeCell ref="C1747:K1747"/>
    <mergeCell ref="C1748:K1748"/>
    <mergeCell ref="C1749:K1749"/>
    <mergeCell ref="C1738:K1738"/>
    <mergeCell ref="C1739:K1739"/>
    <mergeCell ref="C1740:K1740"/>
    <mergeCell ref="C1741:K1741"/>
    <mergeCell ref="C1742:K1742"/>
    <mergeCell ref="C1743:K1743"/>
    <mergeCell ref="C1732:K1732"/>
    <mergeCell ref="C1733:K1733"/>
    <mergeCell ref="C1734:K1734"/>
    <mergeCell ref="C1735:K1735"/>
    <mergeCell ref="C1736:K1736"/>
    <mergeCell ref="C1737:K1737"/>
    <mergeCell ref="C1762:K1762"/>
    <mergeCell ref="C1763:K1763"/>
    <mergeCell ref="C1764:K1764"/>
    <mergeCell ref="C1765:K1765"/>
    <mergeCell ref="C1766:K1766"/>
    <mergeCell ref="C1767:K1767"/>
    <mergeCell ref="C1756:K1756"/>
    <mergeCell ref="C1757:K1757"/>
    <mergeCell ref="C1758:K1758"/>
    <mergeCell ref="C1759:K1759"/>
    <mergeCell ref="C1760:K1760"/>
    <mergeCell ref="C1761:K1761"/>
    <mergeCell ref="C1750:K1750"/>
    <mergeCell ref="C1751:K1751"/>
    <mergeCell ref="C1752:K1752"/>
    <mergeCell ref="C1753:K1753"/>
    <mergeCell ref="C1754:K1754"/>
    <mergeCell ref="C1755:K1755"/>
    <mergeCell ref="C1780:K1780"/>
    <mergeCell ref="C1781:K1781"/>
    <mergeCell ref="C1782:K1782"/>
    <mergeCell ref="C1783:K1783"/>
    <mergeCell ref="C1784:K1784"/>
    <mergeCell ref="C1785:K1785"/>
    <mergeCell ref="C1774:K1774"/>
    <mergeCell ref="C1775:K1775"/>
    <mergeCell ref="C1776:K1776"/>
    <mergeCell ref="C1777:K1777"/>
    <mergeCell ref="C1778:K1778"/>
    <mergeCell ref="C1779:K1779"/>
    <mergeCell ref="C1768:K1768"/>
    <mergeCell ref="C1769:K1769"/>
    <mergeCell ref="C1770:K1770"/>
    <mergeCell ref="C1771:K1771"/>
    <mergeCell ref="C1772:K1772"/>
    <mergeCell ref="C1773:K1773"/>
    <mergeCell ref="C1798:K1798"/>
    <mergeCell ref="C1799:K1799"/>
    <mergeCell ref="C1800:K1800"/>
    <mergeCell ref="C1801:K1801"/>
    <mergeCell ref="C1802:K1802"/>
    <mergeCell ref="C1803:K1803"/>
    <mergeCell ref="C1792:K1792"/>
    <mergeCell ref="C1793:K1793"/>
    <mergeCell ref="C1794:K1794"/>
    <mergeCell ref="C1795:K1795"/>
    <mergeCell ref="C1796:K1796"/>
    <mergeCell ref="C1797:K1797"/>
    <mergeCell ref="C1786:K1786"/>
    <mergeCell ref="C1787:K1787"/>
    <mergeCell ref="C1788:K1788"/>
    <mergeCell ref="C1789:K1789"/>
    <mergeCell ref="C1790:K1790"/>
    <mergeCell ref="C1791:K1791"/>
    <mergeCell ref="C1816:K1816"/>
    <mergeCell ref="C1817:K1817"/>
    <mergeCell ref="C1818:K1818"/>
    <mergeCell ref="C1819:K1819"/>
    <mergeCell ref="C1820:K1820"/>
    <mergeCell ref="C1821:K1821"/>
    <mergeCell ref="C1810:K1810"/>
    <mergeCell ref="C1811:K1811"/>
    <mergeCell ref="C1812:K1812"/>
    <mergeCell ref="C1813:K1813"/>
    <mergeCell ref="C1814:K1814"/>
    <mergeCell ref="C1815:K1815"/>
    <mergeCell ref="C1804:K1804"/>
    <mergeCell ref="C1805:K1805"/>
    <mergeCell ref="C1806:K1806"/>
    <mergeCell ref="C1807:K1807"/>
    <mergeCell ref="C1808:K1808"/>
    <mergeCell ref="C1809:K1809"/>
    <mergeCell ref="C1834:K1834"/>
    <mergeCell ref="C1835:K1835"/>
    <mergeCell ref="C1836:K1836"/>
    <mergeCell ref="C1837:K1837"/>
    <mergeCell ref="C1838:K1838"/>
    <mergeCell ref="C1839:K1839"/>
    <mergeCell ref="C1828:K1828"/>
    <mergeCell ref="C1829:K1829"/>
    <mergeCell ref="C1830:K1830"/>
    <mergeCell ref="C1831:K1831"/>
    <mergeCell ref="C1832:K1832"/>
    <mergeCell ref="C1833:K1833"/>
    <mergeCell ref="C1822:K1822"/>
    <mergeCell ref="C1823:K1823"/>
    <mergeCell ref="C1824:K1824"/>
    <mergeCell ref="C1825:K1825"/>
    <mergeCell ref="C1826:K1826"/>
    <mergeCell ref="C1827:K1827"/>
    <mergeCell ref="C1852:K1852"/>
    <mergeCell ref="C1853:K1853"/>
    <mergeCell ref="C1854:K1854"/>
    <mergeCell ref="C1855:K1855"/>
    <mergeCell ref="C1856:K1856"/>
    <mergeCell ref="C1857:K1857"/>
    <mergeCell ref="C1846:K1846"/>
    <mergeCell ref="C1847:K1847"/>
    <mergeCell ref="C1848:K1848"/>
    <mergeCell ref="C1849:K1849"/>
    <mergeCell ref="C1850:K1850"/>
    <mergeCell ref="C1851:K1851"/>
    <mergeCell ref="C1840:K1840"/>
    <mergeCell ref="C1841:K1841"/>
    <mergeCell ref="C1842:K1842"/>
    <mergeCell ref="C1843:K1843"/>
    <mergeCell ref="C1844:K1844"/>
    <mergeCell ref="C1845:K1845"/>
    <mergeCell ref="C1870:K1870"/>
    <mergeCell ref="C1871:K1871"/>
    <mergeCell ref="C1872:K1872"/>
    <mergeCell ref="C1873:K1873"/>
    <mergeCell ref="C1874:K1874"/>
    <mergeCell ref="C1875:K1875"/>
    <mergeCell ref="C1864:K1864"/>
    <mergeCell ref="C1865:K1865"/>
    <mergeCell ref="C1866:K1866"/>
    <mergeCell ref="C1867:K1867"/>
    <mergeCell ref="C1868:K1868"/>
    <mergeCell ref="C1869:K1869"/>
    <mergeCell ref="C1858:K1858"/>
    <mergeCell ref="C1859:K1859"/>
    <mergeCell ref="C1860:K1860"/>
    <mergeCell ref="C1861:K1861"/>
    <mergeCell ref="C1862:K1862"/>
    <mergeCell ref="C1863:K1863"/>
    <mergeCell ref="C1888:K1888"/>
    <mergeCell ref="C1889:K1889"/>
    <mergeCell ref="C1890:K1890"/>
    <mergeCell ref="C1891:K1891"/>
    <mergeCell ref="C1892:K1892"/>
    <mergeCell ref="C1893:K1893"/>
    <mergeCell ref="C1882:K1882"/>
    <mergeCell ref="C1883:K1883"/>
    <mergeCell ref="C1884:K1884"/>
    <mergeCell ref="C1885:K1885"/>
    <mergeCell ref="C1886:K1886"/>
    <mergeCell ref="C1887:K1887"/>
    <mergeCell ref="C1876:K1876"/>
    <mergeCell ref="C1877:K1877"/>
    <mergeCell ref="C1878:K1878"/>
    <mergeCell ref="C1879:K1879"/>
    <mergeCell ref="C1880:K1880"/>
    <mergeCell ref="C1881:K1881"/>
    <mergeCell ref="C1906:K1906"/>
    <mergeCell ref="C1907:K1907"/>
    <mergeCell ref="C1908:K1908"/>
    <mergeCell ref="C1909:K1909"/>
    <mergeCell ref="C1910:K1910"/>
    <mergeCell ref="C1900:K1900"/>
    <mergeCell ref="C1901:K1901"/>
    <mergeCell ref="C1902:K1902"/>
    <mergeCell ref="C1903:K1903"/>
    <mergeCell ref="C1904:K1904"/>
    <mergeCell ref="C1905:K1905"/>
    <mergeCell ref="C1894:K1894"/>
    <mergeCell ref="C1895:K1895"/>
    <mergeCell ref="C1896:K1896"/>
    <mergeCell ref="C1897:K1897"/>
    <mergeCell ref="C1898:K1898"/>
    <mergeCell ref="C1899:K1899"/>
    <mergeCell ref="C1911:K1912"/>
    <mergeCell ref="C1924:K1924"/>
    <mergeCell ref="C1925:K1925"/>
    <mergeCell ref="C1926:K1926"/>
    <mergeCell ref="C1927:K1927"/>
    <mergeCell ref="C1928:K1928"/>
    <mergeCell ref="C1929:K1929"/>
    <mergeCell ref="C1918:K1918"/>
    <mergeCell ref="C1919:K1919"/>
    <mergeCell ref="C1920:K1920"/>
    <mergeCell ref="C1921:K1921"/>
    <mergeCell ref="C1922:K1922"/>
    <mergeCell ref="C1923:K1923"/>
    <mergeCell ref="C1915:K1915"/>
    <mergeCell ref="C1916:K1916"/>
    <mergeCell ref="C1917:K1917"/>
    <mergeCell ref="C1913:K1914"/>
    <mergeCell ref="C1944:K1944"/>
    <mergeCell ref="C1948:K1948"/>
    <mergeCell ref="C1949:K1949"/>
    <mergeCell ref="C1950:K1950"/>
    <mergeCell ref="C1938:K1938"/>
    <mergeCell ref="C1939:K1939"/>
    <mergeCell ref="C1940:K1940"/>
    <mergeCell ref="C1941:K1941"/>
    <mergeCell ref="C1942:K1942"/>
    <mergeCell ref="C1943:K1943"/>
    <mergeCell ref="C1935:K1935"/>
    <mergeCell ref="C1936:K1936"/>
    <mergeCell ref="C1937:K1937"/>
    <mergeCell ref="C1934:K1934"/>
    <mergeCell ref="C1947:K1947"/>
    <mergeCell ref="C1930:K1930"/>
    <mergeCell ref="C1931:K1932"/>
    <mergeCell ref="C1933:K1933"/>
    <mergeCell ref="C1945:K1945"/>
    <mergeCell ref="C1946:K1946"/>
    <mergeCell ref="C1963:K1963"/>
    <mergeCell ref="C1964:K1964"/>
    <mergeCell ref="C1965:K1965"/>
    <mergeCell ref="C1966:K1966"/>
    <mergeCell ref="C1967:K1967"/>
    <mergeCell ref="C1968:K1968"/>
    <mergeCell ref="C1957:K1957"/>
    <mergeCell ref="C1958:K1958"/>
    <mergeCell ref="C1959:K1959"/>
    <mergeCell ref="C1960:K1960"/>
    <mergeCell ref="C1961:K1961"/>
    <mergeCell ref="C1962:K1962"/>
    <mergeCell ref="C1951:K1951"/>
    <mergeCell ref="C1952:K1952"/>
    <mergeCell ref="C1953:K1953"/>
    <mergeCell ref="C1954:K1954"/>
    <mergeCell ref="C1955:K1955"/>
    <mergeCell ref="C1956:K1956"/>
    <mergeCell ref="C1981:K1981"/>
    <mergeCell ref="C1982:K1982"/>
    <mergeCell ref="C1983:K1983"/>
    <mergeCell ref="C1984:K1984"/>
    <mergeCell ref="C1985:K1985"/>
    <mergeCell ref="C1986:K1986"/>
    <mergeCell ref="C1975:K1975"/>
    <mergeCell ref="C1976:K1976"/>
    <mergeCell ref="C1977:K1977"/>
    <mergeCell ref="C1978:K1978"/>
    <mergeCell ref="C1979:K1979"/>
    <mergeCell ref="C1980:K1980"/>
    <mergeCell ref="C1969:K1969"/>
    <mergeCell ref="C1970:K1970"/>
    <mergeCell ref="C1971:K1971"/>
    <mergeCell ref="C1972:K1972"/>
    <mergeCell ref="C1973:K1973"/>
    <mergeCell ref="C1974:K1974"/>
    <mergeCell ref="C1999:K1999"/>
    <mergeCell ref="C2000:K2000"/>
    <mergeCell ref="C2001:K2001"/>
    <mergeCell ref="C2002:K2002"/>
    <mergeCell ref="C2003:K2003"/>
    <mergeCell ref="C2004:K2004"/>
    <mergeCell ref="C1993:K1993"/>
    <mergeCell ref="C1994:K1994"/>
    <mergeCell ref="C1995:K1995"/>
    <mergeCell ref="C1996:K1996"/>
    <mergeCell ref="C1997:K1997"/>
    <mergeCell ref="C1998:K1998"/>
    <mergeCell ref="C1987:K1987"/>
    <mergeCell ref="C1988:K1988"/>
    <mergeCell ref="C1989:K1989"/>
    <mergeCell ref="C1990:K1990"/>
    <mergeCell ref="C1991:K1991"/>
    <mergeCell ref="C1992:K1992"/>
    <mergeCell ref="C2017:K2017"/>
    <mergeCell ref="C2018:K2018"/>
    <mergeCell ref="C2019:K2019"/>
    <mergeCell ref="C2020:K2020"/>
    <mergeCell ref="C2021:K2021"/>
    <mergeCell ref="C2022:K2022"/>
    <mergeCell ref="C2011:K2011"/>
    <mergeCell ref="C2012:K2012"/>
    <mergeCell ref="C2013:K2013"/>
    <mergeCell ref="C2014:K2014"/>
    <mergeCell ref="C2015:K2015"/>
    <mergeCell ref="C2016:K2016"/>
    <mergeCell ref="C2005:K2005"/>
    <mergeCell ref="C2006:K2006"/>
    <mergeCell ref="C2007:K2007"/>
    <mergeCell ref="C2008:K2008"/>
    <mergeCell ref="C2009:K2009"/>
    <mergeCell ref="C2010:K2010"/>
    <mergeCell ref="C2035:K2035"/>
    <mergeCell ref="C2036:K2036"/>
    <mergeCell ref="C2037:K2037"/>
    <mergeCell ref="C2038:K2038"/>
    <mergeCell ref="C2039:K2039"/>
    <mergeCell ref="C2040:K2040"/>
    <mergeCell ref="C2029:K2029"/>
    <mergeCell ref="C2030:K2030"/>
    <mergeCell ref="C2031:K2031"/>
    <mergeCell ref="C2032:K2032"/>
    <mergeCell ref="C2033:K2033"/>
    <mergeCell ref="C2034:K2034"/>
    <mergeCell ref="C2023:K2023"/>
    <mergeCell ref="C2024:K2024"/>
    <mergeCell ref="C2025:K2025"/>
    <mergeCell ref="C2026:K2026"/>
    <mergeCell ref="C2027:K2027"/>
    <mergeCell ref="C2028:K2028"/>
    <mergeCell ref="C2053:K2053"/>
    <mergeCell ref="C2054:K2054"/>
    <mergeCell ref="C2055:K2055"/>
    <mergeCell ref="C2056:K2056"/>
    <mergeCell ref="C2057:K2057"/>
    <mergeCell ref="C2058:K2058"/>
    <mergeCell ref="C2047:K2047"/>
    <mergeCell ref="C2048:K2048"/>
    <mergeCell ref="C2049:K2049"/>
    <mergeCell ref="C2050:K2050"/>
    <mergeCell ref="C2051:K2051"/>
    <mergeCell ref="C2052:K2052"/>
    <mergeCell ref="C2041:K2041"/>
    <mergeCell ref="C2042:K2042"/>
    <mergeCell ref="C2043:K2043"/>
    <mergeCell ref="C2044:K2044"/>
    <mergeCell ref="C2045:K2045"/>
    <mergeCell ref="C2046:K2046"/>
    <mergeCell ref="C2071:K2071"/>
    <mergeCell ref="C2072:K2072"/>
    <mergeCell ref="C2073:K2073"/>
    <mergeCell ref="C2074:K2074"/>
    <mergeCell ref="C2075:K2075"/>
    <mergeCell ref="C2076:K2076"/>
    <mergeCell ref="C2065:K2065"/>
    <mergeCell ref="C2066:K2066"/>
    <mergeCell ref="C2067:K2067"/>
    <mergeCell ref="C2068:K2068"/>
    <mergeCell ref="C2069:K2069"/>
    <mergeCell ref="C2070:K2070"/>
    <mergeCell ref="C2059:K2059"/>
    <mergeCell ref="C2060:K2060"/>
    <mergeCell ref="C2061:K2061"/>
    <mergeCell ref="C2062:K2062"/>
    <mergeCell ref="C2063:K2063"/>
    <mergeCell ref="C2064:K2064"/>
    <mergeCell ref="C2089:K2089"/>
    <mergeCell ref="C2090:K2090"/>
    <mergeCell ref="C2091:K2091"/>
    <mergeCell ref="C2092:K2092"/>
    <mergeCell ref="C2093:K2093"/>
    <mergeCell ref="C2094:K2094"/>
    <mergeCell ref="C2083:K2083"/>
    <mergeCell ref="C2084:K2084"/>
    <mergeCell ref="C2085:K2085"/>
    <mergeCell ref="C2086:K2086"/>
    <mergeCell ref="C2087:K2087"/>
    <mergeCell ref="C2088:K2088"/>
    <mergeCell ref="C2077:K2077"/>
    <mergeCell ref="C2078:K2078"/>
    <mergeCell ref="C2079:K2079"/>
    <mergeCell ref="C2080:K2080"/>
    <mergeCell ref="C2081:K2081"/>
    <mergeCell ref="C2082:K2082"/>
    <mergeCell ref="C2107:K2107"/>
    <mergeCell ref="C2108:K2108"/>
    <mergeCell ref="C2109:K2109"/>
    <mergeCell ref="C2110:K2110"/>
    <mergeCell ref="C2111:K2111"/>
    <mergeCell ref="C2112:K2112"/>
    <mergeCell ref="C2101:K2101"/>
    <mergeCell ref="C2102:K2102"/>
    <mergeCell ref="C2103:K2103"/>
    <mergeCell ref="C2104:K2104"/>
    <mergeCell ref="C2105:K2105"/>
    <mergeCell ref="C2106:K2106"/>
    <mergeCell ref="C2095:K2095"/>
    <mergeCell ref="C2096:K2096"/>
    <mergeCell ref="C2097:K2097"/>
    <mergeCell ref="C2098:K2098"/>
    <mergeCell ref="C2099:K2099"/>
    <mergeCell ref="C2100:K2100"/>
    <mergeCell ref="C2125:K2125"/>
    <mergeCell ref="C2126:K2126"/>
    <mergeCell ref="C2127:K2127"/>
    <mergeCell ref="C2128:K2128"/>
    <mergeCell ref="C2129:K2129"/>
    <mergeCell ref="C2130:K2130"/>
    <mergeCell ref="C2119:K2119"/>
    <mergeCell ref="C2120:K2120"/>
    <mergeCell ref="C2121:K2121"/>
    <mergeCell ref="C2122:K2122"/>
    <mergeCell ref="C2123:K2123"/>
    <mergeCell ref="C2124:K2124"/>
    <mergeCell ref="C2113:K2113"/>
    <mergeCell ref="C2114:K2114"/>
    <mergeCell ref="C2115:K2115"/>
    <mergeCell ref="C2116:K2116"/>
    <mergeCell ref="C2117:K2117"/>
    <mergeCell ref="C2118:K2118"/>
    <mergeCell ref="C2143:K2143"/>
    <mergeCell ref="C2144:K2144"/>
    <mergeCell ref="C2145:K2145"/>
    <mergeCell ref="C2146:K2146"/>
    <mergeCell ref="C2147:K2147"/>
    <mergeCell ref="C2148:K2148"/>
    <mergeCell ref="C2137:K2137"/>
    <mergeCell ref="C2138:K2138"/>
    <mergeCell ref="C2139:K2139"/>
    <mergeCell ref="C2140:K2140"/>
    <mergeCell ref="C2141:K2141"/>
    <mergeCell ref="C2142:K2142"/>
    <mergeCell ref="C2131:K2131"/>
    <mergeCell ref="C2132:K2132"/>
    <mergeCell ref="C2133:K2133"/>
    <mergeCell ref="C2134:K2134"/>
    <mergeCell ref="C2135:K2135"/>
    <mergeCell ref="C2136:K2136"/>
    <mergeCell ref="C2161:K2161"/>
    <mergeCell ref="C2162:K2162"/>
    <mergeCell ref="C2163:K2163"/>
    <mergeCell ref="C2164:K2164"/>
    <mergeCell ref="C2165:K2165"/>
    <mergeCell ref="C2166:K2166"/>
    <mergeCell ref="C2155:K2155"/>
    <mergeCell ref="C2156:K2156"/>
    <mergeCell ref="C2157:K2157"/>
    <mergeCell ref="C2158:K2158"/>
    <mergeCell ref="C2159:K2159"/>
    <mergeCell ref="C2160:K2160"/>
    <mergeCell ref="C2149:K2149"/>
    <mergeCell ref="C2150:K2150"/>
    <mergeCell ref="C2151:K2151"/>
    <mergeCell ref="C2152:K2152"/>
    <mergeCell ref="C2153:K2153"/>
    <mergeCell ref="C2154:K2154"/>
    <mergeCell ref="C2179:K2179"/>
    <mergeCell ref="C2180:K2180"/>
    <mergeCell ref="C2181:K2181"/>
    <mergeCell ref="C2182:K2182"/>
    <mergeCell ref="C2183:K2183"/>
    <mergeCell ref="C2184:K2184"/>
    <mergeCell ref="C2173:K2173"/>
    <mergeCell ref="C2174:K2174"/>
    <mergeCell ref="C2175:K2175"/>
    <mergeCell ref="C2176:K2176"/>
    <mergeCell ref="C2177:K2177"/>
    <mergeCell ref="C2178:K2178"/>
    <mergeCell ref="C2167:K2167"/>
    <mergeCell ref="C2168:K2168"/>
    <mergeCell ref="C2169:K2169"/>
    <mergeCell ref="C2170:K2170"/>
    <mergeCell ref="C2171:K2171"/>
    <mergeCell ref="C2172:K2172"/>
    <mergeCell ref="C2197:K2197"/>
    <mergeCell ref="C2198:K2198"/>
    <mergeCell ref="C2199:K2199"/>
    <mergeCell ref="C2200:K2200"/>
    <mergeCell ref="C2201:K2201"/>
    <mergeCell ref="C2202:K2202"/>
    <mergeCell ref="C2191:K2191"/>
    <mergeCell ref="C2192:K2192"/>
    <mergeCell ref="C2193:K2193"/>
    <mergeCell ref="C2194:K2194"/>
    <mergeCell ref="C2195:K2195"/>
    <mergeCell ref="C2196:K2196"/>
    <mergeCell ref="C2185:K2185"/>
    <mergeCell ref="C2186:K2186"/>
    <mergeCell ref="C2187:K2187"/>
    <mergeCell ref="C2188:K2188"/>
    <mergeCell ref="C2189:K2189"/>
    <mergeCell ref="C2190:K2190"/>
    <mergeCell ref="C2217:K2217"/>
    <mergeCell ref="C2218:K2218"/>
    <mergeCell ref="C2219:K2219"/>
    <mergeCell ref="C2220:K2220"/>
    <mergeCell ref="C2221:K2221"/>
    <mergeCell ref="C2222:K2222"/>
    <mergeCell ref="C2211:K2211"/>
    <mergeCell ref="C2212:K2212"/>
    <mergeCell ref="C2213:K2213"/>
    <mergeCell ref="C2214:K2214"/>
    <mergeCell ref="C2215:K2215"/>
    <mergeCell ref="C2216:K2216"/>
    <mergeCell ref="C2208:K2208"/>
    <mergeCell ref="C2209:K2209"/>
    <mergeCell ref="C2210:K2210"/>
    <mergeCell ref="C2207:K2207"/>
    <mergeCell ref="C2203:K2203"/>
    <mergeCell ref="C2204:K2204"/>
    <mergeCell ref="C2205:K2205"/>
    <mergeCell ref="C2206:K2206"/>
    <mergeCell ref="C2235:K2235"/>
    <mergeCell ref="C2236:K2236"/>
    <mergeCell ref="C2237:K2237"/>
    <mergeCell ref="C2238:K2238"/>
    <mergeCell ref="C2239:K2239"/>
    <mergeCell ref="C2240:K2240"/>
    <mergeCell ref="C2229:K2229"/>
    <mergeCell ref="C2230:K2230"/>
    <mergeCell ref="C2231:K2231"/>
    <mergeCell ref="C2232:K2232"/>
    <mergeCell ref="C2233:K2233"/>
    <mergeCell ref="C2234:K2234"/>
    <mergeCell ref="C2223:K2223"/>
    <mergeCell ref="C2224:K2224"/>
    <mergeCell ref="C2225:K2225"/>
    <mergeCell ref="C2226:K2226"/>
    <mergeCell ref="C2227:K2227"/>
    <mergeCell ref="C2228:K2228"/>
    <mergeCell ref="C2253:K2253"/>
    <mergeCell ref="C2254:K2254"/>
    <mergeCell ref="C2255:K2255"/>
    <mergeCell ref="C2256:K2256"/>
    <mergeCell ref="C2257:K2257"/>
    <mergeCell ref="C2258:K2258"/>
    <mergeCell ref="C2247:K2247"/>
    <mergeCell ref="C2248:K2248"/>
    <mergeCell ref="C2249:K2249"/>
    <mergeCell ref="C2250:K2250"/>
    <mergeCell ref="C2251:K2251"/>
    <mergeCell ref="C2252:K2252"/>
    <mergeCell ref="C2241:K2241"/>
    <mergeCell ref="C2242:K2242"/>
    <mergeCell ref="C2243:K2243"/>
    <mergeCell ref="C2244:K2244"/>
    <mergeCell ref="C2245:K2245"/>
    <mergeCell ref="C2246:K2246"/>
    <mergeCell ref="C2271:K2271"/>
    <mergeCell ref="C2272:K2272"/>
    <mergeCell ref="C2273:K2273"/>
    <mergeCell ref="C2274:K2274"/>
    <mergeCell ref="C2275:K2275"/>
    <mergeCell ref="C2276:K2276"/>
    <mergeCell ref="C2265:K2265"/>
    <mergeCell ref="C2266:K2266"/>
    <mergeCell ref="C2267:K2267"/>
    <mergeCell ref="C2268:K2268"/>
    <mergeCell ref="C2269:K2269"/>
    <mergeCell ref="C2270:K2270"/>
    <mergeCell ref="C2259:K2259"/>
    <mergeCell ref="C2260:K2260"/>
    <mergeCell ref="C2261:K2261"/>
    <mergeCell ref="C2262:K2262"/>
    <mergeCell ref="C2263:K2263"/>
    <mergeCell ref="C2264:K2264"/>
    <mergeCell ref="C2289:K2289"/>
    <mergeCell ref="C2290:K2290"/>
    <mergeCell ref="C2291:K2291"/>
    <mergeCell ref="C2292:K2292"/>
    <mergeCell ref="C2293:K2293"/>
    <mergeCell ref="C2294:K2294"/>
    <mergeCell ref="C2283:K2283"/>
    <mergeCell ref="C2284:K2284"/>
    <mergeCell ref="C2285:K2285"/>
    <mergeCell ref="C2286:K2286"/>
    <mergeCell ref="C2287:K2287"/>
    <mergeCell ref="C2288:K2288"/>
    <mergeCell ref="C2277:K2277"/>
    <mergeCell ref="C2278:K2278"/>
    <mergeCell ref="C2279:K2279"/>
    <mergeCell ref="C2280:K2280"/>
    <mergeCell ref="C2281:K2281"/>
    <mergeCell ref="C2282:K2282"/>
    <mergeCell ref="C2307:K2307"/>
    <mergeCell ref="C2308:K2308"/>
    <mergeCell ref="C2309:K2309"/>
    <mergeCell ref="C2310:K2310"/>
    <mergeCell ref="C2311:K2311"/>
    <mergeCell ref="C2312:K2312"/>
    <mergeCell ref="C2301:K2301"/>
    <mergeCell ref="C2302:K2302"/>
    <mergeCell ref="C2303:K2303"/>
    <mergeCell ref="C2304:K2304"/>
    <mergeCell ref="C2305:K2305"/>
    <mergeCell ref="C2306:K2306"/>
    <mergeCell ref="C2295:K2295"/>
    <mergeCell ref="C2296:K2296"/>
    <mergeCell ref="C2297:K2297"/>
    <mergeCell ref="C2298:K2298"/>
    <mergeCell ref="C2299:K2299"/>
    <mergeCell ref="C2300:K2300"/>
    <mergeCell ref="C2325:K2325"/>
    <mergeCell ref="C2326:K2326"/>
    <mergeCell ref="C2327:K2327"/>
    <mergeCell ref="C2328:K2328"/>
    <mergeCell ref="C2329:K2329"/>
    <mergeCell ref="C2330:K2330"/>
    <mergeCell ref="C2319:K2319"/>
    <mergeCell ref="C2320:K2320"/>
    <mergeCell ref="C2321:K2321"/>
    <mergeCell ref="C2322:K2322"/>
    <mergeCell ref="C2323:K2323"/>
    <mergeCell ref="C2324:K2324"/>
    <mergeCell ref="C2313:K2313"/>
    <mergeCell ref="C2314:K2314"/>
    <mergeCell ref="C2315:K2315"/>
    <mergeCell ref="C2316:K2316"/>
    <mergeCell ref="C2317:K2317"/>
    <mergeCell ref="C2318:K2318"/>
    <mergeCell ref="C2343:K2343"/>
    <mergeCell ref="C2344:K2344"/>
    <mergeCell ref="C2345:K2345"/>
    <mergeCell ref="C2346:K2346"/>
    <mergeCell ref="C2347:K2347"/>
    <mergeCell ref="C2348:K2348"/>
    <mergeCell ref="C2337:K2337"/>
    <mergeCell ref="C2338:K2338"/>
    <mergeCell ref="C2339:K2339"/>
    <mergeCell ref="C2340:K2340"/>
    <mergeCell ref="C2341:K2341"/>
    <mergeCell ref="C2342:K2342"/>
    <mergeCell ref="C2331:K2331"/>
    <mergeCell ref="C2332:K2332"/>
    <mergeCell ref="C2333:K2333"/>
    <mergeCell ref="C2334:K2334"/>
    <mergeCell ref="C2335:K2335"/>
    <mergeCell ref="C2336:K2336"/>
    <mergeCell ref="C2361:K2361"/>
    <mergeCell ref="C2362:K2362"/>
    <mergeCell ref="C2363:K2363"/>
    <mergeCell ref="C2364:K2364"/>
    <mergeCell ref="C2365:K2365"/>
    <mergeCell ref="C2366:K2366"/>
    <mergeCell ref="C2355:K2355"/>
    <mergeCell ref="C2356:K2356"/>
    <mergeCell ref="C2357:K2357"/>
    <mergeCell ref="C2358:K2358"/>
    <mergeCell ref="C2359:K2359"/>
    <mergeCell ref="C2360:K2360"/>
    <mergeCell ref="C2349:K2349"/>
    <mergeCell ref="C2350:K2350"/>
    <mergeCell ref="C2351:K2351"/>
    <mergeCell ref="C2352:K2352"/>
    <mergeCell ref="C2353:K2353"/>
    <mergeCell ref="C2354:K2354"/>
    <mergeCell ref="C2379:K2379"/>
    <mergeCell ref="C2380:K2380"/>
    <mergeCell ref="C2381:K2381"/>
    <mergeCell ref="C2382:K2382"/>
    <mergeCell ref="C2383:K2383"/>
    <mergeCell ref="C2384:K2384"/>
    <mergeCell ref="C2373:K2373"/>
    <mergeCell ref="C2374:K2374"/>
    <mergeCell ref="C2375:K2375"/>
    <mergeCell ref="C2376:K2376"/>
    <mergeCell ref="C2377:K2377"/>
    <mergeCell ref="C2378:K2378"/>
    <mergeCell ref="C2367:K2367"/>
    <mergeCell ref="C2368:K2368"/>
    <mergeCell ref="C2369:K2369"/>
    <mergeCell ref="C2370:K2370"/>
    <mergeCell ref="C2371:K2371"/>
    <mergeCell ref="C2372:K2372"/>
    <mergeCell ref="C2397:K2397"/>
    <mergeCell ref="C2398:K2398"/>
    <mergeCell ref="C2399:K2399"/>
    <mergeCell ref="C2400:K2400"/>
    <mergeCell ref="C2401:K2401"/>
    <mergeCell ref="C2402:K2402"/>
    <mergeCell ref="C2391:K2391"/>
    <mergeCell ref="C2392:K2392"/>
    <mergeCell ref="C2393:K2393"/>
    <mergeCell ref="C2394:K2394"/>
    <mergeCell ref="C2395:K2395"/>
    <mergeCell ref="C2396:K2396"/>
    <mergeCell ref="C2385:K2385"/>
    <mergeCell ref="C2386:K2386"/>
    <mergeCell ref="C2387:K2387"/>
    <mergeCell ref="C2388:K2388"/>
    <mergeCell ref="C2389:K2389"/>
    <mergeCell ref="C2390:K2390"/>
    <mergeCell ref="C2415:K2415"/>
    <mergeCell ref="C2416:K2416"/>
    <mergeCell ref="C2417:K2417"/>
    <mergeCell ref="C2418:K2418"/>
    <mergeCell ref="C2419:K2419"/>
    <mergeCell ref="C2420:K2420"/>
    <mergeCell ref="C2409:K2409"/>
    <mergeCell ref="C2410:K2410"/>
    <mergeCell ref="C2411:K2411"/>
    <mergeCell ref="C2412:K2412"/>
    <mergeCell ref="C2413:K2413"/>
    <mergeCell ref="C2414:K2414"/>
    <mergeCell ref="C2403:K2403"/>
    <mergeCell ref="C2404:K2404"/>
    <mergeCell ref="C2405:K2405"/>
    <mergeCell ref="C2406:K2406"/>
    <mergeCell ref="C2407:K2407"/>
    <mergeCell ref="C2408:K2408"/>
    <mergeCell ref="C2433:K2433"/>
    <mergeCell ref="C2434:K2434"/>
    <mergeCell ref="C2435:K2435"/>
    <mergeCell ref="C2436:K2436"/>
    <mergeCell ref="C2437:K2437"/>
    <mergeCell ref="C2438:K2438"/>
    <mergeCell ref="C2427:K2427"/>
    <mergeCell ref="C2428:K2428"/>
    <mergeCell ref="C2431:K2431"/>
    <mergeCell ref="C2432:K2432"/>
    <mergeCell ref="C2421:K2421"/>
    <mergeCell ref="C2422:K2422"/>
    <mergeCell ref="C2423:K2423"/>
    <mergeCell ref="C2424:K2424"/>
    <mergeCell ref="C2425:K2425"/>
    <mergeCell ref="C2426:K2426"/>
    <mergeCell ref="C2429:K2430"/>
    <mergeCell ref="C2451:K2451"/>
    <mergeCell ref="C2452:K2452"/>
    <mergeCell ref="C2453:K2453"/>
    <mergeCell ref="C2454:K2454"/>
    <mergeCell ref="C2455:K2455"/>
    <mergeCell ref="C2456:K2456"/>
    <mergeCell ref="C2445:K2445"/>
    <mergeCell ref="C2446:K2446"/>
    <mergeCell ref="C2447:K2447"/>
    <mergeCell ref="C2448:K2448"/>
    <mergeCell ref="C2449:K2449"/>
    <mergeCell ref="C2450:K2450"/>
    <mergeCell ref="C2439:K2439"/>
    <mergeCell ref="C2440:K2440"/>
    <mergeCell ref="C2441:K2441"/>
    <mergeCell ref="C2442:K2442"/>
    <mergeCell ref="C2443:K2443"/>
    <mergeCell ref="C2444:K2444"/>
    <mergeCell ref="C2469:K2469"/>
    <mergeCell ref="C2470:K2470"/>
    <mergeCell ref="C2471:K2471"/>
    <mergeCell ref="C2472:K2472"/>
    <mergeCell ref="C2473:K2473"/>
    <mergeCell ref="C2474:K2474"/>
    <mergeCell ref="C2463:K2463"/>
    <mergeCell ref="C2464:K2464"/>
    <mergeCell ref="C2465:K2465"/>
    <mergeCell ref="C2466:K2466"/>
    <mergeCell ref="C2467:K2467"/>
    <mergeCell ref="C2468:K2468"/>
    <mergeCell ref="C2457:K2457"/>
    <mergeCell ref="C2458:K2458"/>
    <mergeCell ref="C2459:K2459"/>
    <mergeCell ref="C2460:K2460"/>
    <mergeCell ref="C2461:K2461"/>
    <mergeCell ref="C2462:K2462"/>
    <mergeCell ref="C2487:K2487"/>
    <mergeCell ref="C2488:K2488"/>
    <mergeCell ref="C2489:K2489"/>
    <mergeCell ref="C2490:K2490"/>
    <mergeCell ref="C2491:K2491"/>
    <mergeCell ref="C2492:K2492"/>
    <mergeCell ref="C2481:K2481"/>
    <mergeCell ref="C2482:K2482"/>
    <mergeCell ref="C2483:K2483"/>
    <mergeCell ref="C2484:K2484"/>
    <mergeCell ref="C2485:K2485"/>
    <mergeCell ref="C2486:K2486"/>
    <mergeCell ref="C2475:K2475"/>
    <mergeCell ref="C2476:K2476"/>
    <mergeCell ref="C2477:K2477"/>
    <mergeCell ref="C2478:K2478"/>
    <mergeCell ref="C2479:K2479"/>
    <mergeCell ref="C2480:K2480"/>
    <mergeCell ref="C2505:K2505"/>
    <mergeCell ref="C2506:K2506"/>
    <mergeCell ref="C2507:K2507"/>
    <mergeCell ref="C2508:K2508"/>
    <mergeCell ref="C2509:K2509"/>
    <mergeCell ref="C2510:K2510"/>
    <mergeCell ref="C2499:K2499"/>
    <mergeCell ref="C2500:K2500"/>
    <mergeCell ref="C2501:K2501"/>
    <mergeCell ref="C2502:K2502"/>
    <mergeCell ref="C2503:K2503"/>
    <mergeCell ref="C2504:K2504"/>
    <mergeCell ref="C2493:K2493"/>
    <mergeCell ref="C2494:K2494"/>
    <mergeCell ref="C2495:K2495"/>
    <mergeCell ref="C2496:K2496"/>
    <mergeCell ref="C2497:K2497"/>
    <mergeCell ref="C2498:K2498"/>
    <mergeCell ref="C2523:K2523"/>
    <mergeCell ref="C2524:K2524"/>
    <mergeCell ref="C2525:K2525"/>
    <mergeCell ref="C2526:K2526"/>
    <mergeCell ref="C2527:K2527"/>
    <mergeCell ref="C2528:K2528"/>
    <mergeCell ref="C2517:K2517"/>
    <mergeCell ref="C2518:K2518"/>
    <mergeCell ref="C2519:K2519"/>
    <mergeCell ref="C2520:K2520"/>
    <mergeCell ref="C2521:K2521"/>
    <mergeCell ref="C2522:K2522"/>
    <mergeCell ref="C2511:K2511"/>
    <mergeCell ref="C2512:K2512"/>
    <mergeCell ref="C2513:K2513"/>
    <mergeCell ref="C2514:K2514"/>
    <mergeCell ref="C2515:K2515"/>
    <mergeCell ref="C2516:K2516"/>
    <mergeCell ref="C2541:K2541"/>
    <mergeCell ref="C2542:K2542"/>
    <mergeCell ref="C2543:K2543"/>
    <mergeCell ref="C2544:K2544"/>
    <mergeCell ref="C2545:K2545"/>
    <mergeCell ref="C2546:K2546"/>
    <mergeCell ref="C2535:K2535"/>
    <mergeCell ref="C2536:K2536"/>
    <mergeCell ref="C2537:K2537"/>
    <mergeCell ref="C2538:K2538"/>
    <mergeCell ref="C2539:K2539"/>
    <mergeCell ref="C2540:K2540"/>
    <mergeCell ref="C2529:K2529"/>
    <mergeCell ref="C2530:K2530"/>
    <mergeCell ref="C2531:K2531"/>
    <mergeCell ref="C2532:K2532"/>
    <mergeCell ref="C2533:K2533"/>
    <mergeCell ref="C2534:K2534"/>
    <mergeCell ref="C2559:K2559"/>
    <mergeCell ref="C2560:K2560"/>
    <mergeCell ref="C2561:K2561"/>
    <mergeCell ref="C2562:K2562"/>
    <mergeCell ref="C2563:K2563"/>
    <mergeCell ref="C2564:K2564"/>
    <mergeCell ref="C2553:K2553"/>
    <mergeCell ref="C2554:K2554"/>
    <mergeCell ref="C2555:K2555"/>
    <mergeCell ref="C2556:K2556"/>
    <mergeCell ref="C2557:K2557"/>
    <mergeCell ref="C2558:K2558"/>
    <mergeCell ref="C2547:K2547"/>
    <mergeCell ref="C2548:K2548"/>
    <mergeCell ref="C2549:K2549"/>
    <mergeCell ref="C2550:K2550"/>
    <mergeCell ref="C2551:K2551"/>
    <mergeCell ref="C2552:K2552"/>
    <mergeCell ref="C2577:K2577"/>
    <mergeCell ref="C2578:K2578"/>
    <mergeCell ref="C2579:K2579"/>
    <mergeCell ref="C2580:K2580"/>
    <mergeCell ref="C2581:K2581"/>
    <mergeCell ref="C2582:K2582"/>
    <mergeCell ref="C2571:K2571"/>
    <mergeCell ref="C2572:K2572"/>
    <mergeCell ref="C2573:K2573"/>
    <mergeCell ref="C2574:K2574"/>
    <mergeCell ref="C2575:K2575"/>
    <mergeCell ref="C2576:K2576"/>
    <mergeCell ref="C2565:K2565"/>
    <mergeCell ref="C2566:K2566"/>
    <mergeCell ref="C2567:K2567"/>
    <mergeCell ref="C2568:K2568"/>
    <mergeCell ref="C2569:K2569"/>
    <mergeCell ref="C2570:K2570"/>
    <mergeCell ref="C2596:K2596"/>
    <mergeCell ref="C2597:K2597"/>
    <mergeCell ref="C2598:K2598"/>
    <mergeCell ref="C2599:K2599"/>
    <mergeCell ref="C2600:K2600"/>
    <mergeCell ref="C2589:K2589"/>
    <mergeCell ref="C2590:K2590"/>
    <mergeCell ref="C2591:K2591"/>
    <mergeCell ref="C2583:K2583"/>
    <mergeCell ref="C2584:K2584"/>
    <mergeCell ref="C2585:K2585"/>
    <mergeCell ref="C2586:K2586"/>
    <mergeCell ref="C2587:K2587"/>
    <mergeCell ref="C2588:K2588"/>
    <mergeCell ref="C2592:K2593"/>
    <mergeCell ref="C2594:K2595"/>
    <mergeCell ref="C2613:K2613"/>
    <mergeCell ref="C2614:K2614"/>
    <mergeCell ref="C2615:K2615"/>
    <mergeCell ref="C2616:K2616"/>
    <mergeCell ref="C2617:K2617"/>
    <mergeCell ref="C2618:K2618"/>
    <mergeCell ref="C2610:K2610"/>
    <mergeCell ref="C2611:K2611"/>
    <mergeCell ref="C2612:K2612"/>
    <mergeCell ref="C2601:K2601"/>
    <mergeCell ref="C2602:K2602"/>
    <mergeCell ref="C2603:K2603"/>
    <mergeCell ref="C2604:K2604"/>
    <mergeCell ref="C2605:K2605"/>
    <mergeCell ref="C2606:K2607"/>
    <mergeCell ref="C2608:K2609"/>
    <mergeCell ref="C2631:K2631"/>
    <mergeCell ref="C2632:K2632"/>
    <mergeCell ref="C2633:K2633"/>
    <mergeCell ref="C2634:K2634"/>
    <mergeCell ref="C2635:K2635"/>
    <mergeCell ref="C2636:K2636"/>
    <mergeCell ref="C2625:K2625"/>
    <mergeCell ref="C2626:K2626"/>
    <mergeCell ref="C2627:K2627"/>
    <mergeCell ref="C2628:K2628"/>
    <mergeCell ref="C2629:K2629"/>
    <mergeCell ref="C2630:K2630"/>
    <mergeCell ref="C2619:K2619"/>
    <mergeCell ref="C2620:K2620"/>
    <mergeCell ref="C2621:K2621"/>
    <mergeCell ref="C2622:K2622"/>
    <mergeCell ref="C2623:K2623"/>
    <mergeCell ref="C2624:K2624"/>
    <mergeCell ref="C2650:K2650"/>
    <mergeCell ref="C2651:K2651"/>
    <mergeCell ref="C2652:K2652"/>
    <mergeCell ref="C2653:K2653"/>
    <mergeCell ref="C2654:K2654"/>
    <mergeCell ref="C2639:K2639"/>
    <mergeCell ref="C2640:K2640"/>
    <mergeCell ref="C2641:K2641"/>
    <mergeCell ref="C2637:K2638"/>
    <mergeCell ref="C2642:K2643"/>
    <mergeCell ref="C2644:K2645"/>
    <mergeCell ref="C2646:K2647"/>
    <mergeCell ref="C2648:K2649"/>
    <mergeCell ref="C2669:K2669"/>
    <mergeCell ref="C2670:K2670"/>
    <mergeCell ref="C2671:K2671"/>
    <mergeCell ref="C2664:K2664"/>
    <mergeCell ref="C2655:K2655"/>
    <mergeCell ref="C2656:K2656"/>
    <mergeCell ref="C2657:K2657"/>
    <mergeCell ref="C2660:K2661"/>
    <mergeCell ref="A2694:M2694"/>
    <mergeCell ref="C2672:K2673"/>
    <mergeCell ref="C2674:K2675"/>
    <mergeCell ref="C2658:K2658"/>
    <mergeCell ref="C2659:K2659"/>
    <mergeCell ref="C2662:K2663"/>
    <mergeCell ref="C2665:K2666"/>
    <mergeCell ref="C2667:K2668"/>
    <mergeCell ref="C2676:K2676"/>
    <mergeCell ref="C2689:K2689"/>
    <mergeCell ref="C2690:K2690"/>
    <mergeCell ref="C2691:K2691"/>
    <mergeCell ref="C2692:K2692"/>
    <mergeCell ref="C2693:K2693"/>
    <mergeCell ref="C2683:K2683"/>
    <mergeCell ref="C2684:K2684"/>
    <mergeCell ref="C2685:K2685"/>
    <mergeCell ref="C2686:K2686"/>
    <mergeCell ref="C2687:K2687"/>
    <mergeCell ref="C2688:K2688"/>
    <mergeCell ref="C2677:K2677"/>
    <mergeCell ref="C2678:K2678"/>
    <mergeCell ref="C2679:K2679"/>
    <mergeCell ref="C2680:K2680"/>
    <mergeCell ref="C2681:K2681"/>
    <mergeCell ref="C2682:K2682"/>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XEU109"/>
  <sheetViews>
    <sheetView showGridLines="0" tabSelected="1" zoomScale="70" zoomScaleNormal="70" zoomScaleSheetLayoutView="30" workbookViewId="0">
      <selection activeCell="F11" sqref="F11"/>
    </sheetView>
  </sheetViews>
  <sheetFormatPr defaultRowHeight="14.25" x14ac:dyDescent="0.2"/>
  <cols>
    <col min="1" max="1" width="4.85546875" style="11" customWidth="1"/>
    <col min="2" max="2" width="8.140625" style="11" customWidth="1"/>
    <col min="3" max="3" width="22.42578125" style="11" customWidth="1"/>
    <col min="4" max="4" width="15.140625" style="11" customWidth="1"/>
    <col min="5" max="5" width="16.5703125" style="11" customWidth="1"/>
    <col min="6" max="6" width="89.42578125" style="11" customWidth="1"/>
    <col min="7" max="7" width="9.42578125" style="405" customWidth="1"/>
    <col min="8" max="8" width="14.85546875" style="360" customWidth="1"/>
    <col min="9" max="10" width="15.140625" style="360" customWidth="1"/>
    <col min="11" max="11" width="22.7109375" style="356" bestFit="1" customWidth="1"/>
    <col min="12" max="12" width="23.28515625" style="356" bestFit="1" customWidth="1"/>
    <col min="13" max="13" width="9.140625" style="11"/>
    <col min="14" max="14" width="28.7109375" style="11" customWidth="1"/>
    <col min="15" max="16384" width="9.140625" style="11"/>
  </cols>
  <sheetData>
    <row r="1" spans="1:16375" ht="116.25" customHeight="1" thickBot="1" x14ac:dyDescent="0.25">
      <c r="B1" s="526"/>
      <c r="C1" s="527"/>
      <c r="D1" s="527"/>
      <c r="E1" s="527"/>
      <c r="F1" s="527"/>
      <c r="G1" s="527"/>
      <c r="H1" s="527"/>
      <c r="I1" s="527"/>
      <c r="J1" s="527"/>
      <c r="K1" s="527"/>
      <c r="L1" s="528"/>
    </row>
    <row r="2" spans="1:16375" ht="36" customHeight="1" x14ac:dyDescent="0.2">
      <c r="B2" s="814" t="s">
        <v>16681</v>
      </c>
      <c r="C2" s="815"/>
      <c r="D2" s="815"/>
      <c r="E2" s="815"/>
      <c r="F2" s="815"/>
      <c r="G2" s="815"/>
      <c r="H2" s="815"/>
      <c r="I2" s="815"/>
      <c r="J2" s="815"/>
      <c r="K2" s="815"/>
      <c r="L2" s="816"/>
    </row>
    <row r="3" spans="1:16375" ht="42" customHeight="1" thickBot="1" x14ac:dyDescent="0.25">
      <c r="B3" s="817" t="s">
        <v>16682</v>
      </c>
      <c r="C3" s="818"/>
      <c r="D3" s="818"/>
      <c r="E3" s="818"/>
      <c r="F3" s="818"/>
      <c r="G3" s="818"/>
      <c r="H3" s="818"/>
      <c r="I3" s="818"/>
      <c r="J3" s="818"/>
      <c r="K3" s="818"/>
      <c r="L3" s="819"/>
    </row>
    <row r="4" spans="1:16375" ht="32.25" customHeight="1" thickBot="1" x14ac:dyDescent="0.25">
      <c r="B4" s="777"/>
      <c r="C4" s="778"/>
      <c r="D4" s="778"/>
      <c r="E4" s="802"/>
      <c r="F4" s="804" t="s">
        <v>382</v>
      </c>
      <c r="G4" s="804"/>
      <c r="H4" s="804"/>
      <c r="I4" s="785"/>
      <c r="J4" s="779"/>
      <c r="K4" s="779"/>
      <c r="L4" s="780"/>
    </row>
    <row r="5" spans="1:16375" ht="32.25" customHeight="1" thickBot="1" x14ac:dyDescent="0.25">
      <c r="B5" s="781"/>
      <c r="C5" s="782"/>
      <c r="D5" s="782"/>
      <c r="E5" s="803"/>
      <c r="F5" s="805" t="s">
        <v>383</v>
      </c>
      <c r="G5" s="805"/>
      <c r="H5" s="805"/>
      <c r="I5" s="786"/>
      <c r="J5" s="783"/>
      <c r="K5" s="783"/>
      <c r="L5" s="784"/>
    </row>
    <row r="6" spans="1:16375" ht="32.25" customHeight="1" thickBot="1" x14ac:dyDescent="0.25">
      <c r="B6" s="792" t="s">
        <v>203</v>
      </c>
      <c r="C6" s="793"/>
      <c r="D6" s="793"/>
      <c r="E6" s="793"/>
      <c r="F6" s="793"/>
      <c r="G6" s="793"/>
      <c r="H6" s="793"/>
      <c r="I6" s="793"/>
      <c r="J6" s="794"/>
      <c r="K6" s="797" t="s">
        <v>16652</v>
      </c>
      <c r="L6" s="798"/>
    </row>
    <row r="7" spans="1:16375" ht="44.25" customHeight="1" thickBot="1" x14ac:dyDescent="0.25">
      <c r="B7" s="787" t="s">
        <v>0</v>
      </c>
      <c r="C7" s="788" t="s">
        <v>5</v>
      </c>
      <c r="D7" s="789" t="s">
        <v>4</v>
      </c>
      <c r="E7" s="788"/>
      <c r="F7" s="789" t="s">
        <v>1</v>
      </c>
      <c r="G7" s="788" t="s">
        <v>2</v>
      </c>
      <c r="H7" s="790" t="s">
        <v>3</v>
      </c>
      <c r="I7" s="791" t="s">
        <v>6</v>
      </c>
      <c r="J7" s="791" t="s">
        <v>16640</v>
      </c>
      <c r="K7" s="795" t="s">
        <v>7</v>
      </c>
      <c r="L7" s="796" t="s">
        <v>16641</v>
      </c>
    </row>
    <row r="8" spans="1:16375" ht="45" customHeight="1" thickBot="1" x14ac:dyDescent="0.25">
      <c r="B8" s="742" t="s">
        <v>14766</v>
      </c>
      <c r="C8" s="744" t="s">
        <v>14729</v>
      </c>
      <c r="D8" s="743"/>
      <c r="E8" s="410"/>
      <c r="F8" s="744"/>
      <c r="G8" s="410"/>
      <c r="H8" s="411"/>
      <c r="I8" s="411"/>
      <c r="J8" s="411"/>
      <c r="K8" s="412">
        <f>SUM(K9:K18)</f>
        <v>0</v>
      </c>
      <c r="L8" s="757">
        <f>SUM(L9:L18)</f>
        <v>0</v>
      </c>
      <c r="M8" s="424"/>
    </row>
    <row r="9" spans="1:16375" s="350" customFormat="1" ht="70.5" customHeight="1" x14ac:dyDescent="0.2">
      <c r="B9" s="754" t="s">
        <v>27</v>
      </c>
      <c r="C9" s="754" t="s">
        <v>16645</v>
      </c>
      <c r="D9" s="754" t="s">
        <v>14882</v>
      </c>
      <c r="E9" s="755" t="s">
        <v>390</v>
      </c>
      <c r="F9" s="756" t="s">
        <v>14883</v>
      </c>
      <c r="G9" s="754" t="s">
        <v>14781</v>
      </c>
      <c r="H9" s="764">
        <v>28</v>
      </c>
      <c r="I9" s="765"/>
      <c r="J9" s="765">
        <f>ROUND((I9*1.2875),2)</f>
        <v>0</v>
      </c>
      <c r="K9" s="766">
        <f t="shared" ref="K9:K20" si="0">H9*I9</f>
        <v>0</v>
      </c>
      <c r="L9" s="766">
        <f t="shared" ref="L9:L20" si="1">H9*J9</f>
        <v>0</v>
      </c>
      <c r="M9" s="349"/>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11"/>
      <c r="IO9" s="11"/>
      <c r="IP9" s="11"/>
      <c r="IQ9" s="11"/>
      <c r="IR9" s="11"/>
      <c r="IS9" s="11"/>
      <c r="IT9" s="11"/>
      <c r="IU9" s="11"/>
      <c r="IV9" s="11"/>
      <c r="IW9" s="11"/>
      <c r="IX9" s="11"/>
      <c r="IY9" s="11"/>
      <c r="IZ9" s="11"/>
      <c r="JA9" s="11"/>
      <c r="JB9" s="11"/>
      <c r="JC9" s="11"/>
      <c r="JD9" s="11"/>
      <c r="JE9" s="11"/>
      <c r="JF9" s="11"/>
      <c r="JG9" s="11"/>
      <c r="JH9" s="11"/>
      <c r="JI9" s="11"/>
      <c r="JJ9" s="11"/>
      <c r="JK9" s="11"/>
      <c r="JL9" s="11"/>
      <c r="JM9" s="11"/>
      <c r="JN9" s="11"/>
      <c r="JO9" s="11"/>
      <c r="JP9" s="11"/>
      <c r="JQ9" s="11"/>
      <c r="JR9" s="11"/>
      <c r="JS9" s="11"/>
      <c r="JT9" s="11"/>
      <c r="JU9" s="11"/>
      <c r="JV9" s="11"/>
      <c r="JW9" s="11"/>
      <c r="JX9" s="11"/>
      <c r="JY9" s="11"/>
      <c r="JZ9" s="11"/>
      <c r="KA9" s="11"/>
      <c r="KB9" s="11"/>
      <c r="KC9" s="11"/>
      <c r="KD9" s="11"/>
      <c r="KE9" s="11"/>
      <c r="KF9" s="11"/>
      <c r="KG9" s="11"/>
      <c r="KH9" s="11"/>
      <c r="KI9" s="11"/>
      <c r="KJ9" s="11"/>
      <c r="KK9" s="11"/>
      <c r="KL9" s="11"/>
      <c r="KM9" s="11"/>
      <c r="KN9" s="11"/>
      <c r="KO9" s="11"/>
      <c r="KP9" s="11"/>
      <c r="KQ9" s="11"/>
      <c r="KR9" s="11"/>
      <c r="KS9" s="11"/>
      <c r="KT9" s="11"/>
      <c r="KU9" s="11"/>
      <c r="KV9" s="11"/>
      <c r="KW9" s="11"/>
      <c r="KX9" s="11"/>
      <c r="KY9" s="11"/>
      <c r="KZ9" s="11"/>
      <c r="LA9" s="11"/>
      <c r="LB9" s="11"/>
      <c r="LC9" s="11"/>
      <c r="LD9" s="11"/>
      <c r="LE9" s="11"/>
      <c r="LF9" s="11"/>
      <c r="LG9" s="11"/>
      <c r="LH9" s="11"/>
      <c r="LI9" s="11"/>
      <c r="LJ9" s="11"/>
      <c r="LK9" s="11"/>
      <c r="LL9" s="11"/>
      <c r="LM9" s="11"/>
      <c r="LN9" s="11"/>
      <c r="LO9" s="11"/>
      <c r="LP9" s="11"/>
      <c r="LQ9" s="11"/>
      <c r="LR9" s="11"/>
      <c r="LS9" s="11"/>
      <c r="LT9" s="11"/>
      <c r="LU9" s="11"/>
      <c r="LV9" s="11"/>
      <c r="LW9" s="11"/>
      <c r="LX9" s="11"/>
      <c r="LY9" s="11"/>
      <c r="LZ9" s="11"/>
      <c r="MA9" s="11"/>
      <c r="MB9" s="11"/>
      <c r="MC9" s="11"/>
      <c r="MD9" s="11"/>
      <c r="ME9" s="11"/>
      <c r="MF9" s="11"/>
      <c r="MG9" s="11"/>
      <c r="MH9" s="11"/>
      <c r="MI9" s="11"/>
      <c r="MJ9" s="11"/>
      <c r="MK9" s="11"/>
      <c r="ML9" s="11"/>
      <c r="MM9" s="11"/>
      <c r="MN9" s="11"/>
      <c r="MO9" s="11"/>
      <c r="MP9" s="11"/>
      <c r="MQ9" s="11"/>
      <c r="MR9" s="11"/>
      <c r="MS9" s="11"/>
      <c r="MT9" s="11"/>
      <c r="MU9" s="11"/>
      <c r="MV9" s="11"/>
      <c r="MW9" s="11"/>
      <c r="MX9" s="11"/>
      <c r="MY9" s="11"/>
      <c r="MZ9" s="11"/>
      <c r="NA9" s="11"/>
      <c r="NB9" s="11"/>
      <c r="NC9" s="11"/>
      <c r="ND9" s="11"/>
      <c r="NE9" s="11"/>
      <c r="NF9" s="11"/>
      <c r="NG9" s="11"/>
      <c r="NH9" s="11"/>
      <c r="NI9" s="11"/>
      <c r="NJ9" s="11"/>
      <c r="NK9" s="11"/>
      <c r="NL9" s="11"/>
      <c r="NM9" s="11"/>
      <c r="NN9" s="11"/>
      <c r="NO9" s="11"/>
      <c r="NP9" s="11"/>
      <c r="NQ9" s="11"/>
      <c r="NR9" s="11"/>
      <c r="NS9" s="11"/>
      <c r="NT9" s="11"/>
      <c r="NU9" s="11"/>
      <c r="NV9" s="11"/>
      <c r="NW9" s="11"/>
      <c r="NX9" s="11"/>
      <c r="NY9" s="11"/>
      <c r="NZ9" s="11"/>
      <c r="OA9" s="11"/>
      <c r="OB9" s="11"/>
      <c r="OC9" s="11"/>
      <c r="OD9" s="11"/>
      <c r="OE9" s="11"/>
      <c r="OF9" s="11"/>
      <c r="OG9" s="11"/>
      <c r="OH9" s="11"/>
      <c r="OI9" s="11"/>
      <c r="OJ9" s="11"/>
      <c r="OK9" s="11"/>
      <c r="OL9" s="11"/>
      <c r="OM9" s="11"/>
      <c r="ON9" s="11"/>
      <c r="OO9" s="11"/>
      <c r="OP9" s="11"/>
      <c r="OQ9" s="11"/>
      <c r="OR9" s="11"/>
      <c r="OS9" s="11"/>
      <c r="OT9" s="11"/>
      <c r="OU9" s="11"/>
      <c r="OV9" s="11"/>
      <c r="OW9" s="11"/>
      <c r="OX9" s="11"/>
      <c r="OY9" s="11"/>
      <c r="OZ9" s="11"/>
      <c r="PA9" s="11"/>
      <c r="PB9" s="11"/>
      <c r="PC9" s="11"/>
      <c r="PD9" s="11"/>
      <c r="PE9" s="11"/>
      <c r="PF9" s="11"/>
      <c r="PG9" s="11"/>
      <c r="PH9" s="11"/>
      <c r="PI9" s="11"/>
      <c r="PJ9" s="11"/>
      <c r="PK9" s="11"/>
      <c r="PL9" s="11"/>
      <c r="PM9" s="11"/>
      <c r="PN9" s="11"/>
      <c r="PO9" s="11"/>
      <c r="PP9" s="11"/>
      <c r="PQ9" s="11"/>
      <c r="PR9" s="11"/>
      <c r="PS9" s="11"/>
      <c r="PT9" s="11"/>
      <c r="PU9" s="11"/>
      <c r="PV9" s="11"/>
      <c r="PW9" s="11"/>
      <c r="PX9" s="11"/>
      <c r="PY9" s="11"/>
      <c r="PZ9" s="11"/>
      <c r="QA9" s="11"/>
      <c r="QB9" s="11"/>
      <c r="QC9" s="11"/>
      <c r="QD9" s="11"/>
      <c r="QE9" s="11"/>
      <c r="QF9" s="11"/>
      <c r="QG9" s="11"/>
      <c r="QH9" s="11"/>
      <c r="QI9" s="11"/>
      <c r="QJ9" s="11"/>
      <c r="QK9" s="11"/>
      <c r="QL9" s="11"/>
      <c r="QM9" s="11"/>
      <c r="QN9" s="11"/>
      <c r="QO9" s="11"/>
      <c r="QP9" s="11"/>
      <c r="QQ9" s="11"/>
      <c r="QR9" s="11"/>
      <c r="QS9" s="11"/>
      <c r="QT9" s="11"/>
      <c r="QU9" s="11"/>
      <c r="QV9" s="11"/>
      <c r="QW9" s="11"/>
      <c r="QX9" s="11"/>
      <c r="QY9" s="11"/>
      <c r="QZ9" s="11"/>
      <c r="RA9" s="11"/>
      <c r="RB9" s="11"/>
      <c r="RC9" s="11"/>
      <c r="RD9" s="11"/>
      <c r="RE9" s="11"/>
      <c r="RF9" s="11"/>
      <c r="RG9" s="11"/>
      <c r="RH9" s="11"/>
      <c r="RI9" s="11"/>
      <c r="RJ9" s="11"/>
      <c r="RK9" s="11"/>
      <c r="RL9" s="11"/>
      <c r="RM9" s="11"/>
      <c r="RN9" s="11"/>
      <c r="RO9" s="11"/>
      <c r="RP9" s="11"/>
      <c r="RQ9" s="11"/>
      <c r="RR9" s="11"/>
      <c r="RS9" s="11"/>
      <c r="RT9" s="11"/>
      <c r="RU9" s="11"/>
      <c r="RV9" s="11"/>
      <c r="RW9" s="11"/>
      <c r="RX9" s="11"/>
      <c r="RY9" s="11"/>
      <c r="RZ9" s="11"/>
      <c r="SA9" s="11"/>
      <c r="SB9" s="11"/>
      <c r="SC9" s="11"/>
      <c r="SD9" s="11"/>
      <c r="SE9" s="11"/>
      <c r="SF9" s="11"/>
      <c r="SG9" s="11"/>
      <c r="SH9" s="11"/>
      <c r="SI9" s="11"/>
      <c r="SJ9" s="11"/>
      <c r="SK9" s="11"/>
      <c r="SL9" s="11"/>
      <c r="SM9" s="11"/>
      <c r="SN9" s="11"/>
      <c r="SO9" s="11"/>
      <c r="SP9" s="11"/>
      <c r="SQ9" s="11"/>
      <c r="SR9" s="11"/>
      <c r="SS9" s="11"/>
      <c r="ST9" s="11"/>
      <c r="SU9" s="11"/>
      <c r="SV9" s="11"/>
      <c r="SW9" s="11"/>
      <c r="SX9" s="11"/>
      <c r="SY9" s="11"/>
      <c r="SZ9" s="11"/>
      <c r="TA9" s="11"/>
      <c r="TB9" s="11"/>
      <c r="TC9" s="11"/>
      <c r="TD9" s="11"/>
      <c r="TE9" s="11"/>
      <c r="TF9" s="11"/>
      <c r="TG9" s="11"/>
      <c r="TH9" s="11"/>
      <c r="TI9" s="11"/>
      <c r="TJ9" s="11"/>
      <c r="TK9" s="11"/>
      <c r="TL9" s="11"/>
      <c r="TM9" s="11"/>
      <c r="TN9" s="11"/>
      <c r="TO9" s="11"/>
      <c r="TP9" s="11"/>
      <c r="TQ9" s="11"/>
      <c r="TR9" s="11"/>
      <c r="TS9" s="11"/>
      <c r="TT9" s="11"/>
      <c r="TU9" s="11"/>
      <c r="TV9" s="11"/>
      <c r="TW9" s="11"/>
      <c r="TX9" s="11"/>
      <c r="TY9" s="11"/>
      <c r="TZ9" s="11"/>
      <c r="UA9" s="11"/>
      <c r="UB9" s="11"/>
      <c r="UC9" s="11"/>
      <c r="UD9" s="11"/>
      <c r="UE9" s="11"/>
      <c r="UF9" s="11"/>
      <c r="UG9" s="11"/>
      <c r="UH9" s="11"/>
      <c r="UI9" s="11"/>
      <c r="UJ9" s="11"/>
      <c r="UK9" s="11"/>
      <c r="UL9" s="11"/>
      <c r="UM9" s="11"/>
      <c r="UN9" s="11"/>
      <c r="UO9" s="11"/>
      <c r="UP9" s="11"/>
      <c r="UQ9" s="11"/>
      <c r="UR9" s="11"/>
      <c r="US9" s="11"/>
      <c r="UT9" s="11"/>
      <c r="UU9" s="11"/>
      <c r="UV9" s="11"/>
      <c r="UW9" s="11"/>
      <c r="UX9" s="11"/>
      <c r="UY9" s="11"/>
      <c r="UZ9" s="11"/>
      <c r="VA9" s="11"/>
      <c r="VB9" s="11"/>
      <c r="VC9" s="11"/>
      <c r="VD9" s="11"/>
      <c r="VE9" s="11"/>
      <c r="VF9" s="11"/>
      <c r="VG9" s="11"/>
      <c r="VH9" s="11"/>
      <c r="VI9" s="11"/>
      <c r="VJ9" s="11"/>
      <c r="VK9" s="11"/>
      <c r="VL9" s="11"/>
      <c r="VM9" s="11"/>
      <c r="VN9" s="11"/>
      <c r="VO9" s="11"/>
      <c r="VP9" s="11"/>
      <c r="VQ9" s="11"/>
      <c r="VR9" s="11"/>
      <c r="VS9" s="11"/>
      <c r="VT9" s="11"/>
      <c r="VU9" s="11"/>
      <c r="VV9" s="11"/>
      <c r="VW9" s="11"/>
      <c r="VX9" s="11"/>
      <c r="VY9" s="11"/>
      <c r="VZ9" s="11"/>
      <c r="WA9" s="11"/>
      <c r="WB9" s="11"/>
      <c r="WC9" s="11"/>
      <c r="WD9" s="11"/>
      <c r="WE9" s="11"/>
      <c r="WF9" s="11"/>
      <c r="WG9" s="11"/>
      <c r="WH9" s="11"/>
      <c r="WI9" s="11"/>
      <c r="WJ9" s="11"/>
      <c r="WK9" s="11"/>
      <c r="WL9" s="11"/>
      <c r="WM9" s="11"/>
      <c r="WN9" s="11"/>
      <c r="WO9" s="11"/>
      <c r="WP9" s="11"/>
      <c r="WQ9" s="11"/>
      <c r="WR9" s="11"/>
      <c r="WS9" s="11"/>
      <c r="WT9" s="11"/>
      <c r="WU9" s="11"/>
      <c r="WV9" s="11"/>
      <c r="WW9" s="11"/>
      <c r="WX9" s="11"/>
      <c r="WY9" s="11"/>
      <c r="WZ9" s="11"/>
      <c r="XA9" s="11"/>
      <c r="XB9" s="11"/>
      <c r="XC9" s="11"/>
      <c r="XD9" s="11"/>
      <c r="XE9" s="11"/>
      <c r="XF9" s="11"/>
      <c r="XG9" s="11"/>
      <c r="XH9" s="11"/>
      <c r="XI9" s="11"/>
      <c r="XJ9" s="11"/>
      <c r="XK9" s="11"/>
      <c r="XL9" s="11"/>
      <c r="XM9" s="11"/>
      <c r="XN9" s="11"/>
      <c r="XO9" s="11"/>
      <c r="XP9" s="11"/>
      <c r="XQ9" s="11"/>
      <c r="XR9" s="11"/>
      <c r="XS9" s="11"/>
      <c r="XT9" s="11"/>
      <c r="XU9" s="11"/>
      <c r="XV9" s="11"/>
      <c r="XW9" s="11"/>
      <c r="XX9" s="11"/>
      <c r="XY9" s="11"/>
      <c r="XZ9" s="11"/>
      <c r="YA9" s="11"/>
      <c r="YB9" s="11"/>
      <c r="YC9" s="11"/>
      <c r="YD9" s="11"/>
      <c r="YE9" s="11"/>
      <c r="YF9" s="11"/>
      <c r="YG9" s="11"/>
      <c r="YH9" s="11"/>
      <c r="YI9" s="11"/>
      <c r="YJ9" s="11"/>
      <c r="YK9" s="11"/>
      <c r="YL9" s="11"/>
      <c r="YM9" s="11"/>
      <c r="YN9" s="11"/>
      <c r="YO9" s="11"/>
      <c r="YP9" s="11"/>
      <c r="YQ9" s="11"/>
      <c r="YR9" s="11"/>
      <c r="YS9" s="11"/>
      <c r="YT9" s="11"/>
      <c r="YU9" s="11"/>
      <c r="YV9" s="11"/>
      <c r="YW9" s="11"/>
      <c r="YX9" s="11"/>
      <c r="YY9" s="11"/>
      <c r="YZ9" s="11"/>
      <c r="ZA9" s="11"/>
      <c r="ZB9" s="11"/>
      <c r="ZC9" s="11"/>
      <c r="ZD9" s="11"/>
      <c r="ZE9" s="11"/>
      <c r="ZF9" s="11"/>
      <c r="ZG9" s="11"/>
      <c r="ZH9" s="11"/>
      <c r="ZI9" s="11"/>
      <c r="ZJ9" s="11"/>
      <c r="ZK9" s="11"/>
      <c r="ZL9" s="11"/>
      <c r="ZM9" s="11"/>
      <c r="ZN9" s="11"/>
      <c r="ZO9" s="11"/>
      <c r="ZP9" s="11"/>
      <c r="ZQ9" s="11"/>
      <c r="ZR9" s="11"/>
      <c r="ZS9" s="11"/>
      <c r="ZT9" s="11"/>
      <c r="ZU9" s="11"/>
      <c r="ZV9" s="11"/>
      <c r="ZW9" s="11"/>
      <c r="ZX9" s="11"/>
      <c r="ZY9" s="11"/>
      <c r="ZZ9" s="11"/>
      <c r="AAA9" s="11"/>
      <c r="AAB9" s="11"/>
      <c r="AAC9" s="11"/>
      <c r="AAD9" s="11"/>
      <c r="AAE9" s="11"/>
      <c r="AAF9" s="11"/>
      <c r="AAG9" s="11"/>
      <c r="AAH9" s="11"/>
      <c r="AAI9" s="11"/>
      <c r="AAJ9" s="11"/>
      <c r="AAK9" s="11"/>
      <c r="AAL9" s="11"/>
      <c r="AAM9" s="11"/>
      <c r="AAN9" s="11"/>
      <c r="AAO9" s="11"/>
      <c r="AAP9" s="11"/>
      <c r="AAQ9" s="11"/>
      <c r="AAR9" s="11"/>
      <c r="AAS9" s="11"/>
      <c r="AAT9" s="11"/>
      <c r="AAU9" s="11"/>
      <c r="AAV9" s="11"/>
      <c r="AAW9" s="11"/>
      <c r="AAX9" s="11"/>
      <c r="AAY9" s="11"/>
      <c r="AAZ9" s="11"/>
      <c r="ABA9" s="11"/>
      <c r="ABB9" s="11"/>
      <c r="ABC9" s="11"/>
      <c r="ABD9" s="11"/>
      <c r="ABE9" s="11"/>
      <c r="ABF9" s="11"/>
      <c r="ABG9" s="11"/>
      <c r="ABH9" s="11"/>
      <c r="ABI9" s="11"/>
      <c r="ABJ9" s="11"/>
      <c r="ABK9" s="11"/>
      <c r="ABL9" s="11"/>
      <c r="ABM9" s="11"/>
      <c r="ABN9" s="11"/>
      <c r="ABO9" s="11"/>
      <c r="ABP9" s="11"/>
      <c r="ABQ9" s="11"/>
      <c r="ABR9" s="11"/>
      <c r="ABS9" s="11"/>
      <c r="ABT9" s="11"/>
      <c r="ABU9" s="11"/>
      <c r="ABV9" s="11"/>
      <c r="ABW9" s="11"/>
      <c r="ABX9" s="11"/>
      <c r="ABY9" s="11"/>
      <c r="ABZ9" s="11"/>
      <c r="ACA9" s="11"/>
      <c r="ACB9" s="11"/>
      <c r="ACC9" s="11"/>
      <c r="ACD9" s="11"/>
      <c r="ACE9" s="11"/>
      <c r="ACF9" s="11"/>
      <c r="ACG9" s="11"/>
      <c r="ACH9" s="11"/>
      <c r="ACI9" s="11"/>
      <c r="ACJ9" s="11"/>
      <c r="ACK9" s="11"/>
      <c r="ACL9" s="11"/>
      <c r="ACM9" s="11"/>
      <c r="ACN9" s="11"/>
      <c r="ACO9" s="11"/>
      <c r="ACP9" s="11"/>
      <c r="ACQ9" s="11"/>
      <c r="ACR9" s="11"/>
      <c r="ACS9" s="11"/>
      <c r="ACT9" s="11"/>
      <c r="ACU9" s="11"/>
      <c r="ACV9" s="11"/>
      <c r="ACW9" s="11"/>
      <c r="ACX9" s="11"/>
      <c r="ACY9" s="11"/>
      <c r="ACZ9" s="11"/>
      <c r="ADA9" s="11"/>
      <c r="ADB9" s="11"/>
      <c r="ADC9" s="11"/>
      <c r="ADD9" s="11"/>
      <c r="ADE9" s="11"/>
      <c r="ADF9" s="11"/>
      <c r="ADG9" s="11"/>
      <c r="ADH9" s="11"/>
      <c r="ADI9" s="11"/>
      <c r="ADJ9" s="11"/>
      <c r="ADK9" s="11"/>
      <c r="ADL9" s="11"/>
      <c r="ADM9" s="11"/>
      <c r="ADN9" s="11"/>
      <c r="ADO9" s="11"/>
      <c r="ADP9" s="11"/>
      <c r="ADQ9" s="11"/>
      <c r="ADR9" s="11"/>
      <c r="ADS9" s="11"/>
      <c r="ADT9" s="11"/>
      <c r="ADU9" s="11"/>
      <c r="ADV9" s="11"/>
      <c r="ADW9" s="11"/>
      <c r="ADX9" s="11"/>
      <c r="ADY9" s="11"/>
      <c r="ADZ9" s="11"/>
      <c r="AEA9" s="11"/>
      <c r="AEB9" s="11"/>
      <c r="AEC9" s="11"/>
      <c r="AED9" s="11"/>
      <c r="AEE9" s="11"/>
      <c r="AEF9" s="11"/>
      <c r="AEG9" s="11"/>
      <c r="AEH9" s="11"/>
      <c r="AEI9" s="11"/>
      <c r="AEJ9" s="11"/>
      <c r="AEK9" s="11"/>
      <c r="AEL9" s="11"/>
      <c r="AEM9" s="11"/>
      <c r="AEN9" s="11"/>
      <c r="AEO9" s="11"/>
      <c r="AEP9" s="11"/>
      <c r="AEQ9" s="11"/>
      <c r="AER9" s="11"/>
      <c r="AES9" s="11"/>
      <c r="AET9" s="11"/>
      <c r="AEU9" s="11"/>
      <c r="AEV9" s="11"/>
      <c r="AEW9" s="11"/>
      <c r="AEX9" s="11"/>
      <c r="AEY9" s="11"/>
      <c r="AEZ9" s="11"/>
      <c r="AFA9" s="11"/>
      <c r="AFB9" s="11"/>
      <c r="AFC9" s="11"/>
      <c r="AFD9" s="11"/>
      <c r="AFE9" s="11"/>
      <c r="AFF9" s="11"/>
      <c r="AFG9" s="11"/>
      <c r="AFH9" s="11"/>
      <c r="AFI9" s="11"/>
      <c r="AFJ9" s="11"/>
      <c r="AFK9" s="11"/>
      <c r="AFL9" s="11"/>
      <c r="AFM9" s="11"/>
      <c r="AFN9" s="11"/>
      <c r="AFO9" s="11"/>
      <c r="AFP9" s="11"/>
      <c r="AFQ9" s="11"/>
      <c r="AFR9" s="11"/>
      <c r="AFS9" s="11"/>
      <c r="AFT9" s="11"/>
      <c r="AFU9" s="11"/>
      <c r="AFV9" s="11"/>
      <c r="AFW9" s="11"/>
      <c r="AFX9" s="11"/>
      <c r="AFY9" s="11"/>
      <c r="AFZ9" s="11"/>
      <c r="AGA9" s="11"/>
      <c r="AGB9" s="11"/>
      <c r="AGC9" s="11"/>
      <c r="AGD9" s="11"/>
      <c r="AGE9" s="11"/>
      <c r="AGF9" s="11"/>
      <c r="AGG9" s="11"/>
      <c r="AGH9" s="11"/>
      <c r="AGI9" s="11"/>
      <c r="AGJ9" s="11"/>
      <c r="AGK9" s="11"/>
      <c r="AGL9" s="11"/>
      <c r="AGM9" s="11"/>
      <c r="AGN9" s="11"/>
      <c r="AGO9" s="11"/>
      <c r="AGP9" s="11"/>
      <c r="AGQ9" s="11"/>
      <c r="AGR9" s="11"/>
      <c r="AGS9" s="11"/>
      <c r="AGT9" s="11"/>
      <c r="AGU9" s="11"/>
      <c r="AGV9" s="11"/>
      <c r="AGW9" s="11"/>
      <c r="AGX9" s="11"/>
      <c r="AGY9" s="11"/>
      <c r="AGZ9" s="11"/>
      <c r="AHA9" s="11"/>
      <c r="AHB9" s="11"/>
      <c r="AHC9" s="11"/>
      <c r="AHD9" s="11"/>
      <c r="AHE9" s="11"/>
      <c r="AHF9" s="11"/>
      <c r="AHG9" s="11"/>
      <c r="AHH9" s="11"/>
      <c r="AHI9" s="11"/>
      <c r="AHJ9" s="11"/>
      <c r="AHK9" s="11"/>
      <c r="AHL9" s="11"/>
      <c r="AHM9" s="11"/>
      <c r="AHN9" s="11"/>
      <c r="AHO9" s="11"/>
      <c r="AHP9" s="11"/>
      <c r="AHQ9" s="11"/>
      <c r="AHR9" s="11"/>
      <c r="AHS9" s="11"/>
      <c r="AHT9" s="11"/>
      <c r="AHU9" s="11"/>
      <c r="AHV9" s="11"/>
      <c r="AHW9" s="11"/>
      <c r="AHX9" s="11"/>
      <c r="AHY9" s="11"/>
      <c r="AHZ9" s="11"/>
      <c r="AIA9" s="11"/>
      <c r="AIB9" s="11"/>
      <c r="AIC9" s="11"/>
      <c r="AID9" s="11"/>
      <c r="AIE9" s="11"/>
      <c r="AIF9" s="11"/>
      <c r="AIG9" s="11"/>
      <c r="AIH9" s="11"/>
      <c r="AII9" s="11"/>
      <c r="AIJ9" s="11"/>
      <c r="AIK9" s="11"/>
      <c r="AIL9" s="11"/>
      <c r="AIM9" s="11"/>
      <c r="AIN9" s="11"/>
      <c r="AIO9" s="11"/>
      <c r="AIP9" s="11"/>
      <c r="AIQ9" s="11"/>
      <c r="AIR9" s="11"/>
      <c r="AIS9" s="11"/>
      <c r="AIT9" s="11"/>
      <c r="AIU9" s="11"/>
      <c r="AIV9" s="11"/>
      <c r="AIW9" s="11"/>
      <c r="AIX9" s="11"/>
      <c r="AIY9" s="11"/>
      <c r="AIZ9" s="11"/>
      <c r="AJA9" s="11"/>
      <c r="AJB9" s="11"/>
      <c r="AJC9" s="11"/>
      <c r="AJD9" s="11"/>
      <c r="AJE9" s="11"/>
      <c r="AJF9" s="11"/>
      <c r="AJG9" s="11"/>
      <c r="AJH9" s="11"/>
      <c r="AJI9" s="11"/>
      <c r="AJJ9" s="11"/>
      <c r="AJK9" s="11"/>
      <c r="AJL9" s="11"/>
      <c r="AJM9" s="11"/>
      <c r="AJN9" s="11"/>
      <c r="AJO9" s="11"/>
      <c r="AJP9" s="11"/>
      <c r="AJQ9" s="11"/>
      <c r="AJR9" s="11"/>
      <c r="AJS9" s="11"/>
      <c r="AJT9" s="11"/>
      <c r="AJU9" s="11"/>
      <c r="AJV9" s="11"/>
      <c r="AJW9" s="11"/>
      <c r="AJX9" s="11"/>
      <c r="AJY9" s="11"/>
      <c r="AJZ9" s="11"/>
      <c r="AKA9" s="11"/>
      <c r="AKB9" s="11"/>
      <c r="AKC9" s="11"/>
      <c r="AKD9" s="11"/>
      <c r="AKE9" s="11"/>
      <c r="AKF9" s="11"/>
      <c r="AKG9" s="11"/>
      <c r="AKH9" s="11"/>
      <c r="AKI9" s="11"/>
      <c r="AKJ9" s="11"/>
      <c r="AKK9" s="11"/>
      <c r="AKL9" s="11"/>
      <c r="AKM9" s="11"/>
      <c r="AKN9" s="11"/>
      <c r="AKO9" s="11"/>
      <c r="AKP9" s="11"/>
      <c r="AKQ9" s="11"/>
      <c r="AKR9" s="11"/>
      <c r="AKS9" s="11"/>
      <c r="AKT9" s="11"/>
      <c r="AKU9" s="11"/>
      <c r="AKV9" s="11"/>
      <c r="AKW9" s="11"/>
      <c r="AKX9" s="11"/>
      <c r="AKY9" s="11"/>
      <c r="AKZ9" s="11"/>
      <c r="ALA9" s="11"/>
      <c r="ALB9" s="11"/>
      <c r="ALC9" s="11"/>
      <c r="ALD9" s="11"/>
      <c r="ALE9" s="11"/>
      <c r="ALF9" s="11"/>
      <c r="ALG9" s="11"/>
      <c r="ALH9" s="11"/>
      <c r="ALI9" s="11"/>
      <c r="ALJ9" s="11"/>
      <c r="ALK9" s="11"/>
      <c r="ALL9" s="11"/>
      <c r="ALM9" s="11"/>
      <c r="ALN9" s="11"/>
      <c r="ALO9" s="11"/>
      <c r="ALP9" s="11"/>
      <c r="ALQ9" s="11"/>
      <c r="ALR9" s="11"/>
      <c r="ALS9" s="11"/>
      <c r="ALT9" s="11"/>
      <c r="ALU9" s="11"/>
      <c r="ALV9" s="11"/>
      <c r="ALW9" s="11"/>
      <c r="ALX9" s="11"/>
      <c r="ALY9" s="11"/>
      <c r="ALZ9" s="11"/>
      <c r="AMA9" s="11"/>
      <c r="AMB9" s="11"/>
      <c r="AMC9" s="11"/>
      <c r="AMD9" s="11"/>
      <c r="AME9" s="11"/>
      <c r="AMF9" s="11"/>
      <c r="AMG9" s="11"/>
      <c r="AMH9" s="11"/>
      <c r="AMI9" s="11"/>
      <c r="AMJ9" s="11"/>
      <c r="AMK9" s="11"/>
      <c r="AML9" s="11"/>
      <c r="AMM9" s="11"/>
      <c r="AMN9" s="11"/>
      <c r="AMO9" s="11"/>
      <c r="AMP9" s="11"/>
      <c r="AMQ9" s="11"/>
      <c r="AMR9" s="11"/>
      <c r="AMS9" s="11"/>
      <c r="AMT9" s="11"/>
      <c r="AMU9" s="11"/>
      <c r="AMV9" s="11"/>
      <c r="AMW9" s="11"/>
      <c r="AMX9" s="11"/>
      <c r="AMY9" s="11"/>
      <c r="AMZ9" s="11"/>
      <c r="ANA9" s="11"/>
      <c r="ANB9" s="11"/>
      <c r="ANC9" s="11"/>
      <c r="AND9" s="11"/>
      <c r="ANE9" s="11"/>
      <c r="ANF9" s="11"/>
      <c r="ANG9" s="11"/>
      <c r="ANH9" s="11"/>
      <c r="ANI9" s="11"/>
      <c r="ANJ9" s="11"/>
      <c r="ANK9" s="11"/>
      <c r="ANL9" s="11"/>
      <c r="ANM9" s="11"/>
      <c r="ANN9" s="11"/>
      <c r="ANO9" s="11"/>
      <c r="ANP9" s="11"/>
      <c r="ANQ9" s="11"/>
      <c r="ANR9" s="11"/>
      <c r="ANS9" s="11"/>
      <c r="ANT9" s="11"/>
      <c r="ANU9" s="11"/>
      <c r="ANV9" s="11"/>
      <c r="ANW9" s="11"/>
      <c r="ANX9" s="11"/>
      <c r="ANY9" s="11"/>
      <c r="ANZ9" s="11"/>
      <c r="AOA9" s="11"/>
      <c r="AOB9" s="11"/>
      <c r="AOC9" s="11"/>
      <c r="AOD9" s="11"/>
      <c r="AOE9" s="11"/>
      <c r="AOF9" s="11"/>
      <c r="AOG9" s="11"/>
      <c r="AOH9" s="11"/>
      <c r="AOI9" s="11"/>
      <c r="AOJ9" s="11"/>
      <c r="AOK9" s="11"/>
      <c r="AOL9" s="11"/>
      <c r="AOM9" s="11"/>
      <c r="AON9" s="11"/>
      <c r="AOO9" s="11"/>
      <c r="AOP9" s="11"/>
      <c r="AOQ9" s="11"/>
      <c r="AOR9" s="11"/>
      <c r="AOS9" s="11"/>
      <c r="AOT9" s="11"/>
      <c r="AOU9" s="11"/>
      <c r="AOV9" s="11"/>
      <c r="AOW9" s="11"/>
      <c r="AOX9" s="11"/>
      <c r="AOY9" s="11"/>
      <c r="AOZ9" s="11"/>
      <c r="APA9" s="11"/>
      <c r="APB9" s="11"/>
      <c r="APC9" s="11"/>
      <c r="APD9" s="11"/>
      <c r="APE9" s="11"/>
      <c r="APF9" s="11"/>
      <c r="APG9" s="11"/>
      <c r="APH9" s="11"/>
      <c r="API9" s="11"/>
      <c r="APJ9" s="11"/>
      <c r="APK9" s="11"/>
      <c r="APL9" s="11"/>
      <c r="APM9" s="11"/>
      <c r="APN9" s="11"/>
      <c r="APO9" s="11"/>
      <c r="APP9" s="11"/>
      <c r="APQ9" s="11"/>
      <c r="APR9" s="11"/>
      <c r="APS9" s="11"/>
      <c r="APT9" s="11"/>
      <c r="APU9" s="11"/>
      <c r="APV9" s="11"/>
      <c r="APW9" s="11"/>
      <c r="APX9" s="11"/>
      <c r="APY9" s="11"/>
      <c r="APZ9" s="11"/>
      <c r="AQA9" s="11"/>
      <c r="AQB9" s="11"/>
      <c r="AQC9" s="11"/>
      <c r="AQD9" s="11"/>
      <c r="AQE9" s="11"/>
      <c r="AQF9" s="11"/>
      <c r="AQG9" s="11"/>
      <c r="AQH9" s="11"/>
      <c r="AQI9" s="11"/>
      <c r="AQJ9" s="11"/>
      <c r="AQK9" s="11"/>
      <c r="AQL9" s="11"/>
      <c r="AQM9" s="11"/>
      <c r="AQN9" s="11"/>
      <c r="AQO9" s="11"/>
      <c r="AQP9" s="11"/>
      <c r="AQQ9" s="11"/>
      <c r="AQR9" s="11"/>
      <c r="AQS9" s="11"/>
      <c r="AQT9" s="11"/>
      <c r="AQU9" s="11"/>
      <c r="AQV9" s="11"/>
      <c r="AQW9" s="11"/>
      <c r="AQX9" s="11"/>
      <c r="AQY9" s="11"/>
      <c r="AQZ9" s="11"/>
      <c r="ARA9" s="11"/>
      <c r="ARB9" s="11"/>
      <c r="ARC9" s="11"/>
      <c r="ARD9" s="11"/>
      <c r="ARE9" s="11"/>
      <c r="ARF9" s="11"/>
      <c r="ARG9" s="11"/>
      <c r="ARH9" s="11"/>
      <c r="ARI9" s="11"/>
      <c r="ARJ9" s="11"/>
      <c r="ARK9" s="11"/>
      <c r="ARL9" s="11"/>
      <c r="ARM9" s="11"/>
      <c r="ARN9" s="11"/>
      <c r="ARO9" s="11"/>
      <c r="ARP9" s="11"/>
      <c r="ARQ9" s="11"/>
      <c r="ARR9" s="11"/>
      <c r="ARS9" s="11"/>
      <c r="ART9" s="11"/>
      <c r="ARU9" s="11"/>
      <c r="ARV9" s="11"/>
      <c r="ARW9" s="11"/>
      <c r="ARX9" s="11"/>
      <c r="ARY9" s="11"/>
      <c r="ARZ9" s="11"/>
      <c r="ASA9" s="11"/>
      <c r="ASB9" s="11"/>
      <c r="ASC9" s="11"/>
      <c r="ASD9" s="11"/>
      <c r="ASE9" s="11"/>
      <c r="ASF9" s="11"/>
      <c r="ASG9" s="11"/>
      <c r="ASH9" s="11"/>
      <c r="ASI9" s="11"/>
      <c r="ASJ9" s="11"/>
      <c r="ASK9" s="11"/>
      <c r="ASL9" s="11"/>
      <c r="ASM9" s="11"/>
      <c r="ASN9" s="11"/>
      <c r="ASO9" s="11"/>
      <c r="ASP9" s="11"/>
      <c r="ASQ9" s="11"/>
      <c r="ASR9" s="11"/>
      <c r="ASS9" s="11"/>
      <c r="AST9" s="11"/>
      <c r="ASU9" s="11"/>
      <c r="ASV9" s="11"/>
      <c r="ASW9" s="11"/>
      <c r="ASX9" s="11"/>
      <c r="ASY9" s="11"/>
      <c r="ASZ9" s="11"/>
      <c r="ATA9" s="11"/>
      <c r="ATB9" s="11"/>
      <c r="ATC9" s="11"/>
      <c r="ATD9" s="11"/>
      <c r="ATE9" s="11"/>
      <c r="ATF9" s="11"/>
      <c r="ATG9" s="11"/>
      <c r="ATH9" s="11"/>
      <c r="ATI9" s="11"/>
      <c r="ATJ9" s="11"/>
      <c r="ATK9" s="11"/>
      <c r="ATL9" s="11"/>
      <c r="ATM9" s="11"/>
      <c r="ATN9" s="11"/>
      <c r="ATO9" s="11"/>
      <c r="ATP9" s="11"/>
      <c r="ATQ9" s="11"/>
      <c r="ATR9" s="11"/>
      <c r="ATS9" s="11"/>
      <c r="ATT9" s="11"/>
      <c r="ATU9" s="11"/>
      <c r="ATV9" s="11"/>
      <c r="ATW9" s="11"/>
      <c r="ATX9" s="11"/>
      <c r="ATY9" s="11"/>
      <c r="ATZ9" s="11"/>
      <c r="AUA9" s="11"/>
      <c r="AUB9" s="11"/>
      <c r="AUC9" s="11"/>
      <c r="AUD9" s="11"/>
      <c r="AUE9" s="11"/>
      <c r="AUF9" s="11"/>
      <c r="AUG9" s="11"/>
      <c r="AUH9" s="11"/>
      <c r="AUI9" s="11"/>
      <c r="AUJ9" s="11"/>
      <c r="AUK9" s="11"/>
      <c r="AUL9" s="11"/>
      <c r="AUM9" s="11"/>
      <c r="AUN9" s="11"/>
      <c r="AUO9" s="11"/>
      <c r="AUP9" s="11"/>
      <c r="AUQ9" s="11"/>
      <c r="AUR9" s="11"/>
      <c r="AUS9" s="11"/>
      <c r="AUT9" s="11"/>
      <c r="AUU9" s="11"/>
      <c r="AUV9" s="11"/>
      <c r="AUW9" s="11"/>
      <c r="AUX9" s="11"/>
      <c r="AUY9" s="11"/>
      <c r="AUZ9" s="11"/>
      <c r="AVA9" s="11"/>
      <c r="AVB9" s="11"/>
      <c r="AVC9" s="11"/>
      <c r="AVD9" s="11"/>
      <c r="AVE9" s="11"/>
      <c r="AVF9" s="11"/>
      <c r="AVG9" s="11"/>
      <c r="AVH9" s="11"/>
      <c r="AVI9" s="11"/>
      <c r="AVJ9" s="11"/>
      <c r="AVK9" s="11"/>
      <c r="AVL9" s="11"/>
      <c r="AVM9" s="11"/>
      <c r="AVN9" s="11"/>
      <c r="AVO9" s="11"/>
      <c r="AVP9" s="11"/>
      <c r="AVQ9" s="11"/>
      <c r="AVR9" s="11"/>
      <c r="AVS9" s="11"/>
      <c r="AVT9" s="11"/>
      <c r="AVU9" s="11"/>
      <c r="AVV9" s="11"/>
      <c r="AVW9" s="11"/>
      <c r="AVX9" s="11"/>
      <c r="AVY9" s="11"/>
      <c r="AVZ9" s="11"/>
      <c r="AWA9" s="11"/>
      <c r="AWB9" s="11"/>
      <c r="AWC9" s="11"/>
      <c r="AWD9" s="11"/>
      <c r="AWE9" s="11"/>
      <c r="AWF9" s="11"/>
      <c r="AWG9" s="11"/>
      <c r="AWH9" s="11"/>
      <c r="AWI9" s="11"/>
      <c r="AWJ9" s="11"/>
      <c r="AWK9" s="11"/>
      <c r="AWL9" s="11"/>
      <c r="AWM9" s="11"/>
      <c r="AWN9" s="11"/>
      <c r="AWO9" s="11"/>
      <c r="AWP9" s="11"/>
      <c r="AWQ9" s="11"/>
      <c r="AWR9" s="11"/>
      <c r="AWS9" s="11"/>
      <c r="AWT9" s="11"/>
      <c r="AWU9" s="11"/>
      <c r="AWV9" s="11"/>
      <c r="AWW9" s="11"/>
      <c r="AWX9" s="11"/>
      <c r="AWY9" s="11"/>
      <c r="AWZ9" s="11"/>
      <c r="AXA9" s="11"/>
      <c r="AXB9" s="11"/>
      <c r="AXC9" s="11"/>
      <c r="AXD9" s="11"/>
      <c r="AXE9" s="11"/>
      <c r="AXF9" s="11"/>
      <c r="AXG9" s="11"/>
      <c r="AXH9" s="11"/>
      <c r="AXI9" s="11"/>
      <c r="AXJ9" s="11"/>
      <c r="AXK9" s="11"/>
      <c r="AXL9" s="11"/>
      <c r="AXM9" s="11"/>
      <c r="AXN9" s="11"/>
      <c r="AXO9" s="11"/>
      <c r="AXP9" s="11"/>
      <c r="AXQ9" s="11"/>
      <c r="AXR9" s="11"/>
      <c r="AXS9" s="11"/>
      <c r="AXT9" s="11"/>
      <c r="AXU9" s="11"/>
      <c r="AXV9" s="11"/>
      <c r="AXW9" s="11"/>
      <c r="AXX9" s="11"/>
      <c r="AXY9" s="11"/>
      <c r="AXZ9" s="11"/>
      <c r="AYA9" s="11"/>
      <c r="AYB9" s="11"/>
      <c r="AYC9" s="11"/>
      <c r="AYD9" s="11"/>
      <c r="AYE9" s="11"/>
      <c r="AYF9" s="11"/>
      <c r="AYG9" s="11"/>
      <c r="AYH9" s="11"/>
      <c r="AYI9" s="11"/>
      <c r="AYJ9" s="11"/>
      <c r="AYK9" s="11"/>
      <c r="AYL9" s="11"/>
      <c r="AYM9" s="11"/>
      <c r="AYN9" s="11"/>
      <c r="AYO9" s="11"/>
      <c r="AYP9" s="11"/>
      <c r="AYQ9" s="11"/>
      <c r="AYR9" s="11"/>
      <c r="AYS9" s="11"/>
      <c r="AYT9" s="11"/>
      <c r="AYU9" s="11"/>
      <c r="AYV9" s="11"/>
      <c r="AYW9" s="11"/>
      <c r="AYX9" s="11"/>
      <c r="AYY9" s="11"/>
      <c r="AYZ9" s="11"/>
      <c r="AZA9" s="11"/>
      <c r="AZB9" s="11"/>
      <c r="AZC9" s="11"/>
      <c r="AZD9" s="11"/>
      <c r="AZE9" s="11"/>
      <c r="AZF9" s="11"/>
      <c r="AZG9" s="11"/>
      <c r="AZH9" s="11"/>
      <c r="AZI9" s="11"/>
      <c r="AZJ9" s="11"/>
      <c r="AZK9" s="11"/>
      <c r="AZL9" s="11"/>
      <c r="AZM9" s="11"/>
      <c r="AZN9" s="11"/>
      <c r="AZO9" s="11"/>
      <c r="AZP9" s="11"/>
      <c r="AZQ9" s="11"/>
      <c r="AZR9" s="11"/>
      <c r="AZS9" s="11"/>
      <c r="AZT9" s="11"/>
      <c r="AZU9" s="11"/>
      <c r="AZV9" s="11"/>
      <c r="AZW9" s="11"/>
      <c r="AZX9" s="11"/>
      <c r="AZY9" s="11"/>
      <c r="AZZ9" s="11"/>
      <c r="BAA9" s="11"/>
      <c r="BAB9" s="11"/>
      <c r="BAC9" s="11"/>
      <c r="BAD9" s="11"/>
      <c r="BAE9" s="11"/>
      <c r="BAF9" s="11"/>
      <c r="BAG9" s="11"/>
      <c r="BAH9" s="11"/>
      <c r="BAI9" s="11"/>
      <c r="BAJ9" s="11"/>
      <c r="BAK9" s="11"/>
      <c r="BAL9" s="11"/>
      <c r="BAM9" s="11"/>
      <c r="BAN9" s="11"/>
      <c r="BAO9" s="11"/>
      <c r="BAP9" s="11"/>
      <c r="BAQ9" s="11"/>
      <c r="BAR9" s="11"/>
      <c r="BAS9" s="11"/>
      <c r="BAT9" s="11"/>
      <c r="BAU9" s="11"/>
      <c r="BAV9" s="11"/>
      <c r="BAW9" s="11"/>
      <c r="BAX9" s="11"/>
      <c r="BAY9" s="11"/>
      <c r="BAZ9" s="11"/>
      <c r="BBA9" s="11"/>
      <c r="BBB9" s="11"/>
      <c r="BBC9" s="11"/>
      <c r="BBD9" s="11"/>
      <c r="BBE9" s="11"/>
      <c r="BBF9" s="11"/>
      <c r="BBG9" s="11"/>
      <c r="BBH9" s="11"/>
      <c r="BBI9" s="11"/>
      <c r="BBJ9" s="11"/>
      <c r="BBK9" s="11"/>
      <c r="BBL9" s="11"/>
      <c r="BBM9" s="11"/>
      <c r="BBN9" s="11"/>
      <c r="BBO9" s="11"/>
      <c r="BBP9" s="11"/>
      <c r="BBQ9" s="11"/>
      <c r="BBR9" s="11"/>
      <c r="BBS9" s="11"/>
      <c r="BBT9" s="11"/>
      <c r="BBU9" s="11"/>
      <c r="BBV9" s="11"/>
      <c r="BBW9" s="11"/>
      <c r="BBX9" s="11"/>
      <c r="BBY9" s="11"/>
      <c r="BBZ9" s="11"/>
      <c r="BCA9" s="11"/>
      <c r="BCB9" s="11"/>
      <c r="BCC9" s="11"/>
      <c r="BCD9" s="11"/>
      <c r="BCE9" s="11"/>
      <c r="BCF9" s="11"/>
      <c r="BCG9" s="11"/>
      <c r="BCH9" s="11"/>
      <c r="BCI9" s="11"/>
      <c r="BCJ9" s="11"/>
      <c r="BCK9" s="11"/>
      <c r="BCL9" s="11"/>
      <c r="BCM9" s="11"/>
      <c r="BCN9" s="11"/>
      <c r="BCO9" s="11"/>
      <c r="BCP9" s="11"/>
      <c r="BCQ9" s="11"/>
      <c r="BCR9" s="11"/>
      <c r="BCS9" s="11"/>
      <c r="BCT9" s="11"/>
      <c r="BCU9" s="11"/>
      <c r="BCV9" s="11"/>
      <c r="BCW9" s="11"/>
      <c r="BCX9" s="11"/>
      <c r="BCY9" s="11"/>
      <c r="BCZ9" s="11"/>
      <c r="BDA9" s="11"/>
      <c r="BDB9" s="11"/>
      <c r="BDC9" s="11"/>
      <c r="BDD9" s="11"/>
      <c r="BDE9" s="11"/>
      <c r="BDF9" s="11"/>
      <c r="BDG9" s="11"/>
      <c r="BDH9" s="11"/>
      <c r="BDI9" s="11"/>
      <c r="BDJ9" s="11"/>
      <c r="BDK9" s="11"/>
      <c r="BDL9" s="11"/>
      <c r="BDM9" s="11"/>
      <c r="BDN9" s="11"/>
      <c r="BDO9" s="11"/>
      <c r="BDP9" s="11"/>
      <c r="BDQ9" s="11"/>
      <c r="BDR9" s="11"/>
      <c r="BDS9" s="11"/>
      <c r="BDT9" s="11"/>
      <c r="BDU9" s="11"/>
      <c r="BDV9" s="11"/>
      <c r="BDW9" s="11"/>
      <c r="BDX9" s="11"/>
      <c r="BDY9" s="11"/>
      <c r="BDZ9" s="11"/>
      <c r="BEA9" s="11"/>
      <c r="BEB9" s="11"/>
      <c r="BEC9" s="11"/>
      <c r="BED9" s="11"/>
      <c r="BEE9" s="11"/>
      <c r="BEF9" s="11"/>
      <c r="BEG9" s="11"/>
      <c r="BEH9" s="11"/>
      <c r="BEI9" s="11"/>
      <c r="BEJ9" s="11"/>
      <c r="BEK9" s="11"/>
      <c r="BEL9" s="11"/>
      <c r="BEM9" s="11"/>
      <c r="BEN9" s="11"/>
      <c r="BEO9" s="11"/>
      <c r="BEP9" s="11"/>
      <c r="BEQ9" s="11"/>
      <c r="BER9" s="11"/>
      <c r="BES9" s="11"/>
      <c r="BET9" s="11"/>
      <c r="BEU9" s="11"/>
      <c r="BEV9" s="11"/>
      <c r="BEW9" s="11"/>
      <c r="BEX9" s="11"/>
      <c r="BEY9" s="11"/>
      <c r="BEZ9" s="11"/>
      <c r="BFA9" s="11"/>
      <c r="BFB9" s="11"/>
      <c r="BFC9" s="11"/>
      <c r="BFD9" s="11"/>
      <c r="BFE9" s="11"/>
      <c r="BFF9" s="11"/>
      <c r="BFG9" s="11"/>
      <c r="BFH9" s="11"/>
      <c r="BFI9" s="11"/>
      <c r="BFJ9" s="11"/>
      <c r="BFK9" s="11"/>
      <c r="BFL9" s="11"/>
      <c r="BFM9" s="11"/>
      <c r="BFN9" s="11"/>
      <c r="BFO9" s="11"/>
      <c r="BFP9" s="11"/>
      <c r="BFQ9" s="11"/>
      <c r="BFR9" s="11"/>
      <c r="BFS9" s="11"/>
      <c r="BFT9" s="11"/>
      <c r="BFU9" s="11"/>
      <c r="BFV9" s="11"/>
      <c r="BFW9" s="11"/>
      <c r="BFX9" s="11"/>
      <c r="BFY9" s="11"/>
      <c r="BFZ9" s="11"/>
      <c r="BGA9" s="11"/>
      <c r="BGB9" s="11"/>
      <c r="BGC9" s="11"/>
      <c r="BGD9" s="11"/>
      <c r="BGE9" s="11"/>
      <c r="BGF9" s="11"/>
      <c r="BGG9" s="11"/>
      <c r="BGH9" s="11"/>
      <c r="BGI9" s="11"/>
      <c r="BGJ9" s="11"/>
      <c r="BGK9" s="11"/>
      <c r="BGL9" s="11"/>
      <c r="BGM9" s="11"/>
      <c r="BGN9" s="11"/>
      <c r="BGO9" s="11"/>
      <c r="BGP9" s="11"/>
      <c r="BGQ9" s="11"/>
      <c r="BGR9" s="11"/>
      <c r="BGS9" s="11"/>
      <c r="BGT9" s="11"/>
      <c r="BGU9" s="11"/>
      <c r="BGV9" s="11"/>
      <c r="BGW9" s="11"/>
      <c r="BGX9" s="11"/>
      <c r="BGY9" s="11"/>
      <c r="BGZ9" s="11"/>
      <c r="BHA9" s="11"/>
      <c r="BHB9" s="11"/>
      <c r="BHC9" s="11"/>
      <c r="BHD9" s="11"/>
      <c r="BHE9" s="11"/>
      <c r="BHF9" s="11"/>
      <c r="BHG9" s="11"/>
      <c r="BHH9" s="11"/>
      <c r="BHI9" s="11"/>
      <c r="BHJ9" s="11"/>
      <c r="BHK9" s="11"/>
      <c r="BHL9" s="11"/>
      <c r="BHM9" s="11"/>
      <c r="BHN9" s="11"/>
      <c r="BHO9" s="11"/>
      <c r="BHP9" s="11"/>
      <c r="BHQ9" s="11"/>
      <c r="BHR9" s="11"/>
      <c r="BHS9" s="11"/>
      <c r="BHT9" s="11"/>
      <c r="BHU9" s="11"/>
      <c r="BHV9" s="11"/>
      <c r="BHW9" s="11"/>
      <c r="BHX9" s="11"/>
      <c r="BHY9" s="11"/>
      <c r="BHZ9" s="11"/>
      <c r="BIA9" s="11"/>
      <c r="BIB9" s="11"/>
      <c r="BIC9" s="11"/>
      <c r="BID9" s="11"/>
      <c r="BIE9" s="11"/>
      <c r="BIF9" s="11"/>
      <c r="BIG9" s="11"/>
      <c r="BIH9" s="11"/>
      <c r="BII9" s="11"/>
      <c r="BIJ9" s="11"/>
      <c r="BIK9" s="11"/>
      <c r="BIL9" s="11"/>
      <c r="BIM9" s="11"/>
      <c r="BIN9" s="11"/>
      <c r="BIO9" s="11"/>
      <c r="BIP9" s="11"/>
      <c r="BIQ9" s="11"/>
      <c r="BIR9" s="11"/>
      <c r="BIS9" s="11"/>
      <c r="BIT9" s="11"/>
      <c r="BIU9" s="11"/>
      <c r="BIV9" s="11"/>
      <c r="BIW9" s="11"/>
      <c r="BIX9" s="11"/>
      <c r="BIY9" s="11"/>
      <c r="BIZ9" s="11"/>
      <c r="BJA9" s="11"/>
      <c r="BJB9" s="11"/>
      <c r="BJC9" s="11"/>
      <c r="BJD9" s="11"/>
      <c r="BJE9" s="11"/>
      <c r="BJF9" s="11"/>
      <c r="BJG9" s="11"/>
      <c r="BJH9" s="11"/>
      <c r="BJI9" s="11"/>
      <c r="BJJ9" s="11"/>
      <c r="BJK9" s="11"/>
      <c r="BJL9" s="11"/>
      <c r="BJM9" s="11"/>
      <c r="BJN9" s="11"/>
      <c r="BJO9" s="11"/>
      <c r="BJP9" s="11"/>
      <c r="BJQ9" s="11"/>
      <c r="BJR9" s="11"/>
      <c r="BJS9" s="11"/>
      <c r="BJT9" s="11"/>
      <c r="BJU9" s="11"/>
      <c r="BJV9" s="11"/>
      <c r="BJW9" s="11"/>
      <c r="BJX9" s="11"/>
      <c r="BJY9" s="11"/>
      <c r="BJZ9" s="11"/>
      <c r="BKA9" s="11"/>
      <c r="BKB9" s="11"/>
      <c r="BKC9" s="11"/>
      <c r="BKD9" s="11"/>
      <c r="BKE9" s="11"/>
      <c r="BKF9" s="11"/>
      <c r="BKG9" s="11"/>
      <c r="BKH9" s="11"/>
      <c r="BKI9" s="11"/>
      <c r="BKJ9" s="11"/>
      <c r="BKK9" s="11"/>
      <c r="BKL9" s="11"/>
      <c r="BKM9" s="11"/>
      <c r="BKN9" s="11"/>
      <c r="BKO9" s="11"/>
      <c r="BKP9" s="11"/>
      <c r="BKQ9" s="11"/>
      <c r="BKR9" s="11"/>
      <c r="BKS9" s="11"/>
      <c r="BKT9" s="11"/>
      <c r="BKU9" s="11"/>
      <c r="BKV9" s="11"/>
      <c r="BKW9" s="11"/>
      <c r="BKX9" s="11"/>
      <c r="BKY9" s="11"/>
      <c r="BKZ9" s="11"/>
      <c r="BLA9" s="11"/>
      <c r="BLB9" s="11"/>
      <c r="BLC9" s="11"/>
      <c r="BLD9" s="11"/>
      <c r="BLE9" s="11"/>
      <c r="BLF9" s="11"/>
      <c r="BLG9" s="11"/>
      <c r="BLH9" s="11"/>
      <c r="BLI9" s="11"/>
      <c r="BLJ9" s="11"/>
      <c r="BLK9" s="11"/>
      <c r="BLL9" s="11"/>
      <c r="BLM9" s="11"/>
      <c r="BLN9" s="11"/>
      <c r="BLO9" s="11"/>
      <c r="BLP9" s="11"/>
      <c r="BLQ9" s="11"/>
      <c r="BLR9" s="11"/>
      <c r="BLS9" s="11"/>
      <c r="BLT9" s="11"/>
      <c r="BLU9" s="11"/>
      <c r="BLV9" s="11"/>
      <c r="BLW9" s="11"/>
      <c r="BLX9" s="11"/>
      <c r="BLY9" s="11"/>
      <c r="BLZ9" s="11"/>
      <c r="BMA9" s="11"/>
      <c r="BMB9" s="11"/>
      <c r="BMC9" s="11"/>
      <c r="BMD9" s="11"/>
      <c r="BME9" s="11"/>
      <c r="BMF9" s="11"/>
      <c r="BMG9" s="11"/>
      <c r="BMH9" s="11"/>
      <c r="BMI9" s="11"/>
      <c r="BMJ9" s="11"/>
      <c r="BMK9" s="11"/>
      <c r="BML9" s="11"/>
      <c r="BMM9" s="11"/>
      <c r="BMN9" s="11"/>
      <c r="BMO9" s="11"/>
      <c r="BMP9" s="11"/>
      <c r="BMQ9" s="11"/>
      <c r="BMR9" s="11"/>
      <c r="BMS9" s="11"/>
      <c r="BMT9" s="11"/>
      <c r="BMU9" s="11"/>
      <c r="BMV9" s="11"/>
      <c r="BMW9" s="11"/>
      <c r="BMX9" s="11"/>
      <c r="BMY9" s="11"/>
      <c r="BMZ9" s="11"/>
      <c r="BNA9" s="11"/>
      <c r="BNB9" s="11"/>
      <c r="BNC9" s="11"/>
      <c r="BND9" s="11"/>
      <c r="BNE9" s="11"/>
      <c r="BNF9" s="11"/>
      <c r="BNG9" s="11"/>
      <c r="BNH9" s="11"/>
      <c r="BNI9" s="11"/>
      <c r="BNJ9" s="11"/>
      <c r="BNK9" s="11"/>
      <c r="BNL9" s="11"/>
      <c r="BNM9" s="11"/>
      <c r="BNN9" s="11"/>
      <c r="BNO9" s="11"/>
      <c r="BNP9" s="11"/>
      <c r="BNQ9" s="11"/>
      <c r="BNR9" s="11"/>
      <c r="BNS9" s="11"/>
      <c r="BNT9" s="11"/>
      <c r="BNU9" s="11"/>
      <c r="BNV9" s="11"/>
      <c r="BNW9" s="11"/>
      <c r="BNX9" s="11"/>
      <c r="BNY9" s="11"/>
      <c r="BNZ9" s="11"/>
      <c r="BOA9" s="11"/>
      <c r="BOB9" s="11"/>
      <c r="BOC9" s="11"/>
      <c r="BOD9" s="11"/>
      <c r="BOE9" s="11"/>
      <c r="BOF9" s="11"/>
      <c r="BOG9" s="11"/>
      <c r="BOH9" s="11"/>
      <c r="BOI9" s="11"/>
      <c r="BOJ9" s="11"/>
      <c r="BOK9" s="11"/>
      <c r="BOL9" s="11"/>
      <c r="BOM9" s="11"/>
      <c r="BON9" s="11"/>
      <c r="BOO9" s="11"/>
      <c r="BOP9" s="11"/>
      <c r="BOQ9" s="11"/>
      <c r="BOR9" s="11"/>
      <c r="BOS9" s="11"/>
      <c r="BOT9" s="11"/>
      <c r="BOU9" s="11"/>
      <c r="BOV9" s="11"/>
      <c r="BOW9" s="11"/>
      <c r="BOX9" s="11"/>
      <c r="BOY9" s="11"/>
      <c r="BOZ9" s="11"/>
      <c r="BPA9" s="11"/>
      <c r="BPB9" s="11"/>
      <c r="BPC9" s="11"/>
      <c r="BPD9" s="11"/>
      <c r="BPE9" s="11"/>
      <c r="BPF9" s="11"/>
      <c r="BPG9" s="11"/>
      <c r="BPH9" s="11"/>
      <c r="BPI9" s="11"/>
      <c r="BPJ9" s="11"/>
      <c r="BPK9" s="11"/>
      <c r="BPL9" s="11"/>
      <c r="BPM9" s="11"/>
      <c r="BPN9" s="11"/>
      <c r="BPO9" s="11"/>
      <c r="BPP9" s="11"/>
      <c r="BPQ9" s="11"/>
      <c r="BPR9" s="11"/>
      <c r="BPS9" s="11"/>
      <c r="BPT9" s="11"/>
      <c r="BPU9" s="11"/>
      <c r="BPV9" s="11"/>
      <c r="BPW9" s="11"/>
      <c r="BPX9" s="11"/>
      <c r="BPY9" s="11"/>
      <c r="BPZ9" s="11"/>
      <c r="BQA9" s="11"/>
      <c r="BQB9" s="11"/>
      <c r="BQC9" s="11"/>
      <c r="BQD9" s="11"/>
      <c r="BQE9" s="11"/>
      <c r="BQF9" s="11"/>
      <c r="BQG9" s="11"/>
      <c r="BQH9" s="11"/>
      <c r="BQI9" s="11"/>
      <c r="BQJ9" s="11"/>
      <c r="BQK9" s="11"/>
      <c r="BQL9" s="11"/>
      <c r="BQM9" s="11"/>
      <c r="BQN9" s="11"/>
      <c r="BQO9" s="11"/>
      <c r="BQP9" s="11"/>
      <c r="BQQ9" s="11"/>
      <c r="BQR9" s="11"/>
      <c r="BQS9" s="11"/>
      <c r="BQT9" s="11"/>
      <c r="BQU9" s="11"/>
      <c r="BQV9" s="11"/>
      <c r="BQW9" s="11"/>
      <c r="BQX9" s="11"/>
      <c r="BQY9" s="11"/>
      <c r="BQZ9" s="11"/>
      <c r="BRA9" s="11"/>
      <c r="BRB9" s="11"/>
      <c r="BRC9" s="11"/>
      <c r="BRD9" s="11"/>
      <c r="BRE9" s="11"/>
      <c r="BRF9" s="11"/>
      <c r="BRG9" s="11"/>
      <c r="BRH9" s="11"/>
      <c r="BRI9" s="11"/>
      <c r="BRJ9" s="11"/>
      <c r="BRK9" s="11"/>
      <c r="BRL9" s="11"/>
      <c r="BRM9" s="11"/>
      <c r="BRN9" s="11"/>
      <c r="BRO9" s="11"/>
      <c r="BRP9" s="11"/>
      <c r="BRQ9" s="11"/>
      <c r="BRR9" s="11"/>
      <c r="BRS9" s="11"/>
      <c r="BRT9" s="11"/>
      <c r="BRU9" s="11"/>
      <c r="BRV9" s="11"/>
      <c r="BRW9" s="11"/>
      <c r="BRX9" s="11"/>
      <c r="BRY9" s="11"/>
      <c r="BRZ9" s="11"/>
      <c r="BSA9" s="11"/>
      <c r="BSB9" s="11"/>
      <c r="BSC9" s="11"/>
      <c r="BSD9" s="11"/>
      <c r="BSE9" s="11"/>
      <c r="BSF9" s="11"/>
      <c r="BSG9" s="11"/>
      <c r="BSH9" s="11"/>
      <c r="BSI9" s="11"/>
      <c r="BSJ9" s="11"/>
      <c r="BSK9" s="11"/>
      <c r="BSL9" s="11"/>
      <c r="BSM9" s="11"/>
      <c r="BSN9" s="11"/>
      <c r="BSO9" s="11"/>
      <c r="BSP9" s="11"/>
      <c r="BSQ9" s="11"/>
      <c r="BSR9" s="11"/>
      <c r="BSS9" s="11"/>
      <c r="BST9" s="11"/>
      <c r="BSU9" s="11"/>
      <c r="BSV9" s="11"/>
      <c r="BSW9" s="11"/>
      <c r="BSX9" s="11"/>
      <c r="BSY9" s="11"/>
      <c r="BSZ9" s="11"/>
      <c r="BTA9" s="11"/>
      <c r="BTB9" s="11"/>
      <c r="BTC9" s="11"/>
      <c r="BTD9" s="11"/>
      <c r="BTE9" s="11"/>
      <c r="BTF9" s="11"/>
      <c r="BTG9" s="11"/>
      <c r="BTH9" s="11"/>
      <c r="BTI9" s="11"/>
      <c r="BTJ9" s="11"/>
      <c r="BTK9" s="11"/>
      <c r="BTL9" s="11"/>
      <c r="BTM9" s="11"/>
      <c r="BTN9" s="11"/>
      <c r="BTO9" s="11"/>
      <c r="BTP9" s="11"/>
      <c r="BTQ9" s="11"/>
      <c r="BTR9" s="11"/>
      <c r="BTS9" s="11"/>
      <c r="BTT9" s="11"/>
      <c r="BTU9" s="11"/>
      <c r="BTV9" s="11"/>
      <c r="BTW9" s="11"/>
      <c r="BTX9" s="11"/>
      <c r="BTY9" s="11"/>
      <c r="BTZ9" s="11"/>
      <c r="BUA9" s="11"/>
      <c r="BUB9" s="11"/>
      <c r="BUC9" s="11"/>
      <c r="BUD9" s="11"/>
      <c r="BUE9" s="11"/>
      <c r="BUF9" s="11"/>
      <c r="BUG9" s="11"/>
      <c r="BUH9" s="11"/>
      <c r="BUI9" s="11"/>
      <c r="BUJ9" s="11"/>
      <c r="BUK9" s="11"/>
      <c r="BUL9" s="11"/>
      <c r="BUM9" s="11"/>
      <c r="BUN9" s="11"/>
      <c r="BUO9" s="11"/>
      <c r="BUP9" s="11"/>
      <c r="BUQ9" s="11"/>
      <c r="BUR9" s="11"/>
      <c r="BUS9" s="11"/>
      <c r="BUT9" s="11"/>
      <c r="BUU9" s="11"/>
      <c r="BUV9" s="11"/>
      <c r="BUW9" s="11"/>
      <c r="BUX9" s="11"/>
      <c r="BUY9" s="11"/>
      <c r="BUZ9" s="11"/>
      <c r="BVA9" s="11"/>
      <c r="BVB9" s="11"/>
      <c r="BVC9" s="11"/>
      <c r="BVD9" s="11"/>
      <c r="BVE9" s="11"/>
      <c r="BVF9" s="11"/>
      <c r="BVG9" s="11"/>
      <c r="BVH9" s="11"/>
      <c r="BVI9" s="11"/>
      <c r="BVJ9" s="11"/>
      <c r="BVK9" s="11"/>
      <c r="BVL9" s="11"/>
      <c r="BVM9" s="11"/>
      <c r="BVN9" s="11"/>
      <c r="BVO9" s="11"/>
      <c r="BVP9" s="11"/>
      <c r="BVQ9" s="11"/>
      <c r="BVR9" s="11"/>
      <c r="BVS9" s="11"/>
      <c r="BVT9" s="11"/>
      <c r="BVU9" s="11"/>
      <c r="BVV9" s="11"/>
      <c r="BVW9" s="11"/>
      <c r="BVX9" s="11"/>
      <c r="BVY9" s="11"/>
      <c r="BVZ9" s="11"/>
      <c r="BWA9" s="11"/>
      <c r="BWB9" s="11"/>
      <c r="BWC9" s="11"/>
      <c r="BWD9" s="11"/>
      <c r="BWE9" s="11"/>
      <c r="BWF9" s="11"/>
      <c r="BWG9" s="11"/>
      <c r="BWH9" s="11"/>
      <c r="BWI9" s="11"/>
      <c r="BWJ9" s="11"/>
      <c r="BWK9" s="11"/>
      <c r="BWL9" s="11"/>
      <c r="BWM9" s="11"/>
      <c r="BWN9" s="11"/>
      <c r="BWO9" s="11"/>
      <c r="BWP9" s="11"/>
      <c r="BWQ9" s="11"/>
      <c r="BWR9" s="11"/>
      <c r="BWS9" s="11"/>
      <c r="BWT9" s="11"/>
      <c r="BWU9" s="11"/>
      <c r="BWV9" s="11"/>
      <c r="BWW9" s="11"/>
      <c r="BWX9" s="11"/>
      <c r="BWY9" s="11"/>
      <c r="BWZ9" s="11"/>
      <c r="BXA9" s="11"/>
      <c r="BXB9" s="11"/>
      <c r="BXC9" s="11"/>
      <c r="BXD9" s="11"/>
      <c r="BXE9" s="11"/>
      <c r="BXF9" s="11"/>
      <c r="BXG9" s="11"/>
      <c r="BXH9" s="11"/>
      <c r="BXI9" s="11"/>
      <c r="BXJ9" s="11"/>
      <c r="BXK9" s="11"/>
      <c r="BXL9" s="11"/>
      <c r="BXM9" s="11"/>
      <c r="BXN9" s="11"/>
      <c r="BXO9" s="11"/>
      <c r="BXP9" s="11"/>
      <c r="BXQ9" s="11"/>
      <c r="BXR9" s="11"/>
      <c r="BXS9" s="11"/>
      <c r="BXT9" s="11"/>
      <c r="BXU9" s="11"/>
      <c r="BXV9" s="11"/>
      <c r="BXW9" s="11"/>
      <c r="BXX9" s="11"/>
      <c r="BXY9" s="11"/>
      <c r="BXZ9" s="11"/>
      <c r="BYA9" s="11"/>
      <c r="BYB9" s="11"/>
      <c r="BYC9" s="11"/>
      <c r="BYD9" s="11"/>
      <c r="BYE9" s="11"/>
      <c r="BYF9" s="11"/>
      <c r="BYG9" s="11"/>
      <c r="BYH9" s="11"/>
      <c r="BYI9" s="11"/>
      <c r="BYJ9" s="11"/>
      <c r="BYK9" s="11"/>
      <c r="BYL9" s="11"/>
      <c r="BYM9" s="11"/>
      <c r="BYN9" s="11"/>
      <c r="BYO9" s="11"/>
      <c r="BYP9" s="11"/>
      <c r="BYQ9" s="11"/>
      <c r="BYR9" s="11"/>
      <c r="BYS9" s="11"/>
      <c r="BYT9" s="11"/>
      <c r="BYU9" s="11"/>
      <c r="BYV9" s="11"/>
      <c r="BYW9" s="11"/>
      <c r="BYX9" s="11"/>
      <c r="BYY9" s="11"/>
      <c r="BYZ9" s="11"/>
      <c r="BZA9" s="11"/>
      <c r="BZB9" s="11"/>
      <c r="BZC9" s="11"/>
      <c r="BZD9" s="11"/>
      <c r="BZE9" s="11"/>
      <c r="BZF9" s="11"/>
      <c r="BZG9" s="11"/>
      <c r="BZH9" s="11"/>
      <c r="BZI9" s="11"/>
      <c r="BZJ9" s="11"/>
      <c r="BZK9" s="11"/>
      <c r="BZL9" s="11"/>
      <c r="BZM9" s="11"/>
      <c r="BZN9" s="11"/>
      <c r="BZO9" s="11"/>
      <c r="BZP9" s="11"/>
      <c r="BZQ9" s="11"/>
      <c r="BZR9" s="11"/>
      <c r="BZS9" s="11"/>
      <c r="BZT9" s="11"/>
      <c r="BZU9" s="11"/>
      <c r="BZV9" s="11"/>
      <c r="BZW9" s="11"/>
      <c r="BZX9" s="11"/>
      <c r="BZY9" s="11"/>
      <c r="BZZ9" s="11"/>
      <c r="CAA9" s="11"/>
      <c r="CAB9" s="11"/>
      <c r="CAC9" s="11"/>
      <c r="CAD9" s="11"/>
      <c r="CAE9" s="11"/>
      <c r="CAF9" s="11"/>
      <c r="CAG9" s="11"/>
      <c r="CAH9" s="11"/>
      <c r="CAI9" s="11"/>
      <c r="CAJ9" s="11"/>
      <c r="CAK9" s="11"/>
      <c r="CAL9" s="11"/>
      <c r="CAM9" s="11"/>
      <c r="CAN9" s="11"/>
      <c r="CAO9" s="11"/>
      <c r="CAP9" s="11"/>
      <c r="CAQ9" s="11"/>
      <c r="CAR9" s="11"/>
      <c r="CAS9" s="11"/>
      <c r="CAT9" s="11"/>
      <c r="CAU9" s="11"/>
      <c r="CAV9" s="11"/>
      <c r="CAW9" s="11"/>
      <c r="CAX9" s="11"/>
      <c r="CAY9" s="11"/>
      <c r="CAZ9" s="11"/>
      <c r="CBA9" s="11"/>
      <c r="CBB9" s="11"/>
      <c r="CBC9" s="11"/>
      <c r="CBD9" s="11"/>
      <c r="CBE9" s="11"/>
      <c r="CBF9" s="11"/>
      <c r="CBG9" s="11"/>
      <c r="CBH9" s="11"/>
      <c r="CBI9" s="11"/>
      <c r="CBJ9" s="11"/>
      <c r="CBK9" s="11"/>
      <c r="CBL9" s="11"/>
      <c r="CBM9" s="11"/>
      <c r="CBN9" s="11"/>
      <c r="CBO9" s="11"/>
      <c r="CBP9" s="11"/>
      <c r="CBQ9" s="11"/>
      <c r="CBR9" s="11"/>
      <c r="CBS9" s="11"/>
      <c r="CBT9" s="11"/>
      <c r="CBU9" s="11"/>
      <c r="CBV9" s="11"/>
      <c r="CBW9" s="11"/>
      <c r="CBX9" s="11"/>
      <c r="CBY9" s="11"/>
      <c r="CBZ9" s="11"/>
      <c r="CCA9" s="11"/>
      <c r="CCB9" s="11"/>
      <c r="CCC9" s="11"/>
      <c r="CCD9" s="11"/>
      <c r="CCE9" s="11"/>
      <c r="CCF9" s="11"/>
      <c r="CCG9" s="11"/>
      <c r="CCH9" s="11"/>
      <c r="CCI9" s="11"/>
      <c r="CCJ9" s="11"/>
      <c r="CCK9" s="11"/>
      <c r="CCL9" s="11"/>
      <c r="CCM9" s="11"/>
      <c r="CCN9" s="11"/>
      <c r="CCO9" s="11"/>
      <c r="CCP9" s="11"/>
      <c r="CCQ9" s="11"/>
      <c r="CCR9" s="11"/>
      <c r="CCS9" s="11"/>
      <c r="CCT9" s="11"/>
      <c r="CCU9" s="11"/>
      <c r="CCV9" s="11"/>
      <c r="CCW9" s="11"/>
      <c r="CCX9" s="11"/>
      <c r="CCY9" s="11"/>
      <c r="CCZ9" s="11"/>
      <c r="CDA9" s="11"/>
      <c r="CDB9" s="11"/>
      <c r="CDC9" s="11"/>
      <c r="CDD9" s="11"/>
      <c r="CDE9" s="11"/>
      <c r="CDF9" s="11"/>
      <c r="CDG9" s="11"/>
      <c r="CDH9" s="11"/>
      <c r="CDI9" s="11"/>
      <c r="CDJ9" s="11"/>
      <c r="CDK9" s="11"/>
      <c r="CDL9" s="11"/>
      <c r="CDM9" s="11"/>
      <c r="CDN9" s="11"/>
      <c r="CDO9" s="11"/>
      <c r="CDP9" s="11"/>
      <c r="CDQ9" s="11"/>
      <c r="CDR9" s="11"/>
      <c r="CDS9" s="11"/>
      <c r="CDT9" s="11"/>
      <c r="CDU9" s="11"/>
      <c r="CDV9" s="11"/>
      <c r="CDW9" s="11"/>
      <c r="CDX9" s="11"/>
      <c r="CDY9" s="11"/>
      <c r="CDZ9" s="11"/>
      <c r="CEA9" s="11"/>
      <c r="CEB9" s="11"/>
      <c r="CEC9" s="11"/>
      <c r="CED9" s="11"/>
      <c r="CEE9" s="11"/>
      <c r="CEF9" s="11"/>
      <c r="CEG9" s="11"/>
      <c r="CEH9" s="11"/>
      <c r="CEI9" s="11"/>
      <c r="CEJ9" s="11"/>
      <c r="CEK9" s="11"/>
      <c r="CEL9" s="11"/>
      <c r="CEM9" s="11"/>
      <c r="CEN9" s="11"/>
      <c r="CEO9" s="11"/>
      <c r="CEP9" s="11"/>
      <c r="CEQ9" s="11"/>
      <c r="CER9" s="11"/>
      <c r="CES9" s="11"/>
      <c r="CET9" s="11"/>
      <c r="CEU9" s="11"/>
      <c r="CEV9" s="11"/>
      <c r="CEW9" s="11"/>
      <c r="CEX9" s="11"/>
      <c r="CEY9" s="11"/>
      <c r="CEZ9" s="11"/>
      <c r="CFA9" s="11"/>
      <c r="CFB9" s="11"/>
      <c r="CFC9" s="11"/>
      <c r="CFD9" s="11"/>
      <c r="CFE9" s="11"/>
      <c r="CFF9" s="11"/>
      <c r="CFG9" s="11"/>
      <c r="CFH9" s="11"/>
      <c r="CFI9" s="11"/>
      <c r="CFJ9" s="11"/>
      <c r="CFK9" s="11"/>
      <c r="CFL9" s="11"/>
      <c r="CFM9" s="11"/>
      <c r="CFN9" s="11"/>
      <c r="CFO9" s="11"/>
      <c r="CFP9" s="11"/>
      <c r="CFQ9" s="11"/>
      <c r="CFR9" s="11"/>
      <c r="CFS9" s="11"/>
      <c r="CFT9" s="11"/>
      <c r="CFU9" s="11"/>
      <c r="CFV9" s="11"/>
      <c r="CFW9" s="11"/>
      <c r="CFX9" s="11"/>
      <c r="CFY9" s="11"/>
      <c r="CFZ9" s="11"/>
      <c r="CGA9" s="11"/>
      <c r="CGB9" s="11"/>
      <c r="CGC9" s="11"/>
      <c r="CGD9" s="11"/>
      <c r="CGE9" s="11"/>
      <c r="CGF9" s="11"/>
      <c r="CGG9" s="11"/>
      <c r="CGH9" s="11"/>
      <c r="CGI9" s="11"/>
      <c r="CGJ9" s="11"/>
      <c r="CGK9" s="11"/>
      <c r="CGL9" s="11"/>
      <c r="CGM9" s="11"/>
      <c r="CGN9" s="11"/>
      <c r="CGO9" s="11"/>
      <c r="CGP9" s="11"/>
      <c r="CGQ9" s="11"/>
      <c r="CGR9" s="11"/>
      <c r="CGS9" s="11"/>
      <c r="CGT9" s="11"/>
      <c r="CGU9" s="11"/>
      <c r="CGV9" s="11"/>
      <c r="CGW9" s="11"/>
      <c r="CGX9" s="11"/>
      <c r="CGY9" s="11"/>
      <c r="CGZ9" s="11"/>
      <c r="CHA9" s="11"/>
      <c r="CHB9" s="11"/>
      <c r="CHC9" s="11"/>
      <c r="CHD9" s="11"/>
      <c r="CHE9" s="11"/>
      <c r="CHF9" s="11"/>
      <c r="CHG9" s="11"/>
      <c r="CHH9" s="11"/>
      <c r="CHI9" s="11"/>
      <c r="CHJ9" s="11"/>
      <c r="CHK9" s="11"/>
      <c r="CHL9" s="11"/>
      <c r="CHM9" s="11"/>
      <c r="CHN9" s="11"/>
      <c r="CHO9" s="11"/>
      <c r="CHP9" s="11"/>
      <c r="CHQ9" s="11"/>
      <c r="CHR9" s="11"/>
      <c r="CHS9" s="11"/>
      <c r="CHT9" s="11"/>
      <c r="CHU9" s="11"/>
      <c r="CHV9" s="11"/>
      <c r="CHW9" s="11"/>
      <c r="CHX9" s="11"/>
      <c r="CHY9" s="11"/>
      <c r="CHZ9" s="11"/>
      <c r="CIA9" s="11"/>
      <c r="CIB9" s="11"/>
      <c r="CIC9" s="11"/>
      <c r="CID9" s="11"/>
      <c r="CIE9" s="11"/>
      <c r="CIF9" s="11"/>
      <c r="CIG9" s="11"/>
      <c r="CIH9" s="11"/>
      <c r="CII9" s="11"/>
      <c r="CIJ9" s="11"/>
      <c r="CIK9" s="11"/>
      <c r="CIL9" s="11"/>
      <c r="CIM9" s="11"/>
      <c r="CIN9" s="11"/>
      <c r="CIO9" s="11"/>
      <c r="CIP9" s="11"/>
      <c r="CIQ9" s="11"/>
      <c r="CIR9" s="11"/>
      <c r="CIS9" s="11"/>
      <c r="CIT9" s="11"/>
      <c r="CIU9" s="11"/>
      <c r="CIV9" s="11"/>
      <c r="CIW9" s="11"/>
      <c r="CIX9" s="11"/>
      <c r="CIY9" s="11"/>
      <c r="CIZ9" s="11"/>
      <c r="CJA9" s="11"/>
      <c r="CJB9" s="11"/>
      <c r="CJC9" s="11"/>
      <c r="CJD9" s="11"/>
      <c r="CJE9" s="11"/>
      <c r="CJF9" s="11"/>
      <c r="CJG9" s="11"/>
      <c r="CJH9" s="11"/>
      <c r="CJI9" s="11"/>
      <c r="CJJ9" s="11"/>
      <c r="CJK9" s="11"/>
      <c r="CJL9" s="11"/>
      <c r="CJM9" s="11"/>
      <c r="CJN9" s="11"/>
      <c r="CJO9" s="11"/>
      <c r="CJP9" s="11"/>
      <c r="CJQ9" s="11"/>
      <c r="CJR9" s="11"/>
      <c r="CJS9" s="11"/>
      <c r="CJT9" s="11"/>
      <c r="CJU9" s="11"/>
      <c r="CJV9" s="11"/>
      <c r="CJW9" s="11"/>
      <c r="CJX9" s="11"/>
      <c r="CJY9" s="11"/>
      <c r="CJZ9" s="11"/>
      <c r="CKA9" s="11"/>
      <c r="CKB9" s="11"/>
      <c r="CKC9" s="11"/>
      <c r="CKD9" s="11"/>
      <c r="CKE9" s="11"/>
      <c r="CKF9" s="11"/>
      <c r="CKG9" s="11"/>
      <c r="CKH9" s="11"/>
      <c r="CKI9" s="11"/>
      <c r="CKJ9" s="11"/>
      <c r="CKK9" s="11"/>
      <c r="CKL9" s="11"/>
      <c r="CKM9" s="11"/>
      <c r="CKN9" s="11"/>
      <c r="CKO9" s="11"/>
      <c r="CKP9" s="11"/>
      <c r="CKQ9" s="11"/>
      <c r="CKR9" s="11"/>
      <c r="CKS9" s="11"/>
      <c r="CKT9" s="11"/>
      <c r="CKU9" s="11"/>
      <c r="CKV9" s="11"/>
      <c r="CKW9" s="11"/>
      <c r="CKX9" s="11"/>
      <c r="CKY9" s="11"/>
      <c r="CKZ9" s="11"/>
      <c r="CLA9" s="11"/>
      <c r="CLB9" s="11"/>
      <c r="CLC9" s="11"/>
      <c r="CLD9" s="11"/>
      <c r="CLE9" s="11"/>
      <c r="CLF9" s="11"/>
      <c r="CLG9" s="11"/>
      <c r="CLH9" s="11"/>
      <c r="CLI9" s="11"/>
      <c r="CLJ9" s="11"/>
      <c r="CLK9" s="11"/>
      <c r="CLL9" s="11"/>
      <c r="CLM9" s="11"/>
      <c r="CLN9" s="11"/>
      <c r="CLO9" s="11"/>
      <c r="CLP9" s="11"/>
      <c r="CLQ9" s="11"/>
      <c r="CLR9" s="11"/>
      <c r="CLS9" s="11"/>
      <c r="CLT9" s="11"/>
      <c r="CLU9" s="11"/>
      <c r="CLV9" s="11"/>
      <c r="CLW9" s="11"/>
      <c r="CLX9" s="11"/>
      <c r="CLY9" s="11"/>
      <c r="CLZ9" s="11"/>
      <c r="CMA9" s="11"/>
      <c r="CMB9" s="11"/>
      <c r="CMC9" s="11"/>
      <c r="CMD9" s="11"/>
      <c r="CME9" s="11"/>
      <c r="CMF9" s="11"/>
      <c r="CMG9" s="11"/>
      <c r="CMH9" s="11"/>
      <c r="CMI9" s="11"/>
      <c r="CMJ9" s="11"/>
      <c r="CMK9" s="11"/>
      <c r="CML9" s="11"/>
      <c r="CMM9" s="11"/>
      <c r="CMN9" s="11"/>
      <c r="CMO9" s="11"/>
      <c r="CMP9" s="11"/>
      <c r="CMQ9" s="11"/>
      <c r="CMR9" s="11"/>
      <c r="CMS9" s="11"/>
      <c r="CMT9" s="11"/>
      <c r="CMU9" s="11"/>
      <c r="CMV9" s="11"/>
      <c r="CMW9" s="11"/>
      <c r="CMX9" s="11"/>
      <c r="CMY9" s="11"/>
      <c r="CMZ9" s="11"/>
      <c r="CNA9" s="11"/>
      <c r="CNB9" s="11"/>
      <c r="CNC9" s="11"/>
      <c r="CND9" s="11"/>
      <c r="CNE9" s="11"/>
      <c r="CNF9" s="11"/>
      <c r="CNG9" s="11"/>
      <c r="CNH9" s="11"/>
      <c r="CNI9" s="11"/>
      <c r="CNJ9" s="11"/>
      <c r="CNK9" s="11"/>
      <c r="CNL9" s="11"/>
      <c r="CNM9" s="11"/>
      <c r="CNN9" s="11"/>
      <c r="CNO9" s="11"/>
      <c r="CNP9" s="11"/>
      <c r="CNQ9" s="11"/>
      <c r="CNR9" s="11"/>
      <c r="CNS9" s="11"/>
      <c r="CNT9" s="11"/>
      <c r="CNU9" s="11"/>
      <c r="CNV9" s="11"/>
      <c r="CNW9" s="11"/>
      <c r="CNX9" s="11"/>
      <c r="CNY9" s="11"/>
      <c r="CNZ9" s="11"/>
      <c r="COA9" s="11"/>
      <c r="COB9" s="11"/>
      <c r="COC9" s="11"/>
      <c r="COD9" s="11"/>
      <c r="COE9" s="11"/>
      <c r="COF9" s="11"/>
      <c r="COG9" s="11"/>
      <c r="COH9" s="11"/>
      <c r="COI9" s="11"/>
      <c r="COJ9" s="11"/>
      <c r="COK9" s="11"/>
      <c r="COL9" s="11"/>
      <c r="COM9" s="11"/>
      <c r="CON9" s="11"/>
      <c r="COO9" s="11"/>
      <c r="COP9" s="11"/>
      <c r="COQ9" s="11"/>
      <c r="COR9" s="11"/>
      <c r="COS9" s="11"/>
      <c r="COT9" s="11"/>
      <c r="COU9" s="11"/>
      <c r="COV9" s="11"/>
      <c r="COW9" s="11"/>
      <c r="COX9" s="11"/>
      <c r="COY9" s="11"/>
      <c r="COZ9" s="11"/>
      <c r="CPA9" s="11"/>
      <c r="CPB9" s="11"/>
      <c r="CPC9" s="11"/>
      <c r="CPD9" s="11"/>
      <c r="CPE9" s="11"/>
      <c r="CPF9" s="11"/>
      <c r="CPG9" s="11"/>
      <c r="CPH9" s="11"/>
      <c r="CPI9" s="11"/>
      <c r="CPJ9" s="11"/>
      <c r="CPK9" s="11"/>
      <c r="CPL9" s="11"/>
      <c r="CPM9" s="11"/>
      <c r="CPN9" s="11"/>
      <c r="CPO9" s="11"/>
      <c r="CPP9" s="11"/>
      <c r="CPQ9" s="11"/>
      <c r="CPR9" s="11"/>
      <c r="CPS9" s="11"/>
      <c r="CPT9" s="11"/>
      <c r="CPU9" s="11"/>
      <c r="CPV9" s="11"/>
      <c r="CPW9" s="11"/>
      <c r="CPX9" s="11"/>
      <c r="CPY9" s="11"/>
      <c r="CPZ9" s="11"/>
      <c r="CQA9" s="11"/>
      <c r="CQB9" s="11"/>
      <c r="CQC9" s="11"/>
      <c r="CQD9" s="11"/>
      <c r="CQE9" s="11"/>
      <c r="CQF9" s="11"/>
      <c r="CQG9" s="11"/>
      <c r="CQH9" s="11"/>
      <c r="CQI9" s="11"/>
      <c r="CQJ9" s="11"/>
      <c r="CQK9" s="11"/>
      <c r="CQL9" s="11"/>
      <c r="CQM9" s="11"/>
      <c r="CQN9" s="11"/>
      <c r="CQO9" s="11"/>
      <c r="CQP9" s="11"/>
      <c r="CQQ9" s="11"/>
      <c r="CQR9" s="11"/>
      <c r="CQS9" s="11"/>
      <c r="CQT9" s="11"/>
      <c r="CQU9" s="11"/>
      <c r="CQV9" s="11"/>
      <c r="CQW9" s="11"/>
      <c r="CQX9" s="11"/>
      <c r="CQY9" s="11"/>
      <c r="CQZ9" s="11"/>
      <c r="CRA9" s="11"/>
      <c r="CRB9" s="11"/>
      <c r="CRC9" s="11"/>
      <c r="CRD9" s="11"/>
      <c r="CRE9" s="11"/>
      <c r="CRF9" s="11"/>
      <c r="CRG9" s="11"/>
      <c r="CRH9" s="11"/>
      <c r="CRI9" s="11"/>
      <c r="CRJ9" s="11"/>
      <c r="CRK9" s="11"/>
      <c r="CRL9" s="11"/>
      <c r="CRM9" s="11"/>
      <c r="CRN9" s="11"/>
      <c r="CRO9" s="11"/>
      <c r="CRP9" s="11"/>
      <c r="CRQ9" s="11"/>
      <c r="CRR9" s="11"/>
      <c r="CRS9" s="11"/>
      <c r="CRT9" s="11"/>
      <c r="CRU9" s="11"/>
      <c r="CRV9" s="11"/>
      <c r="CRW9" s="11"/>
      <c r="CRX9" s="11"/>
      <c r="CRY9" s="11"/>
      <c r="CRZ9" s="11"/>
      <c r="CSA9" s="11"/>
      <c r="CSB9" s="11"/>
      <c r="CSC9" s="11"/>
      <c r="CSD9" s="11"/>
      <c r="CSE9" s="11"/>
      <c r="CSF9" s="11"/>
      <c r="CSG9" s="11"/>
      <c r="CSH9" s="11"/>
      <c r="CSI9" s="11"/>
      <c r="CSJ9" s="11"/>
      <c r="CSK9" s="11"/>
      <c r="CSL9" s="11"/>
      <c r="CSM9" s="11"/>
      <c r="CSN9" s="11"/>
      <c r="CSO9" s="11"/>
      <c r="CSP9" s="11"/>
      <c r="CSQ9" s="11"/>
      <c r="CSR9" s="11"/>
      <c r="CSS9" s="11"/>
      <c r="CST9" s="11"/>
      <c r="CSU9" s="11"/>
      <c r="CSV9" s="11"/>
      <c r="CSW9" s="11"/>
      <c r="CSX9" s="11"/>
      <c r="CSY9" s="11"/>
      <c r="CSZ9" s="11"/>
      <c r="CTA9" s="11"/>
      <c r="CTB9" s="11"/>
      <c r="CTC9" s="11"/>
      <c r="CTD9" s="11"/>
      <c r="CTE9" s="11"/>
      <c r="CTF9" s="11"/>
      <c r="CTG9" s="11"/>
      <c r="CTH9" s="11"/>
      <c r="CTI9" s="11"/>
      <c r="CTJ9" s="11"/>
      <c r="CTK9" s="11"/>
      <c r="CTL9" s="11"/>
      <c r="CTM9" s="11"/>
      <c r="CTN9" s="11"/>
      <c r="CTO9" s="11"/>
      <c r="CTP9" s="11"/>
      <c r="CTQ9" s="11"/>
      <c r="CTR9" s="11"/>
      <c r="CTS9" s="11"/>
      <c r="CTT9" s="11"/>
      <c r="CTU9" s="11"/>
      <c r="CTV9" s="11"/>
      <c r="CTW9" s="11"/>
      <c r="CTX9" s="11"/>
      <c r="CTY9" s="11"/>
      <c r="CTZ9" s="11"/>
      <c r="CUA9" s="11"/>
      <c r="CUB9" s="11"/>
      <c r="CUC9" s="11"/>
      <c r="CUD9" s="11"/>
      <c r="CUE9" s="11"/>
      <c r="CUF9" s="11"/>
      <c r="CUG9" s="11"/>
      <c r="CUH9" s="11"/>
      <c r="CUI9" s="11"/>
      <c r="CUJ9" s="11"/>
      <c r="CUK9" s="11"/>
      <c r="CUL9" s="11"/>
      <c r="CUM9" s="11"/>
      <c r="CUN9" s="11"/>
      <c r="CUO9" s="11"/>
      <c r="CUP9" s="11"/>
      <c r="CUQ9" s="11"/>
      <c r="CUR9" s="11"/>
      <c r="CUS9" s="11"/>
      <c r="CUT9" s="11"/>
      <c r="CUU9" s="11"/>
      <c r="CUV9" s="11"/>
      <c r="CUW9" s="11"/>
      <c r="CUX9" s="11"/>
      <c r="CUY9" s="11"/>
      <c r="CUZ9" s="11"/>
      <c r="CVA9" s="11"/>
      <c r="CVB9" s="11"/>
      <c r="CVC9" s="11"/>
      <c r="CVD9" s="11"/>
      <c r="CVE9" s="11"/>
      <c r="CVF9" s="11"/>
      <c r="CVG9" s="11"/>
      <c r="CVH9" s="11"/>
      <c r="CVI9" s="11"/>
      <c r="CVJ9" s="11"/>
      <c r="CVK9" s="11"/>
      <c r="CVL9" s="11"/>
      <c r="CVM9" s="11"/>
      <c r="CVN9" s="11"/>
      <c r="CVO9" s="11"/>
      <c r="CVP9" s="11"/>
      <c r="CVQ9" s="11"/>
      <c r="CVR9" s="11"/>
      <c r="CVS9" s="11"/>
      <c r="CVT9" s="11"/>
      <c r="CVU9" s="11"/>
      <c r="CVV9" s="11"/>
      <c r="CVW9" s="11"/>
      <c r="CVX9" s="11"/>
      <c r="CVY9" s="11"/>
      <c r="CVZ9" s="11"/>
      <c r="CWA9" s="11"/>
      <c r="CWB9" s="11"/>
      <c r="CWC9" s="11"/>
      <c r="CWD9" s="11"/>
      <c r="CWE9" s="11"/>
      <c r="CWF9" s="11"/>
      <c r="CWG9" s="11"/>
      <c r="CWH9" s="11"/>
      <c r="CWI9" s="11"/>
      <c r="CWJ9" s="11"/>
      <c r="CWK9" s="11"/>
      <c r="CWL9" s="11"/>
      <c r="CWM9" s="11"/>
      <c r="CWN9" s="11"/>
      <c r="CWO9" s="11"/>
      <c r="CWP9" s="11"/>
      <c r="CWQ9" s="11"/>
      <c r="CWR9" s="11"/>
      <c r="CWS9" s="11"/>
      <c r="CWT9" s="11"/>
      <c r="CWU9" s="11"/>
      <c r="CWV9" s="11"/>
      <c r="CWW9" s="11"/>
      <c r="CWX9" s="11"/>
      <c r="CWY9" s="11"/>
      <c r="CWZ9" s="11"/>
      <c r="CXA9" s="11"/>
      <c r="CXB9" s="11"/>
      <c r="CXC9" s="11"/>
      <c r="CXD9" s="11"/>
      <c r="CXE9" s="11"/>
      <c r="CXF9" s="11"/>
      <c r="CXG9" s="11"/>
      <c r="CXH9" s="11"/>
      <c r="CXI9" s="11"/>
      <c r="CXJ9" s="11"/>
      <c r="CXK9" s="11"/>
      <c r="CXL9" s="11"/>
      <c r="CXM9" s="11"/>
      <c r="CXN9" s="11"/>
      <c r="CXO9" s="11"/>
      <c r="CXP9" s="11"/>
      <c r="CXQ9" s="11"/>
      <c r="CXR9" s="11"/>
      <c r="CXS9" s="11"/>
      <c r="CXT9" s="11"/>
      <c r="CXU9" s="11"/>
      <c r="CXV9" s="11"/>
      <c r="CXW9" s="11"/>
      <c r="CXX9" s="11"/>
      <c r="CXY9" s="11"/>
      <c r="CXZ9" s="11"/>
      <c r="CYA9" s="11"/>
      <c r="CYB9" s="11"/>
      <c r="CYC9" s="11"/>
      <c r="CYD9" s="11"/>
      <c r="CYE9" s="11"/>
      <c r="CYF9" s="11"/>
      <c r="CYG9" s="11"/>
      <c r="CYH9" s="11"/>
      <c r="CYI9" s="11"/>
      <c r="CYJ9" s="11"/>
      <c r="CYK9" s="11"/>
      <c r="CYL9" s="11"/>
      <c r="CYM9" s="11"/>
      <c r="CYN9" s="11"/>
      <c r="CYO9" s="11"/>
      <c r="CYP9" s="11"/>
      <c r="CYQ9" s="11"/>
      <c r="CYR9" s="11"/>
      <c r="CYS9" s="11"/>
      <c r="CYT9" s="11"/>
      <c r="CYU9" s="11"/>
      <c r="CYV9" s="11"/>
      <c r="CYW9" s="11"/>
      <c r="CYX9" s="11"/>
      <c r="CYY9" s="11"/>
      <c r="CYZ9" s="11"/>
      <c r="CZA9" s="11"/>
      <c r="CZB9" s="11"/>
      <c r="CZC9" s="11"/>
      <c r="CZD9" s="11"/>
      <c r="CZE9" s="11"/>
      <c r="CZF9" s="11"/>
      <c r="CZG9" s="11"/>
      <c r="CZH9" s="11"/>
      <c r="CZI9" s="11"/>
      <c r="CZJ9" s="11"/>
      <c r="CZK9" s="11"/>
      <c r="CZL9" s="11"/>
      <c r="CZM9" s="11"/>
      <c r="CZN9" s="11"/>
      <c r="CZO9" s="11"/>
      <c r="CZP9" s="11"/>
      <c r="CZQ9" s="11"/>
      <c r="CZR9" s="11"/>
      <c r="CZS9" s="11"/>
      <c r="CZT9" s="11"/>
      <c r="CZU9" s="11"/>
      <c r="CZV9" s="11"/>
      <c r="CZW9" s="11"/>
      <c r="CZX9" s="11"/>
      <c r="CZY9" s="11"/>
      <c r="CZZ9" s="11"/>
      <c r="DAA9" s="11"/>
      <c r="DAB9" s="11"/>
      <c r="DAC9" s="11"/>
      <c r="DAD9" s="11"/>
      <c r="DAE9" s="11"/>
      <c r="DAF9" s="11"/>
      <c r="DAG9" s="11"/>
      <c r="DAH9" s="11"/>
      <c r="DAI9" s="11"/>
      <c r="DAJ9" s="11"/>
      <c r="DAK9" s="11"/>
      <c r="DAL9" s="11"/>
      <c r="DAM9" s="11"/>
      <c r="DAN9" s="11"/>
      <c r="DAO9" s="11"/>
      <c r="DAP9" s="11"/>
      <c r="DAQ9" s="11"/>
      <c r="DAR9" s="11"/>
      <c r="DAS9" s="11"/>
      <c r="DAT9" s="11"/>
      <c r="DAU9" s="11"/>
      <c r="DAV9" s="11"/>
      <c r="DAW9" s="11"/>
      <c r="DAX9" s="11"/>
      <c r="DAY9" s="11"/>
      <c r="DAZ9" s="11"/>
      <c r="DBA9" s="11"/>
      <c r="DBB9" s="11"/>
      <c r="DBC9" s="11"/>
      <c r="DBD9" s="11"/>
      <c r="DBE9" s="11"/>
      <c r="DBF9" s="11"/>
      <c r="DBG9" s="11"/>
      <c r="DBH9" s="11"/>
      <c r="DBI9" s="11"/>
      <c r="DBJ9" s="11"/>
      <c r="DBK9" s="11"/>
      <c r="DBL9" s="11"/>
      <c r="DBM9" s="11"/>
      <c r="DBN9" s="11"/>
      <c r="DBO9" s="11"/>
      <c r="DBP9" s="11"/>
      <c r="DBQ9" s="11"/>
      <c r="DBR9" s="11"/>
      <c r="DBS9" s="11"/>
      <c r="DBT9" s="11"/>
      <c r="DBU9" s="11"/>
      <c r="DBV9" s="11"/>
      <c r="DBW9" s="11"/>
      <c r="DBX9" s="11"/>
      <c r="DBY9" s="11"/>
      <c r="DBZ9" s="11"/>
      <c r="DCA9" s="11"/>
      <c r="DCB9" s="11"/>
      <c r="DCC9" s="11"/>
      <c r="DCD9" s="11"/>
      <c r="DCE9" s="11"/>
      <c r="DCF9" s="11"/>
      <c r="DCG9" s="11"/>
      <c r="DCH9" s="11"/>
      <c r="DCI9" s="11"/>
      <c r="DCJ9" s="11"/>
      <c r="DCK9" s="11"/>
      <c r="DCL9" s="11"/>
      <c r="DCM9" s="11"/>
      <c r="DCN9" s="11"/>
      <c r="DCO9" s="11"/>
      <c r="DCP9" s="11"/>
      <c r="DCQ9" s="11"/>
      <c r="DCR9" s="11"/>
      <c r="DCS9" s="11"/>
      <c r="DCT9" s="11"/>
      <c r="DCU9" s="11"/>
      <c r="DCV9" s="11"/>
      <c r="DCW9" s="11"/>
      <c r="DCX9" s="11"/>
      <c r="DCY9" s="11"/>
      <c r="DCZ9" s="11"/>
      <c r="DDA9" s="11"/>
      <c r="DDB9" s="11"/>
      <c r="DDC9" s="11"/>
      <c r="DDD9" s="11"/>
      <c r="DDE9" s="11"/>
      <c r="DDF9" s="11"/>
      <c r="DDG9" s="11"/>
      <c r="DDH9" s="11"/>
      <c r="DDI9" s="11"/>
      <c r="DDJ9" s="11"/>
      <c r="DDK9" s="11"/>
      <c r="DDL9" s="11"/>
      <c r="DDM9" s="11"/>
      <c r="DDN9" s="11"/>
      <c r="DDO9" s="11"/>
      <c r="DDP9" s="11"/>
      <c r="DDQ9" s="11"/>
      <c r="DDR9" s="11"/>
      <c r="DDS9" s="11"/>
      <c r="DDT9" s="11"/>
      <c r="DDU9" s="11"/>
      <c r="DDV9" s="11"/>
      <c r="DDW9" s="11"/>
      <c r="DDX9" s="11"/>
      <c r="DDY9" s="11"/>
      <c r="DDZ9" s="11"/>
      <c r="DEA9" s="11"/>
      <c r="DEB9" s="11"/>
      <c r="DEC9" s="11"/>
      <c r="DED9" s="11"/>
      <c r="DEE9" s="11"/>
      <c r="DEF9" s="11"/>
      <c r="DEG9" s="11"/>
      <c r="DEH9" s="11"/>
      <c r="DEI9" s="11"/>
      <c r="DEJ9" s="11"/>
      <c r="DEK9" s="11"/>
      <c r="DEL9" s="11"/>
      <c r="DEM9" s="11"/>
      <c r="DEN9" s="11"/>
      <c r="DEO9" s="11"/>
      <c r="DEP9" s="11"/>
      <c r="DEQ9" s="11"/>
      <c r="DER9" s="11"/>
      <c r="DES9" s="11"/>
      <c r="DET9" s="11"/>
      <c r="DEU9" s="11"/>
      <c r="DEV9" s="11"/>
      <c r="DEW9" s="11"/>
      <c r="DEX9" s="11"/>
      <c r="DEY9" s="11"/>
      <c r="DEZ9" s="11"/>
      <c r="DFA9" s="11"/>
      <c r="DFB9" s="11"/>
      <c r="DFC9" s="11"/>
      <c r="DFD9" s="11"/>
      <c r="DFE9" s="11"/>
      <c r="DFF9" s="11"/>
      <c r="DFG9" s="11"/>
      <c r="DFH9" s="11"/>
      <c r="DFI9" s="11"/>
      <c r="DFJ9" s="11"/>
      <c r="DFK9" s="11"/>
      <c r="DFL9" s="11"/>
      <c r="DFM9" s="11"/>
      <c r="DFN9" s="11"/>
      <c r="DFO9" s="11"/>
      <c r="DFP9" s="11"/>
      <c r="DFQ9" s="11"/>
      <c r="DFR9" s="11"/>
      <c r="DFS9" s="11"/>
      <c r="DFT9" s="11"/>
      <c r="DFU9" s="11"/>
      <c r="DFV9" s="11"/>
      <c r="DFW9" s="11"/>
      <c r="DFX9" s="11"/>
      <c r="DFY9" s="11"/>
      <c r="DFZ9" s="11"/>
      <c r="DGA9" s="11"/>
      <c r="DGB9" s="11"/>
      <c r="DGC9" s="11"/>
      <c r="DGD9" s="11"/>
      <c r="DGE9" s="11"/>
      <c r="DGF9" s="11"/>
      <c r="DGG9" s="11"/>
      <c r="DGH9" s="11"/>
      <c r="DGI9" s="11"/>
      <c r="DGJ9" s="11"/>
      <c r="DGK9" s="11"/>
      <c r="DGL9" s="11"/>
      <c r="DGM9" s="11"/>
      <c r="DGN9" s="11"/>
      <c r="DGO9" s="11"/>
      <c r="DGP9" s="11"/>
      <c r="DGQ9" s="11"/>
      <c r="DGR9" s="11"/>
      <c r="DGS9" s="11"/>
      <c r="DGT9" s="11"/>
      <c r="DGU9" s="11"/>
      <c r="DGV9" s="11"/>
      <c r="DGW9" s="11"/>
      <c r="DGX9" s="11"/>
      <c r="DGY9" s="11"/>
      <c r="DGZ9" s="11"/>
      <c r="DHA9" s="11"/>
      <c r="DHB9" s="11"/>
      <c r="DHC9" s="11"/>
      <c r="DHD9" s="11"/>
      <c r="DHE9" s="11"/>
      <c r="DHF9" s="11"/>
      <c r="DHG9" s="11"/>
      <c r="DHH9" s="11"/>
      <c r="DHI9" s="11"/>
      <c r="DHJ9" s="11"/>
      <c r="DHK9" s="11"/>
      <c r="DHL9" s="11"/>
      <c r="DHM9" s="11"/>
      <c r="DHN9" s="11"/>
      <c r="DHO9" s="11"/>
      <c r="DHP9" s="11"/>
      <c r="DHQ9" s="11"/>
      <c r="DHR9" s="11"/>
      <c r="DHS9" s="11"/>
      <c r="DHT9" s="11"/>
      <c r="DHU9" s="11"/>
      <c r="DHV9" s="11"/>
      <c r="DHW9" s="11"/>
      <c r="DHX9" s="11"/>
      <c r="DHY9" s="11"/>
      <c r="DHZ9" s="11"/>
      <c r="DIA9" s="11"/>
      <c r="DIB9" s="11"/>
      <c r="DIC9" s="11"/>
      <c r="DID9" s="11"/>
      <c r="DIE9" s="11"/>
      <c r="DIF9" s="11"/>
      <c r="DIG9" s="11"/>
      <c r="DIH9" s="11"/>
      <c r="DII9" s="11"/>
      <c r="DIJ9" s="11"/>
      <c r="DIK9" s="11"/>
      <c r="DIL9" s="11"/>
      <c r="DIM9" s="11"/>
      <c r="DIN9" s="11"/>
      <c r="DIO9" s="11"/>
      <c r="DIP9" s="11"/>
      <c r="DIQ9" s="11"/>
      <c r="DIR9" s="11"/>
      <c r="DIS9" s="11"/>
      <c r="DIT9" s="11"/>
      <c r="DIU9" s="11"/>
      <c r="DIV9" s="11"/>
      <c r="DIW9" s="11"/>
      <c r="DIX9" s="11"/>
      <c r="DIY9" s="11"/>
      <c r="DIZ9" s="11"/>
      <c r="DJA9" s="11"/>
      <c r="DJB9" s="11"/>
      <c r="DJC9" s="11"/>
      <c r="DJD9" s="11"/>
      <c r="DJE9" s="11"/>
      <c r="DJF9" s="11"/>
      <c r="DJG9" s="11"/>
      <c r="DJH9" s="11"/>
      <c r="DJI9" s="11"/>
      <c r="DJJ9" s="11"/>
      <c r="DJK9" s="11"/>
      <c r="DJL9" s="11"/>
      <c r="DJM9" s="11"/>
      <c r="DJN9" s="11"/>
      <c r="DJO9" s="11"/>
      <c r="DJP9" s="11"/>
      <c r="DJQ9" s="11"/>
      <c r="DJR9" s="11"/>
      <c r="DJS9" s="11"/>
      <c r="DJT9" s="11"/>
      <c r="DJU9" s="11"/>
      <c r="DJV9" s="11"/>
      <c r="DJW9" s="11"/>
      <c r="DJX9" s="11"/>
      <c r="DJY9" s="11"/>
      <c r="DJZ9" s="11"/>
      <c r="DKA9" s="11"/>
      <c r="DKB9" s="11"/>
      <c r="DKC9" s="11"/>
      <c r="DKD9" s="11"/>
      <c r="DKE9" s="11"/>
      <c r="DKF9" s="11"/>
      <c r="DKG9" s="11"/>
      <c r="DKH9" s="11"/>
      <c r="DKI9" s="11"/>
      <c r="DKJ9" s="11"/>
      <c r="DKK9" s="11"/>
      <c r="DKL9" s="11"/>
      <c r="DKM9" s="11"/>
      <c r="DKN9" s="11"/>
      <c r="DKO9" s="11"/>
      <c r="DKP9" s="11"/>
      <c r="DKQ9" s="11"/>
      <c r="DKR9" s="11"/>
      <c r="DKS9" s="11"/>
      <c r="DKT9" s="11"/>
      <c r="DKU9" s="11"/>
      <c r="DKV9" s="11"/>
      <c r="DKW9" s="11"/>
      <c r="DKX9" s="11"/>
      <c r="DKY9" s="11"/>
      <c r="DKZ9" s="11"/>
      <c r="DLA9" s="11"/>
      <c r="DLB9" s="11"/>
      <c r="DLC9" s="11"/>
      <c r="DLD9" s="11"/>
      <c r="DLE9" s="11"/>
      <c r="DLF9" s="11"/>
      <c r="DLG9" s="11"/>
      <c r="DLH9" s="11"/>
      <c r="DLI9" s="11"/>
      <c r="DLJ9" s="11"/>
      <c r="DLK9" s="11"/>
      <c r="DLL9" s="11"/>
      <c r="DLM9" s="11"/>
      <c r="DLN9" s="11"/>
      <c r="DLO9" s="11"/>
      <c r="DLP9" s="11"/>
      <c r="DLQ9" s="11"/>
      <c r="DLR9" s="11"/>
      <c r="DLS9" s="11"/>
      <c r="DLT9" s="11"/>
      <c r="DLU9" s="11"/>
      <c r="DLV9" s="11"/>
      <c r="DLW9" s="11"/>
      <c r="DLX9" s="11"/>
      <c r="DLY9" s="11"/>
      <c r="DLZ9" s="11"/>
      <c r="DMA9" s="11"/>
      <c r="DMB9" s="11"/>
      <c r="DMC9" s="11"/>
      <c r="DMD9" s="11"/>
      <c r="DME9" s="11"/>
      <c r="DMF9" s="11"/>
      <c r="DMG9" s="11"/>
      <c r="DMH9" s="11"/>
      <c r="DMI9" s="11"/>
      <c r="DMJ9" s="11"/>
      <c r="DMK9" s="11"/>
      <c r="DML9" s="11"/>
      <c r="DMM9" s="11"/>
      <c r="DMN9" s="11"/>
      <c r="DMO9" s="11"/>
      <c r="DMP9" s="11"/>
      <c r="DMQ9" s="11"/>
      <c r="DMR9" s="11"/>
      <c r="DMS9" s="11"/>
      <c r="DMT9" s="11"/>
      <c r="DMU9" s="11"/>
      <c r="DMV9" s="11"/>
      <c r="DMW9" s="11"/>
      <c r="DMX9" s="11"/>
      <c r="DMY9" s="11"/>
      <c r="DMZ9" s="11"/>
      <c r="DNA9" s="11"/>
      <c r="DNB9" s="11"/>
      <c r="DNC9" s="11"/>
      <c r="DND9" s="11"/>
      <c r="DNE9" s="11"/>
      <c r="DNF9" s="11"/>
      <c r="DNG9" s="11"/>
      <c r="DNH9" s="11"/>
      <c r="DNI9" s="11"/>
      <c r="DNJ9" s="11"/>
      <c r="DNK9" s="11"/>
      <c r="DNL9" s="11"/>
      <c r="DNM9" s="11"/>
      <c r="DNN9" s="11"/>
      <c r="DNO9" s="11"/>
      <c r="DNP9" s="11"/>
      <c r="DNQ9" s="11"/>
      <c r="DNR9" s="11"/>
      <c r="DNS9" s="11"/>
      <c r="DNT9" s="11"/>
      <c r="DNU9" s="11"/>
      <c r="DNV9" s="11"/>
      <c r="DNW9" s="11"/>
      <c r="DNX9" s="11"/>
      <c r="DNY9" s="11"/>
      <c r="DNZ9" s="11"/>
      <c r="DOA9" s="11"/>
      <c r="DOB9" s="11"/>
      <c r="DOC9" s="11"/>
      <c r="DOD9" s="11"/>
      <c r="DOE9" s="11"/>
      <c r="DOF9" s="11"/>
      <c r="DOG9" s="11"/>
      <c r="DOH9" s="11"/>
      <c r="DOI9" s="11"/>
      <c r="DOJ9" s="11"/>
      <c r="DOK9" s="11"/>
      <c r="DOL9" s="11"/>
      <c r="DOM9" s="11"/>
      <c r="DON9" s="11"/>
      <c r="DOO9" s="11"/>
      <c r="DOP9" s="11"/>
      <c r="DOQ9" s="11"/>
      <c r="DOR9" s="11"/>
      <c r="DOS9" s="11"/>
      <c r="DOT9" s="11"/>
      <c r="DOU9" s="11"/>
      <c r="DOV9" s="11"/>
      <c r="DOW9" s="11"/>
      <c r="DOX9" s="11"/>
      <c r="DOY9" s="11"/>
      <c r="DOZ9" s="11"/>
      <c r="DPA9" s="11"/>
      <c r="DPB9" s="11"/>
      <c r="DPC9" s="11"/>
      <c r="DPD9" s="11"/>
      <c r="DPE9" s="11"/>
      <c r="DPF9" s="11"/>
      <c r="DPG9" s="11"/>
      <c r="DPH9" s="11"/>
      <c r="DPI9" s="11"/>
      <c r="DPJ9" s="11"/>
      <c r="DPK9" s="11"/>
      <c r="DPL9" s="11"/>
      <c r="DPM9" s="11"/>
      <c r="DPN9" s="11"/>
      <c r="DPO9" s="11"/>
      <c r="DPP9" s="11"/>
      <c r="DPQ9" s="11"/>
      <c r="DPR9" s="11"/>
      <c r="DPS9" s="11"/>
      <c r="DPT9" s="11"/>
      <c r="DPU9" s="11"/>
      <c r="DPV9" s="11"/>
      <c r="DPW9" s="11"/>
      <c r="DPX9" s="11"/>
      <c r="DPY9" s="11"/>
      <c r="DPZ9" s="11"/>
      <c r="DQA9" s="11"/>
      <c r="DQB9" s="11"/>
      <c r="DQC9" s="11"/>
      <c r="DQD9" s="11"/>
      <c r="DQE9" s="11"/>
      <c r="DQF9" s="11"/>
      <c r="DQG9" s="11"/>
      <c r="DQH9" s="11"/>
      <c r="DQI9" s="11"/>
      <c r="DQJ9" s="11"/>
      <c r="DQK9" s="11"/>
      <c r="DQL9" s="11"/>
      <c r="DQM9" s="11"/>
      <c r="DQN9" s="11"/>
      <c r="DQO9" s="11"/>
      <c r="DQP9" s="11"/>
      <c r="DQQ9" s="11"/>
      <c r="DQR9" s="11"/>
      <c r="DQS9" s="11"/>
      <c r="DQT9" s="11"/>
      <c r="DQU9" s="11"/>
      <c r="DQV9" s="11"/>
      <c r="DQW9" s="11"/>
      <c r="DQX9" s="11"/>
      <c r="DQY9" s="11"/>
      <c r="DQZ9" s="11"/>
      <c r="DRA9" s="11"/>
      <c r="DRB9" s="11"/>
      <c r="DRC9" s="11"/>
      <c r="DRD9" s="11"/>
      <c r="DRE9" s="11"/>
      <c r="DRF9" s="11"/>
      <c r="DRG9" s="11"/>
      <c r="DRH9" s="11"/>
      <c r="DRI9" s="11"/>
      <c r="DRJ9" s="11"/>
      <c r="DRK9" s="11"/>
      <c r="DRL9" s="11"/>
      <c r="DRM9" s="11"/>
      <c r="DRN9" s="11"/>
      <c r="DRO9" s="11"/>
      <c r="DRP9" s="11"/>
      <c r="DRQ9" s="11"/>
      <c r="DRR9" s="11"/>
      <c r="DRS9" s="11"/>
      <c r="DRT9" s="11"/>
      <c r="DRU9" s="11"/>
      <c r="DRV9" s="11"/>
      <c r="DRW9" s="11"/>
      <c r="DRX9" s="11"/>
      <c r="DRY9" s="11"/>
      <c r="DRZ9" s="11"/>
      <c r="DSA9" s="11"/>
      <c r="DSB9" s="11"/>
      <c r="DSC9" s="11"/>
      <c r="DSD9" s="11"/>
      <c r="DSE9" s="11"/>
      <c r="DSF9" s="11"/>
      <c r="DSG9" s="11"/>
      <c r="DSH9" s="11"/>
      <c r="DSI9" s="11"/>
      <c r="DSJ9" s="11"/>
      <c r="DSK9" s="11"/>
      <c r="DSL9" s="11"/>
      <c r="DSM9" s="11"/>
      <c r="DSN9" s="11"/>
      <c r="DSO9" s="11"/>
      <c r="DSP9" s="11"/>
      <c r="DSQ9" s="11"/>
      <c r="DSR9" s="11"/>
      <c r="DSS9" s="11"/>
      <c r="DST9" s="11"/>
      <c r="DSU9" s="11"/>
      <c r="DSV9" s="11"/>
      <c r="DSW9" s="11"/>
      <c r="DSX9" s="11"/>
      <c r="DSY9" s="11"/>
      <c r="DSZ9" s="11"/>
      <c r="DTA9" s="11"/>
      <c r="DTB9" s="11"/>
      <c r="DTC9" s="11"/>
      <c r="DTD9" s="11"/>
      <c r="DTE9" s="11"/>
      <c r="DTF9" s="11"/>
      <c r="DTG9" s="11"/>
      <c r="DTH9" s="11"/>
      <c r="DTI9" s="11"/>
      <c r="DTJ9" s="11"/>
      <c r="DTK9" s="11"/>
      <c r="DTL9" s="11"/>
      <c r="DTM9" s="11"/>
      <c r="DTN9" s="11"/>
      <c r="DTO9" s="11"/>
      <c r="DTP9" s="11"/>
      <c r="DTQ9" s="11"/>
      <c r="DTR9" s="11"/>
      <c r="DTS9" s="11"/>
      <c r="DTT9" s="11"/>
      <c r="DTU9" s="11"/>
      <c r="DTV9" s="11"/>
      <c r="DTW9" s="11"/>
      <c r="DTX9" s="11"/>
      <c r="DTY9" s="11"/>
      <c r="DTZ9" s="11"/>
      <c r="DUA9" s="11"/>
      <c r="DUB9" s="11"/>
      <c r="DUC9" s="11"/>
      <c r="DUD9" s="11"/>
      <c r="DUE9" s="11"/>
      <c r="DUF9" s="11"/>
      <c r="DUG9" s="11"/>
      <c r="DUH9" s="11"/>
      <c r="DUI9" s="11"/>
      <c r="DUJ9" s="11"/>
      <c r="DUK9" s="11"/>
      <c r="DUL9" s="11"/>
      <c r="DUM9" s="11"/>
      <c r="DUN9" s="11"/>
      <c r="DUO9" s="11"/>
      <c r="DUP9" s="11"/>
      <c r="DUQ9" s="11"/>
      <c r="DUR9" s="11"/>
      <c r="DUS9" s="11"/>
      <c r="DUT9" s="11"/>
      <c r="DUU9" s="11"/>
      <c r="DUV9" s="11"/>
      <c r="DUW9" s="11"/>
      <c r="DUX9" s="11"/>
      <c r="DUY9" s="11"/>
      <c r="DUZ9" s="11"/>
      <c r="DVA9" s="11"/>
      <c r="DVB9" s="11"/>
      <c r="DVC9" s="11"/>
      <c r="DVD9" s="11"/>
      <c r="DVE9" s="11"/>
      <c r="DVF9" s="11"/>
      <c r="DVG9" s="11"/>
      <c r="DVH9" s="11"/>
      <c r="DVI9" s="11"/>
      <c r="DVJ9" s="11"/>
      <c r="DVK9" s="11"/>
      <c r="DVL9" s="11"/>
      <c r="DVM9" s="11"/>
      <c r="DVN9" s="11"/>
      <c r="DVO9" s="11"/>
      <c r="DVP9" s="11"/>
      <c r="DVQ9" s="11"/>
      <c r="DVR9" s="11"/>
      <c r="DVS9" s="11"/>
      <c r="DVT9" s="11"/>
      <c r="DVU9" s="11"/>
      <c r="DVV9" s="11"/>
      <c r="DVW9" s="11"/>
      <c r="DVX9" s="11"/>
      <c r="DVY9" s="11"/>
      <c r="DVZ9" s="11"/>
      <c r="DWA9" s="11"/>
      <c r="DWB9" s="11"/>
      <c r="DWC9" s="11"/>
      <c r="DWD9" s="11"/>
      <c r="DWE9" s="11"/>
      <c r="DWF9" s="11"/>
      <c r="DWG9" s="11"/>
      <c r="DWH9" s="11"/>
      <c r="DWI9" s="11"/>
      <c r="DWJ9" s="11"/>
      <c r="DWK9" s="11"/>
      <c r="DWL9" s="11"/>
      <c r="DWM9" s="11"/>
      <c r="DWN9" s="11"/>
      <c r="DWO9" s="11"/>
      <c r="DWP9" s="11"/>
      <c r="DWQ9" s="11"/>
      <c r="DWR9" s="11"/>
      <c r="DWS9" s="11"/>
      <c r="DWT9" s="11"/>
      <c r="DWU9" s="11"/>
      <c r="DWV9" s="11"/>
      <c r="DWW9" s="11"/>
      <c r="DWX9" s="11"/>
      <c r="DWY9" s="11"/>
      <c r="DWZ9" s="11"/>
      <c r="DXA9" s="11"/>
      <c r="DXB9" s="11"/>
      <c r="DXC9" s="11"/>
      <c r="DXD9" s="11"/>
      <c r="DXE9" s="11"/>
      <c r="DXF9" s="11"/>
      <c r="DXG9" s="11"/>
      <c r="DXH9" s="11"/>
      <c r="DXI9" s="11"/>
      <c r="DXJ9" s="11"/>
      <c r="DXK9" s="11"/>
      <c r="DXL9" s="11"/>
      <c r="DXM9" s="11"/>
      <c r="DXN9" s="11"/>
      <c r="DXO9" s="11"/>
      <c r="DXP9" s="11"/>
      <c r="DXQ9" s="11"/>
      <c r="DXR9" s="11"/>
      <c r="DXS9" s="11"/>
      <c r="DXT9" s="11"/>
      <c r="DXU9" s="11"/>
      <c r="DXV9" s="11"/>
      <c r="DXW9" s="11"/>
      <c r="DXX9" s="11"/>
      <c r="DXY9" s="11"/>
      <c r="DXZ9" s="11"/>
      <c r="DYA9" s="11"/>
      <c r="DYB9" s="11"/>
      <c r="DYC9" s="11"/>
      <c r="DYD9" s="11"/>
      <c r="DYE9" s="11"/>
      <c r="DYF9" s="11"/>
      <c r="DYG9" s="11"/>
      <c r="DYH9" s="11"/>
      <c r="DYI9" s="11"/>
      <c r="DYJ9" s="11"/>
      <c r="DYK9" s="11"/>
      <c r="DYL9" s="11"/>
      <c r="DYM9" s="11"/>
      <c r="DYN9" s="11"/>
      <c r="DYO9" s="11"/>
      <c r="DYP9" s="11"/>
      <c r="DYQ9" s="11"/>
      <c r="DYR9" s="11"/>
      <c r="DYS9" s="11"/>
      <c r="DYT9" s="11"/>
      <c r="DYU9" s="11"/>
      <c r="DYV9" s="11"/>
      <c r="DYW9" s="11"/>
      <c r="DYX9" s="11"/>
      <c r="DYY9" s="11"/>
      <c r="DYZ9" s="11"/>
      <c r="DZA9" s="11"/>
      <c r="DZB9" s="11"/>
      <c r="DZC9" s="11"/>
      <c r="DZD9" s="11"/>
      <c r="DZE9" s="11"/>
      <c r="DZF9" s="11"/>
      <c r="DZG9" s="11"/>
      <c r="DZH9" s="11"/>
      <c r="DZI9" s="11"/>
      <c r="DZJ9" s="11"/>
      <c r="DZK9" s="11"/>
      <c r="DZL9" s="11"/>
      <c r="DZM9" s="11"/>
      <c r="DZN9" s="11"/>
      <c r="DZO9" s="11"/>
      <c r="DZP9" s="11"/>
      <c r="DZQ9" s="11"/>
      <c r="DZR9" s="11"/>
      <c r="DZS9" s="11"/>
      <c r="DZT9" s="11"/>
      <c r="DZU9" s="11"/>
      <c r="DZV9" s="11"/>
      <c r="DZW9" s="11"/>
      <c r="DZX9" s="11"/>
      <c r="DZY9" s="11"/>
      <c r="DZZ9" s="11"/>
      <c r="EAA9" s="11"/>
      <c r="EAB9" s="11"/>
      <c r="EAC9" s="11"/>
      <c r="EAD9" s="11"/>
      <c r="EAE9" s="11"/>
      <c r="EAF9" s="11"/>
      <c r="EAG9" s="11"/>
      <c r="EAH9" s="11"/>
      <c r="EAI9" s="11"/>
      <c r="EAJ9" s="11"/>
      <c r="EAK9" s="11"/>
      <c r="EAL9" s="11"/>
      <c r="EAM9" s="11"/>
      <c r="EAN9" s="11"/>
      <c r="EAO9" s="11"/>
      <c r="EAP9" s="11"/>
      <c r="EAQ9" s="11"/>
      <c r="EAR9" s="11"/>
      <c r="EAS9" s="11"/>
      <c r="EAT9" s="11"/>
      <c r="EAU9" s="11"/>
      <c r="EAV9" s="11"/>
      <c r="EAW9" s="11"/>
      <c r="EAX9" s="11"/>
      <c r="EAY9" s="11"/>
      <c r="EAZ9" s="11"/>
      <c r="EBA9" s="11"/>
      <c r="EBB9" s="11"/>
      <c r="EBC9" s="11"/>
      <c r="EBD9" s="11"/>
      <c r="EBE9" s="11"/>
      <c r="EBF9" s="11"/>
      <c r="EBG9" s="11"/>
      <c r="EBH9" s="11"/>
      <c r="EBI9" s="11"/>
      <c r="EBJ9" s="11"/>
      <c r="EBK9" s="11"/>
      <c r="EBL9" s="11"/>
      <c r="EBM9" s="11"/>
      <c r="EBN9" s="11"/>
      <c r="EBO9" s="11"/>
      <c r="EBP9" s="11"/>
      <c r="EBQ9" s="11"/>
      <c r="EBR9" s="11"/>
      <c r="EBS9" s="11"/>
      <c r="EBT9" s="11"/>
      <c r="EBU9" s="11"/>
      <c r="EBV9" s="11"/>
      <c r="EBW9" s="11"/>
      <c r="EBX9" s="11"/>
      <c r="EBY9" s="11"/>
      <c r="EBZ9" s="11"/>
      <c r="ECA9" s="11"/>
      <c r="ECB9" s="11"/>
      <c r="ECC9" s="11"/>
      <c r="ECD9" s="11"/>
      <c r="ECE9" s="11"/>
      <c r="ECF9" s="11"/>
      <c r="ECG9" s="11"/>
      <c r="ECH9" s="11"/>
      <c r="ECI9" s="11"/>
      <c r="ECJ9" s="11"/>
      <c r="ECK9" s="11"/>
      <c r="ECL9" s="11"/>
      <c r="ECM9" s="11"/>
      <c r="ECN9" s="11"/>
      <c r="ECO9" s="11"/>
      <c r="ECP9" s="11"/>
      <c r="ECQ9" s="11"/>
      <c r="ECR9" s="11"/>
      <c r="ECS9" s="11"/>
      <c r="ECT9" s="11"/>
      <c r="ECU9" s="11"/>
      <c r="ECV9" s="11"/>
      <c r="ECW9" s="11"/>
      <c r="ECX9" s="11"/>
      <c r="ECY9" s="11"/>
      <c r="ECZ9" s="11"/>
      <c r="EDA9" s="11"/>
      <c r="EDB9" s="11"/>
      <c r="EDC9" s="11"/>
      <c r="EDD9" s="11"/>
      <c r="EDE9" s="11"/>
      <c r="EDF9" s="11"/>
      <c r="EDG9" s="11"/>
      <c r="EDH9" s="11"/>
      <c r="EDI9" s="11"/>
      <c r="EDJ9" s="11"/>
      <c r="EDK9" s="11"/>
      <c r="EDL9" s="11"/>
      <c r="EDM9" s="11"/>
      <c r="EDN9" s="11"/>
      <c r="EDO9" s="11"/>
      <c r="EDP9" s="11"/>
      <c r="EDQ9" s="11"/>
      <c r="EDR9" s="11"/>
      <c r="EDS9" s="11"/>
      <c r="EDT9" s="11"/>
      <c r="EDU9" s="11"/>
      <c r="EDV9" s="11"/>
      <c r="EDW9" s="11"/>
      <c r="EDX9" s="11"/>
      <c r="EDY9" s="11"/>
      <c r="EDZ9" s="11"/>
      <c r="EEA9" s="11"/>
      <c r="EEB9" s="11"/>
      <c r="EEC9" s="11"/>
      <c r="EED9" s="11"/>
      <c r="EEE9" s="11"/>
      <c r="EEF9" s="11"/>
      <c r="EEG9" s="11"/>
      <c r="EEH9" s="11"/>
      <c r="EEI9" s="11"/>
      <c r="EEJ9" s="11"/>
      <c r="EEK9" s="11"/>
      <c r="EEL9" s="11"/>
      <c r="EEM9" s="11"/>
      <c r="EEN9" s="11"/>
      <c r="EEO9" s="11"/>
      <c r="EEP9" s="11"/>
      <c r="EEQ9" s="11"/>
      <c r="EER9" s="11"/>
      <c r="EES9" s="11"/>
      <c r="EET9" s="11"/>
      <c r="EEU9" s="11"/>
      <c r="EEV9" s="11"/>
      <c r="EEW9" s="11"/>
      <c r="EEX9" s="11"/>
      <c r="EEY9" s="11"/>
      <c r="EEZ9" s="11"/>
      <c r="EFA9" s="11"/>
      <c r="EFB9" s="11"/>
      <c r="EFC9" s="11"/>
      <c r="EFD9" s="11"/>
      <c r="EFE9" s="11"/>
      <c r="EFF9" s="11"/>
      <c r="EFG9" s="11"/>
      <c r="EFH9" s="11"/>
      <c r="EFI9" s="11"/>
      <c r="EFJ9" s="11"/>
      <c r="EFK9" s="11"/>
      <c r="EFL9" s="11"/>
      <c r="EFM9" s="11"/>
      <c r="EFN9" s="11"/>
      <c r="EFO9" s="11"/>
      <c r="EFP9" s="11"/>
      <c r="EFQ9" s="11"/>
      <c r="EFR9" s="11"/>
      <c r="EFS9" s="11"/>
      <c r="EFT9" s="11"/>
      <c r="EFU9" s="11"/>
      <c r="EFV9" s="11"/>
      <c r="EFW9" s="11"/>
      <c r="EFX9" s="11"/>
      <c r="EFY9" s="11"/>
      <c r="EFZ9" s="11"/>
      <c r="EGA9" s="11"/>
      <c r="EGB9" s="11"/>
      <c r="EGC9" s="11"/>
      <c r="EGD9" s="11"/>
      <c r="EGE9" s="11"/>
      <c r="EGF9" s="11"/>
      <c r="EGG9" s="11"/>
      <c r="EGH9" s="11"/>
      <c r="EGI9" s="11"/>
      <c r="EGJ9" s="11"/>
      <c r="EGK9" s="11"/>
      <c r="EGL9" s="11"/>
      <c r="EGM9" s="11"/>
      <c r="EGN9" s="11"/>
      <c r="EGO9" s="11"/>
      <c r="EGP9" s="11"/>
      <c r="EGQ9" s="11"/>
      <c r="EGR9" s="11"/>
      <c r="EGS9" s="11"/>
      <c r="EGT9" s="11"/>
      <c r="EGU9" s="11"/>
      <c r="EGV9" s="11"/>
      <c r="EGW9" s="11"/>
      <c r="EGX9" s="11"/>
      <c r="EGY9" s="11"/>
      <c r="EGZ9" s="11"/>
      <c r="EHA9" s="11"/>
      <c r="EHB9" s="11"/>
      <c r="EHC9" s="11"/>
      <c r="EHD9" s="11"/>
      <c r="EHE9" s="11"/>
      <c r="EHF9" s="11"/>
      <c r="EHG9" s="11"/>
      <c r="EHH9" s="11"/>
      <c r="EHI9" s="11"/>
      <c r="EHJ9" s="11"/>
      <c r="EHK9" s="11"/>
      <c r="EHL9" s="11"/>
      <c r="EHM9" s="11"/>
      <c r="EHN9" s="11"/>
      <c r="EHO9" s="11"/>
      <c r="EHP9" s="11"/>
      <c r="EHQ9" s="11"/>
      <c r="EHR9" s="11"/>
      <c r="EHS9" s="11"/>
      <c r="EHT9" s="11"/>
      <c r="EHU9" s="11"/>
      <c r="EHV9" s="11"/>
      <c r="EHW9" s="11"/>
      <c r="EHX9" s="11"/>
      <c r="EHY9" s="11"/>
      <c r="EHZ9" s="11"/>
      <c r="EIA9" s="11"/>
      <c r="EIB9" s="11"/>
      <c r="EIC9" s="11"/>
      <c r="EID9" s="11"/>
      <c r="EIE9" s="11"/>
      <c r="EIF9" s="11"/>
      <c r="EIG9" s="11"/>
      <c r="EIH9" s="11"/>
      <c r="EII9" s="11"/>
      <c r="EIJ9" s="11"/>
      <c r="EIK9" s="11"/>
      <c r="EIL9" s="11"/>
      <c r="EIM9" s="11"/>
      <c r="EIN9" s="11"/>
      <c r="EIO9" s="11"/>
      <c r="EIP9" s="11"/>
      <c r="EIQ9" s="11"/>
      <c r="EIR9" s="11"/>
      <c r="EIS9" s="11"/>
      <c r="EIT9" s="11"/>
      <c r="EIU9" s="11"/>
      <c r="EIV9" s="11"/>
      <c r="EIW9" s="11"/>
      <c r="EIX9" s="11"/>
      <c r="EIY9" s="11"/>
      <c r="EIZ9" s="11"/>
      <c r="EJA9" s="11"/>
      <c r="EJB9" s="11"/>
      <c r="EJC9" s="11"/>
      <c r="EJD9" s="11"/>
      <c r="EJE9" s="11"/>
      <c r="EJF9" s="11"/>
      <c r="EJG9" s="11"/>
      <c r="EJH9" s="11"/>
      <c r="EJI9" s="11"/>
      <c r="EJJ9" s="11"/>
      <c r="EJK9" s="11"/>
      <c r="EJL9" s="11"/>
      <c r="EJM9" s="11"/>
      <c r="EJN9" s="11"/>
      <c r="EJO9" s="11"/>
      <c r="EJP9" s="11"/>
      <c r="EJQ9" s="11"/>
      <c r="EJR9" s="11"/>
      <c r="EJS9" s="11"/>
      <c r="EJT9" s="11"/>
      <c r="EJU9" s="11"/>
      <c r="EJV9" s="11"/>
      <c r="EJW9" s="11"/>
      <c r="EJX9" s="11"/>
      <c r="EJY9" s="11"/>
      <c r="EJZ9" s="11"/>
      <c r="EKA9" s="11"/>
      <c r="EKB9" s="11"/>
      <c r="EKC9" s="11"/>
      <c r="EKD9" s="11"/>
      <c r="EKE9" s="11"/>
      <c r="EKF9" s="11"/>
      <c r="EKG9" s="11"/>
      <c r="EKH9" s="11"/>
      <c r="EKI9" s="11"/>
      <c r="EKJ9" s="11"/>
      <c r="EKK9" s="11"/>
      <c r="EKL9" s="11"/>
      <c r="EKM9" s="11"/>
      <c r="EKN9" s="11"/>
      <c r="EKO9" s="11"/>
      <c r="EKP9" s="11"/>
      <c r="EKQ9" s="11"/>
      <c r="EKR9" s="11"/>
      <c r="EKS9" s="11"/>
      <c r="EKT9" s="11"/>
      <c r="EKU9" s="11"/>
      <c r="EKV9" s="11"/>
      <c r="EKW9" s="11"/>
      <c r="EKX9" s="11"/>
      <c r="EKY9" s="11"/>
      <c r="EKZ9" s="11"/>
      <c r="ELA9" s="11"/>
      <c r="ELB9" s="11"/>
      <c r="ELC9" s="11"/>
      <c r="ELD9" s="11"/>
      <c r="ELE9" s="11"/>
      <c r="ELF9" s="11"/>
      <c r="ELG9" s="11"/>
      <c r="ELH9" s="11"/>
      <c r="ELI9" s="11"/>
      <c r="ELJ9" s="11"/>
      <c r="ELK9" s="11"/>
      <c r="ELL9" s="11"/>
      <c r="ELM9" s="11"/>
      <c r="ELN9" s="11"/>
      <c r="ELO9" s="11"/>
      <c r="ELP9" s="11"/>
      <c r="ELQ9" s="11"/>
      <c r="ELR9" s="11"/>
      <c r="ELS9" s="11"/>
      <c r="ELT9" s="11"/>
      <c r="ELU9" s="11"/>
      <c r="ELV9" s="11"/>
      <c r="ELW9" s="11"/>
      <c r="ELX9" s="11"/>
      <c r="ELY9" s="11"/>
      <c r="ELZ9" s="11"/>
      <c r="EMA9" s="11"/>
      <c r="EMB9" s="11"/>
      <c r="EMC9" s="11"/>
      <c r="EMD9" s="11"/>
      <c r="EME9" s="11"/>
      <c r="EMF9" s="11"/>
      <c r="EMG9" s="11"/>
      <c r="EMH9" s="11"/>
      <c r="EMI9" s="11"/>
      <c r="EMJ9" s="11"/>
      <c r="EMK9" s="11"/>
      <c r="EML9" s="11"/>
      <c r="EMM9" s="11"/>
      <c r="EMN9" s="11"/>
      <c r="EMO9" s="11"/>
      <c r="EMP9" s="11"/>
      <c r="EMQ9" s="11"/>
      <c r="EMR9" s="11"/>
      <c r="EMS9" s="11"/>
      <c r="EMT9" s="11"/>
      <c r="EMU9" s="11"/>
      <c r="EMV9" s="11"/>
      <c r="EMW9" s="11"/>
      <c r="EMX9" s="11"/>
      <c r="EMY9" s="11"/>
      <c r="EMZ9" s="11"/>
      <c r="ENA9" s="11"/>
      <c r="ENB9" s="11"/>
      <c r="ENC9" s="11"/>
      <c r="END9" s="11"/>
      <c r="ENE9" s="11"/>
      <c r="ENF9" s="11"/>
      <c r="ENG9" s="11"/>
      <c r="ENH9" s="11"/>
      <c r="ENI9" s="11"/>
      <c r="ENJ9" s="11"/>
      <c r="ENK9" s="11"/>
      <c r="ENL9" s="11"/>
      <c r="ENM9" s="11"/>
      <c r="ENN9" s="11"/>
      <c r="ENO9" s="11"/>
      <c r="ENP9" s="11"/>
      <c r="ENQ9" s="11"/>
      <c r="ENR9" s="11"/>
      <c r="ENS9" s="11"/>
      <c r="ENT9" s="11"/>
      <c r="ENU9" s="11"/>
      <c r="ENV9" s="11"/>
      <c r="ENW9" s="11"/>
      <c r="ENX9" s="11"/>
      <c r="ENY9" s="11"/>
      <c r="ENZ9" s="11"/>
      <c r="EOA9" s="11"/>
      <c r="EOB9" s="11"/>
      <c r="EOC9" s="11"/>
      <c r="EOD9" s="11"/>
      <c r="EOE9" s="11"/>
      <c r="EOF9" s="11"/>
      <c r="EOG9" s="11"/>
      <c r="EOH9" s="11"/>
      <c r="EOI9" s="11"/>
      <c r="EOJ9" s="11"/>
      <c r="EOK9" s="11"/>
      <c r="EOL9" s="11"/>
      <c r="EOM9" s="11"/>
      <c r="EON9" s="11"/>
      <c r="EOO9" s="11"/>
      <c r="EOP9" s="11"/>
      <c r="EOQ9" s="11"/>
      <c r="EOR9" s="11"/>
      <c r="EOS9" s="11"/>
      <c r="EOT9" s="11"/>
      <c r="EOU9" s="11"/>
      <c r="EOV9" s="11"/>
      <c r="EOW9" s="11"/>
      <c r="EOX9" s="11"/>
      <c r="EOY9" s="11"/>
      <c r="EOZ9" s="11"/>
      <c r="EPA9" s="11"/>
      <c r="EPB9" s="11"/>
      <c r="EPC9" s="11"/>
      <c r="EPD9" s="11"/>
      <c r="EPE9" s="11"/>
      <c r="EPF9" s="11"/>
      <c r="EPG9" s="11"/>
      <c r="EPH9" s="11"/>
      <c r="EPI9" s="11"/>
      <c r="EPJ9" s="11"/>
      <c r="EPK9" s="11"/>
      <c r="EPL9" s="11"/>
      <c r="EPM9" s="11"/>
      <c r="EPN9" s="11"/>
      <c r="EPO9" s="11"/>
      <c r="EPP9" s="11"/>
      <c r="EPQ9" s="11"/>
      <c r="EPR9" s="11"/>
      <c r="EPS9" s="11"/>
      <c r="EPT9" s="11"/>
      <c r="EPU9" s="11"/>
      <c r="EPV9" s="11"/>
      <c r="EPW9" s="11"/>
      <c r="EPX9" s="11"/>
      <c r="EPY9" s="11"/>
      <c r="EPZ9" s="11"/>
      <c r="EQA9" s="11"/>
      <c r="EQB9" s="11"/>
      <c r="EQC9" s="11"/>
      <c r="EQD9" s="11"/>
      <c r="EQE9" s="11"/>
      <c r="EQF9" s="11"/>
      <c r="EQG9" s="11"/>
      <c r="EQH9" s="11"/>
      <c r="EQI9" s="11"/>
      <c r="EQJ9" s="11"/>
      <c r="EQK9" s="11"/>
      <c r="EQL9" s="11"/>
      <c r="EQM9" s="11"/>
      <c r="EQN9" s="11"/>
      <c r="EQO9" s="11"/>
      <c r="EQP9" s="11"/>
      <c r="EQQ9" s="11"/>
      <c r="EQR9" s="11"/>
      <c r="EQS9" s="11"/>
      <c r="EQT9" s="11"/>
      <c r="EQU9" s="11"/>
      <c r="EQV9" s="11"/>
      <c r="EQW9" s="11"/>
      <c r="EQX9" s="11"/>
      <c r="EQY9" s="11"/>
      <c r="EQZ9" s="11"/>
      <c r="ERA9" s="11"/>
      <c r="ERB9" s="11"/>
      <c r="ERC9" s="11"/>
      <c r="ERD9" s="11"/>
      <c r="ERE9" s="11"/>
      <c r="ERF9" s="11"/>
      <c r="ERG9" s="11"/>
      <c r="ERH9" s="11"/>
      <c r="ERI9" s="11"/>
      <c r="ERJ9" s="11"/>
      <c r="ERK9" s="11"/>
      <c r="ERL9" s="11"/>
      <c r="ERM9" s="11"/>
      <c r="ERN9" s="11"/>
      <c r="ERO9" s="11"/>
      <c r="ERP9" s="11"/>
      <c r="ERQ9" s="11"/>
      <c r="ERR9" s="11"/>
      <c r="ERS9" s="11"/>
      <c r="ERT9" s="11"/>
      <c r="ERU9" s="11"/>
      <c r="ERV9" s="11"/>
      <c r="ERW9" s="11"/>
      <c r="ERX9" s="11"/>
      <c r="ERY9" s="11"/>
      <c r="ERZ9" s="11"/>
      <c r="ESA9" s="11"/>
      <c r="ESB9" s="11"/>
      <c r="ESC9" s="11"/>
      <c r="ESD9" s="11"/>
      <c r="ESE9" s="11"/>
      <c r="ESF9" s="11"/>
      <c r="ESG9" s="11"/>
      <c r="ESH9" s="11"/>
      <c r="ESI9" s="11"/>
      <c r="ESJ9" s="11"/>
      <c r="ESK9" s="11"/>
      <c r="ESL9" s="11"/>
      <c r="ESM9" s="11"/>
      <c r="ESN9" s="11"/>
      <c r="ESO9" s="11"/>
      <c r="ESP9" s="11"/>
      <c r="ESQ9" s="11"/>
      <c r="ESR9" s="11"/>
      <c r="ESS9" s="11"/>
      <c r="EST9" s="11"/>
      <c r="ESU9" s="11"/>
      <c r="ESV9" s="11"/>
      <c r="ESW9" s="11"/>
      <c r="ESX9" s="11"/>
      <c r="ESY9" s="11"/>
      <c r="ESZ9" s="11"/>
      <c r="ETA9" s="11"/>
      <c r="ETB9" s="11"/>
      <c r="ETC9" s="11"/>
      <c r="ETD9" s="11"/>
      <c r="ETE9" s="11"/>
      <c r="ETF9" s="11"/>
      <c r="ETG9" s="11"/>
      <c r="ETH9" s="11"/>
      <c r="ETI9" s="11"/>
      <c r="ETJ9" s="11"/>
      <c r="ETK9" s="11"/>
      <c r="ETL9" s="11"/>
      <c r="ETM9" s="11"/>
      <c r="ETN9" s="11"/>
      <c r="ETO9" s="11"/>
      <c r="ETP9" s="11"/>
      <c r="ETQ9" s="11"/>
      <c r="ETR9" s="11"/>
      <c r="ETS9" s="11"/>
      <c r="ETT9" s="11"/>
      <c r="ETU9" s="11"/>
      <c r="ETV9" s="11"/>
      <c r="ETW9" s="11"/>
      <c r="ETX9" s="11"/>
      <c r="ETY9" s="11"/>
      <c r="ETZ9" s="11"/>
      <c r="EUA9" s="11"/>
      <c r="EUB9" s="11"/>
      <c r="EUC9" s="11"/>
      <c r="EUD9" s="11"/>
      <c r="EUE9" s="11"/>
      <c r="EUF9" s="11"/>
      <c r="EUG9" s="11"/>
      <c r="EUH9" s="11"/>
      <c r="EUI9" s="11"/>
      <c r="EUJ9" s="11"/>
      <c r="EUK9" s="11"/>
      <c r="EUL9" s="11"/>
      <c r="EUM9" s="11"/>
      <c r="EUN9" s="11"/>
      <c r="EUO9" s="11"/>
      <c r="EUP9" s="11"/>
      <c r="EUQ9" s="11"/>
      <c r="EUR9" s="11"/>
      <c r="EUS9" s="11"/>
      <c r="EUT9" s="11"/>
      <c r="EUU9" s="11"/>
      <c r="EUV9" s="11"/>
      <c r="EUW9" s="11"/>
      <c r="EUX9" s="11"/>
      <c r="EUY9" s="11"/>
      <c r="EUZ9" s="11"/>
      <c r="EVA9" s="11"/>
      <c r="EVB9" s="11"/>
      <c r="EVC9" s="11"/>
      <c r="EVD9" s="11"/>
      <c r="EVE9" s="11"/>
      <c r="EVF9" s="11"/>
      <c r="EVG9" s="11"/>
      <c r="EVH9" s="11"/>
      <c r="EVI9" s="11"/>
      <c r="EVJ9" s="11"/>
      <c r="EVK9" s="11"/>
      <c r="EVL9" s="11"/>
      <c r="EVM9" s="11"/>
      <c r="EVN9" s="11"/>
      <c r="EVO9" s="11"/>
      <c r="EVP9" s="11"/>
      <c r="EVQ9" s="11"/>
      <c r="EVR9" s="11"/>
      <c r="EVS9" s="11"/>
      <c r="EVT9" s="11"/>
      <c r="EVU9" s="11"/>
      <c r="EVV9" s="11"/>
      <c r="EVW9" s="11"/>
      <c r="EVX9" s="11"/>
      <c r="EVY9" s="11"/>
      <c r="EVZ9" s="11"/>
      <c r="EWA9" s="11"/>
      <c r="EWB9" s="11"/>
      <c r="EWC9" s="11"/>
      <c r="EWD9" s="11"/>
      <c r="EWE9" s="11"/>
      <c r="EWF9" s="11"/>
      <c r="EWG9" s="11"/>
      <c r="EWH9" s="11"/>
      <c r="EWI9" s="11"/>
      <c r="EWJ9" s="11"/>
      <c r="EWK9" s="11"/>
      <c r="EWL9" s="11"/>
      <c r="EWM9" s="11"/>
      <c r="EWN9" s="11"/>
      <c r="EWO9" s="11"/>
      <c r="EWP9" s="11"/>
      <c r="EWQ9" s="11"/>
      <c r="EWR9" s="11"/>
      <c r="EWS9" s="11"/>
      <c r="EWT9" s="11"/>
      <c r="EWU9" s="11"/>
      <c r="EWV9" s="11"/>
      <c r="EWW9" s="11"/>
      <c r="EWX9" s="11"/>
      <c r="EWY9" s="11"/>
      <c r="EWZ9" s="11"/>
      <c r="EXA9" s="11"/>
      <c r="EXB9" s="11"/>
      <c r="EXC9" s="11"/>
      <c r="EXD9" s="11"/>
      <c r="EXE9" s="11"/>
      <c r="EXF9" s="11"/>
      <c r="EXG9" s="11"/>
      <c r="EXH9" s="11"/>
      <c r="EXI9" s="11"/>
      <c r="EXJ9" s="11"/>
      <c r="EXK9" s="11"/>
      <c r="EXL9" s="11"/>
      <c r="EXM9" s="11"/>
      <c r="EXN9" s="11"/>
      <c r="EXO9" s="11"/>
      <c r="EXP9" s="11"/>
      <c r="EXQ9" s="11"/>
      <c r="EXR9" s="11"/>
      <c r="EXS9" s="11"/>
      <c r="EXT9" s="11"/>
      <c r="EXU9" s="11"/>
      <c r="EXV9" s="11"/>
      <c r="EXW9" s="11"/>
      <c r="EXX9" s="11"/>
      <c r="EXY9" s="11"/>
      <c r="EXZ9" s="11"/>
      <c r="EYA9" s="11"/>
      <c r="EYB9" s="11"/>
      <c r="EYC9" s="11"/>
      <c r="EYD9" s="11"/>
      <c r="EYE9" s="11"/>
      <c r="EYF9" s="11"/>
      <c r="EYG9" s="11"/>
      <c r="EYH9" s="11"/>
      <c r="EYI9" s="11"/>
      <c r="EYJ9" s="11"/>
      <c r="EYK9" s="11"/>
      <c r="EYL9" s="11"/>
      <c r="EYM9" s="11"/>
      <c r="EYN9" s="11"/>
      <c r="EYO9" s="11"/>
      <c r="EYP9" s="11"/>
      <c r="EYQ9" s="11"/>
      <c r="EYR9" s="11"/>
      <c r="EYS9" s="11"/>
      <c r="EYT9" s="11"/>
      <c r="EYU9" s="11"/>
      <c r="EYV9" s="11"/>
      <c r="EYW9" s="11"/>
      <c r="EYX9" s="11"/>
      <c r="EYY9" s="11"/>
      <c r="EYZ9" s="11"/>
      <c r="EZA9" s="11"/>
      <c r="EZB9" s="11"/>
      <c r="EZC9" s="11"/>
      <c r="EZD9" s="11"/>
      <c r="EZE9" s="11"/>
      <c r="EZF9" s="11"/>
      <c r="EZG9" s="11"/>
      <c r="EZH9" s="11"/>
      <c r="EZI9" s="11"/>
      <c r="EZJ9" s="11"/>
      <c r="EZK9" s="11"/>
      <c r="EZL9" s="11"/>
      <c r="EZM9" s="11"/>
      <c r="EZN9" s="11"/>
      <c r="EZO9" s="11"/>
      <c r="EZP9" s="11"/>
      <c r="EZQ9" s="11"/>
      <c r="EZR9" s="11"/>
      <c r="EZS9" s="11"/>
      <c r="EZT9" s="11"/>
      <c r="EZU9" s="11"/>
      <c r="EZV9" s="11"/>
      <c r="EZW9" s="11"/>
      <c r="EZX9" s="11"/>
      <c r="EZY9" s="11"/>
      <c r="EZZ9" s="11"/>
      <c r="FAA9" s="11"/>
      <c r="FAB9" s="11"/>
      <c r="FAC9" s="11"/>
      <c r="FAD9" s="11"/>
      <c r="FAE9" s="11"/>
      <c r="FAF9" s="11"/>
      <c r="FAG9" s="11"/>
      <c r="FAH9" s="11"/>
      <c r="FAI9" s="11"/>
      <c r="FAJ9" s="11"/>
      <c r="FAK9" s="11"/>
      <c r="FAL9" s="11"/>
      <c r="FAM9" s="11"/>
      <c r="FAN9" s="11"/>
      <c r="FAO9" s="11"/>
      <c r="FAP9" s="11"/>
      <c r="FAQ9" s="11"/>
      <c r="FAR9" s="11"/>
      <c r="FAS9" s="11"/>
      <c r="FAT9" s="11"/>
      <c r="FAU9" s="11"/>
      <c r="FAV9" s="11"/>
      <c r="FAW9" s="11"/>
      <c r="FAX9" s="11"/>
      <c r="FAY9" s="11"/>
      <c r="FAZ9" s="11"/>
      <c r="FBA9" s="11"/>
      <c r="FBB9" s="11"/>
      <c r="FBC9" s="11"/>
      <c r="FBD9" s="11"/>
      <c r="FBE9" s="11"/>
      <c r="FBF9" s="11"/>
      <c r="FBG9" s="11"/>
      <c r="FBH9" s="11"/>
      <c r="FBI9" s="11"/>
      <c r="FBJ9" s="11"/>
      <c r="FBK9" s="11"/>
      <c r="FBL9" s="11"/>
      <c r="FBM9" s="11"/>
      <c r="FBN9" s="11"/>
      <c r="FBO9" s="11"/>
      <c r="FBP9" s="11"/>
      <c r="FBQ9" s="11"/>
      <c r="FBR9" s="11"/>
      <c r="FBS9" s="11"/>
      <c r="FBT9" s="11"/>
      <c r="FBU9" s="11"/>
      <c r="FBV9" s="11"/>
      <c r="FBW9" s="11"/>
      <c r="FBX9" s="11"/>
      <c r="FBY9" s="11"/>
      <c r="FBZ9" s="11"/>
      <c r="FCA9" s="11"/>
      <c r="FCB9" s="11"/>
      <c r="FCC9" s="11"/>
      <c r="FCD9" s="11"/>
      <c r="FCE9" s="11"/>
      <c r="FCF9" s="11"/>
      <c r="FCG9" s="11"/>
      <c r="FCH9" s="11"/>
      <c r="FCI9" s="11"/>
      <c r="FCJ9" s="11"/>
      <c r="FCK9" s="11"/>
      <c r="FCL9" s="11"/>
      <c r="FCM9" s="11"/>
      <c r="FCN9" s="11"/>
      <c r="FCO9" s="11"/>
      <c r="FCP9" s="11"/>
      <c r="FCQ9" s="11"/>
      <c r="FCR9" s="11"/>
      <c r="FCS9" s="11"/>
      <c r="FCT9" s="11"/>
      <c r="FCU9" s="11"/>
      <c r="FCV9" s="11"/>
      <c r="FCW9" s="11"/>
      <c r="FCX9" s="11"/>
      <c r="FCY9" s="11"/>
      <c r="FCZ9" s="11"/>
      <c r="FDA9" s="11"/>
      <c r="FDB9" s="11"/>
      <c r="FDC9" s="11"/>
      <c r="FDD9" s="11"/>
      <c r="FDE9" s="11"/>
      <c r="FDF9" s="11"/>
      <c r="FDG9" s="11"/>
      <c r="FDH9" s="11"/>
      <c r="FDI9" s="11"/>
      <c r="FDJ9" s="11"/>
      <c r="FDK9" s="11"/>
      <c r="FDL9" s="11"/>
      <c r="FDM9" s="11"/>
      <c r="FDN9" s="11"/>
      <c r="FDO9" s="11"/>
      <c r="FDP9" s="11"/>
      <c r="FDQ9" s="11"/>
      <c r="FDR9" s="11"/>
      <c r="FDS9" s="11"/>
      <c r="FDT9" s="11"/>
      <c r="FDU9" s="11"/>
      <c r="FDV9" s="11"/>
      <c r="FDW9" s="11"/>
      <c r="FDX9" s="11"/>
      <c r="FDY9" s="11"/>
      <c r="FDZ9" s="11"/>
      <c r="FEA9" s="11"/>
      <c r="FEB9" s="11"/>
      <c r="FEC9" s="11"/>
      <c r="FED9" s="11"/>
      <c r="FEE9" s="11"/>
      <c r="FEF9" s="11"/>
      <c r="FEG9" s="11"/>
      <c r="FEH9" s="11"/>
      <c r="FEI9" s="11"/>
      <c r="FEJ9" s="11"/>
      <c r="FEK9" s="11"/>
      <c r="FEL9" s="11"/>
      <c r="FEM9" s="11"/>
      <c r="FEN9" s="11"/>
      <c r="FEO9" s="11"/>
      <c r="FEP9" s="11"/>
      <c r="FEQ9" s="11"/>
      <c r="FER9" s="11"/>
      <c r="FES9" s="11"/>
      <c r="FET9" s="11"/>
      <c r="FEU9" s="11"/>
      <c r="FEV9" s="11"/>
      <c r="FEW9" s="11"/>
      <c r="FEX9" s="11"/>
      <c r="FEY9" s="11"/>
      <c r="FEZ9" s="11"/>
      <c r="FFA9" s="11"/>
      <c r="FFB9" s="11"/>
      <c r="FFC9" s="11"/>
      <c r="FFD9" s="11"/>
      <c r="FFE9" s="11"/>
      <c r="FFF9" s="11"/>
      <c r="FFG9" s="11"/>
      <c r="FFH9" s="11"/>
      <c r="FFI9" s="11"/>
      <c r="FFJ9" s="11"/>
      <c r="FFK9" s="11"/>
      <c r="FFL9" s="11"/>
      <c r="FFM9" s="11"/>
      <c r="FFN9" s="11"/>
      <c r="FFO9" s="11"/>
      <c r="FFP9" s="11"/>
      <c r="FFQ9" s="11"/>
      <c r="FFR9" s="11"/>
      <c r="FFS9" s="11"/>
      <c r="FFT9" s="11"/>
      <c r="FFU9" s="11"/>
      <c r="FFV9" s="11"/>
      <c r="FFW9" s="11"/>
      <c r="FFX9" s="11"/>
      <c r="FFY9" s="11"/>
      <c r="FFZ9" s="11"/>
      <c r="FGA9" s="11"/>
      <c r="FGB9" s="11"/>
      <c r="FGC9" s="11"/>
      <c r="FGD9" s="11"/>
      <c r="FGE9" s="11"/>
      <c r="FGF9" s="11"/>
      <c r="FGG9" s="11"/>
      <c r="FGH9" s="11"/>
      <c r="FGI9" s="11"/>
      <c r="FGJ9" s="11"/>
      <c r="FGK9" s="11"/>
      <c r="FGL9" s="11"/>
      <c r="FGM9" s="11"/>
      <c r="FGN9" s="11"/>
      <c r="FGO9" s="11"/>
      <c r="FGP9" s="11"/>
      <c r="FGQ9" s="11"/>
      <c r="FGR9" s="11"/>
      <c r="FGS9" s="11"/>
      <c r="FGT9" s="11"/>
      <c r="FGU9" s="11"/>
      <c r="FGV9" s="11"/>
      <c r="FGW9" s="11"/>
      <c r="FGX9" s="11"/>
      <c r="FGY9" s="11"/>
      <c r="FGZ9" s="11"/>
      <c r="FHA9" s="11"/>
      <c r="FHB9" s="11"/>
      <c r="FHC9" s="11"/>
      <c r="FHD9" s="11"/>
      <c r="FHE9" s="11"/>
      <c r="FHF9" s="11"/>
      <c r="FHG9" s="11"/>
      <c r="FHH9" s="11"/>
      <c r="FHI9" s="11"/>
      <c r="FHJ9" s="11"/>
      <c r="FHK9" s="11"/>
      <c r="FHL9" s="11"/>
      <c r="FHM9" s="11"/>
      <c r="FHN9" s="11"/>
      <c r="FHO9" s="11"/>
      <c r="FHP9" s="11"/>
      <c r="FHQ9" s="11"/>
      <c r="FHR9" s="11"/>
      <c r="FHS9" s="11"/>
      <c r="FHT9" s="11"/>
      <c r="FHU9" s="11"/>
      <c r="FHV9" s="11"/>
      <c r="FHW9" s="11"/>
      <c r="FHX9" s="11"/>
      <c r="FHY9" s="11"/>
      <c r="FHZ9" s="11"/>
      <c r="FIA9" s="11"/>
      <c r="FIB9" s="11"/>
      <c r="FIC9" s="11"/>
      <c r="FID9" s="11"/>
      <c r="FIE9" s="11"/>
      <c r="FIF9" s="11"/>
      <c r="FIG9" s="11"/>
      <c r="FIH9" s="11"/>
      <c r="FII9" s="11"/>
      <c r="FIJ9" s="11"/>
      <c r="FIK9" s="11"/>
      <c r="FIL9" s="11"/>
      <c r="FIM9" s="11"/>
      <c r="FIN9" s="11"/>
      <c r="FIO9" s="11"/>
      <c r="FIP9" s="11"/>
      <c r="FIQ9" s="11"/>
      <c r="FIR9" s="11"/>
      <c r="FIS9" s="11"/>
      <c r="FIT9" s="11"/>
      <c r="FIU9" s="11"/>
      <c r="FIV9" s="11"/>
      <c r="FIW9" s="11"/>
      <c r="FIX9" s="11"/>
      <c r="FIY9" s="11"/>
      <c r="FIZ9" s="11"/>
      <c r="FJA9" s="11"/>
      <c r="FJB9" s="11"/>
      <c r="FJC9" s="11"/>
      <c r="FJD9" s="11"/>
      <c r="FJE9" s="11"/>
      <c r="FJF9" s="11"/>
      <c r="FJG9" s="11"/>
      <c r="FJH9" s="11"/>
      <c r="FJI9" s="11"/>
      <c r="FJJ9" s="11"/>
      <c r="FJK9" s="11"/>
      <c r="FJL9" s="11"/>
      <c r="FJM9" s="11"/>
      <c r="FJN9" s="11"/>
      <c r="FJO9" s="11"/>
      <c r="FJP9" s="11"/>
      <c r="FJQ9" s="11"/>
      <c r="FJR9" s="11"/>
      <c r="FJS9" s="11"/>
      <c r="FJT9" s="11"/>
      <c r="FJU9" s="11"/>
      <c r="FJV9" s="11"/>
      <c r="FJW9" s="11"/>
      <c r="FJX9" s="11"/>
      <c r="FJY9" s="11"/>
      <c r="FJZ9" s="11"/>
      <c r="FKA9" s="11"/>
      <c r="FKB9" s="11"/>
      <c r="FKC9" s="11"/>
      <c r="FKD9" s="11"/>
      <c r="FKE9" s="11"/>
      <c r="FKF9" s="11"/>
      <c r="FKG9" s="11"/>
      <c r="FKH9" s="11"/>
      <c r="FKI9" s="11"/>
      <c r="FKJ9" s="11"/>
      <c r="FKK9" s="11"/>
      <c r="FKL9" s="11"/>
      <c r="FKM9" s="11"/>
      <c r="FKN9" s="11"/>
      <c r="FKO9" s="11"/>
      <c r="FKP9" s="11"/>
      <c r="FKQ9" s="11"/>
      <c r="FKR9" s="11"/>
      <c r="FKS9" s="11"/>
      <c r="FKT9" s="11"/>
      <c r="FKU9" s="11"/>
      <c r="FKV9" s="11"/>
      <c r="FKW9" s="11"/>
      <c r="FKX9" s="11"/>
      <c r="FKY9" s="11"/>
      <c r="FKZ9" s="11"/>
      <c r="FLA9" s="11"/>
      <c r="FLB9" s="11"/>
      <c r="FLC9" s="11"/>
      <c r="FLD9" s="11"/>
      <c r="FLE9" s="11"/>
      <c r="FLF9" s="11"/>
      <c r="FLG9" s="11"/>
      <c r="FLH9" s="11"/>
      <c r="FLI9" s="11"/>
      <c r="FLJ9" s="11"/>
      <c r="FLK9" s="11"/>
      <c r="FLL9" s="11"/>
      <c r="FLM9" s="11"/>
      <c r="FLN9" s="11"/>
      <c r="FLO9" s="11"/>
      <c r="FLP9" s="11"/>
      <c r="FLQ9" s="11"/>
      <c r="FLR9" s="11"/>
      <c r="FLS9" s="11"/>
      <c r="FLT9" s="11"/>
      <c r="FLU9" s="11"/>
      <c r="FLV9" s="11"/>
      <c r="FLW9" s="11"/>
      <c r="FLX9" s="11"/>
      <c r="FLY9" s="11"/>
      <c r="FLZ9" s="11"/>
      <c r="FMA9" s="11"/>
      <c r="FMB9" s="11"/>
      <c r="FMC9" s="11"/>
      <c r="FMD9" s="11"/>
      <c r="FME9" s="11"/>
      <c r="FMF9" s="11"/>
      <c r="FMG9" s="11"/>
      <c r="FMH9" s="11"/>
      <c r="FMI9" s="11"/>
      <c r="FMJ9" s="11"/>
      <c r="FMK9" s="11"/>
      <c r="FML9" s="11"/>
      <c r="FMM9" s="11"/>
      <c r="FMN9" s="11"/>
      <c r="FMO9" s="11"/>
      <c r="FMP9" s="11"/>
      <c r="FMQ9" s="11"/>
      <c r="FMR9" s="11"/>
      <c r="FMS9" s="11"/>
      <c r="FMT9" s="11"/>
      <c r="FMU9" s="11"/>
      <c r="FMV9" s="11"/>
      <c r="FMW9" s="11"/>
      <c r="FMX9" s="11"/>
      <c r="FMY9" s="11"/>
      <c r="FMZ9" s="11"/>
      <c r="FNA9" s="11"/>
      <c r="FNB9" s="11"/>
      <c r="FNC9" s="11"/>
      <c r="FND9" s="11"/>
      <c r="FNE9" s="11"/>
      <c r="FNF9" s="11"/>
      <c r="FNG9" s="11"/>
      <c r="FNH9" s="11"/>
      <c r="FNI9" s="11"/>
      <c r="FNJ9" s="11"/>
      <c r="FNK9" s="11"/>
      <c r="FNL9" s="11"/>
      <c r="FNM9" s="11"/>
      <c r="FNN9" s="11"/>
      <c r="FNO9" s="11"/>
      <c r="FNP9" s="11"/>
      <c r="FNQ9" s="11"/>
      <c r="FNR9" s="11"/>
      <c r="FNS9" s="11"/>
      <c r="FNT9" s="11"/>
      <c r="FNU9" s="11"/>
      <c r="FNV9" s="11"/>
      <c r="FNW9" s="11"/>
      <c r="FNX9" s="11"/>
      <c r="FNY9" s="11"/>
      <c r="FNZ9" s="11"/>
      <c r="FOA9" s="11"/>
      <c r="FOB9" s="11"/>
      <c r="FOC9" s="11"/>
      <c r="FOD9" s="11"/>
      <c r="FOE9" s="11"/>
      <c r="FOF9" s="11"/>
      <c r="FOG9" s="11"/>
      <c r="FOH9" s="11"/>
      <c r="FOI9" s="11"/>
      <c r="FOJ9" s="11"/>
      <c r="FOK9" s="11"/>
      <c r="FOL9" s="11"/>
      <c r="FOM9" s="11"/>
      <c r="FON9" s="11"/>
      <c r="FOO9" s="11"/>
      <c r="FOP9" s="11"/>
      <c r="FOQ9" s="11"/>
      <c r="FOR9" s="11"/>
      <c r="FOS9" s="11"/>
      <c r="FOT9" s="11"/>
      <c r="FOU9" s="11"/>
      <c r="FOV9" s="11"/>
      <c r="FOW9" s="11"/>
      <c r="FOX9" s="11"/>
      <c r="FOY9" s="11"/>
      <c r="FOZ9" s="11"/>
      <c r="FPA9" s="11"/>
      <c r="FPB9" s="11"/>
      <c r="FPC9" s="11"/>
      <c r="FPD9" s="11"/>
      <c r="FPE9" s="11"/>
      <c r="FPF9" s="11"/>
      <c r="FPG9" s="11"/>
      <c r="FPH9" s="11"/>
      <c r="FPI9" s="11"/>
      <c r="FPJ9" s="11"/>
      <c r="FPK9" s="11"/>
      <c r="FPL9" s="11"/>
      <c r="FPM9" s="11"/>
      <c r="FPN9" s="11"/>
      <c r="FPO9" s="11"/>
      <c r="FPP9" s="11"/>
      <c r="FPQ9" s="11"/>
      <c r="FPR9" s="11"/>
      <c r="FPS9" s="11"/>
      <c r="FPT9" s="11"/>
      <c r="FPU9" s="11"/>
      <c r="FPV9" s="11"/>
      <c r="FPW9" s="11"/>
      <c r="FPX9" s="11"/>
      <c r="FPY9" s="11"/>
      <c r="FPZ9" s="11"/>
      <c r="FQA9" s="11"/>
      <c r="FQB9" s="11"/>
      <c r="FQC9" s="11"/>
      <c r="FQD9" s="11"/>
      <c r="FQE9" s="11"/>
      <c r="FQF9" s="11"/>
      <c r="FQG9" s="11"/>
      <c r="FQH9" s="11"/>
      <c r="FQI9" s="11"/>
      <c r="FQJ9" s="11"/>
      <c r="FQK9" s="11"/>
      <c r="FQL9" s="11"/>
      <c r="FQM9" s="11"/>
      <c r="FQN9" s="11"/>
      <c r="FQO9" s="11"/>
      <c r="FQP9" s="11"/>
      <c r="FQQ9" s="11"/>
      <c r="FQR9" s="11"/>
      <c r="FQS9" s="11"/>
      <c r="FQT9" s="11"/>
      <c r="FQU9" s="11"/>
      <c r="FQV9" s="11"/>
      <c r="FQW9" s="11"/>
      <c r="FQX9" s="11"/>
      <c r="FQY9" s="11"/>
      <c r="FQZ9" s="11"/>
      <c r="FRA9" s="11"/>
      <c r="FRB9" s="11"/>
      <c r="FRC9" s="11"/>
      <c r="FRD9" s="11"/>
      <c r="FRE9" s="11"/>
      <c r="FRF9" s="11"/>
      <c r="FRG9" s="11"/>
      <c r="FRH9" s="11"/>
      <c r="FRI9" s="11"/>
      <c r="FRJ9" s="11"/>
      <c r="FRK9" s="11"/>
      <c r="FRL9" s="11"/>
      <c r="FRM9" s="11"/>
      <c r="FRN9" s="11"/>
      <c r="FRO9" s="11"/>
      <c r="FRP9" s="11"/>
      <c r="FRQ9" s="11"/>
      <c r="FRR9" s="11"/>
      <c r="FRS9" s="11"/>
      <c r="FRT9" s="11"/>
      <c r="FRU9" s="11"/>
      <c r="FRV9" s="11"/>
      <c r="FRW9" s="11"/>
      <c r="FRX9" s="11"/>
      <c r="FRY9" s="11"/>
      <c r="FRZ9" s="11"/>
      <c r="FSA9" s="11"/>
      <c r="FSB9" s="11"/>
      <c r="FSC9" s="11"/>
      <c r="FSD9" s="11"/>
      <c r="FSE9" s="11"/>
      <c r="FSF9" s="11"/>
      <c r="FSG9" s="11"/>
      <c r="FSH9" s="11"/>
      <c r="FSI9" s="11"/>
      <c r="FSJ9" s="11"/>
      <c r="FSK9" s="11"/>
      <c r="FSL9" s="11"/>
      <c r="FSM9" s="11"/>
      <c r="FSN9" s="11"/>
      <c r="FSO9" s="11"/>
      <c r="FSP9" s="11"/>
      <c r="FSQ9" s="11"/>
      <c r="FSR9" s="11"/>
      <c r="FSS9" s="11"/>
      <c r="FST9" s="11"/>
      <c r="FSU9" s="11"/>
      <c r="FSV9" s="11"/>
      <c r="FSW9" s="11"/>
      <c r="FSX9" s="11"/>
      <c r="FSY9" s="11"/>
      <c r="FSZ9" s="11"/>
      <c r="FTA9" s="11"/>
      <c r="FTB9" s="11"/>
      <c r="FTC9" s="11"/>
      <c r="FTD9" s="11"/>
      <c r="FTE9" s="11"/>
      <c r="FTF9" s="11"/>
      <c r="FTG9" s="11"/>
      <c r="FTH9" s="11"/>
      <c r="FTI9" s="11"/>
      <c r="FTJ9" s="11"/>
      <c r="FTK9" s="11"/>
      <c r="FTL9" s="11"/>
      <c r="FTM9" s="11"/>
      <c r="FTN9" s="11"/>
      <c r="FTO9" s="11"/>
      <c r="FTP9" s="11"/>
      <c r="FTQ9" s="11"/>
      <c r="FTR9" s="11"/>
      <c r="FTS9" s="11"/>
      <c r="FTT9" s="11"/>
      <c r="FTU9" s="11"/>
      <c r="FTV9" s="11"/>
      <c r="FTW9" s="11"/>
      <c r="FTX9" s="11"/>
      <c r="FTY9" s="11"/>
      <c r="FTZ9" s="11"/>
      <c r="FUA9" s="11"/>
      <c r="FUB9" s="11"/>
      <c r="FUC9" s="11"/>
      <c r="FUD9" s="11"/>
      <c r="FUE9" s="11"/>
      <c r="FUF9" s="11"/>
      <c r="FUG9" s="11"/>
      <c r="FUH9" s="11"/>
      <c r="FUI9" s="11"/>
      <c r="FUJ9" s="11"/>
      <c r="FUK9" s="11"/>
      <c r="FUL9" s="11"/>
      <c r="FUM9" s="11"/>
      <c r="FUN9" s="11"/>
      <c r="FUO9" s="11"/>
      <c r="FUP9" s="11"/>
      <c r="FUQ9" s="11"/>
      <c r="FUR9" s="11"/>
      <c r="FUS9" s="11"/>
      <c r="FUT9" s="11"/>
      <c r="FUU9" s="11"/>
      <c r="FUV9" s="11"/>
      <c r="FUW9" s="11"/>
      <c r="FUX9" s="11"/>
      <c r="FUY9" s="11"/>
      <c r="FUZ9" s="11"/>
      <c r="FVA9" s="11"/>
      <c r="FVB9" s="11"/>
      <c r="FVC9" s="11"/>
      <c r="FVD9" s="11"/>
      <c r="FVE9" s="11"/>
      <c r="FVF9" s="11"/>
      <c r="FVG9" s="11"/>
      <c r="FVH9" s="11"/>
      <c r="FVI9" s="11"/>
      <c r="FVJ9" s="11"/>
      <c r="FVK9" s="11"/>
      <c r="FVL9" s="11"/>
      <c r="FVM9" s="11"/>
      <c r="FVN9" s="11"/>
      <c r="FVO9" s="11"/>
      <c r="FVP9" s="11"/>
      <c r="FVQ9" s="11"/>
      <c r="FVR9" s="11"/>
      <c r="FVS9" s="11"/>
      <c r="FVT9" s="11"/>
      <c r="FVU9" s="11"/>
      <c r="FVV9" s="11"/>
      <c r="FVW9" s="11"/>
      <c r="FVX9" s="11"/>
      <c r="FVY9" s="11"/>
      <c r="FVZ9" s="11"/>
      <c r="FWA9" s="11"/>
      <c r="FWB9" s="11"/>
      <c r="FWC9" s="11"/>
      <c r="FWD9" s="11"/>
      <c r="FWE9" s="11"/>
      <c r="FWF9" s="11"/>
      <c r="FWG9" s="11"/>
      <c r="FWH9" s="11"/>
      <c r="FWI9" s="11"/>
      <c r="FWJ9" s="11"/>
      <c r="FWK9" s="11"/>
      <c r="FWL9" s="11"/>
      <c r="FWM9" s="11"/>
      <c r="FWN9" s="11"/>
      <c r="FWO9" s="11"/>
      <c r="FWP9" s="11"/>
      <c r="FWQ9" s="11"/>
      <c r="FWR9" s="11"/>
      <c r="FWS9" s="11"/>
      <c r="FWT9" s="11"/>
      <c r="FWU9" s="11"/>
      <c r="FWV9" s="11"/>
      <c r="FWW9" s="11"/>
      <c r="FWX9" s="11"/>
      <c r="FWY9" s="11"/>
      <c r="FWZ9" s="11"/>
      <c r="FXA9" s="11"/>
      <c r="FXB9" s="11"/>
      <c r="FXC9" s="11"/>
      <c r="FXD9" s="11"/>
      <c r="FXE9" s="11"/>
      <c r="FXF9" s="11"/>
      <c r="FXG9" s="11"/>
      <c r="FXH9" s="11"/>
      <c r="FXI9" s="11"/>
      <c r="FXJ9" s="11"/>
      <c r="FXK9" s="11"/>
      <c r="FXL9" s="11"/>
      <c r="FXM9" s="11"/>
      <c r="FXN9" s="11"/>
      <c r="FXO9" s="11"/>
      <c r="FXP9" s="11"/>
      <c r="FXQ9" s="11"/>
      <c r="FXR9" s="11"/>
      <c r="FXS9" s="11"/>
      <c r="FXT9" s="11"/>
      <c r="FXU9" s="11"/>
      <c r="FXV9" s="11"/>
      <c r="FXW9" s="11"/>
      <c r="FXX9" s="11"/>
      <c r="FXY9" s="11"/>
      <c r="FXZ9" s="11"/>
      <c r="FYA9" s="11"/>
      <c r="FYB9" s="11"/>
      <c r="FYC9" s="11"/>
      <c r="FYD9" s="11"/>
      <c r="FYE9" s="11"/>
      <c r="FYF9" s="11"/>
      <c r="FYG9" s="11"/>
      <c r="FYH9" s="11"/>
      <c r="FYI9" s="11"/>
      <c r="FYJ9" s="11"/>
      <c r="FYK9" s="11"/>
      <c r="FYL9" s="11"/>
      <c r="FYM9" s="11"/>
      <c r="FYN9" s="11"/>
      <c r="FYO9" s="11"/>
      <c r="FYP9" s="11"/>
      <c r="FYQ9" s="11"/>
      <c r="FYR9" s="11"/>
      <c r="FYS9" s="11"/>
      <c r="FYT9" s="11"/>
      <c r="FYU9" s="11"/>
      <c r="FYV9" s="11"/>
      <c r="FYW9" s="11"/>
      <c r="FYX9" s="11"/>
      <c r="FYY9" s="11"/>
      <c r="FYZ9" s="11"/>
      <c r="FZA9" s="11"/>
      <c r="FZB9" s="11"/>
      <c r="FZC9" s="11"/>
      <c r="FZD9" s="11"/>
      <c r="FZE9" s="11"/>
      <c r="FZF9" s="11"/>
      <c r="FZG9" s="11"/>
      <c r="FZH9" s="11"/>
      <c r="FZI9" s="11"/>
      <c r="FZJ9" s="11"/>
      <c r="FZK9" s="11"/>
      <c r="FZL9" s="11"/>
      <c r="FZM9" s="11"/>
      <c r="FZN9" s="11"/>
      <c r="FZO9" s="11"/>
      <c r="FZP9" s="11"/>
      <c r="FZQ9" s="11"/>
      <c r="FZR9" s="11"/>
      <c r="FZS9" s="11"/>
      <c r="FZT9" s="11"/>
      <c r="FZU9" s="11"/>
      <c r="FZV9" s="11"/>
      <c r="FZW9" s="11"/>
      <c r="FZX9" s="11"/>
      <c r="FZY9" s="11"/>
      <c r="FZZ9" s="11"/>
      <c r="GAA9" s="11"/>
      <c r="GAB9" s="11"/>
      <c r="GAC9" s="11"/>
      <c r="GAD9" s="11"/>
      <c r="GAE9" s="11"/>
      <c r="GAF9" s="11"/>
      <c r="GAG9" s="11"/>
      <c r="GAH9" s="11"/>
      <c r="GAI9" s="11"/>
      <c r="GAJ9" s="11"/>
      <c r="GAK9" s="11"/>
      <c r="GAL9" s="11"/>
      <c r="GAM9" s="11"/>
      <c r="GAN9" s="11"/>
      <c r="GAO9" s="11"/>
      <c r="GAP9" s="11"/>
      <c r="GAQ9" s="11"/>
      <c r="GAR9" s="11"/>
      <c r="GAS9" s="11"/>
      <c r="GAT9" s="11"/>
      <c r="GAU9" s="11"/>
      <c r="GAV9" s="11"/>
      <c r="GAW9" s="11"/>
      <c r="GAX9" s="11"/>
      <c r="GAY9" s="11"/>
      <c r="GAZ9" s="11"/>
      <c r="GBA9" s="11"/>
      <c r="GBB9" s="11"/>
      <c r="GBC9" s="11"/>
      <c r="GBD9" s="11"/>
      <c r="GBE9" s="11"/>
      <c r="GBF9" s="11"/>
      <c r="GBG9" s="11"/>
      <c r="GBH9" s="11"/>
      <c r="GBI9" s="11"/>
      <c r="GBJ9" s="11"/>
      <c r="GBK9" s="11"/>
      <c r="GBL9" s="11"/>
      <c r="GBM9" s="11"/>
      <c r="GBN9" s="11"/>
      <c r="GBO9" s="11"/>
      <c r="GBP9" s="11"/>
      <c r="GBQ9" s="11"/>
      <c r="GBR9" s="11"/>
      <c r="GBS9" s="11"/>
      <c r="GBT9" s="11"/>
      <c r="GBU9" s="11"/>
      <c r="GBV9" s="11"/>
      <c r="GBW9" s="11"/>
      <c r="GBX9" s="11"/>
      <c r="GBY9" s="11"/>
      <c r="GBZ9" s="11"/>
      <c r="GCA9" s="11"/>
      <c r="GCB9" s="11"/>
      <c r="GCC9" s="11"/>
      <c r="GCD9" s="11"/>
      <c r="GCE9" s="11"/>
      <c r="GCF9" s="11"/>
      <c r="GCG9" s="11"/>
      <c r="GCH9" s="11"/>
      <c r="GCI9" s="11"/>
      <c r="GCJ9" s="11"/>
      <c r="GCK9" s="11"/>
      <c r="GCL9" s="11"/>
      <c r="GCM9" s="11"/>
      <c r="GCN9" s="11"/>
      <c r="GCO9" s="11"/>
      <c r="GCP9" s="11"/>
      <c r="GCQ9" s="11"/>
      <c r="GCR9" s="11"/>
      <c r="GCS9" s="11"/>
      <c r="GCT9" s="11"/>
      <c r="GCU9" s="11"/>
      <c r="GCV9" s="11"/>
      <c r="GCW9" s="11"/>
      <c r="GCX9" s="11"/>
      <c r="GCY9" s="11"/>
      <c r="GCZ9" s="11"/>
      <c r="GDA9" s="11"/>
      <c r="GDB9" s="11"/>
      <c r="GDC9" s="11"/>
      <c r="GDD9" s="11"/>
      <c r="GDE9" s="11"/>
      <c r="GDF9" s="11"/>
      <c r="GDG9" s="11"/>
      <c r="GDH9" s="11"/>
      <c r="GDI9" s="11"/>
      <c r="GDJ9" s="11"/>
      <c r="GDK9" s="11"/>
      <c r="GDL9" s="11"/>
      <c r="GDM9" s="11"/>
      <c r="GDN9" s="11"/>
      <c r="GDO9" s="11"/>
      <c r="GDP9" s="11"/>
      <c r="GDQ9" s="11"/>
      <c r="GDR9" s="11"/>
      <c r="GDS9" s="11"/>
      <c r="GDT9" s="11"/>
      <c r="GDU9" s="11"/>
      <c r="GDV9" s="11"/>
      <c r="GDW9" s="11"/>
      <c r="GDX9" s="11"/>
      <c r="GDY9" s="11"/>
      <c r="GDZ9" s="11"/>
      <c r="GEA9" s="11"/>
      <c r="GEB9" s="11"/>
      <c r="GEC9" s="11"/>
      <c r="GED9" s="11"/>
      <c r="GEE9" s="11"/>
      <c r="GEF9" s="11"/>
      <c r="GEG9" s="11"/>
      <c r="GEH9" s="11"/>
      <c r="GEI9" s="11"/>
      <c r="GEJ9" s="11"/>
      <c r="GEK9" s="11"/>
      <c r="GEL9" s="11"/>
      <c r="GEM9" s="11"/>
      <c r="GEN9" s="11"/>
      <c r="GEO9" s="11"/>
      <c r="GEP9" s="11"/>
      <c r="GEQ9" s="11"/>
      <c r="GER9" s="11"/>
      <c r="GES9" s="11"/>
      <c r="GET9" s="11"/>
      <c r="GEU9" s="11"/>
      <c r="GEV9" s="11"/>
      <c r="GEW9" s="11"/>
      <c r="GEX9" s="11"/>
      <c r="GEY9" s="11"/>
      <c r="GEZ9" s="11"/>
      <c r="GFA9" s="11"/>
      <c r="GFB9" s="11"/>
      <c r="GFC9" s="11"/>
      <c r="GFD9" s="11"/>
      <c r="GFE9" s="11"/>
      <c r="GFF9" s="11"/>
      <c r="GFG9" s="11"/>
      <c r="GFH9" s="11"/>
      <c r="GFI9" s="11"/>
      <c r="GFJ9" s="11"/>
      <c r="GFK9" s="11"/>
      <c r="GFL9" s="11"/>
      <c r="GFM9" s="11"/>
      <c r="GFN9" s="11"/>
      <c r="GFO9" s="11"/>
      <c r="GFP9" s="11"/>
      <c r="GFQ9" s="11"/>
      <c r="GFR9" s="11"/>
      <c r="GFS9" s="11"/>
      <c r="GFT9" s="11"/>
      <c r="GFU9" s="11"/>
      <c r="GFV9" s="11"/>
      <c r="GFW9" s="11"/>
      <c r="GFX9" s="11"/>
      <c r="GFY9" s="11"/>
      <c r="GFZ9" s="11"/>
      <c r="GGA9" s="11"/>
      <c r="GGB9" s="11"/>
      <c r="GGC9" s="11"/>
      <c r="GGD9" s="11"/>
      <c r="GGE9" s="11"/>
      <c r="GGF9" s="11"/>
      <c r="GGG9" s="11"/>
      <c r="GGH9" s="11"/>
      <c r="GGI9" s="11"/>
      <c r="GGJ9" s="11"/>
      <c r="GGK9" s="11"/>
      <c r="GGL9" s="11"/>
      <c r="GGM9" s="11"/>
      <c r="GGN9" s="11"/>
      <c r="GGO9" s="11"/>
      <c r="GGP9" s="11"/>
      <c r="GGQ9" s="11"/>
      <c r="GGR9" s="11"/>
      <c r="GGS9" s="11"/>
      <c r="GGT9" s="11"/>
      <c r="GGU9" s="11"/>
      <c r="GGV9" s="11"/>
      <c r="GGW9" s="11"/>
      <c r="GGX9" s="11"/>
      <c r="GGY9" s="11"/>
      <c r="GGZ9" s="11"/>
      <c r="GHA9" s="11"/>
      <c r="GHB9" s="11"/>
      <c r="GHC9" s="11"/>
      <c r="GHD9" s="11"/>
      <c r="GHE9" s="11"/>
      <c r="GHF9" s="11"/>
      <c r="GHG9" s="11"/>
      <c r="GHH9" s="11"/>
      <c r="GHI9" s="11"/>
      <c r="GHJ9" s="11"/>
      <c r="GHK9" s="11"/>
      <c r="GHL9" s="11"/>
      <c r="GHM9" s="11"/>
      <c r="GHN9" s="11"/>
      <c r="GHO9" s="11"/>
      <c r="GHP9" s="11"/>
      <c r="GHQ9" s="11"/>
      <c r="GHR9" s="11"/>
      <c r="GHS9" s="11"/>
      <c r="GHT9" s="11"/>
      <c r="GHU9" s="11"/>
      <c r="GHV9" s="11"/>
      <c r="GHW9" s="11"/>
      <c r="GHX9" s="11"/>
      <c r="GHY9" s="11"/>
      <c r="GHZ9" s="11"/>
      <c r="GIA9" s="11"/>
      <c r="GIB9" s="11"/>
      <c r="GIC9" s="11"/>
      <c r="GID9" s="11"/>
      <c r="GIE9" s="11"/>
      <c r="GIF9" s="11"/>
      <c r="GIG9" s="11"/>
      <c r="GIH9" s="11"/>
      <c r="GII9" s="11"/>
      <c r="GIJ9" s="11"/>
      <c r="GIK9" s="11"/>
      <c r="GIL9" s="11"/>
      <c r="GIM9" s="11"/>
      <c r="GIN9" s="11"/>
      <c r="GIO9" s="11"/>
      <c r="GIP9" s="11"/>
      <c r="GIQ9" s="11"/>
      <c r="GIR9" s="11"/>
      <c r="GIS9" s="11"/>
      <c r="GIT9" s="11"/>
      <c r="GIU9" s="11"/>
      <c r="GIV9" s="11"/>
      <c r="GIW9" s="11"/>
      <c r="GIX9" s="11"/>
      <c r="GIY9" s="11"/>
      <c r="GIZ9" s="11"/>
      <c r="GJA9" s="11"/>
      <c r="GJB9" s="11"/>
      <c r="GJC9" s="11"/>
      <c r="GJD9" s="11"/>
      <c r="GJE9" s="11"/>
      <c r="GJF9" s="11"/>
      <c r="GJG9" s="11"/>
      <c r="GJH9" s="11"/>
      <c r="GJI9" s="11"/>
      <c r="GJJ9" s="11"/>
      <c r="GJK9" s="11"/>
      <c r="GJL9" s="11"/>
      <c r="GJM9" s="11"/>
      <c r="GJN9" s="11"/>
      <c r="GJO9" s="11"/>
      <c r="GJP9" s="11"/>
      <c r="GJQ9" s="11"/>
      <c r="GJR9" s="11"/>
      <c r="GJS9" s="11"/>
      <c r="GJT9" s="11"/>
      <c r="GJU9" s="11"/>
      <c r="GJV9" s="11"/>
      <c r="GJW9" s="11"/>
      <c r="GJX9" s="11"/>
      <c r="GJY9" s="11"/>
      <c r="GJZ9" s="11"/>
      <c r="GKA9" s="11"/>
      <c r="GKB9" s="11"/>
      <c r="GKC9" s="11"/>
      <c r="GKD9" s="11"/>
      <c r="GKE9" s="11"/>
      <c r="GKF9" s="11"/>
      <c r="GKG9" s="11"/>
      <c r="GKH9" s="11"/>
      <c r="GKI9" s="11"/>
      <c r="GKJ9" s="11"/>
      <c r="GKK9" s="11"/>
      <c r="GKL9" s="11"/>
      <c r="GKM9" s="11"/>
      <c r="GKN9" s="11"/>
      <c r="GKO9" s="11"/>
      <c r="GKP9" s="11"/>
      <c r="GKQ9" s="11"/>
      <c r="GKR9" s="11"/>
      <c r="GKS9" s="11"/>
      <c r="GKT9" s="11"/>
      <c r="GKU9" s="11"/>
      <c r="GKV9" s="11"/>
      <c r="GKW9" s="11"/>
      <c r="GKX9" s="11"/>
      <c r="GKY9" s="11"/>
      <c r="GKZ9" s="11"/>
      <c r="GLA9" s="11"/>
      <c r="GLB9" s="11"/>
      <c r="GLC9" s="11"/>
      <c r="GLD9" s="11"/>
      <c r="GLE9" s="11"/>
      <c r="GLF9" s="11"/>
      <c r="GLG9" s="11"/>
      <c r="GLH9" s="11"/>
      <c r="GLI9" s="11"/>
      <c r="GLJ9" s="11"/>
      <c r="GLK9" s="11"/>
      <c r="GLL9" s="11"/>
      <c r="GLM9" s="11"/>
      <c r="GLN9" s="11"/>
      <c r="GLO9" s="11"/>
      <c r="GLP9" s="11"/>
      <c r="GLQ9" s="11"/>
      <c r="GLR9" s="11"/>
      <c r="GLS9" s="11"/>
      <c r="GLT9" s="11"/>
      <c r="GLU9" s="11"/>
      <c r="GLV9" s="11"/>
      <c r="GLW9" s="11"/>
      <c r="GLX9" s="11"/>
      <c r="GLY9" s="11"/>
      <c r="GLZ9" s="11"/>
      <c r="GMA9" s="11"/>
      <c r="GMB9" s="11"/>
      <c r="GMC9" s="11"/>
      <c r="GMD9" s="11"/>
      <c r="GME9" s="11"/>
      <c r="GMF9" s="11"/>
      <c r="GMG9" s="11"/>
      <c r="GMH9" s="11"/>
      <c r="GMI9" s="11"/>
      <c r="GMJ9" s="11"/>
      <c r="GMK9" s="11"/>
      <c r="GML9" s="11"/>
      <c r="GMM9" s="11"/>
      <c r="GMN9" s="11"/>
      <c r="GMO9" s="11"/>
      <c r="GMP9" s="11"/>
      <c r="GMQ9" s="11"/>
      <c r="GMR9" s="11"/>
      <c r="GMS9" s="11"/>
      <c r="GMT9" s="11"/>
      <c r="GMU9" s="11"/>
      <c r="GMV9" s="11"/>
      <c r="GMW9" s="11"/>
      <c r="GMX9" s="11"/>
      <c r="GMY9" s="11"/>
      <c r="GMZ9" s="11"/>
      <c r="GNA9" s="11"/>
      <c r="GNB9" s="11"/>
      <c r="GNC9" s="11"/>
      <c r="GND9" s="11"/>
      <c r="GNE9" s="11"/>
      <c r="GNF9" s="11"/>
      <c r="GNG9" s="11"/>
      <c r="GNH9" s="11"/>
      <c r="GNI9" s="11"/>
      <c r="GNJ9" s="11"/>
      <c r="GNK9" s="11"/>
      <c r="GNL9" s="11"/>
      <c r="GNM9" s="11"/>
      <c r="GNN9" s="11"/>
      <c r="GNO9" s="11"/>
      <c r="GNP9" s="11"/>
      <c r="GNQ9" s="11"/>
      <c r="GNR9" s="11"/>
      <c r="GNS9" s="11"/>
      <c r="GNT9" s="11"/>
      <c r="GNU9" s="11"/>
      <c r="GNV9" s="11"/>
      <c r="GNW9" s="11"/>
      <c r="GNX9" s="11"/>
      <c r="GNY9" s="11"/>
      <c r="GNZ9" s="11"/>
      <c r="GOA9" s="11"/>
      <c r="GOB9" s="11"/>
      <c r="GOC9" s="11"/>
      <c r="GOD9" s="11"/>
      <c r="GOE9" s="11"/>
      <c r="GOF9" s="11"/>
      <c r="GOG9" s="11"/>
      <c r="GOH9" s="11"/>
      <c r="GOI9" s="11"/>
      <c r="GOJ9" s="11"/>
      <c r="GOK9" s="11"/>
      <c r="GOL9" s="11"/>
      <c r="GOM9" s="11"/>
      <c r="GON9" s="11"/>
      <c r="GOO9" s="11"/>
      <c r="GOP9" s="11"/>
      <c r="GOQ9" s="11"/>
      <c r="GOR9" s="11"/>
      <c r="GOS9" s="11"/>
      <c r="GOT9" s="11"/>
      <c r="GOU9" s="11"/>
      <c r="GOV9" s="11"/>
      <c r="GOW9" s="11"/>
      <c r="GOX9" s="11"/>
      <c r="GOY9" s="11"/>
      <c r="GOZ9" s="11"/>
      <c r="GPA9" s="11"/>
      <c r="GPB9" s="11"/>
      <c r="GPC9" s="11"/>
      <c r="GPD9" s="11"/>
      <c r="GPE9" s="11"/>
      <c r="GPF9" s="11"/>
      <c r="GPG9" s="11"/>
      <c r="GPH9" s="11"/>
      <c r="GPI9" s="11"/>
      <c r="GPJ9" s="11"/>
      <c r="GPK9" s="11"/>
      <c r="GPL9" s="11"/>
      <c r="GPM9" s="11"/>
      <c r="GPN9" s="11"/>
      <c r="GPO9" s="11"/>
      <c r="GPP9" s="11"/>
      <c r="GPQ9" s="11"/>
      <c r="GPR9" s="11"/>
      <c r="GPS9" s="11"/>
      <c r="GPT9" s="11"/>
      <c r="GPU9" s="11"/>
      <c r="GPV9" s="11"/>
      <c r="GPW9" s="11"/>
      <c r="GPX9" s="11"/>
      <c r="GPY9" s="11"/>
      <c r="GPZ9" s="11"/>
      <c r="GQA9" s="11"/>
      <c r="GQB9" s="11"/>
      <c r="GQC9" s="11"/>
      <c r="GQD9" s="11"/>
      <c r="GQE9" s="11"/>
      <c r="GQF9" s="11"/>
      <c r="GQG9" s="11"/>
      <c r="GQH9" s="11"/>
      <c r="GQI9" s="11"/>
      <c r="GQJ9" s="11"/>
      <c r="GQK9" s="11"/>
      <c r="GQL9" s="11"/>
      <c r="GQM9" s="11"/>
      <c r="GQN9" s="11"/>
      <c r="GQO9" s="11"/>
      <c r="GQP9" s="11"/>
      <c r="GQQ9" s="11"/>
      <c r="GQR9" s="11"/>
      <c r="GQS9" s="11"/>
      <c r="GQT9" s="11"/>
      <c r="GQU9" s="11"/>
      <c r="GQV9" s="11"/>
      <c r="GQW9" s="11"/>
      <c r="GQX9" s="11"/>
      <c r="GQY9" s="11"/>
      <c r="GQZ9" s="11"/>
      <c r="GRA9" s="11"/>
      <c r="GRB9" s="11"/>
      <c r="GRC9" s="11"/>
      <c r="GRD9" s="11"/>
      <c r="GRE9" s="11"/>
      <c r="GRF9" s="11"/>
      <c r="GRG9" s="11"/>
      <c r="GRH9" s="11"/>
      <c r="GRI9" s="11"/>
      <c r="GRJ9" s="11"/>
      <c r="GRK9" s="11"/>
      <c r="GRL9" s="11"/>
      <c r="GRM9" s="11"/>
      <c r="GRN9" s="11"/>
      <c r="GRO9" s="11"/>
      <c r="GRP9" s="11"/>
      <c r="GRQ9" s="11"/>
      <c r="GRR9" s="11"/>
      <c r="GRS9" s="11"/>
      <c r="GRT9" s="11"/>
      <c r="GRU9" s="11"/>
      <c r="GRV9" s="11"/>
      <c r="GRW9" s="11"/>
      <c r="GRX9" s="11"/>
      <c r="GRY9" s="11"/>
      <c r="GRZ9" s="11"/>
      <c r="GSA9" s="11"/>
      <c r="GSB9" s="11"/>
      <c r="GSC9" s="11"/>
      <c r="GSD9" s="11"/>
      <c r="GSE9" s="11"/>
      <c r="GSF9" s="11"/>
      <c r="GSG9" s="11"/>
      <c r="GSH9" s="11"/>
      <c r="GSI9" s="11"/>
      <c r="GSJ9" s="11"/>
      <c r="GSK9" s="11"/>
      <c r="GSL9" s="11"/>
      <c r="GSM9" s="11"/>
      <c r="GSN9" s="11"/>
      <c r="GSO9" s="11"/>
      <c r="GSP9" s="11"/>
      <c r="GSQ9" s="11"/>
      <c r="GSR9" s="11"/>
      <c r="GSS9" s="11"/>
      <c r="GST9" s="11"/>
      <c r="GSU9" s="11"/>
      <c r="GSV9" s="11"/>
      <c r="GSW9" s="11"/>
      <c r="GSX9" s="11"/>
      <c r="GSY9" s="11"/>
      <c r="GSZ9" s="11"/>
      <c r="GTA9" s="11"/>
      <c r="GTB9" s="11"/>
      <c r="GTC9" s="11"/>
      <c r="GTD9" s="11"/>
      <c r="GTE9" s="11"/>
      <c r="GTF9" s="11"/>
      <c r="GTG9" s="11"/>
      <c r="GTH9" s="11"/>
      <c r="GTI9" s="11"/>
      <c r="GTJ9" s="11"/>
      <c r="GTK9" s="11"/>
      <c r="GTL9" s="11"/>
      <c r="GTM9" s="11"/>
      <c r="GTN9" s="11"/>
      <c r="GTO9" s="11"/>
      <c r="GTP9" s="11"/>
      <c r="GTQ9" s="11"/>
      <c r="GTR9" s="11"/>
      <c r="GTS9" s="11"/>
      <c r="GTT9" s="11"/>
      <c r="GTU9" s="11"/>
      <c r="GTV9" s="11"/>
      <c r="GTW9" s="11"/>
      <c r="GTX9" s="11"/>
      <c r="GTY9" s="11"/>
      <c r="GTZ9" s="11"/>
      <c r="GUA9" s="11"/>
      <c r="GUB9" s="11"/>
      <c r="GUC9" s="11"/>
      <c r="GUD9" s="11"/>
      <c r="GUE9" s="11"/>
      <c r="GUF9" s="11"/>
      <c r="GUG9" s="11"/>
      <c r="GUH9" s="11"/>
      <c r="GUI9" s="11"/>
      <c r="GUJ9" s="11"/>
      <c r="GUK9" s="11"/>
      <c r="GUL9" s="11"/>
      <c r="GUM9" s="11"/>
      <c r="GUN9" s="11"/>
      <c r="GUO9" s="11"/>
      <c r="GUP9" s="11"/>
      <c r="GUQ9" s="11"/>
      <c r="GUR9" s="11"/>
      <c r="GUS9" s="11"/>
      <c r="GUT9" s="11"/>
      <c r="GUU9" s="11"/>
      <c r="GUV9" s="11"/>
      <c r="GUW9" s="11"/>
      <c r="GUX9" s="11"/>
      <c r="GUY9" s="11"/>
      <c r="GUZ9" s="11"/>
      <c r="GVA9" s="11"/>
      <c r="GVB9" s="11"/>
      <c r="GVC9" s="11"/>
      <c r="GVD9" s="11"/>
      <c r="GVE9" s="11"/>
      <c r="GVF9" s="11"/>
      <c r="GVG9" s="11"/>
      <c r="GVH9" s="11"/>
      <c r="GVI9" s="11"/>
      <c r="GVJ9" s="11"/>
      <c r="GVK9" s="11"/>
      <c r="GVL9" s="11"/>
      <c r="GVM9" s="11"/>
      <c r="GVN9" s="11"/>
      <c r="GVO9" s="11"/>
      <c r="GVP9" s="11"/>
      <c r="GVQ9" s="11"/>
      <c r="GVR9" s="11"/>
      <c r="GVS9" s="11"/>
      <c r="GVT9" s="11"/>
      <c r="GVU9" s="11"/>
      <c r="GVV9" s="11"/>
      <c r="GVW9" s="11"/>
      <c r="GVX9" s="11"/>
      <c r="GVY9" s="11"/>
      <c r="GVZ9" s="11"/>
      <c r="GWA9" s="11"/>
      <c r="GWB9" s="11"/>
      <c r="GWC9" s="11"/>
      <c r="GWD9" s="11"/>
      <c r="GWE9" s="11"/>
      <c r="GWF9" s="11"/>
      <c r="GWG9" s="11"/>
      <c r="GWH9" s="11"/>
      <c r="GWI9" s="11"/>
      <c r="GWJ9" s="11"/>
      <c r="GWK9" s="11"/>
      <c r="GWL9" s="11"/>
      <c r="GWM9" s="11"/>
      <c r="GWN9" s="11"/>
      <c r="GWO9" s="11"/>
      <c r="GWP9" s="11"/>
      <c r="GWQ9" s="11"/>
      <c r="GWR9" s="11"/>
      <c r="GWS9" s="11"/>
      <c r="GWT9" s="11"/>
      <c r="GWU9" s="11"/>
      <c r="GWV9" s="11"/>
      <c r="GWW9" s="11"/>
      <c r="GWX9" s="11"/>
      <c r="GWY9" s="11"/>
      <c r="GWZ9" s="11"/>
      <c r="GXA9" s="11"/>
      <c r="GXB9" s="11"/>
      <c r="GXC9" s="11"/>
      <c r="GXD9" s="11"/>
      <c r="GXE9" s="11"/>
      <c r="GXF9" s="11"/>
      <c r="GXG9" s="11"/>
      <c r="GXH9" s="11"/>
      <c r="GXI9" s="11"/>
      <c r="GXJ9" s="11"/>
      <c r="GXK9" s="11"/>
      <c r="GXL9" s="11"/>
      <c r="GXM9" s="11"/>
      <c r="GXN9" s="11"/>
      <c r="GXO9" s="11"/>
      <c r="GXP9" s="11"/>
      <c r="GXQ9" s="11"/>
      <c r="GXR9" s="11"/>
      <c r="GXS9" s="11"/>
      <c r="GXT9" s="11"/>
      <c r="GXU9" s="11"/>
      <c r="GXV9" s="11"/>
      <c r="GXW9" s="11"/>
      <c r="GXX9" s="11"/>
      <c r="GXY9" s="11"/>
      <c r="GXZ9" s="11"/>
      <c r="GYA9" s="11"/>
      <c r="GYB9" s="11"/>
      <c r="GYC9" s="11"/>
      <c r="GYD9" s="11"/>
      <c r="GYE9" s="11"/>
      <c r="GYF9" s="11"/>
      <c r="GYG9" s="11"/>
      <c r="GYH9" s="11"/>
      <c r="GYI9" s="11"/>
      <c r="GYJ9" s="11"/>
      <c r="GYK9" s="11"/>
      <c r="GYL9" s="11"/>
      <c r="GYM9" s="11"/>
      <c r="GYN9" s="11"/>
      <c r="GYO9" s="11"/>
      <c r="GYP9" s="11"/>
      <c r="GYQ9" s="11"/>
      <c r="GYR9" s="11"/>
      <c r="GYS9" s="11"/>
      <c r="GYT9" s="11"/>
      <c r="GYU9" s="11"/>
      <c r="GYV9" s="11"/>
      <c r="GYW9" s="11"/>
      <c r="GYX9" s="11"/>
      <c r="GYY9" s="11"/>
      <c r="GYZ9" s="11"/>
      <c r="GZA9" s="11"/>
      <c r="GZB9" s="11"/>
      <c r="GZC9" s="11"/>
      <c r="GZD9" s="11"/>
      <c r="GZE9" s="11"/>
      <c r="GZF9" s="11"/>
      <c r="GZG9" s="11"/>
      <c r="GZH9" s="11"/>
      <c r="GZI9" s="11"/>
      <c r="GZJ9" s="11"/>
      <c r="GZK9" s="11"/>
      <c r="GZL9" s="11"/>
      <c r="GZM9" s="11"/>
      <c r="GZN9" s="11"/>
      <c r="GZO9" s="11"/>
      <c r="GZP9" s="11"/>
      <c r="GZQ9" s="11"/>
      <c r="GZR9" s="11"/>
      <c r="GZS9" s="11"/>
      <c r="GZT9" s="11"/>
      <c r="GZU9" s="11"/>
      <c r="GZV9" s="11"/>
      <c r="GZW9" s="11"/>
      <c r="GZX9" s="11"/>
      <c r="GZY9" s="11"/>
      <c r="GZZ9" s="11"/>
      <c r="HAA9" s="11"/>
      <c r="HAB9" s="11"/>
      <c r="HAC9" s="11"/>
      <c r="HAD9" s="11"/>
      <c r="HAE9" s="11"/>
      <c r="HAF9" s="11"/>
      <c r="HAG9" s="11"/>
      <c r="HAH9" s="11"/>
      <c r="HAI9" s="11"/>
      <c r="HAJ9" s="11"/>
      <c r="HAK9" s="11"/>
      <c r="HAL9" s="11"/>
      <c r="HAM9" s="11"/>
      <c r="HAN9" s="11"/>
      <c r="HAO9" s="11"/>
      <c r="HAP9" s="11"/>
      <c r="HAQ9" s="11"/>
      <c r="HAR9" s="11"/>
      <c r="HAS9" s="11"/>
      <c r="HAT9" s="11"/>
      <c r="HAU9" s="11"/>
      <c r="HAV9" s="11"/>
      <c r="HAW9" s="11"/>
      <c r="HAX9" s="11"/>
      <c r="HAY9" s="11"/>
      <c r="HAZ9" s="11"/>
      <c r="HBA9" s="11"/>
      <c r="HBB9" s="11"/>
      <c r="HBC9" s="11"/>
      <c r="HBD9" s="11"/>
      <c r="HBE9" s="11"/>
      <c r="HBF9" s="11"/>
      <c r="HBG9" s="11"/>
      <c r="HBH9" s="11"/>
      <c r="HBI9" s="11"/>
      <c r="HBJ9" s="11"/>
      <c r="HBK9" s="11"/>
      <c r="HBL9" s="11"/>
      <c r="HBM9" s="11"/>
      <c r="HBN9" s="11"/>
      <c r="HBO9" s="11"/>
      <c r="HBP9" s="11"/>
      <c r="HBQ9" s="11"/>
      <c r="HBR9" s="11"/>
      <c r="HBS9" s="11"/>
      <c r="HBT9" s="11"/>
      <c r="HBU9" s="11"/>
      <c r="HBV9" s="11"/>
      <c r="HBW9" s="11"/>
      <c r="HBX9" s="11"/>
      <c r="HBY9" s="11"/>
      <c r="HBZ9" s="11"/>
      <c r="HCA9" s="11"/>
      <c r="HCB9" s="11"/>
      <c r="HCC9" s="11"/>
      <c r="HCD9" s="11"/>
      <c r="HCE9" s="11"/>
      <c r="HCF9" s="11"/>
      <c r="HCG9" s="11"/>
      <c r="HCH9" s="11"/>
      <c r="HCI9" s="11"/>
      <c r="HCJ9" s="11"/>
      <c r="HCK9" s="11"/>
      <c r="HCL9" s="11"/>
      <c r="HCM9" s="11"/>
      <c r="HCN9" s="11"/>
      <c r="HCO9" s="11"/>
      <c r="HCP9" s="11"/>
      <c r="HCQ9" s="11"/>
      <c r="HCR9" s="11"/>
      <c r="HCS9" s="11"/>
      <c r="HCT9" s="11"/>
      <c r="HCU9" s="11"/>
      <c r="HCV9" s="11"/>
      <c r="HCW9" s="11"/>
      <c r="HCX9" s="11"/>
      <c r="HCY9" s="11"/>
      <c r="HCZ9" s="11"/>
      <c r="HDA9" s="11"/>
      <c r="HDB9" s="11"/>
      <c r="HDC9" s="11"/>
      <c r="HDD9" s="11"/>
      <c r="HDE9" s="11"/>
      <c r="HDF9" s="11"/>
      <c r="HDG9" s="11"/>
      <c r="HDH9" s="11"/>
      <c r="HDI9" s="11"/>
      <c r="HDJ9" s="11"/>
      <c r="HDK9" s="11"/>
      <c r="HDL9" s="11"/>
      <c r="HDM9" s="11"/>
      <c r="HDN9" s="11"/>
      <c r="HDO9" s="11"/>
      <c r="HDP9" s="11"/>
      <c r="HDQ9" s="11"/>
      <c r="HDR9" s="11"/>
      <c r="HDS9" s="11"/>
      <c r="HDT9" s="11"/>
      <c r="HDU9" s="11"/>
      <c r="HDV9" s="11"/>
      <c r="HDW9" s="11"/>
      <c r="HDX9" s="11"/>
      <c r="HDY9" s="11"/>
      <c r="HDZ9" s="11"/>
      <c r="HEA9" s="11"/>
      <c r="HEB9" s="11"/>
      <c r="HEC9" s="11"/>
      <c r="HED9" s="11"/>
      <c r="HEE9" s="11"/>
      <c r="HEF9" s="11"/>
      <c r="HEG9" s="11"/>
      <c r="HEH9" s="11"/>
      <c r="HEI9" s="11"/>
      <c r="HEJ9" s="11"/>
      <c r="HEK9" s="11"/>
      <c r="HEL9" s="11"/>
      <c r="HEM9" s="11"/>
      <c r="HEN9" s="11"/>
      <c r="HEO9" s="11"/>
      <c r="HEP9" s="11"/>
      <c r="HEQ9" s="11"/>
      <c r="HER9" s="11"/>
      <c r="HES9" s="11"/>
      <c r="HET9" s="11"/>
      <c r="HEU9" s="11"/>
      <c r="HEV9" s="11"/>
      <c r="HEW9" s="11"/>
      <c r="HEX9" s="11"/>
      <c r="HEY9" s="11"/>
      <c r="HEZ9" s="11"/>
      <c r="HFA9" s="11"/>
      <c r="HFB9" s="11"/>
      <c r="HFC9" s="11"/>
      <c r="HFD9" s="11"/>
      <c r="HFE9" s="11"/>
      <c r="HFF9" s="11"/>
      <c r="HFG9" s="11"/>
      <c r="HFH9" s="11"/>
      <c r="HFI9" s="11"/>
      <c r="HFJ9" s="11"/>
      <c r="HFK9" s="11"/>
      <c r="HFL9" s="11"/>
      <c r="HFM9" s="11"/>
      <c r="HFN9" s="11"/>
      <c r="HFO9" s="11"/>
      <c r="HFP9" s="11"/>
      <c r="HFQ9" s="11"/>
      <c r="HFR9" s="11"/>
      <c r="HFS9" s="11"/>
      <c r="HFT9" s="11"/>
      <c r="HFU9" s="11"/>
      <c r="HFV9" s="11"/>
      <c r="HFW9" s="11"/>
      <c r="HFX9" s="11"/>
      <c r="HFY9" s="11"/>
      <c r="HFZ9" s="11"/>
      <c r="HGA9" s="11"/>
      <c r="HGB9" s="11"/>
      <c r="HGC9" s="11"/>
      <c r="HGD9" s="11"/>
      <c r="HGE9" s="11"/>
      <c r="HGF9" s="11"/>
      <c r="HGG9" s="11"/>
      <c r="HGH9" s="11"/>
      <c r="HGI9" s="11"/>
      <c r="HGJ9" s="11"/>
      <c r="HGK9" s="11"/>
      <c r="HGL9" s="11"/>
      <c r="HGM9" s="11"/>
      <c r="HGN9" s="11"/>
      <c r="HGO9" s="11"/>
      <c r="HGP9" s="11"/>
      <c r="HGQ9" s="11"/>
      <c r="HGR9" s="11"/>
      <c r="HGS9" s="11"/>
      <c r="HGT9" s="11"/>
      <c r="HGU9" s="11"/>
      <c r="HGV9" s="11"/>
      <c r="HGW9" s="11"/>
      <c r="HGX9" s="11"/>
      <c r="HGY9" s="11"/>
      <c r="HGZ9" s="11"/>
      <c r="HHA9" s="11"/>
      <c r="HHB9" s="11"/>
      <c r="HHC9" s="11"/>
      <c r="HHD9" s="11"/>
      <c r="HHE9" s="11"/>
      <c r="HHF9" s="11"/>
      <c r="HHG9" s="11"/>
      <c r="HHH9" s="11"/>
      <c r="HHI9" s="11"/>
      <c r="HHJ9" s="11"/>
      <c r="HHK9" s="11"/>
      <c r="HHL9" s="11"/>
      <c r="HHM9" s="11"/>
      <c r="HHN9" s="11"/>
      <c r="HHO9" s="11"/>
      <c r="HHP9" s="11"/>
      <c r="HHQ9" s="11"/>
      <c r="HHR9" s="11"/>
      <c r="HHS9" s="11"/>
      <c r="HHT9" s="11"/>
      <c r="HHU9" s="11"/>
      <c r="HHV9" s="11"/>
      <c r="HHW9" s="11"/>
      <c r="HHX9" s="11"/>
      <c r="HHY9" s="11"/>
      <c r="HHZ9" s="11"/>
      <c r="HIA9" s="11"/>
      <c r="HIB9" s="11"/>
      <c r="HIC9" s="11"/>
      <c r="HID9" s="11"/>
      <c r="HIE9" s="11"/>
      <c r="HIF9" s="11"/>
      <c r="HIG9" s="11"/>
      <c r="HIH9" s="11"/>
      <c r="HII9" s="11"/>
      <c r="HIJ9" s="11"/>
      <c r="HIK9" s="11"/>
      <c r="HIL9" s="11"/>
      <c r="HIM9" s="11"/>
      <c r="HIN9" s="11"/>
      <c r="HIO9" s="11"/>
      <c r="HIP9" s="11"/>
      <c r="HIQ9" s="11"/>
      <c r="HIR9" s="11"/>
      <c r="HIS9" s="11"/>
      <c r="HIT9" s="11"/>
      <c r="HIU9" s="11"/>
      <c r="HIV9" s="11"/>
      <c r="HIW9" s="11"/>
      <c r="HIX9" s="11"/>
      <c r="HIY9" s="11"/>
      <c r="HIZ9" s="11"/>
      <c r="HJA9" s="11"/>
      <c r="HJB9" s="11"/>
      <c r="HJC9" s="11"/>
      <c r="HJD9" s="11"/>
      <c r="HJE9" s="11"/>
      <c r="HJF9" s="11"/>
      <c r="HJG9" s="11"/>
      <c r="HJH9" s="11"/>
      <c r="HJI9" s="11"/>
      <c r="HJJ9" s="11"/>
      <c r="HJK9" s="11"/>
      <c r="HJL9" s="11"/>
      <c r="HJM9" s="11"/>
      <c r="HJN9" s="11"/>
      <c r="HJO9" s="11"/>
      <c r="HJP9" s="11"/>
      <c r="HJQ9" s="11"/>
      <c r="HJR9" s="11"/>
      <c r="HJS9" s="11"/>
      <c r="HJT9" s="11"/>
      <c r="HJU9" s="11"/>
      <c r="HJV9" s="11"/>
      <c r="HJW9" s="11"/>
      <c r="HJX9" s="11"/>
      <c r="HJY9" s="11"/>
      <c r="HJZ9" s="11"/>
      <c r="HKA9" s="11"/>
      <c r="HKB9" s="11"/>
      <c r="HKC9" s="11"/>
      <c r="HKD9" s="11"/>
      <c r="HKE9" s="11"/>
      <c r="HKF9" s="11"/>
      <c r="HKG9" s="11"/>
      <c r="HKH9" s="11"/>
      <c r="HKI9" s="11"/>
      <c r="HKJ9" s="11"/>
      <c r="HKK9" s="11"/>
      <c r="HKL9" s="11"/>
      <c r="HKM9" s="11"/>
      <c r="HKN9" s="11"/>
      <c r="HKO9" s="11"/>
      <c r="HKP9" s="11"/>
      <c r="HKQ9" s="11"/>
      <c r="HKR9" s="11"/>
      <c r="HKS9" s="11"/>
      <c r="HKT9" s="11"/>
      <c r="HKU9" s="11"/>
      <c r="HKV9" s="11"/>
      <c r="HKW9" s="11"/>
      <c r="HKX9" s="11"/>
      <c r="HKY9" s="11"/>
      <c r="HKZ9" s="11"/>
      <c r="HLA9" s="11"/>
      <c r="HLB9" s="11"/>
      <c r="HLC9" s="11"/>
      <c r="HLD9" s="11"/>
      <c r="HLE9" s="11"/>
      <c r="HLF9" s="11"/>
      <c r="HLG9" s="11"/>
      <c r="HLH9" s="11"/>
      <c r="HLI9" s="11"/>
      <c r="HLJ9" s="11"/>
      <c r="HLK9" s="11"/>
      <c r="HLL9" s="11"/>
      <c r="HLM9" s="11"/>
      <c r="HLN9" s="11"/>
      <c r="HLO9" s="11"/>
      <c r="HLP9" s="11"/>
      <c r="HLQ9" s="11"/>
      <c r="HLR9" s="11"/>
      <c r="HLS9" s="11"/>
      <c r="HLT9" s="11"/>
      <c r="HLU9" s="11"/>
      <c r="HLV9" s="11"/>
      <c r="HLW9" s="11"/>
      <c r="HLX9" s="11"/>
      <c r="HLY9" s="11"/>
      <c r="HLZ9" s="11"/>
      <c r="HMA9" s="11"/>
      <c r="HMB9" s="11"/>
      <c r="HMC9" s="11"/>
      <c r="HMD9" s="11"/>
      <c r="HME9" s="11"/>
      <c r="HMF9" s="11"/>
      <c r="HMG9" s="11"/>
      <c r="HMH9" s="11"/>
      <c r="HMI9" s="11"/>
      <c r="HMJ9" s="11"/>
      <c r="HMK9" s="11"/>
      <c r="HML9" s="11"/>
      <c r="HMM9" s="11"/>
      <c r="HMN9" s="11"/>
      <c r="HMO9" s="11"/>
      <c r="HMP9" s="11"/>
      <c r="HMQ9" s="11"/>
      <c r="HMR9" s="11"/>
      <c r="HMS9" s="11"/>
      <c r="HMT9" s="11"/>
      <c r="HMU9" s="11"/>
      <c r="HMV9" s="11"/>
      <c r="HMW9" s="11"/>
      <c r="HMX9" s="11"/>
      <c r="HMY9" s="11"/>
      <c r="HMZ9" s="11"/>
      <c r="HNA9" s="11"/>
      <c r="HNB9" s="11"/>
      <c r="HNC9" s="11"/>
      <c r="HND9" s="11"/>
      <c r="HNE9" s="11"/>
      <c r="HNF9" s="11"/>
      <c r="HNG9" s="11"/>
      <c r="HNH9" s="11"/>
      <c r="HNI9" s="11"/>
      <c r="HNJ9" s="11"/>
      <c r="HNK9" s="11"/>
      <c r="HNL9" s="11"/>
      <c r="HNM9" s="11"/>
      <c r="HNN9" s="11"/>
      <c r="HNO9" s="11"/>
      <c r="HNP9" s="11"/>
      <c r="HNQ9" s="11"/>
      <c r="HNR9" s="11"/>
      <c r="HNS9" s="11"/>
      <c r="HNT9" s="11"/>
      <c r="HNU9" s="11"/>
      <c r="HNV9" s="11"/>
      <c r="HNW9" s="11"/>
      <c r="HNX9" s="11"/>
      <c r="HNY9" s="11"/>
      <c r="HNZ9" s="11"/>
      <c r="HOA9" s="11"/>
      <c r="HOB9" s="11"/>
      <c r="HOC9" s="11"/>
      <c r="HOD9" s="11"/>
      <c r="HOE9" s="11"/>
      <c r="HOF9" s="11"/>
      <c r="HOG9" s="11"/>
      <c r="HOH9" s="11"/>
      <c r="HOI9" s="11"/>
      <c r="HOJ9" s="11"/>
      <c r="HOK9" s="11"/>
      <c r="HOL9" s="11"/>
      <c r="HOM9" s="11"/>
      <c r="HON9" s="11"/>
      <c r="HOO9" s="11"/>
      <c r="HOP9" s="11"/>
      <c r="HOQ9" s="11"/>
      <c r="HOR9" s="11"/>
      <c r="HOS9" s="11"/>
      <c r="HOT9" s="11"/>
      <c r="HOU9" s="11"/>
      <c r="HOV9" s="11"/>
      <c r="HOW9" s="11"/>
      <c r="HOX9" s="11"/>
      <c r="HOY9" s="11"/>
      <c r="HOZ9" s="11"/>
      <c r="HPA9" s="11"/>
      <c r="HPB9" s="11"/>
      <c r="HPC9" s="11"/>
      <c r="HPD9" s="11"/>
      <c r="HPE9" s="11"/>
      <c r="HPF9" s="11"/>
      <c r="HPG9" s="11"/>
      <c r="HPH9" s="11"/>
      <c r="HPI9" s="11"/>
      <c r="HPJ9" s="11"/>
      <c r="HPK9" s="11"/>
      <c r="HPL9" s="11"/>
      <c r="HPM9" s="11"/>
      <c r="HPN9" s="11"/>
      <c r="HPO9" s="11"/>
      <c r="HPP9" s="11"/>
      <c r="HPQ9" s="11"/>
      <c r="HPR9" s="11"/>
      <c r="HPS9" s="11"/>
      <c r="HPT9" s="11"/>
      <c r="HPU9" s="11"/>
      <c r="HPV9" s="11"/>
      <c r="HPW9" s="11"/>
      <c r="HPX9" s="11"/>
      <c r="HPY9" s="11"/>
      <c r="HPZ9" s="11"/>
      <c r="HQA9" s="11"/>
      <c r="HQB9" s="11"/>
      <c r="HQC9" s="11"/>
      <c r="HQD9" s="11"/>
      <c r="HQE9" s="11"/>
      <c r="HQF9" s="11"/>
      <c r="HQG9" s="11"/>
      <c r="HQH9" s="11"/>
      <c r="HQI9" s="11"/>
      <c r="HQJ9" s="11"/>
      <c r="HQK9" s="11"/>
      <c r="HQL9" s="11"/>
      <c r="HQM9" s="11"/>
      <c r="HQN9" s="11"/>
      <c r="HQO9" s="11"/>
      <c r="HQP9" s="11"/>
      <c r="HQQ9" s="11"/>
      <c r="HQR9" s="11"/>
      <c r="HQS9" s="11"/>
      <c r="HQT9" s="11"/>
      <c r="HQU9" s="11"/>
      <c r="HQV9" s="11"/>
      <c r="HQW9" s="11"/>
      <c r="HQX9" s="11"/>
      <c r="HQY9" s="11"/>
      <c r="HQZ9" s="11"/>
      <c r="HRA9" s="11"/>
      <c r="HRB9" s="11"/>
      <c r="HRC9" s="11"/>
      <c r="HRD9" s="11"/>
      <c r="HRE9" s="11"/>
      <c r="HRF9" s="11"/>
      <c r="HRG9" s="11"/>
      <c r="HRH9" s="11"/>
      <c r="HRI9" s="11"/>
      <c r="HRJ9" s="11"/>
      <c r="HRK9" s="11"/>
      <c r="HRL9" s="11"/>
      <c r="HRM9" s="11"/>
      <c r="HRN9" s="11"/>
      <c r="HRO9" s="11"/>
      <c r="HRP9" s="11"/>
      <c r="HRQ9" s="11"/>
      <c r="HRR9" s="11"/>
      <c r="HRS9" s="11"/>
      <c r="HRT9" s="11"/>
      <c r="HRU9" s="11"/>
      <c r="HRV9" s="11"/>
      <c r="HRW9" s="11"/>
      <c r="HRX9" s="11"/>
      <c r="HRY9" s="11"/>
      <c r="HRZ9" s="11"/>
      <c r="HSA9" s="11"/>
      <c r="HSB9" s="11"/>
      <c r="HSC9" s="11"/>
      <c r="HSD9" s="11"/>
      <c r="HSE9" s="11"/>
      <c r="HSF9" s="11"/>
      <c r="HSG9" s="11"/>
      <c r="HSH9" s="11"/>
      <c r="HSI9" s="11"/>
      <c r="HSJ9" s="11"/>
      <c r="HSK9" s="11"/>
      <c r="HSL9" s="11"/>
      <c r="HSM9" s="11"/>
      <c r="HSN9" s="11"/>
      <c r="HSO9" s="11"/>
      <c r="HSP9" s="11"/>
      <c r="HSQ9" s="11"/>
      <c r="HSR9" s="11"/>
      <c r="HSS9" s="11"/>
      <c r="HST9" s="11"/>
      <c r="HSU9" s="11"/>
      <c r="HSV9" s="11"/>
      <c r="HSW9" s="11"/>
      <c r="HSX9" s="11"/>
      <c r="HSY9" s="11"/>
      <c r="HSZ9" s="11"/>
      <c r="HTA9" s="11"/>
      <c r="HTB9" s="11"/>
      <c r="HTC9" s="11"/>
      <c r="HTD9" s="11"/>
      <c r="HTE9" s="11"/>
      <c r="HTF9" s="11"/>
      <c r="HTG9" s="11"/>
      <c r="HTH9" s="11"/>
      <c r="HTI9" s="11"/>
      <c r="HTJ9" s="11"/>
      <c r="HTK9" s="11"/>
      <c r="HTL9" s="11"/>
      <c r="HTM9" s="11"/>
      <c r="HTN9" s="11"/>
      <c r="HTO9" s="11"/>
      <c r="HTP9" s="11"/>
      <c r="HTQ9" s="11"/>
      <c r="HTR9" s="11"/>
      <c r="HTS9" s="11"/>
      <c r="HTT9" s="11"/>
      <c r="HTU9" s="11"/>
      <c r="HTV9" s="11"/>
      <c r="HTW9" s="11"/>
      <c r="HTX9" s="11"/>
      <c r="HTY9" s="11"/>
      <c r="HTZ9" s="11"/>
      <c r="HUA9" s="11"/>
      <c r="HUB9" s="11"/>
      <c r="HUC9" s="11"/>
      <c r="HUD9" s="11"/>
      <c r="HUE9" s="11"/>
      <c r="HUF9" s="11"/>
      <c r="HUG9" s="11"/>
      <c r="HUH9" s="11"/>
      <c r="HUI9" s="11"/>
      <c r="HUJ9" s="11"/>
      <c r="HUK9" s="11"/>
      <c r="HUL9" s="11"/>
      <c r="HUM9" s="11"/>
      <c r="HUN9" s="11"/>
      <c r="HUO9" s="11"/>
      <c r="HUP9" s="11"/>
      <c r="HUQ9" s="11"/>
      <c r="HUR9" s="11"/>
      <c r="HUS9" s="11"/>
      <c r="HUT9" s="11"/>
      <c r="HUU9" s="11"/>
      <c r="HUV9" s="11"/>
      <c r="HUW9" s="11"/>
      <c r="HUX9" s="11"/>
      <c r="HUY9" s="11"/>
      <c r="HUZ9" s="11"/>
      <c r="HVA9" s="11"/>
      <c r="HVB9" s="11"/>
      <c r="HVC9" s="11"/>
      <c r="HVD9" s="11"/>
      <c r="HVE9" s="11"/>
      <c r="HVF9" s="11"/>
      <c r="HVG9" s="11"/>
      <c r="HVH9" s="11"/>
      <c r="HVI9" s="11"/>
      <c r="HVJ9" s="11"/>
      <c r="HVK9" s="11"/>
      <c r="HVL9" s="11"/>
      <c r="HVM9" s="11"/>
      <c r="HVN9" s="11"/>
      <c r="HVO9" s="11"/>
      <c r="HVP9" s="11"/>
      <c r="HVQ9" s="11"/>
      <c r="HVR9" s="11"/>
      <c r="HVS9" s="11"/>
      <c r="HVT9" s="11"/>
      <c r="HVU9" s="11"/>
      <c r="HVV9" s="11"/>
      <c r="HVW9" s="11"/>
      <c r="HVX9" s="11"/>
      <c r="HVY9" s="11"/>
      <c r="HVZ9" s="11"/>
      <c r="HWA9" s="11"/>
      <c r="HWB9" s="11"/>
      <c r="HWC9" s="11"/>
      <c r="HWD9" s="11"/>
      <c r="HWE9" s="11"/>
      <c r="HWF9" s="11"/>
      <c r="HWG9" s="11"/>
      <c r="HWH9" s="11"/>
      <c r="HWI9" s="11"/>
      <c r="HWJ9" s="11"/>
      <c r="HWK9" s="11"/>
      <c r="HWL9" s="11"/>
      <c r="HWM9" s="11"/>
      <c r="HWN9" s="11"/>
      <c r="HWO9" s="11"/>
      <c r="HWP9" s="11"/>
      <c r="HWQ9" s="11"/>
      <c r="HWR9" s="11"/>
      <c r="HWS9" s="11"/>
      <c r="HWT9" s="11"/>
      <c r="HWU9" s="11"/>
      <c r="HWV9" s="11"/>
      <c r="HWW9" s="11"/>
      <c r="HWX9" s="11"/>
      <c r="HWY9" s="11"/>
      <c r="HWZ9" s="11"/>
      <c r="HXA9" s="11"/>
      <c r="HXB9" s="11"/>
      <c r="HXC9" s="11"/>
      <c r="HXD9" s="11"/>
      <c r="HXE9" s="11"/>
      <c r="HXF9" s="11"/>
      <c r="HXG9" s="11"/>
      <c r="HXH9" s="11"/>
      <c r="HXI9" s="11"/>
      <c r="HXJ9" s="11"/>
      <c r="HXK9" s="11"/>
      <c r="HXL9" s="11"/>
      <c r="HXM9" s="11"/>
      <c r="HXN9" s="11"/>
      <c r="HXO9" s="11"/>
      <c r="HXP9" s="11"/>
      <c r="HXQ9" s="11"/>
      <c r="HXR9" s="11"/>
      <c r="HXS9" s="11"/>
      <c r="HXT9" s="11"/>
      <c r="HXU9" s="11"/>
      <c r="HXV9" s="11"/>
      <c r="HXW9" s="11"/>
      <c r="HXX9" s="11"/>
      <c r="HXY9" s="11"/>
      <c r="HXZ9" s="11"/>
      <c r="HYA9" s="11"/>
      <c r="HYB9" s="11"/>
      <c r="HYC9" s="11"/>
      <c r="HYD9" s="11"/>
      <c r="HYE9" s="11"/>
      <c r="HYF9" s="11"/>
      <c r="HYG9" s="11"/>
      <c r="HYH9" s="11"/>
      <c r="HYI9" s="11"/>
      <c r="HYJ9" s="11"/>
      <c r="HYK9" s="11"/>
      <c r="HYL9" s="11"/>
      <c r="HYM9" s="11"/>
      <c r="HYN9" s="11"/>
      <c r="HYO9" s="11"/>
      <c r="HYP9" s="11"/>
      <c r="HYQ9" s="11"/>
      <c r="HYR9" s="11"/>
      <c r="HYS9" s="11"/>
      <c r="HYT9" s="11"/>
      <c r="HYU9" s="11"/>
      <c r="HYV9" s="11"/>
      <c r="HYW9" s="11"/>
      <c r="HYX9" s="11"/>
      <c r="HYY9" s="11"/>
      <c r="HYZ9" s="11"/>
      <c r="HZA9" s="11"/>
      <c r="HZB9" s="11"/>
      <c r="HZC9" s="11"/>
      <c r="HZD9" s="11"/>
      <c r="HZE9" s="11"/>
      <c r="HZF9" s="11"/>
      <c r="HZG9" s="11"/>
      <c r="HZH9" s="11"/>
      <c r="HZI9" s="11"/>
      <c r="HZJ9" s="11"/>
      <c r="HZK9" s="11"/>
      <c r="HZL9" s="11"/>
      <c r="HZM9" s="11"/>
      <c r="HZN9" s="11"/>
      <c r="HZO9" s="11"/>
      <c r="HZP9" s="11"/>
      <c r="HZQ9" s="11"/>
      <c r="HZR9" s="11"/>
      <c r="HZS9" s="11"/>
      <c r="HZT9" s="11"/>
      <c r="HZU9" s="11"/>
      <c r="HZV9" s="11"/>
      <c r="HZW9" s="11"/>
      <c r="HZX9" s="11"/>
      <c r="HZY9" s="11"/>
      <c r="HZZ9" s="11"/>
      <c r="IAA9" s="11"/>
      <c r="IAB9" s="11"/>
      <c r="IAC9" s="11"/>
      <c r="IAD9" s="11"/>
      <c r="IAE9" s="11"/>
      <c r="IAF9" s="11"/>
      <c r="IAG9" s="11"/>
      <c r="IAH9" s="11"/>
      <c r="IAI9" s="11"/>
      <c r="IAJ9" s="11"/>
      <c r="IAK9" s="11"/>
      <c r="IAL9" s="11"/>
      <c r="IAM9" s="11"/>
      <c r="IAN9" s="11"/>
      <c r="IAO9" s="11"/>
      <c r="IAP9" s="11"/>
      <c r="IAQ9" s="11"/>
      <c r="IAR9" s="11"/>
      <c r="IAS9" s="11"/>
      <c r="IAT9" s="11"/>
      <c r="IAU9" s="11"/>
      <c r="IAV9" s="11"/>
      <c r="IAW9" s="11"/>
      <c r="IAX9" s="11"/>
      <c r="IAY9" s="11"/>
      <c r="IAZ9" s="11"/>
      <c r="IBA9" s="11"/>
      <c r="IBB9" s="11"/>
      <c r="IBC9" s="11"/>
      <c r="IBD9" s="11"/>
      <c r="IBE9" s="11"/>
      <c r="IBF9" s="11"/>
      <c r="IBG9" s="11"/>
      <c r="IBH9" s="11"/>
      <c r="IBI9" s="11"/>
      <c r="IBJ9" s="11"/>
      <c r="IBK9" s="11"/>
      <c r="IBL9" s="11"/>
      <c r="IBM9" s="11"/>
      <c r="IBN9" s="11"/>
      <c r="IBO9" s="11"/>
      <c r="IBP9" s="11"/>
      <c r="IBQ9" s="11"/>
      <c r="IBR9" s="11"/>
      <c r="IBS9" s="11"/>
      <c r="IBT9" s="11"/>
      <c r="IBU9" s="11"/>
      <c r="IBV9" s="11"/>
      <c r="IBW9" s="11"/>
      <c r="IBX9" s="11"/>
      <c r="IBY9" s="11"/>
      <c r="IBZ9" s="11"/>
      <c r="ICA9" s="11"/>
      <c r="ICB9" s="11"/>
      <c r="ICC9" s="11"/>
      <c r="ICD9" s="11"/>
      <c r="ICE9" s="11"/>
      <c r="ICF9" s="11"/>
      <c r="ICG9" s="11"/>
      <c r="ICH9" s="11"/>
      <c r="ICI9" s="11"/>
      <c r="ICJ9" s="11"/>
      <c r="ICK9" s="11"/>
      <c r="ICL9" s="11"/>
      <c r="ICM9" s="11"/>
      <c r="ICN9" s="11"/>
      <c r="ICO9" s="11"/>
      <c r="ICP9" s="11"/>
      <c r="ICQ9" s="11"/>
      <c r="ICR9" s="11"/>
      <c r="ICS9" s="11"/>
      <c r="ICT9" s="11"/>
      <c r="ICU9" s="11"/>
      <c r="ICV9" s="11"/>
      <c r="ICW9" s="11"/>
      <c r="ICX9" s="11"/>
      <c r="ICY9" s="11"/>
      <c r="ICZ9" s="11"/>
      <c r="IDA9" s="11"/>
      <c r="IDB9" s="11"/>
      <c r="IDC9" s="11"/>
      <c r="IDD9" s="11"/>
      <c r="IDE9" s="11"/>
      <c r="IDF9" s="11"/>
      <c r="IDG9" s="11"/>
      <c r="IDH9" s="11"/>
      <c r="IDI9" s="11"/>
      <c r="IDJ9" s="11"/>
      <c r="IDK9" s="11"/>
      <c r="IDL9" s="11"/>
      <c r="IDM9" s="11"/>
      <c r="IDN9" s="11"/>
      <c r="IDO9" s="11"/>
      <c r="IDP9" s="11"/>
      <c r="IDQ9" s="11"/>
      <c r="IDR9" s="11"/>
      <c r="IDS9" s="11"/>
      <c r="IDT9" s="11"/>
      <c r="IDU9" s="11"/>
      <c r="IDV9" s="11"/>
      <c r="IDW9" s="11"/>
      <c r="IDX9" s="11"/>
      <c r="IDY9" s="11"/>
      <c r="IDZ9" s="11"/>
      <c r="IEA9" s="11"/>
      <c r="IEB9" s="11"/>
      <c r="IEC9" s="11"/>
      <c r="IED9" s="11"/>
      <c r="IEE9" s="11"/>
      <c r="IEF9" s="11"/>
      <c r="IEG9" s="11"/>
      <c r="IEH9" s="11"/>
      <c r="IEI9" s="11"/>
      <c r="IEJ9" s="11"/>
      <c r="IEK9" s="11"/>
      <c r="IEL9" s="11"/>
      <c r="IEM9" s="11"/>
      <c r="IEN9" s="11"/>
      <c r="IEO9" s="11"/>
      <c r="IEP9" s="11"/>
      <c r="IEQ9" s="11"/>
      <c r="IER9" s="11"/>
      <c r="IES9" s="11"/>
      <c r="IET9" s="11"/>
      <c r="IEU9" s="11"/>
      <c r="IEV9" s="11"/>
      <c r="IEW9" s="11"/>
      <c r="IEX9" s="11"/>
      <c r="IEY9" s="11"/>
      <c r="IEZ9" s="11"/>
      <c r="IFA9" s="11"/>
      <c r="IFB9" s="11"/>
      <c r="IFC9" s="11"/>
      <c r="IFD9" s="11"/>
      <c r="IFE9" s="11"/>
      <c r="IFF9" s="11"/>
      <c r="IFG9" s="11"/>
      <c r="IFH9" s="11"/>
      <c r="IFI9" s="11"/>
      <c r="IFJ9" s="11"/>
      <c r="IFK9" s="11"/>
      <c r="IFL9" s="11"/>
      <c r="IFM9" s="11"/>
      <c r="IFN9" s="11"/>
      <c r="IFO9" s="11"/>
      <c r="IFP9" s="11"/>
      <c r="IFQ9" s="11"/>
      <c r="IFR9" s="11"/>
      <c r="IFS9" s="11"/>
      <c r="IFT9" s="11"/>
      <c r="IFU9" s="11"/>
      <c r="IFV9" s="11"/>
      <c r="IFW9" s="11"/>
      <c r="IFX9" s="11"/>
      <c r="IFY9" s="11"/>
      <c r="IFZ9" s="11"/>
      <c r="IGA9" s="11"/>
      <c r="IGB9" s="11"/>
      <c r="IGC9" s="11"/>
      <c r="IGD9" s="11"/>
      <c r="IGE9" s="11"/>
      <c r="IGF9" s="11"/>
      <c r="IGG9" s="11"/>
      <c r="IGH9" s="11"/>
      <c r="IGI9" s="11"/>
      <c r="IGJ9" s="11"/>
      <c r="IGK9" s="11"/>
      <c r="IGL9" s="11"/>
      <c r="IGM9" s="11"/>
      <c r="IGN9" s="11"/>
      <c r="IGO9" s="11"/>
      <c r="IGP9" s="11"/>
      <c r="IGQ9" s="11"/>
      <c r="IGR9" s="11"/>
      <c r="IGS9" s="11"/>
      <c r="IGT9" s="11"/>
      <c r="IGU9" s="11"/>
      <c r="IGV9" s="11"/>
      <c r="IGW9" s="11"/>
      <c r="IGX9" s="11"/>
      <c r="IGY9" s="11"/>
      <c r="IGZ9" s="11"/>
      <c r="IHA9" s="11"/>
      <c r="IHB9" s="11"/>
      <c r="IHC9" s="11"/>
      <c r="IHD9" s="11"/>
      <c r="IHE9" s="11"/>
      <c r="IHF9" s="11"/>
      <c r="IHG9" s="11"/>
      <c r="IHH9" s="11"/>
      <c r="IHI9" s="11"/>
      <c r="IHJ9" s="11"/>
      <c r="IHK9" s="11"/>
      <c r="IHL9" s="11"/>
      <c r="IHM9" s="11"/>
      <c r="IHN9" s="11"/>
      <c r="IHO9" s="11"/>
      <c r="IHP9" s="11"/>
      <c r="IHQ9" s="11"/>
      <c r="IHR9" s="11"/>
      <c r="IHS9" s="11"/>
      <c r="IHT9" s="11"/>
      <c r="IHU9" s="11"/>
      <c r="IHV9" s="11"/>
      <c r="IHW9" s="11"/>
      <c r="IHX9" s="11"/>
      <c r="IHY9" s="11"/>
      <c r="IHZ9" s="11"/>
      <c r="IIA9" s="11"/>
      <c r="IIB9" s="11"/>
      <c r="IIC9" s="11"/>
      <c r="IID9" s="11"/>
      <c r="IIE9" s="11"/>
      <c r="IIF9" s="11"/>
      <c r="IIG9" s="11"/>
      <c r="IIH9" s="11"/>
      <c r="III9" s="11"/>
      <c r="IIJ9" s="11"/>
      <c r="IIK9" s="11"/>
      <c r="IIL9" s="11"/>
      <c r="IIM9" s="11"/>
      <c r="IIN9" s="11"/>
      <c r="IIO9" s="11"/>
      <c r="IIP9" s="11"/>
      <c r="IIQ9" s="11"/>
      <c r="IIR9" s="11"/>
      <c r="IIS9" s="11"/>
      <c r="IIT9" s="11"/>
      <c r="IIU9" s="11"/>
      <c r="IIV9" s="11"/>
      <c r="IIW9" s="11"/>
      <c r="IIX9" s="11"/>
      <c r="IIY9" s="11"/>
      <c r="IIZ9" s="11"/>
      <c r="IJA9" s="11"/>
      <c r="IJB9" s="11"/>
      <c r="IJC9" s="11"/>
      <c r="IJD9" s="11"/>
      <c r="IJE9" s="11"/>
      <c r="IJF9" s="11"/>
      <c r="IJG9" s="11"/>
      <c r="IJH9" s="11"/>
      <c r="IJI9" s="11"/>
      <c r="IJJ9" s="11"/>
      <c r="IJK9" s="11"/>
      <c r="IJL9" s="11"/>
      <c r="IJM9" s="11"/>
      <c r="IJN9" s="11"/>
      <c r="IJO9" s="11"/>
      <c r="IJP9" s="11"/>
      <c r="IJQ9" s="11"/>
      <c r="IJR9" s="11"/>
      <c r="IJS9" s="11"/>
      <c r="IJT9" s="11"/>
      <c r="IJU9" s="11"/>
      <c r="IJV9" s="11"/>
      <c r="IJW9" s="11"/>
      <c r="IJX9" s="11"/>
      <c r="IJY9" s="11"/>
      <c r="IJZ9" s="11"/>
      <c r="IKA9" s="11"/>
      <c r="IKB9" s="11"/>
      <c r="IKC9" s="11"/>
      <c r="IKD9" s="11"/>
      <c r="IKE9" s="11"/>
      <c r="IKF9" s="11"/>
      <c r="IKG9" s="11"/>
      <c r="IKH9" s="11"/>
      <c r="IKI9" s="11"/>
      <c r="IKJ9" s="11"/>
      <c r="IKK9" s="11"/>
      <c r="IKL9" s="11"/>
      <c r="IKM9" s="11"/>
      <c r="IKN9" s="11"/>
      <c r="IKO9" s="11"/>
      <c r="IKP9" s="11"/>
      <c r="IKQ9" s="11"/>
      <c r="IKR9" s="11"/>
      <c r="IKS9" s="11"/>
      <c r="IKT9" s="11"/>
      <c r="IKU9" s="11"/>
      <c r="IKV9" s="11"/>
      <c r="IKW9" s="11"/>
      <c r="IKX9" s="11"/>
      <c r="IKY9" s="11"/>
      <c r="IKZ9" s="11"/>
      <c r="ILA9" s="11"/>
      <c r="ILB9" s="11"/>
      <c r="ILC9" s="11"/>
      <c r="ILD9" s="11"/>
      <c r="ILE9" s="11"/>
      <c r="ILF9" s="11"/>
      <c r="ILG9" s="11"/>
      <c r="ILH9" s="11"/>
      <c r="ILI9" s="11"/>
      <c r="ILJ9" s="11"/>
      <c r="ILK9" s="11"/>
      <c r="ILL9" s="11"/>
      <c r="ILM9" s="11"/>
      <c r="ILN9" s="11"/>
      <c r="ILO9" s="11"/>
      <c r="ILP9" s="11"/>
      <c r="ILQ9" s="11"/>
      <c r="ILR9" s="11"/>
      <c r="ILS9" s="11"/>
      <c r="ILT9" s="11"/>
      <c r="ILU9" s="11"/>
      <c r="ILV9" s="11"/>
      <c r="ILW9" s="11"/>
      <c r="ILX9" s="11"/>
      <c r="ILY9" s="11"/>
      <c r="ILZ9" s="11"/>
      <c r="IMA9" s="11"/>
      <c r="IMB9" s="11"/>
      <c r="IMC9" s="11"/>
      <c r="IMD9" s="11"/>
      <c r="IME9" s="11"/>
      <c r="IMF9" s="11"/>
      <c r="IMG9" s="11"/>
      <c r="IMH9" s="11"/>
      <c r="IMI9" s="11"/>
      <c r="IMJ9" s="11"/>
      <c r="IMK9" s="11"/>
      <c r="IML9" s="11"/>
      <c r="IMM9" s="11"/>
      <c r="IMN9" s="11"/>
      <c r="IMO9" s="11"/>
      <c r="IMP9" s="11"/>
      <c r="IMQ9" s="11"/>
      <c r="IMR9" s="11"/>
      <c r="IMS9" s="11"/>
      <c r="IMT9" s="11"/>
      <c r="IMU9" s="11"/>
      <c r="IMV9" s="11"/>
      <c r="IMW9" s="11"/>
      <c r="IMX9" s="11"/>
      <c r="IMY9" s="11"/>
      <c r="IMZ9" s="11"/>
      <c r="INA9" s="11"/>
      <c r="INB9" s="11"/>
      <c r="INC9" s="11"/>
      <c r="IND9" s="11"/>
      <c r="INE9" s="11"/>
      <c r="INF9" s="11"/>
      <c r="ING9" s="11"/>
      <c r="INH9" s="11"/>
      <c r="INI9" s="11"/>
      <c r="INJ9" s="11"/>
      <c r="INK9" s="11"/>
      <c r="INL9" s="11"/>
      <c r="INM9" s="11"/>
      <c r="INN9" s="11"/>
      <c r="INO9" s="11"/>
      <c r="INP9" s="11"/>
      <c r="INQ9" s="11"/>
      <c r="INR9" s="11"/>
      <c r="INS9" s="11"/>
      <c r="INT9" s="11"/>
      <c r="INU9" s="11"/>
      <c r="INV9" s="11"/>
      <c r="INW9" s="11"/>
      <c r="INX9" s="11"/>
      <c r="INY9" s="11"/>
      <c r="INZ9" s="11"/>
      <c r="IOA9" s="11"/>
      <c r="IOB9" s="11"/>
      <c r="IOC9" s="11"/>
      <c r="IOD9" s="11"/>
      <c r="IOE9" s="11"/>
      <c r="IOF9" s="11"/>
      <c r="IOG9" s="11"/>
      <c r="IOH9" s="11"/>
      <c r="IOI9" s="11"/>
      <c r="IOJ9" s="11"/>
      <c r="IOK9" s="11"/>
      <c r="IOL9" s="11"/>
      <c r="IOM9" s="11"/>
      <c r="ION9" s="11"/>
      <c r="IOO9" s="11"/>
      <c r="IOP9" s="11"/>
      <c r="IOQ9" s="11"/>
      <c r="IOR9" s="11"/>
      <c r="IOS9" s="11"/>
      <c r="IOT9" s="11"/>
      <c r="IOU9" s="11"/>
      <c r="IOV9" s="11"/>
      <c r="IOW9" s="11"/>
      <c r="IOX9" s="11"/>
      <c r="IOY9" s="11"/>
      <c r="IOZ9" s="11"/>
      <c r="IPA9" s="11"/>
      <c r="IPB9" s="11"/>
      <c r="IPC9" s="11"/>
      <c r="IPD9" s="11"/>
      <c r="IPE9" s="11"/>
      <c r="IPF9" s="11"/>
      <c r="IPG9" s="11"/>
      <c r="IPH9" s="11"/>
      <c r="IPI9" s="11"/>
      <c r="IPJ9" s="11"/>
      <c r="IPK9" s="11"/>
      <c r="IPL9" s="11"/>
      <c r="IPM9" s="11"/>
      <c r="IPN9" s="11"/>
      <c r="IPO9" s="11"/>
      <c r="IPP9" s="11"/>
      <c r="IPQ9" s="11"/>
      <c r="IPR9" s="11"/>
      <c r="IPS9" s="11"/>
      <c r="IPT9" s="11"/>
      <c r="IPU9" s="11"/>
      <c r="IPV9" s="11"/>
      <c r="IPW9" s="11"/>
      <c r="IPX9" s="11"/>
      <c r="IPY9" s="11"/>
      <c r="IPZ9" s="11"/>
      <c r="IQA9" s="11"/>
      <c r="IQB9" s="11"/>
      <c r="IQC9" s="11"/>
      <c r="IQD9" s="11"/>
      <c r="IQE9" s="11"/>
      <c r="IQF9" s="11"/>
      <c r="IQG9" s="11"/>
      <c r="IQH9" s="11"/>
      <c r="IQI9" s="11"/>
      <c r="IQJ9" s="11"/>
      <c r="IQK9" s="11"/>
      <c r="IQL9" s="11"/>
      <c r="IQM9" s="11"/>
      <c r="IQN9" s="11"/>
      <c r="IQO9" s="11"/>
      <c r="IQP9" s="11"/>
      <c r="IQQ9" s="11"/>
      <c r="IQR9" s="11"/>
      <c r="IQS9" s="11"/>
      <c r="IQT9" s="11"/>
      <c r="IQU9" s="11"/>
      <c r="IQV9" s="11"/>
      <c r="IQW9" s="11"/>
      <c r="IQX9" s="11"/>
      <c r="IQY9" s="11"/>
      <c r="IQZ9" s="11"/>
      <c r="IRA9" s="11"/>
      <c r="IRB9" s="11"/>
      <c r="IRC9" s="11"/>
      <c r="IRD9" s="11"/>
      <c r="IRE9" s="11"/>
      <c r="IRF9" s="11"/>
      <c r="IRG9" s="11"/>
      <c r="IRH9" s="11"/>
      <c r="IRI9" s="11"/>
      <c r="IRJ9" s="11"/>
      <c r="IRK9" s="11"/>
      <c r="IRL9" s="11"/>
      <c r="IRM9" s="11"/>
      <c r="IRN9" s="11"/>
      <c r="IRO9" s="11"/>
      <c r="IRP9" s="11"/>
      <c r="IRQ9" s="11"/>
      <c r="IRR9" s="11"/>
      <c r="IRS9" s="11"/>
      <c r="IRT9" s="11"/>
      <c r="IRU9" s="11"/>
      <c r="IRV9" s="11"/>
      <c r="IRW9" s="11"/>
      <c r="IRX9" s="11"/>
      <c r="IRY9" s="11"/>
      <c r="IRZ9" s="11"/>
      <c r="ISA9" s="11"/>
      <c r="ISB9" s="11"/>
      <c r="ISC9" s="11"/>
      <c r="ISD9" s="11"/>
      <c r="ISE9" s="11"/>
      <c r="ISF9" s="11"/>
      <c r="ISG9" s="11"/>
      <c r="ISH9" s="11"/>
      <c r="ISI9" s="11"/>
      <c r="ISJ9" s="11"/>
      <c r="ISK9" s="11"/>
      <c r="ISL9" s="11"/>
      <c r="ISM9" s="11"/>
      <c r="ISN9" s="11"/>
      <c r="ISO9" s="11"/>
      <c r="ISP9" s="11"/>
      <c r="ISQ9" s="11"/>
      <c r="ISR9" s="11"/>
      <c r="ISS9" s="11"/>
      <c r="IST9" s="11"/>
      <c r="ISU9" s="11"/>
      <c r="ISV9" s="11"/>
      <c r="ISW9" s="11"/>
      <c r="ISX9" s="11"/>
      <c r="ISY9" s="11"/>
      <c r="ISZ9" s="11"/>
      <c r="ITA9" s="11"/>
      <c r="ITB9" s="11"/>
      <c r="ITC9" s="11"/>
      <c r="ITD9" s="11"/>
      <c r="ITE9" s="11"/>
      <c r="ITF9" s="11"/>
      <c r="ITG9" s="11"/>
      <c r="ITH9" s="11"/>
      <c r="ITI9" s="11"/>
      <c r="ITJ9" s="11"/>
      <c r="ITK9" s="11"/>
      <c r="ITL9" s="11"/>
      <c r="ITM9" s="11"/>
      <c r="ITN9" s="11"/>
      <c r="ITO9" s="11"/>
      <c r="ITP9" s="11"/>
      <c r="ITQ9" s="11"/>
      <c r="ITR9" s="11"/>
      <c r="ITS9" s="11"/>
      <c r="ITT9" s="11"/>
      <c r="ITU9" s="11"/>
      <c r="ITV9" s="11"/>
      <c r="ITW9" s="11"/>
      <c r="ITX9" s="11"/>
      <c r="ITY9" s="11"/>
      <c r="ITZ9" s="11"/>
      <c r="IUA9" s="11"/>
      <c r="IUB9" s="11"/>
      <c r="IUC9" s="11"/>
      <c r="IUD9" s="11"/>
      <c r="IUE9" s="11"/>
      <c r="IUF9" s="11"/>
      <c r="IUG9" s="11"/>
      <c r="IUH9" s="11"/>
      <c r="IUI9" s="11"/>
      <c r="IUJ9" s="11"/>
      <c r="IUK9" s="11"/>
      <c r="IUL9" s="11"/>
      <c r="IUM9" s="11"/>
      <c r="IUN9" s="11"/>
      <c r="IUO9" s="11"/>
      <c r="IUP9" s="11"/>
      <c r="IUQ9" s="11"/>
      <c r="IUR9" s="11"/>
      <c r="IUS9" s="11"/>
      <c r="IUT9" s="11"/>
      <c r="IUU9" s="11"/>
      <c r="IUV9" s="11"/>
      <c r="IUW9" s="11"/>
      <c r="IUX9" s="11"/>
      <c r="IUY9" s="11"/>
      <c r="IUZ9" s="11"/>
      <c r="IVA9" s="11"/>
      <c r="IVB9" s="11"/>
      <c r="IVC9" s="11"/>
      <c r="IVD9" s="11"/>
      <c r="IVE9" s="11"/>
      <c r="IVF9" s="11"/>
      <c r="IVG9" s="11"/>
      <c r="IVH9" s="11"/>
      <c r="IVI9" s="11"/>
      <c r="IVJ9" s="11"/>
      <c r="IVK9" s="11"/>
      <c r="IVL9" s="11"/>
      <c r="IVM9" s="11"/>
      <c r="IVN9" s="11"/>
      <c r="IVO9" s="11"/>
      <c r="IVP9" s="11"/>
      <c r="IVQ9" s="11"/>
      <c r="IVR9" s="11"/>
      <c r="IVS9" s="11"/>
      <c r="IVT9" s="11"/>
      <c r="IVU9" s="11"/>
      <c r="IVV9" s="11"/>
      <c r="IVW9" s="11"/>
      <c r="IVX9" s="11"/>
      <c r="IVY9" s="11"/>
      <c r="IVZ9" s="11"/>
      <c r="IWA9" s="11"/>
      <c r="IWB9" s="11"/>
      <c r="IWC9" s="11"/>
      <c r="IWD9" s="11"/>
      <c r="IWE9" s="11"/>
      <c r="IWF9" s="11"/>
      <c r="IWG9" s="11"/>
      <c r="IWH9" s="11"/>
      <c r="IWI9" s="11"/>
      <c r="IWJ9" s="11"/>
      <c r="IWK9" s="11"/>
      <c r="IWL9" s="11"/>
      <c r="IWM9" s="11"/>
      <c r="IWN9" s="11"/>
      <c r="IWO9" s="11"/>
      <c r="IWP9" s="11"/>
      <c r="IWQ9" s="11"/>
      <c r="IWR9" s="11"/>
      <c r="IWS9" s="11"/>
      <c r="IWT9" s="11"/>
      <c r="IWU9" s="11"/>
      <c r="IWV9" s="11"/>
      <c r="IWW9" s="11"/>
      <c r="IWX9" s="11"/>
      <c r="IWY9" s="11"/>
      <c r="IWZ9" s="11"/>
      <c r="IXA9" s="11"/>
      <c r="IXB9" s="11"/>
      <c r="IXC9" s="11"/>
      <c r="IXD9" s="11"/>
      <c r="IXE9" s="11"/>
      <c r="IXF9" s="11"/>
      <c r="IXG9" s="11"/>
      <c r="IXH9" s="11"/>
      <c r="IXI9" s="11"/>
      <c r="IXJ9" s="11"/>
      <c r="IXK9" s="11"/>
      <c r="IXL9" s="11"/>
      <c r="IXM9" s="11"/>
      <c r="IXN9" s="11"/>
      <c r="IXO9" s="11"/>
      <c r="IXP9" s="11"/>
      <c r="IXQ9" s="11"/>
      <c r="IXR9" s="11"/>
      <c r="IXS9" s="11"/>
      <c r="IXT9" s="11"/>
      <c r="IXU9" s="11"/>
      <c r="IXV9" s="11"/>
      <c r="IXW9" s="11"/>
      <c r="IXX9" s="11"/>
      <c r="IXY9" s="11"/>
      <c r="IXZ9" s="11"/>
      <c r="IYA9" s="11"/>
      <c r="IYB9" s="11"/>
      <c r="IYC9" s="11"/>
      <c r="IYD9" s="11"/>
      <c r="IYE9" s="11"/>
      <c r="IYF9" s="11"/>
      <c r="IYG9" s="11"/>
      <c r="IYH9" s="11"/>
      <c r="IYI9" s="11"/>
      <c r="IYJ9" s="11"/>
      <c r="IYK9" s="11"/>
      <c r="IYL9" s="11"/>
      <c r="IYM9" s="11"/>
      <c r="IYN9" s="11"/>
      <c r="IYO9" s="11"/>
      <c r="IYP9" s="11"/>
      <c r="IYQ9" s="11"/>
      <c r="IYR9" s="11"/>
      <c r="IYS9" s="11"/>
      <c r="IYT9" s="11"/>
      <c r="IYU9" s="11"/>
      <c r="IYV9" s="11"/>
      <c r="IYW9" s="11"/>
      <c r="IYX9" s="11"/>
      <c r="IYY9" s="11"/>
      <c r="IYZ9" s="11"/>
      <c r="IZA9" s="11"/>
      <c r="IZB9" s="11"/>
      <c r="IZC9" s="11"/>
      <c r="IZD9" s="11"/>
      <c r="IZE9" s="11"/>
      <c r="IZF9" s="11"/>
      <c r="IZG9" s="11"/>
      <c r="IZH9" s="11"/>
      <c r="IZI9" s="11"/>
      <c r="IZJ9" s="11"/>
      <c r="IZK9" s="11"/>
      <c r="IZL9" s="11"/>
      <c r="IZM9" s="11"/>
      <c r="IZN9" s="11"/>
      <c r="IZO9" s="11"/>
      <c r="IZP9" s="11"/>
      <c r="IZQ9" s="11"/>
      <c r="IZR9" s="11"/>
      <c r="IZS9" s="11"/>
      <c r="IZT9" s="11"/>
      <c r="IZU9" s="11"/>
      <c r="IZV9" s="11"/>
      <c r="IZW9" s="11"/>
      <c r="IZX9" s="11"/>
      <c r="IZY9" s="11"/>
      <c r="IZZ9" s="11"/>
      <c r="JAA9" s="11"/>
      <c r="JAB9" s="11"/>
      <c r="JAC9" s="11"/>
      <c r="JAD9" s="11"/>
      <c r="JAE9" s="11"/>
      <c r="JAF9" s="11"/>
      <c r="JAG9" s="11"/>
      <c r="JAH9" s="11"/>
      <c r="JAI9" s="11"/>
      <c r="JAJ9" s="11"/>
      <c r="JAK9" s="11"/>
      <c r="JAL9" s="11"/>
      <c r="JAM9" s="11"/>
      <c r="JAN9" s="11"/>
      <c r="JAO9" s="11"/>
      <c r="JAP9" s="11"/>
      <c r="JAQ9" s="11"/>
      <c r="JAR9" s="11"/>
      <c r="JAS9" s="11"/>
      <c r="JAT9" s="11"/>
      <c r="JAU9" s="11"/>
      <c r="JAV9" s="11"/>
      <c r="JAW9" s="11"/>
      <c r="JAX9" s="11"/>
      <c r="JAY9" s="11"/>
      <c r="JAZ9" s="11"/>
      <c r="JBA9" s="11"/>
      <c r="JBB9" s="11"/>
      <c r="JBC9" s="11"/>
      <c r="JBD9" s="11"/>
      <c r="JBE9" s="11"/>
      <c r="JBF9" s="11"/>
      <c r="JBG9" s="11"/>
      <c r="JBH9" s="11"/>
      <c r="JBI9" s="11"/>
      <c r="JBJ9" s="11"/>
      <c r="JBK9" s="11"/>
      <c r="JBL9" s="11"/>
      <c r="JBM9" s="11"/>
      <c r="JBN9" s="11"/>
      <c r="JBO9" s="11"/>
      <c r="JBP9" s="11"/>
      <c r="JBQ9" s="11"/>
      <c r="JBR9" s="11"/>
      <c r="JBS9" s="11"/>
      <c r="JBT9" s="11"/>
      <c r="JBU9" s="11"/>
      <c r="JBV9" s="11"/>
      <c r="JBW9" s="11"/>
      <c r="JBX9" s="11"/>
      <c r="JBY9" s="11"/>
      <c r="JBZ9" s="11"/>
      <c r="JCA9" s="11"/>
      <c r="JCB9" s="11"/>
      <c r="JCC9" s="11"/>
      <c r="JCD9" s="11"/>
      <c r="JCE9" s="11"/>
      <c r="JCF9" s="11"/>
      <c r="JCG9" s="11"/>
      <c r="JCH9" s="11"/>
      <c r="JCI9" s="11"/>
      <c r="JCJ9" s="11"/>
      <c r="JCK9" s="11"/>
      <c r="JCL9" s="11"/>
      <c r="JCM9" s="11"/>
      <c r="JCN9" s="11"/>
      <c r="JCO9" s="11"/>
      <c r="JCP9" s="11"/>
      <c r="JCQ9" s="11"/>
      <c r="JCR9" s="11"/>
      <c r="JCS9" s="11"/>
      <c r="JCT9" s="11"/>
      <c r="JCU9" s="11"/>
      <c r="JCV9" s="11"/>
      <c r="JCW9" s="11"/>
      <c r="JCX9" s="11"/>
      <c r="JCY9" s="11"/>
      <c r="JCZ9" s="11"/>
      <c r="JDA9" s="11"/>
      <c r="JDB9" s="11"/>
      <c r="JDC9" s="11"/>
      <c r="JDD9" s="11"/>
      <c r="JDE9" s="11"/>
      <c r="JDF9" s="11"/>
      <c r="JDG9" s="11"/>
      <c r="JDH9" s="11"/>
      <c r="JDI9" s="11"/>
      <c r="JDJ9" s="11"/>
      <c r="JDK9" s="11"/>
      <c r="JDL9" s="11"/>
      <c r="JDM9" s="11"/>
      <c r="JDN9" s="11"/>
      <c r="JDO9" s="11"/>
      <c r="JDP9" s="11"/>
      <c r="JDQ9" s="11"/>
      <c r="JDR9" s="11"/>
      <c r="JDS9" s="11"/>
      <c r="JDT9" s="11"/>
      <c r="JDU9" s="11"/>
      <c r="JDV9" s="11"/>
      <c r="JDW9" s="11"/>
      <c r="JDX9" s="11"/>
      <c r="JDY9" s="11"/>
      <c r="JDZ9" s="11"/>
      <c r="JEA9" s="11"/>
      <c r="JEB9" s="11"/>
      <c r="JEC9" s="11"/>
      <c r="JED9" s="11"/>
      <c r="JEE9" s="11"/>
      <c r="JEF9" s="11"/>
      <c r="JEG9" s="11"/>
      <c r="JEH9" s="11"/>
      <c r="JEI9" s="11"/>
      <c r="JEJ9" s="11"/>
      <c r="JEK9" s="11"/>
      <c r="JEL9" s="11"/>
      <c r="JEM9" s="11"/>
      <c r="JEN9" s="11"/>
      <c r="JEO9" s="11"/>
      <c r="JEP9" s="11"/>
      <c r="JEQ9" s="11"/>
      <c r="JER9" s="11"/>
      <c r="JES9" s="11"/>
      <c r="JET9" s="11"/>
      <c r="JEU9" s="11"/>
      <c r="JEV9" s="11"/>
      <c r="JEW9" s="11"/>
      <c r="JEX9" s="11"/>
      <c r="JEY9" s="11"/>
      <c r="JEZ9" s="11"/>
      <c r="JFA9" s="11"/>
      <c r="JFB9" s="11"/>
      <c r="JFC9" s="11"/>
      <c r="JFD9" s="11"/>
      <c r="JFE9" s="11"/>
      <c r="JFF9" s="11"/>
      <c r="JFG9" s="11"/>
      <c r="JFH9" s="11"/>
      <c r="JFI9" s="11"/>
      <c r="JFJ9" s="11"/>
      <c r="JFK9" s="11"/>
      <c r="JFL9" s="11"/>
      <c r="JFM9" s="11"/>
      <c r="JFN9" s="11"/>
      <c r="JFO9" s="11"/>
      <c r="JFP9" s="11"/>
      <c r="JFQ9" s="11"/>
      <c r="JFR9" s="11"/>
      <c r="JFS9" s="11"/>
      <c r="JFT9" s="11"/>
      <c r="JFU9" s="11"/>
      <c r="JFV9" s="11"/>
      <c r="JFW9" s="11"/>
      <c r="JFX9" s="11"/>
      <c r="JFY9" s="11"/>
      <c r="JFZ9" s="11"/>
      <c r="JGA9" s="11"/>
      <c r="JGB9" s="11"/>
      <c r="JGC9" s="11"/>
      <c r="JGD9" s="11"/>
      <c r="JGE9" s="11"/>
      <c r="JGF9" s="11"/>
      <c r="JGG9" s="11"/>
      <c r="JGH9" s="11"/>
      <c r="JGI9" s="11"/>
      <c r="JGJ9" s="11"/>
      <c r="JGK9" s="11"/>
      <c r="JGL9" s="11"/>
      <c r="JGM9" s="11"/>
      <c r="JGN9" s="11"/>
      <c r="JGO9" s="11"/>
      <c r="JGP9" s="11"/>
      <c r="JGQ9" s="11"/>
      <c r="JGR9" s="11"/>
      <c r="JGS9" s="11"/>
      <c r="JGT9" s="11"/>
      <c r="JGU9" s="11"/>
      <c r="JGV9" s="11"/>
      <c r="JGW9" s="11"/>
      <c r="JGX9" s="11"/>
      <c r="JGY9" s="11"/>
      <c r="JGZ9" s="11"/>
      <c r="JHA9" s="11"/>
      <c r="JHB9" s="11"/>
      <c r="JHC9" s="11"/>
      <c r="JHD9" s="11"/>
      <c r="JHE9" s="11"/>
      <c r="JHF9" s="11"/>
      <c r="JHG9" s="11"/>
      <c r="JHH9" s="11"/>
      <c r="JHI9" s="11"/>
      <c r="JHJ9" s="11"/>
      <c r="JHK9" s="11"/>
      <c r="JHL9" s="11"/>
      <c r="JHM9" s="11"/>
      <c r="JHN9" s="11"/>
      <c r="JHO9" s="11"/>
      <c r="JHP9" s="11"/>
      <c r="JHQ9" s="11"/>
      <c r="JHR9" s="11"/>
      <c r="JHS9" s="11"/>
      <c r="JHT9" s="11"/>
      <c r="JHU9" s="11"/>
      <c r="JHV9" s="11"/>
      <c r="JHW9" s="11"/>
      <c r="JHX9" s="11"/>
      <c r="JHY9" s="11"/>
      <c r="JHZ9" s="11"/>
      <c r="JIA9" s="11"/>
      <c r="JIB9" s="11"/>
      <c r="JIC9" s="11"/>
      <c r="JID9" s="11"/>
      <c r="JIE9" s="11"/>
      <c r="JIF9" s="11"/>
      <c r="JIG9" s="11"/>
      <c r="JIH9" s="11"/>
      <c r="JII9" s="11"/>
      <c r="JIJ9" s="11"/>
      <c r="JIK9" s="11"/>
      <c r="JIL9" s="11"/>
      <c r="JIM9" s="11"/>
      <c r="JIN9" s="11"/>
      <c r="JIO9" s="11"/>
      <c r="JIP9" s="11"/>
      <c r="JIQ9" s="11"/>
      <c r="JIR9" s="11"/>
      <c r="JIS9" s="11"/>
      <c r="JIT9" s="11"/>
      <c r="JIU9" s="11"/>
      <c r="JIV9" s="11"/>
      <c r="JIW9" s="11"/>
      <c r="JIX9" s="11"/>
      <c r="JIY9" s="11"/>
      <c r="JIZ9" s="11"/>
      <c r="JJA9" s="11"/>
      <c r="JJB9" s="11"/>
      <c r="JJC9" s="11"/>
      <c r="JJD9" s="11"/>
      <c r="JJE9" s="11"/>
      <c r="JJF9" s="11"/>
      <c r="JJG9" s="11"/>
      <c r="JJH9" s="11"/>
      <c r="JJI9" s="11"/>
      <c r="JJJ9" s="11"/>
      <c r="JJK9" s="11"/>
      <c r="JJL9" s="11"/>
      <c r="JJM9" s="11"/>
      <c r="JJN9" s="11"/>
      <c r="JJO9" s="11"/>
      <c r="JJP9" s="11"/>
      <c r="JJQ9" s="11"/>
      <c r="JJR9" s="11"/>
      <c r="JJS9" s="11"/>
      <c r="JJT9" s="11"/>
      <c r="JJU9" s="11"/>
      <c r="JJV9" s="11"/>
      <c r="JJW9" s="11"/>
      <c r="JJX9" s="11"/>
      <c r="JJY9" s="11"/>
      <c r="JJZ9" s="11"/>
      <c r="JKA9" s="11"/>
      <c r="JKB9" s="11"/>
      <c r="JKC9" s="11"/>
      <c r="JKD9" s="11"/>
      <c r="JKE9" s="11"/>
      <c r="JKF9" s="11"/>
      <c r="JKG9" s="11"/>
      <c r="JKH9" s="11"/>
      <c r="JKI9" s="11"/>
      <c r="JKJ9" s="11"/>
      <c r="JKK9" s="11"/>
      <c r="JKL9" s="11"/>
      <c r="JKM9" s="11"/>
      <c r="JKN9" s="11"/>
      <c r="JKO9" s="11"/>
      <c r="JKP9" s="11"/>
      <c r="JKQ9" s="11"/>
      <c r="JKR9" s="11"/>
      <c r="JKS9" s="11"/>
      <c r="JKT9" s="11"/>
      <c r="JKU9" s="11"/>
      <c r="JKV9" s="11"/>
      <c r="JKW9" s="11"/>
      <c r="JKX9" s="11"/>
      <c r="JKY9" s="11"/>
      <c r="JKZ9" s="11"/>
      <c r="JLA9" s="11"/>
      <c r="JLB9" s="11"/>
      <c r="JLC9" s="11"/>
      <c r="JLD9" s="11"/>
      <c r="JLE9" s="11"/>
      <c r="JLF9" s="11"/>
      <c r="JLG9" s="11"/>
      <c r="JLH9" s="11"/>
      <c r="JLI9" s="11"/>
      <c r="JLJ9" s="11"/>
      <c r="JLK9" s="11"/>
      <c r="JLL9" s="11"/>
      <c r="JLM9" s="11"/>
      <c r="JLN9" s="11"/>
      <c r="JLO9" s="11"/>
      <c r="JLP9" s="11"/>
      <c r="JLQ9" s="11"/>
      <c r="JLR9" s="11"/>
      <c r="JLS9" s="11"/>
      <c r="JLT9" s="11"/>
      <c r="JLU9" s="11"/>
      <c r="JLV9" s="11"/>
      <c r="JLW9" s="11"/>
      <c r="JLX9" s="11"/>
      <c r="JLY9" s="11"/>
      <c r="JLZ9" s="11"/>
      <c r="JMA9" s="11"/>
      <c r="JMB9" s="11"/>
      <c r="JMC9" s="11"/>
      <c r="JMD9" s="11"/>
      <c r="JME9" s="11"/>
      <c r="JMF9" s="11"/>
      <c r="JMG9" s="11"/>
      <c r="JMH9" s="11"/>
      <c r="JMI9" s="11"/>
      <c r="JMJ9" s="11"/>
      <c r="JMK9" s="11"/>
      <c r="JML9" s="11"/>
      <c r="JMM9" s="11"/>
      <c r="JMN9" s="11"/>
      <c r="JMO9" s="11"/>
      <c r="JMP9" s="11"/>
      <c r="JMQ9" s="11"/>
      <c r="JMR9" s="11"/>
      <c r="JMS9" s="11"/>
      <c r="JMT9" s="11"/>
      <c r="JMU9" s="11"/>
      <c r="JMV9" s="11"/>
      <c r="JMW9" s="11"/>
      <c r="JMX9" s="11"/>
      <c r="JMY9" s="11"/>
      <c r="JMZ9" s="11"/>
      <c r="JNA9" s="11"/>
      <c r="JNB9" s="11"/>
      <c r="JNC9" s="11"/>
      <c r="JND9" s="11"/>
      <c r="JNE9" s="11"/>
      <c r="JNF9" s="11"/>
      <c r="JNG9" s="11"/>
      <c r="JNH9" s="11"/>
      <c r="JNI9" s="11"/>
      <c r="JNJ9" s="11"/>
      <c r="JNK9" s="11"/>
      <c r="JNL9" s="11"/>
      <c r="JNM9" s="11"/>
      <c r="JNN9" s="11"/>
      <c r="JNO9" s="11"/>
      <c r="JNP9" s="11"/>
      <c r="JNQ9" s="11"/>
      <c r="JNR9" s="11"/>
      <c r="JNS9" s="11"/>
      <c r="JNT9" s="11"/>
      <c r="JNU9" s="11"/>
      <c r="JNV9" s="11"/>
      <c r="JNW9" s="11"/>
      <c r="JNX9" s="11"/>
      <c r="JNY9" s="11"/>
      <c r="JNZ9" s="11"/>
      <c r="JOA9" s="11"/>
      <c r="JOB9" s="11"/>
      <c r="JOC9" s="11"/>
      <c r="JOD9" s="11"/>
      <c r="JOE9" s="11"/>
      <c r="JOF9" s="11"/>
      <c r="JOG9" s="11"/>
      <c r="JOH9" s="11"/>
      <c r="JOI9" s="11"/>
      <c r="JOJ9" s="11"/>
      <c r="JOK9" s="11"/>
      <c r="JOL9" s="11"/>
      <c r="JOM9" s="11"/>
      <c r="JON9" s="11"/>
      <c r="JOO9" s="11"/>
      <c r="JOP9" s="11"/>
      <c r="JOQ9" s="11"/>
      <c r="JOR9" s="11"/>
      <c r="JOS9" s="11"/>
      <c r="JOT9" s="11"/>
      <c r="JOU9" s="11"/>
      <c r="JOV9" s="11"/>
      <c r="JOW9" s="11"/>
      <c r="JOX9" s="11"/>
      <c r="JOY9" s="11"/>
      <c r="JOZ9" s="11"/>
      <c r="JPA9" s="11"/>
      <c r="JPB9" s="11"/>
      <c r="JPC9" s="11"/>
      <c r="JPD9" s="11"/>
      <c r="JPE9" s="11"/>
      <c r="JPF9" s="11"/>
      <c r="JPG9" s="11"/>
      <c r="JPH9" s="11"/>
      <c r="JPI9" s="11"/>
      <c r="JPJ9" s="11"/>
      <c r="JPK9" s="11"/>
      <c r="JPL9" s="11"/>
      <c r="JPM9" s="11"/>
      <c r="JPN9" s="11"/>
      <c r="JPO9" s="11"/>
      <c r="JPP9" s="11"/>
      <c r="JPQ9" s="11"/>
      <c r="JPR9" s="11"/>
      <c r="JPS9" s="11"/>
      <c r="JPT9" s="11"/>
      <c r="JPU9" s="11"/>
      <c r="JPV9" s="11"/>
      <c r="JPW9" s="11"/>
      <c r="JPX9" s="11"/>
      <c r="JPY9" s="11"/>
      <c r="JPZ9" s="11"/>
      <c r="JQA9" s="11"/>
      <c r="JQB9" s="11"/>
      <c r="JQC9" s="11"/>
      <c r="JQD9" s="11"/>
      <c r="JQE9" s="11"/>
      <c r="JQF9" s="11"/>
      <c r="JQG9" s="11"/>
      <c r="JQH9" s="11"/>
      <c r="JQI9" s="11"/>
      <c r="JQJ9" s="11"/>
      <c r="JQK9" s="11"/>
      <c r="JQL9" s="11"/>
      <c r="JQM9" s="11"/>
      <c r="JQN9" s="11"/>
      <c r="JQO9" s="11"/>
      <c r="JQP9" s="11"/>
      <c r="JQQ9" s="11"/>
      <c r="JQR9" s="11"/>
      <c r="JQS9" s="11"/>
      <c r="JQT9" s="11"/>
      <c r="JQU9" s="11"/>
      <c r="JQV9" s="11"/>
      <c r="JQW9" s="11"/>
      <c r="JQX9" s="11"/>
      <c r="JQY9" s="11"/>
      <c r="JQZ9" s="11"/>
      <c r="JRA9" s="11"/>
      <c r="JRB9" s="11"/>
      <c r="JRC9" s="11"/>
      <c r="JRD9" s="11"/>
      <c r="JRE9" s="11"/>
      <c r="JRF9" s="11"/>
      <c r="JRG9" s="11"/>
      <c r="JRH9" s="11"/>
      <c r="JRI9" s="11"/>
      <c r="JRJ9" s="11"/>
      <c r="JRK9" s="11"/>
      <c r="JRL9" s="11"/>
      <c r="JRM9" s="11"/>
      <c r="JRN9" s="11"/>
      <c r="JRO9" s="11"/>
      <c r="JRP9" s="11"/>
      <c r="JRQ9" s="11"/>
      <c r="JRR9" s="11"/>
      <c r="JRS9" s="11"/>
      <c r="JRT9" s="11"/>
      <c r="JRU9" s="11"/>
      <c r="JRV9" s="11"/>
      <c r="JRW9" s="11"/>
      <c r="JRX9" s="11"/>
      <c r="JRY9" s="11"/>
      <c r="JRZ9" s="11"/>
      <c r="JSA9" s="11"/>
      <c r="JSB9" s="11"/>
      <c r="JSC9" s="11"/>
      <c r="JSD9" s="11"/>
      <c r="JSE9" s="11"/>
      <c r="JSF9" s="11"/>
      <c r="JSG9" s="11"/>
      <c r="JSH9" s="11"/>
      <c r="JSI9" s="11"/>
      <c r="JSJ9" s="11"/>
      <c r="JSK9" s="11"/>
      <c r="JSL9" s="11"/>
      <c r="JSM9" s="11"/>
      <c r="JSN9" s="11"/>
      <c r="JSO9" s="11"/>
      <c r="JSP9" s="11"/>
      <c r="JSQ9" s="11"/>
      <c r="JSR9" s="11"/>
      <c r="JSS9" s="11"/>
      <c r="JST9" s="11"/>
      <c r="JSU9" s="11"/>
      <c r="JSV9" s="11"/>
      <c r="JSW9" s="11"/>
      <c r="JSX9" s="11"/>
      <c r="JSY9" s="11"/>
      <c r="JSZ9" s="11"/>
      <c r="JTA9" s="11"/>
      <c r="JTB9" s="11"/>
      <c r="JTC9" s="11"/>
      <c r="JTD9" s="11"/>
      <c r="JTE9" s="11"/>
      <c r="JTF9" s="11"/>
      <c r="JTG9" s="11"/>
      <c r="JTH9" s="11"/>
      <c r="JTI9" s="11"/>
      <c r="JTJ9" s="11"/>
      <c r="JTK9" s="11"/>
      <c r="JTL9" s="11"/>
      <c r="JTM9" s="11"/>
      <c r="JTN9" s="11"/>
      <c r="JTO9" s="11"/>
      <c r="JTP9" s="11"/>
      <c r="JTQ9" s="11"/>
      <c r="JTR9" s="11"/>
      <c r="JTS9" s="11"/>
      <c r="JTT9" s="11"/>
      <c r="JTU9" s="11"/>
      <c r="JTV9" s="11"/>
      <c r="JTW9" s="11"/>
      <c r="JTX9" s="11"/>
      <c r="JTY9" s="11"/>
      <c r="JTZ9" s="11"/>
      <c r="JUA9" s="11"/>
      <c r="JUB9" s="11"/>
      <c r="JUC9" s="11"/>
      <c r="JUD9" s="11"/>
      <c r="JUE9" s="11"/>
      <c r="JUF9" s="11"/>
      <c r="JUG9" s="11"/>
      <c r="JUH9" s="11"/>
      <c r="JUI9" s="11"/>
      <c r="JUJ9" s="11"/>
      <c r="JUK9" s="11"/>
      <c r="JUL9" s="11"/>
      <c r="JUM9" s="11"/>
      <c r="JUN9" s="11"/>
      <c r="JUO9" s="11"/>
      <c r="JUP9" s="11"/>
      <c r="JUQ9" s="11"/>
      <c r="JUR9" s="11"/>
      <c r="JUS9" s="11"/>
      <c r="JUT9" s="11"/>
      <c r="JUU9" s="11"/>
      <c r="JUV9" s="11"/>
      <c r="JUW9" s="11"/>
      <c r="JUX9" s="11"/>
      <c r="JUY9" s="11"/>
      <c r="JUZ9" s="11"/>
      <c r="JVA9" s="11"/>
      <c r="JVB9" s="11"/>
      <c r="JVC9" s="11"/>
      <c r="JVD9" s="11"/>
      <c r="JVE9" s="11"/>
      <c r="JVF9" s="11"/>
      <c r="JVG9" s="11"/>
      <c r="JVH9" s="11"/>
      <c r="JVI9" s="11"/>
      <c r="JVJ9" s="11"/>
      <c r="JVK9" s="11"/>
      <c r="JVL9" s="11"/>
      <c r="JVM9" s="11"/>
      <c r="JVN9" s="11"/>
      <c r="JVO9" s="11"/>
      <c r="JVP9" s="11"/>
      <c r="JVQ9" s="11"/>
      <c r="JVR9" s="11"/>
      <c r="JVS9" s="11"/>
      <c r="JVT9" s="11"/>
      <c r="JVU9" s="11"/>
      <c r="JVV9" s="11"/>
      <c r="JVW9" s="11"/>
      <c r="JVX9" s="11"/>
      <c r="JVY9" s="11"/>
      <c r="JVZ9" s="11"/>
      <c r="JWA9" s="11"/>
      <c r="JWB9" s="11"/>
      <c r="JWC9" s="11"/>
      <c r="JWD9" s="11"/>
      <c r="JWE9" s="11"/>
      <c r="JWF9" s="11"/>
      <c r="JWG9" s="11"/>
      <c r="JWH9" s="11"/>
      <c r="JWI9" s="11"/>
      <c r="JWJ9" s="11"/>
      <c r="JWK9" s="11"/>
      <c r="JWL9" s="11"/>
      <c r="JWM9" s="11"/>
      <c r="JWN9" s="11"/>
      <c r="JWO9" s="11"/>
      <c r="JWP9" s="11"/>
      <c r="JWQ9" s="11"/>
      <c r="JWR9" s="11"/>
      <c r="JWS9" s="11"/>
      <c r="JWT9" s="11"/>
      <c r="JWU9" s="11"/>
      <c r="JWV9" s="11"/>
      <c r="JWW9" s="11"/>
      <c r="JWX9" s="11"/>
      <c r="JWY9" s="11"/>
      <c r="JWZ9" s="11"/>
      <c r="JXA9" s="11"/>
      <c r="JXB9" s="11"/>
      <c r="JXC9" s="11"/>
      <c r="JXD9" s="11"/>
      <c r="JXE9" s="11"/>
      <c r="JXF9" s="11"/>
      <c r="JXG9" s="11"/>
      <c r="JXH9" s="11"/>
      <c r="JXI9" s="11"/>
      <c r="JXJ9" s="11"/>
      <c r="JXK9" s="11"/>
      <c r="JXL9" s="11"/>
      <c r="JXM9" s="11"/>
      <c r="JXN9" s="11"/>
      <c r="JXO9" s="11"/>
      <c r="JXP9" s="11"/>
      <c r="JXQ9" s="11"/>
      <c r="JXR9" s="11"/>
      <c r="JXS9" s="11"/>
      <c r="JXT9" s="11"/>
      <c r="JXU9" s="11"/>
      <c r="JXV9" s="11"/>
      <c r="JXW9" s="11"/>
      <c r="JXX9" s="11"/>
      <c r="JXY9" s="11"/>
      <c r="JXZ9" s="11"/>
      <c r="JYA9" s="11"/>
      <c r="JYB9" s="11"/>
      <c r="JYC9" s="11"/>
      <c r="JYD9" s="11"/>
      <c r="JYE9" s="11"/>
      <c r="JYF9" s="11"/>
      <c r="JYG9" s="11"/>
      <c r="JYH9" s="11"/>
      <c r="JYI9" s="11"/>
      <c r="JYJ9" s="11"/>
      <c r="JYK9" s="11"/>
      <c r="JYL9" s="11"/>
      <c r="JYM9" s="11"/>
      <c r="JYN9" s="11"/>
      <c r="JYO9" s="11"/>
      <c r="JYP9" s="11"/>
      <c r="JYQ9" s="11"/>
      <c r="JYR9" s="11"/>
      <c r="JYS9" s="11"/>
      <c r="JYT9" s="11"/>
      <c r="JYU9" s="11"/>
      <c r="JYV9" s="11"/>
      <c r="JYW9" s="11"/>
      <c r="JYX9" s="11"/>
      <c r="JYY9" s="11"/>
      <c r="JYZ9" s="11"/>
      <c r="JZA9" s="11"/>
      <c r="JZB9" s="11"/>
      <c r="JZC9" s="11"/>
      <c r="JZD9" s="11"/>
      <c r="JZE9" s="11"/>
      <c r="JZF9" s="11"/>
      <c r="JZG9" s="11"/>
      <c r="JZH9" s="11"/>
      <c r="JZI9" s="11"/>
      <c r="JZJ9" s="11"/>
      <c r="JZK9" s="11"/>
      <c r="JZL9" s="11"/>
      <c r="JZM9" s="11"/>
      <c r="JZN9" s="11"/>
      <c r="JZO9" s="11"/>
      <c r="JZP9" s="11"/>
      <c r="JZQ9" s="11"/>
      <c r="JZR9" s="11"/>
      <c r="JZS9" s="11"/>
      <c r="JZT9" s="11"/>
      <c r="JZU9" s="11"/>
      <c r="JZV9" s="11"/>
      <c r="JZW9" s="11"/>
      <c r="JZX9" s="11"/>
      <c r="JZY9" s="11"/>
      <c r="JZZ9" s="11"/>
      <c r="KAA9" s="11"/>
      <c r="KAB9" s="11"/>
      <c r="KAC9" s="11"/>
      <c r="KAD9" s="11"/>
      <c r="KAE9" s="11"/>
      <c r="KAF9" s="11"/>
      <c r="KAG9" s="11"/>
      <c r="KAH9" s="11"/>
      <c r="KAI9" s="11"/>
      <c r="KAJ9" s="11"/>
      <c r="KAK9" s="11"/>
      <c r="KAL9" s="11"/>
      <c r="KAM9" s="11"/>
      <c r="KAN9" s="11"/>
      <c r="KAO9" s="11"/>
      <c r="KAP9" s="11"/>
      <c r="KAQ9" s="11"/>
      <c r="KAR9" s="11"/>
      <c r="KAS9" s="11"/>
      <c r="KAT9" s="11"/>
      <c r="KAU9" s="11"/>
      <c r="KAV9" s="11"/>
      <c r="KAW9" s="11"/>
      <c r="KAX9" s="11"/>
      <c r="KAY9" s="11"/>
      <c r="KAZ9" s="11"/>
      <c r="KBA9" s="11"/>
      <c r="KBB9" s="11"/>
      <c r="KBC9" s="11"/>
      <c r="KBD9" s="11"/>
      <c r="KBE9" s="11"/>
      <c r="KBF9" s="11"/>
      <c r="KBG9" s="11"/>
      <c r="KBH9" s="11"/>
      <c r="KBI9" s="11"/>
      <c r="KBJ9" s="11"/>
      <c r="KBK9" s="11"/>
      <c r="KBL9" s="11"/>
      <c r="KBM9" s="11"/>
      <c r="KBN9" s="11"/>
      <c r="KBO9" s="11"/>
      <c r="KBP9" s="11"/>
      <c r="KBQ9" s="11"/>
      <c r="KBR9" s="11"/>
      <c r="KBS9" s="11"/>
      <c r="KBT9" s="11"/>
      <c r="KBU9" s="11"/>
      <c r="KBV9" s="11"/>
      <c r="KBW9" s="11"/>
      <c r="KBX9" s="11"/>
      <c r="KBY9" s="11"/>
      <c r="KBZ9" s="11"/>
      <c r="KCA9" s="11"/>
      <c r="KCB9" s="11"/>
      <c r="KCC9" s="11"/>
      <c r="KCD9" s="11"/>
      <c r="KCE9" s="11"/>
      <c r="KCF9" s="11"/>
      <c r="KCG9" s="11"/>
      <c r="KCH9" s="11"/>
      <c r="KCI9" s="11"/>
      <c r="KCJ9" s="11"/>
      <c r="KCK9" s="11"/>
      <c r="KCL9" s="11"/>
      <c r="KCM9" s="11"/>
      <c r="KCN9" s="11"/>
      <c r="KCO9" s="11"/>
      <c r="KCP9" s="11"/>
      <c r="KCQ9" s="11"/>
      <c r="KCR9" s="11"/>
      <c r="KCS9" s="11"/>
      <c r="KCT9" s="11"/>
      <c r="KCU9" s="11"/>
      <c r="KCV9" s="11"/>
      <c r="KCW9" s="11"/>
      <c r="KCX9" s="11"/>
      <c r="KCY9" s="11"/>
      <c r="KCZ9" s="11"/>
      <c r="KDA9" s="11"/>
      <c r="KDB9" s="11"/>
      <c r="KDC9" s="11"/>
      <c r="KDD9" s="11"/>
      <c r="KDE9" s="11"/>
      <c r="KDF9" s="11"/>
      <c r="KDG9" s="11"/>
      <c r="KDH9" s="11"/>
      <c r="KDI9" s="11"/>
      <c r="KDJ9" s="11"/>
      <c r="KDK9" s="11"/>
      <c r="KDL9" s="11"/>
      <c r="KDM9" s="11"/>
      <c r="KDN9" s="11"/>
      <c r="KDO9" s="11"/>
      <c r="KDP9" s="11"/>
      <c r="KDQ9" s="11"/>
      <c r="KDR9" s="11"/>
      <c r="KDS9" s="11"/>
      <c r="KDT9" s="11"/>
      <c r="KDU9" s="11"/>
      <c r="KDV9" s="11"/>
      <c r="KDW9" s="11"/>
      <c r="KDX9" s="11"/>
      <c r="KDY9" s="11"/>
      <c r="KDZ9" s="11"/>
      <c r="KEA9" s="11"/>
      <c r="KEB9" s="11"/>
      <c r="KEC9" s="11"/>
      <c r="KED9" s="11"/>
      <c r="KEE9" s="11"/>
      <c r="KEF9" s="11"/>
      <c r="KEG9" s="11"/>
      <c r="KEH9" s="11"/>
      <c r="KEI9" s="11"/>
      <c r="KEJ9" s="11"/>
      <c r="KEK9" s="11"/>
      <c r="KEL9" s="11"/>
      <c r="KEM9" s="11"/>
      <c r="KEN9" s="11"/>
      <c r="KEO9" s="11"/>
      <c r="KEP9" s="11"/>
      <c r="KEQ9" s="11"/>
      <c r="KER9" s="11"/>
      <c r="KES9" s="11"/>
      <c r="KET9" s="11"/>
      <c r="KEU9" s="11"/>
      <c r="KEV9" s="11"/>
      <c r="KEW9" s="11"/>
      <c r="KEX9" s="11"/>
      <c r="KEY9" s="11"/>
      <c r="KEZ9" s="11"/>
      <c r="KFA9" s="11"/>
      <c r="KFB9" s="11"/>
      <c r="KFC9" s="11"/>
      <c r="KFD9" s="11"/>
      <c r="KFE9" s="11"/>
      <c r="KFF9" s="11"/>
      <c r="KFG9" s="11"/>
      <c r="KFH9" s="11"/>
      <c r="KFI9" s="11"/>
      <c r="KFJ9" s="11"/>
      <c r="KFK9" s="11"/>
      <c r="KFL9" s="11"/>
      <c r="KFM9" s="11"/>
      <c r="KFN9" s="11"/>
      <c r="KFO9" s="11"/>
      <c r="KFP9" s="11"/>
      <c r="KFQ9" s="11"/>
      <c r="KFR9" s="11"/>
      <c r="KFS9" s="11"/>
      <c r="KFT9" s="11"/>
      <c r="KFU9" s="11"/>
      <c r="KFV9" s="11"/>
      <c r="KFW9" s="11"/>
      <c r="KFX9" s="11"/>
      <c r="KFY9" s="11"/>
      <c r="KFZ9" s="11"/>
      <c r="KGA9" s="11"/>
      <c r="KGB9" s="11"/>
      <c r="KGC9" s="11"/>
      <c r="KGD9" s="11"/>
      <c r="KGE9" s="11"/>
      <c r="KGF9" s="11"/>
      <c r="KGG9" s="11"/>
      <c r="KGH9" s="11"/>
      <c r="KGI9" s="11"/>
      <c r="KGJ9" s="11"/>
      <c r="KGK9" s="11"/>
      <c r="KGL9" s="11"/>
      <c r="KGM9" s="11"/>
      <c r="KGN9" s="11"/>
      <c r="KGO9" s="11"/>
      <c r="KGP9" s="11"/>
      <c r="KGQ9" s="11"/>
      <c r="KGR9" s="11"/>
      <c r="KGS9" s="11"/>
      <c r="KGT9" s="11"/>
      <c r="KGU9" s="11"/>
      <c r="KGV9" s="11"/>
      <c r="KGW9" s="11"/>
      <c r="KGX9" s="11"/>
      <c r="KGY9" s="11"/>
      <c r="KGZ9" s="11"/>
      <c r="KHA9" s="11"/>
      <c r="KHB9" s="11"/>
      <c r="KHC9" s="11"/>
      <c r="KHD9" s="11"/>
      <c r="KHE9" s="11"/>
      <c r="KHF9" s="11"/>
      <c r="KHG9" s="11"/>
      <c r="KHH9" s="11"/>
      <c r="KHI9" s="11"/>
      <c r="KHJ9" s="11"/>
      <c r="KHK9" s="11"/>
      <c r="KHL9" s="11"/>
      <c r="KHM9" s="11"/>
      <c r="KHN9" s="11"/>
      <c r="KHO9" s="11"/>
      <c r="KHP9" s="11"/>
      <c r="KHQ9" s="11"/>
      <c r="KHR9" s="11"/>
      <c r="KHS9" s="11"/>
      <c r="KHT9" s="11"/>
      <c r="KHU9" s="11"/>
      <c r="KHV9" s="11"/>
      <c r="KHW9" s="11"/>
      <c r="KHX9" s="11"/>
      <c r="KHY9" s="11"/>
      <c r="KHZ9" s="11"/>
      <c r="KIA9" s="11"/>
      <c r="KIB9" s="11"/>
      <c r="KIC9" s="11"/>
      <c r="KID9" s="11"/>
      <c r="KIE9" s="11"/>
      <c r="KIF9" s="11"/>
      <c r="KIG9" s="11"/>
      <c r="KIH9" s="11"/>
      <c r="KII9" s="11"/>
      <c r="KIJ9" s="11"/>
      <c r="KIK9" s="11"/>
      <c r="KIL9" s="11"/>
      <c r="KIM9" s="11"/>
      <c r="KIN9" s="11"/>
      <c r="KIO9" s="11"/>
      <c r="KIP9" s="11"/>
      <c r="KIQ9" s="11"/>
      <c r="KIR9" s="11"/>
      <c r="KIS9" s="11"/>
      <c r="KIT9" s="11"/>
      <c r="KIU9" s="11"/>
      <c r="KIV9" s="11"/>
      <c r="KIW9" s="11"/>
      <c r="KIX9" s="11"/>
      <c r="KIY9" s="11"/>
      <c r="KIZ9" s="11"/>
      <c r="KJA9" s="11"/>
      <c r="KJB9" s="11"/>
      <c r="KJC9" s="11"/>
      <c r="KJD9" s="11"/>
      <c r="KJE9" s="11"/>
      <c r="KJF9" s="11"/>
      <c r="KJG9" s="11"/>
      <c r="KJH9" s="11"/>
      <c r="KJI9" s="11"/>
      <c r="KJJ9" s="11"/>
      <c r="KJK9" s="11"/>
      <c r="KJL9" s="11"/>
      <c r="KJM9" s="11"/>
      <c r="KJN9" s="11"/>
      <c r="KJO9" s="11"/>
      <c r="KJP9" s="11"/>
      <c r="KJQ9" s="11"/>
      <c r="KJR9" s="11"/>
      <c r="KJS9" s="11"/>
      <c r="KJT9" s="11"/>
      <c r="KJU9" s="11"/>
      <c r="KJV9" s="11"/>
      <c r="KJW9" s="11"/>
      <c r="KJX9" s="11"/>
      <c r="KJY9" s="11"/>
      <c r="KJZ9" s="11"/>
      <c r="KKA9" s="11"/>
      <c r="KKB9" s="11"/>
      <c r="KKC9" s="11"/>
      <c r="KKD9" s="11"/>
      <c r="KKE9" s="11"/>
      <c r="KKF9" s="11"/>
      <c r="KKG9" s="11"/>
      <c r="KKH9" s="11"/>
      <c r="KKI9" s="11"/>
      <c r="KKJ9" s="11"/>
      <c r="KKK9" s="11"/>
      <c r="KKL9" s="11"/>
      <c r="KKM9" s="11"/>
      <c r="KKN9" s="11"/>
      <c r="KKO9" s="11"/>
      <c r="KKP9" s="11"/>
      <c r="KKQ9" s="11"/>
      <c r="KKR9" s="11"/>
      <c r="KKS9" s="11"/>
      <c r="KKT9" s="11"/>
      <c r="KKU9" s="11"/>
      <c r="KKV9" s="11"/>
      <c r="KKW9" s="11"/>
      <c r="KKX9" s="11"/>
      <c r="KKY9" s="11"/>
      <c r="KKZ9" s="11"/>
      <c r="KLA9" s="11"/>
      <c r="KLB9" s="11"/>
      <c r="KLC9" s="11"/>
      <c r="KLD9" s="11"/>
      <c r="KLE9" s="11"/>
      <c r="KLF9" s="11"/>
      <c r="KLG9" s="11"/>
      <c r="KLH9" s="11"/>
      <c r="KLI9" s="11"/>
      <c r="KLJ9" s="11"/>
      <c r="KLK9" s="11"/>
      <c r="KLL9" s="11"/>
      <c r="KLM9" s="11"/>
      <c r="KLN9" s="11"/>
      <c r="KLO9" s="11"/>
      <c r="KLP9" s="11"/>
      <c r="KLQ9" s="11"/>
      <c r="KLR9" s="11"/>
      <c r="KLS9" s="11"/>
      <c r="KLT9" s="11"/>
      <c r="KLU9" s="11"/>
      <c r="KLV9" s="11"/>
      <c r="KLW9" s="11"/>
      <c r="KLX9" s="11"/>
      <c r="KLY9" s="11"/>
      <c r="KLZ9" s="11"/>
      <c r="KMA9" s="11"/>
      <c r="KMB9" s="11"/>
      <c r="KMC9" s="11"/>
      <c r="KMD9" s="11"/>
      <c r="KME9" s="11"/>
      <c r="KMF9" s="11"/>
      <c r="KMG9" s="11"/>
      <c r="KMH9" s="11"/>
      <c r="KMI9" s="11"/>
      <c r="KMJ9" s="11"/>
      <c r="KMK9" s="11"/>
      <c r="KML9" s="11"/>
      <c r="KMM9" s="11"/>
      <c r="KMN9" s="11"/>
      <c r="KMO9" s="11"/>
      <c r="KMP9" s="11"/>
      <c r="KMQ9" s="11"/>
      <c r="KMR9" s="11"/>
      <c r="KMS9" s="11"/>
      <c r="KMT9" s="11"/>
      <c r="KMU9" s="11"/>
      <c r="KMV9" s="11"/>
      <c r="KMW9" s="11"/>
      <c r="KMX9" s="11"/>
      <c r="KMY9" s="11"/>
      <c r="KMZ9" s="11"/>
      <c r="KNA9" s="11"/>
      <c r="KNB9" s="11"/>
      <c r="KNC9" s="11"/>
      <c r="KND9" s="11"/>
      <c r="KNE9" s="11"/>
      <c r="KNF9" s="11"/>
      <c r="KNG9" s="11"/>
      <c r="KNH9" s="11"/>
      <c r="KNI9" s="11"/>
      <c r="KNJ9" s="11"/>
      <c r="KNK9" s="11"/>
      <c r="KNL9" s="11"/>
      <c r="KNM9" s="11"/>
      <c r="KNN9" s="11"/>
      <c r="KNO9" s="11"/>
      <c r="KNP9" s="11"/>
      <c r="KNQ9" s="11"/>
      <c r="KNR9" s="11"/>
      <c r="KNS9" s="11"/>
      <c r="KNT9" s="11"/>
      <c r="KNU9" s="11"/>
      <c r="KNV9" s="11"/>
      <c r="KNW9" s="11"/>
      <c r="KNX9" s="11"/>
      <c r="KNY9" s="11"/>
      <c r="KNZ9" s="11"/>
      <c r="KOA9" s="11"/>
      <c r="KOB9" s="11"/>
      <c r="KOC9" s="11"/>
      <c r="KOD9" s="11"/>
      <c r="KOE9" s="11"/>
      <c r="KOF9" s="11"/>
      <c r="KOG9" s="11"/>
      <c r="KOH9" s="11"/>
      <c r="KOI9" s="11"/>
      <c r="KOJ9" s="11"/>
      <c r="KOK9" s="11"/>
      <c r="KOL9" s="11"/>
      <c r="KOM9" s="11"/>
      <c r="KON9" s="11"/>
      <c r="KOO9" s="11"/>
      <c r="KOP9" s="11"/>
      <c r="KOQ9" s="11"/>
      <c r="KOR9" s="11"/>
      <c r="KOS9" s="11"/>
      <c r="KOT9" s="11"/>
      <c r="KOU9" s="11"/>
      <c r="KOV9" s="11"/>
      <c r="KOW9" s="11"/>
      <c r="KOX9" s="11"/>
      <c r="KOY9" s="11"/>
      <c r="KOZ9" s="11"/>
      <c r="KPA9" s="11"/>
      <c r="KPB9" s="11"/>
      <c r="KPC9" s="11"/>
      <c r="KPD9" s="11"/>
      <c r="KPE9" s="11"/>
      <c r="KPF9" s="11"/>
      <c r="KPG9" s="11"/>
      <c r="KPH9" s="11"/>
      <c r="KPI9" s="11"/>
      <c r="KPJ9" s="11"/>
      <c r="KPK9" s="11"/>
      <c r="KPL9" s="11"/>
      <c r="KPM9" s="11"/>
      <c r="KPN9" s="11"/>
      <c r="KPO9" s="11"/>
      <c r="KPP9" s="11"/>
      <c r="KPQ9" s="11"/>
      <c r="KPR9" s="11"/>
      <c r="KPS9" s="11"/>
      <c r="KPT9" s="11"/>
      <c r="KPU9" s="11"/>
      <c r="KPV9" s="11"/>
      <c r="KPW9" s="11"/>
      <c r="KPX9" s="11"/>
      <c r="KPY9" s="11"/>
      <c r="KPZ9" s="11"/>
      <c r="KQA9" s="11"/>
      <c r="KQB9" s="11"/>
      <c r="KQC9" s="11"/>
      <c r="KQD9" s="11"/>
      <c r="KQE9" s="11"/>
      <c r="KQF9" s="11"/>
      <c r="KQG9" s="11"/>
      <c r="KQH9" s="11"/>
      <c r="KQI9" s="11"/>
      <c r="KQJ9" s="11"/>
      <c r="KQK9" s="11"/>
      <c r="KQL9" s="11"/>
      <c r="KQM9" s="11"/>
      <c r="KQN9" s="11"/>
      <c r="KQO9" s="11"/>
      <c r="KQP9" s="11"/>
      <c r="KQQ9" s="11"/>
      <c r="KQR9" s="11"/>
      <c r="KQS9" s="11"/>
      <c r="KQT9" s="11"/>
      <c r="KQU9" s="11"/>
      <c r="KQV9" s="11"/>
      <c r="KQW9" s="11"/>
      <c r="KQX9" s="11"/>
      <c r="KQY9" s="11"/>
      <c r="KQZ9" s="11"/>
      <c r="KRA9" s="11"/>
      <c r="KRB9" s="11"/>
      <c r="KRC9" s="11"/>
      <c r="KRD9" s="11"/>
      <c r="KRE9" s="11"/>
      <c r="KRF9" s="11"/>
      <c r="KRG9" s="11"/>
      <c r="KRH9" s="11"/>
      <c r="KRI9" s="11"/>
      <c r="KRJ9" s="11"/>
      <c r="KRK9" s="11"/>
      <c r="KRL9" s="11"/>
      <c r="KRM9" s="11"/>
      <c r="KRN9" s="11"/>
      <c r="KRO9" s="11"/>
      <c r="KRP9" s="11"/>
      <c r="KRQ9" s="11"/>
      <c r="KRR9" s="11"/>
      <c r="KRS9" s="11"/>
      <c r="KRT9" s="11"/>
      <c r="KRU9" s="11"/>
      <c r="KRV9" s="11"/>
      <c r="KRW9" s="11"/>
      <c r="KRX9" s="11"/>
      <c r="KRY9" s="11"/>
      <c r="KRZ9" s="11"/>
      <c r="KSA9" s="11"/>
      <c r="KSB9" s="11"/>
      <c r="KSC9" s="11"/>
      <c r="KSD9" s="11"/>
      <c r="KSE9" s="11"/>
      <c r="KSF9" s="11"/>
      <c r="KSG9" s="11"/>
      <c r="KSH9" s="11"/>
      <c r="KSI9" s="11"/>
      <c r="KSJ9" s="11"/>
      <c r="KSK9" s="11"/>
      <c r="KSL9" s="11"/>
      <c r="KSM9" s="11"/>
      <c r="KSN9" s="11"/>
      <c r="KSO9" s="11"/>
      <c r="KSP9" s="11"/>
      <c r="KSQ9" s="11"/>
      <c r="KSR9" s="11"/>
      <c r="KSS9" s="11"/>
      <c r="KST9" s="11"/>
      <c r="KSU9" s="11"/>
      <c r="KSV9" s="11"/>
      <c r="KSW9" s="11"/>
      <c r="KSX9" s="11"/>
      <c r="KSY9" s="11"/>
      <c r="KSZ9" s="11"/>
      <c r="KTA9" s="11"/>
      <c r="KTB9" s="11"/>
      <c r="KTC9" s="11"/>
      <c r="KTD9" s="11"/>
      <c r="KTE9" s="11"/>
      <c r="KTF9" s="11"/>
      <c r="KTG9" s="11"/>
      <c r="KTH9" s="11"/>
      <c r="KTI9" s="11"/>
      <c r="KTJ9" s="11"/>
      <c r="KTK9" s="11"/>
      <c r="KTL9" s="11"/>
      <c r="KTM9" s="11"/>
      <c r="KTN9" s="11"/>
      <c r="KTO9" s="11"/>
      <c r="KTP9" s="11"/>
      <c r="KTQ9" s="11"/>
      <c r="KTR9" s="11"/>
      <c r="KTS9" s="11"/>
      <c r="KTT9" s="11"/>
      <c r="KTU9" s="11"/>
      <c r="KTV9" s="11"/>
      <c r="KTW9" s="11"/>
      <c r="KTX9" s="11"/>
      <c r="KTY9" s="11"/>
      <c r="KTZ9" s="11"/>
      <c r="KUA9" s="11"/>
      <c r="KUB9" s="11"/>
      <c r="KUC9" s="11"/>
      <c r="KUD9" s="11"/>
      <c r="KUE9" s="11"/>
      <c r="KUF9" s="11"/>
      <c r="KUG9" s="11"/>
      <c r="KUH9" s="11"/>
      <c r="KUI9" s="11"/>
      <c r="KUJ9" s="11"/>
      <c r="KUK9" s="11"/>
      <c r="KUL9" s="11"/>
      <c r="KUM9" s="11"/>
      <c r="KUN9" s="11"/>
      <c r="KUO9" s="11"/>
      <c r="KUP9" s="11"/>
      <c r="KUQ9" s="11"/>
      <c r="KUR9" s="11"/>
      <c r="KUS9" s="11"/>
      <c r="KUT9" s="11"/>
      <c r="KUU9" s="11"/>
      <c r="KUV9" s="11"/>
      <c r="KUW9" s="11"/>
      <c r="KUX9" s="11"/>
      <c r="KUY9" s="11"/>
      <c r="KUZ9" s="11"/>
      <c r="KVA9" s="11"/>
      <c r="KVB9" s="11"/>
      <c r="KVC9" s="11"/>
      <c r="KVD9" s="11"/>
      <c r="KVE9" s="11"/>
      <c r="KVF9" s="11"/>
      <c r="KVG9" s="11"/>
      <c r="KVH9" s="11"/>
      <c r="KVI9" s="11"/>
      <c r="KVJ9" s="11"/>
      <c r="KVK9" s="11"/>
      <c r="KVL9" s="11"/>
      <c r="KVM9" s="11"/>
      <c r="KVN9" s="11"/>
      <c r="KVO9" s="11"/>
      <c r="KVP9" s="11"/>
      <c r="KVQ9" s="11"/>
      <c r="KVR9" s="11"/>
      <c r="KVS9" s="11"/>
      <c r="KVT9" s="11"/>
      <c r="KVU9" s="11"/>
      <c r="KVV9" s="11"/>
      <c r="KVW9" s="11"/>
      <c r="KVX9" s="11"/>
      <c r="KVY9" s="11"/>
      <c r="KVZ9" s="11"/>
      <c r="KWA9" s="11"/>
      <c r="KWB9" s="11"/>
      <c r="KWC9" s="11"/>
      <c r="KWD9" s="11"/>
      <c r="KWE9" s="11"/>
      <c r="KWF9" s="11"/>
      <c r="KWG9" s="11"/>
      <c r="KWH9" s="11"/>
      <c r="KWI9" s="11"/>
      <c r="KWJ9" s="11"/>
      <c r="KWK9" s="11"/>
      <c r="KWL9" s="11"/>
      <c r="KWM9" s="11"/>
      <c r="KWN9" s="11"/>
      <c r="KWO9" s="11"/>
      <c r="KWP9" s="11"/>
      <c r="KWQ9" s="11"/>
      <c r="KWR9" s="11"/>
      <c r="KWS9" s="11"/>
      <c r="KWT9" s="11"/>
      <c r="KWU9" s="11"/>
      <c r="KWV9" s="11"/>
      <c r="KWW9" s="11"/>
      <c r="KWX9" s="11"/>
      <c r="KWY9" s="11"/>
      <c r="KWZ9" s="11"/>
      <c r="KXA9" s="11"/>
      <c r="KXB9" s="11"/>
      <c r="KXC9" s="11"/>
      <c r="KXD9" s="11"/>
      <c r="KXE9" s="11"/>
      <c r="KXF9" s="11"/>
      <c r="KXG9" s="11"/>
      <c r="KXH9" s="11"/>
      <c r="KXI9" s="11"/>
      <c r="KXJ9" s="11"/>
      <c r="KXK9" s="11"/>
      <c r="KXL9" s="11"/>
      <c r="KXM9" s="11"/>
      <c r="KXN9" s="11"/>
      <c r="KXO9" s="11"/>
      <c r="KXP9" s="11"/>
      <c r="KXQ9" s="11"/>
      <c r="KXR9" s="11"/>
      <c r="KXS9" s="11"/>
      <c r="KXT9" s="11"/>
      <c r="KXU9" s="11"/>
      <c r="KXV9" s="11"/>
      <c r="KXW9" s="11"/>
      <c r="KXX9" s="11"/>
      <c r="KXY9" s="11"/>
      <c r="KXZ9" s="11"/>
      <c r="KYA9" s="11"/>
      <c r="KYB9" s="11"/>
      <c r="KYC9" s="11"/>
      <c r="KYD9" s="11"/>
      <c r="KYE9" s="11"/>
      <c r="KYF9" s="11"/>
      <c r="KYG9" s="11"/>
      <c r="KYH9" s="11"/>
      <c r="KYI9" s="11"/>
      <c r="KYJ9" s="11"/>
      <c r="KYK9" s="11"/>
      <c r="KYL9" s="11"/>
      <c r="KYM9" s="11"/>
      <c r="KYN9" s="11"/>
      <c r="KYO9" s="11"/>
      <c r="KYP9" s="11"/>
      <c r="KYQ9" s="11"/>
      <c r="KYR9" s="11"/>
      <c r="KYS9" s="11"/>
      <c r="KYT9" s="11"/>
      <c r="KYU9" s="11"/>
      <c r="KYV9" s="11"/>
      <c r="KYW9" s="11"/>
      <c r="KYX9" s="11"/>
      <c r="KYY9" s="11"/>
      <c r="KYZ9" s="11"/>
      <c r="KZA9" s="11"/>
      <c r="KZB9" s="11"/>
      <c r="KZC9" s="11"/>
      <c r="KZD9" s="11"/>
      <c r="KZE9" s="11"/>
      <c r="KZF9" s="11"/>
      <c r="KZG9" s="11"/>
      <c r="KZH9" s="11"/>
      <c r="KZI9" s="11"/>
      <c r="KZJ9" s="11"/>
      <c r="KZK9" s="11"/>
      <c r="KZL9" s="11"/>
      <c r="KZM9" s="11"/>
      <c r="KZN9" s="11"/>
      <c r="KZO9" s="11"/>
      <c r="KZP9" s="11"/>
      <c r="KZQ9" s="11"/>
      <c r="KZR9" s="11"/>
      <c r="KZS9" s="11"/>
      <c r="KZT9" s="11"/>
      <c r="KZU9" s="11"/>
      <c r="KZV9" s="11"/>
      <c r="KZW9" s="11"/>
      <c r="KZX9" s="11"/>
      <c r="KZY9" s="11"/>
      <c r="KZZ9" s="11"/>
      <c r="LAA9" s="11"/>
      <c r="LAB9" s="11"/>
      <c r="LAC9" s="11"/>
      <c r="LAD9" s="11"/>
      <c r="LAE9" s="11"/>
      <c r="LAF9" s="11"/>
      <c r="LAG9" s="11"/>
      <c r="LAH9" s="11"/>
      <c r="LAI9" s="11"/>
      <c r="LAJ9" s="11"/>
      <c r="LAK9" s="11"/>
      <c r="LAL9" s="11"/>
      <c r="LAM9" s="11"/>
      <c r="LAN9" s="11"/>
      <c r="LAO9" s="11"/>
      <c r="LAP9" s="11"/>
      <c r="LAQ9" s="11"/>
      <c r="LAR9" s="11"/>
      <c r="LAS9" s="11"/>
      <c r="LAT9" s="11"/>
      <c r="LAU9" s="11"/>
      <c r="LAV9" s="11"/>
      <c r="LAW9" s="11"/>
      <c r="LAX9" s="11"/>
      <c r="LAY9" s="11"/>
      <c r="LAZ9" s="11"/>
      <c r="LBA9" s="11"/>
      <c r="LBB9" s="11"/>
      <c r="LBC9" s="11"/>
      <c r="LBD9" s="11"/>
      <c r="LBE9" s="11"/>
      <c r="LBF9" s="11"/>
      <c r="LBG9" s="11"/>
      <c r="LBH9" s="11"/>
      <c r="LBI9" s="11"/>
      <c r="LBJ9" s="11"/>
      <c r="LBK9" s="11"/>
      <c r="LBL9" s="11"/>
      <c r="LBM9" s="11"/>
      <c r="LBN9" s="11"/>
      <c r="LBO9" s="11"/>
      <c r="LBP9" s="11"/>
      <c r="LBQ9" s="11"/>
      <c r="LBR9" s="11"/>
      <c r="LBS9" s="11"/>
      <c r="LBT9" s="11"/>
      <c r="LBU9" s="11"/>
      <c r="LBV9" s="11"/>
      <c r="LBW9" s="11"/>
      <c r="LBX9" s="11"/>
      <c r="LBY9" s="11"/>
      <c r="LBZ9" s="11"/>
      <c r="LCA9" s="11"/>
      <c r="LCB9" s="11"/>
      <c r="LCC9" s="11"/>
      <c r="LCD9" s="11"/>
      <c r="LCE9" s="11"/>
      <c r="LCF9" s="11"/>
      <c r="LCG9" s="11"/>
      <c r="LCH9" s="11"/>
      <c r="LCI9" s="11"/>
      <c r="LCJ9" s="11"/>
      <c r="LCK9" s="11"/>
      <c r="LCL9" s="11"/>
      <c r="LCM9" s="11"/>
      <c r="LCN9" s="11"/>
      <c r="LCO9" s="11"/>
      <c r="LCP9" s="11"/>
      <c r="LCQ9" s="11"/>
      <c r="LCR9" s="11"/>
      <c r="LCS9" s="11"/>
      <c r="LCT9" s="11"/>
      <c r="LCU9" s="11"/>
      <c r="LCV9" s="11"/>
      <c r="LCW9" s="11"/>
      <c r="LCX9" s="11"/>
      <c r="LCY9" s="11"/>
      <c r="LCZ9" s="11"/>
      <c r="LDA9" s="11"/>
      <c r="LDB9" s="11"/>
      <c r="LDC9" s="11"/>
      <c r="LDD9" s="11"/>
      <c r="LDE9" s="11"/>
      <c r="LDF9" s="11"/>
      <c r="LDG9" s="11"/>
      <c r="LDH9" s="11"/>
      <c r="LDI9" s="11"/>
      <c r="LDJ9" s="11"/>
      <c r="LDK9" s="11"/>
      <c r="LDL9" s="11"/>
      <c r="LDM9" s="11"/>
      <c r="LDN9" s="11"/>
      <c r="LDO9" s="11"/>
      <c r="LDP9" s="11"/>
      <c r="LDQ9" s="11"/>
      <c r="LDR9" s="11"/>
      <c r="LDS9" s="11"/>
      <c r="LDT9" s="11"/>
      <c r="LDU9" s="11"/>
      <c r="LDV9" s="11"/>
      <c r="LDW9" s="11"/>
      <c r="LDX9" s="11"/>
      <c r="LDY9" s="11"/>
      <c r="LDZ9" s="11"/>
      <c r="LEA9" s="11"/>
      <c r="LEB9" s="11"/>
      <c r="LEC9" s="11"/>
      <c r="LED9" s="11"/>
      <c r="LEE9" s="11"/>
      <c r="LEF9" s="11"/>
      <c r="LEG9" s="11"/>
      <c r="LEH9" s="11"/>
      <c r="LEI9" s="11"/>
      <c r="LEJ9" s="11"/>
      <c r="LEK9" s="11"/>
      <c r="LEL9" s="11"/>
      <c r="LEM9" s="11"/>
      <c r="LEN9" s="11"/>
      <c r="LEO9" s="11"/>
      <c r="LEP9" s="11"/>
      <c r="LEQ9" s="11"/>
      <c r="LER9" s="11"/>
      <c r="LES9" s="11"/>
      <c r="LET9" s="11"/>
      <c r="LEU9" s="11"/>
      <c r="LEV9" s="11"/>
      <c r="LEW9" s="11"/>
      <c r="LEX9" s="11"/>
      <c r="LEY9" s="11"/>
      <c r="LEZ9" s="11"/>
      <c r="LFA9" s="11"/>
      <c r="LFB9" s="11"/>
      <c r="LFC9" s="11"/>
      <c r="LFD9" s="11"/>
      <c r="LFE9" s="11"/>
      <c r="LFF9" s="11"/>
      <c r="LFG9" s="11"/>
      <c r="LFH9" s="11"/>
      <c r="LFI9" s="11"/>
      <c r="LFJ9" s="11"/>
      <c r="LFK9" s="11"/>
      <c r="LFL9" s="11"/>
      <c r="LFM9" s="11"/>
      <c r="LFN9" s="11"/>
      <c r="LFO9" s="11"/>
      <c r="LFP9" s="11"/>
      <c r="LFQ9" s="11"/>
      <c r="LFR9" s="11"/>
      <c r="LFS9" s="11"/>
      <c r="LFT9" s="11"/>
      <c r="LFU9" s="11"/>
      <c r="LFV9" s="11"/>
      <c r="LFW9" s="11"/>
      <c r="LFX9" s="11"/>
      <c r="LFY9" s="11"/>
      <c r="LFZ9" s="11"/>
      <c r="LGA9" s="11"/>
      <c r="LGB9" s="11"/>
      <c r="LGC9" s="11"/>
      <c r="LGD9" s="11"/>
      <c r="LGE9" s="11"/>
      <c r="LGF9" s="11"/>
      <c r="LGG9" s="11"/>
      <c r="LGH9" s="11"/>
      <c r="LGI9" s="11"/>
      <c r="LGJ9" s="11"/>
      <c r="LGK9" s="11"/>
      <c r="LGL9" s="11"/>
      <c r="LGM9" s="11"/>
      <c r="LGN9" s="11"/>
      <c r="LGO9" s="11"/>
      <c r="LGP9" s="11"/>
      <c r="LGQ9" s="11"/>
      <c r="LGR9" s="11"/>
      <c r="LGS9" s="11"/>
      <c r="LGT9" s="11"/>
      <c r="LGU9" s="11"/>
      <c r="LGV9" s="11"/>
      <c r="LGW9" s="11"/>
      <c r="LGX9" s="11"/>
      <c r="LGY9" s="11"/>
      <c r="LGZ9" s="11"/>
      <c r="LHA9" s="11"/>
      <c r="LHB9" s="11"/>
      <c r="LHC9" s="11"/>
      <c r="LHD9" s="11"/>
      <c r="LHE9" s="11"/>
      <c r="LHF9" s="11"/>
      <c r="LHG9" s="11"/>
      <c r="LHH9" s="11"/>
      <c r="LHI9" s="11"/>
      <c r="LHJ9" s="11"/>
      <c r="LHK9" s="11"/>
      <c r="LHL9" s="11"/>
      <c r="LHM9" s="11"/>
      <c r="LHN9" s="11"/>
      <c r="LHO9" s="11"/>
      <c r="LHP9" s="11"/>
      <c r="LHQ9" s="11"/>
      <c r="LHR9" s="11"/>
      <c r="LHS9" s="11"/>
      <c r="LHT9" s="11"/>
      <c r="LHU9" s="11"/>
      <c r="LHV9" s="11"/>
      <c r="LHW9" s="11"/>
      <c r="LHX9" s="11"/>
      <c r="LHY9" s="11"/>
      <c r="LHZ9" s="11"/>
      <c r="LIA9" s="11"/>
      <c r="LIB9" s="11"/>
      <c r="LIC9" s="11"/>
      <c r="LID9" s="11"/>
      <c r="LIE9" s="11"/>
      <c r="LIF9" s="11"/>
      <c r="LIG9" s="11"/>
      <c r="LIH9" s="11"/>
      <c r="LII9" s="11"/>
      <c r="LIJ9" s="11"/>
      <c r="LIK9" s="11"/>
      <c r="LIL9" s="11"/>
      <c r="LIM9" s="11"/>
      <c r="LIN9" s="11"/>
      <c r="LIO9" s="11"/>
      <c r="LIP9" s="11"/>
      <c r="LIQ9" s="11"/>
      <c r="LIR9" s="11"/>
      <c r="LIS9" s="11"/>
      <c r="LIT9" s="11"/>
      <c r="LIU9" s="11"/>
      <c r="LIV9" s="11"/>
      <c r="LIW9" s="11"/>
      <c r="LIX9" s="11"/>
      <c r="LIY9" s="11"/>
      <c r="LIZ9" s="11"/>
      <c r="LJA9" s="11"/>
      <c r="LJB9" s="11"/>
      <c r="LJC9" s="11"/>
      <c r="LJD9" s="11"/>
      <c r="LJE9" s="11"/>
      <c r="LJF9" s="11"/>
      <c r="LJG9" s="11"/>
      <c r="LJH9" s="11"/>
      <c r="LJI9" s="11"/>
      <c r="LJJ9" s="11"/>
      <c r="LJK9" s="11"/>
      <c r="LJL9" s="11"/>
      <c r="LJM9" s="11"/>
      <c r="LJN9" s="11"/>
      <c r="LJO9" s="11"/>
      <c r="LJP9" s="11"/>
      <c r="LJQ9" s="11"/>
      <c r="LJR9" s="11"/>
      <c r="LJS9" s="11"/>
      <c r="LJT9" s="11"/>
      <c r="LJU9" s="11"/>
      <c r="LJV9" s="11"/>
      <c r="LJW9" s="11"/>
      <c r="LJX9" s="11"/>
      <c r="LJY9" s="11"/>
      <c r="LJZ9" s="11"/>
      <c r="LKA9" s="11"/>
      <c r="LKB9" s="11"/>
      <c r="LKC9" s="11"/>
      <c r="LKD9" s="11"/>
      <c r="LKE9" s="11"/>
      <c r="LKF9" s="11"/>
      <c r="LKG9" s="11"/>
      <c r="LKH9" s="11"/>
      <c r="LKI9" s="11"/>
      <c r="LKJ9" s="11"/>
      <c r="LKK9" s="11"/>
      <c r="LKL9" s="11"/>
      <c r="LKM9" s="11"/>
      <c r="LKN9" s="11"/>
      <c r="LKO9" s="11"/>
      <c r="LKP9" s="11"/>
      <c r="LKQ9" s="11"/>
      <c r="LKR9" s="11"/>
      <c r="LKS9" s="11"/>
      <c r="LKT9" s="11"/>
      <c r="LKU9" s="11"/>
      <c r="LKV9" s="11"/>
      <c r="LKW9" s="11"/>
      <c r="LKX9" s="11"/>
      <c r="LKY9" s="11"/>
      <c r="LKZ9" s="11"/>
      <c r="LLA9" s="11"/>
      <c r="LLB9" s="11"/>
      <c r="LLC9" s="11"/>
      <c r="LLD9" s="11"/>
      <c r="LLE9" s="11"/>
      <c r="LLF9" s="11"/>
      <c r="LLG9" s="11"/>
      <c r="LLH9" s="11"/>
      <c r="LLI9" s="11"/>
      <c r="LLJ9" s="11"/>
      <c r="LLK9" s="11"/>
      <c r="LLL9" s="11"/>
      <c r="LLM9" s="11"/>
      <c r="LLN9" s="11"/>
      <c r="LLO9" s="11"/>
      <c r="LLP9" s="11"/>
      <c r="LLQ9" s="11"/>
      <c r="LLR9" s="11"/>
      <c r="LLS9" s="11"/>
      <c r="LLT9" s="11"/>
      <c r="LLU9" s="11"/>
      <c r="LLV9" s="11"/>
      <c r="LLW9" s="11"/>
      <c r="LLX9" s="11"/>
      <c r="LLY9" s="11"/>
      <c r="LLZ9" s="11"/>
      <c r="LMA9" s="11"/>
      <c r="LMB9" s="11"/>
      <c r="LMC9" s="11"/>
      <c r="LMD9" s="11"/>
      <c r="LME9" s="11"/>
      <c r="LMF9" s="11"/>
      <c r="LMG9" s="11"/>
      <c r="LMH9" s="11"/>
      <c r="LMI9" s="11"/>
      <c r="LMJ9" s="11"/>
      <c r="LMK9" s="11"/>
      <c r="LML9" s="11"/>
      <c r="LMM9" s="11"/>
      <c r="LMN9" s="11"/>
      <c r="LMO9" s="11"/>
      <c r="LMP9" s="11"/>
      <c r="LMQ9" s="11"/>
      <c r="LMR9" s="11"/>
      <c r="LMS9" s="11"/>
      <c r="LMT9" s="11"/>
      <c r="LMU9" s="11"/>
      <c r="LMV9" s="11"/>
      <c r="LMW9" s="11"/>
      <c r="LMX9" s="11"/>
      <c r="LMY9" s="11"/>
      <c r="LMZ9" s="11"/>
      <c r="LNA9" s="11"/>
      <c r="LNB9" s="11"/>
      <c r="LNC9" s="11"/>
      <c r="LND9" s="11"/>
      <c r="LNE9" s="11"/>
      <c r="LNF9" s="11"/>
      <c r="LNG9" s="11"/>
      <c r="LNH9" s="11"/>
      <c r="LNI9" s="11"/>
      <c r="LNJ9" s="11"/>
      <c r="LNK9" s="11"/>
      <c r="LNL9" s="11"/>
      <c r="LNM9" s="11"/>
      <c r="LNN9" s="11"/>
      <c r="LNO9" s="11"/>
      <c r="LNP9" s="11"/>
      <c r="LNQ9" s="11"/>
      <c r="LNR9" s="11"/>
      <c r="LNS9" s="11"/>
      <c r="LNT9" s="11"/>
      <c r="LNU9" s="11"/>
      <c r="LNV9" s="11"/>
      <c r="LNW9" s="11"/>
      <c r="LNX9" s="11"/>
      <c r="LNY9" s="11"/>
      <c r="LNZ9" s="11"/>
      <c r="LOA9" s="11"/>
      <c r="LOB9" s="11"/>
      <c r="LOC9" s="11"/>
      <c r="LOD9" s="11"/>
      <c r="LOE9" s="11"/>
      <c r="LOF9" s="11"/>
      <c r="LOG9" s="11"/>
      <c r="LOH9" s="11"/>
      <c r="LOI9" s="11"/>
      <c r="LOJ9" s="11"/>
      <c r="LOK9" s="11"/>
      <c r="LOL9" s="11"/>
      <c r="LOM9" s="11"/>
      <c r="LON9" s="11"/>
      <c r="LOO9" s="11"/>
      <c r="LOP9" s="11"/>
      <c r="LOQ9" s="11"/>
      <c r="LOR9" s="11"/>
      <c r="LOS9" s="11"/>
      <c r="LOT9" s="11"/>
      <c r="LOU9" s="11"/>
      <c r="LOV9" s="11"/>
      <c r="LOW9" s="11"/>
      <c r="LOX9" s="11"/>
      <c r="LOY9" s="11"/>
      <c r="LOZ9" s="11"/>
      <c r="LPA9" s="11"/>
      <c r="LPB9" s="11"/>
      <c r="LPC9" s="11"/>
      <c r="LPD9" s="11"/>
      <c r="LPE9" s="11"/>
      <c r="LPF9" s="11"/>
      <c r="LPG9" s="11"/>
      <c r="LPH9" s="11"/>
      <c r="LPI9" s="11"/>
      <c r="LPJ9" s="11"/>
      <c r="LPK9" s="11"/>
      <c r="LPL9" s="11"/>
      <c r="LPM9" s="11"/>
      <c r="LPN9" s="11"/>
      <c r="LPO9" s="11"/>
      <c r="LPP9" s="11"/>
      <c r="LPQ9" s="11"/>
      <c r="LPR9" s="11"/>
      <c r="LPS9" s="11"/>
      <c r="LPT9" s="11"/>
      <c r="LPU9" s="11"/>
      <c r="LPV9" s="11"/>
      <c r="LPW9" s="11"/>
      <c r="LPX9" s="11"/>
      <c r="LPY9" s="11"/>
      <c r="LPZ9" s="11"/>
      <c r="LQA9" s="11"/>
      <c r="LQB9" s="11"/>
      <c r="LQC9" s="11"/>
      <c r="LQD9" s="11"/>
      <c r="LQE9" s="11"/>
      <c r="LQF9" s="11"/>
      <c r="LQG9" s="11"/>
      <c r="LQH9" s="11"/>
      <c r="LQI9" s="11"/>
      <c r="LQJ9" s="11"/>
      <c r="LQK9" s="11"/>
      <c r="LQL9" s="11"/>
      <c r="LQM9" s="11"/>
      <c r="LQN9" s="11"/>
      <c r="LQO9" s="11"/>
      <c r="LQP9" s="11"/>
      <c r="LQQ9" s="11"/>
      <c r="LQR9" s="11"/>
      <c r="LQS9" s="11"/>
      <c r="LQT9" s="11"/>
      <c r="LQU9" s="11"/>
      <c r="LQV9" s="11"/>
      <c r="LQW9" s="11"/>
      <c r="LQX9" s="11"/>
      <c r="LQY9" s="11"/>
      <c r="LQZ9" s="11"/>
      <c r="LRA9" s="11"/>
      <c r="LRB9" s="11"/>
      <c r="LRC9" s="11"/>
      <c r="LRD9" s="11"/>
      <c r="LRE9" s="11"/>
      <c r="LRF9" s="11"/>
      <c r="LRG9" s="11"/>
      <c r="LRH9" s="11"/>
      <c r="LRI9" s="11"/>
      <c r="LRJ9" s="11"/>
      <c r="LRK9" s="11"/>
      <c r="LRL9" s="11"/>
      <c r="LRM9" s="11"/>
      <c r="LRN9" s="11"/>
      <c r="LRO9" s="11"/>
      <c r="LRP9" s="11"/>
      <c r="LRQ9" s="11"/>
      <c r="LRR9" s="11"/>
      <c r="LRS9" s="11"/>
      <c r="LRT9" s="11"/>
      <c r="LRU9" s="11"/>
      <c r="LRV9" s="11"/>
      <c r="LRW9" s="11"/>
      <c r="LRX9" s="11"/>
      <c r="LRY9" s="11"/>
      <c r="LRZ9" s="11"/>
      <c r="LSA9" s="11"/>
      <c r="LSB9" s="11"/>
      <c r="LSC9" s="11"/>
      <c r="LSD9" s="11"/>
      <c r="LSE9" s="11"/>
      <c r="LSF9" s="11"/>
      <c r="LSG9" s="11"/>
      <c r="LSH9" s="11"/>
      <c r="LSI9" s="11"/>
      <c r="LSJ9" s="11"/>
      <c r="LSK9" s="11"/>
      <c r="LSL9" s="11"/>
      <c r="LSM9" s="11"/>
      <c r="LSN9" s="11"/>
      <c r="LSO9" s="11"/>
      <c r="LSP9" s="11"/>
      <c r="LSQ9" s="11"/>
      <c r="LSR9" s="11"/>
      <c r="LSS9" s="11"/>
      <c r="LST9" s="11"/>
      <c r="LSU9" s="11"/>
      <c r="LSV9" s="11"/>
      <c r="LSW9" s="11"/>
      <c r="LSX9" s="11"/>
      <c r="LSY9" s="11"/>
      <c r="LSZ9" s="11"/>
      <c r="LTA9" s="11"/>
      <c r="LTB9" s="11"/>
      <c r="LTC9" s="11"/>
      <c r="LTD9" s="11"/>
      <c r="LTE9" s="11"/>
      <c r="LTF9" s="11"/>
      <c r="LTG9" s="11"/>
      <c r="LTH9" s="11"/>
      <c r="LTI9" s="11"/>
      <c r="LTJ9" s="11"/>
      <c r="LTK9" s="11"/>
      <c r="LTL9" s="11"/>
      <c r="LTM9" s="11"/>
      <c r="LTN9" s="11"/>
      <c r="LTO9" s="11"/>
      <c r="LTP9" s="11"/>
      <c r="LTQ9" s="11"/>
      <c r="LTR9" s="11"/>
      <c r="LTS9" s="11"/>
      <c r="LTT9" s="11"/>
      <c r="LTU9" s="11"/>
      <c r="LTV9" s="11"/>
      <c r="LTW9" s="11"/>
      <c r="LTX9" s="11"/>
      <c r="LTY9" s="11"/>
      <c r="LTZ9" s="11"/>
      <c r="LUA9" s="11"/>
      <c r="LUB9" s="11"/>
      <c r="LUC9" s="11"/>
      <c r="LUD9" s="11"/>
      <c r="LUE9" s="11"/>
      <c r="LUF9" s="11"/>
      <c r="LUG9" s="11"/>
      <c r="LUH9" s="11"/>
      <c r="LUI9" s="11"/>
      <c r="LUJ9" s="11"/>
      <c r="LUK9" s="11"/>
      <c r="LUL9" s="11"/>
      <c r="LUM9" s="11"/>
      <c r="LUN9" s="11"/>
      <c r="LUO9" s="11"/>
      <c r="LUP9" s="11"/>
      <c r="LUQ9" s="11"/>
      <c r="LUR9" s="11"/>
      <c r="LUS9" s="11"/>
      <c r="LUT9" s="11"/>
      <c r="LUU9" s="11"/>
      <c r="LUV9" s="11"/>
      <c r="LUW9" s="11"/>
      <c r="LUX9" s="11"/>
      <c r="LUY9" s="11"/>
      <c r="LUZ9" s="11"/>
      <c r="LVA9" s="11"/>
      <c r="LVB9" s="11"/>
      <c r="LVC9" s="11"/>
      <c r="LVD9" s="11"/>
      <c r="LVE9" s="11"/>
      <c r="LVF9" s="11"/>
      <c r="LVG9" s="11"/>
      <c r="LVH9" s="11"/>
      <c r="LVI9" s="11"/>
      <c r="LVJ9" s="11"/>
      <c r="LVK9" s="11"/>
      <c r="LVL9" s="11"/>
      <c r="LVM9" s="11"/>
      <c r="LVN9" s="11"/>
      <c r="LVO9" s="11"/>
      <c r="LVP9" s="11"/>
      <c r="LVQ9" s="11"/>
      <c r="LVR9" s="11"/>
      <c r="LVS9" s="11"/>
      <c r="LVT9" s="11"/>
      <c r="LVU9" s="11"/>
      <c r="LVV9" s="11"/>
      <c r="LVW9" s="11"/>
      <c r="LVX9" s="11"/>
      <c r="LVY9" s="11"/>
      <c r="LVZ9" s="11"/>
      <c r="LWA9" s="11"/>
      <c r="LWB9" s="11"/>
      <c r="LWC9" s="11"/>
      <c r="LWD9" s="11"/>
      <c r="LWE9" s="11"/>
      <c r="LWF9" s="11"/>
      <c r="LWG9" s="11"/>
      <c r="LWH9" s="11"/>
      <c r="LWI9" s="11"/>
      <c r="LWJ9" s="11"/>
      <c r="LWK9" s="11"/>
      <c r="LWL9" s="11"/>
      <c r="LWM9" s="11"/>
      <c r="LWN9" s="11"/>
      <c r="LWO9" s="11"/>
      <c r="LWP9" s="11"/>
      <c r="LWQ9" s="11"/>
      <c r="LWR9" s="11"/>
      <c r="LWS9" s="11"/>
      <c r="LWT9" s="11"/>
      <c r="LWU9" s="11"/>
      <c r="LWV9" s="11"/>
      <c r="LWW9" s="11"/>
      <c r="LWX9" s="11"/>
      <c r="LWY9" s="11"/>
      <c r="LWZ9" s="11"/>
      <c r="LXA9" s="11"/>
      <c r="LXB9" s="11"/>
      <c r="LXC9" s="11"/>
      <c r="LXD9" s="11"/>
      <c r="LXE9" s="11"/>
      <c r="LXF9" s="11"/>
      <c r="LXG9" s="11"/>
      <c r="LXH9" s="11"/>
      <c r="LXI9" s="11"/>
      <c r="LXJ9" s="11"/>
      <c r="LXK9" s="11"/>
      <c r="LXL9" s="11"/>
      <c r="LXM9" s="11"/>
      <c r="LXN9" s="11"/>
      <c r="LXO9" s="11"/>
      <c r="LXP9" s="11"/>
      <c r="LXQ9" s="11"/>
      <c r="LXR9" s="11"/>
      <c r="LXS9" s="11"/>
      <c r="LXT9" s="11"/>
      <c r="LXU9" s="11"/>
      <c r="LXV9" s="11"/>
      <c r="LXW9" s="11"/>
      <c r="LXX9" s="11"/>
      <c r="LXY9" s="11"/>
      <c r="LXZ9" s="11"/>
      <c r="LYA9" s="11"/>
      <c r="LYB9" s="11"/>
      <c r="LYC9" s="11"/>
      <c r="LYD9" s="11"/>
      <c r="LYE9" s="11"/>
      <c r="LYF9" s="11"/>
      <c r="LYG9" s="11"/>
      <c r="LYH9" s="11"/>
      <c r="LYI9" s="11"/>
      <c r="LYJ9" s="11"/>
      <c r="LYK9" s="11"/>
      <c r="LYL9" s="11"/>
      <c r="LYM9" s="11"/>
      <c r="LYN9" s="11"/>
      <c r="LYO9" s="11"/>
      <c r="LYP9" s="11"/>
      <c r="LYQ9" s="11"/>
      <c r="LYR9" s="11"/>
      <c r="LYS9" s="11"/>
      <c r="LYT9" s="11"/>
      <c r="LYU9" s="11"/>
      <c r="LYV9" s="11"/>
      <c r="LYW9" s="11"/>
      <c r="LYX9" s="11"/>
      <c r="LYY9" s="11"/>
      <c r="LYZ9" s="11"/>
      <c r="LZA9" s="11"/>
      <c r="LZB9" s="11"/>
      <c r="LZC9" s="11"/>
      <c r="LZD9" s="11"/>
      <c r="LZE9" s="11"/>
      <c r="LZF9" s="11"/>
      <c r="LZG9" s="11"/>
      <c r="LZH9" s="11"/>
      <c r="LZI9" s="11"/>
      <c r="LZJ9" s="11"/>
      <c r="LZK9" s="11"/>
      <c r="LZL9" s="11"/>
      <c r="LZM9" s="11"/>
      <c r="LZN9" s="11"/>
      <c r="LZO9" s="11"/>
      <c r="LZP9" s="11"/>
      <c r="LZQ9" s="11"/>
      <c r="LZR9" s="11"/>
      <c r="LZS9" s="11"/>
      <c r="LZT9" s="11"/>
      <c r="LZU9" s="11"/>
      <c r="LZV9" s="11"/>
      <c r="LZW9" s="11"/>
      <c r="LZX9" s="11"/>
      <c r="LZY9" s="11"/>
      <c r="LZZ9" s="11"/>
      <c r="MAA9" s="11"/>
      <c r="MAB9" s="11"/>
      <c r="MAC9" s="11"/>
      <c r="MAD9" s="11"/>
      <c r="MAE9" s="11"/>
      <c r="MAF9" s="11"/>
      <c r="MAG9" s="11"/>
      <c r="MAH9" s="11"/>
      <c r="MAI9" s="11"/>
      <c r="MAJ9" s="11"/>
      <c r="MAK9" s="11"/>
      <c r="MAL9" s="11"/>
      <c r="MAM9" s="11"/>
      <c r="MAN9" s="11"/>
      <c r="MAO9" s="11"/>
      <c r="MAP9" s="11"/>
      <c r="MAQ9" s="11"/>
      <c r="MAR9" s="11"/>
      <c r="MAS9" s="11"/>
      <c r="MAT9" s="11"/>
      <c r="MAU9" s="11"/>
      <c r="MAV9" s="11"/>
      <c r="MAW9" s="11"/>
      <c r="MAX9" s="11"/>
      <c r="MAY9" s="11"/>
      <c r="MAZ9" s="11"/>
      <c r="MBA9" s="11"/>
      <c r="MBB9" s="11"/>
      <c r="MBC9" s="11"/>
      <c r="MBD9" s="11"/>
      <c r="MBE9" s="11"/>
      <c r="MBF9" s="11"/>
      <c r="MBG9" s="11"/>
      <c r="MBH9" s="11"/>
      <c r="MBI9" s="11"/>
      <c r="MBJ9" s="11"/>
      <c r="MBK9" s="11"/>
      <c r="MBL9" s="11"/>
      <c r="MBM9" s="11"/>
      <c r="MBN9" s="11"/>
      <c r="MBO9" s="11"/>
      <c r="MBP9" s="11"/>
      <c r="MBQ9" s="11"/>
      <c r="MBR9" s="11"/>
      <c r="MBS9" s="11"/>
      <c r="MBT9" s="11"/>
      <c r="MBU9" s="11"/>
      <c r="MBV9" s="11"/>
      <c r="MBW9" s="11"/>
      <c r="MBX9" s="11"/>
      <c r="MBY9" s="11"/>
      <c r="MBZ9" s="11"/>
      <c r="MCA9" s="11"/>
      <c r="MCB9" s="11"/>
      <c r="MCC9" s="11"/>
      <c r="MCD9" s="11"/>
      <c r="MCE9" s="11"/>
      <c r="MCF9" s="11"/>
      <c r="MCG9" s="11"/>
      <c r="MCH9" s="11"/>
      <c r="MCI9" s="11"/>
      <c r="MCJ9" s="11"/>
      <c r="MCK9" s="11"/>
      <c r="MCL9" s="11"/>
      <c r="MCM9" s="11"/>
      <c r="MCN9" s="11"/>
      <c r="MCO9" s="11"/>
      <c r="MCP9" s="11"/>
      <c r="MCQ9" s="11"/>
      <c r="MCR9" s="11"/>
      <c r="MCS9" s="11"/>
      <c r="MCT9" s="11"/>
      <c r="MCU9" s="11"/>
      <c r="MCV9" s="11"/>
      <c r="MCW9" s="11"/>
      <c r="MCX9" s="11"/>
      <c r="MCY9" s="11"/>
      <c r="MCZ9" s="11"/>
      <c r="MDA9" s="11"/>
      <c r="MDB9" s="11"/>
      <c r="MDC9" s="11"/>
      <c r="MDD9" s="11"/>
      <c r="MDE9" s="11"/>
      <c r="MDF9" s="11"/>
      <c r="MDG9" s="11"/>
      <c r="MDH9" s="11"/>
      <c r="MDI9" s="11"/>
      <c r="MDJ9" s="11"/>
      <c r="MDK9" s="11"/>
      <c r="MDL9" s="11"/>
      <c r="MDM9" s="11"/>
      <c r="MDN9" s="11"/>
      <c r="MDO9" s="11"/>
      <c r="MDP9" s="11"/>
      <c r="MDQ9" s="11"/>
      <c r="MDR9" s="11"/>
      <c r="MDS9" s="11"/>
      <c r="MDT9" s="11"/>
      <c r="MDU9" s="11"/>
      <c r="MDV9" s="11"/>
      <c r="MDW9" s="11"/>
      <c r="MDX9" s="11"/>
      <c r="MDY9" s="11"/>
      <c r="MDZ9" s="11"/>
      <c r="MEA9" s="11"/>
      <c r="MEB9" s="11"/>
      <c r="MEC9" s="11"/>
      <c r="MED9" s="11"/>
      <c r="MEE9" s="11"/>
      <c r="MEF9" s="11"/>
      <c r="MEG9" s="11"/>
      <c r="MEH9" s="11"/>
      <c r="MEI9" s="11"/>
      <c r="MEJ9" s="11"/>
      <c r="MEK9" s="11"/>
      <c r="MEL9" s="11"/>
      <c r="MEM9" s="11"/>
      <c r="MEN9" s="11"/>
      <c r="MEO9" s="11"/>
      <c r="MEP9" s="11"/>
      <c r="MEQ9" s="11"/>
      <c r="MER9" s="11"/>
      <c r="MES9" s="11"/>
      <c r="MET9" s="11"/>
      <c r="MEU9" s="11"/>
      <c r="MEV9" s="11"/>
      <c r="MEW9" s="11"/>
      <c r="MEX9" s="11"/>
      <c r="MEY9" s="11"/>
      <c r="MEZ9" s="11"/>
      <c r="MFA9" s="11"/>
      <c r="MFB9" s="11"/>
      <c r="MFC9" s="11"/>
      <c r="MFD9" s="11"/>
      <c r="MFE9" s="11"/>
      <c r="MFF9" s="11"/>
      <c r="MFG9" s="11"/>
      <c r="MFH9" s="11"/>
      <c r="MFI9" s="11"/>
      <c r="MFJ9" s="11"/>
      <c r="MFK9" s="11"/>
      <c r="MFL9" s="11"/>
      <c r="MFM9" s="11"/>
      <c r="MFN9" s="11"/>
      <c r="MFO9" s="11"/>
      <c r="MFP9" s="11"/>
      <c r="MFQ9" s="11"/>
      <c r="MFR9" s="11"/>
      <c r="MFS9" s="11"/>
      <c r="MFT9" s="11"/>
      <c r="MFU9" s="11"/>
      <c r="MFV9" s="11"/>
      <c r="MFW9" s="11"/>
      <c r="MFX9" s="11"/>
      <c r="MFY9" s="11"/>
      <c r="MFZ9" s="11"/>
      <c r="MGA9" s="11"/>
      <c r="MGB9" s="11"/>
      <c r="MGC9" s="11"/>
      <c r="MGD9" s="11"/>
      <c r="MGE9" s="11"/>
      <c r="MGF9" s="11"/>
      <c r="MGG9" s="11"/>
      <c r="MGH9" s="11"/>
      <c r="MGI9" s="11"/>
      <c r="MGJ9" s="11"/>
      <c r="MGK9" s="11"/>
      <c r="MGL9" s="11"/>
      <c r="MGM9" s="11"/>
      <c r="MGN9" s="11"/>
      <c r="MGO9" s="11"/>
      <c r="MGP9" s="11"/>
      <c r="MGQ9" s="11"/>
      <c r="MGR9" s="11"/>
      <c r="MGS9" s="11"/>
      <c r="MGT9" s="11"/>
      <c r="MGU9" s="11"/>
      <c r="MGV9" s="11"/>
      <c r="MGW9" s="11"/>
      <c r="MGX9" s="11"/>
      <c r="MGY9" s="11"/>
      <c r="MGZ9" s="11"/>
      <c r="MHA9" s="11"/>
      <c r="MHB9" s="11"/>
      <c r="MHC9" s="11"/>
      <c r="MHD9" s="11"/>
      <c r="MHE9" s="11"/>
      <c r="MHF9" s="11"/>
      <c r="MHG9" s="11"/>
      <c r="MHH9" s="11"/>
      <c r="MHI9" s="11"/>
      <c r="MHJ9" s="11"/>
      <c r="MHK9" s="11"/>
      <c r="MHL9" s="11"/>
      <c r="MHM9" s="11"/>
      <c r="MHN9" s="11"/>
      <c r="MHO9" s="11"/>
      <c r="MHP9" s="11"/>
      <c r="MHQ9" s="11"/>
      <c r="MHR9" s="11"/>
      <c r="MHS9" s="11"/>
      <c r="MHT9" s="11"/>
      <c r="MHU9" s="11"/>
      <c r="MHV9" s="11"/>
      <c r="MHW9" s="11"/>
      <c r="MHX9" s="11"/>
      <c r="MHY9" s="11"/>
      <c r="MHZ9" s="11"/>
      <c r="MIA9" s="11"/>
      <c r="MIB9" s="11"/>
      <c r="MIC9" s="11"/>
      <c r="MID9" s="11"/>
      <c r="MIE9" s="11"/>
      <c r="MIF9" s="11"/>
      <c r="MIG9" s="11"/>
      <c r="MIH9" s="11"/>
      <c r="MII9" s="11"/>
      <c r="MIJ9" s="11"/>
      <c r="MIK9" s="11"/>
      <c r="MIL9" s="11"/>
      <c r="MIM9" s="11"/>
      <c r="MIN9" s="11"/>
      <c r="MIO9" s="11"/>
      <c r="MIP9" s="11"/>
      <c r="MIQ9" s="11"/>
      <c r="MIR9" s="11"/>
      <c r="MIS9" s="11"/>
      <c r="MIT9" s="11"/>
      <c r="MIU9" s="11"/>
      <c r="MIV9" s="11"/>
      <c r="MIW9" s="11"/>
      <c r="MIX9" s="11"/>
      <c r="MIY9" s="11"/>
      <c r="MIZ9" s="11"/>
      <c r="MJA9" s="11"/>
      <c r="MJB9" s="11"/>
      <c r="MJC9" s="11"/>
      <c r="MJD9" s="11"/>
      <c r="MJE9" s="11"/>
      <c r="MJF9" s="11"/>
      <c r="MJG9" s="11"/>
      <c r="MJH9" s="11"/>
      <c r="MJI9" s="11"/>
      <c r="MJJ9" s="11"/>
      <c r="MJK9" s="11"/>
      <c r="MJL9" s="11"/>
      <c r="MJM9" s="11"/>
      <c r="MJN9" s="11"/>
      <c r="MJO9" s="11"/>
      <c r="MJP9" s="11"/>
      <c r="MJQ9" s="11"/>
      <c r="MJR9" s="11"/>
      <c r="MJS9" s="11"/>
      <c r="MJT9" s="11"/>
      <c r="MJU9" s="11"/>
      <c r="MJV9" s="11"/>
      <c r="MJW9" s="11"/>
      <c r="MJX9" s="11"/>
      <c r="MJY9" s="11"/>
      <c r="MJZ9" s="11"/>
      <c r="MKA9" s="11"/>
      <c r="MKB9" s="11"/>
      <c r="MKC9" s="11"/>
      <c r="MKD9" s="11"/>
      <c r="MKE9" s="11"/>
      <c r="MKF9" s="11"/>
      <c r="MKG9" s="11"/>
      <c r="MKH9" s="11"/>
      <c r="MKI9" s="11"/>
      <c r="MKJ9" s="11"/>
      <c r="MKK9" s="11"/>
      <c r="MKL9" s="11"/>
      <c r="MKM9" s="11"/>
      <c r="MKN9" s="11"/>
      <c r="MKO9" s="11"/>
      <c r="MKP9" s="11"/>
      <c r="MKQ9" s="11"/>
      <c r="MKR9" s="11"/>
      <c r="MKS9" s="11"/>
      <c r="MKT9" s="11"/>
      <c r="MKU9" s="11"/>
      <c r="MKV9" s="11"/>
      <c r="MKW9" s="11"/>
      <c r="MKX9" s="11"/>
      <c r="MKY9" s="11"/>
      <c r="MKZ9" s="11"/>
      <c r="MLA9" s="11"/>
      <c r="MLB9" s="11"/>
      <c r="MLC9" s="11"/>
      <c r="MLD9" s="11"/>
      <c r="MLE9" s="11"/>
      <c r="MLF9" s="11"/>
      <c r="MLG9" s="11"/>
      <c r="MLH9" s="11"/>
      <c r="MLI9" s="11"/>
      <c r="MLJ9" s="11"/>
      <c r="MLK9" s="11"/>
      <c r="MLL9" s="11"/>
      <c r="MLM9" s="11"/>
      <c r="MLN9" s="11"/>
      <c r="MLO9" s="11"/>
      <c r="MLP9" s="11"/>
      <c r="MLQ9" s="11"/>
      <c r="MLR9" s="11"/>
      <c r="MLS9" s="11"/>
      <c r="MLT9" s="11"/>
      <c r="MLU9" s="11"/>
      <c r="MLV9" s="11"/>
      <c r="MLW9" s="11"/>
      <c r="MLX9" s="11"/>
      <c r="MLY9" s="11"/>
      <c r="MLZ9" s="11"/>
      <c r="MMA9" s="11"/>
      <c r="MMB9" s="11"/>
      <c r="MMC9" s="11"/>
      <c r="MMD9" s="11"/>
      <c r="MME9" s="11"/>
      <c r="MMF9" s="11"/>
      <c r="MMG9" s="11"/>
      <c r="MMH9" s="11"/>
      <c r="MMI9" s="11"/>
      <c r="MMJ9" s="11"/>
      <c r="MMK9" s="11"/>
      <c r="MML9" s="11"/>
      <c r="MMM9" s="11"/>
      <c r="MMN9" s="11"/>
      <c r="MMO9" s="11"/>
      <c r="MMP9" s="11"/>
      <c r="MMQ9" s="11"/>
      <c r="MMR9" s="11"/>
      <c r="MMS9" s="11"/>
      <c r="MMT9" s="11"/>
      <c r="MMU9" s="11"/>
      <c r="MMV9" s="11"/>
      <c r="MMW9" s="11"/>
      <c r="MMX9" s="11"/>
      <c r="MMY9" s="11"/>
      <c r="MMZ9" s="11"/>
      <c r="MNA9" s="11"/>
      <c r="MNB9" s="11"/>
      <c r="MNC9" s="11"/>
      <c r="MND9" s="11"/>
      <c r="MNE9" s="11"/>
      <c r="MNF9" s="11"/>
      <c r="MNG9" s="11"/>
      <c r="MNH9" s="11"/>
      <c r="MNI9" s="11"/>
      <c r="MNJ9" s="11"/>
      <c r="MNK9" s="11"/>
      <c r="MNL9" s="11"/>
      <c r="MNM9" s="11"/>
      <c r="MNN9" s="11"/>
      <c r="MNO9" s="11"/>
      <c r="MNP9" s="11"/>
      <c r="MNQ9" s="11"/>
      <c r="MNR9" s="11"/>
      <c r="MNS9" s="11"/>
      <c r="MNT9" s="11"/>
      <c r="MNU9" s="11"/>
      <c r="MNV9" s="11"/>
      <c r="MNW9" s="11"/>
      <c r="MNX9" s="11"/>
      <c r="MNY9" s="11"/>
      <c r="MNZ9" s="11"/>
      <c r="MOA9" s="11"/>
      <c r="MOB9" s="11"/>
      <c r="MOC9" s="11"/>
      <c r="MOD9" s="11"/>
      <c r="MOE9" s="11"/>
      <c r="MOF9" s="11"/>
      <c r="MOG9" s="11"/>
      <c r="MOH9" s="11"/>
      <c r="MOI9" s="11"/>
      <c r="MOJ9" s="11"/>
      <c r="MOK9" s="11"/>
      <c r="MOL9" s="11"/>
      <c r="MOM9" s="11"/>
      <c r="MON9" s="11"/>
      <c r="MOO9" s="11"/>
      <c r="MOP9" s="11"/>
      <c r="MOQ9" s="11"/>
      <c r="MOR9" s="11"/>
      <c r="MOS9" s="11"/>
      <c r="MOT9" s="11"/>
      <c r="MOU9" s="11"/>
      <c r="MOV9" s="11"/>
      <c r="MOW9" s="11"/>
      <c r="MOX9" s="11"/>
      <c r="MOY9" s="11"/>
      <c r="MOZ9" s="11"/>
      <c r="MPA9" s="11"/>
      <c r="MPB9" s="11"/>
      <c r="MPC9" s="11"/>
      <c r="MPD9" s="11"/>
      <c r="MPE9" s="11"/>
      <c r="MPF9" s="11"/>
      <c r="MPG9" s="11"/>
      <c r="MPH9" s="11"/>
      <c r="MPI9" s="11"/>
      <c r="MPJ9" s="11"/>
      <c r="MPK9" s="11"/>
      <c r="MPL9" s="11"/>
      <c r="MPM9" s="11"/>
      <c r="MPN9" s="11"/>
      <c r="MPO9" s="11"/>
      <c r="MPP9" s="11"/>
      <c r="MPQ9" s="11"/>
      <c r="MPR9" s="11"/>
      <c r="MPS9" s="11"/>
      <c r="MPT9" s="11"/>
      <c r="MPU9" s="11"/>
      <c r="MPV9" s="11"/>
      <c r="MPW9" s="11"/>
      <c r="MPX9" s="11"/>
      <c r="MPY9" s="11"/>
      <c r="MPZ9" s="11"/>
      <c r="MQA9" s="11"/>
      <c r="MQB9" s="11"/>
      <c r="MQC9" s="11"/>
      <c r="MQD9" s="11"/>
      <c r="MQE9" s="11"/>
      <c r="MQF9" s="11"/>
      <c r="MQG9" s="11"/>
      <c r="MQH9" s="11"/>
      <c r="MQI9" s="11"/>
      <c r="MQJ9" s="11"/>
      <c r="MQK9" s="11"/>
      <c r="MQL9" s="11"/>
      <c r="MQM9" s="11"/>
      <c r="MQN9" s="11"/>
      <c r="MQO9" s="11"/>
      <c r="MQP9" s="11"/>
      <c r="MQQ9" s="11"/>
      <c r="MQR9" s="11"/>
      <c r="MQS9" s="11"/>
      <c r="MQT9" s="11"/>
      <c r="MQU9" s="11"/>
      <c r="MQV9" s="11"/>
      <c r="MQW9" s="11"/>
      <c r="MQX9" s="11"/>
      <c r="MQY9" s="11"/>
      <c r="MQZ9" s="11"/>
      <c r="MRA9" s="11"/>
      <c r="MRB9" s="11"/>
      <c r="MRC9" s="11"/>
      <c r="MRD9" s="11"/>
      <c r="MRE9" s="11"/>
      <c r="MRF9" s="11"/>
      <c r="MRG9" s="11"/>
      <c r="MRH9" s="11"/>
      <c r="MRI9" s="11"/>
      <c r="MRJ9" s="11"/>
      <c r="MRK9" s="11"/>
      <c r="MRL9" s="11"/>
      <c r="MRM9" s="11"/>
      <c r="MRN9" s="11"/>
      <c r="MRO9" s="11"/>
      <c r="MRP9" s="11"/>
      <c r="MRQ9" s="11"/>
      <c r="MRR9" s="11"/>
      <c r="MRS9" s="11"/>
      <c r="MRT9" s="11"/>
      <c r="MRU9" s="11"/>
      <c r="MRV9" s="11"/>
      <c r="MRW9" s="11"/>
      <c r="MRX9" s="11"/>
      <c r="MRY9" s="11"/>
      <c r="MRZ9" s="11"/>
      <c r="MSA9" s="11"/>
      <c r="MSB9" s="11"/>
      <c r="MSC9" s="11"/>
      <c r="MSD9" s="11"/>
      <c r="MSE9" s="11"/>
      <c r="MSF9" s="11"/>
      <c r="MSG9" s="11"/>
      <c r="MSH9" s="11"/>
      <c r="MSI9" s="11"/>
      <c r="MSJ9" s="11"/>
      <c r="MSK9" s="11"/>
      <c r="MSL9" s="11"/>
      <c r="MSM9" s="11"/>
      <c r="MSN9" s="11"/>
      <c r="MSO9" s="11"/>
      <c r="MSP9" s="11"/>
      <c r="MSQ9" s="11"/>
      <c r="MSR9" s="11"/>
      <c r="MSS9" s="11"/>
      <c r="MST9" s="11"/>
      <c r="MSU9" s="11"/>
      <c r="MSV9" s="11"/>
      <c r="MSW9" s="11"/>
      <c r="MSX9" s="11"/>
      <c r="MSY9" s="11"/>
      <c r="MSZ9" s="11"/>
      <c r="MTA9" s="11"/>
      <c r="MTB9" s="11"/>
      <c r="MTC9" s="11"/>
      <c r="MTD9" s="11"/>
      <c r="MTE9" s="11"/>
      <c r="MTF9" s="11"/>
      <c r="MTG9" s="11"/>
      <c r="MTH9" s="11"/>
      <c r="MTI9" s="11"/>
      <c r="MTJ9" s="11"/>
      <c r="MTK9" s="11"/>
      <c r="MTL9" s="11"/>
      <c r="MTM9" s="11"/>
      <c r="MTN9" s="11"/>
      <c r="MTO9" s="11"/>
      <c r="MTP9" s="11"/>
      <c r="MTQ9" s="11"/>
      <c r="MTR9" s="11"/>
      <c r="MTS9" s="11"/>
      <c r="MTT9" s="11"/>
      <c r="MTU9" s="11"/>
      <c r="MTV9" s="11"/>
      <c r="MTW9" s="11"/>
      <c r="MTX9" s="11"/>
      <c r="MTY9" s="11"/>
      <c r="MTZ9" s="11"/>
      <c r="MUA9" s="11"/>
      <c r="MUB9" s="11"/>
      <c r="MUC9" s="11"/>
      <c r="MUD9" s="11"/>
      <c r="MUE9" s="11"/>
      <c r="MUF9" s="11"/>
      <c r="MUG9" s="11"/>
      <c r="MUH9" s="11"/>
      <c r="MUI9" s="11"/>
      <c r="MUJ9" s="11"/>
      <c r="MUK9" s="11"/>
      <c r="MUL9" s="11"/>
      <c r="MUM9" s="11"/>
      <c r="MUN9" s="11"/>
      <c r="MUO9" s="11"/>
      <c r="MUP9" s="11"/>
      <c r="MUQ9" s="11"/>
      <c r="MUR9" s="11"/>
      <c r="MUS9" s="11"/>
      <c r="MUT9" s="11"/>
      <c r="MUU9" s="11"/>
      <c r="MUV9" s="11"/>
      <c r="MUW9" s="11"/>
      <c r="MUX9" s="11"/>
      <c r="MUY9" s="11"/>
      <c r="MUZ9" s="11"/>
      <c r="MVA9" s="11"/>
      <c r="MVB9" s="11"/>
      <c r="MVC9" s="11"/>
      <c r="MVD9" s="11"/>
      <c r="MVE9" s="11"/>
      <c r="MVF9" s="11"/>
      <c r="MVG9" s="11"/>
      <c r="MVH9" s="11"/>
      <c r="MVI9" s="11"/>
      <c r="MVJ9" s="11"/>
      <c r="MVK9" s="11"/>
      <c r="MVL9" s="11"/>
      <c r="MVM9" s="11"/>
      <c r="MVN9" s="11"/>
      <c r="MVO9" s="11"/>
      <c r="MVP9" s="11"/>
      <c r="MVQ9" s="11"/>
      <c r="MVR9" s="11"/>
      <c r="MVS9" s="11"/>
      <c r="MVT9" s="11"/>
      <c r="MVU9" s="11"/>
      <c r="MVV9" s="11"/>
      <c r="MVW9" s="11"/>
      <c r="MVX9" s="11"/>
      <c r="MVY9" s="11"/>
      <c r="MVZ9" s="11"/>
      <c r="MWA9" s="11"/>
      <c r="MWB9" s="11"/>
      <c r="MWC9" s="11"/>
      <c r="MWD9" s="11"/>
      <c r="MWE9" s="11"/>
      <c r="MWF9" s="11"/>
      <c r="MWG9" s="11"/>
      <c r="MWH9" s="11"/>
      <c r="MWI9" s="11"/>
      <c r="MWJ9" s="11"/>
      <c r="MWK9" s="11"/>
      <c r="MWL9" s="11"/>
      <c r="MWM9" s="11"/>
      <c r="MWN9" s="11"/>
      <c r="MWO9" s="11"/>
      <c r="MWP9" s="11"/>
      <c r="MWQ9" s="11"/>
      <c r="MWR9" s="11"/>
      <c r="MWS9" s="11"/>
      <c r="MWT9" s="11"/>
      <c r="MWU9" s="11"/>
      <c r="MWV9" s="11"/>
      <c r="MWW9" s="11"/>
      <c r="MWX9" s="11"/>
      <c r="MWY9" s="11"/>
      <c r="MWZ9" s="11"/>
      <c r="MXA9" s="11"/>
      <c r="MXB9" s="11"/>
      <c r="MXC9" s="11"/>
      <c r="MXD9" s="11"/>
      <c r="MXE9" s="11"/>
      <c r="MXF9" s="11"/>
      <c r="MXG9" s="11"/>
      <c r="MXH9" s="11"/>
      <c r="MXI9" s="11"/>
      <c r="MXJ9" s="11"/>
      <c r="MXK9" s="11"/>
      <c r="MXL9" s="11"/>
      <c r="MXM9" s="11"/>
      <c r="MXN9" s="11"/>
      <c r="MXO9" s="11"/>
      <c r="MXP9" s="11"/>
      <c r="MXQ9" s="11"/>
      <c r="MXR9" s="11"/>
      <c r="MXS9" s="11"/>
      <c r="MXT9" s="11"/>
      <c r="MXU9" s="11"/>
      <c r="MXV9" s="11"/>
      <c r="MXW9" s="11"/>
      <c r="MXX9" s="11"/>
      <c r="MXY9" s="11"/>
      <c r="MXZ9" s="11"/>
      <c r="MYA9" s="11"/>
      <c r="MYB9" s="11"/>
      <c r="MYC9" s="11"/>
      <c r="MYD9" s="11"/>
      <c r="MYE9" s="11"/>
      <c r="MYF9" s="11"/>
      <c r="MYG9" s="11"/>
      <c r="MYH9" s="11"/>
      <c r="MYI9" s="11"/>
      <c r="MYJ9" s="11"/>
      <c r="MYK9" s="11"/>
      <c r="MYL9" s="11"/>
      <c r="MYM9" s="11"/>
      <c r="MYN9" s="11"/>
      <c r="MYO9" s="11"/>
      <c r="MYP9" s="11"/>
      <c r="MYQ9" s="11"/>
      <c r="MYR9" s="11"/>
      <c r="MYS9" s="11"/>
      <c r="MYT9" s="11"/>
      <c r="MYU9" s="11"/>
      <c r="MYV9" s="11"/>
      <c r="MYW9" s="11"/>
      <c r="MYX9" s="11"/>
      <c r="MYY9" s="11"/>
      <c r="MYZ9" s="11"/>
      <c r="MZA9" s="11"/>
      <c r="MZB9" s="11"/>
      <c r="MZC9" s="11"/>
      <c r="MZD9" s="11"/>
      <c r="MZE9" s="11"/>
      <c r="MZF9" s="11"/>
      <c r="MZG9" s="11"/>
      <c r="MZH9" s="11"/>
      <c r="MZI9" s="11"/>
      <c r="MZJ9" s="11"/>
      <c r="MZK9" s="11"/>
      <c r="MZL9" s="11"/>
      <c r="MZM9" s="11"/>
      <c r="MZN9" s="11"/>
      <c r="MZO9" s="11"/>
      <c r="MZP9" s="11"/>
      <c r="MZQ9" s="11"/>
      <c r="MZR9" s="11"/>
      <c r="MZS9" s="11"/>
      <c r="MZT9" s="11"/>
      <c r="MZU9" s="11"/>
      <c r="MZV9" s="11"/>
      <c r="MZW9" s="11"/>
      <c r="MZX9" s="11"/>
      <c r="MZY9" s="11"/>
      <c r="MZZ9" s="11"/>
      <c r="NAA9" s="11"/>
      <c r="NAB9" s="11"/>
      <c r="NAC9" s="11"/>
      <c r="NAD9" s="11"/>
      <c r="NAE9" s="11"/>
      <c r="NAF9" s="11"/>
      <c r="NAG9" s="11"/>
      <c r="NAH9" s="11"/>
      <c r="NAI9" s="11"/>
      <c r="NAJ9" s="11"/>
      <c r="NAK9" s="11"/>
      <c r="NAL9" s="11"/>
      <c r="NAM9" s="11"/>
      <c r="NAN9" s="11"/>
      <c r="NAO9" s="11"/>
      <c r="NAP9" s="11"/>
      <c r="NAQ9" s="11"/>
      <c r="NAR9" s="11"/>
      <c r="NAS9" s="11"/>
      <c r="NAT9" s="11"/>
      <c r="NAU9" s="11"/>
      <c r="NAV9" s="11"/>
      <c r="NAW9" s="11"/>
      <c r="NAX9" s="11"/>
      <c r="NAY9" s="11"/>
      <c r="NAZ9" s="11"/>
      <c r="NBA9" s="11"/>
      <c r="NBB9" s="11"/>
      <c r="NBC9" s="11"/>
      <c r="NBD9" s="11"/>
      <c r="NBE9" s="11"/>
      <c r="NBF9" s="11"/>
      <c r="NBG9" s="11"/>
      <c r="NBH9" s="11"/>
      <c r="NBI9" s="11"/>
      <c r="NBJ9" s="11"/>
      <c r="NBK9" s="11"/>
      <c r="NBL9" s="11"/>
      <c r="NBM9" s="11"/>
      <c r="NBN9" s="11"/>
      <c r="NBO9" s="11"/>
      <c r="NBP9" s="11"/>
      <c r="NBQ9" s="11"/>
      <c r="NBR9" s="11"/>
      <c r="NBS9" s="11"/>
      <c r="NBT9" s="11"/>
      <c r="NBU9" s="11"/>
      <c r="NBV9" s="11"/>
      <c r="NBW9" s="11"/>
      <c r="NBX9" s="11"/>
      <c r="NBY9" s="11"/>
      <c r="NBZ9" s="11"/>
      <c r="NCA9" s="11"/>
      <c r="NCB9" s="11"/>
      <c r="NCC9" s="11"/>
      <c r="NCD9" s="11"/>
      <c r="NCE9" s="11"/>
      <c r="NCF9" s="11"/>
      <c r="NCG9" s="11"/>
      <c r="NCH9" s="11"/>
      <c r="NCI9" s="11"/>
      <c r="NCJ9" s="11"/>
      <c r="NCK9" s="11"/>
      <c r="NCL9" s="11"/>
      <c r="NCM9" s="11"/>
      <c r="NCN9" s="11"/>
      <c r="NCO9" s="11"/>
      <c r="NCP9" s="11"/>
      <c r="NCQ9" s="11"/>
      <c r="NCR9" s="11"/>
      <c r="NCS9" s="11"/>
      <c r="NCT9" s="11"/>
      <c r="NCU9" s="11"/>
      <c r="NCV9" s="11"/>
      <c r="NCW9" s="11"/>
      <c r="NCX9" s="11"/>
      <c r="NCY9" s="11"/>
      <c r="NCZ9" s="11"/>
      <c r="NDA9" s="11"/>
      <c r="NDB9" s="11"/>
      <c r="NDC9" s="11"/>
      <c r="NDD9" s="11"/>
      <c r="NDE9" s="11"/>
      <c r="NDF9" s="11"/>
      <c r="NDG9" s="11"/>
      <c r="NDH9" s="11"/>
      <c r="NDI9" s="11"/>
      <c r="NDJ9" s="11"/>
      <c r="NDK9" s="11"/>
      <c r="NDL9" s="11"/>
      <c r="NDM9" s="11"/>
      <c r="NDN9" s="11"/>
      <c r="NDO9" s="11"/>
      <c r="NDP9" s="11"/>
      <c r="NDQ9" s="11"/>
      <c r="NDR9" s="11"/>
      <c r="NDS9" s="11"/>
      <c r="NDT9" s="11"/>
      <c r="NDU9" s="11"/>
      <c r="NDV9" s="11"/>
      <c r="NDW9" s="11"/>
      <c r="NDX9" s="11"/>
      <c r="NDY9" s="11"/>
      <c r="NDZ9" s="11"/>
      <c r="NEA9" s="11"/>
      <c r="NEB9" s="11"/>
      <c r="NEC9" s="11"/>
      <c r="NED9" s="11"/>
      <c r="NEE9" s="11"/>
      <c r="NEF9" s="11"/>
      <c r="NEG9" s="11"/>
      <c r="NEH9" s="11"/>
      <c r="NEI9" s="11"/>
      <c r="NEJ9" s="11"/>
      <c r="NEK9" s="11"/>
      <c r="NEL9" s="11"/>
      <c r="NEM9" s="11"/>
      <c r="NEN9" s="11"/>
      <c r="NEO9" s="11"/>
      <c r="NEP9" s="11"/>
      <c r="NEQ9" s="11"/>
      <c r="NER9" s="11"/>
      <c r="NES9" s="11"/>
      <c r="NET9" s="11"/>
      <c r="NEU9" s="11"/>
      <c r="NEV9" s="11"/>
      <c r="NEW9" s="11"/>
      <c r="NEX9" s="11"/>
      <c r="NEY9" s="11"/>
      <c r="NEZ9" s="11"/>
      <c r="NFA9" s="11"/>
      <c r="NFB9" s="11"/>
      <c r="NFC9" s="11"/>
      <c r="NFD9" s="11"/>
      <c r="NFE9" s="11"/>
      <c r="NFF9" s="11"/>
      <c r="NFG9" s="11"/>
      <c r="NFH9" s="11"/>
      <c r="NFI9" s="11"/>
      <c r="NFJ9" s="11"/>
      <c r="NFK9" s="11"/>
      <c r="NFL9" s="11"/>
      <c r="NFM9" s="11"/>
      <c r="NFN9" s="11"/>
      <c r="NFO9" s="11"/>
      <c r="NFP9" s="11"/>
      <c r="NFQ9" s="11"/>
      <c r="NFR9" s="11"/>
      <c r="NFS9" s="11"/>
      <c r="NFT9" s="11"/>
      <c r="NFU9" s="11"/>
      <c r="NFV9" s="11"/>
      <c r="NFW9" s="11"/>
      <c r="NFX9" s="11"/>
      <c r="NFY9" s="11"/>
      <c r="NFZ9" s="11"/>
      <c r="NGA9" s="11"/>
      <c r="NGB9" s="11"/>
      <c r="NGC9" s="11"/>
      <c r="NGD9" s="11"/>
      <c r="NGE9" s="11"/>
      <c r="NGF9" s="11"/>
      <c r="NGG9" s="11"/>
      <c r="NGH9" s="11"/>
      <c r="NGI9" s="11"/>
      <c r="NGJ9" s="11"/>
      <c r="NGK9" s="11"/>
      <c r="NGL9" s="11"/>
      <c r="NGM9" s="11"/>
      <c r="NGN9" s="11"/>
      <c r="NGO9" s="11"/>
      <c r="NGP9" s="11"/>
      <c r="NGQ9" s="11"/>
      <c r="NGR9" s="11"/>
      <c r="NGS9" s="11"/>
      <c r="NGT9" s="11"/>
      <c r="NGU9" s="11"/>
      <c r="NGV9" s="11"/>
      <c r="NGW9" s="11"/>
      <c r="NGX9" s="11"/>
      <c r="NGY9" s="11"/>
      <c r="NGZ9" s="11"/>
      <c r="NHA9" s="11"/>
      <c r="NHB9" s="11"/>
      <c r="NHC9" s="11"/>
      <c r="NHD9" s="11"/>
      <c r="NHE9" s="11"/>
      <c r="NHF9" s="11"/>
      <c r="NHG9" s="11"/>
      <c r="NHH9" s="11"/>
      <c r="NHI9" s="11"/>
      <c r="NHJ9" s="11"/>
      <c r="NHK9" s="11"/>
      <c r="NHL9" s="11"/>
      <c r="NHM9" s="11"/>
      <c r="NHN9" s="11"/>
      <c r="NHO9" s="11"/>
      <c r="NHP9" s="11"/>
      <c r="NHQ9" s="11"/>
      <c r="NHR9" s="11"/>
      <c r="NHS9" s="11"/>
      <c r="NHT9" s="11"/>
      <c r="NHU9" s="11"/>
      <c r="NHV9" s="11"/>
      <c r="NHW9" s="11"/>
      <c r="NHX9" s="11"/>
      <c r="NHY9" s="11"/>
      <c r="NHZ9" s="11"/>
      <c r="NIA9" s="11"/>
      <c r="NIB9" s="11"/>
      <c r="NIC9" s="11"/>
      <c r="NID9" s="11"/>
      <c r="NIE9" s="11"/>
      <c r="NIF9" s="11"/>
      <c r="NIG9" s="11"/>
      <c r="NIH9" s="11"/>
      <c r="NII9" s="11"/>
      <c r="NIJ9" s="11"/>
      <c r="NIK9" s="11"/>
      <c r="NIL9" s="11"/>
      <c r="NIM9" s="11"/>
      <c r="NIN9" s="11"/>
      <c r="NIO9" s="11"/>
      <c r="NIP9" s="11"/>
      <c r="NIQ9" s="11"/>
      <c r="NIR9" s="11"/>
      <c r="NIS9" s="11"/>
      <c r="NIT9" s="11"/>
      <c r="NIU9" s="11"/>
      <c r="NIV9" s="11"/>
      <c r="NIW9" s="11"/>
      <c r="NIX9" s="11"/>
      <c r="NIY9" s="11"/>
      <c r="NIZ9" s="11"/>
      <c r="NJA9" s="11"/>
      <c r="NJB9" s="11"/>
      <c r="NJC9" s="11"/>
      <c r="NJD9" s="11"/>
      <c r="NJE9" s="11"/>
      <c r="NJF9" s="11"/>
      <c r="NJG9" s="11"/>
      <c r="NJH9" s="11"/>
      <c r="NJI9" s="11"/>
      <c r="NJJ9" s="11"/>
      <c r="NJK9" s="11"/>
      <c r="NJL9" s="11"/>
      <c r="NJM9" s="11"/>
      <c r="NJN9" s="11"/>
      <c r="NJO9" s="11"/>
      <c r="NJP9" s="11"/>
      <c r="NJQ9" s="11"/>
      <c r="NJR9" s="11"/>
      <c r="NJS9" s="11"/>
      <c r="NJT9" s="11"/>
      <c r="NJU9" s="11"/>
      <c r="NJV9" s="11"/>
      <c r="NJW9" s="11"/>
      <c r="NJX9" s="11"/>
      <c r="NJY9" s="11"/>
      <c r="NJZ9" s="11"/>
      <c r="NKA9" s="11"/>
      <c r="NKB9" s="11"/>
      <c r="NKC9" s="11"/>
      <c r="NKD9" s="11"/>
      <c r="NKE9" s="11"/>
      <c r="NKF9" s="11"/>
      <c r="NKG9" s="11"/>
      <c r="NKH9" s="11"/>
      <c r="NKI9" s="11"/>
      <c r="NKJ9" s="11"/>
      <c r="NKK9" s="11"/>
      <c r="NKL9" s="11"/>
      <c r="NKM9" s="11"/>
      <c r="NKN9" s="11"/>
      <c r="NKO9" s="11"/>
      <c r="NKP9" s="11"/>
      <c r="NKQ9" s="11"/>
      <c r="NKR9" s="11"/>
      <c r="NKS9" s="11"/>
      <c r="NKT9" s="11"/>
      <c r="NKU9" s="11"/>
      <c r="NKV9" s="11"/>
      <c r="NKW9" s="11"/>
      <c r="NKX9" s="11"/>
      <c r="NKY9" s="11"/>
      <c r="NKZ9" s="11"/>
      <c r="NLA9" s="11"/>
      <c r="NLB9" s="11"/>
      <c r="NLC9" s="11"/>
      <c r="NLD9" s="11"/>
      <c r="NLE9" s="11"/>
      <c r="NLF9" s="11"/>
      <c r="NLG9" s="11"/>
      <c r="NLH9" s="11"/>
      <c r="NLI9" s="11"/>
      <c r="NLJ9" s="11"/>
      <c r="NLK9" s="11"/>
      <c r="NLL9" s="11"/>
      <c r="NLM9" s="11"/>
      <c r="NLN9" s="11"/>
      <c r="NLO9" s="11"/>
      <c r="NLP9" s="11"/>
      <c r="NLQ9" s="11"/>
      <c r="NLR9" s="11"/>
      <c r="NLS9" s="11"/>
      <c r="NLT9" s="11"/>
      <c r="NLU9" s="11"/>
      <c r="NLV9" s="11"/>
      <c r="NLW9" s="11"/>
      <c r="NLX9" s="11"/>
      <c r="NLY9" s="11"/>
      <c r="NLZ9" s="11"/>
      <c r="NMA9" s="11"/>
      <c r="NMB9" s="11"/>
      <c r="NMC9" s="11"/>
      <c r="NMD9" s="11"/>
      <c r="NME9" s="11"/>
      <c r="NMF9" s="11"/>
      <c r="NMG9" s="11"/>
      <c r="NMH9" s="11"/>
      <c r="NMI9" s="11"/>
      <c r="NMJ9" s="11"/>
      <c r="NMK9" s="11"/>
      <c r="NML9" s="11"/>
      <c r="NMM9" s="11"/>
      <c r="NMN9" s="11"/>
      <c r="NMO9" s="11"/>
      <c r="NMP9" s="11"/>
      <c r="NMQ9" s="11"/>
      <c r="NMR9" s="11"/>
      <c r="NMS9" s="11"/>
      <c r="NMT9" s="11"/>
      <c r="NMU9" s="11"/>
      <c r="NMV9" s="11"/>
      <c r="NMW9" s="11"/>
      <c r="NMX9" s="11"/>
      <c r="NMY9" s="11"/>
      <c r="NMZ9" s="11"/>
      <c r="NNA9" s="11"/>
      <c r="NNB9" s="11"/>
      <c r="NNC9" s="11"/>
      <c r="NND9" s="11"/>
      <c r="NNE9" s="11"/>
      <c r="NNF9" s="11"/>
      <c r="NNG9" s="11"/>
      <c r="NNH9" s="11"/>
      <c r="NNI9" s="11"/>
      <c r="NNJ9" s="11"/>
      <c r="NNK9" s="11"/>
      <c r="NNL9" s="11"/>
      <c r="NNM9" s="11"/>
      <c r="NNN9" s="11"/>
      <c r="NNO9" s="11"/>
      <c r="NNP9" s="11"/>
      <c r="NNQ9" s="11"/>
      <c r="NNR9" s="11"/>
      <c r="NNS9" s="11"/>
      <c r="NNT9" s="11"/>
      <c r="NNU9" s="11"/>
      <c r="NNV9" s="11"/>
      <c r="NNW9" s="11"/>
      <c r="NNX9" s="11"/>
      <c r="NNY9" s="11"/>
      <c r="NNZ9" s="11"/>
      <c r="NOA9" s="11"/>
      <c r="NOB9" s="11"/>
      <c r="NOC9" s="11"/>
      <c r="NOD9" s="11"/>
      <c r="NOE9" s="11"/>
      <c r="NOF9" s="11"/>
      <c r="NOG9" s="11"/>
      <c r="NOH9" s="11"/>
      <c r="NOI9" s="11"/>
      <c r="NOJ9" s="11"/>
      <c r="NOK9" s="11"/>
      <c r="NOL9" s="11"/>
      <c r="NOM9" s="11"/>
      <c r="NON9" s="11"/>
      <c r="NOO9" s="11"/>
      <c r="NOP9" s="11"/>
      <c r="NOQ9" s="11"/>
      <c r="NOR9" s="11"/>
      <c r="NOS9" s="11"/>
      <c r="NOT9" s="11"/>
      <c r="NOU9" s="11"/>
      <c r="NOV9" s="11"/>
      <c r="NOW9" s="11"/>
      <c r="NOX9" s="11"/>
      <c r="NOY9" s="11"/>
      <c r="NOZ9" s="11"/>
      <c r="NPA9" s="11"/>
      <c r="NPB9" s="11"/>
      <c r="NPC9" s="11"/>
      <c r="NPD9" s="11"/>
      <c r="NPE9" s="11"/>
      <c r="NPF9" s="11"/>
      <c r="NPG9" s="11"/>
      <c r="NPH9" s="11"/>
      <c r="NPI9" s="11"/>
      <c r="NPJ9" s="11"/>
      <c r="NPK9" s="11"/>
      <c r="NPL9" s="11"/>
      <c r="NPM9" s="11"/>
      <c r="NPN9" s="11"/>
      <c r="NPO9" s="11"/>
      <c r="NPP9" s="11"/>
      <c r="NPQ9" s="11"/>
      <c r="NPR9" s="11"/>
      <c r="NPS9" s="11"/>
      <c r="NPT9" s="11"/>
      <c r="NPU9" s="11"/>
      <c r="NPV9" s="11"/>
      <c r="NPW9" s="11"/>
      <c r="NPX9" s="11"/>
      <c r="NPY9" s="11"/>
      <c r="NPZ9" s="11"/>
      <c r="NQA9" s="11"/>
      <c r="NQB9" s="11"/>
      <c r="NQC9" s="11"/>
      <c r="NQD9" s="11"/>
      <c r="NQE9" s="11"/>
      <c r="NQF9" s="11"/>
      <c r="NQG9" s="11"/>
      <c r="NQH9" s="11"/>
      <c r="NQI9" s="11"/>
      <c r="NQJ9" s="11"/>
      <c r="NQK9" s="11"/>
      <c r="NQL9" s="11"/>
      <c r="NQM9" s="11"/>
      <c r="NQN9" s="11"/>
      <c r="NQO9" s="11"/>
      <c r="NQP9" s="11"/>
      <c r="NQQ9" s="11"/>
      <c r="NQR9" s="11"/>
      <c r="NQS9" s="11"/>
      <c r="NQT9" s="11"/>
      <c r="NQU9" s="11"/>
      <c r="NQV9" s="11"/>
      <c r="NQW9" s="11"/>
      <c r="NQX9" s="11"/>
      <c r="NQY9" s="11"/>
      <c r="NQZ9" s="11"/>
      <c r="NRA9" s="11"/>
      <c r="NRB9" s="11"/>
      <c r="NRC9" s="11"/>
      <c r="NRD9" s="11"/>
      <c r="NRE9" s="11"/>
      <c r="NRF9" s="11"/>
      <c r="NRG9" s="11"/>
      <c r="NRH9" s="11"/>
      <c r="NRI9" s="11"/>
      <c r="NRJ9" s="11"/>
      <c r="NRK9" s="11"/>
      <c r="NRL9" s="11"/>
      <c r="NRM9" s="11"/>
      <c r="NRN9" s="11"/>
      <c r="NRO9" s="11"/>
      <c r="NRP9" s="11"/>
      <c r="NRQ9" s="11"/>
      <c r="NRR9" s="11"/>
      <c r="NRS9" s="11"/>
      <c r="NRT9" s="11"/>
      <c r="NRU9" s="11"/>
      <c r="NRV9" s="11"/>
      <c r="NRW9" s="11"/>
      <c r="NRX9" s="11"/>
      <c r="NRY9" s="11"/>
      <c r="NRZ9" s="11"/>
      <c r="NSA9" s="11"/>
      <c r="NSB9" s="11"/>
      <c r="NSC9" s="11"/>
      <c r="NSD9" s="11"/>
      <c r="NSE9" s="11"/>
      <c r="NSF9" s="11"/>
      <c r="NSG9" s="11"/>
      <c r="NSH9" s="11"/>
      <c r="NSI9" s="11"/>
      <c r="NSJ9" s="11"/>
      <c r="NSK9" s="11"/>
      <c r="NSL9" s="11"/>
      <c r="NSM9" s="11"/>
      <c r="NSN9" s="11"/>
      <c r="NSO9" s="11"/>
      <c r="NSP9" s="11"/>
      <c r="NSQ9" s="11"/>
      <c r="NSR9" s="11"/>
      <c r="NSS9" s="11"/>
      <c r="NST9" s="11"/>
      <c r="NSU9" s="11"/>
      <c r="NSV9" s="11"/>
      <c r="NSW9" s="11"/>
      <c r="NSX9" s="11"/>
      <c r="NSY9" s="11"/>
      <c r="NSZ9" s="11"/>
      <c r="NTA9" s="11"/>
      <c r="NTB9" s="11"/>
      <c r="NTC9" s="11"/>
      <c r="NTD9" s="11"/>
      <c r="NTE9" s="11"/>
      <c r="NTF9" s="11"/>
      <c r="NTG9" s="11"/>
      <c r="NTH9" s="11"/>
      <c r="NTI9" s="11"/>
      <c r="NTJ9" s="11"/>
      <c r="NTK9" s="11"/>
      <c r="NTL9" s="11"/>
      <c r="NTM9" s="11"/>
      <c r="NTN9" s="11"/>
      <c r="NTO9" s="11"/>
      <c r="NTP9" s="11"/>
      <c r="NTQ9" s="11"/>
      <c r="NTR9" s="11"/>
      <c r="NTS9" s="11"/>
      <c r="NTT9" s="11"/>
      <c r="NTU9" s="11"/>
      <c r="NTV9" s="11"/>
      <c r="NTW9" s="11"/>
      <c r="NTX9" s="11"/>
      <c r="NTY9" s="11"/>
      <c r="NTZ9" s="11"/>
      <c r="NUA9" s="11"/>
      <c r="NUB9" s="11"/>
      <c r="NUC9" s="11"/>
      <c r="NUD9" s="11"/>
      <c r="NUE9" s="11"/>
      <c r="NUF9" s="11"/>
      <c r="NUG9" s="11"/>
      <c r="NUH9" s="11"/>
      <c r="NUI9" s="11"/>
      <c r="NUJ9" s="11"/>
      <c r="NUK9" s="11"/>
      <c r="NUL9" s="11"/>
      <c r="NUM9" s="11"/>
      <c r="NUN9" s="11"/>
      <c r="NUO9" s="11"/>
      <c r="NUP9" s="11"/>
      <c r="NUQ9" s="11"/>
      <c r="NUR9" s="11"/>
      <c r="NUS9" s="11"/>
      <c r="NUT9" s="11"/>
      <c r="NUU9" s="11"/>
      <c r="NUV9" s="11"/>
      <c r="NUW9" s="11"/>
      <c r="NUX9" s="11"/>
      <c r="NUY9" s="11"/>
      <c r="NUZ9" s="11"/>
      <c r="NVA9" s="11"/>
      <c r="NVB9" s="11"/>
      <c r="NVC9" s="11"/>
      <c r="NVD9" s="11"/>
      <c r="NVE9" s="11"/>
      <c r="NVF9" s="11"/>
      <c r="NVG9" s="11"/>
      <c r="NVH9" s="11"/>
      <c r="NVI9" s="11"/>
      <c r="NVJ9" s="11"/>
      <c r="NVK9" s="11"/>
      <c r="NVL9" s="11"/>
      <c r="NVM9" s="11"/>
      <c r="NVN9" s="11"/>
      <c r="NVO9" s="11"/>
      <c r="NVP9" s="11"/>
      <c r="NVQ9" s="11"/>
      <c r="NVR9" s="11"/>
      <c r="NVS9" s="11"/>
      <c r="NVT9" s="11"/>
      <c r="NVU9" s="11"/>
      <c r="NVV9" s="11"/>
      <c r="NVW9" s="11"/>
      <c r="NVX9" s="11"/>
      <c r="NVY9" s="11"/>
      <c r="NVZ9" s="11"/>
      <c r="NWA9" s="11"/>
      <c r="NWB9" s="11"/>
      <c r="NWC9" s="11"/>
      <c r="NWD9" s="11"/>
      <c r="NWE9" s="11"/>
      <c r="NWF9" s="11"/>
      <c r="NWG9" s="11"/>
      <c r="NWH9" s="11"/>
      <c r="NWI9" s="11"/>
      <c r="NWJ9" s="11"/>
      <c r="NWK9" s="11"/>
      <c r="NWL9" s="11"/>
      <c r="NWM9" s="11"/>
      <c r="NWN9" s="11"/>
      <c r="NWO9" s="11"/>
      <c r="NWP9" s="11"/>
      <c r="NWQ9" s="11"/>
      <c r="NWR9" s="11"/>
      <c r="NWS9" s="11"/>
      <c r="NWT9" s="11"/>
      <c r="NWU9" s="11"/>
      <c r="NWV9" s="11"/>
      <c r="NWW9" s="11"/>
      <c r="NWX9" s="11"/>
      <c r="NWY9" s="11"/>
      <c r="NWZ9" s="11"/>
      <c r="NXA9" s="11"/>
      <c r="NXB9" s="11"/>
      <c r="NXC9" s="11"/>
      <c r="NXD9" s="11"/>
      <c r="NXE9" s="11"/>
      <c r="NXF9" s="11"/>
      <c r="NXG9" s="11"/>
      <c r="NXH9" s="11"/>
      <c r="NXI9" s="11"/>
      <c r="NXJ9" s="11"/>
      <c r="NXK9" s="11"/>
      <c r="NXL9" s="11"/>
      <c r="NXM9" s="11"/>
      <c r="NXN9" s="11"/>
      <c r="NXO9" s="11"/>
      <c r="NXP9" s="11"/>
      <c r="NXQ9" s="11"/>
      <c r="NXR9" s="11"/>
      <c r="NXS9" s="11"/>
      <c r="NXT9" s="11"/>
      <c r="NXU9" s="11"/>
      <c r="NXV9" s="11"/>
      <c r="NXW9" s="11"/>
      <c r="NXX9" s="11"/>
      <c r="NXY9" s="11"/>
      <c r="NXZ9" s="11"/>
      <c r="NYA9" s="11"/>
      <c r="NYB9" s="11"/>
      <c r="NYC9" s="11"/>
      <c r="NYD9" s="11"/>
      <c r="NYE9" s="11"/>
      <c r="NYF9" s="11"/>
      <c r="NYG9" s="11"/>
      <c r="NYH9" s="11"/>
      <c r="NYI9" s="11"/>
      <c r="NYJ9" s="11"/>
      <c r="NYK9" s="11"/>
      <c r="NYL9" s="11"/>
      <c r="NYM9" s="11"/>
      <c r="NYN9" s="11"/>
      <c r="NYO9" s="11"/>
      <c r="NYP9" s="11"/>
      <c r="NYQ9" s="11"/>
      <c r="NYR9" s="11"/>
      <c r="NYS9" s="11"/>
      <c r="NYT9" s="11"/>
      <c r="NYU9" s="11"/>
      <c r="NYV9" s="11"/>
      <c r="NYW9" s="11"/>
      <c r="NYX9" s="11"/>
      <c r="NYY9" s="11"/>
      <c r="NYZ9" s="11"/>
      <c r="NZA9" s="11"/>
      <c r="NZB9" s="11"/>
      <c r="NZC9" s="11"/>
      <c r="NZD9" s="11"/>
      <c r="NZE9" s="11"/>
      <c r="NZF9" s="11"/>
      <c r="NZG9" s="11"/>
      <c r="NZH9" s="11"/>
      <c r="NZI9" s="11"/>
      <c r="NZJ9" s="11"/>
      <c r="NZK9" s="11"/>
      <c r="NZL9" s="11"/>
      <c r="NZM9" s="11"/>
      <c r="NZN9" s="11"/>
      <c r="NZO9" s="11"/>
      <c r="NZP9" s="11"/>
      <c r="NZQ9" s="11"/>
      <c r="NZR9" s="11"/>
      <c r="NZS9" s="11"/>
      <c r="NZT9" s="11"/>
      <c r="NZU9" s="11"/>
      <c r="NZV9" s="11"/>
      <c r="NZW9" s="11"/>
      <c r="NZX9" s="11"/>
      <c r="NZY9" s="11"/>
      <c r="NZZ9" s="11"/>
      <c r="OAA9" s="11"/>
      <c r="OAB9" s="11"/>
      <c r="OAC9" s="11"/>
      <c r="OAD9" s="11"/>
      <c r="OAE9" s="11"/>
      <c r="OAF9" s="11"/>
      <c r="OAG9" s="11"/>
      <c r="OAH9" s="11"/>
      <c r="OAI9" s="11"/>
      <c r="OAJ9" s="11"/>
      <c r="OAK9" s="11"/>
      <c r="OAL9" s="11"/>
      <c r="OAM9" s="11"/>
      <c r="OAN9" s="11"/>
      <c r="OAO9" s="11"/>
      <c r="OAP9" s="11"/>
      <c r="OAQ9" s="11"/>
      <c r="OAR9" s="11"/>
      <c r="OAS9" s="11"/>
      <c r="OAT9" s="11"/>
      <c r="OAU9" s="11"/>
      <c r="OAV9" s="11"/>
      <c r="OAW9" s="11"/>
      <c r="OAX9" s="11"/>
      <c r="OAY9" s="11"/>
      <c r="OAZ9" s="11"/>
      <c r="OBA9" s="11"/>
      <c r="OBB9" s="11"/>
      <c r="OBC9" s="11"/>
      <c r="OBD9" s="11"/>
      <c r="OBE9" s="11"/>
      <c r="OBF9" s="11"/>
      <c r="OBG9" s="11"/>
      <c r="OBH9" s="11"/>
      <c r="OBI9" s="11"/>
      <c r="OBJ9" s="11"/>
      <c r="OBK9" s="11"/>
      <c r="OBL9" s="11"/>
      <c r="OBM9" s="11"/>
      <c r="OBN9" s="11"/>
      <c r="OBO9" s="11"/>
      <c r="OBP9" s="11"/>
      <c r="OBQ9" s="11"/>
      <c r="OBR9" s="11"/>
      <c r="OBS9" s="11"/>
      <c r="OBT9" s="11"/>
      <c r="OBU9" s="11"/>
      <c r="OBV9" s="11"/>
      <c r="OBW9" s="11"/>
      <c r="OBX9" s="11"/>
      <c r="OBY9" s="11"/>
      <c r="OBZ9" s="11"/>
      <c r="OCA9" s="11"/>
      <c r="OCB9" s="11"/>
      <c r="OCC9" s="11"/>
      <c r="OCD9" s="11"/>
      <c r="OCE9" s="11"/>
      <c r="OCF9" s="11"/>
      <c r="OCG9" s="11"/>
      <c r="OCH9" s="11"/>
      <c r="OCI9" s="11"/>
      <c r="OCJ9" s="11"/>
      <c r="OCK9" s="11"/>
      <c r="OCL9" s="11"/>
      <c r="OCM9" s="11"/>
      <c r="OCN9" s="11"/>
      <c r="OCO9" s="11"/>
      <c r="OCP9" s="11"/>
      <c r="OCQ9" s="11"/>
      <c r="OCR9" s="11"/>
      <c r="OCS9" s="11"/>
      <c r="OCT9" s="11"/>
      <c r="OCU9" s="11"/>
      <c r="OCV9" s="11"/>
      <c r="OCW9" s="11"/>
      <c r="OCX9" s="11"/>
      <c r="OCY9" s="11"/>
      <c r="OCZ9" s="11"/>
      <c r="ODA9" s="11"/>
      <c r="ODB9" s="11"/>
      <c r="ODC9" s="11"/>
      <c r="ODD9" s="11"/>
      <c r="ODE9" s="11"/>
      <c r="ODF9" s="11"/>
      <c r="ODG9" s="11"/>
      <c r="ODH9" s="11"/>
      <c r="ODI9" s="11"/>
      <c r="ODJ9" s="11"/>
      <c r="ODK9" s="11"/>
      <c r="ODL9" s="11"/>
      <c r="ODM9" s="11"/>
      <c r="ODN9" s="11"/>
      <c r="ODO9" s="11"/>
      <c r="ODP9" s="11"/>
      <c r="ODQ9" s="11"/>
      <c r="ODR9" s="11"/>
      <c r="ODS9" s="11"/>
      <c r="ODT9" s="11"/>
      <c r="ODU9" s="11"/>
      <c r="ODV9" s="11"/>
      <c r="ODW9" s="11"/>
      <c r="ODX9" s="11"/>
      <c r="ODY9" s="11"/>
      <c r="ODZ9" s="11"/>
      <c r="OEA9" s="11"/>
      <c r="OEB9" s="11"/>
      <c r="OEC9" s="11"/>
      <c r="OED9" s="11"/>
      <c r="OEE9" s="11"/>
      <c r="OEF9" s="11"/>
      <c r="OEG9" s="11"/>
      <c r="OEH9" s="11"/>
      <c r="OEI9" s="11"/>
      <c r="OEJ9" s="11"/>
      <c r="OEK9" s="11"/>
      <c r="OEL9" s="11"/>
      <c r="OEM9" s="11"/>
      <c r="OEN9" s="11"/>
      <c r="OEO9" s="11"/>
      <c r="OEP9" s="11"/>
      <c r="OEQ9" s="11"/>
      <c r="OER9" s="11"/>
      <c r="OES9" s="11"/>
      <c r="OET9" s="11"/>
      <c r="OEU9" s="11"/>
      <c r="OEV9" s="11"/>
      <c r="OEW9" s="11"/>
      <c r="OEX9" s="11"/>
      <c r="OEY9" s="11"/>
      <c r="OEZ9" s="11"/>
      <c r="OFA9" s="11"/>
      <c r="OFB9" s="11"/>
      <c r="OFC9" s="11"/>
      <c r="OFD9" s="11"/>
      <c r="OFE9" s="11"/>
      <c r="OFF9" s="11"/>
      <c r="OFG9" s="11"/>
      <c r="OFH9" s="11"/>
      <c r="OFI9" s="11"/>
      <c r="OFJ9" s="11"/>
      <c r="OFK9" s="11"/>
      <c r="OFL9" s="11"/>
      <c r="OFM9" s="11"/>
      <c r="OFN9" s="11"/>
      <c r="OFO9" s="11"/>
      <c r="OFP9" s="11"/>
      <c r="OFQ9" s="11"/>
      <c r="OFR9" s="11"/>
      <c r="OFS9" s="11"/>
      <c r="OFT9" s="11"/>
      <c r="OFU9" s="11"/>
      <c r="OFV9" s="11"/>
      <c r="OFW9" s="11"/>
      <c r="OFX9" s="11"/>
      <c r="OFY9" s="11"/>
      <c r="OFZ9" s="11"/>
      <c r="OGA9" s="11"/>
      <c r="OGB9" s="11"/>
      <c r="OGC9" s="11"/>
      <c r="OGD9" s="11"/>
      <c r="OGE9" s="11"/>
      <c r="OGF9" s="11"/>
      <c r="OGG9" s="11"/>
      <c r="OGH9" s="11"/>
      <c r="OGI9" s="11"/>
      <c r="OGJ9" s="11"/>
      <c r="OGK9" s="11"/>
      <c r="OGL9" s="11"/>
      <c r="OGM9" s="11"/>
      <c r="OGN9" s="11"/>
      <c r="OGO9" s="11"/>
      <c r="OGP9" s="11"/>
      <c r="OGQ9" s="11"/>
      <c r="OGR9" s="11"/>
      <c r="OGS9" s="11"/>
      <c r="OGT9" s="11"/>
      <c r="OGU9" s="11"/>
      <c r="OGV9" s="11"/>
      <c r="OGW9" s="11"/>
      <c r="OGX9" s="11"/>
      <c r="OGY9" s="11"/>
      <c r="OGZ9" s="11"/>
      <c r="OHA9" s="11"/>
      <c r="OHB9" s="11"/>
      <c r="OHC9" s="11"/>
      <c r="OHD9" s="11"/>
      <c r="OHE9" s="11"/>
      <c r="OHF9" s="11"/>
      <c r="OHG9" s="11"/>
      <c r="OHH9" s="11"/>
      <c r="OHI9" s="11"/>
      <c r="OHJ9" s="11"/>
      <c r="OHK9" s="11"/>
      <c r="OHL9" s="11"/>
      <c r="OHM9" s="11"/>
      <c r="OHN9" s="11"/>
      <c r="OHO9" s="11"/>
      <c r="OHP9" s="11"/>
      <c r="OHQ9" s="11"/>
      <c r="OHR9" s="11"/>
      <c r="OHS9" s="11"/>
      <c r="OHT9" s="11"/>
      <c r="OHU9" s="11"/>
      <c r="OHV9" s="11"/>
      <c r="OHW9" s="11"/>
      <c r="OHX9" s="11"/>
      <c r="OHY9" s="11"/>
      <c r="OHZ9" s="11"/>
      <c r="OIA9" s="11"/>
      <c r="OIB9" s="11"/>
      <c r="OIC9" s="11"/>
      <c r="OID9" s="11"/>
      <c r="OIE9" s="11"/>
      <c r="OIF9" s="11"/>
      <c r="OIG9" s="11"/>
      <c r="OIH9" s="11"/>
      <c r="OII9" s="11"/>
      <c r="OIJ9" s="11"/>
      <c r="OIK9" s="11"/>
      <c r="OIL9" s="11"/>
      <c r="OIM9" s="11"/>
      <c r="OIN9" s="11"/>
      <c r="OIO9" s="11"/>
      <c r="OIP9" s="11"/>
      <c r="OIQ9" s="11"/>
      <c r="OIR9" s="11"/>
      <c r="OIS9" s="11"/>
      <c r="OIT9" s="11"/>
      <c r="OIU9" s="11"/>
      <c r="OIV9" s="11"/>
      <c r="OIW9" s="11"/>
      <c r="OIX9" s="11"/>
      <c r="OIY9" s="11"/>
      <c r="OIZ9" s="11"/>
      <c r="OJA9" s="11"/>
      <c r="OJB9" s="11"/>
      <c r="OJC9" s="11"/>
      <c r="OJD9" s="11"/>
      <c r="OJE9" s="11"/>
      <c r="OJF9" s="11"/>
      <c r="OJG9" s="11"/>
      <c r="OJH9" s="11"/>
      <c r="OJI9" s="11"/>
      <c r="OJJ9" s="11"/>
      <c r="OJK9" s="11"/>
      <c r="OJL9" s="11"/>
      <c r="OJM9" s="11"/>
      <c r="OJN9" s="11"/>
      <c r="OJO9" s="11"/>
      <c r="OJP9" s="11"/>
      <c r="OJQ9" s="11"/>
      <c r="OJR9" s="11"/>
      <c r="OJS9" s="11"/>
      <c r="OJT9" s="11"/>
      <c r="OJU9" s="11"/>
      <c r="OJV9" s="11"/>
      <c r="OJW9" s="11"/>
      <c r="OJX9" s="11"/>
      <c r="OJY9" s="11"/>
      <c r="OJZ9" s="11"/>
      <c r="OKA9" s="11"/>
      <c r="OKB9" s="11"/>
      <c r="OKC9" s="11"/>
      <c r="OKD9" s="11"/>
      <c r="OKE9" s="11"/>
      <c r="OKF9" s="11"/>
      <c r="OKG9" s="11"/>
      <c r="OKH9" s="11"/>
      <c r="OKI9" s="11"/>
      <c r="OKJ9" s="11"/>
      <c r="OKK9" s="11"/>
      <c r="OKL9" s="11"/>
      <c r="OKM9" s="11"/>
      <c r="OKN9" s="11"/>
      <c r="OKO9" s="11"/>
      <c r="OKP9" s="11"/>
      <c r="OKQ9" s="11"/>
      <c r="OKR9" s="11"/>
      <c r="OKS9" s="11"/>
      <c r="OKT9" s="11"/>
      <c r="OKU9" s="11"/>
      <c r="OKV9" s="11"/>
      <c r="OKW9" s="11"/>
      <c r="OKX9" s="11"/>
      <c r="OKY9" s="11"/>
      <c r="OKZ9" s="11"/>
      <c r="OLA9" s="11"/>
      <c r="OLB9" s="11"/>
      <c r="OLC9" s="11"/>
      <c r="OLD9" s="11"/>
      <c r="OLE9" s="11"/>
      <c r="OLF9" s="11"/>
      <c r="OLG9" s="11"/>
      <c r="OLH9" s="11"/>
      <c r="OLI9" s="11"/>
      <c r="OLJ9" s="11"/>
      <c r="OLK9" s="11"/>
      <c r="OLL9" s="11"/>
      <c r="OLM9" s="11"/>
      <c r="OLN9" s="11"/>
      <c r="OLO9" s="11"/>
      <c r="OLP9" s="11"/>
      <c r="OLQ9" s="11"/>
      <c r="OLR9" s="11"/>
      <c r="OLS9" s="11"/>
      <c r="OLT9" s="11"/>
      <c r="OLU9" s="11"/>
      <c r="OLV9" s="11"/>
      <c r="OLW9" s="11"/>
      <c r="OLX9" s="11"/>
      <c r="OLY9" s="11"/>
      <c r="OLZ9" s="11"/>
      <c r="OMA9" s="11"/>
      <c r="OMB9" s="11"/>
      <c r="OMC9" s="11"/>
      <c r="OMD9" s="11"/>
      <c r="OME9" s="11"/>
      <c r="OMF9" s="11"/>
      <c r="OMG9" s="11"/>
      <c r="OMH9" s="11"/>
      <c r="OMI9" s="11"/>
      <c r="OMJ9" s="11"/>
      <c r="OMK9" s="11"/>
      <c r="OML9" s="11"/>
      <c r="OMM9" s="11"/>
      <c r="OMN9" s="11"/>
      <c r="OMO9" s="11"/>
      <c r="OMP9" s="11"/>
      <c r="OMQ9" s="11"/>
      <c r="OMR9" s="11"/>
      <c r="OMS9" s="11"/>
      <c r="OMT9" s="11"/>
      <c r="OMU9" s="11"/>
      <c r="OMV9" s="11"/>
      <c r="OMW9" s="11"/>
      <c r="OMX9" s="11"/>
      <c r="OMY9" s="11"/>
      <c r="OMZ9" s="11"/>
      <c r="ONA9" s="11"/>
      <c r="ONB9" s="11"/>
      <c r="ONC9" s="11"/>
      <c r="OND9" s="11"/>
      <c r="ONE9" s="11"/>
      <c r="ONF9" s="11"/>
      <c r="ONG9" s="11"/>
      <c r="ONH9" s="11"/>
      <c r="ONI9" s="11"/>
      <c r="ONJ9" s="11"/>
      <c r="ONK9" s="11"/>
      <c r="ONL9" s="11"/>
      <c r="ONM9" s="11"/>
      <c r="ONN9" s="11"/>
      <c r="ONO9" s="11"/>
      <c r="ONP9" s="11"/>
      <c r="ONQ9" s="11"/>
      <c r="ONR9" s="11"/>
      <c r="ONS9" s="11"/>
      <c r="ONT9" s="11"/>
      <c r="ONU9" s="11"/>
      <c r="ONV9" s="11"/>
      <c r="ONW9" s="11"/>
      <c r="ONX9" s="11"/>
      <c r="ONY9" s="11"/>
      <c r="ONZ9" s="11"/>
      <c r="OOA9" s="11"/>
      <c r="OOB9" s="11"/>
      <c r="OOC9" s="11"/>
      <c r="OOD9" s="11"/>
      <c r="OOE9" s="11"/>
      <c r="OOF9" s="11"/>
      <c r="OOG9" s="11"/>
      <c r="OOH9" s="11"/>
      <c r="OOI9" s="11"/>
      <c r="OOJ9" s="11"/>
      <c r="OOK9" s="11"/>
      <c r="OOL9" s="11"/>
      <c r="OOM9" s="11"/>
      <c r="OON9" s="11"/>
      <c r="OOO9" s="11"/>
      <c r="OOP9" s="11"/>
      <c r="OOQ9" s="11"/>
      <c r="OOR9" s="11"/>
      <c r="OOS9" s="11"/>
      <c r="OOT9" s="11"/>
      <c r="OOU9" s="11"/>
      <c r="OOV9" s="11"/>
      <c r="OOW9" s="11"/>
      <c r="OOX9" s="11"/>
      <c r="OOY9" s="11"/>
      <c r="OOZ9" s="11"/>
      <c r="OPA9" s="11"/>
      <c r="OPB9" s="11"/>
      <c r="OPC9" s="11"/>
      <c r="OPD9" s="11"/>
      <c r="OPE9" s="11"/>
      <c r="OPF9" s="11"/>
      <c r="OPG9" s="11"/>
      <c r="OPH9" s="11"/>
      <c r="OPI9" s="11"/>
      <c r="OPJ9" s="11"/>
      <c r="OPK9" s="11"/>
      <c r="OPL9" s="11"/>
      <c r="OPM9" s="11"/>
      <c r="OPN9" s="11"/>
      <c r="OPO9" s="11"/>
      <c r="OPP9" s="11"/>
      <c r="OPQ9" s="11"/>
      <c r="OPR9" s="11"/>
      <c r="OPS9" s="11"/>
      <c r="OPT9" s="11"/>
      <c r="OPU9" s="11"/>
      <c r="OPV9" s="11"/>
      <c r="OPW9" s="11"/>
      <c r="OPX9" s="11"/>
      <c r="OPY9" s="11"/>
      <c r="OPZ9" s="11"/>
      <c r="OQA9" s="11"/>
      <c r="OQB9" s="11"/>
      <c r="OQC9" s="11"/>
      <c r="OQD9" s="11"/>
      <c r="OQE9" s="11"/>
      <c r="OQF9" s="11"/>
      <c r="OQG9" s="11"/>
      <c r="OQH9" s="11"/>
      <c r="OQI9" s="11"/>
      <c r="OQJ9" s="11"/>
      <c r="OQK9" s="11"/>
      <c r="OQL9" s="11"/>
      <c r="OQM9" s="11"/>
      <c r="OQN9" s="11"/>
      <c r="OQO9" s="11"/>
      <c r="OQP9" s="11"/>
      <c r="OQQ9" s="11"/>
      <c r="OQR9" s="11"/>
      <c r="OQS9" s="11"/>
      <c r="OQT9" s="11"/>
      <c r="OQU9" s="11"/>
      <c r="OQV9" s="11"/>
      <c r="OQW9" s="11"/>
      <c r="OQX9" s="11"/>
      <c r="OQY9" s="11"/>
      <c r="OQZ9" s="11"/>
      <c r="ORA9" s="11"/>
      <c r="ORB9" s="11"/>
      <c r="ORC9" s="11"/>
      <c r="ORD9" s="11"/>
      <c r="ORE9" s="11"/>
      <c r="ORF9" s="11"/>
      <c r="ORG9" s="11"/>
      <c r="ORH9" s="11"/>
      <c r="ORI9" s="11"/>
      <c r="ORJ9" s="11"/>
      <c r="ORK9" s="11"/>
      <c r="ORL9" s="11"/>
      <c r="ORM9" s="11"/>
      <c r="ORN9" s="11"/>
      <c r="ORO9" s="11"/>
      <c r="ORP9" s="11"/>
      <c r="ORQ9" s="11"/>
      <c r="ORR9" s="11"/>
      <c r="ORS9" s="11"/>
      <c r="ORT9" s="11"/>
      <c r="ORU9" s="11"/>
      <c r="ORV9" s="11"/>
      <c r="ORW9" s="11"/>
      <c r="ORX9" s="11"/>
      <c r="ORY9" s="11"/>
      <c r="ORZ9" s="11"/>
      <c r="OSA9" s="11"/>
      <c r="OSB9" s="11"/>
      <c r="OSC9" s="11"/>
      <c r="OSD9" s="11"/>
      <c r="OSE9" s="11"/>
      <c r="OSF9" s="11"/>
      <c r="OSG9" s="11"/>
      <c r="OSH9" s="11"/>
      <c r="OSI9" s="11"/>
      <c r="OSJ9" s="11"/>
      <c r="OSK9" s="11"/>
      <c r="OSL9" s="11"/>
      <c r="OSM9" s="11"/>
      <c r="OSN9" s="11"/>
      <c r="OSO9" s="11"/>
      <c r="OSP9" s="11"/>
      <c r="OSQ9" s="11"/>
      <c r="OSR9" s="11"/>
      <c r="OSS9" s="11"/>
      <c r="OST9" s="11"/>
      <c r="OSU9" s="11"/>
      <c r="OSV9" s="11"/>
      <c r="OSW9" s="11"/>
      <c r="OSX9" s="11"/>
      <c r="OSY9" s="11"/>
      <c r="OSZ9" s="11"/>
      <c r="OTA9" s="11"/>
      <c r="OTB9" s="11"/>
      <c r="OTC9" s="11"/>
      <c r="OTD9" s="11"/>
      <c r="OTE9" s="11"/>
      <c r="OTF9" s="11"/>
      <c r="OTG9" s="11"/>
      <c r="OTH9" s="11"/>
      <c r="OTI9" s="11"/>
      <c r="OTJ9" s="11"/>
      <c r="OTK9" s="11"/>
      <c r="OTL9" s="11"/>
      <c r="OTM9" s="11"/>
      <c r="OTN9" s="11"/>
      <c r="OTO9" s="11"/>
      <c r="OTP9" s="11"/>
      <c r="OTQ9" s="11"/>
      <c r="OTR9" s="11"/>
      <c r="OTS9" s="11"/>
      <c r="OTT9" s="11"/>
      <c r="OTU9" s="11"/>
      <c r="OTV9" s="11"/>
      <c r="OTW9" s="11"/>
      <c r="OTX9" s="11"/>
      <c r="OTY9" s="11"/>
      <c r="OTZ9" s="11"/>
      <c r="OUA9" s="11"/>
      <c r="OUB9" s="11"/>
      <c r="OUC9" s="11"/>
      <c r="OUD9" s="11"/>
      <c r="OUE9" s="11"/>
      <c r="OUF9" s="11"/>
      <c r="OUG9" s="11"/>
      <c r="OUH9" s="11"/>
      <c r="OUI9" s="11"/>
      <c r="OUJ9" s="11"/>
      <c r="OUK9" s="11"/>
      <c r="OUL9" s="11"/>
      <c r="OUM9" s="11"/>
      <c r="OUN9" s="11"/>
      <c r="OUO9" s="11"/>
      <c r="OUP9" s="11"/>
      <c r="OUQ9" s="11"/>
      <c r="OUR9" s="11"/>
      <c r="OUS9" s="11"/>
      <c r="OUT9" s="11"/>
      <c r="OUU9" s="11"/>
      <c r="OUV9" s="11"/>
      <c r="OUW9" s="11"/>
      <c r="OUX9" s="11"/>
      <c r="OUY9" s="11"/>
      <c r="OUZ9" s="11"/>
      <c r="OVA9" s="11"/>
      <c r="OVB9" s="11"/>
      <c r="OVC9" s="11"/>
      <c r="OVD9" s="11"/>
      <c r="OVE9" s="11"/>
      <c r="OVF9" s="11"/>
      <c r="OVG9" s="11"/>
      <c r="OVH9" s="11"/>
      <c r="OVI9" s="11"/>
      <c r="OVJ9" s="11"/>
      <c r="OVK9" s="11"/>
      <c r="OVL9" s="11"/>
      <c r="OVM9" s="11"/>
      <c r="OVN9" s="11"/>
      <c r="OVO9" s="11"/>
      <c r="OVP9" s="11"/>
      <c r="OVQ9" s="11"/>
      <c r="OVR9" s="11"/>
      <c r="OVS9" s="11"/>
      <c r="OVT9" s="11"/>
      <c r="OVU9" s="11"/>
      <c r="OVV9" s="11"/>
      <c r="OVW9" s="11"/>
      <c r="OVX9" s="11"/>
      <c r="OVY9" s="11"/>
      <c r="OVZ9" s="11"/>
      <c r="OWA9" s="11"/>
      <c r="OWB9" s="11"/>
      <c r="OWC9" s="11"/>
      <c r="OWD9" s="11"/>
      <c r="OWE9" s="11"/>
      <c r="OWF9" s="11"/>
      <c r="OWG9" s="11"/>
      <c r="OWH9" s="11"/>
      <c r="OWI9" s="11"/>
      <c r="OWJ9" s="11"/>
      <c r="OWK9" s="11"/>
      <c r="OWL9" s="11"/>
      <c r="OWM9" s="11"/>
      <c r="OWN9" s="11"/>
      <c r="OWO9" s="11"/>
      <c r="OWP9" s="11"/>
      <c r="OWQ9" s="11"/>
      <c r="OWR9" s="11"/>
      <c r="OWS9" s="11"/>
      <c r="OWT9" s="11"/>
      <c r="OWU9" s="11"/>
      <c r="OWV9" s="11"/>
      <c r="OWW9" s="11"/>
      <c r="OWX9" s="11"/>
      <c r="OWY9" s="11"/>
      <c r="OWZ9" s="11"/>
      <c r="OXA9" s="11"/>
      <c r="OXB9" s="11"/>
      <c r="OXC9" s="11"/>
      <c r="OXD9" s="11"/>
      <c r="OXE9" s="11"/>
      <c r="OXF9" s="11"/>
      <c r="OXG9" s="11"/>
      <c r="OXH9" s="11"/>
      <c r="OXI9" s="11"/>
      <c r="OXJ9" s="11"/>
      <c r="OXK9" s="11"/>
      <c r="OXL9" s="11"/>
      <c r="OXM9" s="11"/>
      <c r="OXN9" s="11"/>
      <c r="OXO9" s="11"/>
      <c r="OXP9" s="11"/>
      <c r="OXQ9" s="11"/>
      <c r="OXR9" s="11"/>
      <c r="OXS9" s="11"/>
      <c r="OXT9" s="11"/>
      <c r="OXU9" s="11"/>
      <c r="OXV9" s="11"/>
      <c r="OXW9" s="11"/>
      <c r="OXX9" s="11"/>
      <c r="OXY9" s="11"/>
      <c r="OXZ9" s="11"/>
      <c r="OYA9" s="11"/>
      <c r="OYB9" s="11"/>
      <c r="OYC9" s="11"/>
      <c r="OYD9" s="11"/>
      <c r="OYE9" s="11"/>
      <c r="OYF9" s="11"/>
      <c r="OYG9" s="11"/>
      <c r="OYH9" s="11"/>
      <c r="OYI9" s="11"/>
      <c r="OYJ9" s="11"/>
      <c r="OYK9" s="11"/>
      <c r="OYL9" s="11"/>
      <c r="OYM9" s="11"/>
      <c r="OYN9" s="11"/>
      <c r="OYO9" s="11"/>
      <c r="OYP9" s="11"/>
      <c r="OYQ9" s="11"/>
      <c r="OYR9" s="11"/>
      <c r="OYS9" s="11"/>
      <c r="OYT9" s="11"/>
      <c r="OYU9" s="11"/>
      <c r="OYV9" s="11"/>
      <c r="OYW9" s="11"/>
      <c r="OYX9" s="11"/>
      <c r="OYY9" s="11"/>
      <c r="OYZ9" s="11"/>
      <c r="OZA9" s="11"/>
      <c r="OZB9" s="11"/>
      <c r="OZC9" s="11"/>
      <c r="OZD9" s="11"/>
      <c r="OZE9" s="11"/>
      <c r="OZF9" s="11"/>
      <c r="OZG9" s="11"/>
      <c r="OZH9" s="11"/>
      <c r="OZI9" s="11"/>
      <c r="OZJ9" s="11"/>
      <c r="OZK9" s="11"/>
      <c r="OZL9" s="11"/>
      <c r="OZM9" s="11"/>
      <c r="OZN9" s="11"/>
      <c r="OZO9" s="11"/>
      <c r="OZP9" s="11"/>
      <c r="OZQ9" s="11"/>
      <c r="OZR9" s="11"/>
      <c r="OZS9" s="11"/>
      <c r="OZT9" s="11"/>
      <c r="OZU9" s="11"/>
      <c r="OZV9" s="11"/>
      <c r="OZW9" s="11"/>
      <c r="OZX9" s="11"/>
      <c r="OZY9" s="11"/>
      <c r="OZZ9" s="11"/>
      <c r="PAA9" s="11"/>
      <c r="PAB9" s="11"/>
      <c r="PAC9" s="11"/>
      <c r="PAD9" s="11"/>
      <c r="PAE9" s="11"/>
      <c r="PAF9" s="11"/>
      <c r="PAG9" s="11"/>
      <c r="PAH9" s="11"/>
      <c r="PAI9" s="11"/>
      <c r="PAJ9" s="11"/>
      <c r="PAK9" s="11"/>
      <c r="PAL9" s="11"/>
      <c r="PAM9" s="11"/>
      <c r="PAN9" s="11"/>
      <c r="PAO9" s="11"/>
      <c r="PAP9" s="11"/>
      <c r="PAQ9" s="11"/>
      <c r="PAR9" s="11"/>
      <c r="PAS9" s="11"/>
      <c r="PAT9" s="11"/>
      <c r="PAU9" s="11"/>
      <c r="PAV9" s="11"/>
      <c r="PAW9" s="11"/>
      <c r="PAX9" s="11"/>
      <c r="PAY9" s="11"/>
      <c r="PAZ9" s="11"/>
      <c r="PBA9" s="11"/>
      <c r="PBB9" s="11"/>
      <c r="PBC9" s="11"/>
      <c r="PBD9" s="11"/>
      <c r="PBE9" s="11"/>
      <c r="PBF9" s="11"/>
      <c r="PBG9" s="11"/>
      <c r="PBH9" s="11"/>
      <c r="PBI9" s="11"/>
      <c r="PBJ9" s="11"/>
      <c r="PBK9" s="11"/>
      <c r="PBL9" s="11"/>
      <c r="PBM9" s="11"/>
      <c r="PBN9" s="11"/>
      <c r="PBO9" s="11"/>
      <c r="PBP9" s="11"/>
      <c r="PBQ9" s="11"/>
      <c r="PBR9" s="11"/>
      <c r="PBS9" s="11"/>
      <c r="PBT9" s="11"/>
      <c r="PBU9" s="11"/>
      <c r="PBV9" s="11"/>
      <c r="PBW9" s="11"/>
      <c r="PBX9" s="11"/>
      <c r="PBY9" s="11"/>
      <c r="PBZ9" s="11"/>
      <c r="PCA9" s="11"/>
      <c r="PCB9" s="11"/>
      <c r="PCC9" s="11"/>
      <c r="PCD9" s="11"/>
      <c r="PCE9" s="11"/>
      <c r="PCF9" s="11"/>
      <c r="PCG9" s="11"/>
      <c r="PCH9" s="11"/>
      <c r="PCI9" s="11"/>
      <c r="PCJ9" s="11"/>
      <c r="PCK9" s="11"/>
      <c r="PCL9" s="11"/>
      <c r="PCM9" s="11"/>
      <c r="PCN9" s="11"/>
      <c r="PCO9" s="11"/>
      <c r="PCP9" s="11"/>
      <c r="PCQ9" s="11"/>
      <c r="PCR9" s="11"/>
      <c r="PCS9" s="11"/>
      <c r="PCT9" s="11"/>
      <c r="PCU9" s="11"/>
      <c r="PCV9" s="11"/>
      <c r="PCW9" s="11"/>
      <c r="PCX9" s="11"/>
      <c r="PCY9" s="11"/>
      <c r="PCZ9" s="11"/>
      <c r="PDA9" s="11"/>
      <c r="PDB9" s="11"/>
      <c r="PDC9" s="11"/>
      <c r="PDD9" s="11"/>
      <c r="PDE9" s="11"/>
      <c r="PDF9" s="11"/>
      <c r="PDG9" s="11"/>
      <c r="PDH9" s="11"/>
      <c r="PDI9" s="11"/>
      <c r="PDJ9" s="11"/>
      <c r="PDK9" s="11"/>
      <c r="PDL9" s="11"/>
      <c r="PDM9" s="11"/>
      <c r="PDN9" s="11"/>
      <c r="PDO9" s="11"/>
      <c r="PDP9" s="11"/>
      <c r="PDQ9" s="11"/>
      <c r="PDR9" s="11"/>
      <c r="PDS9" s="11"/>
      <c r="PDT9" s="11"/>
      <c r="PDU9" s="11"/>
      <c r="PDV9" s="11"/>
      <c r="PDW9" s="11"/>
      <c r="PDX9" s="11"/>
      <c r="PDY9" s="11"/>
      <c r="PDZ9" s="11"/>
      <c r="PEA9" s="11"/>
      <c r="PEB9" s="11"/>
      <c r="PEC9" s="11"/>
      <c r="PED9" s="11"/>
      <c r="PEE9" s="11"/>
      <c r="PEF9" s="11"/>
      <c r="PEG9" s="11"/>
      <c r="PEH9" s="11"/>
      <c r="PEI9" s="11"/>
      <c r="PEJ9" s="11"/>
      <c r="PEK9" s="11"/>
      <c r="PEL9" s="11"/>
      <c r="PEM9" s="11"/>
      <c r="PEN9" s="11"/>
      <c r="PEO9" s="11"/>
      <c r="PEP9" s="11"/>
      <c r="PEQ9" s="11"/>
      <c r="PER9" s="11"/>
      <c r="PES9" s="11"/>
      <c r="PET9" s="11"/>
      <c r="PEU9" s="11"/>
      <c r="PEV9" s="11"/>
      <c r="PEW9" s="11"/>
      <c r="PEX9" s="11"/>
      <c r="PEY9" s="11"/>
      <c r="PEZ9" s="11"/>
      <c r="PFA9" s="11"/>
      <c r="PFB9" s="11"/>
      <c r="PFC9" s="11"/>
      <c r="PFD9" s="11"/>
      <c r="PFE9" s="11"/>
      <c r="PFF9" s="11"/>
      <c r="PFG9" s="11"/>
      <c r="PFH9" s="11"/>
      <c r="PFI9" s="11"/>
      <c r="PFJ9" s="11"/>
      <c r="PFK9" s="11"/>
      <c r="PFL9" s="11"/>
      <c r="PFM9" s="11"/>
      <c r="PFN9" s="11"/>
      <c r="PFO9" s="11"/>
      <c r="PFP9" s="11"/>
      <c r="PFQ9" s="11"/>
      <c r="PFR9" s="11"/>
      <c r="PFS9" s="11"/>
      <c r="PFT9" s="11"/>
      <c r="PFU9" s="11"/>
      <c r="PFV9" s="11"/>
      <c r="PFW9" s="11"/>
      <c r="PFX9" s="11"/>
      <c r="PFY9" s="11"/>
      <c r="PFZ9" s="11"/>
      <c r="PGA9" s="11"/>
      <c r="PGB9" s="11"/>
      <c r="PGC9" s="11"/>
      <c r="PGD9" s="11"/>
      <c r="PGE9" s="11"/>
      <c r="PGF9" s="11"/>
      <c r="PGG9" s="11"/>
      <c r="PGH9" s="11"/>
      <c r="PGI9" s="11"/>
      <c r="PGJ9" s="11"/>
      <c r="PGK9" s="11"/>
      <c r="PGL9" s="11"/>
      <c r="PGM9" s="11"/>
      <c r="PGN9" s="11"/>
      <c r="PGO9" s="11"/>
      <c r="PGP9" s="11"/>
      <c r="PGQ9" s="11"/>
      <c r="PGR9" s="11"/>
      <c r="PGS9" s="11"/>
      <c r="PGT9" s="11"/>
      <c r="PGU9" s="11"/>
      <c r="PGV9" s="11"/>
      <c r="PGW9" s="11"/>
      <c r="PGX9" s="11"/>
      <c r="PGY9" s="11"/>
      <c r="PGZ9" s="11"/>
      <c r="PHA9" s="11"/>
      <c r="PHB9" s="11"/>
      <c r="PHC9" s="11"/>
      <c r="PHD9" s="11"/>
      <c r="PHE9" s="11"/>
      <c r="PHF9" s="11"/>
      <c r="PHG9" s="11"/>
      <c r="PHH9" s="11"/>
      <c r="PHI9" s="11"/>
      <c r="PHJ9" s="11"/>
      <c r="PHK9" s="11"/>
      <c r="PHL9" s="11"/>
      <c r="PHM9" s="11"/>
      <c r="PHN9" s="11"/>
      <c r="PHO9" s="11"/>
      <c r="PHP9" s="11"/>
      <c r="PHQ9" s="11"/>
      <c r="PHR9" s="11"/>
      <c r="PHS9" s="11"/>
      <c r="PHT9" s="11"/>
      <c r="PHU9" s="11"/>
      <c r="PHV9" s="11"/>
      <c r="PHW9" s="11"/>
      <c r="PHX9" s="11"/>
      <c r="PHY9" s="11"/>
      <c r="PHZ9" s="11"/>
      <c r="PIA9" s="11"/>
      <c r="PIB9" s="11"/>
      <c r="PIC9" s="11"/>
      <c r="PID9" s="11"/>
      <c r="PIE9" s="11"/>
      <c r="PIF9" s="11"/>
      <c r="PIG9" s="11"/>
      <c r="PIH9" s="11"/>
      <c r="PII9" s="11"/>
      <c r="PIJ9" s="11"/>
      <c r="PIK9" s="11"/>
      <c r="PIL9" s="11"/>
      <c r="PIM9" s="11"/>
      <c r="PIN9" s="11"/>
      <c r="PIO9" s="11"/>
      <c r="PIP9" s="11"/>
      <c r="PIQ9" s="11"/>
      <c r="PIR9" s="11"/>
      <c r="PIS9" s="11"/>
      <c r="PIT9" s="11"/>
      <c r="PIU9" s="11"/>
      <c r="PIV9" s="11"/>
      <c r="PIW9" s="11"/>
      <c r="PIX9" s="11"/>
      <c r="PIY9" s="11"/>
      <c r="PIZ9" s="11"/>
      <c r="PJA9" s="11"/>
      <c r="PJB9" s="11"/>
      <c r="PJC9" s="11"/>
      <c r="PJD9" s="11"/>
      <c r="PJE9" s="11"/>
      <c r="PJF9" s="11"/>
      <c r="PJG9" s="11"/>
      <c r="PJH9" s="11"/>
      <c r="PJI9" s="11"/>
      <c r="PJJ9" s="11"/>
      <c r="PJK9" s="11"/>
      <c r="PJL9" s="11"/>
      <c r="PJM9" s="11"/>
      <c r="PJN9" s="11"/>
      <c r="PJO9" s="11"/>
      <c r="PJP9" s="11"/>
      <c r="PJQ9" s="11"/>
      <c r="PJR9" s="11"/>
      <c r="PJS9" s="11"/>
      <c r="PJT9" s="11"/>
      <c r="PJU9" s="11"/>
      <c r="PJV9" s="11"/>
      <c r="PJW9" s="11"/>
      <c r="PJX9" s="11"/>
      <c r="PJY9" s="11"/>
      <c r="PJZ9" s="11"/>
      <c r="PKA9" s="11"/>
      <c r="PKB9" s="11"/>
      <c r="PKC9" s="11"/>
      <c r="PKD9" s="11"/>
      <c r="PKE9" s="11"/>
      <c r="PKF9" s="11"/>
      <c r="PKG9" s="11"/>
      <c r="PKH9" s="11"/>
      <c r="PKI9" s="11"/>
      <c r="PKJ9" s="11"/>
      <c r="PKK9" s="11"/>
      <c r="PKL9" s="11"/>
      <c r="PKM9" s="11"/>
      <c r="PKN9" s="11"/>
      <c r="PKO9" s="11"/>
      <c r="PKP9" s="11"/>
      <c r="PKQ9" s="11"/>
      <c r="PKR9" s="11"/>
      <c r="PKS9" s="11"/>
      <c r="PKT9" s="11"/>
      <c r="PKU9" s="11"/>
      <c r="PKV9" s="11"/>
      <c r="PKW9" s="11"/>
      <c r="PKX9" s="11"/>
      <c r="PKY9" s="11"/>
      <c r="PKZ9" s="11"/>
      <c r="PLA9" s="11"/>
      <c r="PLB9" s="11"/>
      <c r="PLC9" s="11"/>
      <c r="PLD9" s="11"/>
      <c r="PLE9" s="11"/>
      <c r="PLF9" s="11"/>
      <c r="PLG9" s="11"/>
      <c r="PLH9" s="11"/>
      <c r="PLI9" s="11"/>
      <c r="PLJ9" s="11"/>
      <c r="PLK9" s="11"/>
      <c r="PLL9" s="11"/>
      <c r="PLM9" s="11"/>
      <c r="PLN9" s="11"/>
      <c r="PLO9" s="11"/>
      <c r="PLP9" s="11"/>
      <c r="PLQ9" s="11"/>
      <c r="PLR9" s="11"/>
      <c r="PLS9" s="11"/>
      <c r="PLT9" s="11"/>
      <c r="PLU9" s="11"/>
      <c r="PLV9" s="11"/>
      <c r="PLW9" s="11"/>
      <c r="PLX9" s="11"/>
      <c r="PLY9" s="11"/>
      <c r="PLZ9" s="11"/>
      <c r="PMA9" s="11"/>
      <c r="PMB9" s="11"/>
      <c r="PMC9" s="11"/>
      <c r="PMD9" s="11"/>
      <c r="PME9" s="11"/>
      <c r="PMF9" s="11"/>
      <c r="PMG9" s="11"/>
      <c r="PMH9" s="11"/>
      <c r="PMI9" s="11"/>
      <c r="PMJ9" s="11"/>
      <c r="PMK9" s="11"/>
      <c r="PML9" s="11"/>
      <c r="PMM9" s="11"/>
      <c r="PMN9" s="11"/>
      <c r="PMO9" s="11"/>
      <c r="PMP9" s="11"/>
      <c r="PMQ9" s="11"/>
      <c r="PMR9" s="11"/>
      <c r="PMS9" s="11"/>
      <c r="PMT9" s="11"/>
      <c r="PMU9" s="11"/>
      <c r="PMV9" s="11"/>
      <c r="PMW9" s="11"/>
      <c r="PMX9" s="11"/>
      <c r="PMY9" s="11"/>
      <c r="PMZ9" s="11"/>
      <c r="PNA9" s="11"/>
      <c r="PNB9" s="11"/>
      <c r="PNC9" s="11"/>
      <c r="PND9" s="11"/>
      <c r="PNE9" s="11"/>
      <c r="PNF9" s="11"/>
      <c r="PNG9" s="11"/>
      <c r="PNH9" s="11"/>
      <c r="PNI9" s="11"/>
      <c r="PNJ9" s="11"/>
      <c r="PNK9" s="11"/>
      <c r="PNL9" s="11"/>
      <c r="PNM9" s="11"/>
      <c r="PNN9" s="11"/>
      <c r="PNO9" s="11"/>
      <c r="PNP9" s="11"/>
      <c r="PNQ9" s="11"/>
      <c r="PNR9" s="11"/>
      <c r="PNS9" s="11"/>
      <c r="PNT9" s="11"/>
      <c r="PNU9" s="11"/>
      <c r="PNV9" s="11"/>
      <c r="PNW9" s="11"/>
      <c r="PNX9" s="11"/>
      <c r="PNY9" s="11"/>
      <c r="PNZ9" s="11"/>
      <c r="POA9" s="11"/>
      <c r="POB9" s="11"/>
      <c r="POC9" s="11"/>
      <c r="POD9" s="11"/>
      <c r="POE9" s="11"/>
      <c r="POF9" s="11"/>
      <c r="POG9" s="11"/>
      <c r="POH9" s="11"/>
      <c r="POI9" s="11"/>
      <c r="POJ9" s="11"/>
      <c r="POK9" s="11"/>
      <c r="POL9" s="11"/>
      <c r="POM9" s="11"/>
      <c r="PON9" s="11"/>
      <c r="POO9" s="11"/>
      <c r="POP9" s="11"/>
      <c r="POQ9" s="11"/>
      <c r="POR9" s="11"/>
      <c r="POS9" s="11"/>
      <c r="POT9" s="11"/>
      <c r="POU9" s="11"/>
      <c r="POV9" s="11"/>
      <c r="POW9" s="11"/>
      <c r="POX9" s="11"/>
      <c r="POY9" s="11"/>
      <c r="POZ9" s="11"/>
      <c r="PPA9" s="11"/>
      <c r="PPB9" s="11"/>
      <c r="PPC9" s="11"/>
      <c r="PPD9" s="11"/>
      <c r="PPE9" s="11"/>
      <c r="PPF9" s="11"/>
      <c r="PPG9" s="11"/>
      <c r="PPH9" s="11"/>
      <c r="PPI9" s="11"/>
      <c r="PPJ9" s="11"/>
      <c r="PPK9" s="11"/>
      <c r="PPL9" s="11"/>
      <c r="PPM9" s="11"/>
      <c r="PPN9" s="11"/>
      <c r="PPO9" s="11"/>
      <c r="PPP9" s="11"/>
      <c r="PPQ9" s="11"/>
      <c r="PPR9" s="11"/>
      <c r="PPS9" s="11"/>
      <c r="PPT9" s="11"/>
      <c r="PPU9" s="11"/>
      <c r="PPV9" s="11"/>
      <c r="PPW9" s="11"/>
      <c r="PPX9" s="11"/>
      <c r="PPY9" s="11"/>
      <c r="PPZ9" s="11"/>
      <c r="PQA9" s="11"/>
      <c r="PQB9" s="11"/>
      <c r="PQC9" s="11"/>
      <c r="PQD9" s="11"/>
      <c r="PQE9" s="11"/>
      <c r="PQF9" s="11"/>
      <c r="PQG9" s="11"/>
      <c r="PQH9" s="11"/>
      <c r="PQI9" s="11"/>
      <c r="PQJ9" s="11"/>
      <c r="PQK9" s="11"/>
      <c r="PQL9" s="11"/>
      <c r="PQM9" s="11"/>
      <c r="PQN9" s="11"/>
      <c r="PQO9" s="11"/>
      <c r="PQP9" s="11"/>
      <c r="PQQ9" s="11"/>
      <c r="PQR9" s="11"/>
      <c r="PQS9" s="11"/>
      <c r="PQT9" s="11"/>
      <c r="PQU9" s="11"/>
      <c r="PQV9" s="11"/>
      <c r="PQW9" s="11"/>
      <c r="PQX9" s="11"/>
      <c r="PQY9" s="11"/>
      <c r="PQZ9" s="11"/>
      <c r="PRA9" s="11"/>
      <c r="PRB9" s="11"/>
      <c r="PRC9" s="11"/>
      <c r="PRD9" s="11"/>
      <c r="PRE9" s="11"/>
      <c r="PRF9" s="11"/>
      <c r="PRG9" s="11"/>
      <c r="PRH9" s="11"/>
      <c r="PRI9" s="11"/>
      <c r="PRJ9" s="11"/>
      <c r="PRK9" s="11"/>
      <c r="PRL9" s="11"/>
      <c r="PRM9" s="11"/>
      <c r="PRN9" s="11"/>
      <c r="PRO9" s="11"/>
      <c r="PRP9" s="11"/>
      <c r="PRQ9" s="11"/>
      <c r="PRR9" s="11"/>
      <c r="PRS9" s="11"/>
      <c r="PRT9" s="11"/>
      <c r="PRU9" s="11"/>
      <c r="PRV9" s="11"/>
      <c r="PRW9" s="11"/>
      <c r="PRX9" s="11"/>
      <c r="PRY9" s="11"/>
      <c r="PRZ9" s="11"/>
      <c r="PSA9" s="11"/>
      <c r="PSB9" s="11"/>
      <c r="PSC9" s="11"/>
      <c r="PSD9" s="11"/>
      <c r="PSE9" s="11"/>
      <c r="PSF9" s="11"/>
      <c r="PSG9" s="11"/>
      <c r="PSH9" s="11"/>
      <c r="PSI9" s="11"/>
      <c r="PSJ9" s="11"/>
      <c r="PSK9" s="11"/>
      <c r="PSL9" s="11"/>
      <c r="PSM9" s="11"/>
      <c r="PSN9" s="11"/>
      <c r="PSO9" s="11"/>
      <c r="PSP9" s="11"/>
      <c r="PSQ9" s="11"/>
      <c r="PSR9" s="11"/>
      <c r="PSS9" s="11"/>
      <c r="PST9" s="11"/>
      <c r="PSU9" s="11"/>
      <c r="PSV9" s="11"/>
      <c r="PSW9" s="11"/>
      <c r="PSX9" s="11"/>
      <c r="PSY9" s="11"/>
      <c r="PSZ9" s="11"/>
      <c r="PTA9" s="11"/>
      <c r="PTB9" s="11"/>
      <c r="PTC9" s="11"/>
      <c r="PTD9" s="11"/>
      <c r="PTE9" s="11"/>
      <c r="PTF9" s="11"/>
      <c r="PTG9" s="11"/>
      <c r="PTH9" s="11"/>
      <c r="PTI9" s="11"/>
      <c r="PTJ9" s="11"/>
      <c r="PTK9" s="11"/>
      <c r="PTL9" s="11"/>
      <c r="PTM9" s="11"/>
      <c r="PTN9" s="11"/>
      <c r="PTO9" s="11"/>
      <c r="PTP9" s="11"/>
      <c r="PTQ9" s="11"/>
      <c r="PTR9" s="11"/>
      <c r="PTS9" s="11"/>
      <c r="PTT9" s="11"/>
      <c r="PTU9" s="11"/>
      <c r="PTV9" s="11"/>
      <c r="PTW9" s="11"/>
      <c r="PTX9" s="11"/>
      <c r="PTY9" s="11"/>
      <c r="PTZ9" s="11"/>
      <c r="PUA9" s="11"/>
      <c r="PUB9" s="11"/>
      <c r="PUC9" s="11"/>
      <c r="PUD9" s="11"/>
      <c r="PUE9" s="11"/>
      <c r="PUF9" s="11"/>
      <c r="PUG9" s="11"/>
      <c r="PUH9" s="11"/>
      <c r="PUI9" s="11"/>
      <c r="PUJ9" s="11"/>
      <c r="PUK9" s="11"/>
      <c r="PUL9" s="11"/>
      <c r="PUM9" s="11"/>
      <c r="PUN9" s="11"/>
      <c r="PUO9" s="11"/>
      <c r="PUP9" s="11"/>
      <c r="PUQ9" s="11"/>
      <c r="PUR9" s="11"/>
      <c r="PUS9" s="11"/>
      <c r="PUT9" s="11"/>
      <c r="PUU9" s="11"/>
      <c r="PUV9" s="11"/>
      <c r="PUW9" s="11"/>
      <c r="PUX9" s="11"/>
      <c r="PUY9" s="11"/>
      <c r="PUZ9" s="11"/>
      <c r="PVA9" s="11"/>
      <c r="PVB9" s="11"/>
      <c r="PVC9" s="11"/>
      <c r="PVD9" s="11"/>
      <c r="PVE9" s="11"/>
      <c r="PVF9" s="11"/>
      <c r="PVG9" s="11"/>
      <c r="PVH9" s="11"/>
      <c r="PVI9" s="11"/>
      <c r="PVJ9" s="11"/>
      <c r="PVK9" s="11"/>
      <c r="PVL9" s="11"/>
      <c r="PVM9" s="11"/>
      <c r="PVN9" s="11"/>
      <c r="PVO9" s="11"/>
      <c r="PVP9" s="11"/>
      <c r="PVQ9" s="11"/>
      <c r="PVR9" s="11"/>
      <c r="PVS9" s="11"/>
      <c r="PVT9" s="11"/>
      <c r="PVU9" s="11"/>
      <c r="PVV9" s="11"/>
      <c r="PVW9" s="11"/>
      <c r="PVX9" s="11"/>
      <c r="PVY9" s="11"/>
      <c r="PVZ9" s="11"/>
      <c r="PWA9" s="11"/>
      <c r="PWB9" s="11"/>
      <c r="PWC9" s="11"/>
      <c r="PWD9" s="11"/>
      <c r="PWE9" s="11"/>
      <c r="PWF9" s="11"/>
      <c r="PWG9" s="11"/>
      <c r="PWH9" s="11"/>
      <c r="PWI9" s="11"/>
      <c r="PWJ9" s="11"/>
      <c r="PWK9" s="11"/>
      <c r="PWL9" s="11"/>
      <c r="PWM9" s="11"/>
      <c r="PWN9" s="11"/>
      <c r="PWO9" s="11"/>
      <c r="PWP9" s="11"/>
      <c r="PWQ9" s="11"/>
      <c r="PWR9" s="11"/>
      <c r="PWS9" s="11"/>
      <c r="PWT9" s="11"/>
      <c r="PWU9" s="11"/>
      <c r="PWV9" s="11"/>
      <c r="PWW9" s="11"/>
      <c r="PWX9" s="11"/>
      <c r="PWY9" s="11"/>
      <c r="PWZ9" s="11"/>
      <c r="PXA9" s="11"/>
      <c r="PXB9" s="11"/>
      <c r="PXC9" s="11"/>
      <c r="PXD9" s="11"/>
      <c r="PXE9" s="11"/>
      <c r="PXF9" s="11"/>
      <c r="PXG9" s="11"/>
      <c r="PXH9" s="11"/>
      <c r="PXI9" s="11"/>
      <c r="PXJ9" s="11"/>
      <c r="PXK9" s="11"/>
      <c r="PXL9" s="11"/>
      <c r="PXM9" s="11"/>
      <c r="PXN9" s="11"/>
      <c r="PXO9" s="11"/>
      <c r="PXP9" s="11"/>
      <c r="PXQ9" s="11"/>
      <c r="PXR9" s="11"/>
      <c r="PXS9" s="11"/>
      <c r="PXT9" s="11"/>
      <c r="PXU9" s="11"/>
      <c r="PXV9" s="11"/>
      <c r="PXW9" s="11"/>
      <c r="PXX9" s="11"/>
      <c r="PXY9" s="11"/>
      <c r="PXZ9" s="11"/>
      <c r="PYA9" s="11"/>
      <c r="PYB9" s="11"/>
      <c r="PYC9" s="11"/>
      <c r="PYD9" s="11"/>
      <c r="PYE9" s="11"/>
      <c r="PYF9" s="11"/>
      <c r="PYG9" s="11"/>
      <c r="PYH9" s="11"/>
      <c r="PYI9" s="11"/>
      <c r="PYJ9" s="11"/>
      <c r="PYK9" s="11"/>
      <c r="PYL9" s="11"/>
      <c r="PYM9" s="11"/>
      <c r="PYN9" s="11"/>
      <c r="PYO9" s="11"/>
      <c r="PYP9" s="11"/>
      <c r="PYQ9" s="11"/>
      <c r="PYR9" s="11"/>
      <c r="PYS9" s="11"/>
      <c r="PYT9" s="11"/>
      <c r="PYU9" s="11"/>
      <c r="PYV9" s="11"/>
      <c r="PYW9" s="11"/>
      <c r="PYX9" s="11"/>
      <c r="PYY9" s="11"/>
      <c r="PYZ9" s="11"/>
      <c r="PZA9" s="11"/>
      <c r="PZB9" s="11"/>
      <c r="PZC9" s="11"/>
      <c r="PZD9" s="11"/>
      <c r="PZE9" s="11"/>
      <c r="PZF9" s="11"/>
      <c r="PZG9" s="11"/>
      <c r="PZH9" s="11"/>
      <c r="PZI9" s="11"/>
      <c r="PZJ9" s="11"/>
      <c r="PZK9" s="11"/>
      <c r="PZL9" s="11"/>
      <c r="PZM9" s="11"/>
      <c r="PZN9" s="11"/>
      <c r="PZO9" s="11"/>
      <c r="PZP9" s="11"/>
      <c r="PZQ9" s="11"/>
      <c r="PZR9" s="11"/>
      <c r="PZS9" s="11"/>
      <c r="PZT9" s="11"/>
      <c r="PZU9" s="11"/>
      <c r="PZV9" s="11"/>
      <c r="PZW9" s="11"/>
      <c r="PZX9" s="11"/>
      <c r="PZY9" s="11"/>
      <c r="PZZ9" s="11"/>
      <c r="QAA9" s="11"/>
      <c r="QAB9" s="11"/>
      <c r="QAC9" s="11"/>
      <c r="QAD9" s="11"/>
      <c r="QAE9" s="11"/>
      <c r="QAF9" s="11"/>
      <c r="QAG9" s="11"/>
      <c r="QAH9" s="11"/>
      <c r="QAI9" s="11"/>
      <c r="QAJ9" s="11"/>
      <c r="QAK9" s="11"/>
      <c r="QAL9" s="11"/>
      <c r="QAM9" s="11"/>
      <c r="QAN9" s="11"/>
      <c r="QAO9" s="11"/>
      <c r="QAP9" s="11"/>
      <c r="QAQ9" s="11"/>
      <c r="QAR9" s="11"/>
      <c r="QAS9" s="11"/>
      <c r="QAT9" s="11"/>
      <c r="QAU9" s="11"/>
      <c r="QAV9" s="11"/>
      <c r="QAW9" s="11"/>
      <c r="QAX9" s="11"/>
      <c r="QAY9" s="11"/>
      <c r="QAZ9" s="11"/>
      <c r="QBA9" s="11"/>
      <c r="QBB9" s="11"/>
      <c r="QBC9" s="11"/>
      <c r="QBD9" s="11"/>
      <c r="QBE9" s="11"/>
      <c r="QBF9" s="11"/>
      <c r="QBG9" s="11"/>
      <c r="QBH9" s="11"/>
      <c r="QBI9" s="11"/>
      <c r="QBJ9" s="11"/>
      <c r="QBK9" s="11"/>
      <c r="QBL9" s="11"/>
      <c r="QBM9" s="11"/>
      <c r="QBN9" s="11"/>
      <c r="QBO9" s="11"/>
      <c r="QBP9" s="11"/>
      <c r="QBQ9" s="11"/>
      <c r="QBR9" s="11"/>
      <c r="QBS9" s="11"/>
      <c r="QBT9" s="11"/>
      <c r="QBU9" s="11"/>
      <c r="QBV9" s="11"/>
      <c r="QBW9" s="11"/>
      <c r="QBX9" s="11"/>
      <c r="QBY9" s="11"/>
      <c r="QBZ9" s="11"/>
      <c r="QCA9" s="11"/>
      <c r="QCB9" s="11"/>
      <c r="QCC9" s="11"/>
      <c r="QCD9" s="11"/>
      <c r="QCE9" s="11"/>
      <c r="QCF9" s="11"/>
      <c r="QCG9" s="11"/>
      <c r="QCH9" s="11"/>
      <c r="QCI9" s="11"/>
      <c r="QCJ9" s="11"/>
      <c r="QCK9" s="11"/>
      <c r="QCL9" s="11"/>
      <c r="QCM9" s="11"/>
      <c r="QCN9" s="11"/>
      <c r="QCO9" s="11"/>
      <c r="QCP9" s="11"/>
      <c r="QCQ9" s="11"/>
      <c r="QCR9" s="11"/>
      <c r="QCS9" s="11"/>
      <c r="QCT9" s="11"/>
      <c r="QCU9" s="11"/>
      <c r="QCV9" s="11"/>
      <c r="QCW9" s="11"/>
      <c r="QCX9" s="11"/>
      <c r="QCY9" s="11"/>
      <c r="QCZ9" s="11"/>
      <c r="QDA9" s="11"/>
      <c r="QDB9" s="11"/>
      <c r="QDC9" s="11"/>
      <c r="QDD9" s="11"/>
      <c r="QDE9" s="11"/>
      <c r="QDF9" s="11"/>
      <c r="QDG9" s="11"/>
      <c r="QDH9" s="11"/>
      <c r="QDI9" s="11"/>
      <c r="QDJ9" s="11"/>
      <c r="QDK9" s="11"/>
      <c r="QDL9" s="11"/>
      <c r="QDM9" s="11"/>
      <c r="QDN9" s="11"/>
      <c r="QDO9" s="11"/>
      <c r="QDP9" s="11"/>
      <c r="QDQ9" s="11"/>
      <c r="QDR9" s="11"/>
      <c r="QDS9" s="11"/>
      <c r="QDT9" s="11"/>
      <c r="QDU9" s="11"/>
      <c r="QDV9" s="11"/>
      <c r="QDW9" s="11"/>
      <c r="QDX9" s="11"/>
      <c r="QDY9" s="11"/>
      <c r="QDZ9" s="11"/>
      <c r="QEA9" s="11"/>
      <c r="QEB9" s="11"/>
      <c r="QEC9" s="11"/>
      <c r="QED9" s="11"/>
      <c r="QEE9" s="11"/>
      <c r="QEF9" s="11"/>
      <c r="QEG9" s="11"/>
      <c r="QEH9" s="11"/>
      <c r="QEI9" s="11"/>
      <c r="QEJ9" s="11"/>
      <c r="QEK9" s="11"/>
      <c r="QEL9" s="11"/>
      <c r="QEM9" s="11"/>
      <c r="QEN9" s="11"/>
      <c r="QEO9" s="11"/>
      <c r="QEP9" s="11"/>
      <c r="QEQ9" s="11"/>
      <c r="QER9" s="11"/>
      <c r="QES9" s="11"/>
      <c r="QET9" s="11"/>
      <c r="QEU9" s="11"/>
      <c r="QEV9" s="11"/>
      <c r="QEW9" s="11"/>
      <c r="QEX9" s="11"/>
      <c r="QEY9" s="11"/>
      <c r="QEZ9" s="11"/>
      <c r="QFA9" s="11"/>
      <c r="QFB9" s="11"/>
      <c r="QFC9" s="11"/>
      <c r="QFD9" s="11"/>
      <c r="QFE9" s="11"/>
      <c r="QFF9" s="11"/>
      <c r="QFG9" s="11"/>
      <c r="QFH9" s="11"/>
      <c r="QFI9" s="11"/>
      <c r="QFJ9" s="11"/>
      <c r="QFK9" s="11"/>
      <c r="QFL9" s="11"/>
      <c r="QFM9" s="11"/>
      <c r="QFN9" s="11"/>
      <c r="QFO9" s="11"/>
      <c r="QFP9" s="11"/>
      <c r="QFQ9" s="11"/>
      <c r="QFR9" s="11"/>
      <c r="QFS9" s="11"/>
      <c r="QFT9" s="11"/>
      <c r="QFU9" s="11"/>
      <c r="QFV9" s="11"/>
      <c r="QFW9" s="11"/>
      <c r="QFX9" s="11"/>
      <c r="QFY9" s="11"/>
      <c r="QFZ9" s="11"/>
      <c r="QGA9" s="11"/>
      <c r="QGB9" s="11"/>
      <c r="QGC9" s="11"/>
      <c r="QGD9" s="11"/>
      <c r="QGE9" s="11"/>
      <c r="QGF9" s="11"/>
      <c r="QGG9" s="11"/>
      <c r="QGH9" s="11"/>
      <c r="QGI9" s="11"/>
      <c r="QGJ9" s="11"/>
      <c r="QGK9" s="11"/>
      <c r="QGL9" s="11"/>
      <c r="QGM9" s="11"/>
      <c r="QGN9" s="11"/>
      <c r="QGO9" s="11"/>
      <c r="QGP9" s="11"/>
      <c r="QGQ9" s="11"/>
      <c r="QGR9" s="11"/>
      <c r="QGS9" s="11"/>
      <c r="QGT9" s="11"/>
      <c r="QGU9" s="11"/>
      <c r="QGV9" s="11"/>
      <c r="QGW9" s="11"/>
      <c r="QGX9" s="11"/>
      <c r="QGY9" s="11"/>
      <c r="QGZ9" s="11"/>
      <c r="QHA9" s="11"/>
      <c r="QHB9" s="11"/>
      <c r="QHC9" s="11"/>
      <c r="QHD9" s="11"/>
      <c r="QHE9" s="11"/>
      <c r="QHF9" s="11"/>
      <c r="QHG9" s="11"/>
      <c r="QHH9" s="11"/>
      <c r="QHI9" s="11"/>
      <c r="QHJ9" s="11"/>
      <c r="QHK9" s="11"/>
      <c r="QHL9" s="11"/>
      <c r="QHM9" s="11"/>
      <c r="QHN9" s="11"/>
      <c r="QHO9" s="11"/>
      <c r="QHP9" s="11"/>
      <c r="QHQ9" s="11"/>
      <c r="QHR9" s="11"/>
      <c r="QHS9" s="11"/>
      <c r="QHT9" s="11"/>
      <c r="QHU9" s="11"/>
      <c r="QHV9" s="11"/>
      <c r="QHW9" s="11"/>
      <c r="QHX9" s="11"/>
      <c r="QHY9" s="11"/>
      <c r="QHZ9" s="11"/>
      <c r="QIA9" s="11"/>
      <c r="QIB9" s="11"/>
      <c r="QIC9" s="11"/>
      <c r="QID9" s="11"/>
      <c r="QIE9" s="11"/>
      <c r="QIF9" s="11"/>
      <c r="QIG9" s="11"/>
      <c r="QIH9" s="11"/>
      <c r="QII9" s="11"/>
      <c r="QIJ9" s="11"/>
      <c r="QIK9" s="11"/>
      <c r="QIL9" s="11"/>
      <c r="QIM9" s="11"/>
      <c r="QIN9" s="11"/>
      <c r="QIO9" s="11"/>
      <c r="QIP9" s="11"/>
      <c r="QIQ9" s="11"/>
      <c r="QIR9" s="11"/>
      <c r="QIS9" s="11"/>
      <c r="QIT9" s="11"/>
      <c r="QIU9" s="11"/>
      <c r="QIV9" s="11"/>
      <c r="QIW9" s="11"/>
      <c r="QIX9" s="11"/>
      <c r="QIY9" s="11"/>
      <c r="QIZ9" s="11"/>
      <c r="QJA9" s="11"/>
      <c r="QJB9" s="11"/>
      <c r="QJC9" s="11"/>
      <c r="QJD9" s="11"/>
      <c r="QJE9" s="11"/>
      <c r="QJF9" s="11"/>
      <c r="QJG9" s="11"/>
      <c r="QJH9" s="11"/>
      <c r="QJI9" s="11"/>
      <c r="QJJ9" s="11"/>
      <c r="QJK9" s="11"/>
      <c r="QJL9" s="11"/>
      <c r="QJM9" s="11"/>
      <c r="QJN9" s="11"/>
      <c r="QJO9" s="11"/>
      <c r="QJP9" s="11"/>
      <c r="QJQ9" s="11"/>
      <c r="QJR9" s="11"/>
      <c r="QJS9" s="11"/>
      <c r="QJT9" s="11"/>
      <c r="QJU9" s="11"/>
      <c r="QJV9" s="11"/>
      <c r="QJW9" s="11"/>
      <c r="QJX9" s="11"/>
      <c r="QJY9" s="11"/>
      <c r="QJZ9" s="11"/>
      <c r="QKA9" s="11"/>
      <c r="QKB9" s="11"/>
      <c r="QKC9" s="11"/>
      <c r="QKD9" s="11"/>
      <c r="QKE9" s="11"/>
      <c r="QKF9" s="11"/>
      <c r="QKG9" s="11"/>
      <c r="QKH9" s="11"/>
      <c r="QKI9" s="11"/>
      <c r="QKJ9" s="11"/>
      <c r="QKK9" s="11"/>
      <c r="QKL9" s="11"/>
      <c r="QKM9" s="11"/>
      <c r="QKN9" s="11"/>
      <c r="QKO9" s="11"/>
      <c r="QKP9" s="11"/>
      <c r="QKQ9" s="11"/>
      <c r="QKR9" s="11"/>
      <c r="QKS9" s="11"/>
      <c r="QKT9" s="11"/>
      <c r="QKU9" s="11"/>
      <c r="QKV9" s="11"/>
      <c r="QKW9" s="11"/>
      <c r="QKX9" s="11"/>
      <c r="QKY9" s="11"/>
      <c r="QKZ9" s="11"/>
      <c r="QLA9" s="11"/>
      <c r="QLB9" s="11"/>
      <c r="QLC9" s="11"/>
      <c r="QLD9" s="11"/>
      <c r="QLE9" s="11"/>
      <c r="QLF9" s="11"/>
      <c r="QLG9" s="11"/>
      <c r="QLH9" s="11"/>
      <c r="QLI9" s="11"/>
      <c r="QLJ9" s="11"/>
      <c r="QLK9" s="11"/>
      <c r="QLL9" s="11"/>
      <c r="QLM9" s="11"/>
      <c r="QLN9" s="11"/>
      <c r="QLO9" s="11"/>
      <c r="QLP9" s="11"/>
      <c r="QLQ9" s="11"/>
      <c r="QLR9" s="11"/>
      <c r="QLS9" s="11"/>
      <c r="QLT9" s="11"/>
      <c r="QLU9" s="11"/>
      <c r="QLV9" s="11"/>
      <c r="QLW9" s="11"/>
      <c r="QLX9" s="11"/>
      <c r="QLY9" s="11"/>
      <c r="QLZ9" s="11"/>
      <c r="QMA9" s="11"/>
      <c r="QMB9" s="11"/>
      <c r="QMC9" s="11"/>
      <c r="QMD9" s="11"/>
      <c r="QME9" s="11"/>
      <c r="QMF9" s="11"/>
      <c r="QMG9" s="11"/>
      <c r="QMH9" s="11"/>
      <c r="QMI9" s="11"/>
      <c r="QMJ9" s="11"/>
      <c r="QMK9" s="11"/>
      <c r="QML9" s="11"/>
      <c r="QMM9" s="11"/>
      <c r="QMN9" s="11"/>
      <c r="QMO9" s="11"/>
      <c r="QMP9" s="11"/>
      <c r="QMQ9" s="11"/>
      <c r="QMR9" s="11"/>
      <c r="QMS9" s="11"/>
      <c r="QMT9" s="11"/>
      <c r="QMU9" s="11"/>
      <c r="QMV9" s="11"/>
      <c r="QMW9" s="11"/>
      <c r="QMX9" s="11"/>
      <c r="QMY9" s="11"/>
      <c r="QMZ9" s="11"/>
      <c r="QNA9" s="11"/>
      <c r="QNB9" s="11"/>
      <c r="QNC9" s="11"/>
      <c r="QND9" s="11"/>
      <c r="QNE9" s="11"/>
      <c r="QNF9" s="11"/>
      <c r="QNG9" s="11"/>
      <c r="QNH9" s="11"/>
      <c r="QNI9" s="11"/>
      <c r="QNJ9" s="11"/>
      <c r="QNK9" s="11"/>
      <c r="QNL9" s="11"/>
      <c r="QNM9" s="11"/>
      <c r="QNN9" s="11"/>
      <c r="QNO9" s="11"/>
      <c r="QNP9" s="11"/>
      <c r="QNQ9" s="11"/>
      <c r="QNR9" s="11"/>
      <c r="QNS9" s="11"/>
      <c r="QNT9" s="11"/>
      <c r="QNU9" s="11"/>
      <c r="QNV9" s="11"/>
      <c r="QNW9" s="11"/>
      <c r="QNX9" s="11"/>
      <c r="QNY9" s="11"/>
      <c r="QNZ9" s="11"/>
      <c r="QOA9" s="11"/>
      <c r="QOB9" s="11"/>
      <c r="QOC9" s="11"/>
      <c r="QOD9" s="11"/>
      <c r="QOE9" s="11"/>
      <c r="QOF9" s="11"/>
      <c r="QOG9" s="11"/>
      <c r="QOH9" s="11"/>
      <c r="QOI9" s="11"/>
      <c r="QOJ9" s="11"/>
      <c r="QOK9" s="11"/>
      <c r="QOL9" s="11"/>
      <c r="QOM9" s="11"/>
      <c r="QON9" s="11"/>
      <c r="QOO9" s="11"/>
      <c r="QOP9" s="11"/>
      <c r="QOQ9" s="11"/>
      <c r="QOR9" s="11"/>
      <c r="QOS9" s="11"/>
      <c r="QOT9" s="11"/>
      <c r="QOU9" s="11"/>
      <c r="QOV9" s="11"/>
      <c r="QOW9" s="11"/>
      <c r="QOX9" s="11"/>
      <c r="QOY9" s="11"/>
      <c r="QOZ9" s="11"/>
      <c r="QPA9" s="11"/>
      <c r="QPB9" s="11"/>
      <c r="QPC9" s="11"/>
      <c r="QPD9" s="11"/>
      <c r="QPE9" s="11"/>
      <c r="QPF9" s="11"/>
      <c r="QPG9" s="11"/>
      <c r="QPH9" s="11"/>
      <c r="QPI9" s="11"/>
      <c r="QPJ9" s="11"/>
      <c r="QPK9" s="11"/>
      <c r="QPL9" s="11"/>
      <c r="QPM9" s="11"/>
      <c r="QPN9" s="11"/>
      <c r="QPO9" s="11"/>
      <c r="QPP9" s="11"/>
      <c r="QPQ9" s="11"/>
      <c r="QPR9" s="11"/>
      <c r="QPS9" s="11"/>
      <c r="QPT9" s="11"/>
      <c r="QPU9" s="11"/>
      <c r="QPV9" s="11"/>
      <c r="QPW9" s="11"/>
      <c r="QPX9" s="11"/>
      <c r="QPY9" s="11"/>
      <c r="QPZ9" s="11"/>
      <c r="QQA9" s="11"/>
      <c r="QQB9" s="11"/>
      <c r="QQC9" s="11"/>
      <c r="QQD9" s="11"/>
      <c r="QQE9" s="11"/>
      <c r="QQF9" s="11"/>
      <c r="QQG9" s="11"/>
      <c r="QQH9" s="11"/>
      <c r="QQI9" s="11"/>
      <c r="QQJ9" s="11"/>
      <c r="QQK9" s="11"/>
      <c r="QQL9" s="11"/>
      <c r="QQM9" s="11"/>
      <c r="QQN9" s="11"/>
      <c r="QQO9" s="11"/>
      <c r="QQP9" s="11"/>
      <c r="QQQ9" s="11"/>
      <c r="QQR9" s="11"/>
      <c r="QQS9" s="11"/>
      <c r="QQT9" s="11"/>
      <c r="QQU9" s="11"/>
      <c r="QQV9" s="11"/>
      <c r="QQW9" s="11"/>
      <c r="QQX9" s="11"/>
      <c r="QQY9" s="11"/>
      <c r="QQZ9" s="11"/>
      <c r="QRA9" s="11"/>
      <c r="QRB9" s="11"/>
      <c r="QRC9" s="11"/>
      <c r="QRD9" s="11"/>
      <c r="QRE9" s="11"/>
      <c r="QRF9" s="11"/>
      <c r="QRG9" s="11"/>
      <c r="QRH9" s="11"/>
      <c r="QRI9" s="11"/>
      <c r="QRJ9" s="11"/>
      <c r="QRK9" s="11"/>
      <c r="QRL9" s="11"/>
      <c r="QRM9" s="11"/>
      <c r="QRN9" s="11"/>
      <c r="QRO9" s="11"/>
      <c r="QRP9" s="11"/>
      <c r="QRQ9" s="11"/>
      <c r="QRR9" s="11"/>
      <c r="QRS9" s="11"/>
      <c r="QRT9" s="11"/>
      <c r="QRU9" s="11"/>
      <c r="QRV9" s="11"/>
      <c r="QRW9" s="11"/>
      <c r="QRX9" s="11"/>
      <c r="QRY9" s="11"/>
      <c r="QRZ9" s="11"/>
      <c r="QSA9" s="11"/>
      <c r="QSB9" s="11"/>
      <c r="QSC9" s="11"/>
      <c r="QSD9" s="11"/>
      <c r="QSE9" s="11"/>
      <c r="QSF9" s="11"/>
      <c r="QSG9" s="11"/>
      <c r="QSH9" s="11"/>
      <c r="QSI9" s="11"/>
      <c r="QSJ9" s="11"/>
      <c r="QSK9" s="11"/>
      <c r="QSL9" s="11"/>
      <c r="QSM9" s="11"/>
      <c r="QSN9" s="11"/>
      <c r="QSO9" s="11"/>
      <c r="QSP9" s="11"/>
      <c r="QSQ9" s="11"/>
      <c r="QSR9" s="11"/>
      <c r="QSS9" s="11"/>
      <c r="QST9" s="11"/>
      <c r="QSU9" s="11"/>
      <c r="QSV9" s="11"/>
      <c r="QSW9" s="11"/>
      <c r="QSX9" s="11"/>
      <c r="QSY9" s="11"/>
      <c r="QSZ9" s="11"/>
      <c r="QTA9" s="11"/>
      <c r="QTB9" s="11"/>
      <c r="QTC9" s="11"/>
      <c r="QTD9" s="11"/>
      <c r="QTE9" s="11"/>
      <c r="QTF9" s="11"/>
      <c r="QTG9" s="11"/>
      <c r="QTH9" s="11"/>
      <c r="QTI9" s="11"/>
      <c r="QTJ9" s="11"/>
      <c r="QTK9" s="11"/>
      <c r="QTL9" s="11"/>
      <c r="QTM9" s="11"/>
      <c r="QTN9" s="11"/>
      <c r="QTO9" s="11"/>
      <c r="QTP9" s="11"/>
      <c r="QTQ9" s="11"/>
      <c r="QTR9" s="11"/>
      <c r="QTS9" s="11"/>
      <c r="QTT9" s="11"/>
      <c r="QTU9" s="11"/>
      <c r="QTV9" s="11"/>
      <c r="QTW9" s="11"/>
      <c r="QTX9" s="11"/>
      <c r="QTY9" s="11"/>
      <c r="QTZ9" s="11"/>
      <c r="QUA9" s="11"/>
      <c r="QUB9" s="11"/>
      <c r="QUC9" s="11"/>
      <c r="QUD9" s="11"/>
      <c r="QUE9" s="11"/>
      <c r="QUF9" s="11"/>
      <c r="QUG9" s="11"/>
      <c r="QUH9" s="11"/>
      <c r="QUI9" s="11"/>
      <c r="QUJ9" s="11"/>
      <c r="QUK9" s="11"/>
      <c r="QUL9" s="11"/>
      <c r="QUM9" s="11"/>
      <c r="QUN9" s="11"/>
      <c r="QUO9" s="11"/>
      <c r="QUP9" s="11"/>
      <c r="QUQ9" s="11"/>
      <c r="QUR9" s="11"/>
      <c r="QUS9" s="11"/>
      <c r="QUT9" s="11"/>
      <c r="QUU9" s="11"/>
      <c r="QUV9" s="11"/>
      <c r="QUW9" s="11"/>
      <c r="QUX9" s="11"/>
      <c r="QUY9" s="11"/>
      <c r="QUZ9" s="11"/>
      <c r="QVA9" s="11"/>
      <c r="QVB9" s="11"/>
      <c r="QVC9" s="11"/>
      <c r="QVD9" s="11"/>
      <c r="QVE9" s="11"/>
      <c r="QVF9" s="11"/>
      <c r="QVG9" s="11"/>
      <c r="QVH9" s="11"/>
      <c r="QVI9" s="11"/>
      <c r="QVJ9" s="11"/>
      <c r="QVK9" s="11"/>
      <c r="QVL9" s="11"/>
      <c r="QVM9" s="11"/>
      <c r="QVN9" s="11"/>
      <c r="QVO9" s="11"/>
      <c r="QVP9" s="11"/>
      <c r="QVQ9" s="11"/>
      <c r="QVR9" s="11"/>
      <c r="QVS9" s="11"/>
      <c r="QVT9" s="11"/>
      <c r="QVU9" s="11"/>
      <c r="QVV9" s="11"/>
      <c r="QVW9" s="11"/>
      <c r="QVX9" s="11"/>
      <c r="QVY9" s="11"/>
      <c r="QVZ9" s="11"/>
      <c r="QWA9" s="11"/>
      <c r="QWB9" s="11"/>
      <c r="QWC9" s="11"/>
      <c r="QWD9" s="11"/>
      <c r="QWE9" s="11"/>
      <c r="QWF9" s="11"/>
      <c r="QWG9" s="11"/>
      <c r="QWH9" s="11"/>
      <c r="QWI9" s="11"/>
      <c r="QWJ9" s="11"/>
      <c r="QWK9" s="11"/>
      <c r="QWL9" s="11"/>
      <c r="QWM9" s="11"/>
      <c r="QWN9" s="11"/>
      <c r="QWO9" s="11"/>
      <c r="QWP9" s="11"/>
      <c r="QWQ9" s="11"/>
      <c r="QWR9" s="11"/>
      <c r="QWS9" s="11"/>
      <c r="QWT9" s="11"/>
      <c r="QWU9" s="11"/>
      <c r="QWV9" s="11"/>
      <c r="QWW9" s="11"/>
      <c r="QWX9" s="11"/>
      <c r="QWY9" s="11"/>
      <c r="QWZ9" s="11"/>
      <c r="QXA9" s="11"/>
      <c r="QXB9" s="11"/>
      <c r="QXC9" s="11"/>
      <c r="QXD9" s="11"/>
      <c r="QXE9" s="11"/>
      <c r="QXF9" s="11"/>
      <c r="QXG9" s="11"/>
      <c r="QXH9" s="11"/>
      <c r="QXI9" s="11"/>
      <c r="QXJ9" s="11"/>
      <c r="QXK9" s="11"/>
      <c r="QXL9" s="11"/>
      <c r="QXM9" s="11"/>
      <c r="QXN9" s="11"/>
      <c r="QXO9" s="11"/>
      <c r="QXP9" s="11"/>
      <c r="QXQ9" s="11"/>
      <c r="QXR9" s="11"/>
      <c r="QXS9" s="11"/>
      <c r="QXT9" s="11"/>
      <c r="QXU9" s="11"/>
      <c r="QXV9" s="11"/>
      <c r="QXW9" s="11"/>
      <c r="QXX9" s="11"/>
      <c r="QXY9" s="11"/>
      <c r="QXZ9" s="11"/>
      <c r="QYA9" s="11"/>
      <c r="QYB9" s="11"/>
      <c r="QYC9" s="11"/>
      <c r="QYD9" s="11"/>
      <c r="QYE9" s="11"/>
      <c r="QYF9" s="11"/>
      <c r="QYG9" s="11"/>
      <c r="QYH9" s="11"/>
      <c r="QYI9" s="11"/>
      <c r="QYJ9" s="11"/>
      <c r="QYK9" s="11"/>
      <c r="QYL9" s="11"/>
      <c r="QYM9" s="11"/>
      <c r="QYN9" s="11"/>
      <c r="QYO9" s="11"/>
      <c r="QYP9" s="11"/>
      <c r="QYQ9" s="11"/>
      <c r="QYR9" s="11"/>
      <c r="QYS9" s="11"/>
      <c r="QYT9" s="11"/>
      <c r="QYU9" s="11"/>
      <c r="QYV9" s="11"/>
      <c r="QYW9" s="11"/>
      <c r="QYX9" s="11"/>
      <c r="QYY9" s="11"/>
      <c r="QYZ9" s="11"/>
      <c r="QZA9" s="11"/>
      <c r="QZB9" s="11"/>
      <c r="QZC9" s="11"/>
      <c r="QZD9" s="11"/>
      <c r="QZE9" s="11"/>
      <c r="QZF9" s="11"/>
      <c r="QZG9" s="11"/>
      <c r="QZH9" s="11"/>
      <c r="QZI9" s="11"/>
      <c r="QZJ9" s="11"/>
      <c r="QZK9" s="11"/>
      <c r="QZL9" s="11"/>
      <c r="QZM9" s="11"/>
      <c r="QZN9" s="11"/>
      <c r="QZO9" s="11"/>
      <c r="QZP9" s="11"/>
      <c r="QZQ9" s="11"/>
      <c r="QZR9" s="11"/>
      <c r="QZS9" s="11"/>
      <c r="QZT9" s="11"/>
      <c r="QZU9" s="11"/>
      <c r="QZV9" s="11"/>
      <c r="QZW9" s="11"/>
      <c r="QZX9" s="11"/>
      <c r="QZY9" s="11"/>
      <c r="QZZ9" s="11"/>
      <c r="RAA9" s="11"/>
      <c r="RAB9" s="11"/>
      <c r="RAC9" s="11"/>
      <c r="RAD9" s="11"/>
      <c r="RAE9" s="11"/>
      <c r="RAF9" s="11"/>
      <c r="RAG9" s="11"/>
      <c r="RAH9" s="11"/>
      <c r="RAI9" s="11"/>
      <c r="RAJ9" s="11"/>
      <c r="RAK9" s="11"/>
      <c r="RAL9" s="11"/>
      <c r="RAM9" s="11"/>
      <c r="RAN9" s="11"/>
      <c r="RAO9" s="11"/>
      <c r="RAP9" s="11"/>
      <c r="RAQ9" s="11"/>
      <c r="RAR9" s="11"/>
      <c r="RAS9" s="11"/>
      <c r="RAT9" s="11"/>
      <c r="RAU9" s="11"/>
      <c r="RAV9" s="11"/>
      <c r="RAW9" s="11"/>
      <c r="RAX9" s="11"/>
      <c r="RAY9" s="11"/>
      <c r="RAZ9" s="11"/>
      <c r="RBA9" s="11"/>
      <c r="RBB9" s="11"/>
      <c r="RBC9" s="11"/>
      <c r="RBD9" s="11"/>
      <c r="RBE9" s="11"/>
      <c r="RBF9" s="11"/>
      <c r="RBG9" s="11"/>
      <c r="RBH9" s="11"/>
      <c r="RBI9" s="11"/>
      <c r="RBJ9" s="11"/>
      <c r="RBK9" s="11"/>
      <c r="RBL9" s="11"/>
      <c r="RBM9" s="11"/>
      <c r="RBN9" s="11"/>
      <c r="RBO9" s="11"/>
      <c r="RBP9" s="11"/>
      <c r="RBQ9" s="11"/>
      <c r="RBR9" s="11"/>
      <c r="RBS9" s="11"/>
      <c r="RBT9" s="11"/>
      <c r="RBU9" s="11"/>
      <c r="RBV9" s="11"/>
      <c r="RBW9" s="11"/>
      <c r="RBX9" s="11"/>
      <c r="RBY9" s="11"/>
      <c r="RBZ9" s="11"/>
      <c r="RCA9" s="11"/>
      <c r="RCB9" s="11"/>
      <c r="RCC9" s="11"/>
      <c r="RCD9" s="11"/>
      <c r="RCE9" s="11"/>
      <c r="RCF9" s="11"/>
      <c r="RCG9" s="11"/>
      <c r="RCH9" s="11"/>
      <c r="RCI9" s="11"/>
      <c r="RCJ9" s="11"/>
      <c r="RCK9" s="11"/>
      <c r="RCL9" s="11"/>
      <c r="RCM9" s="11"/>
      <c r="RCN9" s="11"/>
      <c r="RCO9" s="11"/>
      <c r="RCP9" s="11"/>
      <c r="RCQ9" s="11"/>
      <c r="RCR9" s="11"/>
      <c r="RCS9" s="11"/>
      <c r="RCT9" s="11"/>
      <c r="RCU9" s="11"/>
      <c r="RCV9" s="11"/>
      <c r="RCW9" s="11"/>
      <c r="RCX9" s="11"/>
      <c r="RCY9" s="11"/>
      <c r="RCZ9" s="11"/>
      <c r="RDA9" s="11"/>
      <c r="RDB9" s="11"/>
      <c r="RDC9" s="11"/>
      <c r="RDD9" s="11"/>
      <c r="RDE9" s="11"/>
      <c r="RDF9" s="11"/>
      <c r="RDG9" s="11"/>
      <c r="RDH9" s="11"/>
      <c r="RDI9" s="11"/>
      <c r="RDJ9" s="11"/>
      <c r="RDK9" s="11"/>
      <c r="RDL9" s="11"/>
      <c r="RDM9" s="11"/>
      <c r="RDN9" s="11"/>
      <c r="RDO9" s="11"/>
      <c r="RDP9" s="11"/>
      <c r="RDQ9" s="11"/>
      <c r="RDR9" s="11"/>
      <c r="RDS9" s="11"/>
      <c r="RDT9" s="11"/>
      <c r="RDU9" s="11"/>
      <c r="RDV9" s="11"/>
      <c r="RDW9" s="11"/>
      <c r="RDX9" s="11"/>
      <c r="RDY9" s="11"/>
      <c r="RDZ9" s="11"/>
      <c r="REA9" s="11"/>
      <c r="REB9" s="11"/>
      <c r="REC9" s="11"/>
      <c r="RED9" s="11"/>
      <c r="REE9" s="11"/>
      <c r="REF9" s="11"/>
      <c r="REG9" s="11"/>
      <c r="REH9" s="11"/>
      <c r="REI9" s="11"/>
      <c r="REJ9" s="11"/>
      <c r="REK9" s="11"/>
      <c r="REL9" s="11"/>
      <c r="REM9" s="11"/>
      <c r="REN9" s="11"/>
      <c r="REO9" s="11"/>
      <c r="REP9" s="11"/>
      <c r="REQ9" s="11"/>
      <c r="RER9" s="11"/>
      <c r="RES9" s="11"/>
      <c r="RET9" s="11"/>
      <c r="REU9" s="11"/>
      <c r="REV9" s="11"/>
      <c r="REW9" s="11"/>
      <c r="REX9" s="11"/>
      <c r="REY9" s="11"/>
      <c r="REZ9" s="11"/>
      <c r="RFA9" s="11"/>
      <c r="RFB9" s="11"/>
      <c r="RFC9" s="11"/>
      <c r="RFD9" s="11"/>
      <c r="RFE9" s="11"/>
      <c r="RFF9" s="11"/>
      <c r="RFG9" s="11"/>
      <c r="RFH9" s="11"/>
      <c r="RFI9" s="11"/>
      <c r="RFJ9" s="11"/>
      <c r="RFK9" s="11"/>
      <c r="RFL9" s="11"/>
      <c r="RFM9" s="11"/>
      <c r="RFN9" s="11"/>
      <c r="RFO9" s="11"/>
      <c r="RFP9" s="11"/>
      <c r="RFQ9" s="11"/>
      <c r="RFR9" s="11"/>
      <c r="RFS9" s="11"/>
      <c r="RFT9" s="11"/>
      <c r="RFU9" s="11"/>
      <c r="RFV9" s="11"/>
      <c r="RFW9" s="11"/>
      <c r="RFX9" s="11"/>
      <c r="RFY9" s="11"/>
      <c r="RFZ9" s="11"/>
      <c r="RGA9" s="11"/>
      <c r="RGB9" s="11"/>
      <c r="RGC9" s="11"/>
      <c r="RGD9" s="11"/>
      <c r="RGE9" s="11"/>
      <c r="RGF9" s="11"/>
      <c r="RGG9" s="11"/>
      <c r="RGH9" s="11"/>
      <c r="RGI9" s="11"/>
      <c r="RGJ9" s="11"/>
      <c r="RGK9" s="11"/>
      <c r="RGL9" s="11"/>
      <c r="RGM9" s="11"/>
      <c r="RGN9" s="11"/>
      <c r="RGO9" s="11"/>
      <c r="RGP9" s="11"/>
      <c r="RGQ9" s="11"/>
      <c r="RGR9" s="11"/>
      <c r="RGS9" s="11"/>
      <c r="RGT9" s="11"/>
      <c r="RGU9" s="11"/>
      <c r="RGV9" s="11"/>
      <c r="RGW9" s="11"/>
      <c r="RGX9" s="11"/>
      <c r="RGY9" s="11"/>
      <c r="RGZ9" s="11"/>
      <c r="RHA9" s="11"/>
      <c r="RHB9" s="11"/>
      <c r="RHC9" s="11"/>
      <c r="RHD9" s="11"/>
      <c r="RHE9" s="11"/>
      <c r="RHF9" s="11"/>
      <c r="RHG9" s="11"/>
      <c r="RHH9" s="11"/>
      <c r="RHI9" s="11"/>
      <c r="RHJ9" s="11"/>
      <c r="RHK9" s="11"/>
      <c r="RHL9" s="11"/>
      <c r="RHM9" s="11"/>
      <c r="RHN9" s="11"/>
      <c r="RHO9" s="11"/>
      <c r="RHP9" s="11"/>
      <c r="RHQ9" s="11"/>
      <c r="RHR9" s="11"/>
      <c r="RHS9" s="11"/>
      <c r="RHT9" s="11"/>
      <c r="RHU9" s="11"/>
      <c r="RHV9" s="11"/>
      <c r="RHW9" s="11"/>
      <c r="RHX9" s="11"/>
      <c r="RHY9" s="11"/>
      <c r="RHZ9" s="11"/>
      <c r="RIA9" s="11"/>
      <c r="RIB9" s="11"/>
      <c r="RIC9" s="11"/>
      <c r="RID9" s="11"/>
      <c r="RIE9" s="11"/>
      <c r="RIF9" s="11"/>
      <c r="RIG9" s="11"/>
      <c r="RIH9" s="11"/>
      <c r="RII9" s="11"/>
      <c r="RIJ9" s="11"/>
      <c r="RIK9" s="11"/>
      <c r="RIL9" s="11"/>
      <c r="RIM9" s="11"/>
      <c r="RIN9" s="11"/>
      <c r="RIO9" s="11"/>
      <c r="RIP9" s="11"/>
      <c r="RIQ9" s="11"/>
      <c r="RIR9" s="11"/>
      <c r="RIS9" s="11"/>
      <c r="RIT9" s="11"/>
      <c r="RIU9" s="11"/>
      <c r="RIV9" s="11"/>
      <c r="RIW9" s="11"/>
      <c r="RIX9" s="11"/>
      <c r="RIY9" s="11"/>
      <c r="RIZ9" s="11"/>
      <c r="RJA9" s="11"/>
      <c r="RJB9" s="11"/>
      <c r="RJC9" s="11"/>
      <c r="RJD9" s="11"/>
      <c r="RJE9" s="11"/>
      <c r="RJF9" s="11"/>
      <c r="RJG9" s="11"/>
      <c r="RJH9" s="11"/>
      <c r="RJI9" s="11"/>
      <c r="RJJ9" s="11"/>
      <c r="RJK9" s="11"/>
      <c r="RJL9" s="11"/>
      <c r="RJM9" s="11"/>
      <c r="RJN9" s="11"/>
      <c r="RJO9" s="11"/>
      <c r="RJP9" s="11"/>
      <c r="RJQ9" s="11"/>
      <c r="RJR9" s="11"/>
      <c r="RJS9" s="11"/>
      <c r="RJT9" s="11"/>
      <c r="RJU9" s="11"/>
      <c r="RJV9" s="11"/>
      <c r="RJW9" s="11"/>
      <c r="RJX9" s="11"/>
      <c r="RJY9" s="11"/>
      <c r="RJZ9" s="11"/>
      <c r="RKA9" s="11"/>
      <c r="RKB9" s="11"/>
      <c r="RKC9" s="11"/>
      <c r="RKD9" s="11"/>
      <c r="RKE9" s="11"/>
      <c r="RKF9" s="11"/>
      <c r="RKG9" s="11"/>
      <c r="RKH9" s="11"/>
      <c r="RKI9" s="11"/>
      <c r="RKJ9" s="11"/>
      <c r="RKK9" s="11"/>
      <c r="RKL9" s="11"/>
      <c r="RKM9" s="11"/>
      <c r="RKN9" s="11"/>
      <c r="RKO9" s="11"/>
      <c r="RKP9" s="11"/>
      <c r="RKQ9" s="11"/>
      <c r="RKR9" s="11"/>
      <c r="RKS9" s="11"/>
      <c r="RKT9" s="11"/>
      <c r="RKU9" s="11"/>
      <c r="RKV9" s="11"/>
      <c r="RKW9" s="11"/>
      <c r="RKX9" s="11"/>
      <c r="RKY9" s="11"/>
      <c r="RKZ9" s="11"/>
      <c r="RLA9" s="11"/>
      <c r="RLB9" s="11"/>
      <c r="RLC9" s="11"/>
      <c r="RLD9" s="11"/>
      <c r="RLE9" s="11"/>
      <c r="RLF9" s="11"/>
      <c r="RLG9" s="11"/>
      <c r="RLH9" s="11"/>
      <c r="RLI9" s="11"/>
      <c r="RLJ9" s="11"/>
      <c r="RLK9" s="11"/>
      <c r="RLL9" s="11"/>
      <c r="RLM9" s="11"/>
      <c r="RLN9" s="11"/>
      <c r="RLO9" s="11"/>
      <c r="RLP9" s="11"/>
      <c r="RLQ9" s="11"/>
      <c r="RLR9" s="11"/>
      <c r="RLS9" s="11"/>
      <c r="RLT9" s="11"/>
      <c r="RLU9" s="11"/>
      <c r="RLV9" s="11"/>
      <c r="RLW9" s="11"/>
      <c r="RLX9" s="11"/>
      <c r="RLY9" s="11"/>
      <c r="RLZ9" s="11"/>
      <c r="RMA9" s="11"/>
      <c r="RMB9" s="11"/>
      <c r="RMC9" s="11"/>
      <c r="RMD9" s="11"/>
      <c r="RME9" s="11"/>
      <c r="RMF9" s="11"/>
      <c r="RMG9" s="11"/>
      <c r="RMH9" s="11"/>
      <c r="RMI9" s="11"/>
      <c r="RMJ9" s="11"/>
      <c r="RMK9" s="11"/>
      <c r="RML9" s="11"/>
      <c r="RMM9" s="11"/>
      <c r="RMN9" s="11"/>
      <c r="RMO9" s="11"/>
      <c r="RMP9" s="11"/>
      <c r="RMQ9" s="11"/>
      <c r="RMR9" s="11"/>
      <c r="RMS9" s="11"/>
      <c r="RMT9" s="11"/>
      <c r="RMU9" s="11"/>
      <c r="RMV9" s="11"/>
      <c r="RMW9" s="11"/>
      <c r="RMX9" s="11"/>
      <c r="RMY9" s="11"/>
      <c r="RMZ9" s="11"/>
      <c r="RNA9" s="11"/>
      <c r="RNB9" s="11"/>
      <c r="RNC9" s="11"/>
      <c r="RND9" s="11"/>
      <c r="RNE9" s="11"/>
      <c r="RNF9" s="11"/>
      <c r="RNG9" s="11"/>
      <c r="RNH9" s="11"/>
      <c r="RNI9" s="11"/>
      <c r="RNJ9" s="11"/>
      <c r="RNK9" s="11"/>
      <c r="RNL9" s="11"/>
      <c r="RNM9" s="11"/>
      <c r="RNN9" s="11"/>
      <c r="RNO9" s="11"/>
      <c r="RNP9" s="11"/>
      <c r="RNQ9" s="11"/>
      <c r="RNR9" s="11"/>
      <c r="RNS9" s="11"/>
      <c r="RNT9" s="11"/>
      <c r="RNU9" s="11"/>
      <c r="RNV9" s="11"/>
      <c r="RNW9" s="11"/>
      <c r="RNX9" s="11"/>
      <c r="RNY9" s="11"/>
      <c r="RNZ9" s="11"/>
      <c r="ROA9" s="11"/>
      <c r="ROB9" s="11"/>
      <c r="ROC9" s="11"/>
      <c r="ROD9" s="11"/>
      <c r="ROE9" s="11"/>
      <c r="ROF9" s="11"/>
      <c r="ROG9" s="11"/>
      <c r="ROH9" s="11"/>
      <c r="ROI9" s="11"/>
      <c r="ROJ9" s="11"/>
      <c r="ROK9" s="11"/>
      <c r="ROL9" s="11"/>
      <c r="ROM9" s="11"/>
      <c r="RON9" s="11"/>
      <c r="ROO9" s="11"/>
      <c r="ROP9" s="11"/>
      <c r="ROQ9" s="11"/>
      <c r="ROR9" s="11"/>
      <c r="ROS9" s="11"/>
      <c r="ROT9" s="11"/>
      <c r="ROU9" s="11"/>
      <c r="ROV9" s="11"/>
      <c r="ROW9" s="11"/>
      <c r="ROX9" s="11"/>
      <c r="ROY9" s="11"/>
      <c r="ROZ9" s="11"/>
      <c r="RPA9" s="11"/>
      <c r="RPB9" s="11"/>
      <c r="RPC9" s="11"/>
      <c r="RPD9" s="11"/>
      <c r="RPE9" s="11"/>
      <c r="RPF9" s="11"/>
      <c r="RPG9" s="11"/>
      <c r="RPH9" s="11"/>
      <c r="RPI9" s="11"/>
      <c r="RPJ9" s="11"/>
      <c r="RPK9" s="11"/>
      <c r="RPL9" s="11"/>
      <c r="RPM9" s="11"/>
      <c r="RPN9" s="11"/>
      <c r="RPO9" s="11"/>
      <c r="RPP9" s="11"/>
      <c r="RPQ9" s="11"/>
      <c r="RPR9" s="11"/>
      <c r="RPS9" s="11"/>
      <c r="RPT9" s="11"/>
      <c r="RPU9" s="11"/>
      <c r="RPV9" s="11"/>
      <c r="RPW9" s="11"/>
      <c r="RPX9" s="11"/>
      <c r="RPY9" s="11"/>
      <c r="RPZ9" s="11"/>
      <c r="RQA9" s="11"/>
      <c r="RQB9" s="11"/>
      <c r="RQC9" s="11"/>
      <c r="RQD9" s="11"/>
      <c r="RQE9" s="11"/>
      <c r="RQF9" s="11"/>
      <c r="RQG9" s="11"/>
      <c r="RQH9" s="11"/>
      <c r="RQI9" s="11"/>
      <c r="RQJ9" s="11"/>
      <c r="RQK9" s="11"/>
      <c r="RQL9" s="11"/>
      <c r="RQM9" s="11"/>
      <c r="RQN9" s="11"/>
      <c r="RQO9" s="11"/>
      <c r="RQP9" s="11"/>
      <c r="RQQ9" s="11"/>
      <c r="RQR9" s="11"/>
      <c r="RQS9" s="11"/>
      <c r="RQT9" s="11"/>
      <c r="RQU9" s="11"/>
      <c r="RQV9" s="11"/>
      <c r="RQW9" s="11"/>
      <c r="RQX9" s="11"/>
      <c r="RQY9" s="11"/>
      <c r="RQZ9" s="11"/>
      <c r="RRA9" s="11"/>
      <c r="RRB9" s="11"/>
      <c r="RRC9" s="11"/>
      <c r="RRD9" s="11"/>
      <c r="RRE9" s="11"/>
      <c r="RRF9" s="11"/>
      <c r="RRG9" s="11"/>
      <c r="RRH9" s="11"/>
      <c r="RRI9" s="11"/>
      <c r="RRJ9" s="11"/>
      <c r="RRK9" s="11"/>
      <c r="RRL9" s="11"/>
      <c r="RRM9" s="11"/>
      <c r="RRN9" s="11"/>
      <c r="RRO9" s="11"/>
      <c r="RRP9" s="11"/>
      <c r="RRQ9" s="11"/>
      <c r="RRR9" s="11"/>
      <c r="RRS9" s="11"/>
      <c r="RRT9" s="11"/>
      <c r="RRU9" s="11"/>
      <c r="RRV9" s="11"/>
      <c r="RRW9" s="11"/>
      <c r="RRX9" s="11"/>
      <c r="RRY9" s="11"/>
      <c r="RRZ9" s="11"/>
      <c r="RSA9" s="11"/>
      <c r="RSB9" s="11"/>
      <c r="RSC9" s="11"/>
      <c r="RSD9" s="11"/>
      <c r="RSE9" s="11"/>
      <c r="RSF9" s="11"/>
      <c r="RSG9" s="11"/>
      <c r="RSH9" s="11"/>
      <c r="RSI9" s="11"/>
      <c r="RSJ9" s="11"/>
      <c r="RSK9" s="11"/>
      <c r="RSL9" s="11"/>
      <c r="RSM9" s="11"/>
      <c r="RSN9" s="11"/>
      <c r="RSO9" s="11"/>
      <c r="RSP9" s="11"/>
      <c r="RSQ9" s="11"/>
      <c r="RSR9" s="11"/>
      <c r="RSS9" s="11"/>
      <c r="RST9" s="11"/>
      <c r="RSU9" s="11"/>
      <c r="RSV9" s="11"/>
      <c r="RSW9" s="11"/>
      <c r="RSX9" s="11"/>
      <c r="RSY9" s="11"/>
      <c r="RSZ9" s="11"/>
      <c r="RTA9" s="11"/>
      <c r="RTB9" s="11"/>
      <c r="RTC9" s="11"/>
      <c r="RTD9" s="11"/>
      <c r="RTE9" s="11"/>
      <c r="RTF9" s="11"/>
      <c r="RTG9" s="11"/>
      <c r="RTH9" s="11"/>
      <c r="RTI9" s="11"/>
      <c r="RTJ9" s="11"/>
      <c r="RTK9" s="11"/>
      <c r="RTL9" s="11"/>
      <c r="RTM9" s="11"/>
      <c r="RTN9" s="11"/>
      <c r="RTO9" s="11"/>
      <c r="RTP9" s="11"/>
      <c r="RTQ9" s="11"/>
      <c r="RTR9" s="11"/>
      <c r="RTS9" s="11"/>
      <c r="RTT9" s="11"/>
      <c r="RTU9" s="11"/>
      <c r="RTV9" s="11"/>
      <c r="RTW9" s="11"/>
      <c r="RTX9" s="11"/>
      <c r="RTY9" s="11"/>
      <c r="RTZ9" s="11"/>
      <c r="RUA9" s="11"/>
      <c r="RUB9" s="11"/>
      <c r="RUC9" s="11"/>
      <c r="RUD9" s="11"/>
      <c r="RUE9" s="11"/>
      <c r="RUF9" s="11"/>
      <c r="RUG9" s="11"/>
      <c r="RUH9" s="11"/>
      <c r="RUI9" s="11"/>
      <c r="RUJ9" s="11"/>
      <c r="RUK9" s="11"/>
      <c r="RUL9" s="11"/>
      <c r="RUM9" s="11"/>
      <c r="RUN9" s="11"/>
      <c r="RUO9" s="11"/>
      <c r="RUP9" s="11"/>
      <c r="RUQ9" s="11"/>
      <c r="RUR9" s="11"/>
      <c r="RUS9" s="11"/>
      <c r="RUT9" s="11"/>
      <c r="RUU9" s="11"/>
      <c r="RUV9" s="11"/>
      <c r="RUW9" s="11"/>
      <c r="RUX9" s="11"/>
      <c r="RUY9" s="11"/>
      <c r="RUZ9" s="11"/>
      <c r="RVA9" s="11"/>
      <c r="RVB9" s="11"/>
      <c r="RVC9" s="11"/>
      <c r="RVD9" s="11"/>
      <c r="RVE9" s="11"/>
      <c r="RVF9" s="11"/>
      <c r="RVG9" s="11"/>
      <c r="RVH9" s="11"/>
      <c r="RVI9" s="11"/>
      <c r="RVJ9" s="11"/>
      <c r="RVK9" s="11"/>
      <c r="RVL9" s="11"/>
      <c r="RVM9" s="11"/>
      <c r="RVN9" s="11"/>
      <c r="RVO9" s="11"/>
      <c r="RVP9" s="11"/>
      <c r="RVQ9" s="11"/>
      <c r="RVR9" s="11"/>
      <c r="RVS9" s="11"/>
      <c r="RVT9" s="11"/>
      <c r="RVU9" s="11"/>
      <c r="RVV9" s="11"/>
      <c r="RVW9" s="11"/>
      <c r="RVX9" s="11"/>
      <c r="RVY9" s="11"/>
      <c r="RVZ9" s="11"/>
      <c r="RWA9" s="11"/>
      <c r="RWB9" s="11"/>
      <c r="RWC9" s="11"/>
      <c r="RWD9" s="11"/>
      <c r="RWE9" s="11"/>
      <c r="RWF9" s="11"/>
      <c r="RWG9" s="11"/>
      <c r="RWH9" s="11"/>
      <c r="RWI9" s="11"/>
      <c r="RWJ9" s="11"/>
      <c r="RWK9" s="11"/>
      <c r="RWL9" s="11"/>
      <c r="RWM9" s="11"/>
      <c r="RWN9" s="11"/>
      <c r="RWO9" s="11"/>
      <c r="RWP9" s="11"/>
      <c r="RWQ9" s="11"/>
      <c r="RWR9" s="11"/>
      <c r="RWS9" s="11"/>
      <c r="RWT9" s="11"/>
      <c r="RWU9" s="11"/>
      <c r="RWV9" s="11"/>
      <c r="RWW9" s="11"/>
      <c r="RWX9" s="11"/>
      <c r="RWY9" s="11"/>
      <c r="RWZ9" s="11"/>
      <c r="RXA9" s="11"/>
      <c r="RXB9" s="11"/>
      <c r="RXC9" s="11"/>
      <c r="RXD9" s="11"/>
      <c r="RXE9" s="11"/>
      <c r="RXF9" s="11"/>
      <c r="RXG9" s="11"/>
      <c r="RXH9" s="11"/>
      <c r="RXI9" s="11"/>
      <c r="RXJ9" s="11"/>
      <c r="RXK9" s="11"/>
      <c r="RXL9" s="11"/>
      <c r="RXM9" s="11"/>
      <c r="RXN9" s="11"/>
      <c r="RXO9" s="11"/>
      <c r="RXP9" s="11"/>
      <c r="RXQ9" s="11"/>
      <c r="RXR9" s="11"/>
      <c r="RXS9" s="11"/>
      <c r="RXT9" s="11"/>
      <c r="RXU9" s="11"/>
      <c r="RXV9" s="11"/>
      <c r="RXW9" s="11"/>
      <c r="RXX9" s="11"/>
      <c r="RXY9" s="11"/>
      <c r="RXZ9" s="11"/>
      <c r="RYA9" s="11"/>
      <c r="RYB9" s="11"/>
      <c r="RYC9" s="11"/>
      <c r="RYD9" s="11"/>
      <c r="RYE9" s="11"/>
      <c r="RYF9" s="11"/>
      <c r="RYG9" s="11"/>
      <c r="RYH9" s="11"/>
      <c r="RYI9" s="11"/>
      <c r="RYJ9" s="11"/>
      <c r="RYK9" s="11"/>
      <c r="RYL9" s="11"/>
      <c r="RYM9" s="11"/>
      <c r="RYN9" s="11"/>
      <c r="RYO9" s="11"/>
      <c r="RYP9" s="11"/>
      <c r="RYQ9" s="11"/>
      <c r="RYR9" s="11"/>
      <c r="RYS9" s="11"/>
      <c r="RYT9" s="11"/>
      <c r="RYU9" s="11"/>
      <c r="RYV9" s="11"/>
      <c r="RYW9" s="11"/>
      <c r="RYX9" s="11"/>
      <c r="RYY9" s="11"/>
      <c r="RYZ9" s="11"/>
      <c r="RZA9" s="11"/>
      <c r="RZB9" s="11"/>
      <c r="RZC9" s="11"/>
      <c r="RZD9" s="11"/>
      <c r="RZE9" s="11"/>
      <c r="RZF9" s="11"/>
      <c r="RZG9" s="11"/>
      <c r="RZH9" s="11"/>
      <c r="RZI9" s="11"/>
      <c r="RZJ9" s="11"/>
      <c r="RZK9" s="11"/>
      <c r="RZL9" s="11"/>
      <c r="RZM9" s="11"/>
      <c r="RZN9" s="11"/>
      <c r="RZO9" s="11"/>
      <c r="RZP9" s="11"/>
      <c r="RZQ9" s="11"/>
      <c r="RZR9" s="11"/>
      <c r="RZS9" s="11"/>
      <c r="RZT9" s="11"/>
      <c r="RZU9" s="11"/>
      <c r="RZV9" s="11"/>
      <c r="RZW9" s="11"/>
      <c r="RZX9" s="11"/>
      <c r="RZY9" s="11"/>
      <c r="RZZ9" s="11"/>
      <c r="SAA9" s="11"/>
      <c r="SAB9" s="11"/>
      <c r="SAC9" s="11"/>
      <c r="SAD9" s="11"/>
      <c r="SAE9" s="11"/>
      <c r="SAF9" s="11"/>
      <c r="SAG9" s="11"/>
      <c r="SAH9" s="11"/>
      <c r="SAI9" s="11"/>
      <c r="SAJ9" s="11"/>
      <c r="SAK9" s="11"/>
      <c r="SAL9" s="11"/>
      <c r="SAM9" s="11"/>
      <c r="SAN9" s="11"/>
      <c r="SAO9" s="11"/>
      <c r="SAP9" s="11"/>
      <c r="SAQ9" s="11"/>
      <c r="SAR9" s="11"/>
      <c r="SAS9" s="11"/>
      <c r="SAT9" s="11"/>
      <c r="SAU9" s="11"/>
      <c r="SAV9" s="11"/>
      <c r="SAW9" s="11"/>
      <c r="SAX9" s="11"/>
      <c r="SAY9" s="11"/>
      <c r="SAZ9" s="11"/>
      <c r="SBA9" s="11"/>
      <c r="SBB9" s="11"/>
      <c r="SBC9" s="11"/>
      <c r="SBD9" s="11"/>
      <c r="SBE9" s="11"/>
      <c r="SBF9" s="11"/>
      <c r="SBG9" s="11"/>
      <c r="SBH9" s="11"/>
      <c r="SBI9" s="11"/>
      <c r="SBJ9" s="11"/>
      <c r="SBK9" s="11"/>
      <c r="SBL9" s="11"/>
      <c r="SBM9" s="11"/>
      <c r="SBN9" s="11"/>
      <c r="SBO9" s="11"/>
      <c r="SBP9" s="11"/>
      <c r="SBQ9" s="11"/>
      <c r="SBR9" s="11"/>
      <c r="SBS9" s="11"/>
      <c r="SBT9" s="11"/>
      <c r="SBU9" s="11"/>
      <c r="SBV9" s="11"/>
      <c r="SBW9" s="11"/>
      <c r="SBX9" s="11"/>
      <c r="SBY9" s="11"/>
      <c r="SBZ9" s="11"/>
      <c r="SCA9" s="11"/>
      <c r="SCB9" s="11"/>
      <c r="SCC9" s="11"/>
      <c r="SCD9" s="11"/>
      <c r="SCE9" s="11"/>
      <c r="SCF9" s="11"/>
      <c r="SCG9" s="11"/>
      <c r="SCH9" s="11"/>
      <c r="SCI9" s="11"/>
      <c r="SCJ9" s="11"/>
      <c r="SCK9" s="11"/>
      <c r="SCL9" s="11"/>
      <c r="SCM9" s="11"/>
      <c r="SCN9" s="11"/>
      <c r="SCO9" s="11"/>
      <c r="SCP9" s="11"/>
      <c r="SCQ9" s="11"/>
      <c r="SCR9" s="11"/>
      <c r="SCS9" s="11"/>
      <c r="SCT9" s="11"/>
      <c r="SCU9" s="11"/>
      <c r="SCV9" s="11"/>
      <c r="SCW9" s="11"/>
      <c r="SCX9" s="11"/>
      <c r="SCY9" s="11"/>
      <c r="SCZ9" s="11"/>
      <c r="SDA9" s="11"/>
      <c r="SDB9" s="11"/>
      <c r="SDC9" s="11"/>
      <c r="SDD9" s="11"/>
      <c r="SDE9" s="11"/>
      <c r="SDF9" s="11"/>
      <c r="SDG9" s="11"/>
      <c r="SDH9" s="11"/>
      <c r="SDI9" s="11"/>
      <c r="SDJ9" s="11"/>
      <c r="SDK9" s="11"/>
      <c r="SDL9" s="11"/>
      <c r="SDM9" s="11"/>
      <c r="SDN9" s="11"/>
      <c r="SDO9" s="11"/>
      <c r="SDP9" s="11"/>
      <c r="SDQ9" s="11"/>
      <c r="SDR9" s="11"/>
      <c r="SDS9" s="11"/>
      <c r="SDT9" s="11"/>
      <c r="SDU9" s="11"/>
      <c r="SDV9" s="11"/>
      <c r="SDW9" s="11"/>
      <c r="SDX9" s="11"/>
      <c r="SDY9" s="11"/>
      <c r="SDZ9" s="11"/>
      <c r="SEA9" s="11"/>
      <c r="SEB9" s="11"/>
      <c r="SEC9" s="11"/>
      <c r="SED9" s="11"/>
      <c r="SEE9" s="11"/>
      <c r="SEF9" s="11"/>
      <c r="SEG9" s="11"/>
      <c r="SEH9" s="11"/>
      <c r="SEI9" s="11"/>
      <c r="SEJ9" s="11"/>
      <c r="SEK9" s="11"/>
      <c r="SEL9" s="11"/>
      <c r="SEM9" s="11"/>
      <c r="SEN9" s="11"/>
      <c r="SEO9" s="11"/>
      <c r="SEP9" s="11"/>
      <c r="SEQ9" s="11"/>
      <c r="SER9" s="11"/>
      <c r="SES9" s="11"/>
      <c r="SET9" s="11"/>
      <c r="SEU9" s="11"/>
      <c r="SEV9" s="11"/>
      <c r="SEW9" s="11"/>
      <c r="SEX9" s="11"/>
      <c r="SEY9" s="11"/>
      <c r="SEZ9" s="11"/>
      <c r="SFA9" s="11"/>
      <c r="SFB9" s="11"/>
      <c r="SFC9" s="11"/>
      <c r="SFD9" s="11"/>
      <c r="SFE9" s="11"/>
      <c r="SFF9" s="11"/>
      <c r="SFG9" s="11"/>
      <c r="SFH9" s="11"/>
      <c r="SFI9" s="11"/>
      <c r="SFJ9" s="11"/>
      <c r="SFK9" s="11"/>
      <c r="SFL9" s="11"/>
      <c r="SFM9" s="11"/>
      <c r="SFN9" s="11"/>
      <c r="SFO9" s="11"/>
      <c r="SFP9" s="11"/>
      <c r="SFQ9" s="11"/>
      <c r="SFR9" s="11"/>
      <c r="SFS9" s="11"/>
      <c r="SFT9" s="11"/>
      <c r="SFU9" s="11"/>
      <c r="SFV9" s="11"/>
      <c r="SFW9" s="11"/>
      <c r="SFX9" s="11"/>
      <c r="SFY9" s="11"/>
      <c r="SFZ9" s="11"/>
      <c r="SGA9" s="11"/>
      <c r="SGB9" s="11"/>
      <c r="SGC9" s="11"/>
      <c r="SGD9" s="11"/>
      <c r="SGE9" s="11"/>
      <c r="SGF9" s="11"/>
      <c r="SGG9" s="11"/>
      <c r="SGH9" s="11"/>
      <c r="SGI9" s="11"/>
      <c r="SGJ9" s="11"/>
      <c r="SGK9" s="11"/>
      <c r="SGL9" s="11"/>
      <c r="SGM9" s="11"/>
      <c r="SGN9" s="11"/>
      <c r="SGO9" s="11"/>
      <c r="SGP9" s="11"/>
      <c r="SGQ9" s="11"/>
      <c r="SGR9" s="11"/>
      <c r="SGS9" s="11"/>
      <c r="SGT9" s="11"/>
      <c r="SGU9" s="11"/>
      <c r="SGV9" s="11"/>
      <c r="SGW9" s="11"/>
      <c r="SGX9" s="11"/>
      <c r="SGY9" s="11"/>
      <c r="SGZ9" s="11"/>
      <c r="SHA9" s="11"/>
      <c r="SHB9" s="11"/>
      <c r="SHC9" s="11"/>
      <c r="SHD9" s="11"/>
      <c r="SHE9" s="11"/>
      <c r="SHF9" s="11"/>
      <c r="SHG9" s="11"/>
      <c r="SHH9" s="11"/>
      <c r="SHI9" s="11"/>
      <c r="SHJ9" s="11"/>
      <c r="SHK9" s="11"/>
      <c r="SHL9" s="11"/>
      <c r="SHM9" s="11"/>
      <c r="SHN9" s="11"/>
      <c r="SHO9" s="11"/>
      <c r="SHP9" s="11"/>
      <c r="SHQ9" s="11"/>
      <c r="SHR9" s="11"/>
      <c r="SHS9" s="11"/>
      <c r="SHT9" s="11"/>
      <c r="SHU9" s="11"/>
      <c r="SHV9" s="11"/>
      <c r="SHW9" s="11"/>
      <c r="SHX9" s="11"/>
      <c r="SHY9" s="11"/>
      <c r="SHZ9" s="11"/>
      <c r="SIA9" s="11"/>
      <c r="SIB9" s="11"/>
      <c r="SIC9" s="11"/>
      <c r="SID9" s="11"/>
      <c r="SIE9" s="11"/>
      <c r="SIF9" s="11"/>
      <c r="SIG9" s="11"/>
      <c r="SIH9" s="11"/>
      <c r="SII9" s="11"/>
      <c r="SIJ9" s="11"/>
      <c r="SIK9" s="11"/>
      <c r="SIL9" s="11"/>
      <c r="SIM9" s="11"/>
      <c r="SIN9" s="11"/>
      <c r="SIO9" s="11"/>
      <c r="SIP9" s="11"/>
      <c r="SIQ9" s="11"/>
      <c r="SIR9" s="11"/>
      <c r="SIS9" s="11"/>
      <c r="SIT9" s="11"/>
      <c r="SIU9" s="11"/>
      <c r="SIV9" s="11"/>
      <c r="SIW9" s="11"/>
      <c r="SIX9" s="11"/>
      <c r="SIY9" s="11"/>
      <c r="SIZ9" s="11"/>
      <c r="SJA9" s="11"/>
      <c r="SJB9" s="11"/>
      <c r="SJC9" s="11"/>
      <c r="SJD9" s="11"/>
      <c r="SJE9" s="11"/>
      <c r="SJF9" s="11"/>
      <c r="SJG9" s="11"/>
      <c r="SJH9" s="11"/>
      <c r="SJI9" s="11"/>
      <c r="SJJ9" s="11"/>
      <c r="SJK9" s="11"/>
      <c r="SJL9" s="11"/>
      <c r="SJM9" s="11"/>
      <c r="SJN9" s="11"/>
      <c r="SJO9" s="11"/>
      <c r="SJP9" s="11"/>
      <c r="SJQ9" s="11"/>
      <c r="SJR9" s="11"/>
      <c r="SJS9" s="11"/>
      <c r="SJT9" s="11"/>
      <c r="SJU9" s="11"/>
      <c r="SJV9" s="11"/>
      <c r="SJW9" s="11"/>
      <c r="SJX9" s="11"/>
      <c r="SJY9" s="11"/>
      <c r="SJZ9" s="11"/>
      <c r="SKA9" s="11"/>
      <c r="SKB9" s="11"/>
      <c r="SKC9" s="11"/>
      <c r="SKD9" s="11"/>
      <c r="SKE9" s="11"/>
      <c r="SKF9" s="11"/>
      <c r="SKG9" s="11"/>
      <c r="SKH9" s="11"/>
      <c r="SKI9" s="11"/>
      <c r="SKJ9" s="11"/>
      <c r="SKK9" s="11"/>
      <c r="SKL9" s="11"/>
      <c r="SKM9" s="11"/>
      <c r="SKN9" s="11"/>
      <c r="SKO9" s="11"/>
      <c r="SKP9" s="11"/>
      <c r="SKQ9" s="11"/>
      <c r="SKR9" s="11"/>
      <c r="SKS9" s="11"/>
      <c r="SKT9" s="11"/>
      <c r="SKU9" s="11"/>
      <c r="SKV9" s="11"/>
      <c r="SKW9" s="11"/>
      <c r="SKX9" s="11"/>
      <c r="SKY9" s="11"/>
      <c r="SKZ9" s="11"/>
      <c r="SLA9" s="11"/>
      <c r="SLB9" s="11"/>
      <c r="SLC9" s="11"/>
      <c r="SLD9" s="11"/>
      <c r="SLE9" s="11"/>
      <c r="SLF9" s="11"/>
      <c r="SLG9" s="11"/>
      <c r="SLH9" s="11"/>
      <c r="SLI9" s="11"/>
      <c r="SLJ9" s="11"/>
      <c r="SLK9" s="11"/>
      <c r="SLL9" s="11"/>
      <c r="SLM9" s="11"/>
      <c r="SLN9" s="11"/>
      <c r="SLO9" s="11"/>
      <c r="SLP9" s="11"/>
      <c r="SLQ9" s="11"/>
      <c r="SLR9" s="11"/>
      <c r="SLS9" s="11"/>
      <c r="SLT9" s="11"/>
      <c r="SLU9" s="11"/>
      <c r="SLV9" s="11"/>
      <c r="SLW9" s="11"/>
      <c r="SLX9" s="11"/>
      <c r="SLY9" s="11"/>
      <c r="SLZ9" s="11"/>
      <c r="SMA9" s="11"/>
      <c r="SMB9" s="11"/>
      <c r="SMC9" s="11"/>
      <c r="SMD9" s="11"/>
      <c r="SME9" s="11"/>
      <c r="SMF9" s="11"/>
      <c r="SMG9" s="11"/>
      <c r="SMH9" s="11"/>
      <c r="SMI9" s="11"/>
      <c r="SMJ9" s="11"/>
      <c r="SMK9" s="11"/>
      <c r="SML9" s="11"/>
      <c r="SMM9" s="11"/>
      <c r="SMN9" s="11"/>
      <c r="SMO9" s="11"/>
      <c r="SMP9" s="11"/>
      <c r="SMQ9" s="11"/>
      <c r="SMR9" s="11"/>
      <c r="SMS9" s="11"/>
      <c r="SMT9" s="11"/>
      <c r="SMU9" s="11"/>
      <c r="SMV9" s="11"/>
      <c r="SMW9" s="11"/>
      <c r="SMX9" s="11"/>
      <c r="SMY9" s="11"/>
      <c r="SMZ9" s="11"/>
      <c r="SNA9" s="11"/>
      <c r="SNB9" s="11"/>
      <c r="SNC9" s="11"/>
      <c r="SND9" s="11"/>
      <c r="SNE9" s="11"/>
      <c r="SNF9" s="11"/>
      <c r="SNG9" s="11"/>
      <c r="SNH9" s="11"/>
      <c r="SNI9" s="11"/>
      <c r="SNJ9" s="11"/>
      <c r="SNK9" s="11"/>
      <c r="SNL9" s="11"/>
      <c r="SNM9" s="11"/>
      <c r="SNN9" s="11"/>
      <c r="SNO9" s="11"/>
      <c r="SNP9" s="11"/>
      <c r="SNQ9" s="11"/>
      <c r="SNR9" s="11"/>
      <c r="SNS9" s="11"/>
      <c r="SNT9" s="11"/>
      <c r="SNU9" s="11"/>
      <c r="SNV9" s="11"/>
      <c r="SNW9" s="11"/>
      <c r="SNX9" s="11"/>
      <c r="SNY9" s="11"/>
      <c r="SNZ9" s="11"/>
      <c r="SOA9" s="11"/>
      <c r="SOB9" s="11"/>
      <c r="SOC9" s="11"/>
      <c r="SOD9" s="11"/>
      <c r="SOE9" s="11"/>
      <c r="SOF9" s="11"/>
      <c r="SOG9" s="11"/>
      <c r="SOH9" s="11"/>
      <c r="SOI9" s="11"/>
      <c r="SOJ9" s="11"/>
      <c r="SOK9" s="11"/>
      <c r="SOL9" s="11"/>
      <c r="SOM9" s="11"/>
      <c r="SON9" s="11"/>
      <c r="SOO9" s="11"/>
      <c r="SOP9" s="11"/>
      <c r="SOQ9" s="11"/>
      <c r="SOR9" s="11"/>
      <c r="SOS9" s="11"/>
      <c r="SOT9" s="11"/>
      <c r="SOU9" s="11"/>
      <c r="SOV9" s="11"/>
      <c r="SOW9" s="11"/>
      <c r="SOX9" s="11"/>
      <c r="SOY9" s="11"/>
      <c r="SOZ9" s="11"/>
      <c r="SPA9" s="11"/>
      <c r="SPB9" s="11"/>
      <c r="SPC9" s="11"/>
      <c r="SPD9" s="11"/>
      <c r="SPE9" s="11"/>
      <c r="SPF9" s="11"/>
      <c r="SPG9" s="11"/>
      <c r="SPH9" s="11"/>
      <c r="SPI9" s="11"/>
      <c r="SPJ9" s="11"/>
      <c r="SPK9" s="11"/>
      <c r="SPL9" s="11"/>
      <c r="SPM9" s="11"/>
      <c r="SPN9" s="11"/>
      <c r="SPO9" s="11"/>
      <c r="SPP9" s="11"/>
      <c r="SPQ9" s="11"/>
      <c r="SPR9" s="11"/>
      <c r="SPS9" s="11"/>
      <c r="SPT9" s="11"/>
      <c r="SPU9" s="11"/>
      <c r="SPV9" s="11"/>
      <c r="SPW9" s="11"/>
      <c r="SPX9" s="11"/>
      <c r="SPY9" s="11"/>
      <c r="SPZ9" s="11"/>
      <c r="SQA9" s="11"/>
      <c r="SQB9" s="11"/>
      <c r="SQC9" s="11"/>
      <c r="SQD9" s="11"/>
      <c r="SQE9" s="11"/>
      <c r="SQF9" s="11"/>
      <c r="SQG9" s="11"/>
      <c r="SQH9" s="11"/>
      <c r="SQI9" s="11"/>
      <c r="SQJ9" s="11"/>
      <c r="SQK9" s="11"/>
      <c r="SQL9" s="11"/>
      <c r="SQM9" s="11"/>
      <c r="SQN9" s="11"/>
      <c r="SQO9" s="11"/>
      <c r="SQP9" s="11"/>
      <c r="SQQ9" s="11"/>
      <c r="SQR9" s="11"/>
      <c r="SQS9" s="11"/>
      <c r="SQT9" s="11"/>
      <c r="SQU9" s="11"/>
      <c r="SQV9" s="11"/>
      <c r="SQW9" s="11"/>
      <c r="SQX9" s="11"/>
      <c r="SQY9" s="11"/>
      <c r="SQZ9" s="11"/>
      <c r="SRA9" s="11"/>
      <c r="SRB9" s="11"/>
      <c r="SRC9" s="11"/>
      <c r="SRD9" s="11"/>
      <c r="SRE9" s="11"/>
      <c r="SRF9" s="11"/>
      <c r="SRG9" s="11"/>
      <c r="SRH9" s="11"/>
      <c r="SRI9" s="11"/>
      <c r="SRJ9" s="11"/>
      <c r="SRK9" s="11"/>
      <c r="SRL9" s="11"/>
      <c r="SRM9" s="11"/>
      <c r="SRN9" s="11"/>
      <c r="SRO9" s="11"/>
      <c r="SRP9" s="11"/>
      <c r="SRQ9" s="11"/>
      <c r="SRR9" s="11"/>
      <c r="SRS9" s="11"/>
      <c r="SRT9" s="11"/>
      <c r="SRU9" s="11"/>
      <c r="SRV9" s="11"/>
      <c r="SRW9" s="11"/>
      <c r="SRX9" s="11"/>
      <c r="SRY9" s="11"/>
      <c r="SRZ9" s="11"/>
      <c r="SSA9" s="11"/>
      <c r="SSB9" s="11"/>
      <c r="SSC9" s="11"/>
      <c r="SSD9" s="11"/>
      <c r="SSE9" s="11"/>
      <c r="SSF9" s="11"/>
      <c r="SSG9" s="11"/>
      <c r="SSH9" s="11"/>
      <c r="SSI9" s="11"/>
      <c r="SSJ9" s="11"/>
      <c r="SSK9" s="11"/>
      <c r="SSL9" s="11"/>
      <c r="SSM9" s="11"/>
      <c r="SSN9" s="11"/>
      <c r="SSO9" s="11"/>
      <c r="SSP9" s="11"/>
      <c r="SSQ9" s="11"/>
      <c r="SSR9" s="11"/>
      <c r="SSS9" s="11"/>
      <c r="SST9" s="11"/>
      <c r="SSU9" s="11"/>
      <c r="SSV9" s="11"/>
      <c r="SSW9" s="11"/>
      <c r="SSX9" s="11"/>
      <c r="SSY9" s="11"/>
      <c r="SSZ9" s="11"/>
      <c r="STA9" s="11"/>
      <c r="STB9" s="11"/>
      <c r="STC9" s="11"/>
      <c r="STD9" s="11"/>
      <c r="STE9" s="11"/>
      <c r="STF9" s="11"/>
      <c r="STG9" s="11"/>
      <c r="STH9" s="11"/>
      <c r="STI9" s="11"/>
      <c r="STJ9" s="11"/>
      <c r="STK9" s="11"/>
      <c r="STL9" s="11"/>
      <c r="STM9" s="11"/>
      <c r="STN9" s="11"/>
      <c r="STO9" s="11"/>
      <c r="STP9" s="11"/>
      <c r="STQ9" s="11"/>
      <c r="STR9" s="11"/>
      <c r="STS9" s="11"/>
      <c r="STT9" s="11"/>
      <c r="STU9" s="11"/>
      <c r="STV9" s="11"/>
      <c r="STW9" s="11"/>
      <c r="STX9" s="11"/>
      <c r="STY9" s="11"/>
      <c r="STZ9" s="11"/>
      <c r="SUA9" s="11"/>
      <c r="SUB9" s="11"/>
      <c r="SUC9" s="11"/>
      <c r="SUD9" s="11"/>
      <c r="SUE9" s="11"/>
      <c r="SUF9" s="11"/>
      <c r="SUG9" s="11"/>
      <c r="SUH9" s="11"/>
      <c r="SUI9" s="11"/>
      <c r="SUJ9" s="11"/>
      <c r="SUK9" s="11"/>
      <c r="SUL9" s="11"/>
      <c r="SUM9" s="11"/>
      <c r="SUN9" s="11"/>
      <c r="SUO9" s="11"/>
      <c r="SUP9" s="11"/>
      <c r="SUQ9" s="11"/>
      <c r="SUR9" s="11"/>
      <c r="SUS9" s="11"/>
      <c r="SUT9" s="11"/>
      <c r="SUU9" s="11"/>
      <c r="SUV9" s="11"/>
      <c r="SUW9" s="11"/>
      <c r="SUX9" s="11"/>
      <c r="SUY9" s="11"/>
      <c r="SUZ9" s="11"/>
      <c r="SVA9" s="11"/>
      <c r="SVB9" s="11"/>
      <c r="SVC9" s="11"/>
      <c r="SVD9" s="11"/>
      <c r="SVE9" s="11"/>
      <c r="SVF9" s="11"/>
      <c r="SVG9" s="11"/>
      <c r="SVH9" s="11"/>
      <c r="SVI9" s="11"/>
      <c r="SVJ9" s="11"/>
      <c r="SVK9" s="11"/>
      <c r="SVL9" s="11"/>
      <c r="SVM9" s="11"/>
      <c r="SVN9" s="11"/>
      <c r="SVO9" s="11"/>
      <c r="SVP9" s="11"/>
      <c r="SVQ9" s="11"/>
      <c r="SVR9" s="11"/>
      <c r="SVS9" s="11"/>
      <c r="SVT9" s="11"/>
      <c r="SVU9" s="11"/>
      <c r="SVV9" s="11"/>
      <c r="SVW9" s="11"/>
      <c r="SVX9" s="11"/>
      <c r="SVY9" s="11"/>
      <c r="SVZ9" s="11"/>
      <c r="SWA9" s="11"/>
      <c r="SWB9" s="11"/>
      <c r="SWC9" s="11"/>
      <c r="SWD9" s="11"/>
      <c r="SWE9" s="11"/>
      <c r="SWF9" s="11"/>
      <c r="SWG9" s="11"/>
      <c r="SWH9" s="11"/>
      <c r="SWI9" s="11"/>
      <c r="SWJ9" s="11"/>
      <c r="SWK9" s="11"/>
      <c r="SWL9" s="11"/>
      <c r="SWM9" s="11"/>
      <c r="SWN9" s="11"/>
      <c r="SWO9" s="11"/>
      <c r="SWP9" s="11"/>
      <c r="SWQ9" s="11"/>
      <c r="SWR9" s="11"/>
      <c r="SWS9" s="11"/>
      <c r="SWT9" s="11"/>
      <c r="SWU9" s="11"/>
      <c r="SWV9" s="11"/>
      <c r="SWW9" s="11"/>
      <c r="SWX9" s="11"/>
      <c r="SWY9" s="11"/>
      <c r="SWZ9" s="11"/>
      <c r="SXA9" s="11"/>
      <c r="SXB9" s="11"/>
      <c r="SXC9" s="11"/>
      <c r="SXD9" s="11"/>
      <c r="SXE9" s="11"/>
      <c r="SXF9" s="11"/>
      <c r="SXG9" s="11"/>
      <c r="SXH9" s="11"/>
      <c r="SXI9" s="11"/>
      <c r="SXJ9" s="11"/>
      <c r="SXK9" s="11"/>
      <c r="SXL9" s="11"/>
      <c r="SXM9" s="11"/>
      <c r="SXN9" s="11"/>
      <c r="SXO9" s="11"/>
      <c r="SXP9" s="11"/>
      <c r="SXQ9" s="11"/>
      <c r="SXR9" s="11"/>
      <c r="SXS9" s="11"/>
      <c r="SXT9" s="11"/>
      <c r="SXU9" s="11"/>
      <c r="SXV9" s="11"/>
      <c r="SXW9" s="11"/>
      <c r="SXX9" s="11"/>
      <c r="SXY9" s="11"/>
      <c r="SXZ9" s="11"/>
      <c r="SYA9" s="11"/>
      <c r="SYB9" s="11"/>
      <c r="SYC9" s="11"/>
      <c r="SYD9" s="11"/>
      <c r="SYE9" s="11"/>
      <c r="SYF9" s="11"/>
      <c r="SYG9" s="11"/>
      <c r="SYH9" s="11"/>
      <c r="SYI9" s="11"/>
      <c r="SYJ9" s="11"/>
      <c r="SYK9" s="11"/>
      <c r="SYL9" s="11"/>
      <c r="SYM9" s="11"/>
      <c r="SYN9" s="11"/>
      <c r="SYO9" s="11"/>
      <c r="SYP9" s="11"/>
      <c r="SYQ9" s="11"/>
      <c r="SYR9" s="11"/>
      <c r="SYS9" s="11"/>
      <c r="SYT9" s="11"/>
      <c r="SYU9" s="11"/>
      <c r="SYV9" s="11"/>
      <c r="SYW9" s="11"/>
      <c r="SYX9" s="11"/>
      <c r="SYY9" s="11"/>
      <c r="SYZ9" s="11"/>
      <c r="SZA9" s="11"/>
      <c r="SZB9" s="11"/>
      <c r="SZC9" s="11"/>
      <c r="SZD9" s="11"/>
      <c r="SZE9" s="11"/>
      <c r="SZF9" s="11"/>
      <c r="SZG9" s="11"/>
      <c r="SZH9" s="11"/>
      <c r="SZI9" s="11"/>
      <c r="SZJ9" s="11"/>
      <c r="SZK9" s="11"/>
      <c r="SZL9" s="11"/>
      <c r="SZM9" s="11"/>
      <c r="SZN9" s="11"/>
      <c r="SZO9" s="11"/>
      <c r="SZP9" s="11"/>
      <c r="SZQ9" s="11"/>
      <c r="SZR9" s="11"/>
      <c r="SZS9" s="11"/>
      <c r="SZT9" s="11"/>
      <c r="SZU9" s="11"/>
      <c r="SZV9" s="11"/>
      <c r="SZW9" s="11"/>
      <c r="SZX9" s="11"/>
      <c r="SZY9" s="11"/>
      <c r="SZZ9" s="11"/>
      <c r="TAA9" s="11"/>
      <c r="TAB9" s="11"/>
      <c r="TAC9" s="11"/>
      <c r="TAD9" s="11"/>
      <c r="TAE9" s="11"/>
      <c r="TAF9" s="11"/>
      <c r="TAG9" s="11"/>
      <c r="TAH9" s="11"/>
      <c r="TAI9" s="11"/>
      <c r="TAJ9" s="11"/>
      <c r="TAK9" s="11"/>
      <c r="TAL9" s="11"/>
      <c r="TAM9" s="11"/>
      <c r="TAN9" s="11"/>
      <c r="TAO9" s="11"/>
      <c r="TAP9" s="11"/>
      <c r="TAQ9" s="11"/>
      <c r="TAR9" s="11"/>
      <c r="TAS9" s="11"/>
      <c r="TAT9" s="11"/>
      <c r="TAU9" s="11"/>
      <c r="TAV9" s="11"/>
      <c r="TAW9" s="11"/>
      <c r="TAX9" s="11"/>
      <c r="TAY9" s="11"/>
      <c r="TAZ9" s="11"/>
      <c r="TBA9" s="11"/>
      <c r="TBB9" s="11"/>
      <c r="TBC9" s="11"/>
      <c r="TBD9" s="11"/>
      <c r="TBE9" s="11"/>
      <c r="TBF9" s="11"/>
      <c r="TBG9" s="11"/>
      <c r="TBH9" s="11"/>
      <c r="TBI9" s="11"/>
      <c r="TBJ9" s="11"/>
      <c r="TBK9" s="11"/>
      <c r="TBL9" s="11"/>
      <c r="TBM9" s="11"/>
      <c r="TBN9" s="11"/>
      <c r="TBO9" s="11"/>
      <c r="TBP9" s="11"/>
      <c r="TBQ9" s="11"/>
      <c r="TBR9" s="11"/>
      <c r="TBS9" s="11"/>
      <c r="TBT9" s="11"/>
      <c r="TBU9" s="11"/>
      <c r="TBV9" s="11"/>
      <c r="TBW9" s="11"/>
      <c r="TBX9" s="11"/>
      <c r="TBY9" s="11"/>
      <c r="TBZ9" s="11"/>
      <c r="TCA9" s="11"/>
      <c r="TCB9" s="11"/>
      <c r="TCC9" s="11"/>
      <c r="TCD9" s="11"/>
      <c r="TCE9" s="11"/>
      <c r="TCF9" s="11"/>
      <c r="TCG9" s="11"/>
      <c r="TCH9" s="11"/>
      <c r="TCI9" s="11"/>
      <c r="TCJ9" s="11"/>
      <c r="TCK9" s="11"/>
      <c r="TCL9" s="11"/>
      <c r="TCM9" s="11"/>
      <c r="TCN9" s="11"/>
      <c r="TCO9" s="11"/>
      <c r="TCP9" s="11"/>
      <c r="TCQ9" s="11"/>
      <c r="TCR9" s="11"/>
      <c r="TCS9" s="11"/>
      <c r="TCT9" s="11"/>
      <c r="TCU9" s="11"/>
      <c r="TCV9" s="11"/>
      <c r="TCW9" s="11"/>
      <c r="TCX9" s="11"/>
      <c r="TCY9" s="11"/>
      <c r="TCZ9" s="11"/>
      <c r="TDA9" s="11"/>
      <c r="TDB9" s="11"/>
      <c r="TDC9" s="11"/>
      <c r="TDD9" s="11"/>
      <c r="TDE9" s="11"/>
      <c r="TDF9" s="11"/>
      <c r="TDG9" s="11"/>
      <c r="TDH9" s="11"/>
      <c r="TDI9" s="11"/>
      <c r="TDJ9" s="11"/>
      <c r="TDK9" s="11"/>
      <c r="TDL9" s="11"/>
      <c r="TDM9" s="11"/>
      <c r="TDN9" s="11"/>
      <c r="TDO9" s="11"/>
      <c r="TDP9" s="11"/>
      <c r="TDQ9" s="11"/>
      <c r="TDR9" s="11"/>
      <c r="TDS9" s="11"/>
      <c r="TDT9" s="11"/>
      <c r="TDU9" s="11"/>
      <c r="TDV9" s="11"/>
      <c r="TDW9" s="11"/>
      <c r="TDX9" s="11"/>
      <c r="TDY9" s="11"/>
      <c r="TDZ9" s="11"/>
      <c r="TEA9" s="11"/>
      <c r="TEB9" s="11"/>
      <c r="TEC9" s="11"/>
      <c r="TED9" s="11"/>
      <c r="TEE9" s="11"/>
      <c r="TEF9" s="11"/>
      <c r="TEG9" s="11"/>
      <c r="TEH9" s="11"/>
      <c r="TEI9" s="11"/>
      <c r="TEJ9" s="11"/>
      <c r="TEK9" s="11"/>
      <c r="TEL9" s="11"/>
      <c r="TEM9" s="11"/>
      <c r="TEN9" s="11"/>
      <c r="TEO9" s="11"/>
      <c r="TEP9" s="11"/>
      <c r="TEQ9" s="11"/>
      <c r="TER9" s="11"/>
      <c r="TES9" s="11"/>
      <c r="TET9" s="11"/>
      <c r="TEU9" s="11"/>
      <c r="TEV9" s="11"/>
      <c r="TEW9" s="11"/>
      <c r="TEX9" s="11"/>
      <c r="TEY9" s="11"/>
      <c r="TEZ9" s="11"/>
      <c r="TFA9" s="11"/>
      <c r="TFB9" s="11"/>
      <c r="TFC9" s="11"/>
      <c r="TFD9" s="11"/>
      <c r="TFE9" s="11"/>
      <c r="TFF9" s="11"/>
      <c r="TFG9" s="11"/>
      <c r="TFH9" s="11"/>
      <c r="TFI9" s="11"/>
      <c r="TFJ9" s="11"/>
      <c r="TFK9" s="11"/>
      <c r="TFL9" s="11"/>
      <c r="TFM9" s="11"/>
      <c r="TFN9" s="11"/>
      <c r="TFO9" s="11"/>
      <c r="TFP9" s="11"/>
      <c r="TFQ9" s="11"/>
      <c r="TFR9" s="11"/>
      <c r="TFS9" s="11"/>
      <c r="TFT9" s="11"/>
      <c r="TFU9" s="11"/>
      <c r="TFV9" s="11"/>
      <c r="TFW9" s="11"/>
      <c r="TFX9" s="11"/>
      <c r="TFY9" s="11"/>
      <c r="TFZ9" s="11"/>
      <c r="TGA9" s="11"/>
      <c r="TGB9" s="11"/>
      <c r="TGC9" s="11"/>
      <c r="TGD9" s="11"/>
      <c r="TGE9" s="11"/>
      <c r="TGF9" s="11"/>
      <c r="TGG9" s="11"/>
      <c r="TGH9" s="11"/>
      <c r="TGI9" s="11"/>
      <c r="TGJ9" s="11"/>
      <c r="TGK9" s="11"/>
      <c r="TGL9" s="11"/>
      <c r="TGM9" s="11"/>
      <c r="TGN9" s="11"/>
      <c r="TGO9" s="11"/>
      <c r="TGP9" s="11"/>
      <c r="TGQ9" s="11"/>
      <c r="TGR9" s="11"/>
      <c r="TGS9" s="11"/>
      <c r="TGT9" s="11"/>
      <c r="TGU9" s="11"/>
      <c r="TGV9" s="11"/>
      <c r="TGW9" s="11"/>
      <c r="TGX9" s="11"/>
      <c r="TGY9" s="11"/>
      <c r="TGZ9" s="11"/>
      <c r="THA9" s="11"/>
      <c r="THB9" s="11"/>
      <c r="THC9" s="11"/>
      <c r="THD9" s="11"/>
      <c r="THE9" s="11"/>
      <c r="THF9" s="11"/>
      <c r="THG9" s="11"/>
      <c r="THH9" s="11"/>
      <c r="THI9" s="11"/>
      <c r="THJ9" s="11"/>
      <c r="THK9" s="11"/>
      <c r="THL9" s="11"/>
      <c r="THM9" s="11"/>
      <c r="THN9" s="11"/>
      <c r="THO9" s="11"/>
      <c r="THP9" s="11"/>
      <c r="THQ9" s="11"/>
      <c r="THR9" s="11"/>
      <c r="THS9" s="11"/>
      <c r="THT9" s="11"/>
      <c r="THU9" s="11"/>
      <c r="THV9" s="11"/>
      <c r="THW9" s="11"/>
      <c r="THX9" s="11"/>
      <c r="THY9" s="11"/>
      <c r="THZ9" s="11"/>
      <c r="TIA9" s="11"/>
      <c r="TIB9" s="11"/>
      <c r="TIC9" s="11"/>
      <c r="TID9" s="11"/>
      <c r="TIE9" s="11"/>
      <c r="TIF9" s="11"/>
      <c r="TIG9" s="11"/>
      <c r="TIH9" s="11"/>
      <c r="TII9" s="11"/>
      <c r="TIJ9" s="11"/>
      <c r="TIK9" s="11"/>
      <c r="TIL9" s="11"/>
      <c r="TIM9" s="11"/>
      <c r="TIN9" s="11"/>
      <c r="TIO9" s="11"/>
      <c r="TIP9" s="11"/>
      <c r="TIQ9" s="11"/>
      <c r="TIR9" s="11"/>
      <c r="TIS9" s="11"/>
      <c r="TIT9" s="11"/>
      <c r="TIU9" s="11"/>
      <c r="TIV9" s="11"/>
      <c r="TIW9" s="11"/>
      <c r="TIX9" s="11"/>
      <c r="TIY9" s="11"/>
      <c r="TIZ9" s="11"/>
      <c r="TJA9" s="11"/>
      <c r="TJB9" s="11"/>
      <c r="TJC9" s="11"/>
      <c r="TJD9" s="11"/>
      <c r="TJE9" s="11"/>
      <c r="TJF9" s="11"/>
      <c r="TJG9" s="11"/>
      <c r="TJH9" s="11"/>
      <c r="TJI9" s="11"/>
      <c r="TJJ9" s="11"/>
      <c r="TJK9" s="11"/>
      <c r="TJL9" s="11"/>
      <c r="TJM9" s="11"/>
      <c r="TJN9" s="11"/>
      <c r="TJO9" s="11"/>
      <c r="TJP9" s="11"/>
      <c r="TJQ9" s="11"/>
      <c r="TJR9" s="11"/>
      <c r="TJS9" s="11"/>
      <c r="TJT9" s="11"/>
      <c r="TJU9" s="11"/>
      <c r="TJV9" s="11"/>
      <c r="TJW9" s="11"/>
      <c r="TJX9" s="11"/>
      <c r="TJY9" s="11"/>
      <c r="TJZ9" s="11"/>
      <c r="TKA9" s="11"/>
      <c r="TKB9" s="11"/>
      <c r="TKC9" s="11"/>
      <c r="TKD9" s="11"/>
      <c r="TKE9" s="11"/>
      <c r="TKF9" s="11"/>
      <c r="TKG9" s="11"/>
      <c r="TKH9" s="11"/>
      <c r="TKI9" s="11"/>
      <c r="TKJ9" s="11"/>
      <c r="TKK9" s="11"/>
      <c r="TKL9" s="11"/>
      <c r="TKM9" s="11"/>
      <c r="TKN9" s="11"/>
      <c r="TKO9" s="11"/>
      <c r="TKP9" s="11"/>
      <c r="TKQ9" s="11"/>
      <c r="TKR9" s="11"/>
      <c r="TKS9" s="11"/>
      <c r="TKT9" s="11"/>
      <c r="TKU9" s="11"/>
      <c r="TKV9" s="11"/>
      <c r="TKW9" s="11"/>
      <c r="TKX9" s="11"/>
      <c r="TKY9" s="11"/>
      <c r="TKZ9" s="11"/>
      <c r="TLA9" s="11"/>
      <c r="TLB9" s="11"/>
      <c r="TLC9" s="11"/>
      <c r="TLD9" s="11"/>
      <c r="TLE9" s="11"/>
      <c r="TLF9" s="11"/>
      <c r="TLG9" s="11"/>
      <c r="TLH9" s="11"/>
      <c r="TLI9" s="11"/>
      <c r="TLJ9" s="11"/>
      <c r="TLK9" s="11"/>
      <c r="TLL9" s="11"/>
      <c r="TLM9" s="11"/>
      <c r="TLN9" s="11"/>
      <c r="TLO9" s="11"/>
      <c r="TLP9" s="11"/>
      <c r="TLQ9" s="11"/>
      <c r="TLR9" s="11"/>
      <c r="TLS9" s="11"/>
      <c r="TLT9" s="11"/>
      <c r="TLU9" s="11"/>
      <c r="TLV9" s="11"/>
      <c r="TLW9" s="11"/>
      <c r="TLX9" s="11"/>
      <c r="TLY9" s="11"/>
      <c r="TLZ9" s="11"/>
      <c r="TMA9" s="11"/>
      <c r="TMB9" s="11"/>
      <c r="TMC9" s="11"/>
      <c r="TMD9" s="11"/>
      <c r="TME9" s="11"/>
      <c r="TMF9" s="11"/>
      <c r="TMG9" s="11"/>
      <c r="TMH9" s="11"/>
      <c r="TMI9" s="11"/>
      <c r="TMJ9" s="11"/>
      <c r="TMK9" s="11"/>
      <c r="TML9" s="11"/>
      <c r="TMM9" s="11"/>
      <c r="TMN9" s="11"/>
      <c r="TMO9" s="11"/>
      <c r="TMP9" s="11"/>
      <c r="TMQ9" s="11"/>
      <c r="TMR9" s="11"/>
      <c r="TMS9" s="11"/>
      <c r="TMT9" s="11"/>
      <c r="TMU9" s="11"/>
      <c r="TMV9" s="11"/>
      <c r="TMW9" s="11"/>
      <c r="TMX9" s="11"/>
      <c r="TMY9" s="11"/>
      <c r="TMZ9" s="11"/>
      <c r="TNA9" s="11"/>
      <c r="TNB9" s="11"/>
      <c r="TNC9" s="11"/>
      <c r="TND9" s="11"/>
      <c r="TNE9" s="11"/>
      <c r="TNF9" s="11"/>
      <c r="TNG9" s="11"/>
      <c r="TNH9" s="11"/>
      <c r="TNI9" s="11"/>
      <c r="TNJ9" s="11"/>
      <c r="TNK9" s="11"/>
      <c r="TNL9" s="11"/>
      <c r="TNM9" s="11"/>
      <c r="TNN9" s="11"/>
      <c r="TNO9" s="11"/>
      <c r="TNP9" s="11"/>
      <c r="TNQ9" s="11"/>
      <c r="TNR9" s="11"/>
      <c r="TNS9" s="11"/>
      <c r="TNT9" s="11"/>
      <c r="TNU9" s="11"/>
      <c r="TNV9" s="11"/>
      <c r="TNW9" s="11"/>
      <c r="TNX9" s="11"/>
      <c r="TNY9" s="11"/>
      <c r="TNZ9" s="11"/>
      <c r="TOA9" s="11"/>
      <c r="TOB9" s="11"/>
      <c r="TOC9" s="11"/>
      <c r="TOD9" s="11"/>
      <c r="TOE9" s="11"/>
      <c r="TOF9" s="11"/>
      <c r="TOG9" s="11"/>
      <c r="TOH9" s="11"/>
      <c r="TOI9" s="11"/>
      <c r="TOJ9" s="11"/>
      <c r="TOK9" s="11"/>
      <c r="TOL9" s="11"/>
      <c r="TOM9" s="11"/>
      <c r="TON9" s="11"/>
      <c r="TOO9" s="11"/>
      <c r="TOP9" s="11"/>
      <c r="TOQ9" s="11"/>
      <c r="TOR9" s="11"/>
      <c r="TOS9" s="11"/>
      <c r="TOT9" s="11"/>
      <c r="TOU9" s="11"/>
      <c r="TOV9" s="11"/>
      <c r="TOW9" s="11"/>
      <c r="TOX9" s="11"/>
      <c r="TOY9" s="11"/>
      <c r="TOZ9" s="11"/>
      <c r="TPA9" s="11"/>
      <c r="TPB9" s="11"/>
      <c r="TPC9" s="11"/>
      <c r="TPD9" s="11"/>
      <c r="TPE9" s="11"/>
      <c r="TPF9" s="11"/>
      <c r="TPG9" s="11"/>
      <c r="TPH9" s="11"/>
      <c r="TPI9" s="11"/>
      <c r="TPJ9" s="11"/>
      <c r="TPK9" s="11"/>
      <c r="TPL9" s="11"/>
      <c r="TPM9" s="11"/>
      <c r="TPN9" s="11"/>
      <c r="TPO9" s="11"/>
      <c r="TPP9" s="11"/>
      <c r="TPQ9" s="11"/>
      <c r="TPR9" s="11"/>
      <c r="TPS9" s="11"/>
      <c r="TPT9" s="11"/>
      <c r="TPU9" s="11"/>
      <c r="TPV9" s="11"/>
      <c r="TPW9" s="11"/>
      <c r="TPX9" s="11"/>
      <c r="TPY9" s="11"/>
      <c r="TPZ9" s="11"/>
      <c r="TQA9" s="11"/>
      <c r="TQB9" s="11"/>
      <c r="TQC9" s="11"/>
      <c r="TQD9" s="11"/>
      <c r="TQE9" s="11"/>
      <c r="TQF9" s="11"/>
      <c r="TQG9" s="11"/>
      <c r="TQH9" s="11"/>
      <c r="TQI9" s="11"/>
      <c r="TQJ9" s="11"/>
      <c r="TQK9" s="11"/>
      <c r="TQL9" s="11"/>
      <c r="TQM9" s="11"/>
      <c r="TQN9" s="11"/>
      <c r="TQO9" s="11"/>
      <c r="TQP9" s="11"/>
      <c r="TQQ9" s="11"/>
      <c r="TQR9" s="11"/>
      <c r="TQS9" s="11"/>
      <c r="TQT9" s="11"/>
      <c r="TQU9" s="11"/>
      <c r="TQV9" s="11"/>
      <c r="TQW9" s="11"/>
      <c r="TQX9" s="11"/>
      <c r="TQY9" s="11"/>
      <c r="TQZ9" s="11"/>
      <c r="TRA9" s="11"/>
      <c r="TRB9" s="11"/>
      <c r="TRC9" s="11"/>
      <c r="TRD9" s="11"/>
      <c r="TRE9" s="11"/>
      <c r="TRF9" s="11"/>
      <c r="TRG9" s="11"/>
      <c r="TRH9" s="11"/>
      <c r="TRI9" s="11"/>
      <c r="TRJ9" s="11"/>
      <c r="TRK9" s="11"/>
      <c r="TRL9" s="11"/>
      <c r="TRM9" s="11"/>
      <c r="TRN9" s="11"/>
      <c r="TRO9" s="11"/>
      <c r="TRP9" s="11"/>
      <c r="TRQ9" s="11"/>
      <c r="TRR9" s="11"/>
      <c r="TRS9" s="11"/>
      <c r="TRT9" s="11"/>
      <c r="TRU9" s="11"/>
      <c r="TRV9" s="11"/>
      <c r="TRW9" s="11"/>
      <c r="TRX9" s="11"/>
      <c r="TRY9" s="11"/>
      <c r="TRZ9" s="11"/>
      <c r="TSA9" s="11"/>
      <c r="TSB9" s="11"/>
      <c r="TSC9" s="11"/>
      <c r="TSD9" s="11"/>
      <c r="TSE9" s="11"/>
      <c r="TSF9" s="11"/>
      <c r="TSG9" s="11"/>
      <c r="TSH9" s="11"/>
      <c r="TSI9" s="11"/>
      <c r="TSJ9" s="11"/>
      <c r="TSK9" s="11"/>
      <c r="TSL9" s="11"/>
      <c r="TSM9" s="11"/>
      <c r="TSN9" s="11"/>
      <c r="TSO9" s="11"/>
      <c r="TSP9" s="11"/>
      <c r="TSQ9" s="11"/>
      <c r="TSR9" s="11"/>
      <c r="TSS9" s="11"/>
      <c r="TST9" s="11"/>
      <c r="TSU9" s="11"/>
      <c r="TSV9" s="11"/>
      <c r="TSW9" s="11"/>
      <c r="TSX9" s="11"/>
      <c r="TSY9" s="11"/>
      <c r="TSZ9" s="11"/>
      <c r="TTA9" s="11"/>
      <c r="TTB9" s="11"/>
      <c r="TTC9" s="11"/>
      <c r="TTD9" s="11"/>
      <c r="TTE9" s="11"/>
      <c r="TTF9" s="11"/>
      <c r="TTG9" s="11"/>
      <c r="TTH9" s="11"/>
      <c r="TTI9" s="11"/>
      <c r="TTJ9" s="11"/>
      <c r="TTK9" s="11"/>
      <c r="TTL9" s="11"/>
      <c r="TTM9" s="11"/>
      <c r="TTN9" s="11"/>
      <c r="TTO9" s="11"/>
      <c r="TTP9" s="11"/>
      <c r="TTQ9" s="11"/>
      <c r="TTR9" s="11"/>
      <c r="TTS9" s="11"/>
      <c r="TTT9" s="11"/>
      <c r="TTU9" s="11"/>
      <c r="TTV9" s="11"/>
      <c r="TTW9" s="11"/>
      <c r="TTX9" s="11"/>
      <c r="TTY9" s="11"/>
      <c r="TTZ9" s="11"/>
      <c r="TUA9" s="11"/>
      <c r="TUB9" s="11"/>
      <c r="TUC9" s="11"/>
      <c r="TUD9" s="11"/>
      <c r="TUE9" s="11"/>
      <c r="TUF9" s="11"/>
      <c r="TUG9" s="11"/>
      <c r="TUH9" s="11"/>
      <c r="TUI9" s="11"/>
      <c r="TUJ9" s="11"/>
      <c r="TUK9" s="11"/>
      <c r="TUL9" s="11"/>
      <c r="TUM9" s="11"/>
      <c r="TUN9" s="11"/>
      <c r="TUO9" s="11"/>
      <c r="TUP9" s="11"/>
      <c r="TUQ9" s="11"/>
      <c r="TUR9" s="11"/>
      <c r="TUS9" s="11"/>
      <c r="TUT9" s="11"/>
      <c r="TUU9" s="11"/>
      <c r="TUV9" s="11"/>
      <c r="TUW9" s="11"/>
      <c r="TUX9" s="11"/>
      <c r="TUY9" s="11"/>
      <c r="TUZ9" s="11"/>
      <c r="TVA9" s="11"/>
      <c r="TVB9" s="11"/>
      <c r="TVC9" s="11"/>
      <c r="TVD9" s="11"/>
      <c r="TVE9" s="11"/>
      <c r="TVF9" s="11"/>
      <c r="TVG9" s="11"/>
      <c r="TVH9" s="11"/>
      <c r="TVI9" s="11"/>
      <c r="TVJ9" s="11"/>
      <c r="TVK9" s="11"/>
      <c r="TVL9" s="11"/>
      <c r="TVM9" s="11"/>
      <c r="TVN9" s="11"/>
      <c r="TVO9" s="11"/>
      <c r="TVP9" s="11"/>
      <c r="TVQ9" s="11"/>
      <c r="TVR9" s="11"/>
      <c r="TVS9" s="11"/>
      <c r="TVT9" s="11"/>
      <c r="TVU9" s="11"/>
      <c r="TVV9" s="11"/>
      <c r="TVW9" s="11"/>
      <c r="TVX9" s="11"/>
      <c r="TVY9" s="11"/>
      <c r="TVZ9" s="11"/>
      <c r="TWA9" s="11"/>
      <c r="TWB9" s="11"/>
      <c r="TWC9" s="11"/>
      <c r="TWD9" s="11"/>
      <c r="TWE9" s="11"/>
      <c r="TWF9" s="11"/>
      <c r="TWG9" s="11"/>
      <c r="TWH9" s="11"/>
      <c r="TWI9" s="11"/>
      <c r="TWJ9" s="11"/>
      <c r="TWK9" s="11"/>
      <c r="TWL9" s="11"/>
      <c r="TWM9" s="11"/>
      <c r="TWN9" s="11"/>
      <c r="TWO9" s="11"/>
      <c r="TWP9" s="11"/>
      <c r="TWQ9" s="11"/>
      <c r="TWR9" s="11"/>
      <c r="TWS9" s="11"/>
      <c r="TWT9" s="11"/>
      <c r="TWU9" s="11"/>
      <c r="TWV9" s="11"/>
      <c r="TWW9" s="11"/>
      <c r="TWX9" s="11"/>
      <c r="TWY9" s="11"/>
      <c r="TWZ9" s="11"/>
      <c r="TXA9" s="11"/>
      <c r="TXB9" s="11"/>
      <c r="TXC9" s="11"/>
      <c r="TXD9" s="11"/>
      <c r="TXE9" s="11"/>
      <c r="TXF9" s="11"/>
      <c r="TXG9" s="11"/>
      <c r="TXH9" s="11"/>
      <c r="TXI9" s="11"/>
      <c r="TXJ9" s="11"/>
      <c r="TXK9" s="11"/>
      <c r="TXL9" s="11"/>
      <c r="TXM9" s="11"/>
      <c r="TXN9" s="11"/>
      <c r="TXO9" s="11"/>
      <c r="TXP9" s="11"/>
      <c r="TXQ9" s="11"/>
      <c r="TXR9" s="11"/>
      <c r="TXS9" s="11"/>
      <c r="TXT9" s="11"/>
      <c r="TXU9" s="11"/>
      <c r="TXV9" s="11"/>
      <c r="TXW9" s="11"/>
      <c r="TXX9" s="11"/>
      <c r="TXY9" s="11"/>
      <c r="TXZ9" s="11"/>
      <c r="TYA9" s="11"/>
      <c r="TYB9" s="11"/>
      <c r="TYC9" s="11"/>
      <c r="TYD9" s="11"/>
      <c r="TYE9" s="11"/>
      <c r="TYF9" s="11"/>
      <c r="TYG9" s="11"/>
      <c r="TYH9" s="11"/>
      <c r="TYI9" s="11"/>
      <c r="TYJ9" s="11"/>
      <c r="TYK9" s="11"/>
      <c r="TYL9" s="11"/>
      <c r="TYM9" s="11"/>
      <c r="TYN9" s="11"/>
      <c r="TYO9" s="11"/>
      <c r="TYP9" s="11"/>
      <c r="TYQ9" s="11"/>
      <c r="TYR9" s="11"/>
      <c r="TYS9" s="11"/>
      <c r="TYT9" s="11"/>
      <c r="TYU9" s="11"/>
      <c r="TYV9" s="11"/>
      <c r="TYW9" s="11"/>
      <c r="TYX9" s="11"/>
      <c r="TYY9" s="11"/>
      <c r="TYZ9" s="11"/>
      <c r="TZA9" s="11"/>
      <c r="TZB9" s="11"/>
      <c r="TZC9" s="11"/>
      <c r="TZD9" s="11"/>
      <c r="TZE9" s="11"/>
      <c r="TZF9" s="11"/>
      <c r="TZG9" s="11"/>
      <c r="TZH9" s="11"/>
      <c r="TZI9" s="11"/>
      <c r="TZJ9" s="11"/>
      <c r="TZK9" s="11"/>
      <c r="TZL9" s="11"/>
      <c r="TZM9" s="11"/>
      <c r="TZN9" s="11"/>
      <c r="TZO9" s="11"/>
      <c r="TZP9" s="11"/>
      <c r="TZQ9" s="11"/>
      <c r="TZR9" s="11"/>
      <c r="TZS9" s="11"/>
      <c r="TZT9" s="11"/>
      <c r="TZU9" s="11"/>
      <c r="TZV9" s="11"/>
      <c r="TZW9" s="11"/>
      <c r="TZX9" s="11"/>
      <c r="TZY9" s="11"/>
      <c r="TZZ9" s="11"/>
      <c r="UAA9" s="11"/>
      <c r="UAB9" s="11"/>
      <c r="UAC9" s="11"/>
      <c r="UAD9" s="11"/>
      <c r="UAE9" s="11"/>
      <c r="UAF9" s="11"/>
      <c r="UAG9" s="11"/>
      <c r="UAH9" s="11"/>
      <c r="UAI9" s="11"/>
      <c r="UAJ9" s="11"/>
      <c r="UAK9" s="11"/>
      <c r="UAL9" s="11"/>
      <c r="UAM9" s="11"/>
      <c r="UAN9" s="11"/>
      <c r="UAO9" s="11"/>
      <c r="UAP9" s="11"/>
      <c r="UAQ9" s="11"/>
      <c r="UAR9" s="11"/>
      <c r="UAS9" s="11"/>
      <c r="UAT9" s="11"/>
      <c r="UAU9" s="11"/>
      <c r="UAV9" s="11"/>
      <c r="UAW9" s="11"/>
      <c r="UAX9" s="11"/>
      <c r="UAY9" s="11"/>
      <c r="UAZ9" s="11"/>
      <c r="UBA9" s="11"/>
      <c r="UBB9" s="11"/>
      <c r="UBC9" s="11"/>
      <c r="UBD9" s="11"/>
      <c r="UBE9" s="11"/>
      <c r="UBF9" s="11"/>
      <c r="UBG9" s="11"/>
      <c r="UBH9" s="11"/>
      <c r="UBI9" s="11"/>
      <c r="UBJ9" s="11"/>
      <c r="UBK9" s="11"/>
      <c r="UBL9" s="11"/>
      <c r="UBM9" s="11"/>
      <c r="UBN9" s="11"/>
      <c r="UBO9" s="11"/>
      <c r="UBP9" s="11"/>
      <c r="UBQ9" s="11"/>
      <c r="UBR9" s="11"/>
      <c r="UBS9" s="11"/>
      <c r="UBT9" s="11"/>
      <c r="UBU9" s="11"/>
      <c r="UBV9" s="11"/>
      <c r="UBW9" s="11"/>
      <c r="UBX9" s="11"/>
      <c r="UBY9" s="11"/>
      <c r="UBZ9" s="11"/>
      <c r="UCA9" s="11"/>
      <c r="UCB9" s="11"/>
      <c r="UCC9" s="11"/>
      <c r="UCD9" s="11"/>
      <c r="UCE9" s="11"/>
      <c r="UCF9" s="11"/>
      <c r="UCG9" s="11"/>
      <c r="UCH9" s="11"/>
      <c r="UCI9" s="11"/>
      <c r="UCJ9" s="11"/>
      <c r="UCK9" s="11"/>
      <c r="UCL9" s="11"/>
      <c r="UCM9" s="11"/>
      <c r="UCN9" s="11"/>
      <c r="UCO9" s="11"/>
      <c r="UCP9" s="11"/>
      <c r="UCQ9" s="11"/>
      <c r="UCR9" s="11"/>
      <c r="UCS9" s="11"/>
      <c r="UCT9" s="11"/>
      <c r="UCU9" s="11"/>
      <c r="UCV9" s="11"/>
      <c r="UCW9" s="11"/>
      <c r="UCX9" s="11"/>
      <c r="UCY9" s="11"/>
      <c r="UCZ9" s="11"/>
      <c r="UDA9" s="11"/>
      <c r="UDB9" s="11"/>
      <c r="UDC9" s="11"/>
      <c r="UDD9" s="11"/>
      <c r="UDE9" s="11"/>
      <c r="UDF9" s="11"/>
      <c r="UDG9" s="11"/>
      <c r="UDH9" s="11"/>
      <c r="UDI9" s="11"/>
      <c r="UDJ9" s="11"/>
      <c r="UDK9" s="11"/>
      <c r="UDL9" s="11"/>
      <c r="UDM9" s="11"/>
      <c r="UDN9" s="11"/>
      <c r="UDO9" s="11"/>
      <c r="UDP9" s="11"/>
      <c r="UDQ9" s="11"/>
      <c r="UDR9" s="11"/>
      <c r="UDS9" s="11"/>
      <c r="UDT9" s="11"/>
      <c r="UDU9" s="11"/>
      <c r="UDV9" s="11"/>
      <c r="UDW9" s="11"/>
      <c r="UDX9" s="11"/>
      <c r="UDY9" s="11"/>
      <c r="UDZ9" s="11"/>
      <c r="UEA9" s="11"/>
      <c r="UEB9" s="11"/>
      <c r="UEC9" s="11"/>
      <c r="UED9" s="11"/>
      <c r="UEE9" s="11"/>
      <c r="UEF9" s="11"/>
      <c r="UEG9" s="11"/>
      <c r="UEH9" s="11"/>
      <c r="UEI9" s="11"/>
      <c r="UEJ9" s="11"/>
      <c r="UEK9" s="11"/>
      <c r="UEL9" s="11"/>
      <c r="UEM9" s="11"/>
      <c r="UEN9" s="11"/>
      <c r="UEO9" s="11"/>
      <c r="UEP9" s="11"/>
      <c r="UEQ9" s="11"/>
      <c r="UER9" s="11"/>
      <c r="UES9" s="11"/>
      <c r="UET9" s="11"/>
      <c r="UEU9" s="11"/>
      <c r="UEV9" s="11"/>
      <c r="UEW9" s="11"/>
      <c r="UEX9" s="11"/>
      <c r="UEY9" s="11"/>
      <c r="UEZ9" s="11"/>
      <c r="UFA9" s="11"/>
      <c r="UFB9" s="11"/>
      <c r="UFC9" s="11"/>
      <c r="UFD9" s="11"/>
      <c r="UFE9" s="11"/>
      <c r="UFF9" s="11"/>
      <c r="UFG9" s="11"/>
      <c r="UFH9" s="11"/>
      <c r="UFI9" s="11"/>
      <c r="UFJ9" s="11"/>
      <c r="UFK9" s="11"/>
      <c r="UFL9" s="11"/>
      <c r="UFM9" s="11"/>
      <c r="UFN9" s="11"/>
      <c r="UFO9" s="11"/>
      <c r="UFP9" s="11"/>
      <c r="UFQ9" s="11"/>
      <c r="UFR9" s="11"/>
      <c r="UFS9" s="11"/>
      <c r="UFT9" s="11"/>
      <c r="UFU9" s="11"/>
      <c r="UFV9" s="11"/>
      <c r="UFW9" s="11"/>
      <c r="UFX9" s="11"/>
      <c r="UFY9" s="11"/>
      <c r="UFZ9" s="11"/>
      <c r="UGA9" s="11"/>
      <c r="UGB9" s="11"/>
      <c r="UGC9" s="11"/>
      <c r="UGD9" s="11"/>
      <c r="UGE9" s="11"/>
      <c r="UGF9" s="11"/>
      <c r="UGG9" s="11"/>
      <c r="UGH9" s="11"/>
      <c r="UGI9" s="11"/>
      <c r="UGJ9" s="11"/>
      <c r="UGK9" s="11"/>
      <c r="UGL9" s="11"/>
      <c r="UGM9" s="11"/>
      <c r="UGN9" s="11"/>
      <c r="UGO9" s="11"/>
      <c r="UGP9" s="11"/>
      <c r="UGQ9" s="11"/>
      <c r="UGR9" s="11"/>
      <c r="UGS9" s="11"/>
      <c r="UGT9" s="11"/>
      <c r="UGU9" s="11"/>
      <c r="UGV9" s="11"/>
      <c r="UGW9" s="11"/>
      <c r="UGX9" s="11"/>
      <c r="UGY9" s="11"/>
      <c r="UGZ9" s="11"/>
      <c r="UHA9" s="11"/>
      <c r="UHB9" s="11"/>
      <c r="UHC9" s="11"/>
      <c r="UHD9" s="11"/>
      <c r="UHE9" s="11"/>
      <c r="UHF9" s="11"/>
      <c r="UHG9" s="11"/>
      <c r="UHH9" s="11"/>
      <c r="UHI9" s="11"/>
      <c r="UHJ9" s="11"/>
      <c r="UHK9" s="11"/>
      <c r="UHL9" s="11"/>
      <c r="UHM9" s="11"/>
      <c r="UHN9" s="11"/>
      <c r="UHO9" s="11"/>
      <c r="UHP9" s="11"/>
      <c r="UHQ9" s="11"/>
      <c r="UHR9" s="11"/>
      <c r="UHS9" s="11"/>
      <c r="UHT9" s="11"/>
      <c r="UHU9" s="11"/>
      <c r="UHV9" s="11"/>
      <c r="UHW9" s="11"/>
      <c r="UHX9" s="11"/>
      <c r="UHY9" s="11"/>
      <c r="UHZ9" s="11"/>
      <c r="UIA9" s="11"/>
      <c r="UIB9" s="11"/>
      <c r="UIC9" s="11"/>
      <c r="UID9" s="11"/>
      <c r="UIE9" s="11"/>
      <c r="UIF9" s="11"/>
      <c r="UIG9" s="11"/>
      <c r="UIH9" s="11"/>
      <c r="UII9" s="11"/>
      <c r="UIJ9" s="11"/>
      <c r="UIK9" s="11"/>
      <c r="UIL9" s="11"/>
      <c r="UIM9" s="11"/>
      <c r="UIN9" s="11"/>
      <c r="UIO9" s="11"/>
      <c r="UIP9" s="11"/>
      <c r="UIQ9" s="11"/>
      <c r="UIR9" s="11"/>
      <c r="UIS9" s="11"/>
      <c r="UIT9" s="11"/>
      <c r="UIU9" s="11"/>
      <c r="UIV9" s="11"/>
      <c r="UIW9" s="11"/>
      <c r="UIX9" s="11"/>
      <c r="UIY9" s="11"/>
      <c r="UIZ9" s="11"/>
      <c r="UJA9" s="11"/>
      <c r="UJB9" s="11"/>
      <c r="UJC9" s="11"/>
      <c r="UJD9" s="11"/>
      <c r="UJE9" s="11"/>
      <c r="UJF9" s="11"/>
      <c r="UJG9" s="11"/>
      <c r="UJH9" s="11"/>
      <c r="UJI9" s="11"/>
      <c r="UJJ9" s="11"/>
      <c r="UJK9" s="11"/>
      <c r="UJL9" s="11"/>
      <c r="UJM9" s="11"/>
      <c r="UJN9" s="11"/>
      <c r="UJO9" s="11"/>
      <c r="UJP9" s="11"/>
      <c r="UJQ9" s="11"/>
      <c r="UJR9" s="11"/>
      <c r="UJS9" s="11"/>
      <c r="UJT9" s="11"/>
      <c r="UJU9" s="11"/>
      <c r="UJV9" s="11"/>
      <c r="UJW9" s="11"/>
      <c r="UJX9" s="11"/>
      <c r="UJY9" s="11"/>
      <c r="UJZ9" s="11"/>
      <c r="UKA9" s="11"/>
      <c r="UKB9" s="11"/>
      <c r="UKC9" s="11"/>
      <c r="UKD9" s="11"/>
      <c r="UKE9" s="11"/>
      <c r="UKF9" s="11"/>
      <c r="UKG9" s="11"/>
      <c r="UKH9" s="11"/>
      <c r="UKI9" s="11"/>
      <c r="UKJ9" s="11"/>
      <c r="UKK9" s="11"/>
      <c r="UKL9" s="11"/>
      <c r="UKM9" s="11"/>
      <c r="UKN9" s="11"/>
      <c r="UKO9" s="11"/>
      <c r="UKP9" s="11"/>
      <c r="UKQ9" s="11"/>
      <c r="UKR9" s="11"/>
      <c r="UKS9" s="11"/>
      <c r="UKT9" s="11"/>
      <c r="UKU9" s="11"/>
      <c r="UKV9" s="11"/>
      <c r="UKW9" s="11"/>
      <c r="UKX9" s="11"/>
      <c r="UKY9" s="11"/>
      <c r="UKZ9" s="11"/>
      <c r="ULA9" s="11"/>
      <c r="ULB9" s="11"/>
      <c r="ULC9" s="11"/>
      <c r="ULD9" s="11"/>
      <c r="ULE9" s="11"/>
      <c r="ULF9" s="11"/>
      <c r="ULG9" s="11"/>
      <c r="ULH9" s="11"/>
      <c r="ULI9" s="11"/>
      <c r="ULJ9" s="11"/>
      <c r="ULK9" s="11"/>
      <c r="ULL9" s="11"/>
      <c r="ULM9" s="11"/>
      <c r="ULN9" s="11"/>
      <c r="ULO9" s="11"/>
      <c r="ULP9" s="11"/>
      <c r="ULQ9" s="11"/>
      <c r="ULR9" s="11"/>
      <c r="ULS9" s="11"/>
      <c r="ULT9" s="11"/>
      <c r="ULU9" s="11"/>
      <c r="ULV9" s="11"/>
      <c r="ULW9" s="11"/>
      <c r="ULX9" s="11"/>
      <c r="ULY9" s="11"/>
      <c r="ULZ9" s="11"/>
      <c r="UMA9" s="11"/>
      <c r="UMB9" s="11"/>
      <c r="UMC9" s="11"/>
      <c r="UMD9" s="11"/>
      <c r="UME9" s="11"/>
      <c r="UMF9" s="11"/>
      <c r="UMG9" s="11"/>
      <c r="UMH9" s="11"/>
      <c r="UMI9" s="11"/>
      <c r="UMJ9" s="11"/>
      <c r="UMK9" s="11"/>
      <c r="UML9" s="11"/>
      <c r="UMM9" s="11"/>
      <c r="UMN9" s="11"/>
      <c r="UMO9" s="11"/>
      <c r="UMP9" s="11"/>
      <c r="UMQ9" s="11"/>
      <c r="UMR9" s="11"/>
      <c r="UMS9" s="11"/>
      <c r="UMT9" s="11"/>
      <c r="UMU9" s="11"/>
      <c r="UMV9" s="11"/>
      <c r="UMW9" s="11"/>
      <c r="UMX9" s="11"/>
      <c r="UMY9" s="11"/>
      <c r="UMZ9" s="11"/>
      <c r="UNA9" s="11"/>
      <c r="UNB9" s="11"/>
      <c r="UNC9" s="11"/>
      <c r="UND9" s="11"/>
      <c r="UNE9" s="11"/>
      <c r="UNF9" s="11"/>
      <c r="UNG9" s="11"/>
      <c r="UNH9" s="11"/>
      <c r="UNI9" s="11"/>
      <c r="UNJ9" s="11"/>
      <c r="UNK9" s="11"/>
      <c r="UNL9" s="11"/>
      <c r="UNM9" s="11"/>
      <c r="UNN9" s="11"/>
      <c r="UNO9" s="11"/>
      <c r="UNP9" s="11"/>
      <c r="UNQ9" s="11"/>
      <c r="UNR9" s="11"/>
      <c r="UNS9" s="11"/>
      <c r="UNT9" s="11"/>
      <c r="UNU9" s="11"/>
      <c r="UNV9" s="11"/>
      <c r="UNW9" s="11"/>
      <c r="UNX9" s="11"/>
      <c r="UNY9" s="11"/>
      <c r="UNZ9" s="11"/>
      <c r="UOA9" s="11"/>
      <c r="UOB9" s="11"/>
      <c r="UOC9" s="11"/>
      <c r="UOD9" s="11"/>
      <c r="UOE9" s="11"/>
      <c r="UOF9" s="11"/>
      <c r="UOG9" s="11"/>
      <c r="UOH9" s="11"/>
      <c r="UOI9" s="11"/>
      <c r="UOJ9" s="11"/>
      <c r="UOK9" s="11"/>
      <c r="UOL9" s="11"/>
      <c r="UOM9" s="11"/>
      <c r="UON9" s="11"/>
      <c r="UOO9" s="11"/>
      <c r="UOP9" s="11"/>
      <c r="UOQ9" s="11"/>
      <c r="UOR9" s="11"/>
      <c r="UOS9" s="11"/>
      <c r="UOT9" s="11"/>
      <c r="UOU9" s="11"/>
      <c r="UOV9" s="11"/>
      <c r="UOW9" s="11"/>
      <c r="UOX9" s="11"/>
      <c r="UOY9" s="11"/>
      <c r="UOZ9" s="11"/>
      <c r="UPA9" s="11"/>
      <c r="UPB9" s="11"/>
      <c r="UPC9" s="11"/>
      <c r="UPD9" s="11"/>
      <c r="UPE9" s="11"/>
      <c r="UPF9" s="11"/>
      <c r="UPG9" s="11"/>
      <c r="UPH9" s="11"/>
      <c r="UPI9" s="11"/>
      <c r="UPJ9" s="11"/>
      <c r="UPK9" s="11"/>
      <c r="UPL9" s="11"/>
      <c r="UPM9" s="11"/>
      <c r="UPN9" s="11"/>
      <c r="UPO9" s="11"/>
      <c r="UPP9" s="11"/>
      <c r="UPQ9" s="11"/>
      <c r="UPR9" s="11"/>
      <c r="UPS9" s="11"/>
      <c r="UPT9" s="11"/>
      <c r="UPU9" s="11"/>
      <c r="UPV9" s="11"/>
      <c r="UPW9" s="11"/>
      <c r="UPX9" s="11"/>
      <c r="UPY9" s="11"/>
      <c r="UPZ9" s="11"/>
      <c r="UQA9" s="11"/>
      <c r="UQB9" s="11"/>
      <c r="UQC9" s="11"/>
      <c r="UQD9" s="11"/>
      <c r="UQE9" s="11"/>
      <c r="UQF9" s="11"/>
      <c r="UQG9" s="11"/>
      <c r="UQH9" s="11"/>
      <c r="UQI9" s="11"/>
      <c r="UQJ9" s="11"/>
      <c r="UQK9" s="11"/>
      <c r="UQL9" s="11"/>
      <c r="UQM9" s="11"/>
      <c r="UQN9" s="11"/>
      <c r="UQO9" s="11"/>
      <c r="UQP9" s="11"/>
      <c r="UQQ9" s="11"/>
      <c r="UQR9" s="11"/>
      <c r="UQS9" s="11"/>
      <c r="UQT9" s="11"/>
      <c r="UQU9" s="11"/>
      <c r="UQV9" s="11"/>
      <c r="UQW9" s="11"/>
      <c r="UQX9" s="11"/>
      <c r="UQY9" s="11"/>
      <c r="UQZ9" s="11"/>
      <c r="URA9" s="11"/>
      <c r="URB9" s="11"/>
      <c r="URC9" s="11"/>
      <c r="URD9" s="11"/>
      <c r="URE9" s="11"/>
      <c r="URF9" s="11"/>
      <c r="URG9" s="11"/>
      <c r="URH9" s="11"/>
      <c r="URI9" s="11"/>
      <c r="URJ9" s="11"/>
      <c r="URK9" s="11"/>
      <c r="URL9" s="11"/>
      <c r="URM9" s="11"/>
      <c r="URN9" s="11"/>
      <c r="URO9" s="11"/>
      <c r="URP9" s="11"/>
      <c r="URQ9" s="11"/>
      <c r="URR9" s="11"/>
      <c r="URS9" s="11"/>
      <c r="URT9" s="11"/>
      <c r="URU9" s="11"/>
      <c r="URV9" s="11"/>
      <c r="URW9" s="11"/>
      <c r="URX9" s="11"/>
      <c r="URY9" s="11"/>
      <c r="URZ9" s="11"/>
      <c r="USA9" s="11"/>
      <c r="USB9" s="11"/>
      <c r="USC9" s="11"/>
      <c r="USD9" s="11"/>
      <c r="USE9" s="11"/>
      <c r="USF9" s="11"/>
      <c r="USG9" s="11"/>
      <c r="USH9" s="11"/>
      <c r="USI9" s="11"/>
      <c r="USJ9" s="11"/>
      <c r="USK9" s="11"/>
      <c r="USL9" s="11"/>
      <c r="USM9" s="11"/>
      <c r="USN9" s="11"/>
      <c r="USO9" s="11"/>
      <c r="USP9" s="11"/>
      <c r="USQ9" s="11"/>
      <c r="USR9" s="11"/>
      <c r="USS9" s="11"/>
      <c r="UST9" s="11"/>
      <c r="USU9" s="11"/>
      <c r="USV9" s="11"/>
      <c r="USW9" s="11"/>
      <c r="USX9" s="11"/>
      <c r="USY9" s="11"/>
      <c r="USZ9" s="11"/>
      <c r="UTA9" s="11"/>
      <c r="UTB9" s="11"/>
      <c r="UTC9" s="11"/>
      <c r="UTD9" s="11"/>
      <c r="UTE9" s="11"/>
      <c r="UTF9" s="11"/>
      <c r="UTG9" s="11"/>
      <c r="UTH9" s="11"/>
      <c r="UTI9" s="11"/>
      <c r="UTJ9" s="11"/>
      <c r="UTK9" s="11"/>
      <c r="UTL9" s="11"/>
      <c r="UTM9" s="11"/>
      <c r="UTN9" s="11"/>
      <c r="UTO9" s="11"/>
      <c r="UTP9" s="11"/>
      <c r="UTQ9" s="11"/>
      <c r="UTR9" s="11"/>
      <c r="UTS9" s="11"/>
      <c r="UTT9" s="11"/>
      <c r="UTU9" s="11"/>
      <c r="UTV9" s="11"/>
      <c r="UTW9" s="11"/>
      <c r="UTX9" s="11"/>
      <c r="UTY9" s="11"/>
      <c r="UTZ9" s="11"/>
      <c r="UUA9" s="11"/>
      <c r="UUB9" s="11"/>
      <c r="UUC9" s="11"/>
      <c r="UUD9" s="11"/>
      <c r="UUE9" s="11"/>
      <c r="UUF9" s="11"/>
      <c r="UUG9" s="11"/>
      <c r="UUH9" s="11"/>
      <c r="UUI9" s="11"/>
      <c r="UUJ9" s="11"/>
      <c r="UUK9" s="11"/>
      <c r="UUL9" s="11"/>
      <c r="UUM9" s="11"/>
      <c r="UUN9" s="11"/>
      <c r="UUO9" s="11"/>
      <c r="UUP9" s="11"/>
      <c r="UUQ9" s="11"/>
      <c r="UUR9" s="11"/>
      <c r="UUS9" s="11"/>
      <c r="UUT9" s="11"/>
      <c r="UUU9" s="11"/>
      <c r="UUV9" s="11"/>
      <c r="UUW9" s="11"/>
      <c r="UUX9" s="11"/>
      <c r="UUY9" s="11"/>
      <c r="UUZ9" s="11"/>
      <c r="UVA9" s="11"/>
      <c r="UVB9" s="11"/>
      <c r="UVC9" s="11"/>
      <c r="UVD9" s="11"/>
      <c r="UVE9" s="11"/>
      <c r="UVF9" s="11"/>
      <c r="UVG9" s="11"/>
      <c r="UVH9" s="11"/>
      <c r="UVI9" s="11"/>
      <c r="UVJ9" s="11"/>
      <c r="UVK9" s="11"/>
      <c r="UVL9" s="11"/>
      <c r="UVM9" s="11"/>
      <c r="UVN9" s="11"/>
      <c r="UVO9" s="11"/>
      <c r="UVP9" s="11"/>
      <c r="UVQ9" s="11"/>
      <c r="UVR9" s="11"/>
      <c r="UVS9" s="11"/>
      <c r="UVT9" s="11"/>
      <c r="UVU9" s="11"/>
      <c r="UVV9" s="11"/>
      <c r="UVW9" s="11"/>
      <c r="UVX9" s="11"/>
      <c r="UVY9" s="11"/>
      <c r="UVZ9" s="11"/>
      <c r="UWA9" s="11"/>
      <c r="UWB9" s="11"/>
      <c r="UWC9" s="11"/>
      <c r="UWD9" s="11"/>
      <c r="UWE9" s="11"/>
      <c r="UWF9" s="11"/>
      <c r="UWG9" s="11"/>
      <c r="UWH9" s="11"/>
      <c r="UWI9" s="11"/>
      <c r="UWJ9" s="11"/>
      <c r="UWK9" s="11"/>
      <c r="UWL9" s="11"/>
      <c r="UWM9" s="11"/>
      <c r="UWN9" s="11"/>
      <c r="UWO9" s="11"/>
      <c r="UWP9" s="11"/>
      <c r="UWQ9" s="11"/>
      <c r="UWR9" s="11"/>
      <c r="UWS9" s="11"/>
      <c r="UWT9" s="11"/>
      <c r="UWU9" s="11"/>
      <c r="UWV9" s="11"/>
      <c r="UWW9" s="11"/>
      <c r="UWX9" s="11"/>
      <c r="UWY9" s="11"/>
      <c r="UWZ9" s="11"/>
      <c r="UXA9" s="11"/>
      <c r="UXB9" s="11"/>
      <c r="UXC9" s="11"/>
      <c r="UXD9" s="11"/>
      <c r="UXE9" s="11"/>
      <c r="UXF9" s="11"/>
      <c r="UXG9" s="11"/>
      <c r="UXH9" s="11"/>
      <c r="UXI9" s="11"/>
      <c r="UXJ9" s="11"/>
      <c r="UXK9" s="11"/>
      <c r="UXL9" s="11"/>
      <c r="UXM9" s="11"/>
      <c r="UXN9" s="11"/>
      <c r="UXO9" s="11"/>
      <c r="UXP9" s="11"/>
      <c r="UXQ9" s="11"/>
      <c r="UXR9" s="11"/>
      <c r="UXS9" s="11"/>
      <c r="UXT9" s="11"/>
      <c r="UXU9" s="11"/>
      <c r="UXV9" s="11"/>
      <c r="UXW9" s="11"/>
      <c r="UXX9" s="11"/>
      <c r="UXY9" s="11"/>
      <c r="UXZ9" s="11"/>
      <c r="UYA9" s="11"/>
      <c r="UYB9" s="11"/>
      <c r="UYC9" s="11"/>
      <c r="UYD9" s="11"/>
      <c r="UYE9" s="11"/>
      <c r="UYF9" s="11"/>
      <c r="UYG9" s="11"/>
      <c r="UYH9" s="11"/>
      <c r="UYI9" s="11"/>
      <c r="UYJ9" s="11"/>
      <c r="UYK9" s="11"/>
      <c r="UYL9" s="11"/>
      <c r="UYM9" s="11"/>
      <c r="UYN9" s="11"/>
      <c r="UYO9" s="11"/>
      <c r="UYP9" s="11"/>
      <c r="UYQ9" s="11"/>
      <c r="UYR9" s="11"/>
      <c r="UYS9" s="11"/>
      <c r="UYT9" s="11"/>
      <c r="UYU9" s="11"/>
      <c r="UYV9" s="11"/>
      <c r="UYW9" s="11"/>
      <c r="UYX9" s="11"/>
      <c r="UYY9" s="11"/>
      <c r="UYZ9" s="11"/>
      <c r="UZA9" s="11"/>
      <c r="UZB9" s="11"/>
      <c r="UZC9" s="11"/>
      <c r="UZD9" s="11"/>
      <c r="UZE9" s="11"/>
      <c r="UZF9" s="11"/>
      <c r="UZG9" s="11"/>
      <c r="UZH9" s="11"/>
      <c r="UZI9" s="11"/>
      <c r="UZJ9" s="11"/>
      <c r="UZK9" s="11"/>
      <c r="UZL9" s="11"/>
      <c r="UZM9" s="11"/>
      <c r="UZN9" s="11"/>
      <c r="UZO9" s="11"/>
      <c r="UZP9" s="11"/>
      <c r="UZQ9" s="11"/>
      <c r="UZR9" s="11"/>
      <c r="UZS9" s="11"/>
      <c r="UZT9" s="11"/>
      <c r="UZU9" s="11"/>
      <c r="UZV9" s="11"/>
      <c r="UZW9" s="11"/>
      <c r="UZX9" s="11"/>
      <c r="UZY9" s="11"/>
      <c r="UZZ9" s="11"/>
      <c r="VAA9" s="11"/>
      <c r="VAB9" s="11"/>
      <c r="VAC9" s="11"/>
      <c r="VAD9" s="11"/>
      <c r="VAE9" s="11"/>
      <c r="VAF9" s="11"/>
      <c r="VAG9" s="11"/>
      <c r="VAH9" s="11"/>
      <c r="VAI9" s="11"/>
      <c r="VAJ9" s="11"/>
      <c r="VAK9" s="11"/>
      <c r="VAL9" s="11"/>
      <c r="VAM9" s="11"/>
      <c r="VAN9" s="11"/>
      <c r="VAO9" s="11"/>
      <c r="VAP9" s="11"/>
      <c r="VAQ9" s="11"/>
      <c r="VAR9" s="11"/>
      <c r="VAS9" s="11"/>
      <c r="VAT9" s="11"/>
      <c r="VAU9" s="11"/>
      <c r="VAV9" s="11"/>
      <c r="VAW9" s="11"/>
      <c r="VAX9" s="11"/>
      <c r="VAY9" s="11"/>
      <c r="VAZ9" s="11"/>
      <c r="VBA9" s="11"/>
      <c r="VBB9" s="11"/>
      <c r="VBC9" s="11"/>
      <c r="VBD9" s="11"/>
      <c r="VBE9" s="11"/>
      <c r="VBF9" s="11"/>
      <c r="VBG9" s="11"/>
      <c r="VBH9" s="11"/>
      <c r="VBI9" s="11"/>
      <c r="VBJ9" s="11"/>
      <c r="VBK9" s="11"/>
      <c r="VBL9" s="11"/>
      <c r="VBM9" s="11"/>
      <c r="VBN9" s="11"/>
      <c r="VBO9" s="11"/>
      <c r="VBP9" s="11"/>
      <c r="VBQ9" s="11"/>
      <c r="VBR9" s="11"/>
      <c r="VBS9" s="11"/>
      <c r="VBT9" s="11"/>
      <c r="VBU9" s="11"/>
      <c r="VBV9" s="11"/>
      <c r="VBW9" s="11"/>
      <c r="VBX9" s="11"/>
      <c r="VBY9" s="11"/>
      <c r="VBZ9" s="11"/>
      <c r="VCA9" s="11"/>
      <c r="VCB9" s="11"/>
      <c r="VCC9" s="11"/>
      <c r="VCD9" s="11"/>
      <c r="VCE9" s="11"/>
      <c r="VCF9" s="11"/>
      <c r="VCG9" s="11"/>
      <c r="VCH9" s="11"/>
      <c r="VCI9" s="11"/>
      <c r="VCJ9" s="11"/>
      <c r="VCK9" s="11"/>
      <c r="VCL9" s="11"/>
      <c r="VCM9" s="11"/>
      <c r="VCN9" s="11"/>
      <c r="VCO9" s="11"/>
      <c r="VCP9" s="11"/>
      <c r="VCQ9" s="11"/>
      <c r="VCR9" s="11"/>
      <c r="VCS9" s="11"/>
      <c r="VCT9" s="11"/>
      <c r="VCU9" s="11"/>
      <c r="VCV9" s="11"/>
      <c r="VCW9" s="11"/>
      <c r="VCX9" s="11"/>
      <c r="VCY9" s="11"/>
      <c r="VCZ9" s="11"/>
      <c r="VDA9" s="11"/>
      <c r="VDB9" s="11"/>
      <c r="VDC9" s="11"/>
      <c r="VDD9" s="11"/>
      <c r="VDE9" s="11"/>
      <c r="VDF9" s="11"/>
      <c r="VDG9" s="11"/>
      <c r="VDH9" s="11"/>
      <c r="VDI9" s="11"/>
      <c r="VDJ9" s="11"/>
      <c r="VDK9" s="11"/>
      <c r="VDL9" s="11"/>
      <c r="VDM9" s="11"/>
      <c r="VDN9" s="11"/>
      <c r="VDO9" s="11"/>
      <c r="VDP9" s="11"/>
      <c r="VDQ9" s="11"/>
      <c r="VDR9" s="11"/>
      <c r="VDS9" s="11"/>
      <c r="VDT9" s="11"/>
      <c r="VDU9" s="11"/>
      <c r="VDV9" s="11"/>
      <c r="VDW9" s="11"/>
      <c r="VDX9" s="11"/>
      <c r="VDY9" s="11"/>
      <c r="VDZ9" s="11"/>
      <c r="VEA9" s="11"/>
      <c r="VEB9" s="11"/>
      <c r="VEC9" s="11"/>
      <c r="VED9" s="11"/>
      <c r="VEE9" s="11"/>
      <c r="VEF9" s="11"/>
      <c r="VEG9" s="11"/>
      <c r="VEH9" s="11"/>
      <c r="VEI9" s="11"/>
      <c r="VEJ9" s="11"/>
      <c r="VEK9" s="11"/>
      <c r="VEL9" s="11"/>
      <c r="VEM9" s="11"/>
      <c r="VEN9" s="11"/>
      <c r="VEO9" s="11"/>
      <c r="VEP9" s="11"/>
      <c r="VEQ9" s="11"/>
      <c r="VER9" s="11"/>
      <c r="VES9" s="11"/>
      <c r="VET9" s="11"/>
      <c r="VEU9" s="11"/>
      <c r="VEV9" s="11"/>
      <c r="VEW9" s="11"/>
      <c r="VEX9" s="11"/>
      <c r="VEY9" s="11"/>
      <c r="VEZ9" s="11"/>
      <c r="VFA9" s="11"/>
      <c r="VFB9" s="11"/>
      <c r="VFC9" s="11"/>
      <c r="VFD9" s="11"/>
      <c r="VFE9" s="11"/>
      <c r="VFF9" s="11"/>
      <c r="VFG9" s="11"/>
      <c r="VFH9" s="11"/>
      <c r="VFI9" s="11"/>
      <c r="VFJ9" s="11"/>
      <c r="VFK9" s="11"/>
      <c r="VFL9" s="11"/>
      <c r="VFM9" s="11"/>
      <c r="VFN9" s="11"/>
      <c r="VFO9" s="11"/>
      <c r="VFP9" s="11"/>
      <c r="VFQ9" s="11"/>
      <c r="VFR9" s="11"/>
      <c r="VFS9" s="11"/>
      <c r="VFT9" s="11"/>
      <c r="VFU9" s="11"/>
      <c r="VFV9" s="11"/>
      <c r="VFW9" s="11"/>
      <c r="VFX9" s="11"/>
      <c r="VFY9" s="11"/>
      <c r="VFZ9" s="11"/>
      <c r="VGA9" s="11"/>
      <c r="VGB9" s="11"/>
      <c r="VGC9" s="11"/>
      <c r="VGD9" s="11"/>
      <c r="VGE9" s="11"/>
      <c r="VGF9" s="11"/>
      <c r="VGG9" s="11"/>
      <c r="VGH9" s="11"/>
      <c r="VGI9" s="11"/>
      <c r="VGJ9" s="11"/>
      <c r="VGK9" s="11"/>
      <c r="VGL9" s="11"/>
      <c r="VGM9" s="11"/>
      <c r="VGN9" s="11"/>
      <c r="VGO9" s="11"/>
      <c r="VGP9" s="11"/>
      <c r="VGQ9" s="11"/>
      <c r="VGR9" s="11"/>
      <c r="VGS9" s="11"/>
      <c r="VGT9" s="11"/>
      <c r="VGU9" s="11"/>
      <c r="VGV9" s="11"/>
      <c r="VGW9" s="11"/>
      <c r="VGX9" s="11"/>
      <c r="VGY9" s="11"/>
      <c r="VGZ9" s="11"/>
      <c r="VHA9" s="11"/>
      <c r="VHB9" s="11"/>
      <c r="VHC9" s="11"/>
      <c r="VHD9" s="11"/>
      <c r="VHE9" s="11"/>
      <c r="VHF9" s="11"/>
      <c r="VHG9" s="11"/>
      <c r="VHH9" s="11"/>
      <c r="VHI9" s="11"/>
      <c r="VHJ9" s="11"/>
      <c r="VHK9" s="11"/>
      <c r="VHL9" s="11"/>
      <c r="VHM9" s="11"/>
      <c r="VHN9" s="11"/>
      <c r="VHO9" s="11"/>
      <c r="VHP9" s="11"/>
      <c r="VHQ9" s="11"/>
      <c r="VHR9" s="11"/>
      <c r="VHS9" s="11"/>
      <c r="VHT9" s="11"/>
      <c r="VHU9" s="11"/>
      <c r="VHV9" s="11"/>
      <c r="VHW9" s="11"/>
      <c r="VHX9" s="11"/>
      <c r="VHY9" s="11"/>
      <c r="VHZ9" s="11"/>
      <c r="VIA9" s="11"/>
      <c r="VIB9" s="11"/>
      <c r="VIC9" s="11"/>
      <c r="VID9" s="11"/>
      <c r="VIE9" s="11"/>
      <c r="VIF9" s="11"/>
      <c r="VIG9" s="11"/>
      <c r="VIH9" s="11"/>
      <c r="VII9" s="11"/>
      <c r="VIJ9" s="11"/>
      <c r="VIK9" s="11"/>
      <c r="VIL9" s="11"/>
      <c r="VIM9" s="11"/>
      <c r="VIN9" s="11"/>
      <c r="VIO9" s="11"/>
      <c r="VIP9" s="11"/>
      <c r="VIQ9" s="11"/>
      <c r="VIR9" s="11"/>
      <c r="VIS9" s="11"/>
      <c r="VIT9" s="11"/>
      <c r="VIU9" s="11"/>
      <c r="VIV9" s="11"/>
      <c r="VIW9" s="11"/>
      <c r="VIX9" s="11"/>
      <c r="VIY9" s="11"/>
      <c r="VIZ9" s="11"/>
      <c r="VJA9" s="11"/>
      <c r="VJB9" s="11"/>
      <c r="VJC9" s="11"/>
      <c r="VJD9" s="11"/>
      <c r="VJE9" s="11"/>
      <c r="VJF9" s="11"/>
      <c r="VJG9" s="11"/>
      <c r="VJH9" s="11"/>
      <c r="VJI9" s="11"/>
      <c r="VJJ9" s="11"/>
      <c r="VJK9" s="11"/>
      <c r="VJL9" s="11"/>
      <c r="VJM9" s="11"/>
      <c r="VJN9" s="11"/>
      <c r="VJO9" s="11"/>
      <c r="VJP9" s="11"/>
      <c r="VJQ9" s="11"/>
      <c r="VJR9" s="11"/>
      <c r="VJS9" s="11"/>
      <c r="VJT9" s="11"/>
      <c r="VJU9" s="11"/>
      <c r="VJV9" s="11"/>
      <c r="VJW9" s="11"/>
      <c r="VJX9" s="11"/>
      <c r="VJY9" s="11"/>
      <c r="VJZ9" s="11"/>
      <c r="VKA9" s="11"/>
      <c r="VKB9" s="11"/>
      <c r="VKC9" s="11"/>
      <c r="VKD9" s="11"/>
      <c r="VKE9" s="11"/>
      <c r="VKF9" s="11"/>
      <c r="VKG9" s="11"/>
      <c r="VKH9" s="11"/>
      <c r="VKI9" s="11"/>
      <c r="VKJ9" s="11"/>
      <c r="VKK9" s="11"/>
      <c r="VKL9" s="11"/>
      <c r="VKM9" s="11"/>
      <c r="VKN9" s="11"/>
      <c r="VKO9" s="11"/>
      <c r="VKP9" s="11"/>
      <c r="VKQ9" s="11"/>
      <c r="VKR9" s="11"/>
      <c r="VKS9" s="11"/>
      <c r="VKT9" s="11"/>
      <c r="VKU9" s="11"/>
      <c r="VKV9" s="11"/>
      <c r="VKW9" s="11"/>
      <c r="VKX9" s="11"/>
      <c r="VKY9" s="11"/>
      <c r="VKZ9" s="11"/>
      <c r="VLA9" s="11"/>
      <c r="VLB9" s="11"/>
      <c r="VLC9" s="11"/>
      <c r="VLD9" s="11"/>
      <c r="VLE9" s="11"/>
      <c r="VLF9" s="11"/>
      <c r="VLG9" s="11"/>
      <c r="VLH9" s="11"/>
      <c r="VLI9" s="11"/>
      <c r="VLJ9" s="11"/>
      <c r="VLK9" s="11"/>
      <c r="VLL9" s="11"/>
      <c r="VLM9" s="11"/>
      <c r="VLN9" s="11"/>
      <c r="VLO9" s="11"/>
      <c r="VLP9" s="11"/>
      <c r="VLQ9" s="11"/>
      <c r="VLR9" s="11"/>
      <c r="VLS9" s="11"/>
      <c r="VLT9" s="11"/>
      <c r="VLU9" s="11"/>
      <c r="VLV9" s="11"/>
      <c r="VLW9" s="11"/>
      <c r="VLX9" s="11"/>
      <c r="VLY9" s="11"/>
      <c r="VLZ9" s="11"/>
      <c r="VMA9" s="11"/>
      <c r="VMB9" s="11"/>
      <c r="VMC9" s="11"/>
      <c r="VMD9" s="11"/>
      <c r="VME9" s="11"/>
      <c r="VMF9" s="11"/>
      <c r="VMG9" s="11"/>
      <c r="VMH9" s="11"/>
      <c r="VMI9" s="11"/>
      <c r="VMJ9" s="11"/>
      <c r="VMK9" s="11"/>
      <c r="VML9" s="11"/>
      <c r="VMM9" s="11"/>
      <c r="VMN9" s="11"/>
      <c r="VMO9" s="11"/>
      <c r="VMP9" s="11"/>
      <c r="VMQ9" s="11"/>
      <c r="VMR9" s="11"/>
      <c r="VMS9" s="11"/>
      <c r="VMT9" s="11"/>
      <c r="VMU9" s="11"/>
      <c r="VMV9" s="11"/>
      <c r="VMW9" s="11"/>
      <c r="VMX9" s="11"/>
      <c r="VMY9" s="11"/>
      <c r="VMZ9" s="11"/>
      <c r="VNA9" s="11"/>
      <c r="VNB9" s="11"/>
      <c r="VNC9" s="11"/>
      <c r="VND9" s="11"/>
      <c r="VNE9" s="11"/>
      <c r="VNF9" s="11"/>
      <c r="VNG9" s="11"/>
      <c r="VNH9" s="11"/>
      <c r="VNI9" s="11"/>
      <c r="VNJ9" s="11"/>
      <c r="VNK9" s="11"/>
      <c r="VNL9" s="11"/>
      <c r="VNM9" s="11"/>
      <c r="VNN9" s="11"/>
      <c r="VNO9" s="11"/>
      <c r="VNP9" s="11"/>
      <c r="VNQ9" s="11"/>
      <c r="VNR9" s="11"/>
      <c r="VNS9" s="11"/>
      <c r="VNT9" s="11"/>
      <c r="VNU9" s="11"/>
      <c r="VNV9" s="11"/>
      <c r="VNW9" s="11"/>
      <c r="VNX9" s="11"/>
      <c r="VNY9" s="11"/>
      <c r="VNZ9" s="11"/>
      <c r="VOA9" s="11"/>
      <c r="VOB9" s="11"/>
      <c r="VOC9" s="11"/>
      <c r="VOD9" s="11"/>
      <c r="VOE9" s="11"/>
      <c r="VOF9" s="11"/>
      <c r="VOG9" s="11"/>
      <c r="VOH9" s="11"/>
      <c r="VOI9" s="11"/>
      <c r="VOJ9" s="11"/>
      <c r="VOK9" s="11"/>
      <c r="VOL9" s="11"/>
      <c r="VOM9" s="11"/>
      <c r="VON9" s="11"/>
      <c r="VOO9" s="11"/>
      <c r="VOP9" s="11"/>
      <c r="VOQ9" s="11"/>
      <c r="VOR9" s="11"/>
      <c r="VOS9" s="11"/>
      <c r="VOT9" s="11"/>
      <c r="VOU9" s="11"/>
      <c r="VOV9" s="11"/>
      <c r="VOW9" s="11"/>
      <c r="VOX9" s="11"/>
      <c r="VOY9" s="11"/>
      <c r="VOZ9" s="11"/>
      <c r="VPA9" s="11"/>
      <c r="VPB9" s="11"/>
      <c r="VPC9" s="11"/>
      <c r="VPD9" s="11"/>
      <c r="VPE9" s="11"/>
      <c r="VPF9" s="11"/>
      <c r="VPG9" s="11"/>
      <c r="VPH9" s="11"/>
      <c r="VPI9" s="11"/>
      <c r="VPJ9" s="11"/>
      <c r="VPK9" s="11"/>
      <c r="VPL9" s="11"/>
      <c r="VPM9" s="11"/>
      <c r="VPN9" s="11"/>
      <c r="VPO9" s="11"/>
      <c r="VPP9" s="11"/>
      <c r="VPQ9" s="11"/>
      <c r="VPR9" s="11"/>
      <c r="VPS9" s="11"/>
      <c r="VPT9" s="11"/>
      <c r="VPU9" s="11"/>
      <c r="VPV9" s="11"/>
      <c r="VPW9" s="11"/>
      <c r="VPX9" s="11"/>
      <c r="VPY9" s="11"/>
      <c r="VPZ9" s="11"/>
      <c r="VQA9" s="11"/>
      <c r="VQB9" s="11"/>
      <c r="VQC9" s="11"/>
      <c r="VQD9" s="11"/>
      <c r="VQE9" s="11"/>
      <c r="VQF9" s="11"/>
      <c r="VQG9" s="11"/>
      <c r="VQH9" s="11"/>
      <c r="VQI9" s="11"/>
      <c r="VQJ9" s="11"/>
      <c r="VQK9" s="11"/>
      <c r="VQL9" s="11"/>
      <c r="VQM9" s="11"/>
      <c r="VQN9" s="11"/>
      <c r="VQO9" s="11"/>
      <c r="VQP9" s="11"/>
      <c r="VQQ9" s="11"/>
      <c r="VQR9" s="11"/>
      <c r="VQS9" s="11"/>
      <c r="VQT9" s="11"/>
      <c r="VQU9" s="11"/>
      <c r="VQV9" s="11"/>
      <c r="VQW9" s="11"/>
      <c r="VQX9" s="11"/>
      <c r="VQY9" s="11"/>
      <c r="VQZ9" s="11"/>
      <c r="VRA9" s="11"/>
      <c r="VRB9" s="11"/>
      <c r="VRC9" s="11"/>
      <c r="VRD9" s="11"/>
      <c r="VRE9" s="11"/>
      <c r="VRF9" s="11"/>
      <c r="VRG9" s="11"/>
      <c r="VRH9" s="11"/>
      <c r="VRI9" s="11"/>
      <c r="VRJ9" s="11"/>
      <c r="VRK9" s="11"/>
      <c r="VRL9" s="11"/>
      <c r="VRM9" s="11"/>
      <c r="VRN9" s="11"/>
      <c r="VRO9" s="11"/>
      <c r="VRP9" s="11"/>
      <c r="VRQ9" s="11"/>
      <c r="VRR9" s="11"/>
      <c r="VRS9" s="11"/>
      <c r="VRT9" s="11"/>
      <c r="VRU9" s="11"/>
      <c r="VRV9" s="11"/>
      <c r="VRW9" s="11"/>
      <c r="VRX9" s="11"/>
      <c r="VRY9" s="11"/>
      <c r="VRZ9" s="11"/>
      <c r="VSA9" s="11"/>
      <c r="VSB9" s="11"/>
      <c r="VSC9" s="11"/>
      <c r="VSD9" s="11"/>
      <c r="VSE9" s="11"/>
      <c r="VSF9" s="11"/>
      <c r="VSG9" s="11"/>
      <c r="VSH9" s="11"/>
      <c r="VSI9" s="11"/>
      <c r="VSJ9" s="11"/>
      <c r="VSK9" s="11"/>
      <c r="VSL9" s="11"/>
      <c r="VSM9" s="11"/>
      <c r="VSN9" s="11"/>
      <c r="VSO9" s="11"/>
      <c r="VSP9" s="11"/>
      <c r="VSQ9" s="11"/>
      <c r="VSR9" s="11"/>
      <c r="VSS9" s="11"/>
      <c r="VST9" s="11"/>
      <c r="VSU9" s="11"/>
      <c r="VSV9" s="11"/>
      <c r="VSW9" s="11"/>
      <c r="VSX9" s="11"/>
      <c r="VSY9" s="11"/>
      <c r="VSZ9" s="11"/>
      <c r="VTA9" s="11"/>
      <c r="VTB9" s="11"/>
      <c r="VTC9" s="11"/>
      <c r="VTD9" s="11"/>
      <c r="VTE9" s="11"/>
      <c r="VTF9" s="11"/>
      <c r="VTG9" s="11"/>
      <c r="VTH9" s="11"/>
      <c r="VTI9" s="11"/>
      <c r="VTJ9" s="11"/>
      <c r="VTK9" s="11"/>
      <c r="VTL9" s="11"/>
      <c r="VTM9" s="11"/>
      <c r="VTN9" s="11"/>
      <c r="VTO9" s="11"/>
      <c r="VTP9" s="11"/>
      <c r="VTQ9" s="11"/>
      <c r="VTR9" s="11"/>
      <c r="VTS9" s="11"/>
      <c r="VTT9" s="11"/>
      <c r="VTU9" s="11"/>
      <c r="VTV9" s="11"/>
      <c r="VTW9" s="11"/>
      <c r="VTX9" s="11"/>
      <c r="VTY9" s="11"/>
      <c r="VTZ9" s="11"/>
      <c r="VUA9" s="11"/>
      <c r="VUB9" s="11"/>
      <c r="VUC9" s="11"/>
      <c r="VUD9" s="11"/>
      <c r="VUE9" s="11"/>
      <c r="VUF9" s="11"/>
      <c r="VUG9" s="11"/>
      <c r="VUH9" s="11"/>
      <c r="VUI9" s="11"/>
      <c r="VUJ9" s="11"/>
      <c r="VUK9" s="11"/>
      <c r="VUL9" s="11"/>
      <c r="VUM9" s="11"/>
      <c r="VUN9" s="11"/>
      <c r="VUO9" s="11"/>
      <c r="VUP9" s="11"/>
      <c r="VUQ9" s="11"/>
      <c r="VUR9" s="11"/>
      <c r="VUS9" s="11"/>
      <c r="VUT9" s="11"/>
      <c r="VUU9" s="11"/>
      <c r="VUV9" s="11"/>
      <c r="VUW9" s="11"/>
      <c r="VUX9" s="11"/>
      <c r="VUY9" s="11"/>
      <c r="VUZ9" s="11"/>
      <c r="VVA9" s="11"/>
      <c r="VVB9" s="11"/>
      <c r="VVC9" s="11"/>
      <c r="VVD9" s="11"/>
      <c r="VVE9" s="11"/>
      <c r="VVF9" s="11"/>
      <c r="VVG9" s="11"/>
      <c r="VVH9" s="11"/>
      <c r="VVI9" s="11"/>
      <c r="VVJ9" s="11"/>
      <c r="VVK9" s="11"/>
      <c r="VVL9" s="11"/>
      <c r="VVM9" s="11"/>
      <c r="VVN9" s="11"/>
      <c r="VVO9" s="11"/>
      <c r="VVP9" s="11"/>
      <c r="VVQ9" s="11"/>
      <c r="VVR9" s="11"/>
      <c r="VVS9" s="11"/>
      <c r="VVT9" s="11"/>
      <c r="VVU9" s="11"/>
      <c r="VVV9" s="11"/>
      <c r="VVW9" s="11"/>
      <c r="VVX9" s="11"/>
      <c r="VVY9" s="11"/>
      <c r="VVZ9" s="11"/>
      <c r="VWA9" s="11"/>
      <c r="VWB9" s="11"/>
      <c r="VWC9" s="11"/>
      <c r="VWD9" s="11"/>
      <c r="VWE9" s="11"/>
      <c r="VWF9" s="11"/>
      <c r="VWG9" s="11"/>
      <c r="VWH9" s="11"/>
      <c r="VWI9" s="11"/>
      <c r="VWJ9" s="11"/>
      <c r="VWK9" s="11"/>
      <c r="VWL9" s="11"/>
      <c r="VWM9" s="11"/>
      <c r="VWN9" s="11"/>
      <c r="VWO9" s="11"/>
      <c r="VWP9" s="11"/>
      <c r="VWQ9" s="11"/>
      <c r="VWR9" s="11"/>
      <c r="VWS9" s="11"/>
      <c r="VWT9" s="11"/>
      <c r="VWU9" s="11"/>
      <c r="VWV9" s="11"/>
      <c r="VWW9" s="11"/>
      <c r="VWX9" s="11"/>
      <c r="VWY9" s="11"/>
      <c r="VWZ9" s="11"/>
      <c r="VXA9" s="11"/>
      <c r="VXB9" s="11"/>
      <c r="VXC9" s="11"/>
      <c r="VXD9" s="11"/>
      <c r="VXE9" s="11"/>
      <c r="VXF9" s="11"/>
      <c r="VXG9" s="11"/>
      <c r="VXH9" s="11"/>
      <c r="VXI9" s="11"/>
      <c r="VXJ9" s="11"/>
      <c r="VXK9" s="11"/>
      <c r="VXL9" s="11"/>
      <c r="VXM9" s="11"/>
      <c r="VXN9" s="11"/>
      <c r="VXO9" s="11"/>
      <c r="VXP9" s="11"/>
      <c r="VXQ9" s="11"/>
      <c r="VXR9" s="11"/>
      <c r="VXS9" s="11"/>
      <c r="VXT9" s="11"/>
      <c r="VXU9" s="11"/>
      <c r="VXV9" s="11"/>
      <c r="VXW9" s="11"/>
      <c r="VXX9" s="11"/>
      <c r="VXY9" s="11"/>
      <c r="VXZ9" s="11"/>
      <c r="VYA9" s="11"/>
      <c r="VYB9" s="11"/>
      <c r="VYC9" s="11"/>
      <c r="VYD9" s="11"/>
      <c r="VYE9" s="11"/>
      <c r="VYF9" s="11"/>
      <c r="VYG9" s="11"/>
      <c r="VYH9" s="11"/>
      <c r="VYI9" s="11"/>
      <c r="VYJ9" s="11"/>
      <c r="VYK9" s="11"/>
      <c r="VYL9" s="11"/>
      <c r="VYM9" s="11"/>
      <c r="VYN9" s="11"/>
      <c r="VYO9" s="11"/>
      <c r="VYP9" s="11"/>
      <c r="VYQ9" s="11"/>
      <c r="VYR9" s="11"/>
      <c r="VYS9" s="11"/>
      <c r="VYT9" s="11"/>
      <c r="VYU9" s="11"/>
      <c r="VYV9" s="11"/>
      <c r="VYW9" s="11"/>
      <c r="VYX9" s="11"/>
      <c r="VYY9" s="11"/>
      <c r="VYZ9" s="11"/>
      <c r="VZA9" s="11"/>
      <c r="VZB9" s="11"/>
      <c r="VZC9" s="11"/>
      <c r="VZD9" s="11"/>
      <c r="VZE9" s="11"/>
      <c r="VZF9" s="11"/>
      <c r="VZG9" s="11"/>
      <c r="VZH9" s="11"/>
      <c r="VZI9" s="11"/>
      <c r="VZJ9" s="11"/>
      <c r="VZK9" s="11"/>
      <c r="VZL9" s="11"/>
      <c r="VZM9" s="11"/>
      <c r="VZN9" s="11"/>
      <c r="VZO9" s="11"/>
      <c r="VZP9" s="11"/>
      <c r="VZQ9" s="11"/>
      <c r="VZR9" s="11"/>
      <c r="VZS9" s="11"/>
      <c r="VZT9" s="11"/>
      <c r="VZU9" s="11"/>
      <c r="VZV9" s="11"/>
      <c r="VZW9" s="11"/>
      <c r="VZX9" s="11"/>
      <c r="VZY9" s="11"/>
      <c r="VZZ9" s="11"/>
      <c r="WAA9" s="11"/>
      <c r="WAB9" s="11"/>
      <c r="WAC9" s="11"/>
      <c r="WAD9" s="11"/>
      <c r="WAE9" s="11"/>
      <c r="WAF9" s="11"/>
      <c r="WAG9" s="11"/>
      <c r="WAH9" s="11"/>
      <c r="WAI9" s="11"/>
      <c r="WAJ9" s="11"/>
      <c r="WAK9" s="11"/>
      <c r="WAL9" s="11"/>
      <c r="WAM9" s="11"/>
      <c r="WAN9" s="11"/>
      <c r="WAO9" s="11"/>
      <c r="WAP9" s="11"/>
      <c r="WAQ9" s="11"/>
      <c r="WAR9" s="11"/>
      <c r="WAS9" s="11"/>
      <c r="WAT9" s="11"/>
      <c r="WAU9" s="11"/>
      <c r="WAV9" s="11"/>
      <c r="WAW9" s="11"/>
      <c r="WAX9" s="11"/>
      <c r="WAY9" s="11"/>
      <c r="WAZ9" s="11"/>
      <c r="WBA9" s="11"/>
      <c r="WBB9" s="11"/>
      <c r="WBC9" s="11"/>
      <c r="WBD9" s="11"/>
      <c r="WBE9" s="11"/>
      <c r="WBF9" s="11"/>
      <c r="WBG9" s="11"/>
      <c r="WBH9" s="11"/>
      <c r="WBI9" s="11"/>
      <c r="WBJ9" s="11"/>
      <c r="WBK9" s="11"/>
      <c r="WBL9" s="11"/>
      <c r="WBM9" s="11"/>
      <c r="WBN9" s="11"/>
      <c r="WBO9" s="11"/>
      <c r="WBP9" s="11"/>
      <c r="WBQ9" s="11"/>
      <c r="WBR9" s="11"/>
      <c r="WBS9" s="11"/>
      <c r="WBT9" s="11"/>
      <c r="WBU9" s="11"/>
      <c r="WBV9" s="11"/>
      <c r="WBW9" s="11"/>
      <c r="WBX9" s="11"/>
      <c r="WBY9" s="11"/>
      <c r="WBZ9" s="11"/>
      <c r="WCA9" s="11"/>
      <c r="WCB9" s="11"/>
      <c r="WCC9" s="11"/>
      <c r="WCD9" s="11"/>
      <c r="WCE9" s="11"/>
      <c r="WCF9" s="11"/>
      <c r="WCG9" s="11"/>
      <c r="WCH9" s="11"/>
      <c r="WCI9" s="11"/>
      <c r="WCJ9" s="11"/>
      <c r="WCK9" s="11"/>
      <c r="WCL9" s="11"/>
      <c r="WCM9" s="11"/>
      <c r="WCN9" s="11"/>
      <c r="WCO9" s="11"/>
      <c r="WCP9" s="11"/>
      <c r="WCQ9" s="11"/>
      <c r="WCR9" s="11"/>
      <c r="WCS9" s="11"/>
      <c r="WCT9" s="11"/>
      <c r="WCU9" s="11"/>
      <c r="WCV9" s="11"/>
      <c r="WCW9" s="11"/>
      <c r="WCX9" s="11"/>
      <c r="WCY9" s="11"/>
      <c r="WCZ9" s="11"/>
      <c r="WDA9" s="11"/>
      <c r="WDB9" s="11"/>
      <c r="WDC9" s="11"/>
      <c r="WDD9" s="11"/>
      <c r="WDE9" s="11"/>
      <c r="WDF9" s="11"/>
      <c r="WDG9" s="11"/>
      <c r="WDH9" s="11"/>
      <c r="WDI9" s="11"/>
      <c r="WDJ9" s="11"/>
      <c r="WDK9" s="11"/>
      <c r="WDL9" s="11"/>
      <c r="WDM9" s="11"/>
      <c r="WDN9" s="11"/>
      <c r="WDO9" s="11"/>
      <c r="WDP9" s="11"/>
      <c r="WDQ9" s="11"/>
      <c r="WDR9" s="11"/>
      <c r="WDS9" s="11"/>
      <c r="WDT9" s="11"/>
      <c r="WDU9" s="11"/>
      <c r="WDV9" s="11"/>
      <c r="WDW9" s="11"/>
      <c r="WDX9" s="11"/>
      <c r="WDY9" s="11"/>
      <c r="WDZ9" s="11"/>
      <c r="WEA9" s="11"/>
      <c r="WEB9" s="11"/>
      <c r="WEC9" s="11"/>
      <c r="WED9" s="11"/>
      <c r="WEE9" s="11"/>
      <c r="WEF9" s="11"/>
      <c r="WEG9" s="11"/>
      <c r="WEH9" s="11"/>
      <c r="WEI9" s="11"/>
      <c r="WEJ9" s="11"/>
      <c r="WEK9" s="11"/>
      <c r="WEL9" s="11"/>
      <c r="WEM9" s="11"/>
      <c r="WEN9" s="11"/>
      <c r="WEO9" s="11"/>
      <c r="WEP9" s="11"/>
      <c r="WEQ9" s="11"/>
      <c r="WER9" s="11"/>
      <c r="WES9" s="11"/>
      <c r="WET9" s="11"/>
      <c r="WEU9" s="11"/>
      <c r="WEV9" s="11"/>
      <c r="WEW9" s="11"/>
      <c r="WEX9" s="11"/>
      <c r="WEY9" s="11"/>
      <c r="WEZ9" s="11"/>
      <c r="WFA9" s="11"/>
      <c r="WFB9" s="11"/>
      <c r="WFC9" s="11"/>
      <c r="WFD9" s="11"/>
      <c r="WFE9" s="11"/>
      <c r="WFF9" s="11"/>
      <c r="WFG9" s="11"/>
      <c r="WFH9" s="11"/>
      <c r="WFI9" s="11"/>
      <c r="WFJ9" s="11"/>
      <c r="WFK9" s="11"/>
      <c r="WFL9" s="11"/>
      <c r="WFM9" s="11"/>
      <c r="WFN9" s="11"/>
      <c r="WFO9" s="11"/>
      <c r="WFP9" s="11"/>
      <c r="WFQ9" s="11"/>
      <c r="WFR9" s="11"/>
      <c r="WFS9" s="11"/>
      <c r="WFT9" s="11"/>
      <c r="WFU9" s="11"/>
      <c r="WFV9" s="11"/>
      <c r="WFW9" s="11"/>
      <c r="WFX9" s="11"/>
      <c r="WFY9" s="11"/>
      <c r="WFZ9" s="11"/>
      <c r="WGA9" s="11"/>
      <c r="WGB9" s="11"/>
      <c r="WGC9" s="11"/>
      <c r="WGD9" s="11"/>
      <c r="WGE9" s="11"/>
      <c r="WGF9" s="11"/>
      <c r="WGG9" s="11"/>
      <c r="WGH9" s="11"/>
      <c r="WGI9" s="11"/>
      <c r="WGJ9" s="11"/>
      <c r="WGK9" s="11"/>
      <c r="WGL9" s="11"/>
      <c r="WGM9" s="11"/>
      <c r="WGN9" s="11"/>
      <c r="WGO9" s="11"/>
      <c r="WGP9" s="11"/>
      <c r="WGQ9" s="11"/>
      <c r="WGR9" s="11"/>
      <c r="WGS9" s="11"/>
      <c r="WGT9" s="11"/>
      <c r="WGU9" s="11"/>
      <c r="WGV9" s="11"/>
      <c r="WGW9" s="11"/>
      <c r="WGX9" s="11"/>
      <c r="WGY9" s="11"/>
      <c r="WGZ9" s="11"/>
      <c r="WHA9" s="11"/>
      <c r="WHB9" s="11"/>
      <c r="WHC9" s="11"/>
      <c r="WHD9" s="11"/>
      <c r="WHE9" s="11"/>
      <c r="WHF9" s="11"/>
      <c r="WHG9" s="11"/>
      <c r="WHH9" s="11"/>
      <c r="WHI9" s="11"/>
      <c r="WHJ9" s="11"/>
      <c r="WHK9" s="11"/>
      <c r="WHL9" s="11"/>
      <c r="WHM9" s="11"/>
      <c r="WHN9" s="11"/>
      <c r="WHO9" s="11"/>
      <c r="WHP9" s="11"/>
      <c r="WHQ9" s="11"/>
      <c r="WHR9" s="11"/>
      <c r="WHS9" s="11"/>
      <c r="WHT9" s="11"/>
      <c r="WHU9" s="11"/>
      <c r="WHV9" s="11"/>
      <c r="WHW9" s="11"/>
      <c r="WHX9" s="11"/>
      <c r="WHY9" s="11"/>
      <c r="WHZ9" s="11"/>
      <c r="WIA9" s="11"/>
      <c r="WIB9" s="11"/>
      <c r="WIC9" s="11"/>
      <c r="WID9" s="11"/>
      <c r="WIE9" s="11"/>
      <c r="WIF9" s="11"/>
      <c r="WIG9" s="11"/>
      <c r="WIH9" s="11"/>
      <c r="WII9" s="11"/>
      <c r="WIJ9" s="11"/>
      <c r="WIK9" s="11"/>
      <c r="WIL9" s="11"/>
      <c r="WIM9" s="11"/>
      <c r="WIN9" s="11"/>
      <c r="WIO9" s="11"/>
      <c r="WIP9" s="11"/>
      <c r="WIQ9" s="11"/>
      <c r="WIR9" s="11"/>
      <c r="WIS9" s="11"/>
      <c r="WIT9" s="11"/>
      <c r="WIU9" s="11"/>
      <c r="WIV9" s="11"/>
      <c r="WIW9" s="11"/>
      <c r="WIX9" s="11"/>
      <c r="WIY9" s="11"/>
      <c r="WIZ9" s="11"/>
      <c r="WJA9" s="11"/>
      <c r="WJB9" s="11"/>
      <c r="WJC9" s="11"/>
      <c r="WJD9" s="11"/>
      <c r="WJE9" s="11"/>
      <c r="WJF9" s="11"/>
      <c r="WJG9" s="11"/>
      <c r="WJH9" s="11"/>
      <c r="WJI9" s="11"/>
      <c r="WJJ9" s="11"/>
      <c r="WJK9" s="11"/>
      <c r="WJL9" s="11"/>
      <c r="WJM9" s="11"/>
      <c r="WJN9" s="11"/>
      <c r="WJO9" s="11"/>
      <c r="WJP9" s="11"/>
      <c r="WJQ9" s="11"/>
      <c r="WJR9" s="11"/>
      <c r="WJS9" s="11"/>
      <c r="WJT9" s="11"/>
      <c r="WJU9" s="11"/>
      <c r="WJV9" s="11"/>
      <c r="WJW9" s="11"/>
      <c r="WJX9" s="11"/>
      <c r="WJY9" s="11"/>
      <c r="WJZ9" s="11"/>
      <c r="WKA9" s="11"/>
      <c r="WKB9" s="11"/>
      <c r="WKC9" s="11"/>
      <c r="WKD9" s="11"/>
      <c r="WKE9" s="11"/>
      <c r="WKF9" s="11"/>
      <c r="WKG9" s="11"/>
      <c r="WKH9" s="11"/>
      <c r="WKI9" s="11"/>
      <c r="WKJ9" s="11"/>
      <c r="WKK9" s="11"/>
      <c r="WKL9" s="11"/>
      <c r="WKM9" s="11"/>
      <c r="WKN9" s="11"/>
      <c r="WKO9" s="11"/>
      <c r="WKP9" s="11"/>
      <c r="WKQ9" s="11"/>
      <c r="WKR9" s="11"/>
      <c r="WKS9" s="11"/>
      <c r="WKT9" s="11"/>
      <c r="WKU9" s="11"/>
      <c r="WKV9" s="11"/>
      <c r="WKW9" s="11"/>
      <c r="WKX9" s="11"/>
      <c r="WKY9" s="11"/>
      <c r="WKZ9" s="11"/>
      <c r="WLA9" s="11"/>
      <c r="WLB9" s="11"/>
      <c r="WLC9" s="11"/>
      <c r="WLD9" s="11"/>
      <c r="WLE9" s="11"/>
      <c r="WLF9" s="11"/>
      <c r="WLG9" s="11"/>
      <c r="WLH9" s="11"/>
      <c r="WLI9" s="11"/>
      <c r="WLJ9" s="11"/>
      <c r="WLK9" s="11"/>
      <c r="WLL9" s="11"/>
      <c r="WLM9" s="11"/>
      <c r="WLN9" s="11"/>
      <c r="WLO9" s="11"/>
      <c r="WLP9" s="11"/>
      <c r="WLQ9" s="11"/>
      <c r="WLR9" s="11"/>
      <c r="WLS9" s="11"/>
      <c r="WLT9" s="11"/>
      <c r="WLU9" s="11"/>
      <c r="WLV9" s="11"/>
      <c r="WLW9" s="11"/>
      <c r="WLX9" s="11"/>
      <c r="WLY9" s="11"/>
      <c r="WLZ9" s="11"/>
      <c r="WMA9" s="11"/>
      <c r="WMB9" s="11"/>
      <c r="WMC9" s="11"/>
      <c r="WMD9" s="11"/>
      <c r="WME9" s="11"/>
      <c r="WMF9" s="11"/>
      <c r="WMG9" s="11"/>
      <c r="WMH9" s="11"/>
      <c r="WMI9" s="11"/>
      <c r="WMJ9" s="11"/>
      <c r="WMK9" s="11"/>
      <c r="WML9" s="11"/>
      <c r="WMM9" s="11"/>
      <c r="WMN9" s="11"/>
      <c r="WMO9" s="11"/>
      <c r="WMP9" s="11"/>
      <c r="WMQ9" s="11"/>
      <c r="WMR9" s="11"/>
      <c r="WMS9" s="11"/>
      <c r="WMT9" s="11"/>
      <c r="WMU9" s="11"/>
      <c r="WMV9" s="11"/>
      <c r="WMW9" s="11"/>
      <c r="WMX9" s="11"/>
      <c r="WMY9" s="11"/>
      <c r="WMZ9" s="11"/>
      <c r="WNA9" s="11"/>
      <c r="WNB9" s="11"/>
      <c r="WNC9" s="11"/>
      <c r="WND9" s="11"/>
      <c r="WNE9" s="11"/>
      <c r="WNF9" s="11"/>
      <c r="WNG9" s="11"/>
      <c r="WNH9" s="11"/>
      <c r="WNI9" s="11"/>
      <c r="WNJ9" s="11"/>
      <c r="WNK9" s="11"/>
      <c r="WNL9" s="11"/>
      <c r="WNM9" s="11"/>
      <c r="WNN9" s="11"/>
      <c r="WNO9" s="11"/>
      <c r="WNP9" s="11"/>
      <c r="WNQ9" s="11"/>
      <c r="WNR9" s="11"/>
      <c r="WNS9" s="11"/>
      <c r="WNT9" s="11"/>
      <c r="WNU9" s="11"/>
      <c r="WNV9" s="11"/>
      <c r="WNW9" s="11"/>
      <c r="WNX9" s="11"/>
      <c r="WNY9" s="11"/>
      <c r="WNZ9" s="11"/>
      <c r="WOA9" s="11"/>
      <c r="WOB9" s="11"/>
      <c r="WOC9" s="11"/>
      <c r="WOD9" s="11"/>
      <c r="WOE9" s="11"/>
      <c r="WOF9" s="11"/>
      <c r="WOG9" s="11"/>
      <c r="WOH9" s="11"/>
      <c r="WOI9" s="11"/>
      <c r="WOJ9" s="11"/>
      <c r="WOK9" s="11"/>
      <c r="WOL9" s="11"/>
      <c r="WOM9" s="11"/>
      <c r="WON9" s="11"/>
      <c r="WOO9" s="11"/>
      <c r="WOP9" s="11"/>
      <c r="WOQ9" s="11"/>
      <c r="WOR9" s="11"/>
      <c r="WOS9" s="11"/>
      <c r="WOT9" s="11"/>
      <c r="WOU9" s="11"/>
      <c r="WOV9" s="11"/>
      <c r="WOW9" s="11"/>
      <c r="WOX9" s="11"/>
      <c r="WOY9" s="11"/>
      <c r="WOZ9" s="11"/>
      <c r="WPA9" s="11"/>
      <c r="WPB9" s="11"/>
      <c r="WPC9" s="11"/>
      <c r="WPD9" s="11"/>
      <c r="WPE9" s="11"/>
      <c r="WPF9" s="11"/>
      <c r="WPG9" s="11"/>
      <c r="WPH9" s="11"/>
      <c r="WPI9" s="11"/>
      <c r="WPJ9" s="11"/>
      <c r="WPK9" s="11"/>
      <c r="WPL9" s="11"/>
      <c r="WPM9" s="11"/>
      <c r="WPN9" s="11"/>
      <c r="WPO9" s="11"/>
      <c r="WPP9" s="11"/>
      <c r="WPQ9" s="11"/>
      <c r="WPR9" s="11"/>
      <c r="WPS9" s="11"/>
      <c r="WPT9" s="11"/>
      <c r="WPU9" s="11"/>
      <c r="WPV9" s="11"/>
      <c r="WPW9" s="11"/>
      <c r="WPX9" s="11"/>
      <c r="WPY9" s="11"/>
      <c r="WPZ9" s="11"/>
      <c r="WQA9" s="11"/>
      <c r="WQB9" s="11"/>
      <c r="WQC9" s="11"/>
      <c r="WQD9" s="11"/>
      <c r="WQE9" s="11"/>
      <c r="WQF9" s="11"/>
      <c r="WQG9" s="11"/>
      <c r="WQH9" s="11"/>
      <c r="WQI9" s="11"/>
      <c r="WQJ9" s="11"/>
      <c r="WQK9" s="11"/>
      <c r="WQL9" s="11"/>
      <c r="WQM9" s="11"/>
      <c r="WQN9" s="11"/>
      <c r="WQO9" s="11"/>
      <c r="WQP9" s="11"/>
      <c r="WQQ9" s="11"/>
      <c r="WQR9" s="11"/>
      <c r="WQS9" s="11"/>
      <c r="WQT9" s="11"/>
      <c r="WQU9" s="11"/>
      <c r="WQV9" s="11"/>
      <c r="WQW9" s="11"/>
      <c r="WQX9" s="11"/>
      <c r="WQY9" s="11"/>
      <c r="WQZ9" s="11"/>
      <c r="WRA9" s="11"/>
      <c r="WRB9" s="11"/>
      <c r="WRC9" s="11"/>
      <c r="WRD9" s="11"/>
      <c r="WRE9" s="11"/>
      <c r="WRF9" s="11"/>
      <c r="WRG9" s="11"/>
      <c r="WRH9" s="11"/>
      <c r="WRI9" s="11"/>
      <c r="WRJ9" s="11"/>
      <c r="WRK9" s="11"/>
      <c r="WRL9" s="11"/>
      <c r="WRM9" s="11"/>
      <c r="WRN9" s="11"/>
      <c r="WRO9" s="11"/>
      <c r="WRP9" s="11"/>
      <c r="WRQ9" s="11"/>
      <c r="WRR9" s="11"/>
      <c r="WRS9" s="11"/>
      <c r="WRT9" s="11"/>
      <c r="WRU9" s="11"/>
      <c r="WRV9" s="11"/>
      <c r="WRW9" s="11"/>
      <c r="WRX9" s="11"/>
      <c r="WRY9" s="11"/>
      <c r="WRZ9" s="11"/>
      <c r="WSA9" s="11"/>
      <c r="WSB9" s="11"/>
      <c r="WSC9" s="11"/>
      <c r="WSD9" s="11"/>
      <c r="WSE9" s="11"/>
      <c r="WSF9" s="11"/>
      <c r="WSG9" s="11"/>
      <c r="WSH9" s="11"/>
      <c r="WSI9" s="11"/>
      <c r="WSJ9" s="11"/>
      <c r="WSK9" s="11"/>
      <c r="WSL9" s="11"/>
      <c r="WSM9" s="11"/>
      <c r="WSN9" s="11"/>
      <c r="WSO9" s="11"/>
      <c r="WSP9" s="11"/>
      <c r="WSQ9" s="11"/>
      <c r="WSR9" s="11"/>
      <c r="WSS9" s="11"/>
      <c r="WST9" s="11"/>
      <c r="WSU9" s="11"/>
      <c r="WSV9" s="11"/>
      <c r="WSW9" s="11"/>
      <c r="WSX9" s="11"/>
      <c r="WSY9" s="11"/>
      <c r="WSZ9" s="11"/>
      <c r="WTA9" s="11"/>
      <c r="WTB9" s="11"/>
      <c r="WTC9" s="11"/>
      <c r="WTD9" s="11"/>
      <c r="WTE9" s="11"/>
      <c r="WTF9" s="11"/>
      <c r="WTG9" s="11"/>
      <c r="WTH9" s="11"/>
      <c r="WTI9" s="11"/>
      <c r="WTJ9" s="11"/>
      <c r="WTK9" s="11"/>
      <c r="WTL9" s="11"/>
      <c r="WTM9" s="11"/>
      <c r="WTN9" s="11"/>
      <c r="WTO9" s="11"/>
      <c r="WTP9" s="11"/>
      <c r="WTQ9" s="11"/>
      <c r="WTR9" s="11"/>
      <c r="WTS9" s="11"/>
      <c r="WTT9" s="11"/>
      <c r="WTU9" s="11"/>
      <c r="WTV9" s="11"/>
      <c r="WTW9" s="11"/>
      <c r="WTX9" s="11"/>
      <c r="WTY9" s="11"/>
      <c r="WTZ9" s="11"/>
      <c r="WUA9" s="11"/>
      <c r="WUB9" s="11"/>
      <c r="WUC9" s="11"/>
      <c r="WUD9" s="11"/>
      <c r="WUE9" s="11"/>
      <c r="WUF9" s="11"/>
      <c r="WUG9" s="11"/>
      <c r="WUH9" s="11"/>
      <c r="WUI9" s="11"/>
      <c r="WUJ9" s="11"/>
      <c r="WUK9" s="11"/>
      <c r="WUL9" s="11"/>
      <c r="WUM9" s="11"/>
      <c r="WUN9" s="11"/>
      <c r="WUO9" s="11"/>
      <c r="WUP9" s="11"/>
      <c r="WUQ9" s="11"/>
      <c r="WUR9" s="11"/>
      <c r="WUS9" s="11"/>
      <c r="WUT9" s="11"/>
      <c r="WUU9" s="11"/>
      <c r="WUV9" s="11"/>
      <c r="WUW9" s="11"/>
      <c r="WUX9" s="11"/>
      <c r="WUY9" s="11"/>
      <c r="WUZ9" s="11"/>
      <c r="WVA9" s="11"/>
      <c r="WVB9" s="11"/>
      <c r="WVC9" s="11"/>
      <c r="WVD9" s="11"/>
      <c r="WVE9" s="11"/>
      <c r="WVF9" s="11"/>
      <c r="WVG9" s="11"/>
      <c r="WVH9" s="11"/>
      <c r="WVI9" s="11"/>
      <c r="WVJ9" s="11"/>
      <c r="WVK9" s="11"/>
      <c r="WVL9" s="11"/>
      <c r="WVM9" s="11"/>
      <c r="WVN9" s="11"/>
      <c r="WVO9" s="11"/>
      <c r="WVP9" s="11"/>
      <c r="WVQ9" s="11"/>
      <c r="WVR9" s="11"/>
      <c r="WVS9" s="11"/>
      <c r="WVT9" s="11"/>
      <c r="WVU9" s="11"/>
      <c r="WVV9" s="11"/>
      <c r="WVW9" s="11"/>
      <c r="WVX9" s="11"/>
      <c r="WVY9" s="11"/>
      <c r="WVZ9" s="11"/>
      <c r="WWA9" s="11"/>
      <c r="WWB9" s="11"/>
      <c r="WWC9" s="11"/>
      <c r="WWD9" s="11"/>
      <c r="WWE9" s="11"/>
      <c r="WWF9" s="11"/>
      <c r="WWG9" s="11"/>
      <c r="WWH9" s="11"/>
      <c r="WWI9" s="11"/>
      <c r="WWJ9" s="11"/>
      <c r="WWK9" s="11"/>
      <c r="WWL9" s="11"/>
      <c r="WWM9" s="11"/>
      <c r="WWN9" s="11"/>
      <c r="WWO9" s="11"/>
      <c r="WWP9" s="11"/>
      <c r="WWQ9" s="11"/>
      <c r="WWR9" s="11"/>
      <c r="WWS9" s="11"/>
      <c r="WWT9" s="11"/>
      <c r="WWU9" s="11"/>
      <c r="WWV9" s="11"/>
      <c r="WWW9" s="11"/>
      <c r="WWX9" s="11"/>
      <c r="WWY9" s="11"/>
      <c r="WWZ9" s="11"/>
      <c r="WXA9" s="11"/>
      <c r="WXB9" s="11"/>
      <c r="WXC9" s="11"/>
      <c r="WXD9" s="11"/>
      <c r="WXE9" s="11"/>
      <c r="WXF9" s="11"/>
      <c r="WXG9" s="11"/>
      <c r="WXH9" s="11"/>
      <c r="WXI9" s="11"/>
      <c r="WXJ9" s="11"/>
      <c r="WXK9" s="11"/>
      <c r="WXL9" s="11"/>
      <c r="WXM9" s="11"/>
      <c r="WXN9" s="11"/>
      <c r="WXO9" s="11"/>
      <c r="WXP9" s="11"/>
      <c r="WXQ9" s="11"/>
      <c r="WXR9" s="11"/>
      <c r="WXS9" s="11"/>
      <c r="WXT9" s="11"/>
      <c r="WXU9" s="11"/>
      <c r="WXV9" s="11"/>
      <c r="WXW9" s="11"/>
      <c r="WXX9" s="11"/>
      <c r="WXY9" s="11"/>
      <c r="WXZ9" s="11"/>
      <c r="WYA9" s="11"/>
      <c r="WYB9" s="11"/>
      <c r="WYC9" s="11"/>
      <c r="WYD9" s="11"/>
      <c r="WYE9" s="11"/>
      <c r="WYF9" s="11"/>
      <c r="WYG9" s="11"/>
      <c r="WYH9" s="11"/>
      <c r="WYI9" s="11"/>
      <c r="WYJ9" s="11"/>
      <c r="WYK9" s="11"/>
      <c r="WYL9" s="11"/>
      <c r="WYM9" s="11"/>
      <c r="WYN9" s="11"/>
      <c r="WYO9" s="11"/>
      <c r="WYP9" s="11"/>
      <c r="WYQ9" s="11"/>
      <c r="WYR9" s="11"/>
      <c r="WYS9" s="11"/>
      <c r="WYT9" s="11"/>
      <c r="WYU9" s="11"/>
      <c r="WYV9" s="11"/>
      <c r="WYW9" s="11"/>
      <c r="WYX9" s="11"/>
      <c r="WYY9" s="11"/>
      <c r="WYZ9" s="11"/>
      <c r="WZA9" s="11"/>
      <c r="WZB9" s="11"/>
      <c r="WZC9" s="11"/>
      <c r="WZD9" s="11"/>
      <c r="WZE9" s="11"/>
      <c r="WZF9" s="11"/>
      <c r="WZG9" s="11"/>
      <c r="WZH9" s="11"/>
      <c r="WZI9" s="11"/>
      <c r="WZJ9" s="11"/>
      <c r="WZK9" s="11"/>
      <c r="WZL9" s="11"/>
      <c r="WZM9" s="11"/>
      <c r="WZN9" s="11"/>
      <c r="WZO9" s="11"/>
      <c r="WZP9" s="11"/>
      <c r="WZQ9" s="11"/>
      <c r="WZR9" s="11"/>
      <c r="WZS9" s="11"/>
      <c r="WZT9" s="11"/>
      <c r="WZU9" s="11"/>
      <c r="WZV9" s="11"/>
      <c r="WZW9" s="11"/>
      <c r="WZX9" s="11"/>
      <c r="WZY9" s="11"/>
      <c r="WZZ9" s="11"/>
      <c r="XAA9" s="11"/>
      <c r="XAB9" s="11"/>
      <c r="XAC9" s="11"/>
      <c r="XAD9" s="11"/>
      <c r="XAE9" s="11"/>
      <c r="XAF9" s="11"/>
      <c r="XAG9" s="11"/>
      <c r="XAH9" s="11"/>
      <c r="XAI9" s="11"/>
      <c r="XAJ9" s="11"/>
      <c r="XAK9" s="11"/>
      <c r="XAL9" s="11"/>
      <c r="XAM9" s="11"/>
      <c r="XAN9" s="11"/>
      <c r="XAO9" s="11"/>
      <c r="XAP9" s="11"/>
      <c r="XAQ9" s="11"/>
      <c r="XAR9" s="11"/>
      <c r="XAS9" s="11"/>
      <c r="XAT9" s="11"/>
      <c r="XAU9" s="11"/>
      <c r="XAV9" s="11"/>
      <c r="XAW9" s="11"/>
      <c r="XAX9" s="11"/>
      <c r="XAY9" s="11"/>
      <c r="XAZ9" s="11"/>
      <c r="XBA9" s="11"/>
      <c r="XBB9" s="11"/>
      <c r="XBC9" s="11"/>
      <c r="XBD9" s="11"/>
      <c r="XBE9" s="11"/>
      <c r="XBF9" s="11"/>
      <c r="XBG9" s="11"/>
      <c r="XBH9" s="11"/>
      <c r="XBI9" s="11"/>
      <c r="XBJ9" s="11"/>
      <c r="XBK9" s="11"/>
      <c r="XBL9" s="11"/>
      <c r="XBM9" s="11"/>
      <c r="XBN9" s="11"/>
      <c r="XBO9" s="11"/>
      <c r="XBP9" s="11"/>
      <c r="XBQ9" s="11"/>
      <c r="XBR9" s="11"/>
      <c r="XBS9" s="11"/>
      <c r="XBT9" s="11"/>
      <c r="XBU9" s="11"/>
      <c r="XBV9" s="11"/>
      <c r="XBW9" s="11"/>
      <c r="XBX9" s="11"/>
      <c r="XBY9" s="11"/>
      <c r="XBZ9" s="11"/>
      <c r="XCA9" s="11"/>
      <c r="XCB9" s="11"/>
      <c r="XCC9" s="11"/>
      <c r="XCD9" s="11"/>
      <c r="XCE9" s="11"/>
      <c r="XCF9" s="11"/>
      <c r="XCG9" s="11"/>
      <c r="XCH9" s="11"/>
      <c r="XCI9" s="11"/>
      <c r="XCJ9" s="11"/>
      <c r="XCK9" s="11"/>
      <c r="XCL9" s="11"/>
      <c r="XCM9" s="11"/>
      <c r="XCN9" s="11"/>
      <c r="XCO9" s="11"/>
      <c r="XCP9" s="11"/>
      <c r="XCQ9" s="11"/>
      <c r="XCR9" s="11"/>
      <c r="XCS9" s="11"/>
      <c r="XCT9" s="11"/>
      <c r="XCU9" s="11"/>
      <c r="XCV9" s="11"/>
      <c r="XCW9" s="11"/>
      <c r="XCX9" s="11"/>
      <c r="XCY9" s="11"/>
      <c r="XCZ9" s="11"/>
      <c r="XDA9" s="11"/>
      <c r="XDB9" s="11"/>
      <c r="XDC9" s="11"/>
      <c r="XDD9" s="11"/>
      <c r="XDE9" s="11"/>
      <c r="XDF9" s="11"/>
      <c r="XDG9" s="11"/>
      <c r="XDH9" s="11"/>
      <c r="XDI9" s="11"/>
      <c r="XDJ9" s="11"/>
      <c r="XDK9" s="11"/>
      <c r="XDL9" s="11"/>
      <c r="XDM9" s="11"/>
      <c r="XDN9" s="11"/>
      <c r="XDO9" s="11"/>
      <c r="XDP9" s="11"/>
      <c r="XDQ9" s="11"/>
      <c r="XDR9" s="11"/>
      <c r="XDS9" s="11"/>
      <c r="XDT9" s="11"/>
      <c r="XDU9" s="11"/>
      <c r="XDV9" s="11"/>
      <c r="XDW9" s="11"/>
      <c r="XDX9" s="11"/>
      <c r="XDY9" s="11"/>
      <c r="XDZ9" s="11"/>
      <c r="XEA9" s="11"/>
      <c r="XEB9" s="11"/>
      <c r="XEC9" s="11"/>
      <c r="XED9" s="11"/>
      <c r="XEE9" s="11"/>
      <c r="XEF9" s="11"/>
      <c r="XEG9" s="11"/>
      <c r="XEH9" s="11"/>
      <c r="XEI9" s="11"/>
      <c r="XEJ9" s="11"/>
      <c r="XEK9" s="11"/>
      <c r="XEL9" s="11"/>
      <c r="XEM9" s="11"/>
      <c r="XEN9" s="11"/>
      <c r="XEO9" s="11"/>
      <c r="XEP9" s="11"/>
      <c r="XEQ9" s="11"/>
      <c r="XER9" s="11"/>
      <c r="XES9" s="11"/>
      <c r="XET9" s="11"/>
      <c r="XEU9" s="11"/>
    </row>
    <row r="10" spans="1:16375" s="350" customFormat="1" ht="38.25" customHeight="1" x14ac:dyDescent="0.2">
      <c r="B10" s="747" t="s">
        <v>14720</v>
      </c>
      <c r="C10" s="747" t="s">
        <v>16645</v>
      </c>
      <c r="D10" s="747" t="s">
        <v>14907</v>
      </c>
      <c r="E10" s="748" t="s">
        <v>390</v>
      </c>
      <c r="F10" s="749" t="s">
        <v>14908</v>
      </c>
      <c r="G10" s="747" t="s">
        <v>14781</v>
      </c>
      <c r="H10" s="763">
        <v>2500</v>
      </c>
      <c r="I10" s="759"/>
      <c r="J10" s="759">
        <f t="shared" ref="J10:J20" si="2">ROUND((I10*1.2875),2)</f>
        <v>0</v>
      </c>
      <c r="K10" s="758">
        <f t="shared" si="0"/>
        <v>0</v>
      </c>
      <c r="L10" s="758">
        <f t="shared" si="1"/>
        <v>0</v>
      </c>
      <c r="M10" s="349"/>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row>
    <row r="11" spans="1:16375" s="350" customFormat="1" ht="51.75" customHeight="1" x14ac:dyDescent="0.2">
      <c r="B11" s="747" t="s">
        <v>14721</v>
      </c>
      <c r="C11" s="747" t="s">
        <v>16645</v>
      </c>
      <c r="D11" s="747" t="s">
        <v>387</v>
      </c>
      <c r="E11" s="748" t="s">
        <v>390</v>
      </c>
      <c r="F11" s="749" t="s">
        <v>14902</v>
      </c>
      <c r="G11" s="747" t="s">
        <v>14791</v>
      </c>
      <c r="H11" s="758">
        <v>750</v>
      </c>
      <c r="I11" s="759"/>
      <c r="J11" s="759">
        <f t="shared" si="2"/>
        <v>0</v>
      </c>
      <c r="K11" s="758">
        <f t="shared" si="0"/>
        <v>0</v>
      </c>
      <c r="L11" s="758">
        <f t="shared" si="1"/>
        <v>0</v>
      </c>
      <c r="M11" s="349"/>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c r="KU11" s="11"/>
      <c r="KV11" s="11"/>
      <c r="KW11" s="11"/>
      <c r="KX11" s="11"/>
      <c r="KY11" s="11"/>
      <c r="KZ11" s="11"/>
      <c r="LA11" s="11"/>
      <c r="LB11" s="11"/>
      <c r="LC11" s="11"/>
      <c r="LD11" s="11"/>
      <c r="LE11" s="11"/>
      <c r="LF11" s="11"/>
      <c r="LG11" s="11"/>
      <c r="LH11" s="11"/>
      <c r="LI11" s="11"/>
      <c r="LJ11" s="11"/>
      <c r="LK11" s="11"/>
      <c r="LL11" s="11"/>
      <c r="LM11" s="11"/>
      <c r="LN11" s="11"/>
      <c r="LO11" s="11"/>
      <c r="LP11" s="11"/>
      <c r="LQ11" s="11"/>
      <c r="LR11" s="11"/>
      <c r="LS11" s="11"/>
      <c r="LT11" s="11"/>
      <c r="LU11" s="11"/>
      <c r="LV11" s="11"/>
      <c r="LW11" s="11"/>
      <c r="LX11" s="11"/>
      <c r="LY11" s="11"/>
      <c r="LZ11" s="11"/>
      <c r="MA11" s="11"/>
      <c r="MB11" s="11"/>
      <c r="MC11" s="11"/>
      <c r="MD11" s="11"/>
      <c r="ME11" s="11"/>
      <c r="MF11" s="11"/>
      <c r="MG11" s="11"/>
      <c r="MH11" s="11"/>
      <c r="MI11" s="11"/>
      <c r="MJ11" s="11"/>
      <c r="MK11" s="11"/>
      <c r="ML11" s="11"/>
      <c r="MM11" s="11"/>
      <c r="MN11" s="11"/>
      <c r="MO11" s="11"/>
      <c r="MP11" s="11"/>
      <c r="MQ11" s="11"/>
      <c r="MR11" s="11"/>
      <c r="MS11" s="11"/>
      <c r="MT11" s="11"/>
      <c r="MU11" s="11"/>
      <c r="MV11" s="11"/>
      <c r="MW11" s="11"/>
      <c r="MX11" s="11"/>
      <c r="MY11" s="11"/>
      <c r="MZ11" s="11"/>
      <c r="NA11" s="11"/>
      <c r="NB11" s="11"/>
      <c r="NC11" s="11"/>
      <c r="ND11" s="11"/>
      <c r="NE11" s="11"/>
      <c r="NF11" s="11"/>
      <c r="NG11" s="11"/>
      <c r="NH11" s="11"/>
      <c r="NI11" s="11"/>
      <c r="NJ11" s="11"/>
      <c r="NK11" s="11"/>
      <c r="NL11" s="11"/>
      <c r="NM11" s="11"/>
      <c r="NN11" s="11"/>
      <c r="NO11" s="11"/>
      <c r="NP11" s="11"/>
      <c r="NQ11" s="11"/>
      <c r="NR11" s="11"/>
      <c r="NS11" s="11"/>
      <c r="NT11" s="11"/>
      <c r="NU11" s="11"/>
      <c r="NV11" s="11"/>
      <c r="NW11" s="11"/>
      <c r="NX11" s="11"/>
      <c r="NY11" s="11"/>
      <c r="NZ11" s="11"/>
      <c r="OA11" s="11"/>
      <c r="OB11" s="11"/>
      <c r="OC11" s="11"/>
      <c r="OD11" s="11"/>
      <c r="OE11" s="11"/>
      <c r="OF11" s="11"/>
      <c r="OG11" s="11"/>
      <c r="OH11" s="11"/>
      <c r="OI11" s="11"/>
      <c r="OJ11" s="11"/>
      <c r="OK11" s="11"/>
      <c r="OL11" s="11"/>
      <c r="OM11" s="11"/>
      <c r="ON11" s="11"/>
      <c r="OO11" s="11"/>
      <c r="OP11" s="11"/>
      <c r="OQ11" s="11"/>
      <c r="OR11" s="11"/>
      <c r="OS11" s="11"/>
      <c r="OT11" s="11"/>
      <c r="OU11" s="11"/>
      <c r="OV11" s="11"/>
      <c r="OW11" s="11"/>
      <c r="OX11" s="11"/>
      <c r="OY11" s="11"/>
      <c r="OZ11" s="11"/>
      <c r="PA11" s="11"/>
      <c r="PB11" s="11"/>
      <c r="PC11" s="11"/>
      <c r="PD11" s="11"/>
      <c r="PE11" s="11"/>
      <c r="PF11" s="11"/>
      <c r="PG11" s="11"/>
      <c r="PH11" s="11"/>
      <c r="PI11" s="11"/>
      <c r="PJ11" s="11"/>
      <c r="PK11" s="11"/>
      <c r="PL11" s="11"/>
      <c r="PM11" s="11"/>
      <c r="PN11" s="11"/>
      <c r="PO11" s="11"/>
      <c r="PP11" s="11"/>
      <c r="PQ11" s="11"/>
      <c r="PR11" s="11"/>
      <c r="PS11" s="11"/>
      <c r="PT11" s="11"/>
      <c r="PU11" s="11"/>
      <c r="PV11" s="11"/>
      <c r="PW11" s="11"/>
      <c r="PX11" s="11"/>
      <c r="PY11" s="11"/>
      <c r="PZ11" s="11"/>
      <c r="QA11" s="11"/>
      <c r="QB11" s="11"/>
      <c r="QC11" s="11"/>
      <c r="QD11" s="11"/>
      <c r="QE11" s="11"/>
      <c r="QF11" s="11"/>
      <c r="QG11" s="11"/>
      <c r="QH11" s="11"/>
      <c r="QI11" s="11"/>
      <c r="QJ11" s="11"/>
      <c r="QK11" s="11"/>
      <c r="QL11" s="11"/>
      <c r="QM11" s="11"/>
      <c r="QN11" s="11"/>
      <c r="QO11" s="11"/>
      <c r="QP11" s="11"/>
      <c r="QQ11" s="11"/>
      <c r="QR11" s="11"/>
      <c r="QS11" s="11"/>
      <c r="QT11" s="11"/>
      <c r="QU11" s="11"/>
      <c r="QV11" s="11"/>
      <c r="QW11" s="11"/>
      <c r="QX11" s="11"/>
      <c r="QY11" s="11"/>
      <c r="QZ11" s="11"/>
      <c r="RA11" s="11"/>
      <c r="RB11" s="11"/>
      <c r="RC11" s="11"/>
      <c r="RD11" s="11"/>
      <c r="RE11" s="11"/>
      <c r="RF11" s="11"/>
      <c r="RG11" s="11"/>
      <c r="RH11" s="11"/>
      <c r="RI11" s="11"/>
      <c r="RJ11" s="11"/>
      <c r="RK11" s="11"/>
      <c r="RL11" s="11"/>
      <c r="RM11" s="11"/>
      <c r="RN11" s="11"/>
      <c r="RO11" s="11"/>
      <c r="RP11" s="11"/>
      <c r="RQ11" s="11"/>
      <c r="RR11" s="11"/>
      <c r="RS11" s="11"/>
      <c r="RT11" s="11"/>
      <c r="RU11" s="11"/>
      <c r="RV11" s="11"/>
      <c r="RW11" s="11"/>
      <c r="RX11" s="11"/>
      <c r="RY11" s="11"/>
      <c r="RZ11" s="11"/>
      <c r="SA11" s="11"/>
      <c r="SB11" s="11"/>
      <c r="SC11" s="11"/>
      <c r="SD11" s="11"/>
      <c r="SE11" s="11"/>
      <c r="SF11" s="11"/>
      <c r="SG11" s="11"/>
      <c r="SH11" s="11"/>
      <c r="SI11" s="11"/>
      <c r="SJ11" s="11"/>
      <c r="SK11" s="11"/>
      <c r="SL11" s="11"/>
      <c r="SM11" s="11"/>
      <c r="SN11" s="11"/>
      <c r="SO11" s="11"/>
      <c r="SP11" s="11"/>
      <c r="SQ11" s="11"/>
      <c r="SR11" s="11"/>
      <c r="SS11" s="11"/>
      <c r="ST11" s="11"/>
      <c r="SU11" s="11"/>
      <c r="SV11" s="11"/>
      <c r="SW11" s="11"/>
      <c r="SX11" s="11"/>
      <c r="SY11" s="11"/>
      <c r="SZ11" s="11"/>
      <c r="TA11" s="11"/>
      <c r="TB11" s="11"/>
      <c r="TC11" s="11"/>
      <c r="TD11" s="11"/>
      <c r="TE11" s="11"/>
      <c r="TF11" s="11"/>
      <c r="TG11" s="11"/>
      <c r="TH11" s="11"/>
      <c r="TI11" s="11"/>
      <c r="TJ11" s="11"/>
      <c r="TK11" s="11"/>
      <c r="TL11" s="11"/>
      <c r="TM11" s="11"/>
      <c r="TN11" s="11"/>
      <c r="TO11" s="11"/>
      <c r="TP11" s="11"/>
      <c r="TQ11" s="11"/>
      <c r="TR11" s="11"/>
      <c r="TS11" s="11"/>
      <c r="TT11" s="11"/>
      <c r="TU11" s="11"/>
      <c r="TV11" s="11"/>
      <c r="TW11" s="11"/>
      <c r="TX11" s="11"/>
      <c r="TY11" s="11"/>
      <c r="TZ11" s="11"/>
      <c r="UA11" s="11"/>
      <c r="UB11" s="11"/>
      <c r="UC11" s="11"/>
      <c r="UD11" s="11"/>
      <c r="UE11" s="11"/>
      <c r="UF11" s="11"/>
      <c r="UG11" s="11"/>
      <c r="UH11" s="11"/>
      <c r="UI11" s="11"/>
      <c r="UJ11" s="11"/>
      <c r="UK11" s="11"/>
      <c r="UL11" s="11"/>
      <c r="UM11" s="11"/>
      <c r="UN11" s="11"/>
      <c r="UO11" s="11"/>
      <c r="UP11" s="11"/>
      <c r="UQ11" s="11"/>
      <c r="UR11" s="11"/>
      <c r="US11" s="11"/>
      <c r="UT11" s="11"/>
      <c r="UU11" s="11"/>
      <c r="UV11" s="11"/>
      <c r="UW11" s="11"/>
      <c r="UX11" s="11"/>
      <c r="UY11" s="11"/>
      <c r="UZ11" s="11"/>
      <c r="VA11" s="11"/>
      <c r="VB11" s="11"/>
      <c r="VC11" s="11"/>
      <c r="VD11" s="11"/>
      <c r="VE11" s="11"/>
      <c r="VF11" s="11"/>
      <c r="VG11" s="11"/>
      <c r="VH11" s="11"/>
      <c r="VI11" s="11"/>
      <c r="VJ11" s="11"/>
      <c r="VK11" s="11"/>
      <c r="VL11" s="11"/>
      <c r="VM11" s="11"/>
      <c r="VN11" s="11"/>
      <c r="VO11" s="11"/>
      <c r="VP11" s="11"/>
      <c r="VQ11" s="11"/>
      <c r="VR11" s="11"/>
      <c r="VS11" s="11"/>
      <c r="VT11" s="11"/>
      <c r="VU11" s="11"/>
      <c r="VV11" s="11"/>
      <c r="VW11" s="11"/>
      <c r="VX11" s="11"/>
      <c r="VY11" s="11"/>
      <c r="VZ11" s="11"/>
      <c r="WA11" s="11"/>
      <c r="WB11" s="11"/>
      <c r="WC11" s="11"/>
      <c r="WD11" s="11"/>
      <c r="WE11" s="11"/>
      <c r="WF11" s="11"/>
      <c r="WG11" s="11"/>
      <c r="WH11" s="11"/>
      <c r="WI11" s="11"/>
      <c r="WJ11" s="11"/>
      <c r="WK11" s="11"/>
      <c r="WL11" s="11"/>
      <c r="WM11" s="11"/>
      <c r="WN11" s="11"/>
      <c r="WO11" s="11"/>
      <c r="WP11" s="11"/>
      <c r="WQ11" s="11"/>
      <c r="WR11" s="11"/>
      <c r="WS11" s="11"/>
      <c r="WT11" s="11"/>
      <c r="WU11" s="11"/>
      <c r="WV11" s="11"/>
      <c r="WW11" s="11"/>
      <c r="WX11" s="11"/>
      <c r="WY11" s="11"/>
      <c r="WZ11" s="11"/>
      <c r="XA11" s="11"/>
      <c r="XB11" s="11"/>
      <c r="XC11" s="11"/>
      <c r="XD11" s="11"/>
      <c r="XE11" s="11"/>
      <c r="XF11" s="11"/>
      <c r="XG11" s="11"/>
      <c r="XH11" s="11"/>
      <c r="XI11" s="11"/>
      <c r="XJ11" s="11"/>
      <c r="XK11" s="11"/>
      <c r="XL11" s="11"/>
      <c r="XM11" s="11"/>
      <c r="XN11" s="11"/>
      <c r="XO11" s="11"/>
      <c r="XP11" s="11"/>
      <c r="XQ11" s="11"/>
      <c r="XR11" s="11"/>
      <c r="XS11" s="11"/>
      <c r="XT11" s="11"/>
      <c r="XU11" s="11"/>
      <c r="XV11" s="11"/>
      <c r="XW11" s="11"/>
      <c r="XX11" s="11"/>
      <c r="XY11" s="11"/>
      <c r="XZ11" s="11"/>
      <c r="YA11" s="11"/>
      <c r="YB11" s="11"/>
      <c r="YC11" s="11"/>
      <c r="YD11" s="11"/>
      <c r="YE11" s="11"/>
      <c r="YF11" s="11"/>
      <c r="YG11" s="11"/>
      <c r="YH11" s="11"/>
      <c r="YI11" s="11"/>
      <c r="YJ11" s="11"/>
      <c r="YK11" s="11"/>
      <c r="YL11" s="11"/>
      <c r="YM11" s="11"/>
      <c r="YN11" s="11"/>
      <c r="YO11" s="11"/>
      <c r="YP11" s="11"/>
      <c r="YQ11" s="11"/>
      <c r="YR11" s="11"/>
      <c r="YS11" s="11"/>
      <c r="YT11" s="11"/>
      <c r="YU11" s="11"/>
      <c r="YV11" s="11"/>
      <c r="YW11" s="11"/>
      <c r="YX11" s="11"/>
      <c r="YY11" s="11"/>
      <c r="YZ11" s="11"/>
      <c r="ZA11" s="11"/>
      <c r="ZB11" s="11"/>
      <c r="ZC11" s="11"/>
      <c r="ZD11" s="11"/>
      <c r="ZE11" s="11"/>
      <c r="ZF11" s="11"/>
      <c r="ZG11" s="11"/>
      <c r="ZH11" s="11"/>
      <c r="ZI11" s="11"/>
      <c r="ZJ11" s="11"/>
      <c r="ZK11" s="11"/>
      <c r="ZL11" s="11"/>
      <c r="ZM11" s="11"/>
      <c r="ZN11" s="11"/>
      <c r="ZO11" s="11"/>
      <c r="ZP11" s="11"/>
      <c r="ZQ11" s="11"/>
      <c r="ZR11" s="11"/>
      <c r="ZS11" s="11"/>
      <c r="ZT11" s="11"/>
      <c r="ZU11" s="11"/>
      <c r="ZV11" s="11"/>
      <c r="ZW11" s="11"/>
      <c r="ZX11" s="11"/>
      <c r="ZY11" s="11"/>
      <c r="ZZ11" s="11"/>
      <c r="AAA11" s="11"/>
      <c r="AAB11" s="11"/>
      <c r="AAC11" s="11"/>
      <c r="AAD11" s="11"/>
      <c r="AAE11" s="11"/>
      <c r="AAF11" s="11"/>
      <c r="AAG11" s="11"/>
      <c r="AAH11" s="11"/>
      <c r="AAI11" s="11"/>
      <c r="AAJ11" s="11"/>
      <c r="AAK11" s="11"/>
      <c r="AAL11" s="11"/>
      <c r="AAM11" s="11"/>
      <c r="AAN11" s="11"/>
      <c r="AAO11" s="11"/>
      <c r="AAP11" s="11"/>
      <c r="AAQ11" s="11"/>
      <c r="AAR11" s="11"/>
      <c r="AAS11" s="11"/>
      <c r="AAT11" s="11"/>
      <c r="AAU11" s="11"/>
      <c r="AAV11" s="11"/>
      <c r="AAW11" s="11"/>
      <c r="AAX11" s="11"/>
      <c r="AAY11" s="11"/>
      <c r="AAZ11" s="11"/>
      <c r="ABA11" s="11"/>
      <c r="ABB11" s="11"/>
      <c r="ABC11" s="11"/>
      <c r="ABD11" s="11"/>
      <c r="ABE11" s="11"/>
      <c r="ABF11" s="11"/>
      <c r="ABG11" s="11"/>
      <c r="ABH11" s="11"/>
      <c r="ABI11" s="11"/>
      <c r="ABJ11" s="11"/>
      <c r="ABK11" s="11"/>
      <c r="ABL11" s="11"/>
      <c r="ABM11" s="11"/>
      <c r="ABN11" s="11"/>
      <c r="ABO11" s="11"/>
      <c r="ABP11" s="11"/>
      <c r="ABQ11" s="11"/>
      <c r="ABR11" s="11"/>
      <c r="ABS11" s="11"/>
      <c r="ABT11" s="11"/>
      <c r="ABU11" s="11"/>
      <c r="ABV11" s="11"/>
      <c r="ABW11" s="11"/>
      <c r="ABX11" s="11"/>
      <c r="ABY11" s="11"/>
      <c r="ABZ11" s="11"/>
      <c r="ACA11" s="11"/>
      <c r="ACB11" s="11"/>
      <c r="ACC11" s="11"/>
      <c r="ACD11" s="11"/>
      <c r="ACE11" s="11"/>
      <c r="ACF11" s="11"/>
      <c r="ACG11" s="11"/>
      <c r="ACH11" s="11"/>
      <c r="ACI11" s="11"/>
      <c r="ACJ11" s="11"/>
      <c r="ACK11" s="11"/>
      <c r="ACL11" s="11"/>
      <c r="ACM11" s="11"/>
      <c r="ACN11" s="11"/>
      <c r="ACO11" s="11"/>
      <c r="ACP11" s="11"/>
      <c r="ACQ11" s="11"/>
      <c r="ACR11" s="11"/>
      <c r="ACS11" s="11"/>
      <c r="ACT11" s="11"/>
      <c r="ACU11" s="11"/>
      <c r="ACV11" s="11"/>
      <c r="ACW11" s="11"/>
      <c r="ACX11" s="11"/>
      <c r="ACY11" s="11"/>
      <c r="ACZ11" s="11"/>
      <c r="ADA11" s="11"/>
      <c r="ADB11" s="11"/>
      <c r="ADC11" s="11"/>
      <c r="ADD11" s="11"/>
      <c r="ADE11" s="11"/>
      <c r="ADF11" s="11"/>
      <c r="ADG11" s="11"/>
      <c r="ADH11" s="11"/>
      <c r="ADI11" s="11"/>
      <c r="ADJ11" s="11"/>
      <c r="ADK11" s="11"/>
      <c r="ADL11" s="11"/>
      <c r="ADM11" s="11"/>
      <c r="ADN11" s="11"/>
      <c r="ADO11" s="11"/>
      <c r="ADP11" s="11"/>
      <c r="ADQ11" s="11"/>
      <c r="ADR11" s="11"/>
      <c r="ADS11" s="11"/>
      <c r="ADT11" s="11"/>
      <c r="ADU11" s="11"/>
      <c r="ADV11" s="11"/>
      <c r="ADW11" s="11"/>
      <c r="ADX11" s="11"/>
      <c r="ADY11" s="11"/>
      <c r="ADZ11" s="11"/>
      <c r="AEA11" s="11"/>
      <c r="AEB11" s="11"/>
      <c r="AEC11" s="11"/>
      <c r="AED11" s="11"/>
      <c r="AEE11" s="11"/>
      <c r="AEF11" s="11"/>
      <c r="AEG11" s="11"/>
      <c r="AEH11" s="11"/>
      <c r="AEI11" s="11"/>
      <c r="AEJ11" s="11"/>
      <c r="AEK11" s="11"/>
      <c r="AEL11" s="11"/>
      <c r="AEM11" s="11"/>
      <c r="AEN11" s="11"/>
      <c r="AEO11" s="11"/>
      <c r="AEP11" s="11"/>
      <c r="AEQ11" s="11"/>
      <c r="AER11" s="11"/>
      <c r="AES11" s="11"/>
      <c r="AET11" s="11"/>
      <c r="AEU11" s="11"/>
      <c r="AEV11" s="11"/>
      <c r="AEW11" s="11"/>
      <c r="AEX11" s="11"/>
      <c r="AEY11" s="11"/>
      <c r="AEZ11" s="11"/>
      <c r="AFA11" s="11"/>
      <c r="AFB11" s="11"/>
      <c r="AFC11" s="11"/>
      <c r="AFD11" s="11"/>
      <c r="AFE11" s="11"/>
      <c r="AFF11" s="11"/>
      <c r="AFG11" s="11"/>
      <c r="AFH11" s="11"/>
      <c r="AFI11" s="11"/>
      <c r="AFJ11" s="11"/>
      <c r="AFK11" s="11"/>
      <c r="AFL11" s="11"/>
      <c r="AFM11" s="11"/>
      <c r="AFN11" s="11"/>
      <c r="AFO11" s="11"/>
      <c r="AFP11" s="11"/>
      <c r="AFQ11" s="11"/>
      <c r="AFR11" s="11"/>
      <c r="AFS11" s="11"/>
      <c r="AFT11" s="11"/>
      <c r="AFU11" s="11"/>
      <c r="AFV11" s="11"/>
      <c r="AFW11" s="11"/>
      <c r="AFX11" s="11"/>
      <c r="AFY11" s="11"/>
      <c r="AFZ11" s="11"/>
      <c r="AGA11" s="11"/>
      <c r="AGB11" s="11"/>
      <c r="AGC11" s="11"/>
      <c r="AGD11" s="11"/>
      <c r="AGE11" s="11"/>
      <c r="AGF11" s="11"/>
      <c r="AGG11" s="11"/>
      <c r="AGH11" s="11"/>
      <c r="AGI11" s="11"/>
      <c r="AGJ11" s="11"/>
      <c r="AGK11" s="11"/>
      <c r="AGL11" s="11"/>
      <c r="AGM11" s="11"/>
      <c r="AGN11" s="11"/>
      <c r="AGO11" s="11"/>
      <c r="AGP11" s="11"/>
      <c r="AGQ11" s="11"/>
      <c r="AGR11" s="11"/>
      <c r="AGS11" s="11"/>
      <c r="AGT11" s="11"/>
      <c r="AGU11" s="11"/>
      <c r="AGV11" s="11"/>
      <c r="AGW11" s="11"/>
      <c r="AGX11" s="11"/>
      <c r="AGY11" s="11"/>
      <c r="AGZ11" s="11"/>
      <c r="AHA11" s="11"/>
      <c r="AHB11" s="11"/>
      <c r="AHC11" s="11"/>
      <c r="AHD11" s="11"/>
      <c r="AHE11" s="11"/>
      <c r="AHF11" s="11"/>
      <c r="AHG11" s="11"/>
      <c r="AHH11" s="11"/>
      <c r="AHI11" s="11"/>
      <c r="AHJ11" s="11"/>
      <c r="AHK11" s="11"/>
      <c r="AHL11" s="11"/>
      <c r="AHM11" s="11"/>
      <c r="AHN11" s="11"/>
      <c r="AHO11" s="11"/>
      <c r="AHP11" s="11"/>
      <c r="AHQ11" s="11"/>
      <c r="AHR11" s="11"/>
      <c r="AHS11" s="11"/>
      <c r="AHT11" s="11"/>
      <c r="AHU11" s="11"/>
      <c r="AHV11" s="11"/>
      <c r="AHW11" s="11"/>
      <c r="AHX11" s="11"/>
      <c r="AHY11" s="11"/>
      <c r="AHZ11" s="11"/>
      <c r="AIA11" s="11"/>
      <c r="AIB11" s="11"/>
      <c r="AIC11" s="11"/>
      <c r="AID11" s="11"/>
      <c r="AIE11" s="11"/>
      <c r="AIF11" s="11"/>
      <c r="AIG11" s="11"/>
      <c r="AIH11" s="11"/>
      <c r="AII11" s="11"/>
      <c r="AIJ11" s="11"/>
      <c r="AIK11" s="11"/>
      <c r="AIL11" s="11"/>
      <c r="AIM11" s="11"/>
      <c r="AIN11" s="11"/>
      <c r="AIO11" s="11"/>
      <c r="AIP11" s="11"/>
      <c r="AIQ11" s="11"/>
      <c r="AIR11" s="11"/>
      <c r="AIS11" s="11"/>
      <c r="AIT11" s="11"/>
      <c r="AIU11" s="11"/>
      <c r="AIV11" s="11"/>
      <c r="AIW11" s="11"/>
      <c r="AIX11" s="11"/>
      <c r="AIY11" s="11"/>
      <c r="AIZ11" s="11"/>
      <c r="AJA11" s="11"/>
      <c r="AJB11" s="11"/>
      <c r="AJC11" s="11"/>
      <c r="AJD11" s="11"/>
      <c r="AJE11" s="11"/>
      <c r="AJF11" s="11"/>
      <c r="AJG11" s="11"/>
      <c r="AJH11" s="11"/>
      <c r="AJI11" s="11"/>
      <c r="AJJ11" s="11"/>
      <c r="AJK11" s="11"/>
      <c r="AJL11" s="11"/>
      <c r="AJM11" s="11"/>
      <c r="AJN11" s="11"/>
      <c r="AJO11" s="11"/>
      <c r="AJP11" s="11"/>
      <c r="AJQ11" s="11"/>
      <c r="AJR11" s="11"/>
      <c r="AJS11" s="11"/>
      <c r="AJT11" s="11"/>
      <c r="AJU11" s="11"/>
      <c r="AJV11" s="11"/>
      <c r="AJW11" s="11"/>
      <c r="AJX11" s="11"/>
      <c r="AJY11" s="11"/>
      <c r="AJZ11" s="11"/>
      <c r="AKA11" s="11"/>
      <c r="AKB11" s="11"/>
      <c r="AKC11" s="11"/>
      <c r="AKD11" s="11"/>
      <c r="AKE11" s="11"/>
      <c r="AKF11" s="11"/>
      <c r="AKG11" s="11"/>
      <c r="AKH11" s="11"/>
      <c r="AKI11" s="11"/>
      <c r="AKJ11" s="11"/>
      <c r="AKK11" s="11"/>
      <c r="AKL11" s="11"/>
      <c r="AKM11" s="11"/>
      <c r="AKN11" s="11"/>
      <c r="AKO11" s="11"/>
      <c r="AKP11" s="11"/>
      <c r="AKQ11" s="11"/>
      <c r="AKR11" s="11"/>
      <c r="AKS11" s="11"/>
      <c r="AKT11" s="11"/>
      <c r="AKU11" s="11"/>
      <c r="AKV11" s="11"/>
      <c r="AKW11" s="11"/>
      <c r="AKX11" s="11"/>
      <c r="AKY11" s="11"/>
      <c r="AKZ11" s="11"/>
      <c r="ALA11" s="11"/>
      <c r="ALB11" s="11"/>
      <c r="ALC11" s="11"/>
      <c r="ALD11" s="11"/>
      <c r="ALE11" s="11"/>
      <c r="ALF11" s="11"/>
      <c r="ALG11" s="11"/>
      <c r="ALH11" s="11"/>
      <c r="ALI11" s="11"/>
      <c r="ALJ11" s="11"/>
      <c r="ALK11" s="11"/>
      <c r="ALL11" s="11"/>
      <c r="ALM11" s="11"/>
      <c r="ALN11" s="11"/>
      <c r="ALO11" s="11"/>
      <c r="ALP11" s="11"/>
      <c r="ALQ11" s="11"/>
      <c r="ALR11" s="11"/>
      <c r="ALS11" s="11"/>
      <c r="ALT11" s="11"/>
      <c r="ALU11" s="11"/>
      <c r="ALV11" s="11"/>
      <c r="ALW11" s="11"/>
      <c r="ALX11" s="11"/>
      <c r="ALY11" s="11"/>
      <c r="ALZ11" s="11"/>
      <c r="AMA11" s="11"/>
      <c r="AMB11" s="11"/>
      <c r="AMC11" s="11"/>
      <c r="AMD11" s="11"/>
      <c r="AME11" s="11"/>
      <c r="AMF11" s="11"/>
      <c r="AMG11" s="11"/>
      <c r="AMH11" s="11"/>
      <c r="AMI11" s="11"/>
      <c r="AMJ11" s="11"/>
      <c r="AMK11" s="11"/>
      <c r="AML11" s="11"/>
      <c r="AMM11" s="11"/>
      <c r="AMN11" s="11"/>
      <c r="AMO11" s="11"/>
      <c r="AMP11" s="11"/>
      <c r="AMQ11" s="11"/>
      <c r="AMR11" s="11"/>
      <c r="AMS11" s="11"/>
      <c r="AMT11" s="11"/>
      <c r="AMU11" s="11"/>
      <c r="AMV11" s="11"/>
      <c r="AMW11" s="11"/>
      <c r="AMX11" s="11"/>
      <c r="AMY11" s="11"/>
      <c r="AMZ11" s="11"/>
      <c r="ANA11" s="11"/>
      <c r="ANB11" s="11"/>
      <c r="ANC11" s="11"/>
      <c r="AND11" s="11"/>
      <c r="ANE11" s="11"/>
      <c r="ANF11" s="11"/>
      <c r="ANG11" s="11"/>
      <c r="ANH11" s="11"/>
      <c r="ANI11" s="11"/>
      <c r="ANJ11" s="11"/>
      <c r="ANK11" s="11"/>
      <c r="ANL11" s="11"/>
      <c r="ANM11" s="11"/>
      <c r="ANN11" s="11"/>
      <c r="ANO11" s="11"/>
      <c r="ANP11" s="11"/>
      <c r="ANQ11" s="11"/>
      <c r="ANR11" s="11"/>
      <c r="ANS11" s="11"/>
      <c r="ANT11" s="11"/>
      <c r="ANU11" s="11"/>
      <c r="ANV11" s="11"/>
      <c r="ANW11" s="11"/>
      <c r="ANX11" s="11"/>
      <c r="ANY11" s="11"/>
      <c r="ANZ11" s="11"/>
      <c r="AOA11" s="11"/>
      <c r="AOB11" s="11"/>
      <c r="AOC11" s="11"/>
      <c r="AOD11" s="11"/>
      <c r="AOE11" s="11"/>
      <c r="AOF11" s="11"/>
      <c r="AOG11" s="11"/>
      <c r="AOH11" s="11"/>
      <c r="AOI11" s="11"/>
      <c r="AOJ11" s="11"/>
      <c r="AOK11" s="11"/>
      <c r="AOL11" s="11"/>
      <c r="AOM11" s="11"/>
      <c r="AON11" s="11"/>
      <c r="AOO11" s="11"/>
      <c r="AOP11" s="11"/>
      <c r="AOQ11" s="11"/>
      <c r="AOR11" s="11"/>
      <c r="AOS11" s="11"/>
      <c r="AOT11" s="11"/>
      <c r="AOU11" s="11"/>
      <c r="AOV11" s="11"/>
      <c r="AOW11" s="11"/>
      <c r="AOX11" s="11"/>
      <c r="AOY11" s="11"/>
      <c r="AOZ11" s="11"/>
      <c r="APA11" s="11"/>
      <c r="APB11" s="11"/>
      <c r="APC11" s="11"/>
      <c r="APD11" s="11"/>
      <c r="APE11" s="11"/>
      <c r="APF11" s="11"/>
      <c r="APG11" s="11"/>
      <c r="APH11" s="11"/>
      <c r="API11" s="11"/>
      <c r="APJ11" s="11"/>
      <c r="APK11" s="11"/>
      <c r="APL11" s="11"/>
      <c r="APM11" s="11"/>
      <c r="APN11" s="11"/>
      <c r="APO11" s="11"/>
      <c r="APP11" s="11"/>
      <c r="APQ11" s="11"/>
      <c r="APR11" s="11"/>
      <c r="APS11" s="11"/>
      <c r="APT11" s="11"/>
      <c r="APU11" s="11"/>
      <c r="APV11" s="11"/>
      <c r="APW11" s="11"/>
      <c r="APX11" s="11"/>
      <c r="APY11" s="11"/>
      <c r="APZ11" s="11"/>
      <c r="AQA11" s="11"/>
      <c r="AQB11" s="11"/>
      <c r="AQC11" s="11"/>
      <c r="AQD11" s="11"/>
      <c r="AQE11" s="11"/>
      <c r="AQF11" s="11"/>
      <c r="AQG11" s="11"/>
      <c r="AQH11" s="11"/>
      <c r="AQI11" s="11"/>
      <c r="AQJ11" s="11"/>
      <c r="AQK11" s="11"/>
      <c r="AQL11" s="11"/>
      <c r="AQM11" s="11"/>
      <c r="AQN11" s="11"/>
      <c r="AQO11" s="11"/>
      <c r="AQP11" s="11"/>
      <c r="AQQ11" s="11"/>
      <c r="AQR11" s="11"/>
      <c r="AQS11" s="11"/>
      <c r="AQT11" s="11"/>
      <c r="AQU11" s="11"/>
      <c r="AQV11" s="11"/>
      <c r="AQW11" s="11"/>
      <c r="AQX11" s="11"/>
      <c r="AQY11" s="11"/>
      <c r="AQZ11" s="11"/>
      <c r="ARA11" s="11"/>
      <c r="ARB11" s="11"/>
      <c r="ARC11" s="11"/>
      <c r="ARD11" s="11"/>
      <c r="ARE11" s="11"/>
      <c r="ARF11" s="11"/>
      <c r="ARG11" s="11"/>
      <c r="ARH11" s="11"/>
      <c r="ARI11" s="11"/>
      <c r="ARJ11" s="11"/>
      <c r="ARK11" s="11"/>
      <c r="ARL11" s="11"/>
      <c r="ARM11" s="11"/>
      <c r="ARN11" s="11"/>
      <c r="ARO11" s="11"/>
      <c r="ARP11" s="11"/>
      <c r="ARQ11" s="11"/>
      <c r="ARR11" s="11"/>
      <c r="ARS11" s="11"/>
      <c r="ART11" s="11"/>
      <c r="ARU11" s="11"/>
      <c r="ARV11" s="11"/>
      <c r="ARW11" s="11"/>
      <c r="ARX11" s="11"/>
      <c r="ARY11" s="11"/>
      <c r="ARZ11" s="11"/>
      <c r="ASA11" s="11"/>
      <c r="ASB11" s="11"/>
      <c r="ASC11" s="11"/>
      <c r="ASD11" s="11"/>
      <c r="ASE11" s="11"/>
      <c r="ASF11" s="11"/>
      <c r="ASG11" s="11"/>
      <c r="ASH11" s="11"/>
      <c r="ASI11" s="11"/>
      <c r="ASJ11" s="11"/>
      <c r="ASK11" s="11"/>
      <c r="ASL11" s="11"/>
      <c r="ASM11" s="11"/>
      <c r="ASN11" s="11"/>
      <c r="ASO11" s="11"/>
      <c r="ASP11" s="11"/>
      <c r="ASQ11" s="11"/>
      <c r="ASR11" s="11"/>
      <c r="ASS11" s="11"/>
      <c r="AST11" s="11"/>
      <c r="ASU11" s="11"/>
      <c r="ASV11" s="11"/>
      <c r="ASW11" s="11"/>
      <c r="ASX11" s="11"/>
      <c r="ASY11" s="11"/>
      <c r="ASZ11" s="11"/>
      <c r="ATA11" s="11"/>
      <c r="ATB11" s="11"/>
      <c r="ATC11" s="11"/>
      <c r="ATD11" s="11"/>
      <c r="ATE11" s="11"/>
      <c r="ATF11" s="11"/>
      <c r="ATG11" s="11"/>
      <c r="ATH11" s="11"/>
      <c r="ATI11" s="11"/>
      <c r="ATJ11" s="11"/>
      <c r="ATK11" s="11"/>
      <c r="ATL11" s="11"/>
      <c r="ATM11" s="11"/>
      <c r="ATN11" s="11"/>
      <c r="ATO11" s="11"/>
      <c r="ATP11" s="11"/>
      <c r="ATQ11" s="11"/>
      <c r="ATR11" s="11"/>
      <c r="ATS11" s="11"/>
      <c r="ATT11" s="11"/>
      <c r="ATU11" s="11"/>
      <c r="ATV11" s="11"/>
      <c r="ATW11" s="11"/>
      <c r="ATX11" s="11"/>
      <c r="ATY11" s="11"/>
      <c r="ATZ11" s="11"/>
      <c r="AUA11" s="11"/>
      <c r="AUB11" s="11"/>
      <c r="AUC11" s="11"/>
      <c r="AUD11" s="11"/>
      <c r="AUE11" s="11"/>
      <c r="AUF11" s="11"/>
      <c r="AUG11" s="11"/>
      <c r="AUH11" s="11"/>
      <c r="AUI11" s="11"/>
      <c r="AUJ11" s="11"/>
      <c r="AUK11" s="11"/>
      <c r="AUL11" s="11"/>
      <c r="AUM11" s="11"/>
      <c r="AUN11" s="11"/>
      <c r="AUO11" s="11"/>
      <c r="AUP11" s="11"/>
      <c r="AUQ11" s="11"/>
      <c r="AUR11" s="11"/>
      <c r="AUS11" s="11"/>
      <c r="AUT11" s="11"/>
      <c r="AUU11" s="11"/>
      <c r="AUV11" s="11"/>
      <c r="AUW11" s="11"/>
      <c r="AUX11" s="11"/>
      <c r="AUY11" s="11"/>
      <c r="AUZ11" s="11"/>
      <c r="AVA11" s="11"/>
      <c r="AVB11" s="11"/>
      <c r="AVC11" s="11"/>
      <c r="AVD11" s="11"/>
      <c r="AVE11" s="11"/>
      <c r="AVF11" s="11"/>
      <c r="AVG11" s="11"/>
      <c r="AVH11" s="11"/>
      <c r="AVI11" s="11"/>
      <c r="AVJ11" s="11"/>
      <c r="AVK11" s="11"/>
      <c r="AVL11" s="11"/>
      <c r="AVM11" s="11"/>
      <c r="AVN11" s="11"/>
      <c r="AVO11" s="11"/>
      <c r="AVP11" s="11"/>
      <c r="AVQ11" s="11"/>
      <c r="AVR11" s="11"/>
      <c r="AVS11" s="11"/>
      <c r="AVT11" s="11"/>
      <c r="AVU11" s="11"/>
      <c r="AVV11" s="11"/>
      <c r="AVW11" s="11"/>
      <c r="AVX11" s="11"/>
      <c r="AVY11" s="11"/>
      <c r="AVZ11" s="11"/>
      <c r="AWA11" s="11"/>
      <c r="AWB11" s="11"/>
      <c r="AWC11" s="11"/>
      <c r="AWD11" s="11"/>
      <c r="AWE11" s="11"/>
      <c r="AWF11" s="11"/>
      <c r="AWG11" s="11"/>
      <c r="AWH11" s="11"/>
      <c r="AWI11" s="11"/>
      <c r="AWJ11" s="11"/>
      <c r="AWK11" s="11"/>
      <c r="AWL11" s="11"/>
      <c r="AWM11" s="11"/>
      <c r="AWN11" s="11"/>
      <c r="AWO11" s="11"/>
      <c r="AWP11" s="11"/>
      <c r="AWQ11" s="11"/>
      <c r="AWR11" s="11"/>
      <c r="AWS11" s="11"/>
      <c r="AWT11" s="11"/>
      <c r="AWU11" s="11"/>
      <c r="AWV11" s="11"/>
      <c r="AWW11" s="11"/>
      <c r="AWX11" s="11"/>
      <c r="AWY11" s="11"/>
      <c r="AWZ11" s="11"/>
      <c r="AXA11" s="11"/>
      <c r="AXB11" s="11"/>
      <c r="AXC11" s="11"/>
      <c r="AXD11" s="11"/>
      <c r="AXE11" s="11"/>
      <c r="AXF11" s="11"/>
      <c r="AXG11" s="11"/>
      <c r="AXH11" s="11"/>
      <c r="AXI11" s="11"/>
      <c r="AXJ11" s="11"/>
      <c r="AXK11" s="11"/>
      <c r="AXL11" s="11"/>
      <c r="AXM11" s="11"/>
      <c r="AXN11" s="11"/>
      <c r="AXO11" s="11"/>
      <c r="AXP11" s="11"/>
      <c r="AXQ11" s="11"/>
      <c r="AXR11" s="11"/>
      <c r="AXS11" s="11"/>
      <c r="AXT11" s="11"/>
      <c r="AXU11" s="11"/>
      <c r="AXV11" s="11"/>
      <c r="AXW11" s="11"/>
      <c r="AXX11" s="11"/>
      <c r="AXY11" s="11"/>
      <c r="AXZ11" s="11"/>
      <c r="AYA11" s="11"/>
      <c r="AYB11" s="11"/>
      <c r="AYC11" s="11"/>
      <c r="AYD11" s="11"/>
      <c r="AYE11" s="11"/>
      <c r="AYF11" s="11"/>
      <c r="AYG11" s="11"/>
      <c r="AYH11" s="11"/>
      <c r="AYI11" s="11"/>
      <c r="AYJ11" s="11"/>
      <c r="AYK11" s="11"/>
      <c r="AYL11" s="11"/>
      <c r="AYM11" s="11"/>
      <c r="AYN11" s="11"/>
      <c r="AYO11" s="11"/>
      <c r="AYP11" s="11"/>
      <c r="AYQ11" s="11"/>
      <c r="AYR11" s="11"/>
      <c r="AYS11" s="11"/>
      <c r="AYT11" s="11"/>
      <c r="AYU11" s="11"/>
      <c r="AYV11" s="11"/>
      <c r="AYW11" s="11"/>
      <c r="AYX11" s="11"/>
      <c r="AYY11" s="11"/>
      <c r="AYZ11" s="11"/>
      <c r="AZA11" s="11"/>
      <c r="AZB11" s="11"/>
      <c r="AZC11" s="11"/>
      <c r="AZD11" s="11"/>
      <c r="AZE11" s="11"/>
      <c r="AZF11" s="11"/>
      <c r="AZG11" s="11"/>
      <c r="AZH11" s="11"/>
      <c r="AZI11" s="11"/>
      <c r="AZJ11" s="11"/>
      <c r="AZK11" s="11"/>
      <c r="AZL11" s="11"/>
      <c r="AZM11" s="11"/>
      <c r="AZN11" s="11"/>
      <c r="AZO11" s="11"/>
      <c r="AZP11" s="11"/>
      <c r="AZQ11" s="11"/>
      <c r="AZR11" s="11"/>
      <c r="AZS11" s="11"/>
      <c r="AZT11" s="11"/>
      <c r="AZU11" s="11"/>
      <c r="AZV11" s="11"/>
      <c r="AZW11" s="11"/>
      <c r="AZX11" s="11"/>
      <c r="AZY11" s="11"/>
      <c r="AZZ11" s="11"/>
      <c r="BAA11" s="11"/>
      <c r="BAB11" s="11"/>
      <c r="BAC11" s="11"/>
      <c r="BAD11" s="11"/>
      <c r="BAE11" s="11"/>
      <c r="BAF11" s="11"/>
      <c r="BAG11" s="11"/>
      <c r="BAH11" s="11"/>
      <c r="BAI11" s="11"/>
      <c r="BAJ11" s="11"/>
      <c r="BAK11" s="11"/>
      <c r="BAL11" s="11"/>
      <c r="BAM11" s="11"/>
      <c r="BAN11" s="11"/>
      <c r="BAO11" s="11"/>
      <c r="BAP11" s="11"/>
      <c r="BAQ11" s="11"/>
      <c r="BAR11" s="11"/>
      <c r="BAS11" s="11"/>
      <c r="BAT11" s="11"/>
      <c r="BAU11" s="11"/>
      <c r="BAV11" s="11"/>
      <c r="BAW11" s="11"/>
      <c r="BAX11" s="11"/>
      <c r="BAY11" s="11"/>
      <c r="BAZ11" s="11"/>
      <c r="BBA11" s="11"/>
      <c r="BBB11" s="11"/>
      <c r="BBC11" s="11"/>
      <c r="BBD11" s="11"/>
      <c r="BBE11" s="11"/>
      <c r="BBF11" s="11"/>
      <c r="BBG11" s="11"/>
      <c r="BBH11" s="11"/>
      <c r="BBI11" s="11"/>
      <c r="BBJ11" s="11"/>
      <c r="BBK11" s="11"/>
      <c r="BBL11" s="11"/>
      <c r="BBM11" s="11"/>
      <c r="BBN11" s="11"/>
      <c r="BBO11" s="11"/>
      <c r="BBP11" s="11"/>
      <c r="BBQ11" s="11"/>
      <c r="BBR11" s="11"/>
      <c r="BBS11" s="11"/>
      <c r="BBT11" s="11"/>
      <c r="BBU11" s="11"/>
      <c r="BBV11" s="11"/>
      <c r="BBW11" s="11"/>
      <c r="BBX11" s="11"/>
      <c r="BBY11" s="11"/>
      <c r="BBZ11" s="11"/>
      <c r="BCA11" s="11"/>
      <c r="BCB11" s="11"/>
      <c r="BCC11" s="11"/>
      <c r="BCD11" s="11"/>
      <c r="BCE11" s="11"/>
      <c r="BCF11" s="11"/>
      <c r="BCG11" s="11"/>
      <c r="BCH11" s="11"/>
      <c r="BCI11" s="11"/>
      <c r="BCJ11" s="11"/>
      <c r="BCK11" s="11"/>
      <c r="BCL11" s="11"/>
      <c r="BCM11" s="11"/>
      <c r="BCN11" s="11"/>
      <c r="BCO11" s="11"/>
      <c r="BCP11" s="11"/>
      <c r="BCQ11" s="11"/>
      <c r="BCR11" s="11"/>
      <c r="BCS11" s="11"/>
      <c r="BCT11" s="11"/>
      <c r="BCU11" s="11"/>
      <c r="BCV11" s="11"/>
      <c r="BCW11" s="11"/>
      <c r="BCX11" s="11"/>
      <c r="BCY11" s="11"/>
      <c r="BCZ11" s="11"/>
      <c r="BDA11" s="11"/>
      <c r="BDB11" s="11"/>
      <c r="BDC11" s="11"/>
      <c r="BDD11" s="11"/>
      <c r="BDE11" s="11"/>
      <c r="BDF11" s="11"/>
      <c r="BDG11" s="11"/>
      <c r="BDH11" s="11"/>
      <c r="BDI11" s="11"/>
      <c r="BDJ11" s="11"/>
      <c r="BDK11" s="11"/>
      <c r="BDL11" s="11"/>
      <c r="BDM11" s="11"/>
      <c r="BDN11" s="11"/>
      <c r="BDO11" s="11"/>
      <c r="BDP11" s="11"/>
      <c r="BDQ11" s="11"/>
      <c r="BDR11" s="11"/>
      <c r="BDS11" s="11"/>
      <c r="BDT11" s="11"/>
      <c r="BDU11" s="11"/>
      <c r="BDV11" s="11"/>
      <c r="BDW11" s="11"/>
      <c r="BDX11" s="11"/>
      <c r="BDY11" s="11"/>
      <c r="BDZ11" s="11"/>
      <c r="BEA11" s="11"/>
      <c r="BEB11" s="11"/>
      <c r="BEC11" s="11"/>
      <c r="BED11" s="11"/>
      <c r="BEE11" s="11"/>
      <c r="BEF11" s="11"/>
      <c r="BEG11" s="11"/>
      <c r="BEH11" s="11"/>
      <c r="BEI11" s="11"/>
      <c r="BEJ11" s="11"/>
      <c r="BEK11" s="11"/>
      <c r="BEL11" s="11"/>
      <c r="BEM11" s="11"/>
      <c r="BEN11" s="11"/>
      <c r="BEO11" s="11"/>
      <c r="BEP11" s="11"/>
      <c r="BEQ11" s="11"/>
      <c r="BER11" s="11"/>
      <c r="BES11" s="11"/>
      <c r="BET11" s="11"/>
      <c r="BEU11" s="11"/>
      <c r="BEV11" s="11"/>
      <c r="BEW11" s="11"/>
      <c r="BEX11" s="11"/>
      <c r="BEY11" s="11"/>
      <c r="BEZ11" s="11"/>
      <c r="BFA11" s="11"/>
      <c r="BFB11" s="11"/>
      <c r="BFC11" s="11"/>
      <c r="BFD11" s="11"/>
      <c r="BFE11" s="11"/>
      <c r="BFF11" s="11"/>
      <c r="BFG11" s="11"/>
      <c r="BFH11" s="11"/>
      <c r="BFI11" s="11"/>
      <c r="BFJ11" s="11"/>
      <c r="BFK11" s="11"/>
      <c r="BFL11" s="11"/>
      <c r="BFM11" s="11"/>
      <c r="BFN11" s="11"/>
      <c r="BFO11" s="11"/>
      <c r="BFP11" s="11"/>
      <c r="BFQ11" s="11"/>
      <c r="BFR11" s="11"/>
      <c r="BFS11" s="11"/>
      <c r="BFT11" s="11"/>
      <c r="BFU11" s="11"/>
      <c r="BFV11" s="11"/>
      <c r="BFW11" s="11"/>
      <c r="BFX11" s="11"/>
      <c r="BFY11" s="11"/>
      <c r="BFZ11" s="11"/>
      <c r="BGA11" s="11"/>
      <c r="BGB11" s="11"/>
      <c r="BGC11" s="11"/>
      <c r="BGD11" s="11"/>
      <c r="BGE11" s="11"/>
      <c r="BGF11" s="11"/>
      <c r="BGG11" s="11"/>
      <c r="BGH11" s="11"/>
      <c r="BGI11" s="11"/>
      <c r="BGJ11" s="11"/>
      <c r="BGK11" s="11"/>
      <c r="BGL11" s="11"/>
      <c r="BGM11" s="11"/>
      <c r="BGN11" s="11"/>
      <c r="BGO11" s="11"/>
      <c r="BGP11" s="11"/>
      <c r="BGQ11" s="11"/>
      <c r="BGR11" s="11"/>
      <c r="BGS11" s="11"/>
      <c r="BGT11" s="11"/>
      <c r="BGU11" s="11"/>
      <c r="BGV11" s="11"/>
      <c r="BGW11" s="11"/>
      <c r="BGX11" s="11"/>
      <c r="BGY11" s="11"/>
      <c r="BGZ11" s="11"/>
      <c r="BHA11" s="11"/>
      <c r="BHB11" s="11"/>
      <c r="BHC11" s="11"/>
      <c r="BHD11" s="11"/>
      <c r="BHE11" s="11"/>
      <c r="BHF11" s="11"/>
      <c r="BHG11" s="11"/>
      <c r="BHH11" s="11"/>
      <c r="BHI11" s="11"/>
      <c r="BHJ11" s="11"/>
      <c r="BHK11" s="11"/>
      <c r="BHL11" s="11"/>
      <c r="BHM11" s="11"/>
      <c r="BHN11" s="11"/>
      <c r="BHO11" s="11"/>
      <c r="BHP11" s="11"/>
      <c r="BHQ11" s="11"/>
      <c r="BHR11" s="11"/>
      <c r="BHS11" s="11"/>
      <c r="BHT11" s="11"/>
      <c r="BHU11" s="11"/>
      <c r="BHV11" s="11"/>
      <c r="BHW11" s="11"/>
      <c r="BHX11" s="11"/>
      <c r="BHY11" s="11"/>
      <c r="BHZ11" s="11"/>
      <c r="BIA11" s="11"/>
      <c r="BIB11" s="11"/>
      <c r="BIC11" s="11"/>
      <c r="BID11" s="11"/>
      <c r="BIE11" s="11"/>
      <c r="BIF11" s="11"/>
      <c r="BIG11" s="11"/>
      <c r="BIH11" s="11"/>
      <c r="BII11" s="11"/>
      <c r="BIJ11" s="11"/>
      <c r="BIK11" s="11"/>
      <c r="BIL11" s="11"/>
      <c r="BIM11" s="11"/>
      <c r="BIN11" s="11"/>
      <c r="BIO11" s="11"/>
      <c r="BIP11" s="11"/>
      <c r="BIQ11" s="11"/>
      <c r="BIR11" s="11"/>
      <c r="BIS11" s="11"/>
      <c r="BIT11" s="11"/>
      <c r="BIU11" s="11"/>
      <c r="BIV11" s="11"/>
      <c r="BIW11" s="11"/>
      <c r="BIX11" s="11"/>
      <c r="BIY11" s="11"/>
      <c r="BIZ11" s="11"/>
      <c r="BJA11" s="11"/>
      <c r="BJB11" s="11"/>
      <c r="BJC11" s="11"/>
      <c r="BJD11" s="11"/>
      <c r="BJE11" s="11"/>
      <c r="BJF11" s="11"/>
      <c r="BJG11" s="11"/>
      <c r="BJH11" s="11"/>
      <c r="BJI11" s="11"/>
      <c r="BJJ11" s="11"/>
      <c r="BJK11" s="11"/>
      <c r="BJL11" s="11"/>
      <c r="BJM11" s="11"/>
      <c r="BJN11" s="11"/>
      <c r="BJO11" s="11"/>
      <c r="BJP11" s="11"/>
      <c r="BJQ11" s="11"/>
      <c r="BJR11" s="11"/>
      <c r="BJS11" s="11"/>
      <c r="BJT11" s="11"/>
      <c r="BJU11" s="11"/>
      <c r="BJV11" s="11"/>
      <c r="BJW11" s="11"/>
      <c r="BJX11" s="11"/>
      <c r="BJY11" s="11"/>
      <c r="BJZ11" s="11"/>
      <c r="BKA11" s="11"/>
      <c r="BKB11" s="11"/>
      <c r="BKC11" s="11"/>
      <c r="BKD11" s="11"/>
      <c r="BKE11" s="11"/>
      <c r="BKF11" s="11"/>
      <c r="BKG11" s="11"/>
      <c r="BKH11" s="11"/>
      <c r="BKI11" s="11"/>
      <c r="BKJ11" s="11"/>
      <c r="BKK11" s="11"/>
      <c r="BKL11" s="11"/>
      <c r="BKM11" s="11"/>
      <c r="BKN11" s="11"/>
      <c r="BKO11" s="11"/>
      <c r="BKP11" s="11"/>
      <c r="BKQ11" s="11"/>
      <c r="BKR11" s="11"/>
      <c r="BKS11" s="11"/>
      <c r="BKT11" s="11"/>
      <c r="BKU11" s="11"/>
      <c r="BKV11" s="11"/>
      <c r="BKW11" s="11"/>
      <c r="BKX11" s="11"/>
      <c r="BKY11" s="11"/>
      <c r="BKZ11" s="11"/>
      <c r="BLA11" s="11"/>
      <c r="BLB11" s="11"/>
      <c r="BLC11" s="11"/>
      <c r="BLD11" s="11"/>
      <c r="BLE11" s="11"/>
      <c r="BLF11" s="11"/>
      <c r="BLG11" s="11"/>
      <c r="BLH11" s="11"/>
      <c r="BLI11" s="11"/>
      <c r="BLJ11" s="11"/>
      <c r="BLK11" s="11"/>
      <c r="BLL11" s="11"/>
      <c r="BLM11" s="11"/>
      <c r="BLN11" s="11"/>
      <c r="BLO11" s="11"/>
      <c r="BLP11" s="11"/>
      <c r="BLQ11" s="11"/>
      <c r="BLR11" s="11"/>
      <c r="BLS11" s="11"/>
      <c r="BLT11" s="11"/>
      <c r="BLU11" s="11"/>
      <c r="BLV11" s="11"/>
      <c r="BLW11" s="11"/>
      <c r="BLX11" s="11"/>
      <c r="BLY11" s="11"/>
      <c r="BLZ11" s="11"/>
      <c r="BMA11" s="11"/>
      <c r="BMB11" s="11"/>
      <c r="BMC11" s="11"/>
      <c r="BMD11" s="11"/>
      <c r="BME11" s="11"/>
      <c r="BMF11" s="11"/>
      <c r="BMG11" s="11"/>
      <c r="BMH11" s="11"/>
      <c r="BMI11" s="11"/>
      <c r="BMJ11" s="11"/>
      <c r="BMK11" s="11"/>
      <c r="BML11" s="11"/>
      <c r="BMM11" s="11"/>
      <c r="BMN11" s="11"/>
      <c r="BMO11" s="11"/>
      <c r="BMP11" s="11"/>
      <c r="BMQ11" s="11"/>
      <c r="BMR11" s="11"/>
      <c r="BMS11" s="11"/>
      <c r="BMT11" s="11"/>
      <c r="BMU11" s="11"/>
      <c r="BMV11" s="11"/>
      <c r="BMW11" s="11"/>
      <c r="BMX11" s="11"/>
      <c r="BMY11" s="11"/>
      <c r="BMZ11" s="11"/>
      <c r="BNA11" s="11"/>
      <c r="BNB11" s="11"/>
      <c r="BNC11" s="11"/>
      <c r="BND11" s="11"/>
      <c r="BNE11" s="11"/>
      <c r="BNF11" s="11"/>
      <c r="BNG11" s="11"/>
      <c r="BNH11" s="11"/>
      <c r="BNI11" s="11"/>
      <c r="BNJ11" s="11"/>
      <c r="BNK11" s="11"/>
      <c r="BNL11" s="11"/>
      <c r="BNM11" s="11"/>
      <c r="BNN11" s="11"/>
      <c r="BNO11" s="11"/>
      <c r="BNP11" s="11"/>
      <c r="BNQ11" s="11"/>
      <c r="BNR11" s="11"/>
      <c r="BNS11" s="11"/>
      <c r="BNT11" s="11"/>
      <c r="BNU11" s="11"/>
      <c r="BNV11" s="11"/>
      <c r="BNW11" s="11"/>
      <c r="BNX11" s="11"/>
      <c r="BNY11" s="11"/>
      <c r="BNZ11" s="11"/>
      <c r="BOA11" s="11"/>
      <c r="BOB11" s="11"/>
      <c r="BOC11" s="11"/>
      <c r="BOD11" s="11"/>
      <c r="BOE11" s="11"/>
      <c r="BOF11" s="11"/>
      <c r="BOG11" s="11"/>
      <c r="BOH11" s="11"/>
      <c r="BOI11" s="11"/>
      <c r="BOJ11" s="11"/>
      <c r="BOK11" s="11"/>
      <c r="BOL11" s="11"/>
      <c r="BOM11" s="11"/>
      <c r="BON11" s="11"/>
      <c r="BOO11" s="11"/>
      <c r="BOP11" s="11"/>
      <c r="BOQ11" s="11"/>
      <c r="BOR11" s="11"/>
      <c r="BOS11" s="11"/>
      <c r="BOT11" s="11"/>
      <c r="BOU11" s="11"/>
      <c r="BOV11" s="11"/>
      <c r="BOW11" s="11"/>
      <c r="BOX11" s="11"/>
      <c r="BOY11" s="11"/>
      <c r="BOZ11" s="11"/>
      <c r="BPA11" s="11"/>
      <c r="BPB11" s="11"/>
      <c r="BPC11" s="11"/>
      <c r="BPD11" s="11"/>
      <c r="BPE11" s="11"/>
      <c r="BPF11" s="11"/>
      <c r="BPG11" s="11"/>
      <c r="BPH11" s="11"/>
      <c r="BPI11" s="11"/>
      <c r="BPJ11" s="11"/>
      <c r="BPK11" s="11"/>
      <c r="BPL11" s="11"/>
      <c r="BPM11" s="11"/>
      <c r="BPN11" s="11"/>
      <c r="BPO11" s="11"/>
      <c r="BPP11" s="11"/>
      <c r="BPQ11" s="11"/>
      <c r="BPR11" s="11"/>
      <c r="BPS11" s="11"/>
      <c r="BPT11" s="11"/>
      <c r="BPU11" s="11"/>
      <c r="BPV11" s="11"/>
      <c r="BPW11" s="11"/>
      <c r="BPX11" s="11"/>
      <c r="BPY11" s="11"/>
      <c r="BPZ11" s="11"/>
      <c r="BQA11" s="11"/>
      <c r="BQB11" s="11"/>
      <c r="BQC11" s="11"/>
      <c r="BQD11" s="11"/>
      <c r="BQE11" s="11"/>
      <c r="BQF11" s="11"/>
      <c r="BQG11" s="11"/>
      <c r="BQH11" s="11"/>
      <c r="BQI11" s="11"/>
      <c r="BQJ11" s="11"/>
      <c r="BQK11" s="11"/>
      <c r="BQL11" s="11"/>
      <c r="BQM11" s="11"/>
      <c r="BQN11" s="11"/>
      <c r="BQO11" s="11"/>
      <c r="BQP11" s="11"/>
      <c r="BQQ11" s="11"/>
      <c r="BQR11" s="11"/>
      <c r="BQS11" s="11"/>
      <c r="BQT11" s="11"/>
      <c r="BQU11" s="11"/>
      <c r="BQV11" s="11"/>
      <c r="BQW11" s="11"/>
      <c r="BQX11" s="11"/>
      <c r="BQY11" s="11"/>
      <c r="BQZ11" s="11"/>
      <c r="BRA11" s="11"/>
      <c r="BRB11" s="11"/>
      <c r="BRC11" s="11"/>
      <c r="BRD11" s="11"/>
      <c r="BRE11" s="11"/>
      <c r="BRF11" s="11"/>
      <c r="BRG11" s="11"/>
      <c r="BRH11" s="11"/>
      <c r="BRI11" s="11"/>
      <c r="BRJ11" s="11"/>
      <c r="BRK11" s="11"/>
      <c r="BRL11" s="11"/>
      <c r="BRM11" s="11"/>
      <c r="BRN11" s="11"/>
      <c r="BRO11" s="11"/>
      <c r="BRP11" s="11"/>
      <c r="BRQ11" s="11"/>
      <c r="BRR11" s="11"/>
      <c r="BRS11" s="11"/>
      <c r="BRT11" s="11"/>
      <c r="BRU11" s="11"/>
      <c r="BRV11" s="11"/>
      <c r="BRW11" s="11"/>
      <c r="BRX11" s="11"/>
      <c r="BRY11" s="11"/>
      <c r="BRZ11" s="11"/>
      <c r="BSA11" s="11"/>
      <c r="BSB11" s="11"/>
      <c r="BSC11" s="11"/>
      <c r="BSD11" s="11"/>
      <c r="BSE11" s="11"/>
      <c r="BSF11" s="11"/>
      <c r="BSG11" s="11"/>
      <c r="BSH11" s="11"/>
      <c r="BSI11" s="11"/>
      <c r="BSJ11" s="11"/>
      <c r="BSK11" s="11"/>
      <c r="BSL11" s="11"/>
      <c r="BSM11" s="11"/>
      <c r="BSN11" s="11"/>
      <c r="BSO11" s="11"/>
      <c r="BSP11" s="11"/>
      <c r="BSQ11" s="11"/>
      <c r="BSR11" s="11"/>
      <c r="BSS11" s="11"/>
      <c r="BST11" s="11"/>
      <c r="BSU11" s="11"/>
      <c r="BSV11" s="11"/>
      <c r="BSW11" s="11"/>
      <c r="BSX11" s="11"/>
      <c r="BSY11" s="11"/>
      <c r="BSZ11" s="11"/>
      <c r="BTA11" s="11"/>
      <c r="BTB11" s="11"/>
      <c r="BTC11" s="11"/>
      <c r="BTD11" s="11"/>
      <c r="BTE11" s="11"/>
      <c r="BTF11" s="11"/>
      <c r="BTG11" s="11"/>
      <c r="BTH11" s="11"/>
      <c r="BTI11" s="11"/>
      <c r="BTJ11" s="11"/>
      <c r="BTK11" s="11"/>
      <c r="BTL11" s="11"/>
      <c r="BTM11" s="11"/>
      <c r="BTN11" s="11"/>
      <c r="BTO11" s="11"/>
      <c r="BTP11" s="11"/>
      <c r="BTQ11" s="11"/>
      <c r="BTR11" s="11"/>
      <c r="BTS11" s="11"/>
      <c r="BTT11" s="11"/>
      <c r="BTU11" s="11"/>
      <c r="BTV11" s="11"/>
      <c r="BTW11" s="11"/>
      <c r="BTX11" s="11"/>
      <c r="BTY11" s="11"/>
      <c r="BTZ11" s="11"/>
      <c r="BUA11" s="11"/>
      <c r="BUB11" s="11"/>
      <c r="BUC11" s="11"/>
      <c r="BUD11" s="11"/>
      <c r="BUE11" s="11"/>
      <c r="BUF11" s="11"/>
      <c r="BUG11" s="11"/>
      <c r="BUH11" s="11"/>
      <c r="BUI11" s="11"/>
      <c r="BUJ11" s="11"/>
      <c r="BUK11" s="11"/>
      <c r="BUL11" s="11"/>
      <c r="BUM11" s="11"/>
      <c r="BUN11" s="11"/>
      <c r="BUO11" s="11"/>
      <c r="BUP11" s="11"/>
      <c r="BUQ11" s="11"/>
      <c r="BUR11" s="11"/>
      <c r="BUS11" s="11"/>
      <c r="BUT11" s="11"/>
      <c r="BUU11" s="11"/>
      <c r="BUV11" s="11"/>
      <c r="BUW11" s="11"/>
      <c r="BUX11" s="11"/>
      <c r="BUY11" s="11"/>
      <c r="BUZ11" s="11"/>
      <c r="BVA11" s="11"/>
      <c r="BVB11" s="11"/>
      <c r="BVC11" s="11"/>
      <c r="BVD11" s="11"/>
      <c r="BVE11" s="11"/>
      <c r="BVF11" s="11"/>
      <c r="BVG11" s="11"/>
      <c r="BVH11" s="11"/>
      <c r="BVI11" s="11"/>
      <c r="BVJ11" s="11"/>
      <c r="BVK11" s="11"/>
      <c r="BVL11" s="11"/>
      <c r="BVM11" s="11"/>
      <c r="BVN11" s="11"/>
      <c r="BVO11" s="11"/>
      <c r="BVP11" s="11"/>
      <c r="BVQ11" s="11"/>
      <c r="BVR11" s="11"/>
      <c r="BVS11" s="11"/>
      <c r="BVT11" s="11"/>
      <c r="BVU11" s="11"/>
      <c r="BVV11" s="11"/>
      <c r="BVW11" s="11"/>
      <c r="BVX11" s="11"/>
      <c r="BVY11" s="11"/>
      <c r="BVZ11" s="11"/>
      <c r="BWA11" s="11"/>
      <c r="BWB11" s="11"/>
      <c r="BWC11" s="11"/>
      <c r="BWD11" s="11"/>
      <c r="BWE11" s="11"/>
      <c r="BWF11" s="11"/>
      <c r="BWG11" s="11"/>
      <c r="BWH11" s="11"/>
      <c r="BWI11" s="11"/>
      <c r="BWJ11" s="11"/>
      <c r="BWK11" s="11"/>
      <c r="BWL11" s="11"/>
      <c r="BWM11" s="11"/>
      <c r="BWN11" s="11"/>
      <c r="BWO11" s="11"/>
      <c r="BWP11" s="11"/>
      <c r="BWQ11" s="11"/>
      <c r="BWR11" s="11"/>
      <c r="BWS11" s="11"/>
      <c r="BWT11" s="11"/>
      <c r="BWU11" s="11"/>
      <c r="BWV11" s="11"/>
      <c r="BWW11" s="11"/>
      <c r="BWX11" s="11"/>
      <c r="BWY11" s="11"/>
      <c r="BWZ11" s="11"/>
      <c r="BXA11" s="11"/>
      <c r="BXB11" s="11"/>
      <c r="BXC11" s="11"/>
      <c r="BXD11" s="11"/>
      <c r="BXE11" s="11"/>
      <c r="BXF11" s="11"/>
      <c r="BXG11" s="11"/>
      <c r="BXH11" s="11"/>
      <c r="BXI11" s="11"/>
      <c r="BXJ11" s="11"/>
      <c r="BXK11" s="11"/>
      <c r="BXL11" s="11"/>
      <c r="BXM11" s="11"/>
      <c r="BXN11" s="11"/>
      <c r="BXO11" s="11"/>
      <c r="BXP11" s="11"/>
      <c r="BXQ11" s="11"/>
      <c r="BXR11" s="11"/>
      <c r="BXS11" s="11"/>
      <c r="BXT11" s="11"/>
      <c r="BXU11" s="11"/>
      <c r="BXV11" s="11"/>
      <c r="BXW11" s="11"/>
      <c r="BXX11" s="11"/>
      <c r="BXY11" s="11"/>
      <c r="BXZ11" s="11"/>
      <c r="BYA11" s="11"/>
      <c r="BYB11" s="11"/>
      <c r="BYC11" s="11"/>
      <c r="BYD11" s="11"/>
      <c r="BYE11" s="11"/>
      <c r="BYF11" s="11"/>
      <c r="BYG11" s="11"/>
      <c r="BYH11" s="11"/>
      <c r="BYI11" s="11"/>
      <c r="BYJ11" s="11"/>
      <c r="BYK11" s="11"/>
      <c r="BYL11" s="11"/>
      <c r="BYM11" s="11"/>
      <c r="BYN11" s="11"/>
      <c r="BYO11" s="11"/>
      <c r="BYP11" s="11"/>
      <c r="BYQ11" s="11"/>
      <c r="BYR11" s="11"/>
      <c r="BYS11" s="11"/>
      <c r="BYT11" s="11"/>
      <c r="BYU11" s="11"/>
      <c r="BYV11" s="11"/>
      <c r="BYW11" s="11"/>
      <c r="BYX11" s="11"/>
      <c r="BYY11" s="11"/>
      <c r="BYZ11" s="11"/>
      <c r="BZA11" s="11"/>
      <c r="BZB11" s="11"/>
      <c r="BZC11" s="11"/>
      <c r="BZD11" s="11"/>
      <c r="BZE11" s="11"/>
      <c r="BZF11" s="11"/>
      <c r="BZG11" s="11"/>
      <c r="BZH11" s="11"/>
      <c r="BZI11" s="11"/>
      <c r="BZJ11" s="11"/>
      <c r="BZK11" s="11"/>
      <c r="BZL11" s="11"/>
      <c r="BZM11" s="11"/>
      <c r="BZN11" s="11"/>
      <c r="BZO11" s="11"/>
      <c r="BZP11" s="11"/>
      <c r="BZQ11" s="11"/>
      <c r="BZR11" s="11"/>
      <c r="BZS11" s="11"/>
      <c r="BZT11" s="11"/>
      <c r="BZU11" s="11"/>
      <c r="BZV11" s="11"/>
      <c r="BZW11" s="11"/>
      <c r="BZX11" s="11"/>
      <c r="BZY11" s="11"/>
      <c r="BZZ11" s="11"/>
      <c r="CAA11" s="11"/>
      <c r="CAB11" s="11"/>
      <c r="CAC11" s="11"/>
      <c r="CAD11" s="11"/>
      <c r="CAE11" s="11"/>
      <c r="CAF11" s="11"/>
      <c r="CAG11" s="11"/>
      <c r="CAH11" s="11"/>
      <c r="CAI11" s="11"/>
      <c r="CAJ11" s="11"/>
      <c r="CAK11" s="11"/>
      <c r="CAL11" s="11"/>
      <c r="CAM11" s="11"/>
      <c r="CAN11" s="11"/>
      <c r="CAO11" s="11"/>
      <c r="CAP11" s="11"/>
      <c r="CAQ11" s="11"/>
      <c r="CAR11" s="11"/>
      <c r="CAS11" s="11"/>
      <c r="CAT11" s="11"/>
      <c r="CAU11" s="11"/>
      <c r="CAV11" s="11"/>
      <c r="CAW11" s="11"/>
      <c r="CAX11" s="11"/>
      <c r="CAY11" s="11"/>
      <c r="CAZ11" s="11"/>
      <c r="CBA11" s="11"/>
      <c r="CBB11" s="11"/>
      <c r="CBC11" s="11"/>
      <c r="CBD11" s="11"/>
      <c r="CBE11" s="11"/>
      <c r="CBF11" s="11"/>
      <c r="CBG11" s="11"/>
      <c r="CBH11" s="11"/>
      <c r="CBI11" s="11"/>
      <c r="CBJ11" s="11"/>
      <c r="CBK11" s="11"/>
      <c r="CBL11" s="11"/>
      <c r="CBM11" s="11"/>
      <c r="CBN11" s="11"/>
      <c r="CBO11" s="11"/>
      <c r="CBP11" s="11"/>
      <c r="CBQ11" s="11"/>
      <c r="CBR11" s="11"/>
      <c r="CBS11" s="11"/>
      <c r="CBT11" s="11"/>
      <c r="CBU11" s="11"/>
      <c r="CBV11" s="11"/>
      <c r="CBW11" s="11"/>
      <c r="CBX11" s="11"/>
      <c r="CBY11" s="11"/>
      <c r="CBZ11" s="11"/>
      <c r="CCA11" s="11"/>
      <c r="CCB11" s="11"/>
      <c r="CCC11" s="11"/>
      <c r="CCD11" s="11"/>
      <c r="CCE11" s="11"/>
      <c r="CCF11" s="11"/>
      <c r="CCG11" s="11"/>
      <c r="CCH11" s="11"/>
      <c r="CCI11" s="11"/>
      <c r="CCJ11" s="11"/>
      <c r="CCK11" s="11"/>
      <c r="CCL11" s="11"/>
      <c r="CCM11" s="11"/>
      <c r="CCN11" s="11"/>
      <c r="CCO11" s="11"/>
      <c r="CCP11" s="11"/>
      <c r="CCQ11" s="11"/>
      <c r="CCR11" s="11"/>
      <c r="CCS11" s="11"/>
      <c r="CCT11" s="11"/>
      <c r="CCU11" s="11"/>
      <c r="CCV11" s="11"/>
      <c r="CCW11" s="11"/>
      <c r="CCX11" s="11"/>
      <c r="CCY11" s="11"/>
      <c r="CCZ11" s="11"/>
      <c r="CDA11" s="11"/>
      <c r="CDB11" s="11"/>
      <c r="CDC11" s="11"/>
      <c r="CDD11" s="11"/>
      <c r="CDE11" s="11"/>
      <c r="CDF11" s="11"/>
      <c r="CDG11" s="11"/>
      <c r="CDH11" s="11"/>
      <c r="CDI11" s="11"/>
      <c r="CDJ11" s="11"/>
      <c r="CDK11" s="11"/>
      <c r="CDL11" s="11"/>
      <c r="CDM11" s="11"/>
      <c r="CDN11" s="11"/>
      <c r="CDO11" s="11"/>
      <c r="CDP11" s="11"/>
      <c r="CDQ11" s="11"/>
      <c r="CDR11" s="11"/>
      <c r="CDS11" s="11"/>
      <c r="CDT11" s="11"/>
      <c r="CDU11" s="11"/>
      <c r="CDV11" s="11"/>
      <c r="CDW11" s="11"/>
      <c r="CDX11" s="11"/>
      <c r="CDY11" s="11"/>
      <c r="CDZ11" s="11"/>
      <c r="CEA11" s="11"/>
      <c r="CEB11" s="11"/>
      <c r="CEC11" s="11"/>
      <c r="CED11" s="11"/>
      <c r="CEE11" s="11"/>
      <c r="CEF11" s="11"/>
      <c r="CEG11" s="11"/>
      <c r="CEH11" s="11"/>
      <c r="CEI11" s="11"/>
      <c r="CEJ11" s="11"/>
      <c r="CEK11" s="11"/>
      <c r="CEL11" s="11"/>
      <c r="CEM11" s="11"/>
      <c r="CEN11" s="11"/>
      <c r="CEO11" s="11"/>
      <c r="CEP11" s="11"/>
      <c r="CEQ11" s="11"/>
      <c r="CER11" s="11"/>
      <c r="CES11" s="11"/>
      <c r="CET11" s="11"/>
      <c r="CEU11" s="11"/>
      <c r="CEV11" s="11"/>
      <c r="CEW11" s="11"/>
      <c r="CEX11" s="11"/>
      <c r="CEY11" s="11"/>
      <c r="CEZ11" s="11"/>
      <c r="CFA11" s="11"/>
      <c r="CFB11" s="11"/>
      <c r="CFC11" s="11"/>
      <c r="CFD11" s="11"/>
      <c r="CFE11" s="11"/>
      <c r="CFF11" s="11"/>
      <c r="CFG11" s="11"/>
      <c r="CFH11" s="11"/>
      <c r="CFI11" s="11"/>
      <c r="CFJ11" s="11"/>
      <c r="CFK11" s="11"/>
      <c r="CFL11" s="11"/>
      <c r="CFM11" s="11"/>
      <c r="CFN11" s="11"/>
      <c r="CFO11" s="11"/>
      <c r="CFP11" s="11"/>
      <c r="CFQ11" s="11"/>
      <c r="CFR11" s="11"/>
      <c r="CFS11" s="11"/>
      <c r="CFT11" s="11"/>
      <c r="CFU11" s="11"/>
      <c r="CFV11" s="11"/>
      <c r="CFW11" s="11"/>
      <c r="CFX11" s="11"/>
      <c r="CFY11" s="11"/>
      <c r="CFZ11" s="11"/>
      <c r="CGA11" s="11"/>
      <c r="CGB11" s="11"/>
      <c r="CGC11" s="11"/>
      <c r="CGD11" s="11"/>
      <c r="CGE11" s="11"/>
      <c r="CGF11" s="11"/>
      <c r="CGG11" s="11"/>
      <c r="CGH11" s="11"/>
      <c r="CGI11" s="11"/>
      <c r="CGJ11" s="11"/>
      <c r="CGK11" s="11"/>
      <c r="CGL11" s="11"/>
      <c r="CGM11" s="11"/>
      <c r="CGN11" s="11"/>
      <c r="CGO11" s="11"/>
      <c r="CGP11" s="11"/>
      <c r="CGQ11" s="11"/>
      <c r="CGR11" s="11"/>
      <c r="CGS11" s="11"/>
      <c r="CGT11" s="11"/>
      <c r="CGU11" s="11"/>
      <c r="CGV11" s="11"/>
      <c r="CGW11" s="11"/>
      <c r="CGX11" s="11"/>
      <c r="CGY11" s="11"/>
      <c r="CGZ11" s="11"/>
      <c r="CHA11" s="11"/>
      <c r="CHB11" s="11"/>
      <c r="CHC11" s="11"/>
      <c r="CHD11" s="11"/>
      <c r="CHE11" s="11"/>
      <c r="CHF11" s="11"/>
      <c r="CHG11" s="11"/>
      <c r="CHH11" s="11"/>
      <c r="CHI11" s="11"/>
      <c r="CHJ11" s="11"/>
      <c r="CHK11" s="11"/>
      <c r="CHL11" s="11"/>
      <c r="CHM11" s="11"/>
      <c r="CHN11" s="11"/>
      <c r="CHO11" s="11"/>
      <c r="CHP11" s="11"/>
      <c r="CHQ11" s="11"/>
      <c r="CHR11" s="11"/>
      <c r="CHS11" s="11"/>
      <c r="CHT11" s="11"/>
      <c r="CHU11" s="11"/>
      <c r="CHV11" s="11"/>
      <c r="CHW11" s="11"/>
      <c r="CHX11" s="11"/>
      <c r="CHY11" s="11"/>
      <c r="CHZ11" s="11"/>
      <c r="CIA11" s="11"/>
      <c r="CIB11" s="11"/>
      <c r="CIC11" s="11"/>
      <c r="CID11" s="11"/>
      <c r="CIE11" s="11"/>
      <c r="CIF11" s="11"/>
      <c r="CIG11" s="11"/>
      <c r="CIH11" s="11"/>
      <c r="CII11" s="11"/>
      <c r="CIJ11" s="11"/>
      <c r="CIK11" s="11"/>
      <c r="CIL11" s="11"/>
      <c r="CIM11" s="11"/>
      <c r="CIN11" s="11"/>
      <c r="CIO11" s="11"/>
      <c r="CIP11" s="11"/>
      <c r="CIQ11" s="11"/>
      <c r="CIR11" s="11"/>
      <c r="CIS11" s="11"/>
      <c r="CIT11" s="11"/>
      <c r="CIU11" s="11"/>
      <c r="CIV11" s="11"/>
      <c r="CIW11" s="11"/>
      <c r="CIX11" s="11"/>
      <c r="CIY11" s="11"/>
      <c r="CIZ11" s="11"/>
      <c r="CJA11" s="11"/>
      <c r="CJB11" s="11"/>
      <c r="CJC11" s="11"/>
      <c r="CJD11" s="11"/>
      <c r="CJE11" s="11"/>
      <c r="CJF11" s="11"/>
      <c r="CJG11" s="11"/>
      <c r="CJH11" s="11"/>
      <c r="CJI11" s="11"/>
      <c r="CJJ11" s="11"/>
      <c r="CJK11" s="11"/>
      <c r="CJL11" s="11"/>
      <c r="CJM11" s="11"/>
      <c r="CJN11" s="11"/>
      <c r="CJO11" s="11"/>
      <c r="CJP11" s="11"/>
      <c r="CJQ11" s="11"/>
      <c r="CJR11" s="11"/>
      <c r="CJS11" s="11"/>
      <c r="CJT11" s="11"/>
      <c r="CJU11" s="11"/>
      <c r="CJV11" s="11"/>
      <c r="CJW11" s="11"/>
      <c r="CJX11" s="11"/>
      <c r="CJY11" s="11"/>
      <c r="CJZ11" s="11"/>
      <c r="CKA11" s="11"/>
      <c r="CKB11" s="11"/>
      <c r="CKC11" s="11"/>
      <c r="CKD11" s="11"/>
      <c r="CKE11" s="11"/>
      <c r="CKF11" s="11"/>
      <c r="CKG11" s="11"/>
      <c r="CKH11" s="11"/>
      <c r="CKI11" s="11"/>
      <c r="CKJ11" s="11"/>
      <c r="CKK11" s="11"/>
      <c r="CKL11" s="11"/>
      <c r="CKM11" s="11"/>
      <c r="CKN11" s="11"/>
      <c r="CKO11" s="11"/>
      <c r="CKP11" s="11"/>
      <c r="CKQ11" s="11"/>
      <c r="CKR11" s="11"/>
      <c r="CKS11" s="11"/>
      <c r="CKT11" s="11"/>
      <c r="CKU11" s="11"/>
      <c r="CKV11" s="11"/>
      <c r="CKW11" s="11"/>
      <c r="CKX11" s="11"/>
      <c r="CKY11" s="11"/>
      <c r="CKZ11" s="11"/>
      <c r="CLA11" s="11"/>
      <c r="CLB11" s="11"/>
      <c r="CLC11" s="11"/>
      <c r="CLD11" s="11"/>
      <c r="CLE11" s="11"/>
      <c r="CLF11" s="11"/>
      <c r="CLG11" s="11"/>
      <c r="CLH11" s="11"/>
      <c r="CLI11" s="11"/>
      <c r="CLJ11" s="11"/>
      <c r="CLK11" s="11"/>
      <c r="CLL11" s="11"/>
      <c r="CLM11" s="11"/>
      <c r="CLN11" s="11"/>
      <c r="CLO11" s="11"/>
      <c r="CLP11" s="11"/>
      <c r="CLQ11" s="11"/>
      <c r="CLR11" s="11"/>
      <c r="CLS11" s="11"/>
      <c r="CLT11" s="11"/>
      <c r="CLU11" s="11"/>
      <c r="CLV11" s="11"/>
      <c r="CLW11" s="11"/>
      <c r="CLX11" s="11"/>
      <c r="CLY11" s="11"/>
      <c r="CLZ11" s="11"/>
      <c r="CMA11" s="11"/>
      <c r="CMB11" s="11"/>
      <c r="CMC11" s="11"/>
      <c r="CMD11" s="11"/>
      <c r="CME11" s="11"/>
      <c r="CMF11" s="11"/>
      <c r="CMG11" s="11"/>
      <c r="CMH11" s="11"/>
      <c r="CMI11" s="11"/>
      <c r="CMJ11" s="11"/>
      <c r="CMK11" s="11"/>
      <c r="CML11" s="11"/>
      <c r="CMM11" s="11"/>
      <c r="CMN11" s="11"/>
      <c r="CMO11" s="11"/>
      <c r="CMP11" s="11"/>
      <c r="CMQ11" s="11"/>
      <c r="CMR11" s="11"/>
      <c r="CMS11" s="11"/>
      <c r="CMT11" s="11"/>
      <c r="CMU11" s="11"/>
      <c r="CMV11" s="11"/>
      <c r="CMW11" s="11"/>
      <c r="CMX11" s="11"/>
      <c r="CMY11" s="11"/>
      <c r="CMZ11" s="11"/>
      <c r="CNA11" s="11"/>
      <c r="CNB11" s="11"/>
      <c r="CNC11" s="11"/>
      <c r="CND11" s="11"/>
      <c r="CNE11" s="11"/>
      <c r="CNF11" s="11"/>
      <c r="CNG11" s="11"/>
      <c r="CNH11" s="11"/>
      <c r="CNI11" s="11"/>
      <c r="CNJ11" s="11"/>
      <c r="CNK11" s="11"/>
      <c r="CNL11" s="11"/>
      <c r="CNM11" s="11"/>
      <c r="CNN11" s="11"/>
      <c r="CNO11" s="11"/>
      <c r="CNP11" s="11"/>
      <c r="CNQ11" s="11"/>
      <c r="CNR11" s="11"/>
      <c r="CNS11" s="11"/>
      <c r="CNT11" s="11"/>
      <c r="CNU11" s="11"/>
      <c r="CNV11" s="11"/>
      <c r="CNW11" s="11"/>
      <c r="CNX11" s="11"/>
      <c r="CNY11" s="11"/>
      <c r="CNZ11" s="11"/>
      <c r="COA11" s="11"/>
      <c r="COB11" s="11"/>
      <c r="COC11" s="11"/>
      <c r="COD11" s="11"/>
      <c r="COE11" s="11"/>
      <c r="COF11" s="11"/>
      <c r="COG11" s="11"/>
      <c r="COH11" s="11"/>
      <c r="COI11" s="11"/>
      <c r="COJ11" s="11"/>
      <c r="COK11" s="11"/>
      <c r="COL11" s="11"/>
      <c r="COM11" s="11"/>
      <c r="CON11" s="11"/>
      <c r="COO11" s="11"/>
      <c r="COP11" s="11"/>
      <c r="COQ11" s="11"/>
      <c r="COR11" s="11"/>
      <c r="COS11" s="11"/>
      <c r="COT11" s="11"/>
      <c r="COU11" s="11"/>
      <c r="COV11" s="11"/>
      <c r="COW11" s="11"/>
      <c r="COX11" s="11"/>
      <c r="COY11" s="11"/>
      <c r="COZ11" s="11"/>
      <c r="CPA11" s="11"/>
      <c r="CPB11" s="11"/>
      <c r="CPC11" s="11"/>
      <c r="CPD11" s="11"/>
      <c r="CPE11" s="11"/>
      <c r="CPF11" s="11"/>
      <c r="CPG11" s="11"/>
      <c r="CPH11" s="11"/>
      <c r="CPI11" s="11"/>
      <c r="CPJ11" s="11"/>
      <c r="CPK11" s="11"/>
      <c r="CPL11" s="11"/>
      <c r="CPM11" s="11"/>
      <c r="CPN11" s="11"/>
      <c r="CPO11" s="11"/>
      <c r="CPP11" s="11"/>
      <c r="CPQ11" s="11"/>
      <c r="CPR11" s="11"/>
      <c r="CPS11" s="11"/>
      <c r="CPT11" s="11"/>
      <c r="CPU11" s="11"/>
      <c r="CPV11" s="11"/>
      <c r="CPW11" s="11"/>
      <c r="CPX11" s="11"/>
      <c r="CPY11" s="11"/>
      <c r="CPZ11" s="11"/>
      <c r="CQA11" s="11"/>
      <c r="CQB11" s="11"/>
      <c r="CQC11" s="11"/>
      <c r="CQD11" s="11"/>
      <c r="CQE11" s="11"/>
      <c r="CQF11" s="11"/>
      <c r="CQG11" s="11"/>
      <c r="CQH11" s="11"/>
      <c r="CQI11" s="11"/>
      <c r="CQJ11" s="11"/>
      <c r="CQK11" s="11"/>
      <c r="CQL11" s="11"/>
      <c r="CQM11" s="11"/>
      <c r="CQN11" s="11"/>
      <c r="CQO11" s="11"/>
      <c r="CQP11" s="11"/>
      <c r="CQQ11" s="11"/>
      <c r="CQR11" s="11"/>
      <c r="CQS11" s="11"/>
      <c r="CQT11" s="11"/>
      <c r="CQU11" s="11"/>
      <c r="CQV11" s="11"/>
      <c r="CQW11" s="11"/>
      <c r="CQX11" s="11"/>
      <c r="CQY11" s="11"/>
      <c r="CQZ11" s="11"/>
      <c r="CRA11" s="11"/>
      <c r="CRB11" s="11"/>
      <c r="CRC11" s="11"/>
      <c r="CRD11" s="11"/>
      <c r="CRE11" s="11"/>
      <c r="CRF11" s="11"/>
      <c r="CRG11" s="11"/>
      <c r="CRH11" s="11"/>
      <c r="CRI11" s="11"/>
      <c r="CRJ11" s="11"/>
      <c r="CRK11" s="11"/>
      <c r="CRL11" s="11"/>
      <c r="CRM11" s="11"/>
      <c r="CRN11" s="11"/>
      <c r="CRO11" s="11"/>
      <c r="CRP11" s="11"/>
      <c r="CRQ11" s="11"/>
      <c r="CRR11" s="11"/>
      <c r="CRS11" s="11"/>
      <c r="CRT11" s="11"/>
      <c r="CRU11" s="11"/>
      <c r="CRV11" s="11"/>
      <c r="CRW11" s="11"/>
      <c r="CRX11" s="11"/>
      <c r="CRY11" s="11"/>
      <c r="CRZ11" s="11"/>
      <c r="CSA11" s="11"/>
      <c r="CSB11" s="11"/>
      <c r="CSC11" s="11"/>
      <c r="CSD11" s="11"/>
      <c r="CSE11" s="11"/>
      <c r="CSF11" s="11"/>
      <c r="CSG11" s="11"/>
      <c r="CSH11" s="11"/>
      <c r="CSI11" s="11"/>
      <c r="CSJ11" s="11"/>
      <c r="CSK11" s="11"/>
      <c r="CSL11" s="11"/>
      <c r="CSM11" s="11"/>
      <c r="CSN11" s="11"/>
      <c r="CSO11" s="11"/>
      <c r="CSP11" s="11"/>
      <c r="CSQ11" s="11"/>
      <c r="CSR11" s="11"/>
      <c r="CSS11" s="11"/>
      <c r="CST11" s="11"/>
      <c r="CSU11" s="11"/>
      <c r="CSV11" s="11"/>
      <c r="CSW11" s="11"/>
      <c r="CSX11" s="11"/>
      <c r="CSY11" s="11"/>
      <c r="CSZ11" s="11"/>
      <c r="CTA11" s="11"/>
      <c r="CTB11" s="11"/>
      <c r="CTC11" s="11"/>
      <c r="CTD11" s="11"/>
      <c r="CTE11" s="11"/>
      <c r="CTF11" s="11"/>
      <c r="CTG11" s="11"/>
      <c r="CTH11" s="11"/>
      <c r="CTI11" s="11"/>
      <c r="CTJ11" s="11"/>
      <c r="CTK11" s="11"/>
      <c r="CTL11" s="11"/>
      <c r="CTM11" s="11"/>
      <c r="CTN11" s="11"/>
      <c r="CTO11" s="11"/>
      <c r="CTP11" s="11"/>
      <c r="CTQ11" s="11"/>
      <c r="CTR11" s="11"/>
      <c r="CTS11" s="11"/>
      <c r="CTT11" s="11"/>
      <c r="CTU11" s="11"/>
      <c r="CTV11" s="11"/>
      <c r="CTW11" s="11"/>
      <c r="CTX11" s="11"/>
      <c r="CTY11" s="11"/>
      <c r="CTZ11" s="11"/>
      <c r="CUA11" s="11"/>
      <c r="CUB11" s="11"/>
      <c r="CUC11" s="11"/>
      <c r="CUD11" s="11"/>
      <c r="CUE11" s="11"/>
      <c r="CUF11" s="11"/>
      <c r="CUG11" s="11"/>
      <c r="CUH11" s="11"/>
      <c r="CUI11" s="11"/>
      <c r="CUJ11" s="11"/>
      <c r="CUK11" s="11"/>
      <c r="CUL11" s="11"/>
      <c r="CUM11" s="11"/>
      <c r="CUN11" s="11"/>
      <c r="CUO11" s="11"/>
      <c r="CUP11" s="11"/>
      <c r="CUQ11" s="11"/>
      <c r="CUR11" s="11"/>
      <c r="CUS11" s="11"/>
      <c r="CUT11" s="11"/>
      <c r="CUU11" s="11"/>
      <c r="CUV11" s="11"/>
      <c r="CUW11" s="11"/>
      <c r="CUX11" s="11"/>
      <c r="CUY11" s="11"/>
      <c r="CUZ11" s="11"/>
      <c r="CVA11" s="11"/>
      <c r="CVB11" s="11"/>
      <c r="CVC11" s="11"/>
      <c r="CVD11" s="11"/>
      <c r="CVE11" s="11"/>
      <c r="CVF11" s="11"/>
      <c r="CVG11" s="11"/>
      <c r="CVH11" s="11"/>
      <c r="CVI11" s="11"/>
      <c r="CVJ11" s="11"/>
      <c r="CVK11" s="11"/>
      <c r="CVL11" s="11"/>
      <c r="CVM11" s="11"/>
      <c r="CVN11" s="11"/>
      <c r="CVO11" s="11"/>
      <c r="CVP11" s="11"/>
      <c r="CVQ11" s="11"/>
      <c r="CVR11" s="11"/>
      <c r="CVS11" s="11"/>
      <c r="CVT11" s="11"/>
      <c r="CVU11" s="11"/>
      <c r="CVV11" s="11"/>
      <c r="CVW11" s="11"/>
      <c r="CVX11" s="11"/>
      <c r="CVY11" s="11"/>
      <c r="CVZ11" s="11"/>
      <c r="CWA11" s="11"/>
      <c r="CWB11" s="11"/>
      <c r="CWC11" s="11"/>
      <c r="CWD11" s="11"/>
      <c r="CWE11" s="11"/>
      <c r="CWF11" s="11"/>
      <c r="CWG11" s="11"/>
      <c r="CWH11" s="11"/>
      <c r="CWI11" s="11"/>
      <c r="CWJ11" s="11"/>
      <c r="CWK11" s="11"/>
      <c r="CWL11" s="11"/>
      <c r="CWM11" s="11"/>
      <c r="CWN11" s="11"/>
      <c r="CWO11" s="11"/>
      <c r="CWP11" s="11"/>
      <c r="CWQ11" s="11"/>
      <c r="CWR11" s="11"/>
      <c r="CWS11" s="11"/>
      <c r="CWT11" s="11"/>
      <c r="CWU11" s="11"/>
      <c r="CWV11" s="11"/>
      <c r="CWW11" s="11"/>
      <c r="CWX11" s="11"/>
      <c r="CWY11" s="11"/>
      <c r="CWZ11" s="11"/>
      <c r="CXA11" s="11"/>
      <c r="CXB11" s="11"/>
      <c r="CXC11" s="11"/>
      <c r="CXD11" s="11"/>
      <c r="CXE11" s="11"/>
      <c r="CXF11" s="11"/>
      <c r="CXG11" s="11"/>
      <c r="CXH11" s="11"/>
      <c r="CXI11" s="11"/>
      <c r="CXJ11" s="11"/>
      <c r="CXK11" s="11"/>
      <c r="CXL11" s="11"/>
      <c r="CXM11" s="11"/>
      <c r="CXN11" s="11"/>
      <c r="CXO11" s="11"/>
      <c r="CXP11" s="11"/>
      <c r="CXQ11" s="11"/>
      <c r="CXR11" s="11"/>
      <c r="CXS11" s="11"/>
      <c r="CXT11" s="11"/>
      <c r="CXU11" s="11"/>
      <c r="CXV11" s="11"/>
      <c r="CXW11" s="11"/>
      <c r="CXX11" s="11"/>
      <c r="CXY11" s="11"/>
      <c r="CXZ11" s="11"/>
      <c r="CYA11" s="11"/>
      <c r="CYB11" s="11"/>
      <c r="CYC11" s="11"/>
      <c r="CYD11" s="11"/>
      <c r="CYE11" s="11"/>
      <c r="CYF11" s="11"/>
      <c r="CYG11" s="11"/>
      <c r="CYH11" s="11"/>
      <c r="CYI11" s="11"/>
      <c r="CYJ11" s="11"/>
      <c r="CYK11" s="11"/>
      <c r="CYL11" s="11"/>
      <c r="CYM11" s="11"/>
      <c r="CYN11" s="11"/>
      <c r="CYO11" s="11"/>
      <c r="CYP11" s="11"/>
      <c r="CYQ11" s="11"/>
      <c r="CYR11" s="11"/>
      <c r="CYS11" s="11"/>
      <c r="CYT11" s="11"/>
      <c r="CYU11" s="11"/>
      <c r="CYV11" s="11"/>
      <c r="CYW11" s="11"/>
      <c r="CYX11" s="11"/>
      <c r="CYY11" s="11"/>
      <c r="CYZ11" s="11"/>
      <c r="CZA11" s="11"/>
      <c r="CZB11" s="11"/>
      <c r="CZC11" s="11"/>
      <c r="CZD11" s="11"/>
      <c r="CZE11" s="11"/>
      <c r="CZF11" s="11"/>
      <c r="CZG11" s="11"/>
      <c r="CZH11" s="11"/>
      <c r="CZI11" s="11"/>
      <c r="CZJ11" s="11"/>
      <c r="CZK11" s="11"/>
      <c r="CZL11" s="11"/>
      <c r="CZM11" s="11"/>
      <c r="CZN11" s="11"/>
      <c r="CZO11" s="11"/>
      <c r="CZP11" s="11"/>
      <c r="CZQ11" s="11"/>
      <c r="CZR11" s="11"/>
      <c r="CZS11" s="11"/>
      <c r="CZT11" s="11"/>
      <c r="CZU11" s="11"/>
      <c r="CZV11" s="11"/>
      <c r="CZW11" s="11"/>
      <c r="CZX11" s="11"/>
      <c r="CZY11" s="11"/>
      <c r="CZZ11" s="11"/>
      <c r="DAA11" s="11"/>
      <c r="DAB11" s="11"/>
      <c r="DAC11" s="11"/>
      <c r="DAD11" s="11"/>
      <c r="DAE11" s="11"/>
      <c r="DAF11" s="11"/>
      <c r="DAG11" s="11"/>
      <c r="DAH11" s="11"/>
      <c r="DAI11" s="11"/>
      <c r="DAJ11" s="11"/>
      <c r="DAK11" s="11"/>
      <c r="DAL11" s="11"/>
      <c r="DAM11" s="11"/>
      <c r="DAN11" s="11"/>
      <c r="DAO11" s="11"/>
      <c r="DAP11" s="11"/>
      <c r="DAQ11" s="11"/>
      <c r="DAR11" s="11"/>
      <c r="DAS11" s="11"/>
      <c r="DAT11" s="11"/>
      <c r="DAU11" s="11"/>
      <c r="DAV11" s="11"/>
      <c r="DAW11" s="11"/>
      <c r="DAX11" s="11"/>
      <c r="DAY11" s="11"/>
      <c r="DAZ11" s="11"/>
      <c r="DBA11" s="11"/>
      <c r="DBB11" s="11"/>
      <c r="DBC11" s="11"/>
      <c r="DBD11" s="11"/>
      <c r="DBE11" s="11"/>
      <c r="DBF11" s="11"/>
      <c r="DBG11" s="11"/>
      <c r="DBH11" s="11"/>
      <c r="DBI11" s="11"/>
      <c r="DBJ11" s="11"/>
      <c r="DBK11" s="11"/>
      <c r="DBL11" s="11"/>
      <c r="DBM11" s="11"/>
      <c r="DBN11" s="11"/>
      <c r="DBO11" s="11"/>
      <c r="DBP11" s="11"/>
      <c r="DBQ11" s="11"/>
      <c r="DBR11" s="11"/>
      <c r="DBS11" s="11"/>
      <c r="DBT11" s="11"/>
      <c r="DBU11" s="11"/>
      <c r="DBV11" s="11"/>
      <c r="DBW11" s="11"/>
      <c r="DBX11" s="11"/>
      <c r="DBY11" s="11"/>
      <c r="DBZ11" s="11"/>
      <c r="DCA11" s="11"/>
      <c r="DCB11" s="11"/>
      <c r="DCC11" s="11"/>
      <c r="DCD11" s="11"/>
      <c r="DCE11" s="11"/>
      <c r="DCF11" s="11"/>
      <c r="DCG11" s="11"/>
      <c r="DCH11" s="11"/>
      <c r="DCI11" s="11"/>
      <c r="DCJ11" s="11"/>
      <c r="DCK11" s="11"/>
      <c r="DCL11" s="11"/>
      <c r="DCM11" s="11"/>
      <c r="DCN11" s="11"/>
      <c r="DCO11" s="11"/>
      <c r="DCP11" s="11"/>
      <c r="DCQ11" s="11"/>
      <c r="DCR11" s="11"/>
      <c r="DCS11" s="11"/>
      <c r="DCT11" s="11"/>
      <c r="DCU11" s="11"/>
      <c r="DCV11" s="11"/>
      <c r="DCW11" s="11"/>
      <c r="DCX11" s="11"/>
      <c r="DCY11" s="11"/>
      <c r="DCZ11" s="11"/>
      <c r="DDA11" s="11"/>
      <c r="DDB11" s="11"/>
      <c r="DDC11" s="11"/>
      <c r="DDD11" s="11"/>
      <c r="DDE11" s="11"/>
      <c r="DDF11" s="11"/>
      <c r="DDG11" s="11"/>
      <c r="DDH11" s="11"/>
      <c r="DDI11" s="11"/>
      <c r="DDJ11" s="11"/>
      <c r="DDK11" s="11"/>
      <c r="DDL11" s="11"/>
      <c r="DDM11" s="11"/>
      <c r="DDN11" s="11"/>
      <c r="DDO11" s="11"/>
      <c r="DDP11" s="11"/>
      <c r="DDQ11" s="11"/>
      <c r="DDR11" s="11"/>
      <c r="DDS11" s="11"/>
      <c r="DDT11" s="11"/>
      <c r="DDU11" s="11"/>
      <c r="DDV11" s="11"/>
      <c r="DDW11" s="11"/>
      <c r="DDX11" s="11"/>
      <c r="DDY11" s="11"/>
      <c r="DDZ11" s="11"/>
      <c r="DEA11" s="11"/>
      <c r="DEB11" s="11"/>
      <c r="DEC11" s="11"/>
      <c r="DED11" s="11"/>
      <c r="DEE11" s="11"/>
      <c r="DEF11" s="11"/>
      <c r="DEG11" s="11"/>
      <c r="DEH11" s="11"/>
      <c r="DEI11" s="11"/>
      <c r="DEJ11" s="11"/>
      <c r="DEK11" s="11"/>
      <c r="DEL11" s="11"/>
      <c r="DEM11" s="11"/>
      <c r="DEN11" s="11"/>
      <c r="DEO11" s="11"/>
      <c r="DEP11" s="11"/>
      <c r="DEQ11" s="11"/>
      <c r="DER11" s="11"/>
      <c r="DES11" s="11"/>
      <c r="DET11" s="11"/>
      <c r="DEU11" s="11"/>
      <c r="DEV11" s="11"/>
      <c r="DEW11" s="11"/>
      <c r="DEX11" s="11"/>
      <c r="DEY11" s="11"/>
      <c r="DEZ11" s="11"/>
      <c r="DFA11" s="11"/>
      <c r="DFB11" s="11"/>
      <c r="DFC11" s="11"/>
      <c r="DFD11" s="11"/>
      <c r="DFE11" s="11"/>
      <c r="DFF11" s="11"/>
      <c r="DFG11" s="11"/>
      <c r="DFH11" s="11"/>
      <c r="DFI11" s="11"/>
      <c r="DFJ11" s="11"/>
      <c r="DFK11" s="11"/>
      <c r="DFL11" s="11"/>
      <c r="DFM11" s="11"/>
      <c r="DFN11" s="11"/>
      <c r="DFO11" s="11"/>
      <c r="DFP11" s="11"/>
      <c r="DFQ11" s="11"/>
      <c r="DFR11" s="11"/>
      <c r="DFS11" s="11"/>
      <c r="DFT11" s="11"/>
      <c r="DFU11" s="11"/>
      <c r="DFV11" s="11"/>
      <c r="DFW11" s="11"/>
      <c r="DFX11" s="11"/>
      <c r="DFY11" s="11"/>
      <c r="DFZ11" s="11"/>
      <c r="DGA11" s="11"/>
      <c r="DGB11" s="11"/>
      <c r="DGC11" s="11"/>
      <c r="DGD11" s="11"/>
      <c r="DGE11" s="11"/>
      <c r="DGF11" s="11"/>
      <c r="DGG11" s="11"/>
      <c r="DGH11" s="11"/>
      <c r="DGI11" s="11"/>
      <c r="DGJ11" s="11"/>
      <c r="DGK11" s="11"/>
      <c r="DGL11" s="11"/>
      <c r="DGM11" s="11"/>
      <c r="DGN11" s="11"/>
      <c r="DGO11" s="11"/>
      <c r="DGP11" s="11"/>
      <c r="DGQ11" s="11"/>
      <c r="DGR11" s="11"/>
      <c r="DGS11" s="11"/>
      <c r="DGT11" s="11"/>
      <c r="DGU11" s="11"/>
      <c r="DGV11" s="11"/>
      <c r="DGW11" s="11"/>
      <c r="DGX11" s="11"/>
      <c r="DGY11" s="11"/>
      <c r="DGZ11" s="11"/>
      <c r="DHA11" s="11"/>
      <c r="DHB11" s="11"/>
      <c r="DHC11" s="11"/>
      <c r="DHD11" s="11"/>
      <c r="DHE11" s="11"/>
      <c r="DHF11" s="11"/>
      <c r="DHG11" s="11"/>
      <c r="DHH11" s="11"/>
      <c r="DHI11" s="11"/>
      <c r="DHJ11" s="11"/>
      <c r="DHK11" s="11"/>
      <c r="DHL11" s="11"/>
      <c r="DHM11" s="11"/>
      <c r="DHN11" s="11"/>
      <c r="DHO11" s="11"/>
      <c r="DHP11" s="11"/>
      <c r="DHQ11" s="11"/>
      <c r="DHR11" s="11"/>
      <c r="DHS11" s="11"/>
      <c r="DHT11" s="11"/>
      <c r="DHU11" s="11"/>
      <c r="DHV11" s="11"/>
      <c r="DHW11" s="11"/>
      <c r="DHX11" s="11"/>
      <c r="DHY11" s="11"/>
      <c r="DHZ11" s="11"/>
      <c r="DIA11" s="11"/>
      <c r="DIB11" s="11"/>
      <c r="DIC11" s="11"/>
      <c r="DID11" s="11"/>
      <c r="DIE11" s="11"/>
      <c r="DIF11" s="11"/>
      <c r="DIG11" s="11"/>
      <c r="DIH11" s="11"/>
      <c r="DII11" s="11"/>
      <c r="DIJ11" s="11"/>
      <c r="DIK11" s="11"/>
      <c r="DIL11" s="11"/>
      <c r="DIM11" s="11"/>
      <c r="DIN11" s="11"/>
      <c r="DIO11" s="11"/>
      <c r="DIP11" s="11"/>
      <c r="DIQ11" s="11"/>
      <c r="DIR11" s="11"/>
      <c r="DIS11" s="11"/>
      <c r="DIT11" s="11"/>
      <c r="DIU11" s="11"/>
      <c r="DIV11" s="11"/>
      <c r="DIW11" s="11"/>
      <c r="DIX11" s="11"/>
      <c r="DIY11" s="11"/>
      <c r="DIZ11" s="11"/>
      <c r="DJA11" s="11"/>
      <c r="DJB11" s="11"/>
      <c r="DJC11" s="11"/>
      <c r="DJD11" s="11"/>
      <c r="DJE11" s="11"/>
      <c r="DJF11" s="11"/>
      <c r="DJG11" s="11"/>
      <c r="DJH11" s="11"/>
      <c r="DJI11" s="11"/>
      <c r="DJJ11" s="11"/>
      <c r="DJK11" s="11"/>
      <c r="DJL11" s="11"/>
      <c r="DJM11" s="11"/>
      <c r="DJN11" s="11"/>
      <c r="DJO11" s="11"/>
      <c r="DJP11" s="11"/>
      <c r="DJQ11" s="11"/>
      <c r="DJR11" s="11"/>
      <c r="DJS11" s="11"/>
      <c r="DJT11" s="11"/>
      <c r="DJU11" s="11"/>
      <c r="DJV11" s="11"/>
      <c r="DJW11" s="11"/>
      <c r="DJX11" s="11"/>
      <c r="DJY11" s="11"/>
      <c r="DJZ11" s="11"/>
      <c r="DKA11" s="11"/>
      <c r="DKB11" s="11"/>
      <c r="DKC11" s="11"/>
      <c r="DKD11" s="11"/>
      <c r="DKE11" s="11"/>
      <c r="DKF11" s="11"/>
      <c r="DKG11" s="11"/>
      <c r="DKH11" s="11"/>
      <c r="DKI11" s="11"/>
      <c r="DKJ11" s="11"/>
      <c r="DKK11" s="11"/>
      <c r="DKL11" s="11"/>
      <c r="DKM11" s="11"/>
      <c r="DKN11" s="11"/>
      <c r="DKO11" s="11"/>
      <c r="DKP11" s="11"/>
      <c r="DKQ11" s="11"/>
      <c r="DKR11" s="11"/>
      <c r="DKS11" s="11"/>
      <c r="DKT11" s="11"/>
      <c r="DKU11" s="11"/>
      <c r="DKV11" s="11"/>
      <c r="DKW11" s="11"/>
      <c r="DKX11" s="11"/>
      <c r="DKY11" s="11"/>
      <c r="DKZ11" s="11"/>
      <c r="DLA11" s="11"/>
      <c r="DLB11" s="11"/>
      <c r="DLC11" s="11"/>
      <c r="DLD11" s="11"/>
      <c r="DLE11" s="11"/>
      <c r="DLF11" s="11"/>
      <c r="DLG11" s="11"/>
      <c r="DLH11" s="11"/>
      <c r="DLI11" s="11"/>
      <c r="DLJ11" s="11"/>
      <c r="DLK11" s="11"/>
      <c r="DLL11" s="11"/>
      <c r="DLM11" s="11"/>
      <c r="DLN11" s="11"/>
      <c r="DLO11" s="11"/>
      <c r="DLP11" s="11"/>
      <c r="DLQ11" s="11"/>
      <c r="DLR11" s="11"/>
      <c r="DLS11" s="11"/>
      <c r="DLT11" s="11"/>
      <c r="DLU11" s="11"/>
      <c r="DLV11" s="11"/>
      <c r="DLW11" s="11"/>
      <c r="DLX11" s="11"/>
      <c r="DLY11" s="11"/>
      <c r="DLZ11" s="11"/>
      <c r="DMA11" s="11"/>
      <c r="DMB11" s="11"/>
      <c r="DMC11" s="11"/>
      <c r="DMD11" s="11"/>
      <c r="DME11" s="11"/>
      <c r="DMF11" s="11"/>
      <c r="DMG11" s="11"/>
      <c r="DMH11" s="11"/>
      <c r="DMI11" s="11"/>
      <c r="DMJ11" s="11"/>
      <c r="DMK11" s="11"/>
      <c r="DML11" s="11"/>
      <c r="DMM11" s="11"/>
      <c r="DMN11" s="11"/>
      <c r="DMO11" s="11"/>
      <c r="DMP11" s="11"/>
      <c r="DMQ11" s="11"/>
      <c r="DMR11" s="11"/>
      <c r="DMS11" s="11"/>
      <c r="DMT11" s="11"/>
      <c r="DMU11" s="11"/>
      <c r="DMV11" s="11"/>
      <c r="DMW11" s="11"/>
      <c r="DMX11" s="11"/>
      <c r="DMY11" s="11"/>
      <c r="DMZ11" s="11"/>
      <c r="DNA11" s="11"/>
      <c r="DNB11" s="11"/>
      <c r="DNC11" s="11"/>
      <c r="DND11" s="11"/>
      <c r="DNE11" s="11"/>
      <c r="DNF11" s="11"/>
      <c r="DNG11" s="11"/>
      <c r="DNH11" s="11"/>
      <c r="DNI11" s="11"/>
      <c r="DNJ11" s="11"/>
      <c r="DNK11" s="11"/>
      <c r="DNL11" s="11"/>
      <c r="DNM11" s="11"/>
      <c r="DNN11" s="11"/>
      <c r="DNO11" s="11"/>
      <c r="DNP11" s="11"/>
      <c r="DNQ11" s="11"/>
      <c r="DNR11" s="11"/>
      <c r="DNS11" s="11"/>
      <c r="DNT11" s="11"/>
      <c r="DNU11" s="11"/>
      <c r="DNV11" s="11"/>
      <c r="DNW11" s="11"/>
      <c r="DNX11" s="11"/>
      <c r="DNY11" s="11"/>
      <c r="DNZ11" s="11"/>
      <c r="DOA11" s="11"/>
      <c r="DOB11" s="11"/>
      <c r="DOC11" s="11"/>
      <c r="DOD11" s="11"/>
      <c r="DOE11" s="11"/>
      <c r="DOF11" s="11"/>
      <c r="DOG11" s="11"/>
      <c r="DOH11" s="11"/>
      <c r="DOI11" s="11"/>
      <c r="DOJ11" s="11"/>
      <c r="DOK11" s="11"/>
      <c r="DOL11" s="11"/>
      <c r="DOM11" s="11"/>
      <c r="DON11" s="11"/>
      <c r="DOO11" s="11"/>
      <c r="DOP11" s="11"/>
      <c r="DOQ11" s="11"/>
      <c r="DOR11" s="11"/>
      <c r="DOS11" s="11"/>
      <c r="DOT11" s="11"/>
      <c r="DOU11" s="11"/>
      <c r="DOV11" s="11"/>
      <c r="DOW11" s="11"/>
      <c r="DOX11" s="11"/>
      <c r="DOY11" s="11"/>
      <c r="DOZ11" s="11"/>
      <c r="DPA11" s="11"/>
      <c r="DPB11" s="11"/>
      <c r="DPC11" s="11"/>
      <c r="DPD11" s="11"/>
      <c r="DPE11" s="11"/>
      <c r="DPF11" s="11"/>
      <c r="DPG11" s="11"/>
      <c r="DPH11" s="11"/>
      <c r="DPI11" s="11"/>
      <c r="DPJ11" s="11"/>
      <c r="DPK11" s="11"/>
      <c r="DPL11" s="11"/>
      <c r="DPM11" s="11"/>
      <c r="DPN11" s="11"/>
      <c r="DPO11" s="11"/>
      <c r="DPP11" s="11"/>
      <c r="DPQ11" s="11"/>
      <c r="DPR11" s="11"/>
      <c r="DPS11" s="11"/>
      <c r="DPT11" s="11"/>
      <c r="DPU11" s="11"/>
      <c r="DPV11" s="11"/>
      <c r="DPW11" s="11"/>
      <c r="DPX11" s="11"/>
      <c r="DPY11" s="11"/>
      <c r="DPZ11" s="11"/>
      <c r="DQA11" s="11"/>
      <c r="DQB11" s="11"/>
      <c r="DQC11" s="11"/>
      <c r="DQD11" s="11"/>
      <c r="DQE11" s="11"/>
      <c r="DQF11" s="11"/>
      <c r="DQG11" s="11"/>
      <c r="DQH11" s="11"/>
      <c r="DQI11" s="11"/>
      <c r="DQJ11" s="11"/>
      <c r="DQK11" s="11"/>
      <c r="DQL11" s="11"/>
      <c r="DQM11" s="11"/>
      <c r="DQN11" s="11"/>
      <c r="DQO11" s="11"/>
      <c r="DQP11" s="11"/>
      <c r="DQQ11" s="11"/>
      <c r="DQR11" s="11"/>
      <c r="DQS11" s="11"/>
      <c r="DQT11" s="11"/>
      <c r="DQU11" s="11"/>
      <c r="DQV11" s="11"/>
      <c r="DQW11" s="11"/>
      <c r="DQX11" s="11"/>
      <c r="DQY11" s="11"/>
      <c r="DQZ11" s="11"/>
      <c r="DRA11" s="11"/>
      <c r="DRB11" s="11"/>
      <c r="DRC11" s="11"/>
      <c r="DRD11" s="11"/>
      <c r="DRE11" s="11"/>
      <c r="DRF11" s="11"/>
      <c r="DRG11" s="11"/>
      <c r="DRH11" s="11"/>
      <c r="DRI11" s="11"/>
      <c r="DRJ11" s="11"/>
      <c r="DRK11" s="11"/>
      <c r="DRL11" s="11"/>
      <c r="DRM11" s="11"/>
      <c r="DRN11" s="11"/>
      <c r="DRO11" s="11"/>
      <c r="DRP11" s="11"/>
      <c r="DRQ11" s="11"/>
      <c r="DRR11" s="11"/>
      <c r="DRS11" s="11"/>
      <c r="DRT11" s="11"/>
      <c r="DRU11" s="11"/>
      <c r="DRV11" s="11"/>
      <c r="DRW11" s="11"/>
      <c r="DRX11" s="11"/>
      <c r="DRY11" s="11"/>
      <c r="DRZ11" s="11"/>
      <c r="DSA11" s="11"/>
      <c r="DSB11" s="11"/>
      <c r="DSC11" s="11"/>
      <c r="DSD11" s="11"/>
      <c r="DSE11" s="11"/>
      <c r="DSF11" s="11"/>
      <c r="DSG11" s="11"/>
      <c r="DSH11" s="11"/>
      <c r="DSI11" s="11"/>
      <c r="DSJ11" s="11"/>
      <c r="DSK11" s="11"/>
      <c r="DSL11" s="11"/>
      <c r="DSM11" s="11"/>
      <c r="DSN11" s="11"/>
      <c r="DSO11" s="11"/>
      <c r="DSP11" s="11"/>
      <c r="DSQ11" s="11"/>
      <c r="DSR11" s="11"/>
      <c r="DSS11" s="11"/>
      <c r="DST11" s="11"/>
      <c r="DSU11" s="11"/>
      <c r="DSV11" s="11"/>
      <c r="DSW11" s="11"/>
      <c r="DSX11" s="11"/>
      <c r="DSY11" s="11"/>
      <c r="DSZ11" s="11"/>
      <c r="DTA11" s="11"/>
      <c r="DTB11" s="11"/>
      <c r="DTC11" s="11"/>
      <c r="DTD11" s="11"/>
      <c r="DTE11" s="11"/>
      <c r="DTF11" s="11"/>
      <c r="DTG11" s="11"/>
      <c r="DTH11" s="11"/>
      <c r="DTI11" s="11"/>
      <c r="DTJ11" s="11"/>
      <c r="DTK11" s="11"/>
      <c r="DTL11" s="11"/>
      <c r="DTM11" s="11"/>
      <c r="DTN11" s="11"/>
      <c r="DTO11" s="11"/>
      <c r="DTP11" s="11"/>
      <c r="DTQ11" s="11"/>
      <c r="DTR11" s="11"/>
      <c r="DTS11" s="11"/>
      <c r="DTT11" s="11"/>
      <c r="DTU11" s="11"/>
      <c r="DTV11" s="11"/>
      <c r="DTW11" s="11"/>
      <c r="DTX11" s="11"/>
      <c r="DTY11" s="11"/>
      <c r="DTZ11" s="11"/>
      <c r="DUA11" s="11"/>
      <c r="DUB11" s="11"/>
      <c r="DUC11" s="11"/>
      <c r="DUD11" s="11"/>
      <c r="DUE11" s="11"/>
      <c r="DUF11" s="11"/>
      <c r="DUG11" s="11"/>
      <c r="DUH11" s="11"/>
      <c r="DUI11" s="11"/>
      <c r="DUJ11" s="11"/>
      <c r="DUK11" s="11"/>
      <c r="DUL11" s="11"/>
      <c r="DUM11" s="11"/>
      <c r="DUN11" s="11"/>
      <c r="DUO11" s="11"/>
      <c r="DUP11" s="11"/>
      <c r="DUQ11" s="11"/>
      <c r="DUR11" s="11"/>
      <c r="DUS11" s="11"/>
      <c r="DUT11" s="11"/>
      <c r="DUU11" s="11"/>
      <c r="DUV11" s="11"/>
      <c r="DUW11" s="11"/>
      <c r="DUX11" s="11"/>
      <c r="DUY11" s="11"/>
      <c r="DUZ11" s="11"/>
      <c r="DVA11" s="11"/>
      <c r="DVB11" s="11"/>
      <c r="DVC11" s="11"/>
      <c r="DVD11" s="11"/>
      <c r="DVE11" s="11"/>
      <c r="DVF11" s="11"/>
      <c r="DVG11" s="11"/>
      <c r="DVH11" s="11"/>
      <c r="DVI11" s="11"/>
      <c r="DVJ11" s="11"/>
      <c r="DVK11" s="11"/>
      <c r="DVL11" s="11"/>
      <c r="DVM11" s="11"/>
      <c r="DVN11" s="11"/>
      <c r="DVO11" s="11"/>
      <c r="DVP11" s="11"/>
      <c r="DVQ11" s="11"/>
      <c r="DVR11" s="11"/>
      <c r="DVS11" s="11"/>
      <c r="DVT11" s="11"/>
      <c r="DVU11" s="11"/>
      <c r="DVV11" s="11"/>
      <c r="DVW11" s="11"/>
      <c r="DVX11" s="11"/>
      <c r="DVY11" s="11"/>
      <c r="DVZ11" s="11"/>
      <c r="DWA11" s="11"/>
      <c r="DWB11" s="11"/>
      <c r="DWC11" s="11"/>
      <c r="DWD11" s="11"/>
      <c r="DWE11" s="11"/>
      <c r="DWF11" s="11"/>
      <c r="DWG11" s="11"/>
      <c r="DWH11" s="11"/>
      <c r="DWI11" s="11"/>
      <c r="DWJ11" s="11"/>
      <c r="DWK11" s="11"/>
      <c r="DWL11" s="11"/>
      <c r="DWM11" s="11"/>
      <c r="DWN11" s="11"/>
      <c r="DWO11" s="11"/>
      <c r="DWP11" s="11"/>
      <c r="DWQ11" s="11"/>
      <c r="DWR11" s="11"/>
      <c r="DWS11" s="11"/>
      <c r="DWT11" s="11"/>
      <c r="DWU11" s="11"/>
      <c r="DWV11" s="11"/>
      <c r="DWW11" s="11"/>
      <c r="DWX11" s="11"/>
      <c r="DWY11" s="11"/>
      <c r="DWZ11" s="11"/>
      <c r="DXA11" s="11"/>
      <c r="DXB11" s="11"/>
      <c r="DXC11" s="11"/>
      <c r="DXD11" s="11"/>
      <c r="DXE11" s="11"/>
      <c r="DXF11" s="11"/>
      <c r="DXG11" s="11"/>
      <c r="DXH11" s="11"/>
      <c r="DXI11" s="11"/>
      <c r="DXJ11" s="11"/>
      <c r="DXK11" s="11"/>
      <c r="DXL11" s="11"/>
      <c r="DXM11" s="11"/>
      <c r="DXN11" s="11"/>
      <c r="DXO11" s="11"/>
      <c r="DXP11" s="11"/>
      <c r="DXQ11" s="11"/>
      <c r="DXR11" s="11"/>
      <c r="DXS11" s="11"/>
      <c r="DXT11" s="11"/>
      <c r="DXU11" s="11"/>
      <c r="DXV11" s="11"/>
      <c r="DXW11" s="11"/>
      <c r="DXX11" s="11"/>
      <c r="DXY11" s="11"/>
      <c r="DXZ11" s="11"/>
      <c r="DYA11" s="11"/>
      <c r="DYB11" s="11"/>
      <c r="DYC11" s="11"/>
      <c r="DYD11" s="11"/>
      <c r="DYE11" s="11"/>
      <c r="DYF11" s="11"/>
      <c r="DYG11" s="11"/>
      <c r="DYH11" s="11"/>
      <c r="DYI11" s="11"/>
      <c r="DYJ11" s="11"/>
      <c r="DYK11" s="11"/>
      <c r="DYL11" s="11"/>
      <c r="DYM11" s="11"/>
      <c r="DYN11" s="11"/>
      <c r="DYO11" s="11"/>
      <c r="DYP11" s="11"/>
      <c r="DYQ11" s="11"/>
      <c r="DYR11" s="11"/>
      <c r="DYS11" s="11"/>
      <c r="DYT11" s="11"/>
      <c r="DYU11" s="11"/>
      <c r="DYV11" s="11"/>
      <c r="DYW11" s="11"/>
      <c r="DYX11" s="11"/>
      <c r="DYY11" s="11"/>
      <c r="DYZ11" s="11"/>
      <c r="DZA11" s="11"/>
      <c r="DZB11" s="11"/>
      <c r="DZC11" s="11"/>
      <c r="DZD11" s="11"/>
      <c r="DZE11" s="11"/>
      <c r="DZF11" s="11"/>
      <c r="DZG11" s="11"/>
      <c r="DZH11" s="11"/>
      <c r="DZI11" s="11"/>
      <c r="DZJ11" s="11"/>
      <c r="DZK11" s="11"/>
      <c r="DZL11" s="11"/>
      <c r="DZM11" s="11"/>
      <c r="DZN11" s="11"/>
      <c r="DZO11" s="11"/>
      <c r="DZP11" s="11"/>
      <c r="DZQ11" s="11"/>
      <c r="DZR11" s="11"/>
      <c r="DZS11" s="11"/>
      <c r="DZT11" s="11"/>
      <c r="DZU11" s="11"/>
      <c r="DZV11" s="11"/>
      <c r="DZW11" s="11"/>
      <c r="DZX11" s="11"/>
      <c r="DZY11" s="11"/>
      <c r="DZZ11" s="11"/>
      <c r="EAA11" s="11"/>
      <c r="EAB11" s="11"/>
      <c r="EAC11" s="11"/>
      <c r="EAD11" s="11"/>
      <c r="EAE11" s="11"/>
      <c r="EAF11" s="11"/>
      <c r="EAG11" s="11"/>
      <c r="EAH11" s="11"/>
      <c r="EAI11" s="11"/>
      <c r="EAJ11" s="11"/>
      <c r="EAK11" s="11"/>
      <c r="EAL11" s="11"/>
      <c r="EAM11" s="11"/>
      <c r="EAN11" s="11"/>
      <c r="EAO11" s="11"/>
      <c r="EAP11" s="11"/>
      <c r="EAQ11" s="11"/>
      <c r="EAR11" s="11"/>
      <c r="EAS11" s="11"/>
      <c r="EAT11" s="11"/>
      <c r="EAU11" s="11"/>
      <c r="EAV11" s="11"/>
      <c r="EAW11" s="11"/>
      <c r="EAX11" s="11"/>
      <c r="EAY11" s="11"/>
      <c r="EAZ11" s="11"/>
      <c r="EBA11" s="11"/>
      <c r="EBB11" s="11"/>
      <c r="EBC11" s="11"/>
      <c r="EBD11" s="11"/>
      <c r="EBE11" s="11"/>
      <c r="EBF11" s="11"/>
      <c r="EBG11" s="11"/>
      <c r="EBH11" s="11"/>
      <c r="EBI11" s="11"/>
      <c r="EBJ11" s="11"/>
      <c r="EBK11" s="11"/>
      <c r="EBL11" s="11"/>
      <c r="EBM11" s="11"/>
      <c r="EBN11" s="11"/>
      <c r="EBO11" s="11"/>
      <c r="EBP11" s="11"/>
      <c r="EBQ11" s="11"/>
      <c r="EBR11" s="11"/>
      <c r="EBS11" s="11"/>
      <c r="EBT11" s="11"/>
      <c r="EBU11" s="11"/>
      <c r="EBV11" s="11"/>
      <c r="EBW11" s="11"/>
      <c r="EBX11" s="11"/>
      <c r="EBY11" s="11"/>
      <c r="EBZ11" s="11"/>
      <c r="ECA11" s="11"/>
      <c r="ECB11" s="11"/>
      <c r="ECC11" s="11"/>
      <c r="ECD11" s="11"/>
      <c r="ECE11" s="11"/>
      <c r="ECF11" s="11"/>
      <c r="ECG11" s="11"/>
      <c r="ECH11" s="11"/>
      <c r="ECI11" s="11"/>
      <c r="ECJ11" s="11"/>
      <c r="ECK11" s="11"/>
      <c r="ECL11" s="11"/>
      <c r="ECM11" s="11"/>
      <c r="ECN11" s="11"/>
      <c r="ECO11" s="11"/>
      <c r="ECP11" s="11"/>
      <c r="ECQ11" s="11"/>
      <c r="ECR11" s="11"/>
      <c r="ECS11" s="11"/>
      <c r="ECT11" s="11"/>
      <c r="ECU11" s="11"/>
      <c r="ECV11" s="11"/>
      <c r="ECW11" s="11"/>
      <c r="ECX11" s="11"/>
      <c r="ECY11" s="11"/>
      <c r="ECZ11" s="11"/>
      <c r="EDA11" s="11"/>
      <c r="EDB11" s="11"/>
      <c r="EDC11" s="11"/>
      <c r="EDD11" s="11"/>
      <c r="EDE11" s="11"/>
      <c r="EDF11" s="11"/>
      <c r="EDG11" s="11"/>
      <c r="EDH11" s="11"/>
      <c r="EDI11" s="11"/>
      <c r="EDJ11" s="11"/>
      <c r="EDK11" s="11"/>
      <c r="EDL11" s="11"/>
      <c r="EDM11" s="11"/>
      <c r="EDN11" s="11"/>
      <c r="EDO11" s="11"/>
      <c r="EDP11" s="11"/>
      <c r="EDQ11" s="11"/>
      <c r="EDR11" s="11"/>
      <c r="EDS11" s="11"/>
      <c r="EDT11" s="11"/>
      <c r="EDU11" s="11"/>
      <c r="EDV11" s="11"/>
      <c r="EDW11" s="11"/>
      <c r="EDX11" s="11"/>
      <c r="EDY11" s="11"/>
      <c r="EDZ11" s="11"/>
      <c r="EEA11" s="11"/>
      <c r="EEB11" s="11"/>
      <c r="EEC11" s="11"/>
      <c r="EED11" s="11"/>
      <c r="EEE11" s="11"/>
      <c r="EEF11" s="11"/>
      <c r="EEG11" s="11"/>
      <c r="EEH11" s="11"/>
      <c r="EEI11" s="11"/>
      <c r="EEJ11" s="11"/>
      <c r="EEK11" s="11"/>
      <c r="EEL11" s="11"/>
      <c r="EEM11" s="11"/>
      <c r="EEN11" s="11"/>
      <c r="EEO11" s="11"/>
      <c r="EEP11" s="11"/>
      <c r="EEQ11" s="11"/>
      <c r="EER11" s="11"/>
      <c r="EES11" s="11"/>
      <c r="EET11" s="11"/>
      <c r="EEU11" s="11"/>
      <c r="EEV11" s="11"/>
      <c r="EEW11" s="11"/>
      <c r="EEX11" s="11"/>
      <c r="EEY11" s="11"/>
      <c r="EEZ11" s="11"/>
      <c r="EFA11" s="11"/>
      <c r="EFB11" s="11"/>
      <c r="EFC11" s="11"/>
      <c r="EFD11" s="11"/>
      <c r="EFE11" s="11"/>
      <c r="EFF11" s="11"/>
      <c r="EFG11" s="11"/>
      <c r="EFH11" s="11"/>
      <c r="EFI11" s="11"/>
      <c r="EFJ11" s="11"/>
      <c r="EFK11" s="11"/>
      <c r="EFL11" s="11"/>
      <c r="EFM11" s="11"/>
      <c r="EFN11" s="11"/>
      <c r="EFO11" s="11"/>
      <c r="EFP11" s="11"/>
      <c r="EFQ11" s="11"/>
      <c r="EFR11" s="11"/>
      <c r="EFS11" s="11"/>
      <c r="EFT11" s="11"/>
      <c r="EFU11" s="11"/>
      <c r="EFV11" s="11"/>
      <c r="EFW11" s="11"/>
      <c r="EFX11" s="11"/>
      <c r="EFY11" s="11"/>
      <c r="EFZ11" s="11"/>
      <c r="EGA11" s="11"/>
      <c r="EGB11" s="11"/>
      <c r="EGC11" s="11"/>
      <c r="EGD11" s="11"/>
      <c r="EGE11" s="11"/>
      <c r="EGF11" s="11"/>
      <c r="EGG11" s="11"/>
      <c r="EGH11" s="11"/>
      <c r="EGI11" s="11"/>
      <c r="EGJ11" s="11"/>
      <c r="EGK11" s="11"/>
      <c r="EGL11" s="11"/>
      <c r="EGM11" s="11"/>
      <c r="EGN11" s="11"/>
      <c r="EGO11" s="11"/>
      <c r="EGP11" s="11"/>
      <c r="EGQ11" s="11"/>
      <c r="EGR11" s="11"/>
      <c r="EGS11" s="11"/>
      <c r="EGT11" s="11"/>
      <c r="EGU11" s="11"/>
      <c r="EGV11" s="11"/>
      <c r="EGW11" s="11"/>
      <c r="EGX11" s="11"/>
      <c r="EGY11" s="11"/>
      <c r="EGZ11" s="11"/>
      <c r="EHA11" s="11"/>
      <c r="EHB11" s="11"/>
      <c r="EHC11" s="11"/>
      <c r="EHD11" s="11"/>
      <c r="EHE11" s="11"/>
      <c r="EHF11" s="11"/>
      <c r="EHG11" s="11"/>
      <c r="EHH11" s="11"/>
      <c r="EHI11" s="11"/>
      <c r="EHJ11" s="11"/>
      <c r="EHK11" s="11"/>
      <c r="EHL11" s="11"/>
      <c r="EHM11" s="11"/>
      <c r="EHN11" s="11"/>
      <c r="EHO11" s="11"/>
      <c r="EHP11" s="11"/>
      <c r="EHQ11" s="11"/>
      <c r="EHR11" s="11"/>
      <c r="EHS11" s="11"/>
      <c r="EHT11" s="11"/>
      <c r="EHU11" s="11"/>
      <c r="EHV11" s="11"/>
      <c r="EHW11" s="11"/>
      <c r="EHX11" s="11"/>
      <c r="EHY11" s="11"/>
      <c r="EHZ11" s="11"/>
      <c r="EIA11" s="11"/>
      <c r="EIB11" s="11"/>
      <c r="EIC11" s="11"/>
      <c r="EID11" s="11"/>
      <c r="EIE11" s="11"/>
      <c r="EIF11" s="11"/>
      <c r="EIG11" s="11"/>
      <c r="EIH11" s="11"/>
      <c r="EII11" s="11"/>
      <c r="EIJ11" s="11"/>
      <c r="EIK11" s="11"/>
      <c r="EIL11" s="11"/>
      <c r="EIM11" s="11"/>
      <c r="EIN11" s="11"/>
      <c r="EIO11" s="11"/>
      <c r="EIP11" s="11"/>
      <c r="EIQ11" s="11"/>
      <c r="EIR11" s="11"/>
      <c r="EIS11" s="11"/>
      <c r="EIT11" s="11"/>
      <c r="EIU11" s="11"/>
      <c r="EIV11" s="11"/>
      <c r="EIW11" s="11"/>
      <c r="EIX11" s="11"/>
      <c r="EIY11" s="11"/>
      <c r="EIZ11" s="11"/>
      <c r="EJA11" s="11"/>
      <c r="EJB11" s="11"/>
      <c r="EJC11" s="11"/>
      <c r="EJD11" s="11"/>
      <c r="EJE11" s="11"/>
      <c r="EJF11" s="11"/>
      <c r="EJG11" s="11"/>
      <c r="EJH11" s="11"/>
      <c r="EJI11" s="11"/>
      <c r="EJJ11" s="11"/>
      <c r="EJK11" s="11"/>
      <c r="EJL11" s="11"/>
      <c r="EJM11" s="11"/>
      <c r="EJN11" s="11"/>
      <c r="EJO11" s="11"/>
      <c r="EJP11" s="11"/>
      <c r="EJQ11" s="11"/>
      <c r="EJR11" s="11"/>
      <c r="EJS11" s="11"/>
      <c r="EJT11" s="11"/>
      <c r="EJU11" s="11"/>
      <c r="EJV11" s="11"/>
      <c r="EJW11" s="11"/>
      <c r="EJX11" s="11"/>
      <c r="EJY11" s="11"/>
      <c r="EJZ11" s="11"/>
      <c r="EKA11" s="11"/>
      <c r="EKB11" s="11"/>
      <c r="EKC11" s="11"/>
      <c r="EKD11" s="11"/>
      <c r="EKE11" s="11"/>
      <c r="EKF11" s="11"/>
      <c r="EKG11" s="11"/>
      <c r="EKH11" s="11"/>
      <c r="EKI11" s="11"/>
      <c r="EKJ11" s="11"/>
      <c r="EKK11" s="11"/>
      <c r="EKL11" s="11"/>
      <c r="EKM11" s="11"/>
      <c r="EKN11" s="11"/>
      <c r="EKO11" s="11"/>
      <c r="EKP11" s="11"/>
      <c r="EKQ11" s="11"/>
      <c r="EKR11" s="11"/>
      <c r="EKS11" s="11"/>
      <c r="EKT11" s="11"/>
      <c r="EKU11" s="11"/>
      <c r="EKV11" s="11"/>
      <c r="EKW11" s="11"/>
      <c r="EKX11" s="11"/>
      <c r="EKY11" s="11"/>
      <c r="EKZ11" s="11"/>
      <c r="ELA11" s="11"/>
      <c r="ELB11" s="11"/>
      <c r="ELC11" s="11"/>
      <c r="ELD11" s="11"/>
      <c r="ELE11" s="11"/>
      <c r="ELF11" s="11"/>
      <c r="ELG11" s="11"/>
      <c r="ELH11" s="11"/>
      <c r="ELI11" s="11"/>
      <c r="ELJ11" s="11"/>
      <c r="ELK11" s="11"/>
      <c r="ELL11" s="11"/>
      <c r="ELM11" s="11"/>
      <c r="ELN11" s="11"/>
      <c r="ELO11" s="11"/>
      <c r="ELP11" s="11"/>
      <c r="ELQ11" s="11"/>
      <c r="ELR11" s="11"/>
      <c r="ELS11" s="11"/>
      <c r="ELT11" s="11"/>
      <c r="ELU11" s="11"/>
      <c r="ELV11" s="11"/>
      <c r="ELW11" s="11"/>
      <c r="ELX11" s="11"/>
      <c r="ELY11" s="11"/>
      <c r="ELZ11" s="11"/>
      <c r="EMA11" s="11"/>
      <c r="EMB11" s="11"/>
      <c r="EMC11" s="11"/>
      <c r="EMD11" s="11"/>
      <c r="EME11" s="11"/>
      <c r="EMF11" s="11"/>
      <c r="EMG11" s="11"/>
      <c r="EMH11" s="11"/>
      <c r="EMI11" s="11"/>
      <c r="EMJ11" s="11"/>
      <c r="EMK11" s="11"/>
      <c r="EML11" s="11"/>
      <c r="EMM11" s="11"/>
      <c r="EMN11" s="11"/>
      <c r="EMO11" s="11"/>
      <c r="EMP11" s="11"/>
      <c r="EMQ11" s="11"/>
      <c r="EMR11" s="11"/>
      <c r="EMS11" s="11"/>
      <c r="EMT11" s="11"/>
      <c r="EMU11" s="11"/>
      <c r="EMV11" s="11"/>
      <c r="EMW11" s="11"/>
      <c r="EMX11" s="11"/>
      <c r="EMY11" s="11"/>
      <c r="EMZ11" s="11"/>
      <c r="ENA11" s="11"/>
      <c r="ENB11" s="11"/>
      <c r="ENC11" s="11"/>
      <c r="END11" s="11"/>
      <c r="ENE11" s="11"/>
      <c r="ENF11" s="11"/>
      <c r="ENG11" s="11"/>
      <c r="ENH11" s="11"/>
      <c r="ENI11" s="11"/>
      <c r="ENJ11" s="11"/>
      <c r="ENK11" s="11"/>
      <c r="ENL11" s="11"/>
      <c r="ENM11" s="11"/>
      <c r="ENN11" s="11"/>
      <c r="ENO11" s="11"/>
      <c r="ENP11" s="11"/>
      <c r="ENQ11" s="11"/>
      <c r="ENR11" s="11"/>
      <c r="ENS11" s="11"/>
      <c r="ENT11" s="11"/>
      <c r="ENU11" s="11"/>
      <c r="ENV11" s="11"/>
      <c r="ENW11" s="11"/>
      <c r="ENX11" s="11"/>
      <c r="ENY11" s="11"/>
      <c r="ENZ11" s="11"/>
      <c r="EOA11" s="11"/>
      <c r="EOB11" s="11"/>
      <c r="EOC11" s="11"/>
      <c r="EOD11" s="11"/>
      <c r="EOE11" s="11"/>
      <c r="EOF11" s="11"/>
      <c r="EOG11" s="11"/>
      <c r="EOH11" s="11"/>
      <c r="EOI11" s="11"/>
      <c r="EOJ11" s="11"/>
      <c r="EOK11" s="11"/>
      <c r="EOL11" s="11"/>
      <c r="EOM11" s="11"/>
      <c r="EON11" s="11"/>
      <c r="EOO11" s="11"/>
      <c r="EOP11" s="11"/>
      <c r="EOQ11" s="11"/>
      <c r="EOR11" s="11"/>
      <c r="EOS11" s="11"/>
      <c r="EOT11" s="11"/>
      <c r="EOU11" s="11"/>
      <c r="EOV11" s="11"/>
      <c r="EOW11" s="11"/>
      <c r="EOX11" s="11"/>
      <c r="EOY11" s="11"/>
      <c r="EOZ11" s="11"/>
      <c r="EPA11" s="11"/>
      <c r="EPB11" s="11"/>
      <c r="EPC11" s="11"/>
      <c r="EPD11" s="11"/>
      <c r="EPE11" s="11"/>
      <c r="EPF11" s="11"/>
      <c r="EPG11" s="11"/>
      <c r="EPH11" s="11"/>
      <c r="EPI11" s="11"/>
      <c r="EPJ11" s="11"/>
      <c r="EPK11" s="11"/>
      <c r="EPL11" s="11"/>
      <c r="EPM11" s="11"/>
      <c r="EPN11" s="11"/>
      <c r="EPO11" s="11"/>
      <c r="EPP11" s="11"/>
      <c r="EPQ11" s="11"/>
      <c r="EPR11" s="11"/>
      <c r="EPS11" s="11"/>
      <c r="EPT11" s="11"/>
      <c r="EPU11" s="11"/>
      <c r="EPV11" s="11"/>
      <c r="EPW11" s="11"/>
      <c r="EPX11" s="11"/>
      <c r="EPY11" s="11"/>
      <c r="EPZ11" s="11"/>
      <c r="EQA11" s="11"/>
      <c r="EQB11" s="11"/>
      <c r="EQC11" s="11"/>
      <c r="EQD11" s="11"/>
      <c r="EQE11" s="11"/>
      <c r="EQF11" s="11"/>
      <c r="EQG11" s="11"/>
      <c r="EQH11" s="11"/>
      <c r="EQI11" s="11"/>
      <c r="EQJ11" s="11"/>
      <c r="EQK11" s="11"/>
      <c r="EQL11" s="11"/>
      <c r="EQM11" s="11"/>
      <c r="EQN11" s="11"/>
      <c r="EQO11" s="11"/>
      <c r="EQP11" s="11"/>
      <c r="EQQ11" s="11"/>
      <c r="EQR11" s="11"/>
      <c r="EQS11" s="11"/>
      <c r="EQT11" s="11"/>
      <c r="EQU11" s="11"/>
      <c r="EQV11" s="11"/>
      <c r="EQW11" s="11"/>
      <c r="EQX11" s="11"/>
      <c r="EQY11" s="11"/>
      <c r="EQZ11" s="11"/>
      <c r="ERA11" s="11"/>
      <c r="ERB11" s="11"/>
      <c r="ERC11" s="11"/>
      <c r="ERD11" s="11"/>
      <c r="ERE11" s="11"/>
      <c r="ERF11" s="11"/>
      <c r="ERG11" s="11"/>
      <c r="ERH11" s="11"/>
      <c r="ERI11" s="11"/>
      <c r="ERJ11" s="11"/>
      <c r="ERK11" s="11"/>
      <c r="ERL11" s="11"/>
      <c r="ERM11" s="11"/>
      <c r="ERN11" s="11"/>
      <c r="ERO11" s="11"/>
      <c r="ERP11" s="11"/>
      <c r="ERQ11" s="11"/>
      <c r="ERR11" s="11"/>
      <c r="ERS11" s="11"/>
      <c r="ERT11" s="11"/>
      <c r="ERU11" s="11"/>
      <c r="ERV11" s="11"/>
      <c r="ERW11" s="11"/>
      <c r="ERX11" s="11"/>
      <c r="ERY11" s="11"/>
      <c r="ERZ11" s="11"/>
      <c r="ESA11" s="11"/>
      <c r="ESB11" s="11"/>
      <c r="ESC11" s="11"/>
      <c r="ESD11" s="11"/>
      <c r="ESE11" s="11"/>
      <c r="ESF11" s="11"/>
      <c r="ESG11" s="11"/>
      <c r="ESH11" s="11"/>
      <c r="ESI11" s="11"/>
      <c r="ESJ11" s="11"/>
      <c r="ESK11" s="11"/>
      <c r="ESL11" s="11"/>
      <c r="ESM11" s="11"/>
      <c r="ESN11" s="11"/>
      <c r="ESO11" s="11"/>
      <c r="ESP11" s="11"/>
      <c r="ESQ11" s="11"/>
      <c r="ESR11" s="11"/>
      <c r="ESS11" s="11"/>
      <c r="EST11" s="11"/>
      <c r="ESU11" s="11"/>
      <c r="ESV11" s="11"/>
      <c r="ESW11" s="11"/>
      <c r="ESX11" s="11"/>
      <c r="ESY11" s="11"/>
      <c r="ESZ11" s="11"/>
      <c r="ETA11" s="11"/>
      <c r="ETB11" s="11"/>
      <c r="ETC11" s="11"/>
      <c r="ETD11" s="11"/>
      <c r="ETE11" s="11"/>
      <c r="ETF11" s="11"/>
      <c r="ETG11" s="11"/>
      <c r="ETH11" s="11"/>
      <c r="ETI11" s="11"/>
      <c r="ETJ11" s="11"/>
      <c r="ETK11" s="11"/>
      <c r="ETL11" s="11"/>
      <c r="ETM11" s="11"/>
      <c r="ETN11" s="11"/>
      <c r="ETO11" s="11"/>
      <c r="ETP11" s="11"/>
      <c r="ETQ11" s="11"/>
      <c r="ETR11" s="11"/>
      <c r="ETS11" s="11"/>
      <c r="ETT11" s="11"/>
      <c r="ETU11" s="11"/>
      <c r="ETV11" s="11"/>
      <c r="ETW11" s="11"/>
      <c r="ETX11" s="11"/>
      <c r="ETY11" s="11"/>
      <c r="ETZ11" s="11"/>
      <c r="EUA11" s="11"/>
      <c r="EUB11" s="11"/>
      <c r="EUC11" s="11"/>
      <c r="EUD11" s="11"/>
      <c r="EUE11" s="11"/>
      <c r="EUF11" s="11"/>
      <c r="EUG11" s="11"/>
      <c r="EUH11" s="11"/>
      <c r="EUI11" s="11"/>
      <c r="EUJ11" s="11"/>
      <c r="EUK11" s="11"/>
      <c r="EUL11" s="11"/>
      <c r="EUM11" s="11"/>
      <c r="EUN11" s="11"/>
      <c r="EUO11" s="11"/>
      <c r="EUP11" s="11"/>
      <c r="EUQ11" s="11"/>
      <c r="EUR11" s="11"/>
      <c r="EUS11" s="11"/>
      <c r="EUT11" s="11"/>
      <c r="EUU11" s="11"/>
      <c r="EUV11" s="11"/>
      <c r="EUW11" s="11"/>
      <c r="EUX11" s="11"/>
      <c r="EUY11" s="11"/>
      <c r="EUZ11" s="11"/>
      <c r="EVA11" s="11"/>
      <c r="EVB11" s="11"/>
      <c r="EVC11" s="11"/>
      <c r="EVD11" s="11"/>
      <c r="EVE11" s="11"/>
      <c r="EVF11" s="11"/>
      <c r="EVG11" s="11"/>
      <c r="EVH11" s="11"/>
      <c r="EVI11" s="11"/>
      <c r="EVJ11" s="11"/>
      <c r="EVK11" s="11"/>
      <c r="EVL11" s="11"/>
      <c r="EVM11" s="11"/>
      <c r="EVN11" s="11"/>
      <c r="EVO11" s="11"/>
      <c r="EVP11" s="11"/>
      <c r="EVQ11" s="11"/>
      <c r="EVR11" s="11"/>
      <c r="EVS11" s="11"/>
      <c r="EVT11" s="11"/>
      <c r="EVU11" s="11"/>
      <c r="EVV11" s="11"/>
      <c r="EVW11" s="11"/>
      <c r="EVX11" s="11"/>
      <c r="EVY11" s="11"/>
      <c r="EVZ11" s="11"/>
      <c r="EWA11" s="11"/>
      <c r="EWB11" s="11"/>
      <c r="EWC11" s="11"/>
      <c r="EWD11" s="11"/>
      <c r="EWE11" s="11"/>
      <c r="EWF11" s="11"/>
      <c r="EWG11" s="11"/>
      <c r="EWH11" s="11"/>
      <c r="EWI11" s="11"/>
      <c r="EWJ11" s="11"/>
      <c r="EWK11" s="11"/>
      <c r="EWL11" s="11"/>
      <c r="EWM11" s="11"/>
      <c r="EWN11" s="11"/>
      <c r="EWO11" s="11"/>
      <c r="EWP11" s="11"/>
      <c r="EWQ11" s="11"/>
      <c r="EWR11" s="11"/>
      <c r="EWS11" s="11"/>
      <c r="EWT11" s="11"/>
      <c r="EWU11" s="11"/>
      <c r="EWV11" s="11"/>
      <c r="EWW11" s="11"/>
      <c r="EWX11" s="11"/>
      <c r="EWY11" s="11"/>
      <c r="EWZ11" s="11"/>
      <c r="EXA11" s="11"/>
      <c r="EXB11" s="11"/>
      <c r="EXC11" s="11"/>
      <c r="EXD11" s="11"/>
      <c r="EXE11" s="11"/>
      <c r="EXF11" s="11"/>
      <c r="EXG11" s="11"/>
      <c r="EXH11" s="11"/>
      <c r="EXI11" s="11"/>
      <c r="EXJ11" s="11"/>
      <c r="EXK11" s="11"/>
      <c r="EXL11" s="11"/>
      <c r="EXM11" s="11"/>
      <c r="EXN11" s="11"/>
      <c r="EXO11" s="11"/>
      <c r="EXP11" s="11"/>
      <c r="EXQ11" s="11"/>
      <c r="EXR11" s="11"/>
      <c r="EXS11" s="11"/>
      <c r="EXT11" s="11"/>
      <c r="EXU11" s="11"/>
      <c r="EXV11" s="11"/>
      <c r="EXW11" s="11"/>
      <c r="EXX11" s="11"/>
      <c r="EXY11" s="11"/>
      <c r="EXZ11" s="11"/>
      <c r="EYA11" s="11"/>
      <c r="EYB11" s="11"/>
      <c r="EYC11" s="11"/>
      <c r="EYD11" s="11"/>
      <c r="EYE11" s="11"/>
      <c r="EYF11" s="11"/>
      <c r="EYG11" s="11"/>
      <c r="EYH11" s="11"/>
      <c r="EYI11" s="11"/>
      <c r="EYJ11" s="11"/>
      <c r="EYK11" s="11"/>
      <c r="EYL11" s="11"/>
      <c r="EYM11" s="11"/>
      <c r="EYN11" s="11"/>
      <c r="EYO11" s="11"/>
      <c r="EYP11" s="11"/>
      <c r="EYQ11" s="11"/>
      <c r="EYR11" s="11"/>
      <c r="EYS11" s="11"/>
      <c r="EYT11" s="11"/>
      <c r="EYU11" s="11"/>
      <c r="EYV11" s="11"/>
      <c r="EYW11" s="11"/>
      <c r="EYX11" s="11"/>
      <c r="EYY11" s="11"/>
      <c r="EYZ11" s="11"/>
      <c r="EZA11" s="11"/>
      <c r="EZB11" s="11"/>
      <c r="EZC11" s="11"/>
      <c r="EZD11" s="11"/>
      <c r="EZE11" s="11"/>
      <c r="EZF11" s="11"/>
      <c r="EZG11" s="11"/>
      <c r="EZH11" s="11"/>
      <c r="EZI11" s="11"/>
      <c r="EZJ11" s="11"/>
      <c r="EZK11" s="11"/>
      <c r="EZL11" s="11"/>
      <c r="EZM11" s="11"/>
      <c r="EZN11" s="11"/>
      <c r="EZO11" s="11"/>
      <c r="EZP11" s="11"/>
      <c r="EZQ11" s="11"/>
      <c r="EZR11" s="11"/>
      <c r="EZS11" s="11"/>
      <c r="EZT11" s="11"/>
      <c r="EZU11" s="11"/>
      <c r="EZV11" s="11"/>
      <c r="EZW11" s="11"/>
      <c r="EZX11" s="11"/>
      <c r="EZY11" s="11"/>
      <c r="EZZ11" s="11"/>
      <c r="FAA11" s="11"/>
      <c r="FAB11" s="11"/>
      <c r="FAC11" s="11"/>
      <c r="FAD11" s="11"/>
      <c r="FAE11" s="11"/>
      <c r="FAF11" s="11"/>
      <c r="FAG11" s="11"/>
      <c r="FAH11" s="11"/>
      <c r="FAI11" s="11"/>
      <c r="FAJ11" s="11"/>
      <c r="FAK11" s="11"/>
      <c r="FAL11" s="11"/>
      <c r="FAM11" s="11"/>
      <c r="FAN11" s="11"/>
      <c r="FAO11" s="11"/>
      <c r="FAP11" s="11"/>
      <c r="FAQ11" s="11"/>
      <c r="FAR11" s="11"/>
      <c r="FAS11" s="11"/>
      <c r="FAT11" s="11"/>
      <c r="FAU11" s="11"/>
      <c r="FAV11" s="11"/>
      <c r="FAW11" s="11"/>
      <c r="FAX11" s="11"/>
      <c r="FAY11" s="11"/>
      <c r="FAZ11" s="11"/>
      <c r="FBA11" s="11"/>
      <c r="FBB11" s="11"/>
      <c r="FBC11" s="11"/>
      <c r="FBD11" s="11"/>
      <c r="FBE11" s="11"/>
      <c r="FBF11" s="11"/>
      <c r="FBG11" s="11"/>
      <c r="FBH11" s="11"/>
      <c r="FBI11" s="11"/>
      <c r="FBJ11" s="11"/>
      <c r="FBK11" s="11"/>
      <c r="FBL11" s="11"/>
      <c r="FBM11" s="11"/>
      <c r="FBN11" s="11"/>
      <c r="FBO11" s="11"/>
      <c r="FBP11" s="11"/>
      <c r="FBQ11" s="11"/>
      <c r="FBR11" s="11"/>
      <c r="FBS11" s="11"/>
      <c r="FBT11" s="11"/>
      <c r="FBU11" s="11"/>
      <c r="FBV11" s="11"/>
      <c r="FBW11" s="11"/>
      <c r="FBX11" s="11"/>
      <c r="FBY11" s="11"/>
      <c r="FBZ11" s="11"/>
      <c r="FCA11" s="11"/>
      <c r="FCB11" s="11"/>
      <c r="FCC11" s="11"/>
      <c r="FCD11" s="11"/>
      <c r="FCE11" s="11"/>
      <c r="FCF11" s="11"/>
      <c r="FCG11" s="11"/>
      <c r="FCH11" s="11"/>
      <c r="FCI11" s="11"/>
      <c r="FCJ11" s="11"/>
      <c r="FCK11" s="11"/>
      <c r="FCL11" s="11"/>
      <c r="FCM11" s="11"/>
      <c r="FCN11" s="11"/>
      <c r="FCO11" s="11"/>
      <c r="FCP11" s="11"/>
      <c r="FCQ11" s="11"/>
      <c r="FCR11" s="11"/>
      <c r="FCS11" s="11"/>
      <c r="FCT11" s="11"/>
      <c r="FCU11" s="11"/>
      <c r="FCV11" s="11"/>
      <c r="FCW11" s="11"/>
      <c r="FCX11" s="11"/>
      <c r="FCY11" s="11"/>
      <c r="FCZ11" s="11"/>
      <c r="FDA11" s="11"/>
      <c r="FDB11" s="11"/>
      <c r="FDC11" s="11"/>
      <c r="FDD11" s="11"/>
      <c r="FDE11" s="11"/>
      <c r="FDF11" s="11"/>
      <c r="FDG11" s="11"/>
      <c r="FDH11" s="11"/>
      <c r="FDI11" s="11"/>
      <c r="FDJ11" s="11"/>
      <c r="FDK11" s="11"/>
      <c r="FDL11" s="11"/>
      <c r="FDM11" s="11"/>
      <c r="FDN11" s="11"/>
      <c r="FDO11" s="11"/>
      <c r="FDP11" s="11"/>
      <c r="FDQ11" s="11"/>
      <c r="FDR11" s="11"/>
      <c r="FDS11" s="11"/>
      <c r="FDT11" s="11"/>
      <c r="FDU11" s="11"/>
      <c r="FDV11" s="11"/>
      <c r="FDW11" s="11"/>
      <c r="FDX11" s="11"/>
      <c r="FDY11" s="11"/>
      <c r="FDZ11" s="11"/>
      <c r="FEA11" s="11"/>
      <c r="FEB11" s="11"/>
      <c r="FEC11" s="11"/>
      <c r="FED11" s="11"/>
      <c r="FEE11" s="11"/>
      <c r="FEF11" s="11"/>
      <c r="FEG11" s="11"/>
      <c r="FEH11" s="11"/>
      <c r="FEI11" s="11"/>
      <c r="FEJ11" s="11"/>
      <c r="FEK11" s="11"/>
      <c r="FEL11" s="11"/>
      <c r="FEM11" s="11"/>
      <c r="FEN11" s="11"/>
      <c r="FEO11" s="11"/>
      <c r="FEP11" s="11"/>
      <c r="FEQ11" s="11"/>
      <c r="FER11" s="11"/>
      <c r="FES11" s="11"/>
      <c r="FET11" s="11"/>
      <c r="FEU11" s="11"/>
      <c r="FEV11" s="11"/>
      <c r="FEW11" s="11"/>
      <c r="FEX11" s="11"/>
      <c r="FEY11" s="11"/>
      <c r="FEZ11" s="11"/>
      <c r="FFA11" s="11"/>
      <c r="FFB11" s="11"/>
      <c r="FFC11" s="11"/>
      <c r="FFD11" s="11"/>
      <c r="FFE11" s="11"/>
      <c r="FFF11" s="11"/>
      <c r="FFG11" s="11"/>
      <c r="FFH11" s="11"/>
      <c r="FFI11" s="11"/>
      <c r="FFJ11" s="11"/>
      <c r="FFK11" s="11"/>
      <c r="FFL11" s="11"/>
      <c r="FFM11" s="11"/>
      <c r="FFN11" s="11"/>
      <c r="FFO11" s="11"/>
      <c r="FFP11" s="11"/>
      <c r="FFQ11" s="11"/>
      <c r="FFR11" s="11"/>
      <c r="FFS11" s="11"/>
      <c r="FFT11" s="11"/>
      <c r="FFU11" s="11"/>
      <c r="FFV11" s="11"/>
      <c r="FFW11" s="11"/>
      <c r="FFX11" s="11"/>
      <c r="FFY11" s="11"/>
      <c r="FFZ11" s="11"/>
      <c r="FGA11" s="11"/>
      <c r="FGB11" s="11"/>
      <c r="FGC11" s="11"/>
      <c r="FGD11" s="11"/>
      <c r="FGE11" s="11"/>
      <c r="FGF11" s="11"/>
      <c r="FGG11" s="11"/>
      <c r="FGH11" s="11"/>
      <c r="FGI11" s="11"/>
      <c r="FGJ11" s="11"/>
      <c r="FGK11" s="11"/>
      <c r="FGL11" s="11"/>
      <c r="FGM11" s="11"/>
      <c r="FGN11" s="11"/>
      <c r="FGO11" s="11"/>
      <c r="FGP11" s="11"/>
      <c r="FGQ11" s="11"/>
      <c r="FGR11" s="11"/>
      <c r="FGS11" s="11"/>
      <c r="FGT11" s="11"/>
      <c r="FGU11" s="11"/>
      <c r="FGV11" s="11"/>
      <c r="FGW11" s="11"/>
      <c r="FGX11" s="11"/>
      <c r="FGY11" s="11"/>
      <c r="FGZ11" s="11"/>
      <c r="FHA11" s="11"/>
      <c r="FHB11" s="11"/>
      <c r="FHC11" s="11"/>
      <c r="FHD11" s="11"/>
      <c r="FHE11" s="11"/>
      <c r="FHF11" s="11"/>
      <c r="FHG11" s="11"/>
      <c r="FHH11" s="11"/>
      <c r="FHI11" s="11"/>
      <c r="FHJ11" s="11"/>
      <c r="FHK11" s="11"/>
      <c r="FHL11" s="11"/>
      <c r="FHM11" s="11"/>
      <c r="FHN11" s="11"/>
      <c r="FHO11" s="11"/>
      <c r="FHP11" s="11"/>
      <c r="FHQ11" s="11"/>
      <c r="FHR11" s="11"/>
      <c r="FHS11" s="11"/>
      <c r="FHT11" s="11"/>
      <c r="FHU11" s="11"/>
      <c r="FHV11" s="11"/>
      <c r="FHW11" s="11"/>
      <c r="FHX11" s="11"/>
      <c r="FHY11" s="11"/>
      <c r="FHZ11" s="11"/>
      <c r="FIA11" s="11"/>
      <c r="FIB11" s="11"/>
      <c r="FIC11" s="11"/>
      <c r="FID11" s="11"/>
      <c r="FIE11" s="11"/>
      <c r="FIF11" s="11"/>
      <c r="FIG11" s="11"/>
      <c r="FIH11" s="11"/>
      <c r="FII11" s="11"/>
      <c r="FIJ11" s="11"/>
      <c r="FIK11" s="11"/>
      <c r="FIL11" s="11"/>
      <c r="FIM11" s="11"/>
      <c r="FIN11" s="11"/>
      <c r="FIO11" s="11"/>
      <c r="FIP11" s="11"/>
      <c r="FIQ11" s="11"/>
      <c r="FIR11" s="11"/>
      <c r="FIS11" s="11"/>
      <c r="FIT11" s="11"/>
      <c r="FIU11" s="11"/>
      <c r="FIV11" s="11"/>
      <c r="FIW11" s="11"/>
      <c r="FIX11" s="11"/>
      <c r="FIY11" s="11"/>
      <c r="FIZ11" s="11"/>
      <c r="FJA11" s="11"/>
      <c r="FJB11" s="11"/>
      <c r="FJC11" s="11"/>
      <c r="FJD11" s="11"/>
      <c r="FJE11" s="11"/>
      <c r="FJF11" s="11"/>
      <c r="FJG11" s="11"/>
      <c r="FJH11" s="11"/>
      <c r="FJI11" s="11"/>
      <c r="FJJ11" s="11"/>
      <c r="FJK11" s="11"/>
      <c r="FJL11" s="11"/>
      <c r="FJM11" s="11"/>
      <c r="FJN11" s="11"/>
      <c r="FJO11" s="11"/>
      <c r="FJP11" s="11"/>
      <c r="FJQ11" s="11"/>
      <c r="FJR11" s="11"/>
      <c r="FJS11" s="11"/>
      <c r="FJT11" s="11"/>
      <c r="FJU11" s="11"/>
      <c r="FJV11" s="11"/>
      <c r="FJW11" s="11"/>
      <c r="FJX11" s="11"/>
      <c r="FJY11" s="11"/>
      <c r="FJZ11" s="11"/>
      <c r="FKA11" s="11"/>
      <c r="FKB11" s="11"/>
      <c r="FKC11" s="11"/>
      <c r="FKD11" s="11"/>
      <c r="FKE11" s="11"/>
      <c r="FKF11" s="11"/>
      <c r="FKG11" s="11"/>
      <c r="FKH11" s="11"/>
      <c r="FKI11" s="11"/>
      <c r="FKJ11" s="11"/>
      <c r="FKK11" s="11"/>
      <c r="FKL11" s="11"/>
      <c r="FKM11" s="11"/>
      <c r="FKN11" s="11"/>
      <c r="FKO11" s="11"/>
      <c r="FKP11" s="11"/>
      <c r="FKQ11" s="11"/>
      <c r="FKR11" s="11"/>
      <c r="FKS11" s="11"/>
      <c r="FKT11" s="11"/>
      <c r="FKU11" s="11"/>
      <c r="FKV11" s="11"/>
      <c r="FKW11" s="11"/>
      <c r="FKX11" s="11"/>
      <c r="FKY11" s="11"/>
      <c r="FKZ11" s="11"/>
      <c r="FLA11" s="11"/>
      <c r="FLB11" s="11"/>
      <c r="FLC11" s="11"/>
      <c r="FLD11" s="11"/>
      <c r="FLE11" s="11"/>
      <c r="FLF11" s="11"/>
      <c r="FLG11" s="11"/>
      <c r="FLH11" s="11"/>
      <c r="FLI11" s="11"/>
      <c r="FLJ11" s="11"/>
      <c r="FLK11" s="11"/>
      <c r="FLL11" s="11"/>
      <c r="FLM11" s="11"/>
      <c r="FLN11" s="11"/>
      <c r="FLO11" s="11"/>
      <c r="FLP11" s="11"/>
      <c r="FLQ11" s="11"/>
      <c r="FLR11" s="11"/>
      <c r="FLS11" s="11"/>
      <c r="FLT11" s="11"/>
      <c r="FLU11" s="11"/>
      <c r="FLV11" s="11"/>
      <c r="FLW11" s="11"/>
      <c r="FLX11" s="11"/>
      <c r="FLY11" s="11"/>
      <c r="FLZ11" s="11"/>
      <c r="FMA11" s="11"/>
      <c r="FMB11" s="11"/>
      <c r="FMC11" s="11"/>
      <c r="FMD11" s="11"/>
      <c r="FME11" s="11"/>
      <c r="FMF11" s="11"/>
      <c r="FMG11" s="11"/>
      <c r="FMH11" s="11"/>
      <c r="FMI11" s="11"/>
      <c r="FMJ11" s="11"/>
      <c r="FMK11" s="11"/>
      <c r="FML11" s="11"/>
      <c r="FMM11" s="11"/>
      <c r="FMN11" s="11"/>
      <c r="FMO11" s="11"/>
      <c r="FMP11" s="11"/>
      <c r="FMQ11" s="11"/>
      <c r="FMR11" s="11"/>
      <c r="FMS11" s="11"/>
      <c r="FMT11" s="11"/>
      <c r="FMU11" s="11"/>
      <c r="FMV11" s="11"/>
      <c r="FMW11" s="11"/>
      <c r="FMX11" s="11"/>
      <c r="FMY11" s="11"/>
      <c r="FMZ11" s="11"/>
      <c r="FNA11" s="11"/>
      <c r="FNB11" s="11"/>
      <c r="FNC11" s="11"/>
      <c r="FND11" s="11"/>
      <c r="FNE11" s="11"/>
      <c r="FNF11" s="11"/>
      <c r="FNG11" s="11"/>
      <c r="FNH11" s="11"/>
      <c r="FNI11" s="11"/>
      <c r="FNJ11" s="11"/>
      <c r="FNK11" s="11"/>
      <c r="FNL11" s="11"/>
      <c r="FNM11" s="11"/>
      <c r="FNN11" s="11"/>
      <c r="FNO11" s="11"/>
      <c r="FNP11" s="11"/>
      <c r="FNQ11" s="11"/>
      <c r="FNR11" s="11"/>
      <c r="FNS11" s="11"/>
      <c r="FNT11" s="11"/>
      <c r="FNU11" s="11"/>
      <c r="FNV11" s="11"/>
      <c r="FNW11" s="11"/>
      <c r="FNX11" s="11"/>
      <c r="FNY11" s="11"/>
      <c r="FNZ11" s="11"/>
      <c r="FOA11" s="11"/>
      <c r="FOB11" s="11"/>
      <c r="FOC11" s="11"/>
      <c r="FOD11" s="11"/>
      <c r="FOE11" s="11"/>
      <c r="FOF11" s="11"/>
      <c r="FOG11" s="11"/>
      <c r="FOH11" s="11"/>
      <c r="FOI11" s="11"/>
      <c r="FOJ11" s="11"/>
      <c r="FOK11" s="11"/>
      <c r="FOL11" s="11"/>
      <c r="FOM11" s="11"/>
      <c r="FON11" s="11"/>
      <c r="FOO11" s="11"/>
      <c r="FOP11" s="11"/>
      <c r="FOQ11" s="11"/>
      <c r="FOR11" s="11"/>
      <c r="FOS11" s="11"/>
      <c r="FOT11" s="11"/>
      <c r="FOU11" s="11"/>
      <c r="FOV11" s="11"/>
      <c r="FOW11" s="11"/>
      <c r="FOX11" s="11"/>
      <c r="FOY11" s="11"/>
      <c r="FOZ11" s="11"/>
      <c r="FPA11" s="11"/>
      <c r="FPB11" s="11"/>
      <c r="FPC11" s="11"/>
      <c r="FPD11" s="11"/>
      <c r="FPE11" s="11"/>
      <c r="FPF11" s="11"/>
      <c r="FPG11" s="11"/>
      <c r="FPH11" s="11"/>
      <c r="FPI11" s="11"/>
      <c r="FPJ11" s="11"/>
      <c r="FPK11" s="11"/>
      <c r="FPL11" s="11"/>
      <c r="FPM11" s="11"/>
      <c r="FPN11" s="11"/>
      <c r="FPO11" s="11"/>
      <c r="FPP11" s="11"/>
      <c r="FPQ11" s="11"/>
      <c r="FPR11" s="11"/>
      <c r="FPS11" s="11"/>
      <c r="FPT11" s="11"/>
      <c r="FPU11" s="11"/>
      <c r="FPV11" s="11"/>
      <c r="FPW11" s="11"/>
      <c r="FPX11" s="11"/>
      <c r="FPY11" s="11"/>
      <c r="FPZ11" s="11"/>
      <c r="FQA11" s="11"/>
      <c r="FQB11" s="11"/>
      <c r="FQC11" s="11"/>
      <c r="FQD11" s="11"/>
      <c r="FQE11" s="11"/>
      <c r="FQF11" s="11"/>
      <c r="FQG11" s="11"/>
      <c r="FQH11" s="11"/>
      <c r="FQI11" s="11"/>
      <c r="FQJ11" s="11"/>
      <c r="FQK11" s="11"/>
      <c r="FQL11" s="11"/>
      <c r="FQM11" s="11"/>
      <c r="FQN11" s="11"/>
      <c r="FQO11" s="11"/>
      <c r="FQP11" s="11"/>
      <c r="FQQ11" s="11"/>
      <c r="FQR11" s="11"/>
      <c r="FQS11" s="11"/>
      <c r="FQT11" s="11"/>
      <c r="FQU11" s="11"/>
      <c r="FQV11" s="11"/>
      <c r="FQW11" s="11"/>
      <c r="FQX11" s="11"/>
      <c r="FQY11" s="11"/>
      <c r="FQZ11" s="11"/>
      <c r="FRA11" s="11"/>
      <c r="FRB11" s="11"/>
      <c r="FRC11" s="11"/>
      <c r="FRD11" s="11"/>
      <c r="FRE11" s="11"/>
      <c r="FRF11" s="11"/>
      <c r="FRG11" s="11"/>
      <c r="FRH11" s="11"/>
      <c r="FRI11" s="11"/>
      <c r="FRJ11" s="11"/>
      <c r="FRK11" s="11"/>
      <c r="FRL11" s="11"/>
      <c r="FRM11" s="11"/>
      <c r="FRN11" s="11"/>
      <c r="FRO11" s="11"/>
      <c r="FRP11" s="11"/>
      <c r="FRQ11" s="11"/>
      <c r="FRR11" s="11"/>
      <c r="FRS11" s="11"/>
      <c r="FRT11" s="11"/>
      <c r="FRU11" s="11"/>
      <c r="FRV11" s="11"/>
      <c r="FRW11" s="11"/>
      <c r="FRX11" s="11"/>
      <c r="FRY11" s="11"/>
      <c r="FRZ11" s="11"/>
      <c r="FSA11" s="11"/>
      <c r="FSB11" s="11"/>
      <c r="FSC11" s="11"/>
      <c r="FSD11" s="11"/>
      <c r="FSE11" s="11"/>
      <c r="FSF11" s="11"/>
      <c r="FSG11" s="11"/>
      <c r="FSH11" s="11"/>
      <c r="FSI11" s="11"/>
      <c r="FSJ11" s="11"/>
      <c r="FSK11" s="11"/>
      <c r="FSL11" s="11"/>
      <c r="FSM11" s="11"/>
      <c r="FSN11" s="11"/>
      <c r="FSO11" s="11"/>
      <c r="FSP11" s="11"/>
      <c r="FSQ11" s="11"/>
      <c r="FSR11" s="11"/>
      <c r="FSS11" s="11"/>
      <c r="FST11" s="11"/>
      <c r="FSU11" s="11"/>
      <c r="FSV11" s="11"/>
      <c r="FSW11" s="11"/>
      <c r="FSX11" s="11"/>
      <c r="FSY11" s="11"/>
      <c r="FSZ11" s="11"/>
      <c r="FTA11" s="11"/>
      <c r="FTB11" s="11"/>
      <c r="FTC11" s="11"/>
      <c r="FTD11" s="11"/>
      <c r="FTE11" s="11"/>
      <c r="FTF11" s="11"/>
      <c r="FTG11" s="11"/>
      <c r="FTH11" s="11"/>
      <c r="FTI11" s="11"/>
      <c r="FTJ11" s="11"/>
      <c r="FTK11" s="11"/>
      <c r="FTL11" s="11"/>
      <c r="FTM11" s="11"/>
      <c r="FTN11" s="11"/>
      <c r="FTO11" s="11"/>
      <c r="FTP11" s="11"/>
      <c r="FTQ11" s="11"/>
      <c r="FTR11" s="11"/>
      <c r="FTS11" s="11"/>
      <c r="FTT11" s="11"/>
      <c r="FTU11" s="11"/>
      <c r="FTV11" s="11"/>
      <c r="FTW11" s="11"/>
      <c r="FTX11" s="11"/>
      <c r="FTY11" s="11"/>
      <c r="FTZ11" s="11"/>
      <c r="FUA11" s="11"/>
      <c r="FUB11" s="11"/>
      <c r="FUC11" s="11"/>
      <c r="FUD11" s="11"/>
      <c r="FUE11" s="11"/>
      <c r="FUF11" s="11"/>
      <c r="FUG11" s="11"/>
      <c r="FUH11" s="11"/>
      <c r="FUI11" s="11"/>
      <c r="FUJ11" s="11"/>
      <c r="FUK11" s="11"/>
      <c r="FUL11" s="11"/>
      <c r="FUM11" s="11"/>
      <c r="FUN11" s="11"/>
      <c r="FUO11" s="11"/>
      <c r="FUP11" s="11"/>
      <c r="FUQ11" s="11"/>
      <c r="FUR11" s="11"/>
      <c r="FUS11" s="11"/>
      <c r="FUT11" s="11"/>
      <c r="FUU11" s="11"/>
      <c r="FUV11" s="11"/>
      <c r="FUW11" s="11"/>
      <c r="FUX11" s="11"/>
      <c r="FUY11" s="11"/>
      <c r="FUZ11" s="11"/>
      <c r="FVA11" s="11"/>
      <c r="FVB11" s="11"/>
      <c r="FVC11" s="11"/>
      <c r="FVD11" s="11"/>
      <c r="FVE11" s="11"/>
      <c r="FVF11" s="11"/>
      <c r="FVG11" s="11"/>
      <c r="FVH11" s="11"/>
      <c r="FVI11" s="11"/>
      <c r="FVJ11" s="11"/>
      <c r="FVK11" s="11"/>
      <c r="FVL11" s="11"/>
      <c r="FVM11" s="11"/>
      <c r="FVN11" s="11"/>
      <c r="FVO11" s="11"/>
      <c r="FVP11" s="11"/>
      <c r="FVQ11" s="11"/>
      <c r="FVR11" s="11"/>
      <c r="FVS11" s="11"/>
      <c r="FVT11" s="11"/>
      <c r="FVU11" s="11"/>
      <c r="FVV11" s="11"/>
      <c r="FVW11" s="11"/>
      <c r="FVX11" s="11"/>
      <c r="FVY11" s="11"/>
      <c r="FVZ11" s="11"/>
      <c r="FWA11" s="11"/>
      <c r="FWB11" s="11"/>
      <c r="FWC11" s="11"/>
      <c r="FWD11" s="11"/>
      <c r="FWE11" s="11"/>
      <c r="FWF11" s="11"/>
      <c r="FWG11" s="11"/>
      <c r="FWH11" s="11"/>
      <c r="FWI11" s="11"/>
      <c r="FWJ11" s="11"/>
      <c r="FWK11" s="11"/>
      <c r="FWL11" s="11"/>
      <c r="FWM11" s="11"/>
      <c r="FWN11" s="11"/>
      <c r="FWO11" s="11"/>
      <c r="FWP11" s="11"/>
      <c r="FWQ11" s="11"/>
      <c r="FWR11" s="11"/>
      <c r="FWS11" s="11"/>
      <c r="FWT11" s="11"/>
      <c r="FWU11" s="11"/>
      <c r="FWV11" s="11"/>
      <c r="FWW11" s="11"/>
      <c r="FWX11" s="11"/>
      <c r="FWY11" s="11"/>
      <c r="FWZ11" s="11"/>
      <c r="FXA11" s="11"/>
      <c r="FXB11" s="11"/>
      <c r="FXC11" s="11"/>
      <c r="FXD11" s="11"/>
      <c r="FXE11" s="11"/>
      <c r="FXF11" s="11"/>
      <c r="FXG11" s="11"/>
      <c r="FXH11" s="11"/>
      <c r="FXI11" s="11"/>
      <c r="FXJ11" s="11"/>
      <c r="FXK11" s="11"/>
      <c r="FXL11" s="11"/>
      <c r="FXM11" s="11"/>
      <c r="FXN11" s="11"/>
      <c r="FXO11" s="11"/>
      <c r="FXP11" s="11"/>
      <c r="FXQ11" s="11"/>
      <c r="FXR11" s="11"/>
      <c r="FXS11" s="11"/>
      <c r="FXT11" s="11"/>
      <c r="FXU11" s="11"/>
      <c r="FXV11" s="11"/>
      <c r="FXW11" s="11"/>
      <c r="FXX11" s="11"/>
      <c r="FXY11" s="11"/>
      <c r="FXZ11" s="11"/>
      <c r="FYA11" s="11"/>
      <c r="FYB11" s="11"/>
      <c r="FYC11" s="11"/>
      <c r="FYD11" s="11"/>
      <c r="FYE11" s="11"/>
      <c r="FYF11" s="11"/>
      <c r="FYG11" s="11"/>
      <c r="FYH11" s="11"/>
      <c r="FYI11" s="11"/>
      <c r="FYJ11" s="11"/>
      <c r="FYK11" s="11"/>
      <c r="FYL11" s="11"/>
      <c r="FYM11" s="11"/>
      <c r="FYN11" s="11"/>
      <c r="FYO11" s="11"/>
      <c r="FYP11" s="11"/>
      <c r="FYQ11" s="11"/>
      <c r="FYR11" s="11"/>
      <c r="FYS11" s="11"/>
      <c r="FYT11" s="11"/>
      <c r="FYU11" s="11"/>
      <c r="FYV11" s="11"/>
      <c r="FYW11" s="11"/>
      <c r="FYX11" s="11"/>
      <c r="FYY11" s="11"/>
      <c r="FYZ11" s="11"/>
      <c r="FZA11" s="11"/>
      <c r="FZB11" s="11"/>
      <c r="FZC11" s="11"/>
      <c r="FZD11" s="11"/>
      <c r="FZE11" s="11"/>
      <c r="FZF11" s="11"/>
      <c r="FZG11" s="11"/>
      <c r="FZH11" s="11"/>
      <c r="FZI11" s="11"/>
      <c r="FZJ11" s="11"/>
      <c r="FZK11" s="11"/>
      <c r="FZL11" s="11"/>
      <c r="FZM11" s="11"/>
      <c r="FZN11" s="11"/>
      <c r="FZO11" s="11"/>
      <c r="FZP11" s="11"/>
      <c r="FZQ11" s="11"/>
      <c r="FZR11" s="11"/>
      <c r="FZS11" s="11"/>
      <c r="FZT11" s="11"/>
      <c r="FZU11" s="11"/>
      <c r="FZV11" s="11"/>
      <c r="FZW11" s="11"/>
      <c r="FZX11" s="11"/>
      <c r="FZY11" s="11"/>
      <c r="FZZ11" s="11"/>
      <c r="GAA11" s="11"/>
      <c r="GAB11" s="11"/>
      <c r="GAC11" s="11"/>
      <c r="GAD11" s="11"/>
      <c r="GAE11" s="11"/>
      <c r="GAF11" s="11"/>
      <c r="GAG11" s="11"/>
      <c r="GAH11" s="11"/>
      <c r="GAI11" s="11"/>
      <c r="GAJ11" s="11"/>
      <c r="GAK11" s="11"/>
      <c r="GAL11" s="11"/>
      <c r="GAM11" s="11"/>
      <c r="GAN11" s="11"/>
      <c r="GAO11" s="11"/>
      <c r="GAP11" s="11"/>
      <c r="GAQ11" s="11"/>
      <c r="GAR11" s="11"/>
      <c r="GAS11" s="11"/>
      <c r="GAT11" s="11"/>
      <c r="GAU11" s="11"/>
      <c r="GAV11" s="11"/>
      <c r="GAW11" s="11"/>
      <c r="GAX11" s="11"/>
      <c r="GAY11" s="11"/>
      <c r="GAZ11" s="11"/>
      <c r="GBA11" s="11"/>
      <c r="GBB11" s="11"/>
      <c r="GBC11" s="11"/>
      <c r="GBD11" s="11"/>
      <c r="GBE11" s="11"/>
      <c r="GBF11" s="11"/>
      <c r="GBG11" s="11"/>
      <c r="GBH11" s="11"/>
      <c r="GBI11" s="11"/>
      <c r="GBJ11" s="11"/>
      <c r="GBK11" s="11"/>
      <c r="GBL11" s="11"/>
      <c r="GBM11" s="11"/>
      <c r="GBN11" s="11"/>
      <c r="GBO11" s="11"/>
      <c r="GBP11" s="11"/>
      <c r="GBQ11" s="11"/>
      <c r="GBR11" s="11"/>
      <c r="GBS11" s="11"/>
      <c r="GBT11" s="11"/>
      <c r="GBU11" s="11"/>
      <c r="GBV11" s="11"/>
      <c r="GBW11" s="11"/>
      <c r="GBX11" s="11"/>
      <c r="GBY11" s="11"/>
      <c r="GBZ11" s="11"/>
      <c r="GCA11" s="11"/>
      <c r="GCB11" s="11"/>
      <c r="GCC11" s="11"/>
      <c r="GCD11" s="11"/>
      <c r="GCE11" s="11"/>
      <c r="GCF11" s="11"/>
      <c r="GCG11" s="11"/>
      <c r="GCH11" s="11"/>
      <c r="GCI11" s="11"/>
      <c r="GCJ11" s="11"/>
      <c r="GCK11" s="11"/>
      <c r="GCL11" s="11"/>
      <c r="GCM11" s="11"/>
      <c r="GCN11" s="11"/>
      <c r="GCO11" s="11"/>
      <c r="GCP11" s="11"/>
      <c r="GCQ11" s="11"/>
      <c r="GCR11" s="11"/>
      <c r="GCS11" s="11"/>
      <c r="GCT11" s="11"/>
      <c r="GCU11" s="11"/>
      <c r="GCV11" s="11"/>
      <c r="GCW11" s="11"/>
      <c r="GCX11" s="11"/>
      <c r="GCY11" s="11"/>
      <c r="GCZ11" s="11"/>
      <c r="GDA11" s="11"/>
      <c r="GDB11" s="11"/>
      <c r="GDC11" s="11"/>
      <c r="GDD11" s="11"/>
      <c r="GDE11" s="11"/>
      <c r="GDF11" s="11"/>
      <c r="GDG11" s="11"/>
      <c r="GDH11" s="11"/>
      <c r="GDI11" s="11"/>
      <c r="GDJ11" s="11"/>
      <c r="GDK11" s="11"/>
      <c r="GDL11" s="11"/>
      <c r="GDM11" s="11"/>
      <c r="GDN11" s="11"/>
      <c r="GDO11" s="11"/>
      <c r="GDP11" s="11"/>
      <c r="GDQ11" s="11"/>
      <c r="GDR11" s="11"/>
      <c r="GDS11" s="11"/>
      <c r="GDT11" s="11"/>
      <c r="GDU11" s="11"/>
      <c r="GDV11" s="11"/>
      <c r="GDW11" s="11"/>
      <c r="GDX11" s="11"/>
      <c r="GDY11" s="11"/>
      <c r="GDZ11" s="11"/>
      <c r="GEA11" s="11"/>
      <c r="GEB11" s="11"/>
      <c r="GEC11" s="11"/>
      <c r="GED11" s="11"/>
      <c r="GEE11" s="11"/>
      <c r="GEF11" s="11"/>
      <c r="GEG11" s="11"/>
      <c r="GEH11" s="11"/>
      <c r="GEI11" s="11"/>
      <c r="GEJ11" s="11"/>
      <c r="GEK11" s="11"/>
      <c r="GEL11" s="11"/>
      <c r="GEM11" s="11"/>
      <c r="GEN11" s="11"/>
      <c r="GEO11" s="11"/>
      <c r="GEP11" s="11"/>
      <c r="GEQ11" s="11"/>
      <c r="GER11" s="11"/>
      <c r="GES11" s="11"/>
      <c r="GET11" s="11"/>
      <c r="GEU11" s="11"/>
      <c r="GEV11" s="11"/>
      <c r="GEW11" s="11"/>
      <c r="GEX11" s="11"/>
      <c r="GEY11" s="11"/>
      <c r="GEZ11" s="11"/>
      <c r="GFA11" s="11"/>
      <c r="GFB11" s="11"/>
      <c r="GFC11" s="11"/>
      <c r="GFD11" s="11"/>
      <c r="GFE11" s="11"/>
      <c r="GFF11" s="11"/>
      <c r="GFG11" s="11"/>
      <c r="GFH11" s="11"/>
      <c r="GFI11" s="11"/>
      <c r="GFJ11" s="11"/>
      <c r="GFK11" s="11"/>
      <c r="GFL11" s="11"/>
      <c r="GFM11" s="11"/>
      <c r="GFN11" s="11"/>
      <c r="GFO11" s="11"/>
      <c r="GFP11" s="11"/>
      <c r="GFQ11" s="11"/>
      <c r="GFR11" s="11"/>
      <c r="GFS11" s="11"/>
      <c r="GFT11" s="11"/>
      <c r="GFU11" s="11"/>
      <c r="GFV11" s="11"/>
      <c r="GFW11" s="11"/>
      <c r="GFX11" s="11"/>
      <c r="GFY11" s="11"/>
      <c r="GFZ11" s="11"/>
      <c r="GGA11" s="11"/>
      <c r="GGB11" s="11"/>
      <c r="GGC11" s="11"/>
      <c r="GGD11" s="11"/>
      <c r="GGE11" s="11"/>
      <c r="GGF11" s="11"/>
      <c r="GGG11" s="11"/>
      <c r="GGH11" s="11"/>
      <c r="GGI11" s="11"/>
      <c r="GGJ11" s="11"/>
      <c r="GGK11" s="11"/>
      <c r="GGL11" s="11"/>
      <c r="GGM11" s="11"/>
      <c r="GGN11" s="11"/>
      <c r="GGO11" s="11"/>
      <c r="GGP11" s="11"/>
      <c r="GGQ11" s="11"/>
      <c r="GGR11" s="11"/>
      <c r="GGS11" s="11"/>
      <c r="GGT11" s="11"/>
      <c r="GGU11" s="11"/>
      <c r="GGV11" s="11"/>
      <c r="GGW11" s="11"/>
      <c r="GGX11" s="11"/>
      <c r="GGY11" s="11"/>
      <c r="GGZ11" s="11"/>
      <c r="GHA11" s="11"/>
      <c r="GHB11" s="11"/>
      <c r="GHC11" s="11"/>
      <c r="GHD11" s="11"/>
      <c r="GHE11" s="11"/>
      <c r="GHF11" s="11"/>
      <c r="GHG11" s="11"/>
      <c r="GHH11" s="11"/>
      <c r="GHI11" s="11"/>
      <c r="GHJ11" s="11"/>
      <c r="GHK11" s="11"/>
      <c r="GHL11" s="11"/>
      <c r="GHM11" s="11"/>
      <c r="GHN11" s="11"/>
      <c r="GHO11" s="11"/>
      <c r="GHP11" s="11"/>
      <c r="GHQ11" s="11"/>
      <c r="GHR11" s="11"/>
      <c r="GHS11" s="11"/>
      <c r="GHT11" s="11"/>
      <c r="GHU11" s="11"/>
      <c r="GHV11" s="11"/>
      <c r="GHW11" s="11"/>
      <c r="GHX11" s="11"/>
      <c r="GHY11" s="11"/>
      <c r="GHZ11" s="11"/>
      <c r="GIA11" s="11"/>
      <c r="GIB11" s="11"/>
      <c r="GIC11" s="11"/>
      <c r="GID11" s="11"/>
      <c r="GIE11" s="11"/>
      <c r="GIF11" s="11"/>
      <c r="GIG11" s="11"/>
      <c r="GIH11" s="11"/>
      <c r="GII11" s="11"/>
      <c r="GIJ11" s="11"/>
      <c r="GIK11" s="11"/>
      <c r="GIL11" s="11"/>
      <c r="GIM11" s="11"/>
      <c r="GIN11" s="11"/>
      <c r="GIO11" s="11"/>
      <c r="GIP11" s="11"/>
      <c r="GIQ11" s="11"/>
      <c r="GIR11" s="11"/>
      <c r="GIS11" s="11"/>
      <c r="GIT11" s="11"/>
      <c r="GIU11" s="11"/>
      <c r="GIV11" s="11"/>
      <c r="GIW11" s="11"/>
      <c r="GIX11" s="11"/>
      <c r="GIY11" s="11"/>
      <c r="GIZ11" s="11"/>
      <c r="GJA11" s="11"/>
      <c r="GJB11" s="11"/>
      <c r="GJC11" s="11"/>
      <c r="GJD11" s="11"/>
      <c r="GJE11" s="11"/>
      <c r="GJF11" s="11"/>
      <c r="GJG11" s="11"/>
      <c r="GJH11" s="11"/>
      <c r="GJI11" s="11"/>
      <c r="GJJ11" s="11"/>
      <c r="GJK11" s="11"/>
      <c r="GJL11" s="11"/>
      <c r="GJM11" s="11"/>
      <c r="GJN11" s="11"/>
      <c r="GJO11" s="11"/>
      <c r="GJP11" s="11"/>
      <c r="GJQ11" s="11"/>
      <c r="GJR11" s="11"/>
      <c r="GJS11" s="11"/>
      <c r="GJT11" s="11"/>
      <c r="GJU11" s="11"/>
      <c r="GJV11" s="11"/>
      <c r="GJW11" s="11"/>
      <c r="GJX11" s="11"/>
      <c r="GJY11" s="11"/>
      <c r="GJZ11" s="11"/>
      <c r="GKA11" s="11"/>
      <c r="GKB11" s="11"/>
      <c r="GKC11" s="11"/>
      <c r="GKD11" s="11"/>
      <c r="GKE11" s="11"/>
      <c r="GKF11" s="11"/>
      <c r="GKG11" s="11"/>
      <c r="GKH11" s="11"/>
      <c r="GKI11" s="11"/>
      <c r="GKJ11" s="11"/>
      <c r="GKK11" s="11"/>
      <c r="GKL11" s="11"/>
      <c r="GKM11" s="11"/>
      <c r="GKN11" s="11"/>
      <c r="GKO11" s="11"/>
      <c r="GKP11" s="11"/>
      <c r="GKQ11" s="11"/>
      <c r="GKR11" s="11"/>
      <c r="GKS11" s="11"/>
      <c r="GKT11" s="11"/>
      <c r="GKU11" s="11"/>
      <c r="GKV11" s="11"/>
      <c r="GKW11" s="11"/>
      <c r="GKX11" s="11"/>
      <c r="GKY11" s="11"/>
      <c r="GKZ11" s="11"/>
      <c r="GLA11" s="11"/>
      <c r="GLB11" s="11"/>
      <c r="GLC11" s="11"/>
      <c r="GLD11" s="11"/>
      <c r="GLE11" s="11"/>
      <c r="GLF11" s="11"/>
      <c r="GLG11" s="11"/>
      <c r="GLH11" s="11"/>
      <c r="GLI11" s="11"/>
      <c r="GLJ11" s="11"/>
      <c r="GLK11" s="11"/>
      <c r="GLL11" s="11"/>
      <c r="GLM11" s="11"/>
      <c r="GLN11" s="11"/>
      <c r="GLO11" s="11"/>
      <c r="GLP11" s="11"/>
      <c r="GLQ11" s="11"/>
      <c r="GLR11" s="11"/>
      <c r="GLS11" s="11"/>
      <c r="GLT11" s="11"/>
      <c r="GLU11" s="11"/>
      <c r="GLV11" s="11"/>
      <c r="GLW11" s="11"/>
      <c r="GLX11" s="11"/>
      <c r="GLY11" s="11"/>
      <c r="GLZ11" s="11"/>
      <c r="GMA11" s="11"/>
      <c r="GMB11" s="11"/>
      <c r="GMC11" s="11"/>
      <c r="GMD11" s="11"/>
      <c r="GME11" s="11"/>
      <c r="GMF11" s="11"/>
      <c r="GMG11" s="11"/>
      <c r="GMH11" s="11"/>
      <c r="GMI11" s="11"/>
      <c r="GMJ11" s="11"/>
      <c r="GMK11" s="11"/>
      <c r="GML11" s="11"/>
      <c r="GMM11" s="11"/>
      <c r="GMN11" s="11"/>
      <c r="GMO11" s="11"/>
      <c r="GMP11" s="11"/>
      <c r="GMQ11" s="11"/>
      <c r="GMR11" s="11"/>
      <c r="GMS11" s="11"/>
      <c r="GMT11" s="11"/>
      <c r="GMU11" s="11"/>
      <c r="GMV11" s="11"/>
      <c r="GMW11" s="11"/>
      <c r="GMX11" s="11"/>
      <c r="GMY11" s="11"/>
      <c r="GMZ11" s="11"/>
      <c r="GNA11" s="11"/>
      <c r="GNB11" s="11"/>
      <c r="GNC11" s="11"/>
      <c r="GND11" s="11"/>
      <c r="GNE11" s="11"/>
      <c r="GNF11" s="11"/>
      <c r="GNG11" s="11"/>
      <c r="GNH11" s="11"/>
      <c r="GNI11" s="11"/>
      <c r="GNJ11" s="11"/>
      <c r="GNK11" s="11"/>
      <c r="GNL11" s="11"/>
      <c r="GNM11" s="11"/>
      <c r="GNN11" s="11"/>
      <c r="GNO11" s="11"/>
      <c r="GNP11" s="11"/>
      <c r="GNQ11" s="11"/>
      <c r="GNR11" s="11"/>
      <c r="GNS11" s="11"/>
      <c r="GNT11" s="11"/>
      <c r="GNU11" s="11"/>
      <c r="GNV11" s="11"/>
      <c r="GNW11" s="11"/>
      <c r="GNX11" s="11"/>
      <c r="GNY11" s="11"/>
      <c r="GNZ11" s="11"/>
      <c r="GOA11" s="11"/>
      <c r="GOB11" s="11"/>
      <c r="GOC11" s="11"/>
      <c r="GOD11" s="11"/>
      <c r="GOE11" s="11"/>
      <c r="GOF11" s="11"/>
      <c r="GOG11" s="11"/>
      <c r="GOH11" s="11"/>
      <c r="GOI11" s="11"/>
      <c r="GOJ11" s="11"/>
      <c r="GOK11" s="11"/>
      <c r="GOL11" s="11"/>
      <c r="GOM11" s="11"/>
      <c r="GON11" s="11"/>
      <c r="GOO11" s="11"/>
      <c r="GOP11" s="11"/>
      <c r="GOQ11" s="11"/>
      <c r="GOR11" s="11"/>
      <c r="GOS11" s="11"/>
      <c r="GOT11" s="11"/>
      <c r="GOU11" s="11"/>
      <c r="GOV11" s="11"/>
      <c r="GOW11" s="11"/>
      <c r="GOX11" s="11"/>
      <c r="GOY11" s="11"/>
      <c r="GOZ11" s="11"/>
      <c r="GPA11" s="11"/>
      <c r="GPB11" s="11"/>
      <c r="GPC11" s="11"/>
      <c r="GPD11" s="11"/>
      <c r="GPE11" s="11"/>
      <c r="GPF11" s="11"/>
      <c r="GPG11" s="11"/>
      <c r="GPH11" s="11"/>
      <c r="GPI11" s="11"/>
      <c r="GPJ11" s="11"/>
      <c r="GPK11" s="11"/>
      <c r="GPL11" s="11"/>
      <c r="GPM11" s="11"/>
      <c r="GPN11" s="11"/>
      <c r="GPO11" s="11"/>
      <c r="GPP11" s="11"/>
      <c r="GPQ11" s="11"/>
      <c r="GPR11" s="11"/>
      <c r="GPS11" s="11"/>
      <c r="GPT11" s="11"/>
      <c r="GPU11" s="11"/>
      <c r="GPV11" s="11"/>
      <c r="GPW11" s="11"/>
      <c r="GPX11" s="11"/>
      <c r="GPY11" s="11"/>
      <c r="GPZ11" s="11"/>
      <c r="GQA11" s="11"/>
      <c r="GQB11" s="11"/>
      <c r="GQC11" s="11"/>
      <c r="GQD11" s="11"/>
      <c r="GQE11" s="11"/>
      <c r="GQF11" s="11"/>
      <c r="GQG11" s="11"/>
      <c r="GQH11" s="11"/>
      <c r="GQI11" s="11"/>
      <c r="GQJ11" s="11"/>
      <c r="GQK11" s="11"/>
      <c r="GQL11" s="11"/>
      <c r="GQM11" s="11"/>
      <c r="GQN11" s="11"/>
      <c r="GQO11" s="11"/>
      <c r="GQP11" s="11"/>
      <c r="GQQ11" s="11"/>
      <c r="GQR11" s="11"/>
      <c r="GQS11" s="11"/>
      <c r="GQT11" s="11"/>
      <c r="GQU11" s="11"/>
      <c r="GQV11" s="11"/>
      <c r="GQW11" s="11"/>
      <c r="GQX11" s="11"/>
      <c r="GQY11" s="11"/>
      <c r="GQZ11" s="11"/>
      <c r="GRA11" s="11"/>
      <c r="GRB11" s="11"/>
      <c r="GRC11" s="11"/>
      <c r="GRD11" s="11"/>
      <c r="GRE11" s="11"/>
      <c r="GRF11" s="11"/>
      <c r="GRG11" s="11"/>
      <c r="GRH11" s="11"/>
      <c r="GRI11" s="11"/>
      <c r="GRJ11" s="11"/>
      <c r="GRK11" s="11"/>
      <c r="GRL11" s="11"/>
      <c r="GRM11" s="11"/>
      <c r="GRN11" s="11"/>
      <c r="GRO11" s="11"/>
      <c r="GRP11" s="11"/>
      <c r="GRQ11" s="11"/>
      <c r="GRR11" s="11"/>
      <c r="GRS11" s="11"/>
      <c r="GRT11" s="11"/>
      <c r="GRU11" s="11"/>
      <c r="GRV11" s="11"/>
      <c r="GRW11" s="11"/>
      <c r="GRX11" s="11"/>
      <c r="GRY11" s="11"/>
      <c r="GRZ11" s="11"/>
      <c r="GSA11" s="11"/>
      <c r="GSB11" s="11"/>
      <c r="GSC11" s="11"/>
      <c r="GSD11" s="11"/>
      <c r="GSE11" s="11"/>
      <c r="GSF11" s="11"/>
      <c r="GSG11" s="11"/>
      <c r="GSH11" s="11"/>
      <c r="GSI11" s="11"/>
      <c r="GSJ11" s="11"/>
      <c r="GSK11" s="11"/>
      <c r="GSL11" s="11"/>
      <c r="GSM11" s="11"/>
      <c r="GSN11" s="11"/>
      <c r="GSO11" s="11"/>
      <c r="GSP11" s="11"/>
      <c r="GSQ11" s="11"/>
      <c r="GSR11" s="11"/>
      <c r="GSS11" s="11"/>
      <c r="GST11" s="11"/>
      <c r="GSU11" s="11"/>
      <c r="GSV11" s="11"/>
      <c r="GSW11" s="11"/>
      <c r="GSX11" s="11"/>
      <c r="GSY11" s="11"/>
      <c r="GSZ11" s="11"/>
      <c r="GTA11" s="11"/>
      <c r="GTB11" s="11"/>
      <c r="GTC11" s="11"/>
      <c r="GTD11" s="11"/>
      <c r="GTE11" s="11"/>
      <c r="GTF11" s="11"/>
      <c r="GTG11" s="11"/>
      <c r="GTH11" s="11"/>
      <c r="GTI11" s="11"/>
      <c r="GTJ11" s="11"/>
      <c r="GTK11" s="11"/>
      <c r="GTL11" s="11"/>
      <c r="GTM11" s="11"/>
      <c r="GTN11" s="11"/>
      <c r="GTO11" s="11"/>
      <c r="GTP11" s="11"/>
      <c r="GTQ11" s="11"/>
      <c r="GTR11" s="11"/>
      <c r="GTS11" s="11"/>
      <c r="GTT11" s="11"/>
      <c r="GTU11" s="11"/>
      <c r="GTV11" s="11"/>
      <c r="GTW11" s="11"/>
      <c r="GTX11" s="11"/>
      <c r="GTY11" s="11"/>
      <c r="GTZ11" s="11"/>
      <c r="GUA11" s="11"/>
      <c r="GUB11" s="11"/>
      <c r="GUC11" s="11"/>
      <c r="GUD11" s="11"/>
      <c r="GUE11" s="11"/>
      <c r="GUF11" s="11"/>
      <c r="GUG11" s="11"/>
      <c r="GUH11" s="11"/>
      <c r="GUI11" s="11"/>
      <c r="GUJ11" s="11"/>
      <c r="GUK11" s="11"/>
      <c r="GUL11" s="11"/>
      <c r="GUM11" s="11"/>
      <c r="GUN11" s="11"/>
      <c r="GUO11" s="11"/>
      <c r="GUP11" s="11"/>
      <c r="GUQ11" s="11"/>
      <c r="GUR11" s="11"/>
      <c r="GUS11" s="11"/>
      <c r="GUT11" s="11"/>
      <c r="GUU11" s="11"/>
      <c r="GUV11" s="11"/>
      <c r="GUW11" s="11"/>
      <c r="GUX11" s="11"/>
      <c r="GUY11" s="11"/>
      <c r="GUZ11" s="11"/>
      <c r="GVA11" s="11"/>
      <c r="GVB11" s="11"/>
      <c r="GVC11" s="11"/>
      <c r="GVD11" s="11"/>
      <c r="GVE11" s="11"/>
      <c r="GVF11" s="11"/>
      <c r="GVG11" s="11"/>
      <c r="GVH11" s="11"/>
      <c r="GVI11" s="11"/>
      <c r="GVJ11" s="11"/>
      <c r="GVK11" s="11"/>
      <c r="GVL11" s="11"/>
      <c r="GVM11" s="11"/>
      <c r="GVN11" s="11"/>
      <c r="GVO11" s="11"/>
      <c r="GVP11" s="11"/>
      <c r="GVQ11" s="11"/>
      <c r="GVR11" s="11"/>
      <c r="GVS11" s="11"/>
      <c r="GVT11" s="11"/>
      <c r="GVU11" s="11"/>
      <c r="GVV11" s="11"/>
      <c r="GVW11" s="11"/>
      <c r="GVX11" s="11"/>
      <c r="GVY11" s="11"/>
      <c r="GVZ11" s="11"/>
      <c r="GWA11" s="11"/>
      <c r="GWB11" s="11"/>
      <c r="GWC11" s="11"/>
      <c r="GWD11" s="11"/>
      <c r="GWE11" s="11"/>
      <c r="GWF11" s="11"/>
      <c r="GWG11" s="11"/>
      <c r="GWH11" s="11"/>
      <c r="GWI11" s="11"/>
      <c r="GWJ11" s="11"/>
      <c r="GWK11" s="11"/>
      <c r="GWL11" s="11"/>
      <c r="GWM11" s="11"/>
      <c r="GWN11" s="11"/>
      <c r="GWO11" s="11"/>
      <c r="GWP11" s="11"/>
      <c r="GWQ11" s="11"/>
      <c r="GWR11" s="11"/>
      <c r="GWS11" s="11"/>
      <c r="GWT11" s="11"/>
      <c r="GWU11" s="11"/>
      <c r="GWV11" s="11"/>
      <c r="GWW11" s="11"/>
      <c r="GWX11" s="11"/>
      <c r="GWY11" s="11"/>
      <c r="GWZ11" s="11"/>
      <c r="GXA11" s="11"/>
      <c r="GXB11" s="11"/>
      <c r="GXC11" s="11"/>
      <c r="GXD11" s="11"/>
      <c r="GXE11" s="11"/>
      <c r="GXF11" s="11"/>
      <c r="GXG11" s="11"/>
      <c r="GXH11" s="11"/>
      <c r="GXI11" s="11"/>
      <c r="GXJ11" s="11"/>
      <c r="GXK11" s="11"/>
      <c r="GXL11" s="11"/>
      <c r="GXM11" s="11"/>
      <c r="GXN11" s="11"/>
      <c r="GXO11" s="11"/>
      <c r="GXP11" s="11"/>
      <c r="GXQ11" s="11"/>
      <c r="GXR11" s="11"/>
      <c r="GXS11" s="11"/>
      <c r="GXT11" s="11"/>
      <c r="GXU11" s="11"/>
      <c r="GXV11" s="11"/>
      <c r="GXW11" s="11"/>
      <c r="GXX11" s="11"/>
      <c r="GXY11" s="11"/>
      <c r="GXZ11" s="11"/>
      <c r="GYA11" s="11"/>
      <c r="GYB11" s="11"/>
      <c r="GYC11" s="11"/>
      <c r="GYD11" s="11"/>
      <c r="GYE11" s="11"/>
      <c r="GYF11" s="11"/>
      <c r="GYG11" s="11"/>
      <c r="GYH11" s="11"/>
      <c r="GYI11" s="11"/>
      <c r="GYJ11" s="11"/>
      <c r="GYK11" s="11"/>
      <c r="GYL11" s="11"/>
      <c r="GYM11" s="11"/>
      <c r="GYN11" s="11"/>
      <c r="GYO11" s="11"/>
      <c r="GYP11" s="11"/>
      <c r="GYQ11" s="11"/>
      <c r="GYR11" s="11"/>
      <c r="GYS11" s="11"/>
      <c r="GYT11" s="11"/>
      <c r="GYU11" s="11"/>
      <c r="GYV11" s="11"/>
      <c r="GYW11" s="11"/>
      <c r="GYX11" s="11"/>
      <c r="GYY11" s="11"/>
      <c r="GYZ11" s="11"/>
      <c r="GZA11" s="11"/>
      <c r="GZB11" s="11"/>
      <c r="GZC11" s="11"/>
      <c r="GZD11" s="11"/>
      <c r="GZE11" s="11"/>
      <c r="GZF11" s="11"/>
      <c r="GZG11" s="11"/>
      <c r="GZH11" s="11"/>
      <c r="GZI11" s="11"/>
      <c r="GZJ11" s="11"/>
      <c r="GZK11" s="11"/>
      <c r="GZL11" s="11"/>
      <c r="GZM11" s="11"/>
      <c r="GZN11" s="11"/>
      <c r="GZO11" s="11"/>
      <c r="GZP11" s="11"/>
      <c r="GZQ11" s="11"/>
      <c r="GZR11" s="11"/>
      <c r="GZS11" s="11"/>
      <c r="GZT11" s="11"/>
      <c r="GZU11" s="11"/>
      <c r="GZV11" s="11"/>
      <c r="GZW11" s="11"/>
      <c r="GZX11" s="11"/>
      <c r="GZY11" s="11"/>
      <c r="GZZ11" s="11"/>
      <c r="HAA11" s="11"/>
      <c r="HAB11" s="11"/>
      <c r="HAC11" s="11"/>
      <c r="HAD11" s="11"/>
      <c r="HAE11" s="11"/>
      <c r="HAF11" s="11"/>
      <c r="HAG11" s="11"/>
      <c r="HAH11" s="11"/>
      <c r="HAI11" s="11"/>
      <c r="HAJ11" s="11"/>
      <c r="HAK11" s="11"/>
      <c r="HAL11" s="11"/>
      <c r="HAM11" s="11"/>
      <c r="HAN11" s="11"/>
      <c r="HAO11" s="11"/>
      <c r="HAP11" s="11"/>
      <c r="HAQ11" s="11"/>
      <c r="HAR11" s="11"/>
      <c r="HAS11" s="11"/>
      <c r="HAT11" s="11"/>
      <c r="HAU11" s="11"/>
      <c r="HAV11" s="11"/>
      <c r="HAW11" s="11"/>
      <c r="HAX11" s="11"/>
      <c r="HAY11" s="11"/>
      <c r="HAZ11" s="11"/>
      <c r="HBA11" s="11"/>
      <c r="HBB11" s="11"/>
      <c r="HBC11" s="11"/>
      <c r="HBD11" s="11"/>
      <c r="HBE11" s="11"/>
      <c r="HBF11" s="11"/>
      <c r="HBG11" s="11"/>
      <c r="HBH11" s="11"/>
      <c r="HBI11" s="11"/>
      <c r="HBJ11" s="11"/>
      <c r="HBK11" s="11"/>
      <c r="HBL11" s="11"/>
      <c r="HBM11" s="11"/>
      <c r="HBN11" s="11"/>
      <c r="HBO11" s="11"/>
      <c r="HBP11" s="11"/>
      <c r="HBQ11" s="11"/>
      <c r="HBR11" s="11"/>
      <c r="HBS11" s="11"/>
      <c r="HBT11" s="11"/>
      <c r="HBU11" s="11"/>
      <c r="HBV11" s="11"/>
      <c r="HBW11" s="11"/>
      <c r="HBX11" s="11"/>
      <c r="HBY11" s="11"/>
      <c r="HBZ11" s="11"/>
      <c r="HCA11" s="11"/>
      <c r="HCB11" s="11"/>
      <c r="HCC11" s="11"/>
      <c r="HCD11" s="11"/>
      <c r="HCE11" s="11"/>
      <c r="HCF11" s="11"/>
      <c r="HCG11" s="11"/>
      <c r="HCH11" s="11"/>
      <c r="HCI11" s="11"/>
      <c r="HCJ11" s="11"/>
      <c r="HCK11" s="11"/>
      <c r="HCL11" s="11"/>
      <c r="HCM11" s="11"/>
      <c r="HCN11" s="11"/>
      <c r="HCO11" s="11"/>
      <c r="HCP11" s="11"/>
      <c r="HCQ11" s="11"/>
      <c r="HCR11" s="11"/>
      <c r="HCS11" s="11"/>
      <c r="HCT11" s="11"/>
      <c r="HCU11" s="11"/>
      <c r="HCV11" s="11"/>
      <c r="HCW11" s="11"/>
      <c r="HCX11" s="11"/>
      <c r="HCY11" s="11"/>
      <c r="HCZ11" s="11"/>
      <c r="HDA11" s="11"/>
      <c r="HDB11" s="11"/>
      <c r="HDC11" s="11"/>
      <c r="HDD11" s="11"/>
      <c r="HDE11" s="11"/>
      <c r="HDF11" s="11"/>
      <c r="HDG11" s="11"/>
      <c r="HDH11" s="11"/>
      <c r="HDI11" s="11"/>
      <c r="HDJ11" s="11"/>
      <c r="HDK11" s="11"/>
      <c r="HDL11" s="11"/>
      <c r="HDM11" s="11"/>
      <c r="HDN11" s="11"/>
      <c r="HDO11" s="11"/>
      <c r="HDP11" s="11"/>
      <c r="HDQ11" s="11"/>
      <c r="HDR11" s="11"/>
      <c r="HDS11" s="11"/>
      <c r="HDT11" s="11"/>
      <c r="HDU11" s="11"/>
      <c r="HDV11" s="11"/>
      <c r="HDW11" s="11"/>
      <c r="HDX11" s="11"/>
      <c r="HDY11" s="11"/>
      <c r="HDZ11" s="11"/>
      <c r="HEA11" s="11"/>
      <c r="HEB11" s="11"/>
      <c r="HEC11" s="11"/>
      <c r="HED11" s="11"/>
      <c r="HEE11" s="11"/>
      <c r="HEF11" s="11"/>
      <c r="HEG11" s="11"/>
      <c r="HEH11" s="11"/>
      <c r="HEI11" s="11"/>
      <c r="HEJ11" s="11"/>
      <c r="HEK11" s="11"/>
      <c r="HEL11" s="11"/>
      <c r="HEM11" s="11"/>
      <c r="HEN11" s="11"/>
      <c r="HEO11" s="11"/>
      <c r="HEP11" s="11"/>
      <c r="HEQ11" s="11"/>
      <c r="HER11" s="11"/>
      <c r="HES11" s="11"/>
      <c r="HET11" s="11"/>
      <c r="HEU11" s="11"/>
      <c r="HEV11" s="11"/>
      <c r="HEW11" s="11"/>
      <c r="HEX11" s="11"/>
      <c r="HEY11" s="11"/>
      <c r="HEZ11" s="11"/>
      <c r="HFA11" s="11"/>
      <c r="HFB11" s="11"/>
      <c r="HFC11" s="11"/>
      <c r="HFD11" s="11"/>
      <c r="HFE11" s="11"/>
      <c r="HFF11" s="11"/>
      <c r="HFG11" s="11"/>
      <c r="HFH11" s="11"/>
      <c r="HFI11" s="11"/>
      <c r="HFJ11" s="11"/>
      <c r="HFK11" s="11"/>
      <c r="HFL11" s="11"/>
      <c r="HFM11" s="11"/>
      <c r="HFN11" s="11"/>
      <c r="HFO11" s="11"/>
      <c r="HFP11" s="11"/>
      <c r="HFQ11" s="11"/>
      <c r="HFR11" s="11"/>
      <c r="HFS11" s="11"/>
      <c r="HFT11" s="11"/>
      <c r="HFU11" s="11"/>
      <c r="HFV11" s="11"/>
      <c r="HFW11" s="11"/>
      <c r="HFX11" s="11"/>
      <c r="HFY11" s="11"/>
      <c r="HFZ11" s="11"/>
      <c r="HGA11" s="11"/>
      <c r="HGB11" s="11"/>
      <c r="HGC11" s="11"/>
      <c r="HGD11" s="11"/>
      <c r="HGE11" s="11"/>
      <c r="HGF11" s="11"/>
      <c r="HGG11" s="11"/>
      <c r="HGH11" s="11"/>
      <c r="HGI11" s="11"/>
      <c r="HGJ11" s="11"/>
      <c r="HGK11" s="11"/>
      <c r="HGL11" s="11"/>
      <c r="HGM11" s="11"/>
      <c r="HGN11" s="11"/>
      <c r="HGO11" s="11"/>
      <c r="HGP11" s="11"/>
      <c r="HGQ11" s="11"/>
      <c r="HGR11" s="11"/>
      <c r="HGS11" s="11"/>
      <c r="HGT11" s="11"/>
      <c r="HGU11" s="11"/>
      <c r="HGV11" s="11"/>
      <c r="HGW11" s="11"/>
      <c r="HGX11" s="11"/>
      <c r="HGY11" s="11"/>
      <c r="HGZ11" s="11"/>
      <c r="HHA11" s="11"/>
      <c r="HHB11" s="11"/>
      <c r="HHC11" s="11"/>
      <c r="HHD11" s="11"/>
      <c r="HHE11" s="11"/>
      <c r="HHF11" s="11"/>
      <c r="HHG11" s="11"/>
      <c r="HHH11" s="11"/>
      <c r="HHI11" s="11"/>
      <c r="HHJ11" s="11"/>
      <c r="HHK11" s="11"/>
      <c r="HHL11" s="11"/>
      <c r="HHM11" s="11"/>
      <c r="HHN11" s="11"/>
      <c r="HHO11" s="11"/>
      <c r="HHP11" s="11"/>
      <c r="HHQ11" s="11"/>
      <c r="HHR11" s="11"/>
      <c r="HHS11" s="11"/>
      <c r="HHT11" s="11"/>
      <c r="HHU11" s="11"/>
      <c r="HHV11" s="11"/>
      <c r="HHW11" s="11"/>
      <c r="HHX11" s="11"/>
      <c r="HHY11" s="11"/>
      <c r="HHZ11" s="11"/>
      <c r="HIA11" s="11"/>
      <c r="HIB11" s="11"/>
      <c r="HIC11" s="11"/>
      <c r="HID11" s="11"/>
      <c r="HIE11" s="11"/>
      <c r="HIF11" s="11"/>
      <c r="HIG11" s="11"/>
      <c r="HIH11" s="11"/>
      <c r="HII11" s="11"/>
      <c r="HIJ11" s="11"/>
      <c r="HIK11" s="11"/>
      <c r="HIL11" s="11"/>
      <c r="HIM11" s="11"/>
      <c r="HIN11" s="11"/>
      <c r="HIO11" s="11"/>
      <c r="HIP11" s="11"/>
      <c r="HIQ11" s="11"/>
      <c r="HIR11" s="11"/>
      <c r="HIS11" s="11"/>
      <c r="HIT11" s="11"/>
      <c r="HIU11" s="11"/>
      <c r="HIV11" s="11"/>
      <c r="HIW11" s="11"/>
      <c r="HIX11" s="11"/>
      <c r="HIY11" s="11"/>
      <c r="HIZ11" s="11"/>
      <c r="HJA11" s="11"/>
      <c r="HJB11" s="11"/>
      <c r="HJC11" s="11"/>
      <c r="HJD11" s="11"/>
      <c r="HJE11" s="11"/>
      <c r="HJF11" s="11"/>
      <c r="HJG11" s="11"/>
      <c r="HJH11" s="11"/>
      <c r="HJI11" s="11"/>
      <c r="HJJ11" s="11"/>
      <c r="HJK11" s="11"/>
      <c r="HJL11" s="11"/>
      <c r="HJM11" s="11"/>
      <c r="HJN11" s="11"/>
      <c r="HJO11" s="11"/>
      <c r="HJP11" s="11"/>
      <c r="HJQ11" s="11"/>
      <c r="HJR11" s="11"/>
      <c r="HJS11" s="11"/>
      <c r="HJT11" s="11"/>
      <c r="HJU11" s="11"/>
      <c r="HJV11" s="11"/>
      <c r="HJW11" s="11"/>
      <c r="HJX11" s="11"/>
      <c r="HJY11" s="11"/>
      <c r="HJZ11" s="11"/>
      <c r="HKA11" s="11"/>
      <c r="HKB11" s="11"/>
      <c r="HKC11" s="11"/>
      <c r="HKD11" s="11"/>
      <c r="HKE11" s="11"/>
      <c r="HKF11" s="11"/>
      <c r="HKG11" s="11"/>
      <c r="HKH11" s="11"/>
      <c r="HKI11" s="11"/>
      <c r="HKJ11" s="11"/>
      <c r="HKK11" s="11"/>
      <c r="HKL11" s="11"/>
      <c r="HKM11" s="11"/>
      <c r="HKN11" s="11"/>
      <c r="HKO11" s="11"/>
      <c r="HKP11" s="11"/>
      <c r="HKQ11" s="11"/>
      <c r="HKR11" s="11"/>
      <c r="HKS11" s="11"/>
      <c r="HKT11" s="11"/>
      <c r="HKU11" s="11"/>
      <c r="HKV11" s="11"/>
      <c r="HKW11" s="11"/>
      <c r="HKX11" s="11"/>
      <c r="HKY11" s="11"/>
      <c r="HKZ11" s="11"/>
      <c r="HLA11" s="11"/>
      <c r="HLB11" s="11"/>
      <c r="HLC11" s="11"/>
      <c r="HLD11" s="11"/>
      <c r="HLE11" s="11"/>
      <c r="HLF11" s="11"/>
      <c r="HLG11" s="11"/>
      <c r="HLH11" s="11"/>
      <c r="HLI11" s="11"/>
      <c r="HLJ11" s="11"/>
      <c r="HLK11" s="11"/>
      <c r="HLL11" s="11"/>
      <c r="HLM11" s="11"/>
      <c r="HLN11" s="11"/>
      <c r="HLO11" s="11"/>
      <c r="HLP11" s="11"/>
      <c r="HLQ11" s="11"/>
      <c r="HLR11" s="11"/>
      <c r="HLS11" s="11"/>
      <c r="HLT11" s="11"/>
      <c r="HLU11" s="11"/>
      <c r="HLV11" s="11"/>
      <c r="HLW11" s="11"/>
      <c r="HLX11" s="11"/>
      <c r="HLY11" s="11"/>
      <c r="HLZ11" s="11"/>
      <c r="HMA11" s="11"/>
      <c r="HMB11" s="11"/>
      <c r="HMC11" s="11"/>
      <c r="HMD11" s="11"/>
      <c r="HME11" s="11"/>
      <c r="HMF11" s="11"/>
      <c r="HMG11" s="11"/>
      <c r="HMH11" s="11"/>
      <c r="HMI11" s="11"/>
      <c r="HMJ11" s="11"/>
      <c r="HMK11" s="11"/>
      <c r="HML11" s="11"/>
      <c r="HMM11" s="11"/>
      <c r="HMN11" s="11"/>
      <c r="HMO11" s="11"/>
      <c r="HMP11" s="11"/>
      <c r="HMQ11" s="11"/>
      <c r="HMR11" s="11"/>
      <c r="HMS11" s="11"/>
      <c r="HMT11" s="11"/>
      <c r="HMU11" s="11"/>
      <c r="HMV11" s="11"/>
      <c r="HMW11" s="11"/>
      <c r="HMX11" s="11"/>
      <c r="HMY11" s="11"/>
      <c r="HMZ11" s="11"/>
      <c r="HNA11" s="11"/>
      <c r="HNB11" s="11"/>
      <c r="HNC11" s="11"/>
      <c r="HND11" s="11"/>
      <c r="HNE11" s="11"/>
      <c r="HNF11" s="11"/>
      <c r="HNG11" s="11"/>
      <c r="HNH11" s="11"/>
      <c r="HNI11" s="11"/>
      <c r="HNJ11" s="11"/>
      <c r="HNK11" s="11"/>
      <c r="HNL11" s="11"/>
      <c r="HNM11" s="11"/>
      <c r="HNN11" s="11"/>
      <c r="HNO11" s="11"/>
      <c r="HNP11" s="11"/>
      <c r="HNQ11" s="11"/>
      <c r="HNR11" s="11"/>
      <c r="HNS11" s="11"/>
      <c r="HNT11" s="11"/>
      <c r="HNU11" s="11"/>
      <c r="HNV11" s="11"/>
      <c r="HNW11" s="11"/>
      <c r="HNX11" s="11"/>
      <c r="HNY11" s="11"/>
      <c r="HNZ11" s="11"/>
      <c r="HOA11" s="11"/>
      <c r="HOB11" s="11"/>
      <c r="HOC11" s="11"/>
      <c r="HOD11" s="11"/>
      <c r="HOE11" s="11"/>
      <c r="HOF11" s="11"/>
      <c r="HOG11" s="11"/>
      <c r="HOH11" s="11"/>
      <c r="HOI11" s="11"/>
      <c r="HOJ11" s="11"/>
      <c r="HOK11" s="11"/>
      <c r="HOL11" s="11"/>
      <c r="HOM11" s="11"/>
      <c r="HON11" s="11"/>
      <c r="HOO11" s="11"/>
      <c r="HOP11" s="11"/>
      <c r="HOQ11" s="11"/>
      <c r="HOR11" s="11"/>
      <c r="HOS11" s="11"/>
      <c r="HOT11" s="11"/>
      <c r="HOU11" s="11"/>
      <c r="HOV11" s="11"/>
      <c r="HOW11" s="11"/>
      <c r="HOX11" s="11"/>
      <c r="HOY11" s="11"/>
      <c r="HOZ11" s="11"/>
      <c r="HPA11" s="11"/>
      <c r="HPB11" s="11"/>
      <c r="HPC11" s="11"/>
      <c r="HPD11" s="11"/>
      <c r="HPE11" s="11"/>
      <c r="HPF11" s="11"/>
      <c r="HPG11" s="11"/>
      <c r="HPH11" s="11"/>
      <c r="HPI11" s="11"/>
      <c r="HPJ11" s="11"/>
      <c r="HPK11" s="11"/>
      <c r="HPL11" s="11"/>
      <c r="HPM11" s="11"/>
      <c r="HPN11" s="11"/>
      <c r="HPO11" s="11"/>
      <c r="HPP11" s="11"/>
      <c r="HPQ11" s="11"/>
      <c r="HPR11" s="11"/>
      <c r="HPS11" s="11"/>
      <c r="HPT11" s="11"/>
      <c r="HPU11" s="11"/>
      <c r="HPV11" s="11"/>
      <c r="HPW11" s="11"/>
      <c r="HPX11" s="11"/>
      <c r="HPY11" s="11"/>
      <c r="HPZ11" s="11"/>
      <c r="HQA11" s="11"/>
      <c r="HQB11" s="11"/>
      <c r="HQC11" s="11"/>
      <c r="HQD11" s="11"/>
      <c r="HQE11" s="11"/>
      <c r="HQF11" s="11"/>
      <c r="HQG11" s="11"/>
      <c r="HQH11" s="11"/>
      <c r="HQI11" s="11"/>
      <c r="HQJ11" s="11"/>
      <c r="HQK11" s="11"/>
      <c r="HQL11" s="11"/>
      <c r="HQM11" s="11"/>
      <c r="HQN11" s="11"/>
      <c r="HQO11" s="11"/>
      <c r="HQP11" s="11"/>
      <c r="HQQ11" s="11"/>
      <c r="HQR11" s="11"/>
      <c r="HQS11" s="11"/>
      <c r="HQT11" s="11"/>
      <c r="HQU11" s="11"/>
      <c r="HQV11" s="11"/>
      <c r="HQW11" s="11"/>
      <c r="HQX11" s="11"/>
      <c r="HQY11" s="11"/>
      <c r="HQZ11" s="11"/>
      <c r="HRA11" s="11"/>
      <c r="HRB11" s="11"/>
      <c r="HRC11" s="11"/>
      <c r="HRD11" s="11"/>
      <c r="HRE11" s="11"/>
      <c r="HRF11" s="11"/>
      <c r="HRG11" s="11"/>
      <c r="HRH11" s="11"/>
      <c r="HRI11" s="11"/>
      <c r="HRJ11" s="11"/>
      <c r="HRK11" s="11"/>
      <c r="HRL11" s="11"/>
      <c r="HRM11" s="11"/>
      <c r="HRN11" s="11"/>
      <c r="HRO11" s="11"/>
      <c r="HRP11" s="11"/>
      <c r="HRQ11" s="11"/>
      <c r="HRR11" s="11"/>
      <c r="HRS11" s="11"/>
      <c r="HRT11" s="11"/>
      <c r="HRU11" s="11"/>
      <c r="HRV11" s="11"/>
      <c r="HRW11" s="11"/>
      <c r="HRX11" s="11"/>
      <c r="HRY11" s="11"/>
      <c r="HRZ11" s="11"/>
      <c r="HSA11" s="11"/>
      <c r="HSB11" s="11"/>
      <c r="HSC11" s="11"/>
      <c r="HSD11" s="11"/>
      <c r="HSE11" s="11"/>
      <c r="HSF11" s="11"/>
      <c r="HSG11" s="11"/>
      <c r="HSH11" s="11"/>
      <c r="HSI11" s="11"/>
      <c r="HSJ11" s="11"/>
      <c r="HSK11" s="11"/>
      <c r="HSL11" s="11"/>
      <c r="HSM11" s="11"/>
      <c r="HSN11" s="11"/>
      <c r="HSO11" s="11"/>
      <c r="HSP11" s="11"/>
      <c r="HSQ11" s="11"/>
      <c r="HSR11" s="11"/>
      <c r="HSS11" s="11"/>
      <c r="HST11" s="11"/>
      <c r="HSU11" s="11"/>
      <c r="HSV11" s="11"/>
      <c r="HSW11" s="11"/>
      <c r="HSX11" s="11"/>
      <c r="HSY11" s="11"/>
      <c r="HSZ11" s="11"/>
      <c r="HTA11" s="11"/>
      <c r="HTB11" s="11"/>
      <c r="HTC11" s="11"/>
      <c r="HTD11" s="11"/>
      <c r="HTE11" s="11"/>
      <c r="HTF11" s="11"/>
      <c r="HTG11" s="11"/>
      <c r="HTH11" s="11"/>
      <c r="HTI11" s="11"/>
      <c r="HTJ11" s="11"/>
      <c r="HTK11" s="11"/>
      <c r="HTL11" s="11"/>
      <c r="HTM11" s="11"/>
      <c r="HTN11" s="11"/>
      <c r="HTO11" s="11"/>
      <c r="HTP11" s="11"/>
      <c r="HTQ11" s="11"/>
      <c r="HTR11" s="11"/>
      <c r="HTS11" s="11"/>
      <c r="HTT11" s="11"/>
      <c r="HTU11" s="11"/>
      <c r="HTV11" s="11"/>
      <c r="HTW11" s="11"/>
      <c r="HTX11" s="11"/>
      <c r="HTY11" s="11"/>
      <c r="HTZ11" s="11"/>
      <c r="HUA11" s="11"/>
      <c r="HUB11" s="11"/>
      <c r="HUC11" s="11"/>
      <c r="HUD11" s="11"/>
      <c r="HUE11" s="11"/>
      <c r="HUF11" s="11"/>
      <c r="HUG11" s="11"/>
      <c r="HUH11" s="11"/>
      <c r="HUI11" s="11"/>
      <c r="HUJ11" s="11"/>
      <c r="HUK11" s="11"/>
      <c r="HUL11" s="11"/>
      <c r="HUM11" s="11"/>
      <c r="HUN11" s="11"/>
      <c r="HUO11" s="11"/>
      <c r="HUP11" s="11"/>
      <c r="HUQ11" s="11"/>
      <c r="HUR11" s="11"/>
      <c r="HUS11" s="11"/>
      <c r="HUT11" s="11"/>
      <c r="HUU11" s="11"/>
      <c r="HUV11" s="11"/>
      <c r="HUW11" s="11"/>
      <c r="HUX11" s="11"/>
      <c r="HUY11" s="11"/>
      <c r="HUZ11" s="11"/>
      <c r="HVA11" s="11"/>
      <c r="HVB11" s="11"/>
      <c r="HVC11" s="11"/>
      <c r="HVD11" s="11"/>
      <c r="HVE11" s="11"/>
      <c r="HVF11" s="11"/>
      <c r="HVG11" s="11"/>
      <c r="HVH11" s="11"/>
      <c r="HVI11" s="11"/>
      <c r="HVJ11" s="11"/>
      <c r="HVK11" s="11"/>
      <c r="HVL11" s="11"/>
      <c r="HVM11" s="11"/>
      <c r="HVN11" s="11"/>
      <c r="HVO11" s="11"/>
      <c r="HVP11" s="11"/>
      <c r="HVQ11" s="11"/>
      <c r="HVR11" s="11"/>
      <c r="HVS11" s="11"/>
      <c r="HVT11" s="11"/>
      <c r="HVU11" s="11"/>
      <c r="HVV11" s="11"/>
      <c r="HVW11" s="11"/>
      <c r="HVX11" s="11"/>
      <c r="HVY11" s="11"/>
      <c r="HVZ11" s="11"/>
      <c r="HWA11" s="11"/>
      <c r="HWB11" s="11"/>
      <c r="HWC11" s="11"/>
      <c r="HWD11" s="11"/>
      <c r="HWE11" s="11"/>
      <c r="HWF11" s="11"/>
      <c r="HWG11" s="11"/>
      <c r="HWH11" s="11"/>
      <c r="HWI11" s="11"/>
      <c r="HWJ11" s="11"/>
      <c r="HWK11" s="11"/>
      <c r="HWL11" s="11"/>
      <c r="HWM11" s="11"/>
      <c r="HWN11" s="11"/>
      <c r="HWO11" s="11"/>
      <c r="HWP11" s="11"/>
      <c r="HWQ11" s="11"/>
      <c r="HWR11" s="11"/>
      <c r="HWS11" s="11"/>
      <c r="HWT11" s="11"/>
      <c r="HWU11" s="11"/>
      <c r="HWV11" s="11"/>
      <c r="HWW11" s="11"/>
      <c r="HWX11" s="11"/>
      <c r="HWY11" s="11"/>
      <c r="HWZ11" s="11"/>
      <c r="HXA11" s="11"/>
      <c r="HXB11" s="11"/>
      <c r="HXC11" s="11"/>
      <c r="HXD11" s="11"/>
      <c r="HXE11" s="11"/>
      <c r="HXF11" s="11"/>
      <c r="HXG11" s="11"/>
      <c r="HXH11" s="11"/>
      <c r="HXI11" s="11"/>
      <c r="HXJ11" s="11"/>
      <c r="HXK11" s="11"/>
      <c r="HXL11" s="11"/>
      <c r="HXM11" s="11"/>
      <c r="HXN11" s="11"/>
      <c r="HXO11" s="11"/>
      <c r="HXP11" s="11"/>
      <c r="HXQ11" s="11"/>
      <c r="HXR11" s="11"/>
      <c r="HXS11" s="11"/>
      <c r="HXT11" s="11"/>
      <c r="HXU11" s="11"/>
      <c r="HXV11" s="11"/>
      <c r="HXW11" s="11"/>
      <c r="HXX11" s="11"/>
      <c r="HXY11" s="11"/>
      <c r="HXZ11" s="11"/>
      <c r="HYA11" s="11"/>
      <c r="HYB11" s="11"/>
      <c r="HYC11" s="11"/>
      <c r="HYD11" s="11"/>
      <c r="HYE11" s="11"/>
      <c r="HYF11" s="11"/>
      <c r="HYG11" s="11"/>
      <c r="HYH11" s="11"/>
      <c r="HYI11" s="11"/>
      <c r="HYJ11" s="11"/>
      <c r="HYK11" s="11"/>
      <c r="HYL11" s="11"/>
      <c r="HYM11" s="11"/>
      <c r="HYN11" s="11"/>
      <c r="HYO11" s="11"/>
      <c r="HYP11" s="11"/>
      <c r="HYQ11" s="11"/>
      <c r="HYR11" s="11"/>
      <c r="HYS11" s="11"/>
      <c r="HYT11" s="11"/>
      <c r="HYU11" s="11"/>
      <c r="HYV11" s="11"/>
      <c r="HYW11" s="11"/>
      <c r="HYX11" s="11"/>
      <c r="HYY11" s="11"/>
      <c r="HYZ11" s="11"/>
      <c r="HZA11" s="11"/>
      <c r="HZB11" s="11"/>
      <c r="HZC11" s="11"/>
      <c r="HZD11" s="11"/>
      <c r="HZE11" s="11"/>
      <c r="HZF11" s="11"/>
      <c r="HZG11" s="11"/>
      <c r="HZH11" s="11"/>
      <c r="HZI11" s="11"/>
      <c r="HZJ11" s="11"/>
      <c r="HZK11" s="11"/>
      <c r="HZL11" s="11"/>
      <c r="HZM11" s="11"/>
      <c r="HZN11" s="11"/>
      <c r="HZO11" s="11"/>
      <c r="HZP11" s="11"/>
      <c r="HZQ11" s="11"/>
      <c r="HZR11" s="11"/>
      <c r="HZS11" s="11"/>
      <c r="HZT11" s="11"/>
      <c r="HZU11" s="11"/>
      <c r="HZV11" s="11"/>
      <c r="HZW11" s="11"/>
      <c r="HZX11" s="11"/>
      <c r="HZY11" s="11"/>
      <c r="HZZ11" s="11"/>
      <c r="IAA11" s="11"/>
      <c r="IAB11" s="11"/>
      <c r="IAC11" s="11"/>
      <c r="IAD11" s="11"/>
      <c r="IAE11" s="11"/>
      <c r="IAF11" s="11"/>
      <c r="IAG11" s="11"/>
      <c r="IAH11" s="11"/>
      <c r="IAI11" s="11"/>
      <c r="IAJ11" s="11"/>
      <c r="IAK11" s="11"/>
      <c r="IAL11" s="11"/>
      <c r="IAM11" s="11"/>
      <c r="IAN11" s="11"/>
      <c r="IAO11" s="11"/>
      <c r="IAP11" s="11"/>
      <c r="IAQ11" s="11"/>
      <c r="IAR11" s="11"/>
      <c r="IAS11" s="11"/>
      <c r="IAT11" s="11"/>
      <c r="IAU11" s="11"/>
      <c r="IAV11" s="11"/>
      <c r="IAW11" s="11"/>
      <c r="IAX11" s="11"/>
      <c r="IAY11" s="11"/>
      <c r="IAZ11" s="11"/>
      <c r="IBA11" s="11"/>
      <c r="IBB11" s="11"/>
      <c r="IBC11" s="11"/>
      <c r="IBD11" s="11"/>
      <c r="IBE11" s="11"/>
      <c r="IBF11" s="11"/>
      <c r="IBG11" s="11"/>
      <c r="IBH11" s="11"/>
      <c r="IBI11" s="11"/>
      <c r="IBJ11" s="11"/>
      <c r="IBK11" s="11"/>
      <c r="IBL11" s="11"/>
      <c r="IBM11" s="11"/>
      <c r="IBN11" s="11"/>
      <c r="IBO11" s="11"/>
      <c r="IBP11" s="11"/>
      <c r="IBQ11" s="11"/>
      <c r="IBR11" s="11"/>
      <c r="IBS11" s="11"/>
      <c r="IBT11" s="11"/>
      <c r="IBU11" s="11"/>
      <c r="IBV11" s="11"/>
      <c r="IBW11" s="11"/>
      <c r="IBX11" s="11"/>
      <c r="IBY11" s="11"/>
      <c r="IBZ11" s="11"/>
      <c r="ICA11" s="11"/>
      <c r="ICB11" s="11"/>
      <c r="ICC11" s="11"/>
      <c r="ICD11" s="11"/>
      <c r="ICE11" s="11"/>
      <c r="ICF11" s="11"/>
      <c r="ICG11" s="11"/>
      <c r="ICH11" s="11"/>
      <c r="ICI11" s="11"/>
      <c r="ICJ11" s="11"/>
      <c r="ICK11" s="11"/>
      <c r="ICL11" s="11"/>
      <c r="ICM11" s="11"/>
      <c r="ICN11" s="11"/>
      <c r="ICO11" s="11"/>
      <c r="ICP11" s="11"/>
      <c r="ICQ11" s="11"/>
      <c r="ICR11" s="11"/>
      <c r="ICS11" s="11"/>
      <c r="ICT11" s="11"/>
      <c r="ICU11" s="11"/>
      <c r="ICV11" s="11"/>
      <c r="ICW11" s="11"/>
      <c r="ICX11" s="11"/>
      <c r="ICY11" s="11"/>
      <c r="ICZ11" s="11"/>
      <c r="IDA11" s="11"/>
      <c r="IDB11" s="11"/>
      <c r="IDC11" s="11"/>
      <c r="IDD11" s="11"/>
      <c r="IDE11" s="11"/>
      <c r="IDF11" s="11"/>
      <c r="IDG11" s="11"/>
      <c r="IDH11" s="11"/>
      <c r="IDI11" s="11"/>
      <c r="IDJ11" s="11"/>
      <c r="IDK11" s="11"/>
      <c r="IDL11" s="11"/>
      <c r="IDM11" s="11"/>
      <c r="IDN11" s="11"/>
      <c r="IDO11" s="11"/>
      <c r="IDP11" s="11"/>
      <c r="IDQ11" s="11"/>
      <c r="IDR11" s="11"/>
      <c r="IDS11" s="11"/>
      <c r="IDT11" s="11"/>
      <c r="IDU11" s="11"/>
      <c r="IDV11" s="11"/>
      <c r="IDW11" s="11"/>
      <c r="IDX11" s="11"/>
      <c r="IDY11" s="11"/>
      <c r="IDZ11" s="11"/>
      <c r="IEA11" s="11"/>
      <c r="IEB11" s="11"/>
      <c r="IEC11" s="11"/>
      <c r="IED11" s="11"/>
      <c r="IEE11" s="11"/>
      <c r="IEF11" s="11"/>
      <c r="IEG11" s="11"/>
      <c r="IEH11" s="11"/>
      <c r="IEI11" s="11"/>
      <c r="IEJ11" s="11"/>
      <c r="IEK11" s="11"/>
      <c r="IEL11" s="11"/>
      <c r="IEM11" s="11"/>
      <c r="IEN11" s="11"/>
      <c r="IEO11" s="11"/>
      <c r="IEP11" s="11"/>
      <c r="IEQ11" s="11"/>
      <c r="IER11" s="11"/>
      <c r="IES11" s="11"/>
      <c r="IET11" s="11"/>
      <c r="IEU11" s="11"/>
      <c r="IEV11" s="11"/>
      <c r="IEW11" s="11"/>
      <c r="IEX11" s="11"/>
      <c r="IEY11" s="11"/>
      <c r="IEZ11" s="11"/>
      <c r="IFA11" s="11"/>
      <c r="IFB11" s="11"/>
      <c r="IFC11" s="11"/>
      <c r="IFD11" s="11"/>
      <c r="IFE11" s="11"/>
      <c r="IFF11" s="11"/>
      <c r="IFG11" s="11"/>
      <c r="IFH11" s="11"/>
      <c r="IFI11" s="11"/>
      <c r="IFJ11" s="11"/>
      <c r="IFK11" s="11"/>
      <c r="IFL11" s="11"/>
      <c r="IFM11" s="11"/>
      <c r="IFN11" s="11"/>
      <c r="IFO11" s="11"/>
      <c r="IFP11" s="11"/>
      <c r="IFQ11" s="11"/>
      <c r="IFR11" s="11"/>
      <c r="IFS11" s="11"/>
      <c r="IFT11" s="11"/>
      <c r="IFU11" s="11"/>
      <c r="IFV11" s="11"/>
      <c r="IFW11" s="11"/>
      <c r="IFX11" s="11"/>
      <c r="IFY11" s="11"/>
      <c r="IFZ11" s="11"/>
      <c r="IGA11" s="11"/>
      <c r="IGB11" s="11"/>
      <c r="IGC11" s="11"/>
      <c r="IGD11" s="11"/>
      <c r="IGE11" s="11"/>
      <c r="IGF11" s="11"/>
      <c r="IGG11" s="11"/>
      <c r="IGH11" s="11"/>
      <c r="IGI11" s="11"/>
      <c r="IGJ11" s="11"/>
      <c r="IGK11" s="11"/>
      <c r="IGL11" s="11"/>
      <c r="IGM11" s="11"/>
      <c r="IGN11" s="11"/>
      <c r="IGO11" s="11"/>
      <c r="IGP11" s="11"/>
      <c r="IGQ11" s="11"/>
      <c r="IGR11" s="11"/>
      <c r="IGS11" s="11"/>
      <c r="IGT11" s="11"/>
      <c r="IGU11" s="11"/>
      <c r="IGV11" s="11"/>
      <c r="IGW11" s="11"/>
      <c r="IGX11" s="11"/>
      <c r="IGY11" s="11"/>
      <c r="IGZ11" s="11"/>
      <c r="IHA11" s="11"/>
      <c r="IHB11" s="11"/>
      <c r="IHC11" s="11"/>
      <c r="IHD11" s="11"/>
      <c r="IHE11" s="11"/>
      <c r="IHF11" s="11"/>
      <c r="IHG11" s="11"/>
      <c r="IHH11" s="11"/>
      <c r="IHI11" s="11"/>
      <c r="IHJ11" s="11"/>
      <c r="IHK11" s="11"/>
      <c r="IHL11" s="11"/>
      <c r="IHM11" s="11"/>
      <c r="IHN11" s="11"/>
      <c r="IHO11" s="11"/>
      <c r="IHP11" s="11"/>
      <c r="IHQ11" s="11"/>
      <c r="IHR11" s="11"/>
      <c r="IHS11" s="11"/>
      <c r="IHT11" s="11"/>
      <c r="IHU11" s="11"/>
      <c r="IHV11" s="11"/>
      <c r="IHW11" s="11"/>
      <c r="IHX11" s="11"/>
      <c r="IHY11" s="11"/>
      <c r="IHZ11" s="11"/>
      <c r="IIA11" s="11"/>
      <c r="IIB11" s="11"/>
      <c r="IIC11" s="11"/>
      <c r="IID11" s="11"/>
      <c r="IIE11" s="11"/>
      <c r="IIF11" s="11"/>
      <c r="IIG11" s="11"/>
      <c r="IIH11" s="11"/>
      <c r="III11" s="11"/>
      <c r="IIJ11" s="11"/>
      <c r="IIK11" s="11"/>
      <c r="IIL11" s="11"/>
      <c r="IIM11" s="11"/>
      <c r="IIN11" s="11"/>
      <c r="IIO11" s="11"/>
      <c r="IIP11" s="11"/>
      <c r="IIQ11" s="11"/>
      <c r="IIR11" s="11"/>
      <c r="IIS11" s="11"/>
      <c r="IIT11" s="11"/>
      <c r="IIU11" s="11"/>
      <c r="IIV11" s="11"/>
      <c r="IIW11" s="11"/>
      <c r="IIX11" s="11"/>
      <c r="IIY11" s="11"/>
      <c r="IIZ11" s="11"/>
      <c r="IJA11" s="11"/>
      <c r="IJB11" s="11"/>
      <c r="IJC11" s="11"/>
      <c r="IJD11" s="11"/>
      <c r="IJE11" s="11"/>
      <c r="IJF11" s="11"/>
      <c r="IJG11" s="11"/>
      <c r="IJH11" s="11"/>
      <c r="IJI11" s="11"/>
      <c r="IJJ11" s="11"/>
      <c r="IJK11" s="11"/>
      <c r="IJL11" s="11"/>
      <c r="IJM11" s="11"/>
      <c r="IJN11" s="11"/>
      <c r="IJO11" s="11"/>
      <c r="IJP11" s="11"/>
      <c r="IJQ11" s="11"/>
      <c r="IJR11" s="11"/>
      <c r="IJS11" s="11"/>
      <c r="IJT11" s="11"/>
      <c r="IJU11" s="11"/>
      <c r="IJV11" s="11"/>
      <c r="IJW11" s="11"/>
      <c r="IJX11" s="11"/>
      <c r="IJY11" s="11"/>
      <c r="IJZ11" s="11"/>
      <c r="IKA11" s="11"/>
      <c r="IKB11" s="11"/>
      <c r="IKC11" s="11"/>
      <c r="IKD11" s="11"/>
      <c r="IKE11" s="11"/>
      <c r="IKF11" s="11"/>
      <c r="IKG11" s="11"/>
      <c r="IKH11" s="11"/>
      <c r="IKI11" s="11"/>
      <c r="IKJ11" s="11"/>
      <c r="IKK11" s="11"/>
      <c r="IKL11" s="11"/>
      <c r="IKM11" s="11"/>
      <c r="IKN11" s="11"/>
      <c r="IKO11" s="11"/>
      <c r="IKP11" s="11"/>
      <c r="IKQ11" s="11"/>
      <c r="IKR11" s="11"/>
      <c r="IKS11" s="11"/>
      <c r="IKT11" s="11"/>
      <c r="IKU11" s="11"/>
      <c r="IKV11" s="11"/>
      <c r="IKW11" s="11"/>
      <c r="IKX11" s="11"/>
      <c r="IKY11" s="11"/>
      <c r="IKZ11" s="11"/>
      <c r="ILA11" s="11"/>
      <c r="ILB11" s="11"/>
      <c r="ILC11" s="11"/>
      <c r="ILD11" s="11"/>
      <c r="ILE11" s="11"/>
      <c r="ILF11" s="11"/>
      <c r="ILG11" s="11"/>
      <c r="ILH11" s="11"/>
      <c r="ILI11" s="11"/>
      <c r="ILJ11" s="11"/>
      <c r="ILK11" s="11"/>
      <c r="ILL11" s="11"/>
      <c r="ILM11" s="11"/>
      <c r="ILN11" s="11"/>
      <c r="ILO11" s="11"/>
      <c r="ILP11" s="11"/>
      <c r="ILQ11" s="11"/>
      <c r="ILR11" s="11"/>
      <c r="ILS11" s="11"/>
      <c r="ILT11" s="11"/>
      <c r="ILU11" s="11"/>
      <c r="ILV11" s="11"/>
      <c r="ILW11" s="11"/>
      <c r="ILX11" s="11"/>
      <c r="ILY11" s="11"/>
      <c r="ILZ11" s="11"/>
      <c r="IMA11" s="11"/>
      <c r="IMB11" s="11"/>
      <c r="IMC11" s="11"/>
      <c r="IMD11" s="11"/>
      <c r="IME11" s="11"/>
      <c r="IMF11" s="11"/>
      <c r="IMG11" s="11"/>
      <c r="IMH11" s="11"/>
      <c r="IMI11" s="11"/>
      <c r="IMJ11" s="11"/>
      <c r="IMK11" s="11"/>
      <c r="IML11" s="11"/>
      <c r="IMM11" s="11"/>
      <c r="IMN11" s="11"/>
      <c r="IMO11" s="11"/>
      <c r="IMP11" s="11"/>
      <c r="IMQ11" s="11"/>
      <c r="IMR11" s="11"/>
      <c r="IMS11" s="11"/>
      <c r="IMT11" s="11"/>
      <c r="IMU11" s="11"/>
      <c r="IMV11" s="11"/>
      <c r="IMW11" s="11"/>
      <c r="IMX11" s="11"/>
      <c r="IMY11" s="11"/>
      <c r="IMZ11" s="11"/>
      <c r="INA11" s="11"/>
      <c r="INB11" s="11"/>
      <c r="INC11" s="11"/>
      <c r="IND11" s="11"/>
      <c r="INE11" s="11"/>
      <c r="INF11" s="11"/>
      <c r="ING11" s="11"/>
      <c r="INH11" s="11"/>
      <c r="INI11" s="11"/>
      <c r="INJ11" s="11"/>
      <c r="INK11" s="11"/>
      <c r="INL11" s="11"/>
      <c r="INM11" s="11"/>
      <c r="INN11" s="11"/>
      <c r="INO11" s="11"/>
      <c r="INP11" s="11"/>
      <c r="INQ11" s="11"/>
      <c r="INR11" s="11"/>
      <c r="INS11" s="11"/>
      <c r="INT11" s="11"/>
      <c r="INU11" s="11"/>
      <c r="INV11" s="11"/>
      <c r="INW11" s="11"/>
      <c r="INX11" s="11"/>
      <c r="INY11" s="11"/>
      <c r="INZ11" s="11"/>
      <c r="IOA11" s="11"/>
      <c r="IOB11" s="11"/>
      <c r="IOC11" s="11"/>
      <c r="IOD11" s="11"/>
      <c r="IOE11" s="11"/>
      <c r="IOF11" s="11"/>
      <c r="IOG11" s="11"/>
      <c r="IOH11" s="11"/>
      <c r="IOI11" s="11"/>
      <c r="IOJ11" s="11"/>
      <c r="IOK11" s="11"/>
      <c r="IOL11" s="11"/>
      <c r="IOM11" s="11"/>
      <c r="ION11" s="11"/>
      <c r="IOO11" s="11"/>
      <c r="IOP11" s="11"/>
      <c r="IOQ11" s="11"/>
      <c r="IOR11" s="11"/>
      <c r="IOS11" s="11"/>
      <c r="IOT11" s="11"/>
      <c r="IOU11" s="11"/>
      <c r="IOV11" s="11"/>
      <c r="IOW11" s="11"/>
      <c r="IOX11" s="11"/>
      <c r="IOY11" s="11"/>
      <c r="IOZ11" s="11"/>
      <c r="IPA11" s="11"/>
      <c r="IPB11" s="11"/>
      <c r="IPC11" s="11"/>
      <c r="IPD11" s="11"/>
      <c r="IPE11" s="11"/>
      <c r="IPF11" s="11"/>
      <c r="IPG11" s="11"/>
      <c r="IPH11" s="11"/>
      <c r="IPI11" s="11"/>
      <c r="IPJ11" s="11"/>
      <c r="IPK11" s="11"/>
      <c r="IPL11" s="11"/>
      <c r="IPM11" s="11"/>
      <c r="IPN11" s="11"/>
      <c r="IPO11" s="11"/>
      <c r="IPP11" s="11"/>
      <c r="IPQ11" s="11"/>
      <c r="IPR11" s="11"/>
      <c r="IPS11" s="11"/>
      <c r="IPT11" s="11"/>
      <c r="IPU11" s="11"/>
      <c r="IPV11" s="11"/>
      <c r="IPW11" s="11"/>
      <c r="IPX11" s="11"/>
      <c r="IPY11" s="11"/>
      <c r="IPZ11" s="11"/>
      <c r="IQA11" s="11"/>
      <c r="IQB11" s="11"/>
      <c r="IQC11" s="11"/>
      <c r="IQD11" s="11"/>
      <c r="IQE11" s="11"/>
      <c r="IQF11" s="11"/>
      <c r="IQG11" s="11"/>
      <c r="IQH11" s="11"/>
      <c r="IQI11" s="11"/>
      <c r="IQJ11" s="11"/>
      <c r="IQK11" s="11"/>
      <c r="IQL11" s="11"/>
      <c r="IQM11" s="11"/>
      <c r="IQN11" s="11"/>
      <c r="IQO11" s="11"/>
      <c r="IQP11" s="11"/>
      <c r="IQQ11" s="11"/>
      <c r="IQR11" s="11"/>
      <c r="IQS11" s="11"/>
      <c r="IQT11" s="11"/>
      <c r="IQU11" s="11"/>
      <c r="IQV11" s="11"/>
      <c r="IQW11" s="11"/>
      <c r="IQX11" s="11"/>
      <c r="IQY11" s="11"/>
      <c r="IQZ11" s="11"/>
      <c r="IRA11" s="11"/>
      <c r="IRB11" s="11"/>
      <c r="IRC11" s="11"/>
      <c r="IRD11" s="11"/>
      <c r="IRE11" s="11"/>
      <c r="IRF11" s="11"/>
      <c r="IRG11" s="11"/>
      <c r="IRH11" s="11"/>
      <c r="IRI11" s="11"/>
      <c r="IRJ11" s="11"/>
      <c r="IRK11" s="11"/>
      <c r="IRL11" s="11"/>
      <c r="IRM11" s="11"/>
      <c r="IRN11" s="11"/>
      <c r="IRO11" s="11"/>
      <c r="IRP11" s="11"/>
      <c r="IRQ11" s="11"/>
      <c r="IRR11" s="11"/>
      <c r="IRS11" s="11"/>
      <c r="IRT11" s="11"/>
      <c r="IRU11" s="11"/>
      <c r="IRV11" s="11"/>
      <c r="IRW11" s="11"/>
      <c r="IRX11" s="11"/>
      <c r="IRY11" s="11"/>
      <c r="IRZ11" s="11"/>
      <c r="ISA11" s="11"/>
      <c r="ISB11" s="11"/>
      <c r="ISC11" s="11"/>
      <c r="ISD11" s="11"/>
      <c r="ISE11" s="11"/>
      <c r="ISF11" s="11"/>
      <c r="ISG11" s="11"/>
      <c r="ISH11" s="11"/>
      <c r="ISI11" s="11"/>
      <c r="ISJ11" s="11"/>
      <c r="ISK11" s="11"/>
      <c r="ISL11" s="11"/>
      <c r="ISM11" s="11"/>
      <c r="ISN11" s="11"/>
      <c r="ISO11" s="11"/>
      <c r="ISP11" s="11"/>
      <c r="ISQ11" s="11"/>
      <c r="ISR11" s="11"/>
      <c r="ISS11" s="11"/>
      <c r="IST11" s="11"/>
      <c r="ISU11" s="11"/>
      <c r="ISV11" s="11"/>
      <c r="ISW11" s="11"/>
      <c r="ISX11" s="11"/>
      <c r="ISY11" s="11"/>
      <c r="ISZ11" s="11"/>
      <c r="ITA11" s="11"/>
      <c r="ITB11" s="11"/>
      <c r="ITC11" s="11"/>
      <c r="ITD11" s="11"/>
      <c r="ITE11" s="11"/>
      <c r="ITF11" s="11"/>
      <c r="ITG11" s="11"/>
      <c r="ITH11" s="11"/>
      <c r="ITI11" s="11"/>
      <c r="ITJ11" s="11"/>
      <c r="ITK11" s="11"/>
      <c r="ITL11" s="11"/>
      <c r="ITM11" s="11"/>
      <c r="ITN11" s="11"/>
      <c r="ITO11" s="11"/>
      <c r="ITP11" s="11"/>
      <c r="ITQ11" s="11"/>
      <c r="ITR11" s="11"/>
      <c r="ITS11" s="11"/>
      <c r="ITT11" s="11"/>
      <c r="ITU11" s="11"/>
      <c r="ITV11" s="11"/>
      <c r="ITW11" s="11"/>
      <c r="ITX11" s="11"/>
      <c r="ITY11" s="11"/>
      <c r="ITZ11" s="11"/>
      <c r="IUA11" s="11"/>
      <c r="IUB11" s="11"/>
      <c r="IUC11" s="11"/>
      <c r="IUD11" s="11"/>
      <c r="IUE11" s="11"/>
      <c r="IUF11" s="11"/>
      <c r="IUG11" s="11"/>
      <c r="IUH11" s="11"/>
      <c r="IUI11" s="11"/>
      <c r="IUJ11" s="11"/>
      <c r="IUK11" s="11"/>
      <c r="IUL11" s="11"/>
      <c r="IUM11" s="11"/>
      <c r="IUN11" s="11"/>
      <c r="IUO11" s="11"/>
      <c r="IUP11" s="11"/>
      <c r="IUQ11" s="11"/>
      <c r="IUR11" s="11"/>
      <c r="IUS11" s="11"/>
      <c r="IUT11" s="11"/>
      <c r="IUU11" s="11"/>
      <c r="IUV11" s="11"/>
      <c r="IUW11" s="11"/>
      <c r="IUX11" s="11"/>
      <c r="IUY11" s="11"/>
      <c r="IUZ11" s="11"/>
      <c r="IVA11" s="11"/>
      <c r="IVB11" s="11"/>
      <c r="IVC11" s="11"/>
      <c r="IVD11" s="11"/>
      <c r="IVE11" s="11"/>
      <c r="IVF11" s="11"/>
      <c r="IVG11" s="11"/>
      <c r="IVH11" s="11"/>
      <c r="IVI11" s="11"/>
      <c r="IVJ11" s="11"/>
      <c r="IVK11" s="11"/>
      <c r="IVL11" s="11"/>
      <c r="IVM11" s="11"/>
      <c r="IVN11" s="11"/>
      <c r="IVO11" s="11"/>
      <c r="IVP11" s="11"/>
      <c r="IVQ11" s="11"/>
      <c r="IVR11" s="11"/>
      <c r="IVS11" s="11"/>
      <c r="IVT11" s="11"/>
      <c r="IVU11" s="11"/>
      <c r="IVV11" s="11"/>
      <c r="IVW11" s="11"/>
      <c r="IVX11" s="11"/>
      <c r="IVY11" s="11"/>
      <c r="IVZ11" s="11"/>
      <c r="IWA11" s="11"/>
      <c r="IWB11" s="11"/>
      <c r="IWC11" s="11"/>
      <c r="IWD11" s="11"/>
      <c r="IWE11" s="11"/>
      <c r="IWF11" s="11"/>
      <c r="IWG11" s="11"/>
      <c r="IWH11" s="11"/>
      <c r="IWI11" s="11"/>
      <c r="IWJ11" s="11"/>
      <c r="IWK11" s="11"/>
      <c r="IWL11" s="11"/>
      <c r="IWM11" s="11"/>
      <c r="IWN11" s="11"/>
      <c r="IWO11" s="11"/>
      <c r="IWP11" s="11"/>
      <c r="IWQ11" s="11"/>
      <c r="IWR11" s="11"/>
      <c r="IWS11" s="11"/>
      <c r="IWT11" s="11"/>
      <c r="IWU11" s="11"/>
      <c r="IWV11" s="11"/>
      <c r="IWW11" s="11"/>
      <c r="IWX11" s="11"/>
      <c r="IWY11" s="11"/>
      <c r="IWZ11" s="11"/>
      <c r="IXA11" s="11"/>
      <c r="IXB11" s="11"/>
      <c r="IXC11" s="11"/>
      <c r="IXD11" s="11"/>
      <c r="IXE11" s="11"/>
      <c r="IXF11" s="11"/>
      <c r="IXG11" s="11"/>
      <c r="IXH11" s="11"/>
      <c r="IXI11" s="11"/>
      <c r="IXJ11" s="11"/>
      <c r="IXK11" s="11"/>
      <c r="IXL11" s="11"/>
      <c r="IXM11" s="11"/>
      <c r="IXN11" s="11"/>
      <c r="IXO11" s="11"/>
      <c r="IXP11" s="11"/>
      <c r="IXQ11" s="11"/>
      <c r="IXR11" s="11"/>
      <c r="IXS11" s="11"/>
      <c r="IXT11" s="11"/>
      <c r="IXU11" s="11"/>
      <c r="IXV11" s="11"/>
      <c r="IXW11" s="11"/>
      <c r="IXX11" s="11"/>
      <c r="IXY11" s="11"/>
      <c r="IXZ11" s="11"/>
      <c r="IYA11" s="11"/>
      <c r="IYB11" s="11"/>
      <c r="IYC11" s="11"/>
      <c r="IYD11" s="11"/>
      <c r="IYE11" s="11"/>
      <c r="IYF11" s="11"/>
      <c r="IYG11" s="11"/>
      <c r="IYH11" s="11"/>
      <c r="IYI11" s="11"/>
      <c r="IYJ11" s="11"/>
      <c r="IYK11" s="11"/>
      <c r="IYL11" s="11"/>
      <c r="IYM11" s="11"/>
      <c r="IYN11" s="11"/>
      <c r="IYO11" s="11"/>
      <c r="IYP11" s="11"/>
      <c r="IYQ11" s="11"/>
      <c r="IYR11" s="11"/>
      <c r="IYS11" s="11"/>
      <c r="IYT11" s="11"/>
      <c r="IYU11" s="11"/>
      <c r="IYV11" s="11"/>
      <c r="IYW11" s="11"/>
      <c r="IYX11" s="11"/>
      <c r="IYY11" s="11"/>
      <c r="IYZ11" s="11"/>
      <c r="IZA11" s="11"/>
      <c r="IZB11" s="11"/>
      <c r="IZC11" s="11"/>
      <c r="IZD11" s="11"/>
      <c r="IZE11" s="11"/>
      <c r="IZF11" s="11"/>
      <c r="IZG11" s="11"/>
      <c r="IZH11" s="11"/>
      <c r="IZI11" s="11"/>
      <c r="IZJ11" s="11"/>
      <c r="IZK11" s="11"/>
      <c r="IZL11" s="11"/>
      <c r="IZM11" s="11"/>
      <c r="IZN11" s="11"/>
      <c r="IZO11" s="11"/>
      <c r="IZP11" s="11"/>
      <c r="IZQ11" s="11"/>
      <c r="IZR11" s="11"/>
      <c r="IZS11" s="11"/>
      <c r="IZT11" s="11"/>
      <c r="IZU11" s="11"/>
      <c r="IZV11" s="11"/>
      <c r="IZW11" s="11"/>
      <c r="IZX11" s="11"/>
      <c r="IZY11" s="11"/>
      <c r="IZZ11" s="11"/>
      <c r="JAA11" s="11"/>
      <c r="JAB11" s="11"/>
      <c r="JAC11" s="11"/>
      <c r="JAD11" s="11"/>
      <c r="JAE11" s="11"/>
      <c r="JAF11" s="11"/>
      <c r="JAG11" s="11"/>
      <c r="JAH11" s="11"/>
      <c r="JAI11" s="11"/>
      <c r="JAJ11" s="11"/>
      <c r="JAK11" s="11"/>
      <c r="JAL11" s="11"/>
      <c r="JAM11" s="11"/>
      <c r="JAN11" s="11"/>
      <c r="JAO11" s="11"/>
      <c r="JAP11" s="11"/>
      <c r="JAQ11" s="11"/>
      <c r="JAR11" s="11"/>
      <c r="JAS11" s="11"/>
      <c r="JAT11" s="11"/>
      <c r="JAU11" s="11"/>
      <c r="JAV11" s="11"/>
      <c r="JAW11" s="11"/>
      <c r="JAX11" s="11"/>
      <c r="JAY11" s="11"/>
      <c r="JAZ11" s="11"/>
      <c r="JBA11" s="11"/>
      <c r="JBB11" s="11"/>
      <c r="JBC11" s="11"/>
      <c r="JBD11" s="11"/>
      <c r="JBE11" s="11"/>
      <c r="JBF11" s="11"/>
      <c r="JBG11" s="11"/>
      <c r="JBH11" s="11"/>
      <c r="JBI11" s="11"/>
      <c r="JBJ11" s="11"/>
      <c r="JBK11" s="11"/>
      <c r="JBL11" s="11"/>
      <c r="JBM11" s="11"/>
      <c r="JBN11" s="11"/>
      <c r="JBO11" s="11"/>
      <c r="JBP11" s="11"/>
      <c r="JBQ11" s="11"/>
      <c r="JBR11" s="11"/>
      <c r="JBS11" s="11"/>
      <c r="JBT11" s="11"/>
      <c r="JBU11" s="11"/>
      <c r="JBV11" s="11"/>
      <c r="JBW11" s="11"/>
      <c r="JBX11" s="11"/>
      <c r="JBY11" s="11"/>
      <c r="JBZ11" s="11"/>
      <c r="JCA11" s="11"/>
      <c r="JCB11" s="11"/>
      <c r="JCC11" s="11"/>
      <c r="JCD11" s="11"/>
      <c r="JCE11" s="11"/>
      <c r="JCF11" s="11"/>
      <c r="JCG11" s="11"/>
      <c r="JCH11" s="11"/>
      <c r="JCI11" s="11"/>
      <c r="JCJ11" s="11"/>
      <c r="JCK11" s="11"/>
      <c r="JCL11" s="11"/>
      <c r="JCM11" s="11"/>
      <c r="JCN11" s="11"/>
      <c r="JCO11" s="11"/>
      <c r="JCP11" s="11"/>
      <c r="JCQ11" s="11"/>
      <c r="JCR11" s="11"/>
      <c r="JCS11" s="11"/>
      <c r="JCT11" s="11"/>
      <c r="JCU11" s="11"/>
      <c r="JCV11" s="11"/>
      <c r="JCW11" s="11"/>
      <c r="JCX11" s="11"/>
      <c r="JCY11" s="11"/>
      <c r="JCZ11" s="11"/>
      <c r="JDA11" s="11"/>
      <c r="JDB11" s="11"/>
      <c r="JDC11" s="11"/>
      <c r="JDD11" s="11"/>
      <c r="JDE11" s="11"/>
      <c r="JDF11" s="11"/>
      <c r="JDG11" s="11"/>
      <c r="JDH11" s="11"/>
      <c r="JDI11" s="11"/>
      <c r="JDJ11" s="11"/>
      <c r="JDK11" s="11"/>
      <c r="JDL11" s="11"/>
      <c r="JDM11" s="11"/>
      <c r="JDN11" s="11"/>
      <c r="JDO11" s="11"/>
      <c r="JDP11" s="11"/>
      <c r="JDQ11" s="11"/>
      <c r="JDR11" s="11"/>
      <c r="JDS11" s="11"/>
      <c r="JDT11" s="11"/>
      <c r="JDU11" s="11"/>
      <c r="JDV11" s="11"/>
      <c r="JDW11" s="11"/>
      <c r="JDX11" s="11"/>
      <c r="JDY11" s="11"/>
      <c r="JDZ11" s="11"/>
      <c r="JEA11" s="11"/>
      <c r="JEB11" s="11"/>
      <c r="JEC11" s="11"/>
      <c r="JED11" s="11"/>
      <c r="JEE11" s="11"/>
      <c r="JEF11" s="11"/>
      <c r="JEG11" s="11"/>
      <c r="JEH11" s="11"/>
      <c r="JEI11" s="11"/>
      <c r="JEJ11" s="11"/>
      <c r="JEK11" s="11"/>
      <c r="JEL11" s="11"/>
      <c r="JEM11" s="11"/>
      <c r="JEN11" s="11"/>
      <c r="JEO11" s="11"/>
      <c r="JEP11" s="11"/>
      <c r="JEQ11" s="11"/>
      <c r="JER11" s="11"/>
      <c r="JES11" s="11"/>
      <c r="JET11" s="11"/>
      <c r="JEU11" s="11"/>
      <c r="JEV11" s="11"/>
      <c r="JEW11" s="11"/>
      <c r="JEX11" s="11"/>
      <c r="JEY11" s="11"/>
      <c r="JEZ11" s="11"/>
      <c r="JFA11" s="11"/>
      <c r="JFB11" s="11"/>
      <c r="JFC11" s="11"/>
      <c r="JFD11" s="11"/>
      <c r="JFE11" s="11"/>
      <c r="JFF11" s="11"/>
      <c r="JFG11" s="11"/>
      <c r="JFH11" s="11"/>
      <c r="JFI11" s="11"/>
      <c r="JFJ11" s="11"/>
      <c r="JFK11" s="11"/>
      <c r="JFL11" s="11"/>
      <c r="JFM11" s="11"/>
      <c r="JFN11" s="11"/>
      <c r="JFO11" s="11"/>
      <c r="JFP11" s="11"/>
      <c r="JFQ11" s="11"/>
      <c r="JFR11" s="11"/>
      <c r="JFS11" s="11"/>
      <c r="JFT11" s="11"/>
      <c r="JFU11" s="11"/>
      <c r="JFV11" s="11"/>
      <c r="JFW11" s="11"/>
      <c r="JFX11" s="11"/>
      <c r="JFY11" s="11"/>
      <c r="JFZ11" s="11"/>
      <c r="JGA11" s="11"/>
      <c r="JGB11" s="11"/>
      <c r="JGC11" s="11"/>
      <c r="JGD11" s="11"/>
      <c r="JGE11" s="11"/>
      <c r="JGF11" s="11"/>
      <c r="JGG11" s="11"/>
      <c r="JGH11" s="11"/>
      <c r="JGI11" s="11"/>
      <c r="JGJ11" s="11"/>
      <c r="JGK11" s="11"/>
      <c r="JGL11" s="11"/>
      <c r="JGM11" s="11"/>
      <c r="JGN11" s="11"/>
      <c r="JGO11" s="11"/>
      <c r="JGP11" s="11"/>
      <c r="JGQ11" s="11"/>
      <c r="JGR11" s="11"/>
      <c r="JGS11" s="11"/>
      <c r="JGT11" s="11"/>
      <c r="JGU11" s="11"/>
      <c r="JGV11" s="11"/>
      <c r="JGW11" s="11"/>
      <c r="JGX11" s="11"/>
      <c r="JGY11" s="11"/>
      <c r="JGZ11" s="11"/>
      <c r="JHA11" s="11"/>
      <c r="JHB11" s="11"/>
      <c r="JHC11" s="11"/>
      <c r="JHD11" s="11"/>
      <c r="JHE11" s="11"/>
      <c r="JHF11" s="11"/>
      <c r="JHG11" s="11"/>
      <c r="JHH11" s="11"/>
      <c r="JHI11" s="11"/>
      <c r="JHJ11" s="11"/>
      <c r="JHK11" s="11"/>
      <c r="JHL11" s="11"/>
      <c r="JHM11" s="11"/>
      <c r="JHN11" s="11"/>
      <c r="JHO11" s="11"/>
      <c r="JHP11" s="11"/>
      <c r="JHQ11" s="11"/>
      <c r="JHR11" s="11"/>
      <c r="JHS11" s="11"/>
      <c r="JHT11" s="11"/>
      <c r="JHU11" s="11"/>
      <c r="JHV11" s="11"/>
      <c r="JHW11" s="11"/>
      <c r="JHX11" s="11"/>
      <c r="JHY11" s="11"/>
      <c r="JHZ11" s="11"/>
      <c r="JIA11" s="11"/>
      <c r="JIB11" s="11"/>
      <c r="JIC11" s="11"/>
      <c r="JID11" s="11"/>
      <c r="JIE11" s="11"/>
      <c r="JIF11" s="11"/>
      <c r="JIG11" s="11"/>
      <c r="JIH11" s="11"/>
      <c r="JII11" s="11"/>
      <c r="JIJ11" s="11"/>
      <c r="JIK11" s="11"/>
      <c r="JIL11" s="11"/>
      <c r="JIM11" s="11"/>
      <c r="JIN11" s="11"/>
      <c r="JIO11" s="11"/>
      <c r="JIP11" s="11"/>
      <c r="JIQ11" s="11"/>
      <c r="JIR11" s="11"/>
      <c r="JIS11" s="11"/>
      <c r="JIT11" s="11"/>
      <c r="JIU11" s="11"/>
      <c r="JIV11" s="11"/>
      <c r="JIW11" s="11"/>
      <c r="JIX11" s="11"/>
      <c r="JIY11" s="11"/>
      <c r="JIZ11" s="11"/>
      <c r="JJA11" s="11"/>
      <c r="JJB11" s="11"/>
      <c r="JJC11" s="11"/>
      <c r="JJD11" s="11"/>
      <c r="JJE11" s="11"/>
      <c r="JJF11" s="11"/>
      <c r="JJG11" s="11"/>
      <c r="JJH11" s="11"/>
      <c r="JJI11" s="11"/>
      <c r="JJJ11" s="11"/>
      <c r="JJK11" s="11"/>
      <c r="JJL11" s="11"/>
      <c r="JJM11" s="11"/>
      <c r="JJN11" s="11"/>
      <c r="JJO11" s="11"/>
      <c r="JJP11" s="11"/>
      <c r="JJQ11" s="11"/>
      <c r="JJR11" s="11"/>
      <c r="JJS11" s="11"/>
      <c r="JJT11" s="11"/>
      <c r="JJU11" s="11"/>
      <c r="JJV11" s="11"/>
      <c r="JJW11" s="11"/>
      <c r="JJX11" s="11"/>
      <c r="JJY11" s="11"/>
      <c r="JJZ11" s="11"/>
      <c r="JKA11" s="11"/>
      <c r="JKB11" s="11"/>
      <c r="JKC11" s="11"/>
      <c r="JKD11" s="11"/>
      <c r="JKE11" s="11"/>
      <c r="JKF11" s="11"/>
      <c r="JKG11" s="11"/>
      <c r="JKH11" s="11"/>
      <c r="JKI11" s="11"/>
      <c r="JKJ11" s="11"/>
      <c r="JKK11" s="11"/>
      <c r="JKL11" s="11"/>
      <c r="JKM11" s="11"/>
      <c r="JKN11" s="11"/>
      <c r="JKO11" s="11"/>
      <c r="JKP11" s="11"/>
      <c r="JKQ11" s="11"/>
      <c r="JKR11" s="11"/>
      <c r="JKS11" s="11"/>
      <c r="JKT11" s="11"/>
      <c r="JKU11" s="11"/>
      <c r="JKV11" s="11"/>
      <c r="JKW11" s="11"/>
      <c r="JKX11" s="11"/>
      <c r="JKY11" s="11"/>
      <c r="JKZ11" s="11"/>
      <c r="JLA11" s="11"/>
      <c r="JLB11" s="11"/>
      <c r="JLC11" s="11"/>
      <c r="JLD11" s="11"/>
      <c r="JLE11" s="11"/>
      <c r="JLF11" s="11"/>
      <c r="JLG11" s="11"/>
      <c r="JLH11" s="11"/>
      <c r="JLI11" s="11"/>
      <c r="JLJ11" s="11"/>
      <c r="JLK11" s="11"/>
      <c r="JLL11" s="11"/>
      <c r="JLM11" s="11"/>
      <c r="JLN11" s="11"/>
      <c r="JLO11" s="11"/>
      <c r="JLP11" s="11"/>
      <c r="JLQ11" s="11"/>
      <c r="JLR11" s="11"/>
      <c r="JLS11" s="11"/>
      <c r="JLT11" s="11"/>
      <c r="JLU11" s="11"/>
      <c r="JLV11" s="11"/>
      <c r="JLW11" s="11"/>
      <c r="JLX11" s="11"/>
      <c r="JLY11" s="11"/>
      <c r="JLZ11" s="11"/>
      <c r="JMA11" s="11"/>
      <c r="JMB11" s="11"/>
      <c r="JMC11" s="11"/>
      <c r="JMD11" s="11"/>
      <c r="JME11" s="11"/>
      <c r="JMF11" s="11"/>
      <c r="JMG11" s="11"/>
      <c r="JMH11" s="11"/>
      <c r="JMI11" s="11"/>
      <c r="JMJ11" s="11"/>
      <c r="JMK11" s="11"/>
      <c r="JML11" s="11"/>
      <c r="JMM11" s="11"/>
      <c r="JMN11" s="11"/>
      <c r="JMO11" s="11"/>
      <c r="JMP11" s="11"/>
      <c r="JMQ11" s="11"/>
      <c r="JMR11" s="11"/>
      <c r="JMS11" s="11"/>
      <c r="JMT11" s="11"/>
      <c r="JMU11" s="11"/>
      <c r="JMV11" s="11"/>
      <c r="JMW11" s="11"/>
      <c r="JMX11" s="11"/>
      <c r="JMY11" s="11"/>
      <c r="JMZ11" s="11"/>
      <c r="JNA11" s="11"/>
      <c r="JNB11" s="11"/>
      <c r="JNC11" s="11"/>
      <c r="JND11" s="11"/>
      <c r="JNE11" s="11"/>
      <c r="JNF11" s="11"/>
      <c r="JNG11" s="11"/>
      <c r="JNH11" s="11"/>
      <c r="JNI11" s="11"/>
      <c r="JNJ11" s="11"/>
      <c r="JNK11" s="11"/>
      <c r="JNL11" s="11"/>
      <c r="JNM11" s="11"/>
      <c r="JNN11" s="11"/>
      <c r="JNO11" s="11"/>
      <c r="JNP11" s="11"/>
      <c r="JNQ11" s="11"/>
      <c r="JNR11" s="11"/>
      <c r="JNS11" s="11"/>
      <c r="JNT11" s="11"/>
      <c r="JNU11" s="11"/>
      <c r="JNV11" s="11"/>
      <c r="JNW11" s="11"/>
      <c r="JNX11" s="11"/>
      <c r="JNY11" s="11"/>
      <c r="JNZ11" s="11"/>
      <c r="JOA11" s="11"/>
      <c r="JOB11" s="11"/>
      <c r="JOC11" s="11"/>
      <c r="JOD11" s="11"/>
      <c r="JOE11" s="11"/>
      <c r="JOF11" s="11"/>
      <c r="JOG11" s="11"/>
      <c r="JOH11" s="11"/>
      <c r="JOI11" s="11"/>
      <c r="JOJ11" s="11"/>
      <c r="JOK11" s="11"/>
      <c r="JOL11" s="11"/>
      <c r="JOM11" s="11"/>
      <c r="JON11" s="11"/>
      <c r="JOO11" s="11"/>
      <c r="JOP11" s="11"/>
      <c r="JOQ11" s="11"/>
      <c r="JOR11" s="11"/>
      <c r="JOS11" s="11"/>
      <c r="JOT11" s="11"/>
      <c r="JOU11" s="11"/>
      <c r="JOV11" s="11"/>
      <c r="JOW11" s="11"/>
      <c r="JOX11" s="11"/>
      <c r="JOY11" s="11"/>
      <c r="JOZ11" s="11"/>
      <c r="JPA11" s="11"/>
      <c r="JPB11" s="11"/>
      <c r="JPC11" s="11"/>
      <c r="JPD11" s="11"/>
      <c r="JPE11" s="11"/>
      <c r="JPF11" s="11"/>
      <c r="JPG11" s="11"/>
      <c r="JPH11" s="11"/>
      <c r="JPI11" s="11"/>
      <c r="JPJ11" s="11"/>
      <c r="JPK11" s="11"/>
      <c r="JPL11" s="11"/>
      <c r="JPM11" s="11"/>
      <c r="JPN11" s="11"/>
      <c r="JPO11" s="11"/>
      <c r="JPP11" s="11"/>
      <c r="JPQ11" s="11"/>
      <c r="JPR11" s="11"/>
      <c r="JPS11" s="11"/>
      <c r="JPT11" s="11"/>
      <c r="JPU11" s="11"/>
      <c r="JPV11" s="11"/>
      <c r="JPW11" s="11"/>
      <c r="JPX11" s="11"/>
      <c r="JPY11" s="11"/>
      <c r="JPZ11" s="11"/>
      <c r="JQA11" s="11"/>
      <c r="JQB11" s="11"/>
      <c r="JQC11" s="11"/>
      <c r="JQD11" s="11"/>
      <c r="JQE11" s="11"/>
      <c r="JQF11" s="11"/>
      <c r="JQG11" s="11"/>
      <c r="JQH11" s="11"/>
      <c r="JQI11" s="11"/>
      <c r="JQJ11" s="11"/>
      <c r="JQK11" s="11"/>
      <c r="JQL11" s="11"/>
      <c r="JQM11" s="11"/>
      <c r="JQN11" s="11"/>
      <c r="JQO11" s="11"/>
      <c r="JQP11" s="11"/>
      <c r="JQQ11" s="11"/>
      <c r="JQR11" s="11"/>
      <c r="JQS11" s="11"/>
      <c r="JQT11" s="11"/>
      <c r="JQU11" s="11"/>
      <c r="JQV11" s="11"/>
      <c r="JQW11" s="11"/>
      <c r="JQX11" s="11"/>
      <c r="JQY11" s="11"/>
      <c r="JQZ11" s="11"/>
      <c r="JRA11" s="11"/>
      <c r="JRB11" s="11"/>
      <c r="JRC11" s="11"/>
      <c r="JRD11" s="11"/>
      <c r="JRE11" s="11"/>
      <c r="JRF11" s="11"/>
      <c r="JRG11" s="11"/>
      <c r="JRH11" s="11"/>
      <c r="JRI11" s="11"/>
      <c r="JRJ11" s="11"/>
      <c r="JRK11" s="11"/>
      <c r="JRL11" s="11"/>
      <c r="JRM11" s="11"/>
      <c r="JRN11" s="11"/>
      <c r="JRO11" s="11"/>
      <c r="JRP11" s="11"/>
      <c r="JRQ11" s="11"/>
      <c r="JRR11" s="11"/>
      <c r="JRS11" s="11"/>
      <c r="JRT11" s="11"/>
      <c r="JRU11" s="11"/>
      <c r="JRV11" s="11"/>
      <c r="JRW11" s="11"/>
      <c r="JRX11" s="11"/>
      <c r="JRY11" s="11"/>
      <c r="JRZ11" s="11"/>
      <c r="JSA11" s="11"/>
      <c r="JSB11" s="11"/>
      <c r="JSC11" s="11"/>
      <c r="JSD11" s="11"/>
      <c r="JSE11" s="11"/>
      <c r="JSF11" s="11"/>
      <c r="JSG11" s="11"/>
      <c r="JSH11" s="11"/>
      <c r="JSI11" s="11"/>
      <c r="JSJ11" s="11"/>
      <c r="JSK11" s="11"/>
      <c r="JSL11" s="11"/>
      <c r="JSM11" s="11"/>
      <c r="JSN11" s="11"/>
      <c r="JSO11" s="11"/>
      <c r="JSP11" s="11"/>
      <c r="JSQ11" s="11"/>
      <c r="JSR11" s="11"/>
      <c r="JSS11" s="11"/>
      <c r="JST11" s="11"/>
      <c r="JSU11" s="11"/>
      <c r="JSV11" s="11"/>
      <c r="JSW11" s="11"/>
      <c r="JSX11" s="11"/>
      <c r="JSY11" s="11"/>
      <c r="JSZ11" s="11"/>
      <c r="JTA11" s="11"/>
      <c r="JTB11" s="11"/>
      <c r="JTC11" s="11"/>
      <c r="JTD11" s="11"/>
      <c r="JTE11" s="11"/>
      <c r="JTF11" s="11"/>
      <c r="JTG11" s="11"/>
      <c r="JTH11" s="11"/>
      <c r="JTI11" s="11"/>
      <c r="JTJ11" s="11"/>
      <c r="JTK11" s="11"/>
      <c r="JTL11" s="11"/>
      <c r="JTM11" s="11"/>
      <c r="JTN11" s="11"/>
      <c r="JTO11" s="11"/>
      <c r="JTP11" s="11"/>
      <c r="JTQ11" s="11"/>
      <c r="JTR11" s="11"/>
      <c r="JTS11" s="11"/>
      <c r="JTT11" s="11"/>
      <c r="JTU11" s="11"/>
      <c r="JTV11" s="11"/>
      <c r="JTW11" s="11"/>
      <c r="JTX11" s="11"/>
      <c r="JTY11" s="11"/>
      <c r="JTZ11" s="11"/>
      <c r="JUA11" s="11"/>
      <c r="JUB11" s="11"/>
      <c r="JUC11" s="11"/>
      <c r="JUD11" s="11"/>
      <c r="JUE11" s="11"/>
      <c r="JUF11" s="11"/>
      <c r="JUG11" s="11"/>
      <c r="JUH11" s="11"/>
      <c r="JUI11" s="11"/>
      <c r="JUJ11" s="11"/>
      <c r="JUK11" s="11"/>
      <c r="JUL11" s="11"/>
      <c r="JUM11" s="11"/>
      <c r="JUN11" s="11"/>
      <c r="JUO11" s="11"/>
      <c r="JUP11" s="11"/>
      <c r="JUQ11" s="11"/>
      <c r="JUR11" s="11"/>
      <c r="JUS11" s="11"/>
      <c r="JUT11" s="11"/>
      <c r="JUU11" s="11"/>
      <c r="JUV11" s="11"/>
      <c r="JUW11" s="11"/>
      <c r="JUX11" s="11"/>
      <c r="JUY11" s="11"/>
      <c r="JUZ11" s="11"/>
      <c r="JVA11" s="11"/>
      <c r="JVB11" s="11"/>
      <c r="JVC11" s="11"/>
      <c r="JVD11" s="11"/>
      <c r="JVE11" s="11"/>
      <c r="JVF11" s="11"/>
      <c r="JVG11" s="11"/>
      <c r="JVH11" s="11"/>
      <c r="JVI11" s="11"/>
      <c r="JVJ11" s="11"/>
      <c r="JVK11" s="11"/>
      <c r="JVL11" s="11"/>
      <c r="JVM11" s="11"/>
      <c r="JVN11" s="11"/>
      <c r="JVO11" s="11"/>
      <c r="JVP11" s="11"/>
      <c r="JVQ11" s="11"/>
      <c r="JVR11" s="11"/>
      <c r="JVS11" s="11"/>
      <c r="JVT11" s="11"/>
      <c r="JVU11" s="11"/>
      <c r="JVV11" s="11"/>
      <c r="JVW11" s="11"/>
      <c r="JVX11" s="11"/>
      <c r="JVY11" s="11"/>
      <c r="JVZ11" s="11"/>
      <c r="JWA11" s="11"/>
      <c r="JWB11" s="11"/>
      <c r="JWC11" s="11"/>
      <c r="JWD11" s="11"/>
      <c r="JWE11" s="11"/>
      <c r="JWF11" s="11"/>
      <c r="JWG11" s="11"/>
      <c r="JWH11" s="11"/>
      <c r="JWI11" s="11"/>
      <c r="JWJ11" s="11"/>
      <c r="JWK11" s="11"/>
      <c r="JWL11" s="11"/>
      <c r="JWM11" s="11"/>
      <c r="JWN11" s="11"/>
      <c r="JWO11" s="11"/>
      <c r="JWP11" s="11"/>
      <c r="JWQ11" s="11"/>
      <c r="JWR11" s="11"/>
      <c r="JWS11" s="11"/>
      <c r="JWT11" s="11"/>
      <c r="JWU11" s="11"/>
      <c r="JWV11" s="11"/>
      <c r="JWW11" s="11"/>
      <c r="JWX11" s="11"/>
      <c r="JWY11" s="11"/>
      <c r="JWZ11" s="11"/>
      <c r="JXA11" s="11"/>
      <c r="JXB11" s="11"/>
      <c r="JXC11" s="11"/>
      <c r="JXD11" s="11"/>
      <c r="JXE11" s="11"/>
      <c r="JXF11" s="11"/>
      <c r="JXG11" s="11"/>
      <c r="JXH11" s="11"/>
      <c r="JXI11" s="11"/>
      <c r="JXJ11" s="11"/>
      <c r="JXK11" s="11"/>
      <c r="JXL11" s="11"/>
      <c r="JXM11" s="11"/>
      <c r="JXN11" s="11"/>
      <c r="JXO11" s="11"/>
      <c r="JXP11" s="11"/>
      <c r="JXQ11" s="11"/>
      <c r="JXR11" s="11"/>
      <c r="JXS11" s="11"/>
      <c r="JXT11" s="11"/>
      <c r="JXU11" s="11"/>
      <c r="JXV11" s="11"/>
      <c r="JXW11" s="11"/>
      <c r="JXX11" s="11"/>
      <c r="JXY11" s="11"/>
      <c r="JXZ11" s="11"/>
      <c r="JYA11" s="11"/>
      <c r="JYB11" s="11"/>
      <c r="JYC11" s="11"/>
      <c r="JYD11" s="11"/>
      <c r="JYE11" s="11"/>
      <c r="JYF11" s="11"/>
      <c r="JYG11" s="11"/>
      <c r="JYH11" s="11"/>
      <c r="JYI11" s="11"/>
      <c r="JYJ11" s="11"/>
      <c r="JYK11" s="11"/>
      <c r="JYL11" s="11"/>
      <c r="JYM11" s="11"/>
      <c r="JYN11" s="11"/>
      <c r="JYO11" s="11"/>
      <c r="JYP11" s="11"/>
      <c r="JYQ11" s="11"/>
      <c r="JYR11" s="11"/>
      <c r="JYS11" s="11"/>
      <c r="JYT11" s="11"/>
      <c r="JYU11" s="11"/>
      <c r="JYV11" s="11"/>
      <c r="JYW11" s="11"/>
      <c r="JYX11" s="11"/>
      <c r="JYY11" s="11"/>
      <c r="JYZ11" s="11"/>
      <c r="JZA11" s="11"/>
      <c r="JZB11" s="11"/>
      <c r="JZC11" s="11"/>
      <c r="JZD11" s="11"/>
      <c r="JZE11" s="11"/>
      <c r="JZF11" s="11"/>
      <c r="JZG11" s="11"/>
      <c r="JZH11" s="11"/>
      <c r="JZI11" s="11"/>
      <c r="JZJ11" s="11"/>
      <c r="JZK11" s="11"/>
      <c r="JZL11" s="11"/>
      <c r="JZM11" s="11"/>
      <c r="JZN11" s="11"/>
      <c r="JZO11" s="11"/>
      <c r="JZP11" s="11"/>
      <c r="JZQ11" s="11"/>
      <c r="JZR11" s="11"/>
      <c r="JZS11" s="11"/>
      <c r="JZT11" s="11"/>
      <c r="JZU11" s="11"/>
      <c r="JZV11" s="11"/>
      <c r="JZW11" s="11"/>
      <c r="JZX11" s="11"/>
      <c r="JZY11" s="11"/>
      <c r="JZZ11" s="11"/>
      <c r="KAA11" s="11"/>
      <c r="KAB11" s="11"/>
      <c r="KAC11" s="11"/>
      <c r="KAD11" s="11"/>
      <c r="KAE11" s="11"/>
      <c r="KAF11" s="11"/>
      <c r="KAG11" s="11"/>
      <c r="KAH11" s="11"/>
      <c r="KAI11" s="11"/>
      <c r="KAJ11" s="11"/>
      <c r="KAK11" s="11"/>
      <c r="KAL11" s="11"/>
      <c r="KAM11" s="11"/>
      <c r="KAN11" s="11"/>
      <c r="KAO11" s="11"/>
      <c r="KAP11" s="11"/>
      <c r="KAQ11" s="11"/>
      <c r="KAR11" s="11"/>
      <c r="KAS11" s="11"/>
      <c r="KAT11" s="11"/>
      <c r="KAU11" s="11"/>
      <c r="KAV11" s="11"/>
      <c r="KAW11" s="11"/>
      <c r="KAX11" s="11"/>
      <c r="KAY11" s="11"/>
      <c r="KAZ11" s="11"/>
      <c r="KBA11" s="11"/>
      <c r="KBB11" s="11"/>
      <c r="KBC11" s="11"/>
      <c r="KBD11" s="11"/>
      <c r="KBE11" s="11"/>
      <c r="KBF11" s="11"/>
      <c r="KBG11" s="11"/>
      <c r="KBH11" s="11"/>
      <c r="KBI11" s="11"/>
      <c r="KBJ11" s="11"/>
      <c r="KBK11" s="11"/>
      <c r="KBL11" s="11"/>
      <c r="KBM11" s="11"/>
      <c r="KBN11" s="11"/>
      <c r="KBO11" s="11"/>
      <c r="KBP11" s="11"/>
      <c r="KBQ11" s="11"/>
      <c r="KBR11" s="11"/>
      <c r="KBS11" s="11"/>
      <c r="KBT11" s="11"/>
      <c r="KBU11" s="11"/>
      <c r="KBV11" s="11"/>
      <c r="KBW11" s="11"/>
      <c r="KBX11" s="11"/>
      <c r="KBY11" s="11"/>
      <c r="KBZ11" s="11"/>
      <c r="KCA11" s="11"/>
      <c r="KCB11" s="11"/>
      <c r="KCC11" s="11"/>
      <c r="KCD11" s="11"/>
      <c r="KCE11" s="11"/>
      <c r="KCF11" s="11"/>
      <c r="KCG11" s="11"/>
      <c r="KCH11" s="11"/>
      <c r="KCI11" s="11"/>
      <c r="KCJ11" s="11"/>
      <c r="KCK11" s="11"/>
      <c r="KCL11" s="11"/>
      <c r="KCM11" s="11"/>
      <c r="KCN11" s="11"/>
      <c r="KCO11" s="11"/>
      <c r="KCP11" s="11"/>
      <c r="KCQ11" s="11"/>
      <c r="KCR11" s="11"/>
      <c r="KCS11" s="11"/>
      <c r="KCT11" s="11"/>
      <c r="KCU11" s="11"/>
      <c r="KCV11" s="11"/>
      <c r="KCW11" s="11"/>
      <c r="KCX11" s="11"/>
      <c r="KCY11" s="11"/>
      <c r="KCZ11" s="11"/>
      <c r="KDA11" s="11"/>
      <c r="KDB11" s="11"/>
      <c r="KDC11" s="11"/>
      <c r="KDD11" s="11"/>
      <c r="KDE11" s="11"/>
      <c r="KDF11" s="11"/>
      <c r="KDG11" s="11"/>
      <c r="KDH11" s="11"/>
      <c r="KDI11" s="11"/>
      <c r="KDJ11" s="11"/>
      <c r="KDK11" s="11"/>
      <c r="KDL11" s="11"/>
      <c r="KDM11" s="11"/>
      <c r="KDN11" s="11"/>
      <c r="KDO11" s="11"/>
      <c r="KDP11" s="11"/>
      <c r="KDQ11" s="11"/>
      <c r="KDR11" s="11"/>
      <c r="KDS11" s="11"/>
      <c r="KDT11" s="11"/>
      <c r="KDU11" s="11"/>
      <c r="KDV11" s="11"/>
      <c r="KDW11" s="11"/>
      <c r="KDX11" s="11"/>
      <c r="KDY11" s="11"/>
      <c r="KDZ11" s="11"/>
      <c r="KEA11" s="11"/>
      <c r="KEB11" s="11"/>
      <c r="KEC11" s="11"/>
      <c r="KED11" s="11"/>
      <c r="KEE11" s="11"/>
      <c r="KEF11" s="11"/>
      <c r="KEG11" s="11"/>
      <c r="KEH11" s="11"/>
      <c r="KEI11" s="11"/>
      <c r="KEJ11" s="11"/>
      <c r="KEK11" s="11"/>
      <c r="KEL11" s="11"/>
      <c r="KEM11" s="11"/>
      <c r="KEN11" s="11"/>
      <c r="KEO11" s="11"/>
      <c r="KEP11" s="11"/>
      <c r="KEQ11" s="11"/>
      <c r="KER11" s="11"/>
      <c r="KES11" s="11"/>
      <c r="KET11" s="11"/>
      <c r="KEU11" s="11"/>
      <c r="KEV11" s="11"/>
      <c r="KEW11" s="11"/>
      <c r="KEX11" s="11"/>
      <c r="KEY11" s="11"/>
      <c r="KEZ11" s="11"/>
      <c r="KFA11" s="11"/>
      <c r="KFB11" s="11"/>
      <c r="KFC11" s="11"/>
      <c r="KFD11" s="11"/>
      <c r="KFE11" s="11"/>
      <c r="KFF11" s="11"/>
      <c r="KFG11" s="11"/>
      <c r="KFH11" s="11"/>
      <c r="KFI11" s="11"/>
      <c r="KFJ11" s="11"/>
      <c r="KFK11" s="11"/>
      <c r="KFL11" s="11"/>
      <c r="KFM11" s="11"/>
      <c r="KFN11" s="11"/>
      <c r="KFO11" s="11"/>
      <c r="KFP11" s="11"/>
      <c r="KFQ11" s="11"/>
      <c r="KFR11" s="11"/>
      <c r="KFS11" s="11"/>
      <c r="KFT11" s="11"/>
      <c r="KFU11" s="11"/>
      <c r="KFV11" s="11"/>
      <c r="KFW11" s="11"/>
      <c r="KFX11" s="11"/>
      <c r="KFY11" s="11"/>
      <c r="KFZ11" s="11"/>
      <c r="KGA11" s="11"/>
      <c r="KGB11" s="11"/>
      <c r="KGC11" s="11"/>
      <c r="KGD11" s="11"/>
      <c r="KGE11" s="11"/>
      <c r="KGF11" s="11"/>
      <c r="KGG11" s="11"/>
      <c r="KGH11" s="11"/>
      <c r="KGI11" s="11"/>
      <c r="KGJ11" s="11"/>
      <c r="KGK11" s="11"/>
      <c r="KGL11" s="11"/>
      <c r="KGM11" s="11"/>
      <c r="KGN11" s="11"/>
      <c r="KGO11" s="11"/>
      <c r="KGP11" s="11"/>
      <c r="KGQ11" s="11"/>
      <c r="KGR11" s="11"/>
      <c r="KGS11" s="11"/>
      <c r="KGT11" s="11"/>
      <c r="KGU11" s="11"/>
      <c r="KGV11" s="11"/>
      <c r="KGW11" s="11"/>
      <c r="KGX11" s="11"/>
      <c r="KGY11" s="11"/>
      <c r="KGZ11" s="11"/>
      <c r="KHA11" s="11"/>
      <c r="KHB11" s="11"/>
      <c r="KHC11" s="11"/>
      <c r="KHD11" s="11"/>
      <c r="KHE11" s="11"/>
      <c r="KHF11" s="11"/>
      <c r="KHG11" s="11"/>
      <c r="KHH11" s="11"/>
      <c r="KHI11" s="11"/>
      <c r="KHJ11" s="11"/>
      <c r="KHK11" s="11"/>
      <c r="KHL11" s="11"/>
      <c r="KHM11" s="11"/>
      <c r="KHN11" s="11"/>
      <c r="KHO11" s="11"/>
      <c r="KHP11" s="11"/>
      <c r="KHQ11" s="11"/>
      <c r="KHR11" s="11"/>
      <c r="KHS11" s="11"/>
      <c r="KHT11" s="11"/>
      <c r="KHU11" s="11"/>
      <c r="KHV11" s="11"/>
      <c r="KHW11" s="11"/>
      <c r="KHX11" s="11"/>
      <c r="KHY11" s="11"/>
      <c r="KHZ11" s="11"/>
      <c r="KIA11" s="11"/>
      <c r="KIB11" s="11"/>
      <c r="KIC11" s="11"/>
      <c r="KID11" s="11"/>
      <c r="KIE11" s="11"/>
      <c r="KIF11" s="11"/>
      <c r="KIG11" s="11"/>
      <c r="KIH11" s="11"/>
      <c r="KII11" s="11"/>
      <c r="KIJ11" s="11"/>
      <c r="KIK11" s="11"/>
      <c r="KIL11" s="11"/>
      <c r="KIM11" s="11"/>
      <c r="KIN11" s="11"/>
      <c r="KIO11" s="11"/>
      <c r="KIP11" s="11"/>
      <c r="KIQ11" s="11"/>
      <c r="KIR11" s="11"/>
      <c r="KIS11" s="11"/>
      <c r="KIT11" s="11"/>
      <c r="KIU11" s="11"/>
      <c r="KIV11" s="11"/>
      <c r="KIW11" s="11"/>
      <c r="KIX11" s="11"/>
      <c r="KIY11" s="11"/>
      <c r="KIZ11" s="11"/>
      <c r="KJA11" s="11"/>
      <c r="KJB11" s="11"/>
      <c r="KJC11" s="11"/>
      <c r="KJD11" s="11"/>
      <c r="KJE11" s="11"/>
      <c r="KJF11" s="11"/>
      <c r="KJG11" s="11"/>
      <c r="KJH11" s="11"/>
      <c r="KJI11" s="11"/>
      <c r="KJJ11" s="11"/>
      <c r="KJK11" s="11"/>
      <c r="KJL11" s="11"/>
      <c r="KJM11" s="11"/>
      <c r="KJN11" s="11"/>
      <c r="KJO11" s="11"/>
      <c r="KJP11" s="11"/>
      <c r="KJQ11" s="11"/>
      <c r="KJR11" s="11"/>
      <c r="KJS11" s="11"/>
      <c r="KJT11" s="11"/>
      <c r="KJU11" s="11"/>
      <c r="KJV11" s="11"/>
      <c r="KJW11" s="11"/>
      <c r="KJX11" s="11"/>
      <c r="KJY11" s="11"/>
      <c r="KJZ11" s="11"/>
      <c r="KKA11" s="11"/>
      <c r="KKB11" s="11"/>
      <c r="KKC11" s="11"/>
      <c r="KKD11" s="11"/>
      <c r="KKE11" s="11"/>
      <c r="KKF11" s="11"/>
      <c r="KKG11" s="11"/>
      <c r="KKH11" s="11"/>
      <c r="KKI11" s="11"/>
      <c r="KKJ11" s="11"/>
      <c r="KKK11" s="11"/>
      <c r="KKL11" s="11"/>
      <c r="KKM11" s="11"/>
      <c r="KKN11" s="11"/>
      <c r="KKO11" s="11"/>
      <c r="KKP11" s="11"/>
      <c r="KKQ11" s="11"/>
      <c r="KKR11" s="11"/>
      <c r="KKS11" s="11"/>
      <c r="KKT11" s="11"/>
      <c r="KKU11" s="11"/>
      <c r="KKV11" s="11"/>
      <c r="KKW11" s="11"/>
      <c r="KKX11" s="11"/>
      <c r="KKY11" s="11"/>
      <c r="KKZ11" s="11"/>
      <c r="KLA11" s="11"/>
      <c r="KLB11" s="11"/>
      <c r="KLC11" s="11"/>
      <c r="KLD11" s="11"/>
      <c r="KLE11" s="11"/>
      <c r="KLF11" s="11"/>
      <c r="KLG11" s="11"/>
      <c r="KLH11" s="11"/>
      <c r="KLI11" s="11"/>
      <c r="KLJ11" s="11"/>
      <c r="KLK11" s="11"/>
      <c r="KLL11" s="11"/>
      <c r="KLM11" s="11"/>
      <c r="KLN11" s="11"/>
      <c r="KLO11" s="11"/>
      <c r="KLP11" s="11"/>
      <c r="KLQ11" s="11"/>
      <c r="KLR11" s="11"/>
      <c r="KLS11" s="11"/>
      <c r="KLT11" s="11"/>
      <c r="KLU11" s="11"/>
      <c r="KLV11" s="11"/>
      <c r="KLW11" s="11"/>
      <c r="KLX11" s="11"/>
      <c r="KLY11" s="11"/>
      <c r="KLZ11" s="11"/>
      <c r="KMA11" s="11"/>
      <c r="KMB11" s="11"/>
      <c r="KMC11" s="11"/>
      <c r="KMD11" s="11"/>
      <c r="KME11" s="11"/>
      <c r="KMF11" s="11"/>
      <c r="KMG11" s="11"/>
      <c r="KMH11" s="11"/>
      <c r="KMI11" s="11"/>
      <c r="KMJ11" s="11"/>
      <c r="KMK11" s="11"/>
      <c r="KML11" s="11"/>
      <c r="KMM11" s="11"/>
      <c r="KMN11" s="11"/>
      <c r="KMO11" s="11"/>
      <c r="KMP11" s="11"/>
      <c r="KMQ11" s="11"/>
      <c r="KMR11" s="11"/>
      <c r="KMS11" s="11"/>
      <c r="KMT11" s="11"/>
      <c r="KMU11" s="11"/>
      <c r="KMV11" s="11"/>
      <c r="KMW11" s="11"/>
      <c r="KMX11" s="11"/>
      <c r="KMY11" s="11"/>
      <c r="KMZ11" s="11"/>
      <c r="KNA11" s="11"/>
      <c r="KNB11" s="11"/>
      <c r="KNC11" s="11"/>
      <c r="KND11" s="11"/>
      <c r="KNE11" s="11"/>
      <c r="KNF11" s="11"/>
      <c r="KNG11" s="11"/>
      <c r="KNH11" s="11"/>
      <c r="KNI11" s="11"/>
      <c r="KNJ11" s="11"/>
      <c r="KNK11" s="11"/>
      <c r="KNL11" s="11"/>
      <c r="KNM11" s="11"/>
      <c r="KNN11" s="11"/>
      <c r="KNO11" s="11"/>
      <c r="KNP11" s="11"/>
      <c r="KNQ11" s="11"/>
      <c r="KNR11" s="11"/>
      <c r="KNS11" s="11"/>
      <c r="KNT11" s="11"/>
      <c r="KNU11" s="11"/>
      <c r="KNV11" s="11"/>
      <c r="KNW11" s="11"/>
      <c r="KNX11" s="11"/>
      <c r="KNY11" s="11"/>
      <c r="KNZ11" s="11"/>
      <c r="KOA11" s="11"/>
      <c r="KOB11" s="11"/>
      <c r="KOC11" s="11"/>
      <c r="KOD11" s="11"/>
      <c r="KOE11" s="11"/>
      <c r="KOF11" s="11"/>
      <c r="KOG11" s="11"/>
      <c r="KOH11" s="11"/>
      <c r="KOI11" s="11"/>
      <c r="KOJ11" s="11"/>
      <c r="KOK11" s="11"/>
      <c r="KOL11" s="11"/>
      <c r="KOM11" s="11"/>
      <c r="KON11" s="11"/>
      <c r="KOO11" s="11"/>
      <c r="KOP11" s="11"/>
      <c r="KOQ11" s="11"/>
      <c r="KOR11" s="11"/>
      <c r="KOS11" s="11"/>
      <c r="KOT11" s="11"/>
      <c r="KOU11" s="11"/>
      <c r="KOV11" s="11"/>
      <c r="KOW11" s="11"/>
      <c r="KOX11" s="11"/>
      <c r="KOY11" s="11"/>
      <c r="KOZ11" s="11"/>
      <c r="KPA11" s="11"/>
      <c r="KPB11" s="11"/>
      <c r="KPC11" s="11"/>
      <c r="KPD11" s="11"/>
      <c r="KPE11" s="11"/>
      <c r="KPF11" s="11"/>
      <c r="KPG11" s="11"/>
      <c r="KPH11" s="11"/>
      <c r="KPI11" s="11"/>
      <c r="KPJ11" s="11"/>
      <c r="KPK11" s="11"/>
      <c r="KPL11" s="11"/>
      <c r="KPM11" s="11"/>
      <c r="KPN11" s="11"/>
      <c r="KPO11" s="11"/>
      <c r="KPP11" s="11"/>
      <c r="KPQ11" s="11"/>
      <c r="KPR11" s="11"/>
      <c r="KPS11" s="11"/>
      <c r="KPT11" s="11"/>
      <c r="KPU11" s="11"/>
      <c r="KPV11" s="11"/>
      <c r="KPW11" s="11"/>
      <c r="KPX11" s="11"/>
      <c r="KPY11" s="11"/>
      <c r="KPZ11" s="11"/>
      <c r="KQA11" s="11"/>
      <c r="KQB11" s="11"/>
      <c r="KQC11" s="11"/>
      <c r="KQD11" s="11"/>
      <c r="KQE11" s="11"/>
      <c r="KQF11" s="11"/>
      <c r="KQG11" s="11"/>
      <c r="KQH11" s="11"/>
      <c r="KQI11" s="11"/>
      <c r="KQJ11" s="11"/>
      <c r="KQK11" s="11"/>
      <c r="KQL11" s="11"/>
      <c r="KQM11" s="11"/>
      <c r="KQN11" s="11"/>
      <c r="KQO11" s="11"/>
      <c r="KQP11" s="11"/>
      <c r="KQQ11" s="11"/>
      <c r="KQR11" s="11"/>
      <c r="KQS11" s="11"/>
      <c r="KQT11" s="11"/>
      <c r="KQU11" s="11"/>
      <c r="KQV11" s="11"/>
      <c r="KQW11" s="11"/>
      <c r="KQX11" s="11"/>
      <c r="KQY11" s="11"/>
      <c r="KQZ11" s="11"/>
      <c r="KRA11" s="11"/>
      <c r="KRB11" s="11"/>
      <c r="KRC11" s="11"/>
      <c r="KRD11" s="11"/>
      <c r="KRE11" s="11"/>
      <c r="KRF11" s="11"/>
      <c r="KRG11" s="11"/>
      <c r="KRH11" s="11"/>
      <c r="KRI11" s="11"/>
      <c r="KRJ11" s="11"/>
      <c r="KRK11" s="11"/>
      <c r="KRL11" s="11"/>
      <c r="KRM11" s="11"/>
      <c r="KRN11" s="11"/>
      <c r="KRO11" s="11"/>
      <c r="KRP11" s="11"/>
      <c r="KRQ11" s="11"/>
      <c r="KRR11" s="11"/>
      <c r="KRS11" s="11"/>
      <c r="KRT11" s="11"/>
      <c r="KRU11" s="11"/>
      <c r="KRV11" s="11"/>
      <c r="KRW11" s="11"/>
      <c r="KRX11" s="11"/>
      <c r="KRY11" s="11"/>
      <c r="KRZ11" s="11"/>
      <c r="KSA11" s="11"/>
      <c r="KSB11" s="11"/>
      <c r="KSC11" s="11"/>
      <c r="KSD11" s="11"/>
      <c r="KSE11" s="11"/>
      <c r="KSF11" s="11"/>
      <c r="KSG11" s="11"/>
      <c r="KSH11" s="11"/>
      <c r="KSI11" s="11"/>
      <c r="KSJ11" s="11"/>
      <c r="KSK11" s="11"/>
      <c r="KSL11" s="11"/>
      <c r="KSM11" s="11"/>
      <c r="KSN11" s="11"/>
      <c r="KSO11" s="11"/>
      <c r="KSP11" s="11"/>
      <c r="KSQ11" s="11"/>
      <c r="KSR11" s="11"/>
      <c r="KSS11" s="11"/>
      <c r="KST11" s="11"/>
      <c r="KSU11" s="11"/>
      <c r="KSV11" s="11"/>
      <c r="KSW11" s="11"/>
      <c r="KSX11" s="11"/>
      <c r="KSY11" s="11"/>
      <c r="KSZ11" s="11"/>
      <c r="KTA11" s="11"/>
      <c r="KTB11" s="11"/>
      <c r="KTC11" s="11"/>
      <c r="KTD11" s="11"/>
      <c r="KTE11" s="11"/>
      <c r="KTF11" s="11"/>
      <c r="KTG11" s="11"/>
      <c r="KTH11" s="11"/>
      <c r="KTI11" s="11"/>
      <c r="KTJ11" s="11"/>
      <c r="KTK11" s="11"/>
      <c r="KTL11" s="11"/>
      <c r="KTM11" s="11"/>
      <c r="KTN11" s="11"/>
      <c r="KTO11" s="11"/>
      <c r="KTP11" s="11"/>
      <c r="KTQ11" s="11"/>
      <c r="KTR11" s="11"/>
      <c r="KTS11" s="11"/>
      <c r="KTT11" s="11"/>
      <c r="KTU11" s="11"/>
      <c r="KTV11" s="11"/>
      <c r="KTW11" s="11"/>
      <c r="KTX11" s="11"/>
      <c r="KTY11" s="11"/>
      <c r="KTZ11" s="11"/>
      <c r="KUA11" s="11"/>
      <c r="KUB11" s="11"/>
      <c r="KUC11" s="11"/>
      <c r="KUD11" s="11"/>
      <c r="KUE11" s="11"/>
      <c r="KUF11" s="11"/>
      <c r="KUG11" s="11"/>
      <c r="KUH11" s="11"/>
      <c r="KUI11" s="11"/>
      <c r="KUJ11" s="11"/>
      <c r="KUK11" s="11"/>
      <c r="KUL11" s="11"/>
      <c r="KUM11" s="11"/>
      <c r="KUN11" s="11"/>
      <c r="KUO11" s="11"/>
      <c r="KUP11" s="11"/>
      <c r="KUQ11" s="11"/>
      <c r="KUR11" s="11"/>
      <c r="KUS11" s="11"/>
      <c r="KUT11" s="11"/>
      <c r="KUU11" s="11"/>
      <c r="KUV11" s="11"/>
      <c r="KUW11" s="11"/>
      <c r="KUX11" s="11"/>
      <c r="KUY11" s="11"/>
      <c r="KUZ11" s="11"/>
      <c r="KVA11" s="11"/>
      <c r="KVB11" s="11"/>
      <c r="KVC11" s="11"/>
      <c r="KVD11" s="11"/>
      <c r="KVE11" s="11"/>
      <c r="KVF11" s="11"/>
      <c r="KVG11" s="11"/>
      <c r="KVH11" s="11"/>
      <c r="KVI11" s="11"/>
      <c r="KVJ11" s="11"/>
      <c r="KVK11" s="11"/>
      <c r="KVL11" s="11"/>
      <c r="KVM11" s="11"/>
      <c r="KVN11" s="11"/>
      <c r="KVO11" s="11"/>
      <c r="KVP11" s="11"/>
      <c r="KVQ11" s="11"/>
      <c r="KVR11" s="11"/>
      <c r="KVS11" s="11"/>
      <c r="KVT11" s="11"/>
      <c r="KVU11" s="11"/>
      <c r="KVV11" s="11"/>
      <c r="KVW11" s="11"/>
      <c r="KVX11" s="11"/>
      <c r="KVY11" s="11"/>
      <c r="KVZ11" s="11"/>
      <c r="KWA11" s="11"/>
      <c r="KWB11" s="11"/>
      <c r="KWC11" s="11"/>
      <c r="KWD11" s="11"/>
      <c r="KWE11" s="11"/>
      <c r="KWF11" s="11"/>
      <c r="KWG11" s="11"/>
      <c r="KWH11" s="11"/>
      <c r="KWI11" s="11"/>
      <c r="KWJ11" s="11"/>
      <c r="KWK11" s="11"/>
      <c r="KWL11" s="11"/>
      <c r="KWM11" s="11"/>
      <c r="KWN11" s="11"/>
      <c r="KWO11" s="11"/>
      <c r="KWP11" s="11"/>
      <c r="KWQ11" s="11"/>
      <c r="KWR11" s="11"/>
      <c r="KWS11" s="11"/>
      <c r="KWT11" s="11"/>
      <c r="KWU11" s="11"/>
      <c r="KWV11" s="11"/>
      <c r="KWW11" s="11"/>
      <c r="KWX11" s="11"/>
      <c r="KWY11" s="11"/>
      <c r="KWZ11" s="11"/>
      <c r="KXA11" s="11"/>
      <c r="KXB11" s="11"/>
      <c r="KXC11" s="11"/>
      <c r="KXD11" s="11"/>
      <c r="KXE11" s="11"/>
      <c r="KXF11" s="11"/>
      <c r="KXG11" s="11"/>
      <c r="KXH11" s="11"/>
      <c r="KXI11" s="11"/>
      <c r="KXJ11" s="11"/>
      <c r="KXK11" s="11"/>
      <c r="KXL11" s="11"/>
      <c r="KXM11" s="11"/>
      <c r="KXN11" s="11"/>
      <c r="KXO11" s="11"/>
      <c r="KXP11" s="11"/>
      <c r="KXQ11" s="11"/>
      <c r="KXR11" s="11"/>
      <c r="KXS11" s="11"/>
      <c r="KXT11" s="11"/>
      <c r="KXU11" s="11"/>
      <c r="KXV11" s="11"/>
      <c r="KXW11" s="11"/>
      <c r="KXX11" s="11"/>
      <c r="KXY11" s="11"/>
      <c r="KXZ11" s="11"/>
      <c r="KYA11" s="11"/>
      <c r="KYB11" s="11"/>
      <c r="KYC11" s="11"/>
      <c r="KYD11" s="11"/>
      <c r="KYE11" s="11"/>
      <c r="KYF11" s="11"/>
      <c r="KYG11" s="11"/>
      <c r="KYH11" s="11"/>
      <c r="KYI11" s="11"/>
      <c r="KYJ11" s="11"/>
      <c r="KYK11" s="11"/>
      <c r="KYL11" s="11"/>
      <c r="KYM11" s="11"/>
      <c r="KYN11" s="11"/>
      <c r="KYO11" s="11"/>
      <c r="KYP11" s="11"/>
      <c r="KYQ11" s="11"/>
      <c r="KYR11" s="11"/>
      <c r="KYS11" s="11"/>
      <c r="KYT11" s="11"/>
      <c r="KYU11" s="11"/>
      <c r="KYV11" s="11"/>
      <c r="KYW11" s="11"/>
      <c r="KYX11" s="11"/>
      <c r="KYY11" s="11"/>
      <c r="KYZ11" s="11"/>
      <c r="KZA11" s="11"/>
      <c r="KZB11" s="11"/>
      <c r="KZC11" s="11"/>
      <c r="KZD11" s="11"/>
      <c r="KZE11" s="11"/>
      <c r="KZF11" s="11"/>
      <c r="KZG11" s="11"/>
      <c r="KZH11" s="11"/>
      <c r="KZI11" s="11"/>
      <c r="KZJ11" s="11"/>
      <c r="KZK11" s="11"/>
      <c r="KZL11" s="11"/>
      <c r="KZM11" s="11"/>
      <c r="KZN11" s="11"/>
      <c r="KZO11" s="11"/>
      <c r="KZP11" s="11"/>
      <c r="KZQ11" s="11"/>
      <c r="KZR11" s="11"/>
      <c r="KZS11" s="11"/>
      <c r="KZT11" s="11"/>
      <c r="KZU11" s="11"/>
      <c r="KZV11" s="11"/>
      <c r="KZW11" s="11"/>
      <c r="KZX11" s="11"/>
      <c r="KZY11" s="11"/>
      <c r="KZZ11" s="11"/>
      <c r="LAA11" s="11"/>
      <c r="LAB11" s="11"/>
      <c r="LAC11" s="11"/>
      <c r="LAD11" s="11"/>
      <c r="LAE11" s="11"/>
      <c r="LAF11" s="11"/>
      <c r="LAG11" s="11"/>
      <c r="LAH11" s="11"/>
      <c r="LAI11" s="11"/>
      <c r="LAJ11" s="11"/>
      <c r="LAK11" s="11"/>
      <c r="LAL11" s="11"/>
      <c r="LAM11" s="11"/>
      <c r="LAN11" s="11"/>
      <c r="LAO11" s="11"/>
      <c r="LAP11" s="11"/>
      <c r="LAQ11" s="11"/>
      <c r="LAR11" s="11"/>
      <c r="LAS11" s="11"/>
      <c r="LAT11" s="11"/>
      <c r="LAU11" s="11"/>
      <c r="LAV11" s="11"/>
      <c r="LAW11" s="11"/>
      <c r="LAX11" s="11"/>
      <c r="LAY11" s="11"/>
      <c r="LAZ11" s="11"/>
      <c r="LBA11" s="11"/>
      <c r="LBB11" s="11"/>
      <c r="LBC11" s="11"/>
      <c r="LBD11" s="11"/>
      <c r="LBE11" s="11"/>
      <c r="LBF11" s="11"/>
      <c r="LBG11" s="11"/>
      <c r="LBH11" s="11"/>
      <c r="LBI11" s="11"/>
      <c r="LBJ11" s="11"/>
      <c r="LBK11" s="11"/>
      <c r="LBL11" s="11"/>
      <c r="LBM11" s="11"/>
      <c r="LBN11" s="11"/>
      <c r="LBO11" s="11"/>
      <c r="LBP11" s="11"/>
      <c r="LBQ11" s="11"/>
      <c r="LBR11" s="11"/>
      <c r="LBS11" s="11"/>
      <c r="LBT11" s="11"/>
      <c r="LBU11" s="11"/>
      <c r="LBV11" s="11"/>
      <c r="LBW11" s="11"/>
      <c r="LBX11" s="11"/>
      <c r="LBY11" s="11"/>
      <c r="LBZ11" s="11"/>
      <c r="LCA11" s="11"/>
      <c r="LCB11" s="11"/>
      <c r="LCC11" s="11"/>
      <c r="LCD11" s="11"/>
      <c r="LCE11" s="11"/>
      <c r="LCF11" s="11"/>
      <c r="LCG11" s="11"/>
      <c r="LCH11" s="11"/>
      <c r="LCI11" s="11"/>
      <c r="LCJ11" s="11"/>
      <c r="LCK11" s="11"/>
      <c r="LCL11" s="11"/>
      <c r="LCM11" s="11"/>
      <c r="LCN11" s="11"/>
      <c r="LCO11" s="11"/>
      <c r="LCP11" s="11"/>
      <c r="LCQ11" s="11"/>
      <c r="LCR11" s="11"/>
      <c r="LCS11" s="11"/>
      <c r="LCT11" s="11"/>
      <c r="LCU11" s="11"/>
      <c r="LCV11" s="11"/>
      <c r="LCW11" s="11"/>
      <c r="LCX11" s="11"/>
      <c r="LCY11" s="11"/>
      <c r="LCZ11" s="11"/>
      <c r="LDA11" s="11"/>
      <c r="LDB11" s="11"/>
      <c r="LDC11" s="11"/>
      <c r="LDD11" s="11"/>
      <c r="LDE11" s="11"/>
      <c r="LDF11" s="11"/>
      <c r="LDG11" s="11"/>
      <c r="LDH11" s="11"/>
      <c r="LDI11" s="11"/>
      <c r="LDJ11" s="11"/>
      <c r="LDK11" s="11"/>
      <c r="LDL11" s="11"/>
      <c r="LDM11" s="11"/>
      <c r="LDN11" s="11"/>
      <c r="LDO11" s="11"/>
      <c r="LDP11" s="11"/>
      <c r="LDQ11" s="11"/>
      <c r="LDR11" s="11"/>
      <c r="LDS11" s="11"/>
      <c r="LDT11" s="11"/>
      <c r="LDU11" s="11"/>
      <c r="LDV11" s="11"/>
      <c r="LDW11" s="11"/>
      <c r="LDX11" s="11"/>
      <c r="LDY11" s="11"/>
      <c r="LDZ11" s="11"/>
      <c r="LEA11" s="11"/>
      <c r="LEB11" s="11"/>
      <c r="LEC11" s="11"/>
      <c r="LED11" s="11"/>
      <c r="LEE11" s="11"/>
      <c r="LEF11" s="11"/>
      <c r="LEG11" s="11"/>
      <c r="LEH11" s="11"/>
      <c r="LEI11" s="11"/>
      <c r="LEJ11" s="11"/>
      <c r="LEK11" s="11"/>
      <c r="LEL11" s="11"/>
      <c r="LEM11" s="11"/>
      <c r="LEN11" s="11"/>
      <c r="LEO11" s="11"/>
      <c r="LEP11" s="11"/>
      <c r="LEQ11" s="11"/>
      <c r="LER11" s="11"/>
      <c r="LES11" s="11"/>
      <c r="LET11" s="11"/>
      <c r="LEU11" s="11"/>
      <c r="LEV11" s="11"/>
      <c r="LEW11" s="11"/>
      <c r="LEX11" s="11"/>
      <c r="LEY11" s="11"/>
      <c r="LEZ11" s="11"/>
      <c r="LFA11" s="11"/>
      <c r="LFB11" s="11"/>
      <c r="LFC11" s="11"/>
      <c r="LFD11" s="11"/>
      <c r="LFE11" s="11"/>
      <c r="LFF11" s="11"/>
      <c r="LFG11" s="11"/>
      <c r="LFH11" s="11"/>
      <c r="LFI11" s="11"/>
      <c r="LFJ11" s="11"/>
      <c r="LFK11" s="11"/>
      <c r="LFL11" s="11"/>
      <c r="LFM11" s="11"/>
      <c r="LFN11" s="11"/>
      <c r="LFO11" s="11"/>
      <c r="LFP11" s="11"/>
      <c r="LFQ11" s="11"/>
      <c r="LFR11" s="11"/>
      <c r="LFS11" s="11"/>
      <c r="LFT11" s="11"/>
      <c r="LFU11" s="11"/>
      <c r="LFV11" s="11"/>
      <c r="LFW11" s="11"/>
      <c r="LFX11" s="11"/>
      <c r="LFY11" s="11"/>
      <c r="LFZ11" s="11"/>
      <c r="LGA11" s="11"/>
      <c r="LGB11" s="11"/>
      <c r="LGC11" s="11"/>
      <c r="LGD11" s="11"/>
      <c r="LGE11" s="11"/>
      <c r="LGF11" s="11"/>
      <c r="LGG11" s="11"/>
      <c r="LGH11" s="11"/>
      <c r="LGI11" s="11"/>
      <c r="LGJ11" s="11"/>
      <c r="LGK11" s="11"/>
      <c r="LGL11" s="11"/>
      <c r="LGM11" s="11"/>
      <c r="LGN11" s="11"/>
      <c r="LGO11" s="11"/>
      <c r="LGP11" s="11"/>
      <c r="LGQ11" s="11"/>
      <c r="LGR11" s="11"/>
      <c r="LGS11" s="11"/>
      <c r="LGT11" s="11"/>
      <c r="LGU11" s="11"/>
      <c r="LGV11" s="11"/>
      <c r="LGW11" s="11"/>
      <c r="LGX11" s="11"/>
      <c r="LGY11" s="11"/>
      <c r="LGZ11" s="11"/>
      <c r="LHA11" s="11"/>
      <c r="LHB11" s="11"/>
      <c r="LHC11" s="11"/>
      <c r="LHD11" s="11"/>
      <c r="LHE11" s="11"/>
      <c r="LHF11" s="11"/>
      <c r="LHG11" s="11"/>
      <c r="LHH11" s="11"/>
      <c r="LHI11" s="11"/>
      <c r="LHJ11" s="11"/>
      <c r="LHK11" s="11"/>
      <c r="LHL11" s="11"/>
      <c r="LHM11" s="11"/>
      <c r="LHN11" s="11"/>
      <c r="LHO11" s="11"/>
      <c r="LHP11" s="11"/>
      <c r="LHQ11" s="11"/>
      <c r="LHR11" s="11"/>
      <c r="LHS11" s="11"/>
      <c r="LHT11" s="11"/>
      <c r="LHU11" s="11"/>
      <c r="LHV11" s="11"/>
      <c r="LHW11" s="11"/>
      <c r="LHX11" s="11"/>
      <c r="LHY11" s="11"/>
      <c r="LHZ11" s="11"/>
      <c r="LIA11" s="11"/>
      <c r="LIB11" s="11"/>
      <c r="LIC11" s="11"/>
      <c r="LID11" s="11"/>
      <c r="LIE11" s="11"/>
      <c r="LIF11" s="11"/>
      <c r="LIG11" s="11"/>
      <c r="LIH11" s="11"/>
      <c r="LII11" s="11"/>
      <c r="LIJ11" s="11"/>
      <c r="LIK11" s="11"/>
      <c r="LIL11" s="11"/>
      <c r="LIM11" s="11"/>
      <c r="LIN11" s="11"/>
      <c r="LIO11" s="11"/>
      <c r="LIP11" s="11"/>
      <c r="LIQ11" s="11"/>
      <c r="LIR11" s="11"/>
      <c r="LIS11" s="11"/>
      <c r="LIT11" s="11"/>
      <c r="LIU11" s="11"/>
      <c r="LIV11" s="11"/>
      <c r="LIW11" s="11"/>
      <c r="LIX11" s="11"/>
      <c r="LIY11" s="11"/>
      <c r="LIZ11" s="11"/>
      <c r="LJA11" s="11"/>
      <c r="LJB11" s="11"/>
      <c r="LJC11" s="11"/>
      <c r="LJD11" s="11"/>
      <c r="LJE11" s="11"/>
      <c r="LJF11" s="11"/>
      <c r="LJG11" s="11"/>
      <c r="LJH11" s="11"/>
      <c r="LJI11" s="11"/>
      <c r="LJJ11" s="11"/>
      <c r="LJK11" s="11"/>
      <c r="LJL11" s="11"/>
      <c r="LJM11" s="11"/>
      <c r="LJN11" s="11"/>
      <c r="LJO11" s="11"/>
      <c r="LJP11" s="11"/>
      <c r="LJQ11" s="11"/>
      <c r="LJR11" s="11"/>
      <c r="LJS11" s="11"/>
      <c r="LJT11" s="11"/>
      <c r="LJU11" s="11"/>
      <c r="LJV11" s="11"/>
      <c r="LJW11" s="11"/>
      <c r="LJX11" s="11"/>
      <c r="LJY11" s="11"/>
      <c r="LJZ11" s="11"/>
      <c r="LKA11" s="11"/>
      <c r="LKB11" s="11"/>
      <c r="LKC11" s="11"/>
      <c r="LKD11" s="11"/>
      <c r="LKE11" s="11"/>
      <c r="LKF11" s="11"/>
      <c r="LKG11" s="11"/>
      <c r="LKH11" s="11"/>
      <c r="LKI11" s="11"/>
      <c r="LKJ11" s="11"/>
      <c r="LKK11" s="11"/>
      <c r="LKL11" s="11"/>
      <c r="LKM11" s="11"/>
      <c r="LKN11" s="11"/>
      <c r="LKO11" s="11"/>
      <c r="LKP11" s="11"/>
      <c r="LKQ11" s="11"/>
      <c r="LKR11" s="11"/>
      <c r="LKS11" s="11"/>
      <c r="LKT11" s="11"/>
      <c r="LKU11" s="11"/>
      <c r="LKV11" s="11"/>
      <c r="LKW11" s="11"/>
      <c r="LKX11" s="11"/>
      <c r="LKY11" s="11"/>
      <c r="LKZ11" s="11"/>
      <c r="LLA11" s="11"/>
      <c r="LLB11" s="11"/>
      <c r="LLC11" s="11"/>
      <c r="LLD11" s="11"/>
      <c r="LLE11" s="11"/>
      <c r="LLF11" s="11"/>
      <c r="LLG11" s="11"/>
      <c r="LLH11" s="11"/>
      <c r="LLI11" s="11"/>
      <c r="LLJ11" s="11"/>
      <c r="LLK11" s="11"/>
      <c r="LLL11" s="11"/>
      <c r="LLM11" s="11"/>
      <c r="LLN11" s="11"/>
      <c r="LLO11" s="11"/>
      <c r="LLP11" s="11"/>
      <c r="LLQ11" s="11"/>
      <c r="LLR11" s="11"/>
      <c r="LLS11" s="11"/>
      <c r="LLT11" s="11"/>
      <c r="LLU11" s="11"/>
      <c r="LLV11" s="11"/>
      <c r="LLW11" s="11"/>
      <c r="LLX11" s="11"/>
      <c r="LLY11" s="11"/>
      <c r="LLZ11" s="11"/>
      <c r="LMA11" s="11"/>
      <c r="LMB11" s="11"/>
      <c r="LMC11" s="11"/>
      <c r="LMD11" s="11"/>
      <c r="LME11" s="11"/>
      <c r="LMF11" s="11"/>
      <c r="LMG11" s="11"/>
      <c r="LMH11" s="11"/>
      <c r="LMI11" s="11"/>
      <c r="LMJ11" s="11"/>
      <c r="LMK11" s="11"/>
      <c r="LML11" s="11"/>
      <c r="LMM11" s="11"/>
      <c r="LMN11" s="11"/>
      <c r="LMO11" s="11"/>
      <c r="LMP11" s="11"/>
      <c r="LMQ11" s="11"/>
      <c r="LMR11" s="11"/>
      <c r="LMS11" s="11"/>
      <c r="LMT11" s="11"/>
      <c r="LMU11" s="11"/>
      <c r="LMV11" s="11"/>
      <c r="LMW11" s="11"/>
      <c r="LMX11" s="11"/>
      <c r="LMY11" s="11"/>
      <c r="LMZ11" s="11"/>
      <c r="LNA11" s="11"/>
      <c r="LNB11" s="11"/>
      <c r="LNC11" s="11"/>
      <c r="LND11" s="11"/>
      <c r="LNE11" s="11"/>
      <c r="LNF11" s="11"/>
      <c r="LNG11" s="11"/>
      <c r="LNH11" s="11"/>
      <c r="LNI11" s="11"/>
      <c r="LNJ11" s="11"/>
      <c r="LNK11" s="11"/>
      <c r="LNL11" s="11"/>
      <c r="LNM11" s="11"/>
      <c r="LNN11" s="11"/>
      <c r="LNO11" s="11"/>
      <c r="LNP11" s="11"/>
      <c r="LNQ11" s="11"/>
      <c r="LNR11" s="11"/>
      <c r="LNS11" s="11"/>
      <c r="LNT11" s="11"/>
      <c r="LNU11" s="11"/>
      <c r="LNV11" s="11"/>
      <c r="LNW11" s="11"/>
      <c r="LNX11" s="11"/>
      <c r="LNY11" s="11"/>
      <c r="LNZ11" s="11"/>
      <c r="LOA11" s="11"/>
      <c r="LOB11" s="11"/>
      <c r="LOC11" s="11"/>
      <c r="LOD11" s="11"/>
      <c r="LOE11" s="11"/>
      <c r="LOF11" s="11"/>
      <c r="LOG11" s="11"/>
      <c r="LOH11" s="11"/>
      <c r="LOI11" s="11"/>
      <c r="LOJ11" s="11"/>
      <c r="LOK11" s="11"/>
      <c r="LOL11" s="11"/>
      <c r="LOM11" s="11"/>
      <c r="LON11" s="11"/>
      <c r="LOO11" s="11"/>
      <c r="LOP11" s="11"/>
      <c r="LOQ11" s="11"/>
      <c r="LOR11" s="11"/>
      <c r="LOS11" s="11"/>
      <c r="LOT11" s="11"/>
      <c r="LOU11" s="11"/>
      <c r="LOV11" s="11"/>
      <c r="LOW11" s="11"/>
      <c r="LOX11" s="11"/>
      <c r="LOY11" s="11"/>
      <c r="LOZ11" s="11"/>
      <c r="LPA11" s="11"/>
      <c r="LPB11" s="11"/>
      <c r="LPC11" s="11"/>
      <c r="LPD11" s="11"/>
      <c r="LPE11" s="11"/>
      <c r="LPF11" s="11"/>
      <c r="LPG11" s="11"/>
      <c r="LPH11" s="11"/>
      <c r="LPI11" s="11"/>
      <c r="LPJ11" s="11"/>
      <c r="LPK11" s="11"/>
      <c r="LPL11" s="11"/>
      <c r="LPM11" s="11"/>
      <c r="LPN11" s="11"/>
      <c r="LPO11" s="11"/>
      <c r="LPP11" s="11"/>
      <c r="LPQ11" s="11"/>
      <c r="LPR11" s="11"/>
      <c r="LPS11" s="11"/>
      <c r="LPT11" s="11"/>
      <c r="LPU11" s="11"/>
      <c r="LPV11" s="11"/>
      <c r="LPW11" s="11"/>
      <c r="LPX11" s="11"/>
      <c r="LPY11" s="11"/>
      <c r="LPZ11" s="11"/>
      <c r="LQA11" s="11"/>
      <c r="LQB11" s="11"/>
      <c r="LQC11" s="11"/>
      <c r="LQD11" s="11"/>
      <c r="LQE11" s="11"/>
      <c r="LQF11" s="11"/>
      <c r="LQG11" s="11"/>
      <c r="LQH11" s="11"/>
      <c r="LQI11" s="11"/>
      <c r="LQJ11" s="11"/>
      <c r="LQK11" s="11"/>
      <c r="LQL11" s="11"/>
      <c r="LQM11" s="11"/>
      <c r="LQN11" s="11"/>
      <c r="LQO11" s="11"/>
      <c r="LQP11" s="11"/>
      <c r="LQQ11" s="11"/>
      <c r="LQR11" s="11"/>
      <c r="LQS11" s="11"/>
      <c r="LQT11" s="11"/>
      <c r="LQU11" s="11"/>
      <c r="LQV11" s="11"/>
      <c r="LQW11" s="11"/>
      <c r="LQX11" s="11"/>
      <c r="LQY11" s="11"/>
      <c r="LQZ11" s="11"/>
      <c r="LRA11" s="11"/>
      <c r="LRB11" s="11"/>
      <c r="LRC11" s="11"/>
      <c r="LRD11" s="11"/>
      <c r="LRE11" s="11"/>
      <c r="LRF11" s="11"/>
      <c r="LRG11" s="11"/>
      <c r="LRH11" s="11"/>
      <c r="LRI11" s="11"/>
      <c r="LRJ11" s="11"/>
      <c r="LRK11" s="11"/>
      <c r="LRL11" s="11"/>
      <c r="LRM11" s="11"/>
      <c r="LRN11" s="11"/>
      <c r="LRO11" s="11"/>
      <c r="LRP11" s="11"/>
      <c r="LRQ11" s="11"/>
      <c r="LRR11" s="11"/>
      <c r="LRS11" s="11"/>
      <c r="LRT11" s="11"/>
      <c r="LRU11" s="11"/>
      <c r="LRV11" s="11"/>
      <c r="LRW11" s="11"/>
      <c r="LRX11" s="11"/>
      <c r="LRY11" s="11"/>
      <c r="LRZ11" s="11"/>
      <c r="LSA11" s="11"/>
      <c r="LSB11" s="11"/>
      <c r="LSC11" s="11"/>
      <c r="LSD11" s="11"/>
      <c r="LSE11" s="11"/>
      <c r="LSF11" s="11"/>
      <c r="LSG11" s="11"/>
      <c r="LSH11" s="11"/>
      <c r="LSI11" s="11"/>
      <c r="LSJ11" s="11"/>
      <c r="LSK11" s="11"/>
      <c r="LSL11" s="11"/>
      <c r="LSM11" s="11"/>
      <c r="LSN11" s="11"/>
      <c r="LSO11" s="11"/>
      <c r="LSP11" s="11"/>
      <c r="LSQ11" s="11"/>
      <c r="LSR11" s="11"/>
      <c r="LSS11" s="11"/>
      <c r="LST11" s="11"/>
      <c r="LSU11" s="11"/>
      <c r="LSV11" s="11"/>
      <c r="LSW11" s="11"/>
      <c r="LSX11" s="11"/>
      <c r="LSY11" s="11"/>
      <c r="LSZ11" s="11"/>
      <c r="LTA11" s="11"/>
      <c r="LTB11" s="11"/>
      <c r="LTC11" s="11"/>
      <c r="LTD11" s="11"/>
      <c r="LTE11" s="11"/>
      <c r="LTF11" s="11"/>
      <c r="LTG11" s="11"/>
      <c r="LTH11" s="11"/>
      <c r="LTI11" s="11"/>
      <c r="LTJ11" s="11"/>
      <c r="LTK11" s="11"/>
      <c r="LTL11" s="11"/>
      <c r="LTM11" s="11"/>
      <c r="LTN11" s="11"/>
      <c r="LTO11" s="11"/>
      <c r="LTP11" s="11"/>
      <c r="LTQ11" s="11"/>
      <c r="LTR11" s="11"/>
      <c r="LTS11" s="11"/>
      <c r="LTT11" s="11"/>
      <c r="LTU11" s="11"/>
      <c r="LTV11" s="11"/>
      <c r="LTW11" s="11"/>
      <c r="LTX11" s="11"/>
      <c r="LTY11" s="11"/>
      <c r="LTZ11" s="11"/>
      <c r="LUA11" s="11"/>
      <c r="LUB11" s="11"/>
      <c r="LUC11" s="11"/>
      <c r="LUD11" s="11"/>
      <c r="LUE11" s="11"/>
      <c r="LUF11" s="11"/>
      <c r="LUG11" s="11"/>
      <c r="LUH11" s="11"/>
      <c r="LUI11" s="11"/>
      <c r="LUJ11" s="11"/>
      <c r="LUK11" s="11"/>
      <c r="LUL11" s="11"/>
      <c r="LUM11" s="11"/>
      <c r="LUN11" s="11"/>
      <c r="LUO11" s="11"/>
      <c r="LUP11" s="11"/>
      <c r="LUQ11" s="11"/>
      <c r="LUR11" s="11"/>
      <c r="LUS11" s="11"/>
      <c r="LUT11" s="11"/>
      <c r="LUU11" s="11"/>
      <c r="LUV11" s="11"/>
      <c r="LUW11" s="11"/>
      <c r="LUX11" s="11"/>
      <c r="LUY11" s="11"/>
      <c r="LUZ11" s="11"/>
      <c r="LVA11" s="11"/>
      <c r="LVB11" s="11"/>
      <c r="LVC11" s="11"/>
      <c r="LVD11" s="11"/>
      <c r="LVE11" s="11"/>
      <c r="LVF11" s="11"/>
      <c r="LVG11" s="11"/>
      <c r="LVH11" s="11"/>
      <c r="LVI11" s="11"/>
      <c r="LVJ11" s="11"/>
      <c r="LVK11" s="11"/>
      <c r="LVL11" s="11"/>
      <c r="LVM11" s="11"/>
      <c r="LVN11" s="11"/>
      <c r="LVO11" s="11"/>
      <c r="LVP11" s="11"/>
      <c r="LVQ11" s="11"/>
      <c r="LVR11" s="11"/>
      <c r="LVS11" s="11"/>
      <c r="LVT11" s="11"/>
      <c r="LVU11" s="11"/>
      <c r="LVV11" s="11"/>
      <c r="LVW11" s="11"/>
      <c r="LVX11" s="11"/>
      <c r="LVY11" s="11"/>
      <c r="LVZ11" s="11"/>
      <c r="LWA11" s="11"/>
      <c r="LWB11" s="11"/>
      <c r="LWC11" s="11"/>
      <c r="LWD11" s="11"/>
      <c r="LWE11" s="11"/>
      <c r="LWF11" s="11"/>
      <c r="LWG11" s="11"/>
      <c r="LWH11" s="11"/>
      <c r="LWI11" s="11"/>
      <c r="LWJ11" s="11"/>
      <c r="LWK11" s="11"/>
      <c r="LWL11" s="11"/>
      <c r="LWM11" s="11"/>
      <c r="LWN11" s="11"/>
      <c r="LWO11" s="11"/>
      <c r="LWP11" s="11"/>
      <c r="LWQ11" s="11"/>
      <c r="LWR11" s="11"/>
      <c r="LWS11" s="11"/>
      <c r="LWT11" s="11"/>
      <c r="LWU11" s="11"/>
      <c r="LWV11" s="11"/>
      <c r="LWW11" s="11"/>
      <c r="LWX11" s="11"/>
      <c r="LWY11" s="11"/>
      <c r="LWZ11" s="11"/>
      <c r="LXA11" s="11"/>
      <c r="LXB11" s="11"/>
      <c r="LXC11" s="11"/>
      <c r="LXD11" s="11"/>
      <c r="LXE11" s="11"/>
      <c r="LXF11" s="11"/>
      <c r="LXG11" s="11"/>
      <c r="LXH11" s="11"/>
      <c r="LXI11" s="11"/>
      <c r="LXJ11" s="11"/>
      <c r="LXK11" s="11"/>
      <c r="LXL11" s="11"/>
      <c r="LXM11" s="11"/>
      <c r="LXN11" s="11"/>
      <c r="LXO11" s="11"/>
      <c r="LXP11" s="11"/>
      <c r="LXQ11" s="11"/>
      <c r="LXR11" s="11"/>
      <c r="LXS11" s="11"/>
      <c r="LXT11" s="11"/>
      <c r="LXU11" s="11"/>
      <c r="LXV11" s="11"/>
      <c r="LXW11" s="11"/>
      <c r="LXX11" s="11"/>
      <c r="LXY11" s="11"/>
      <c r="LXZ11" s="11"/>
      <c r="LYA11" s="11"/>
      <c r="LYB11" s="11"/>
      <c r="LYC11" s="11"/>
      <c r="LYD11" s="11"/>
      <c r="LYE11" s="11"/>
      <c r="LYF11" s="11"/>
      <c r="LYG11" s="11"/>
      <c r="LYH11" s="11"/>
      <c r="LYI11" s="11"/>
      <c r="LYJ11" s="11"/>
      <c r="LYK11" s="11"/>
      <c r="LYL11" s="11"/>
      <c r="LYM11" s="11"/>
      <c r="LYN11" s="11"/>
      <c r="LYO11" s="11"/>
      <c r="LYP11" s="11"/>
      <c r="LYQ11" s="11"/>
      <c r="LYR11" s="11"/>
      <c r="LYS11" s="11"/>
      <c r="LYT11" s="11"/>
      <c r="LYU11" s="11"/>
      <c r="LYV11" s="11"/>
      <c r="LYW11" s="11"/>
      <c r="LYX11" s="11"/>
      <c r="LYY11" s="11"/>
      <c r="LYZ11" s="11"/>
      <c r="LZA11" s="11"/>
      <c r="LZB11" s="11"/>
      <c r="LZC11" s="11"/>
      <c r="LZD11" s="11"/>
      <c r="LZE11" s="11"/>
      <c r="LZF11" s="11"/>
      <c r="LZG11" s="11"/>
      <c r="LZH11" s="11"/>
      <c r="LZI11" s="11"/>
      <c r="LZJ11" s="11"/>
      <c r="LZK11" s="11"/>
      <c r="LZL11" s="11"/>
      <c r="LZM11" s="11"/>
      <c r="LZN11" s="11"/>
      <c r="LZO11" s="11"/>
      <c r="LZP11" s="11"/>
      <c r="LZQ11" s="11"/>
      <c r="LZR11" s="11"/>
      <c r="LZS11" s="11"/>
      <c r="LZT11" s="11"/>
      <c r="LZU11" s="11"/>
      <c r="LZV11" s="11"/>
      <c r="LZW11" s="11"/>
      <c r="LZX11" s="11"/>
      <c r="LZY11" s="11"/>
      <c r="LZZ11" s="11"/>
      <c r="MAA11" s="11"/>
      <c r="MAB11" s="11"/>
      <c r="MAC11" s="11"/>
      <c r="MAD11" s="11"/>
      <c r="MAE11" s="11"/>
      <c r="MAF11" s="11"/>
      <c r="MAG11" s="11"/>
      <c r="MAH11" s="11"/>
      <c r="MAI11" s="11"/>
      <c r="MAJ11" s="11"/>
      <c r="MAK11" s="11"/>
      <c r="MAL11" s="11"/>
      <c r="MAM11" s="11"/>
      <c r="MAN11" s="11"/>
      <c r="MAO11" s="11"/>
      <c r="MAP11" s="11"/>
      <c r="MAQ11" s="11"/>
      <c r="MAR11" s="11"/>
      <c r="MAS11" s="11"/>
      <c r="MAT11" s="11"/>
      <c r="MAU11" s="11"/>
      <c r="MAV11" s="11"/>
      <c r="MAW11" s="11"/>
      <c r="MAX11" s="11"/>
      <c r="MAY11" s="11"/>
      <c r="MAZ11" s="11"/>
      <c r="MBA11" s="11"/>
      <c r="MBB11" s="11"/>
      <c r="MBC11" s="11"/>
      <c r="MBD11" s="11"/>
      <c r="MBE11" s="11"/>
      <c r="MBF11" s="11"/>
      <c r="MBG11" s="11"/>
      <c r="MBH11" s="11"/>
      <c r="MBI11" s="11"/>
      <c r="MBJ11" s="11"/>
      <c r="MBK11" s="11"/>
      <c r="MBL11" s="11"/>
      <c r="MBM11" s="11"/>
      <c r="MBN11" s="11"/>
      <c r="MBO11" s="11"/>
      <c r="MBP11" s="11"/>
      <c r="MBQ11" s="11"/>
      <c r="MBR11" s="11"/>
      <c r="MBS11" s="11"/>
      <c r="MBT11" s="11"/>
      <c r="MBU11" s="11"/>
      <c r="MBV11" s="11"/>
      <c r="MBW11" s="11"/>
      <c r="MBX11" s="11"/>
      <c r="MBY11" s="11"/>
      <c r="MBZ11" s="11"/>
      <c r="MCA11" s="11"/>
      <c r="MCB11" s="11"/>
      <c r="MCC11" s="11"/>
      <c r="MCD11" s="11"/>
      <c r="MCE11" s="11"/>
      <c r="MCF11" s="11"/>
      <c r="MCG11" s="11"/>
      <c r="MCH11" s="11"/>
      <c r="MCI11" s="11"/>
      <c r="MCJ11" s="11"/>
      <c r="MCK11" s="11"/>
      <c r="MCL11" s="11"/>
      <c r="MCM11" s="11"/>
      <c r="MCN11" s="11"/>
      <c r="MCO11" s="11"/>
      <c r="MCP11" s="11"/>
      <c r="MCQ11" s="11"/>
      <c r="MCR11" s="11"/>
      <c r="MCS11" s="11"/>
      <c r="MCT11" s="11"/>
      <c r="MCU11" s="11"/>
      <c r="MCV11" s="11"/>
      <c r="MCW11" s="11"/>
      <c r="MCX11" s="11"/>
      <c r="MCY11" s="11"/>
      <c r="MCZ11" s="11"/>
      <c r="MDA11" s="11"/>
      <c r="MDB11" s="11"/>
      <c r="MDC11" s="11"/>
      <c r="MDD11" s="11"/>
      <c r="MDE11" s="11"/>
      <c r="MDF11" s="11"/>
      <c r="MDG11" s="11"/>
      <c r="MDH11" s="11"/>
      <c r="MDI11" s="11"/>
      <c r="MDJ11" s="11"/>
      <c r="MDK11" s="11"/>
      <c r="MDL11" s="11"/>
      <c r="MDM11" s="11"/>
      <c r="MDN11" s="11"/>
      <c r="MDO11" s="11"/>
      <c r="MDP11" s="11"/>
      <c r="MDQ11" s="11"/>
      <c r="MDR11" s="11"/>
      <c r="MDS11" s="11"/>
      <c r="MDT11" s="11"/>
      <c r="MDU11" s="11"/>
      <c r="MDV11" s="11"/>
      <c r="MDW11" s="11"/>
      <c r="MDX11" s="11"/>
      <c r="MDY11" s="11"/>
      <c r="MDZ11" s="11"/>
      <c r="MEA11" s="11"/>
      <c r="MEB11" s="11"/>
      <c r="MEC11" s="11"/>
      <c r="MED11" s="11"/>
      <c r="MEE11" s="11"/>
      <c r="MEF11" s="11"/>
      <c r="MEG11" s="11"/>
      <c r="MEH11" s="11"/>
      <c r="MEI11" s="11"/>
      <c r="MEJ11" s="11"/>
      <c r="MEK11" s="11"/>
      <c r="MEL11" s="11"/>
      <c r="MEM11" s="11"/>
      <c r="MEN11" s="11"/>
      <c r="MEO11" s="11"/>
      <c r="MEP11" s="11"/>
      <c r="MEQ11" s="11"/>
      <c r="MER11" s="11"/>
      <c r="MES11" s="11"/>
      <c r="MET11" s="11"/>
      <c r="MEU11" s="11"/>
      <c r="MEV11" s="11"/>
      <c r="MEW11" s="11"/>
      <c r="MEX11" s="11"/>
      <c r="MEY11" s="11"/>
      <c r="MEZ11" s="11"/>
      <c r="MFA11" s="11"/>
      <c r="MFB11" s="11"/>
      <c r="MFC11" s="11"/>
      <c r="MFD11" s="11"/>
      <c r="MFE11" s="11"/>
      <c r="MFF11" s="11"/>
      <c r="MFG11" s="11"/>
      <c r="MFH11" s="11"/>
      <c r="MFI11" s="11"/>
      <c r="MFJ11" s="11"/>
      <c r="MFK11" s="11"/>
      <c r="MFL11" s="11"/>
      <c r="MFM11" s="11"/>
      <c r="MFN11" s="11"/>
      <c r="MFO11" s="11"/>
      <c r="MFP11" s="11"/>
      <c r="MFQ11" s="11"/>
      <c r="MFR11" s="11"/>
      <c r="MFS11" s="11"/>
      <c r="MFT11" s="11"/>
      <c r="MFU11" s="11"/>
      <c r="MFV11" s="11"/>
      <c r="MFW11" s="11"/>
      <c r="MFX11" s="11"/>
      <c r="MFY11" s="11"/>
      <c r="MFZ11" s="11"/>
      <c r="MGA11" s="11"/>
      <c r="MGB11" s="11"/>
      <c r="MGC11" s="11"/>
      <c r="MGD11" s="11"/>
      <c r="MGE11" s="11"/>
      <c r="MGF11" s="11"/>
      <c r="MGG11" s="11"/>
      <c r="MGH11" s="11"/>
      <c r="MGI11" s="11"/>
      <c r="MGJ11" s="11"/>
      <c r="MGK11" s="11"/>
      <c r="MGL11" s="11"/>
      <c r="MGM11" s="11"/>
      <c r="MGN11" s="11"/>
      <c r="MGO11" s="11"/>
      <c r="MGP11" s="11"/>
      <c r="MGQ11" s="11"/>
      <c r="MGR11" s="11"/>
      <c r="MGS11" s="11"/>
      <c r="MGT11" s="11"/>
      <c r="MGU11" s="11"/>
      <c r="MGV11" s="11"/>
      <c r="MGW11" s="11"/>
      <c r="MGX11" s="11"/>
      <c r="MGY11" s="11"/>
      <c r="MGZ11" s="11"/>
      <c r="MHA11" s="11"/>
      <c r="MHB11" s="11"/>
      <c r="MHC11" s="11"/>
      <c r="MHD11" s="11"/>
      <c r="MHE11" s="11"/>
      <c r="MHF11" s="11"/>
      <c r="MHG11" s="11"/>
      <c r="MHH11" s="11"/>
      <c r="MHI11" s="11"/>
      <c r="MHJ11" s="11"/>
      <c r="MHK11" s="11"/>
      <c r="MHL11" s="11"/>
      <c r="MHM11" s="11"/>
      <c r="MHN11" s="11"/>
      <c r="MHO11" s="11"/>
      <c r="MHP11" s="11"/>
      <c r="MHQ11" s="11"/>
      <c r="MHR11" s="11"/>
      <c r="MHS11" s="11"/>
      <c r="MHT11" s="11"/>
      <c r="MHU11" s="11"/>
      <c r="MHV11" s="11"/>
      <c r="MHW11" s="11"/>
      <c r="MHX11" s="11"/>
      <c r="MHY11" s="11"/>
      <c r="MHZ11" s="11"/>
      <c r="MIA11" s="11"/>
      <c r="MIB11" s="11"/>
      <c r="MIC11" s="11"/>
      <c r="MID11" s="11"/>
      <c r="MIE11" s="11"/>
      <c r="MIF11" s="11"/>
      <c r="MIG11" s="11"/>
      <c r="MIH11" s="11"/>
      <c r="MII11" s="11"/>
      <c r="MIJ11" s="11"/>
      <c r="MIK11" s="11"/>
      <c r="MIL11" s="11"/>
      <c r="MIM11" s="11"/>
      <c r="MIN11" s="11"/>
      <c r="MIO11" s="11"/>
      <c r="MIP11" s="11"/>
      <c r="MIQ11" s="11"/>
      <c r="MIR11" s="11"/>
      <c r="MIS11" s="11"/>
      <c r="MIT11" s="11"/>
      <c r="MIU11" s="11"/>
      <c r="MIV11" s="11"/>
      <c r="MIW11" s="11"/>
      <c r="MIX11" s="11"/>
      <c r="MIY11" s="11"/>
      <c r="MIZ11" s="11"/>
      <c r="MJA11" s="11"/>
      <c r="MJB11" s="11"/>
      <c r="MJC11" s="11"/>
      <c r="MJD11" s="11"/>
      <c r="MJE11" s="11"/>
      <c r="MJF11" s="11"/>
      <c r="MJG11" s="11"/>
      <c r="MJH11" s="11"/>
      <c r="MJI11" s="11"/>
      <c r="MJJ11" s="11"/>
      <c r="MJK11" s="11"/>
      <c r="MJL11" s="11"/>
      <c r="MJM11" s="11"/>
      <c r="MJN11" s="11"/>
      <c r="MJO11" s="11"/>
      <c r="MJP11" s="11"/>
      <c r="MJQ11" s="11"/>
      <c r="MJR11" s="11"/>
      <c r="MJS11" s="11"/>
      <c r="MJT11" s="11"/>
      <c r="MJU11" s="11"/>
      <c r="MJV11" s="11"/>
      <c r="MJW11" s="11"/>
      <c r="MJX11" s="11"/>
      <c r="MJY11" s="11"/>
      <c r="MJZ11" s="11"/>
      <c r="MKA11" s="11"/>
      <c r="MKB11" s="11"/>
      <c r="MKC11" s="11"/>
      <c r="MKD11" s="11"/>
      <c r="MKE11" s="11"/>
      <c r="MKF11" s="11"/>
      <c r="MKG11" s="11"/>
      <c r="MKH11" s="11"/>
      <c r="MKI11" s="11"/>
      <c r="MKJ11" s="11"/>
      <c r="MKK11" s="11"/>
      <c r="MKL11" s="11"/>
      <c r="MKM11" s="11"/>
      <c r="MKN11" s="11"/>
      <c r="MKO11" s="11"/>
      <c r="MKP11" s="11"/>
      <c r="MKQ11" s="11"/>
      <c r="MKR11" s="11"/>
      <c r="MKS11" s="11"/>
      <c r="MKT11" s="11"/>
      <c r="MKU11" s="11"/>
      <c r="MKV11" s="11"/>
      <c r="MKW11" s="11"/>
      <c r="MKX11" s="11"/>
      <c r="MKY11" s="11"/>
      <c r="MKZ11" s="11"/>
      <c r="MLA11" s="11"/>
      <c r="MLB11" s="11"/>
      <c r="MLC11" s="11"/>
      <c r="MLD11" s="11"/>
      <c r="MLE11" s="11"/>
      <c r="MLF11" s="11"/>
      <c r="MLG11" s="11"/>
      <c r="MLH11" s="11"/>
      <c r="MLI11" s="11"/>
      <c r="MLJ11" s="11"/>
      <c r="MLK11" s="11"/>
      <c r="MLL11" s="11"/>
      <c r="MLM11" s="11"/>
      <c r="MLN11" s="11"/>
      <c r="MLO11" s="11"/>
      <c r="MLP11" s="11"/>
      <c r="MLQ11" s="11"/>
      <c r="MLR11" s="11"/>
      <c r="MLS11" s="11"/>
      <c r="MLT11" s="11"/>
      <c r="MLU11" s="11"/>
      <c r="MLV11" s="11"/>
      <c r="MLW11" s="11"/>
      <c r="MLX11" s="11"/>
      <c r="MLY11" s="11"/>
      <c r="MLZ11" s="11"/>
      <c r="MMA11" s="11"/>
      <c r="MMB11" s="11"/>
      <c r="MMC11" s="11"/>
      <c r="MMD11" s="11"/>
      <c r="MME11" s="11"/>
      <c r="MMF11" s="11"/>
      <c r="MMG11" s="11"/>
      <c r="MMH11" s="11"/>
      <c r="MMI11" s="11"/>
      <c r="MMJ11" s="11"/>
      <c r="MMK11" s="11"/>
      <c r="MML11" s="11"/>
      <c r="MMM11" s="11"/>
      <c r="MMN11" s="11"/>
      <c r="MMO11" s="11"/>
      <c r="MMP11" s="11"/>
      <c r="MMQ11" s="11"/>
      <c r="MMR11" s="11"/>
      <c r="MMS11" s="11"/>
      <c r="MMT11" s="11"/>
      <c r="MMU11" s="11"/>
      <c r="MMV11" s="11"/>
      <c r="MMW11" s="11"/>
      <c r="MMX11" s="11"/>
      <c r="MMY11" s="11"/>
      <c r="MMZ11" s="11"/>
      <c r="MNA11" s="11"/>
      <c r="MNB11" s="11"/>
      <c r="MNC11" s="11"/>
      <c r="MND11" s="11"/>
      <c r="MNE11" s="11"/>
      <c r="MNF11" s="11"/>
      <c r="MNG11" s="11"/>
      <c r="MNH11" s="11"/>
      <c r="MNI11" s="11"/>
      <c r="MNJ11" s="11"/>
      <c r="MNK11" s="11"/>
      <c r="MNL11" s="11"/>
      <c r="MNM11" s="11"/>
      <c r="MNN11" s="11"/>
      <c r="MNO11" s="11"/>
      <c r="MNP11" s="11"/>
      <c r="MNQ11" s="11"/>
      <c r="MNR11" s="11"/>
      <c r="MNS11" s="11"/>
      <c r="MNT11" s="11"/>
      <c r="MNU11" s="11"/>
      <c r="MNV11" s="11"/>
      <c r="MNW11" s="11"/>
      <c r="MNX11" s="11"/>
      <c r="MNY11" s="11"/>
      <c r="MNZ11" s="11"/>
      <c r="MOA11" s="11"/>
      <c r="MOB11" s="11"/>
      <c r="MOC11" s="11"/>
      <c r="MOD11" s="11"/>
      <c r="MOE11" s="11"/>
      <c r="MOF11" s="11"/>
      <c r="MOG11" s="11"/>
      <c r="MOH11" s="11"/>
      <c r="MOI11" s="11"/>
      <c r="MOJ11" s="11"/>
      <c r="MOK11" s="11"/>
      <c r="MOL11" s="11"/>
      <c r="MOM11" s="11"/>
      <c r="MON11" s="11"/>
      <c r="MOO11" s="11"/>
      <c r="MOP11" s="11"/>
      <c r="MOQ11" s="11"/>
      <c r="MOR11" s="11"/>
      <c r="MOS11" s="11"/>
      <c r="MOT11" s="11"/>
      <c r="MOU11" s="11"/>
      <c r="MOV11" s="11"/>
      <c r="MOW11" s="11"/>
      <c r="MOX11" s="11"/>
      <c r="MOY11" s="11"/>
      <c r="MOZ11" s="11"/>
      <c r="MPA11" s="11"/>
      <c r="MPB11" s="11"/>
      <c r="MPC11" s="11"/>
      <c r="MPD11" s="11"/>
      <c r="MPE11" s="11"/>
      <c r="MPF11" s="11"/>
      <c r="MPG11" s="11"/>
      <c r="MPH11" s="11"/>
      <c r="MPI11" s="11"/>
      <c r="MPJ11" s="11"/>
      <c r="MPK11" s="11"/>
      <c r="MPL11" s="11"/>
      <c r="MPM11" s="11"/>
      <c r="MPN11" s="11"/>
      <c r="MPO11" s="11"/>
      <c r="MPP11" s="11"/>
      <c r="MPQ11" s="11"/>
      <c r="MPR11" s="11"/>
      <c r="MPS11" s="11"/>
      <c r="MPT11" s="11"/>
      <c r="MPU11" s="11"/>
      <c r="MPV11" s="11"/>
      <c r="MPW11" s="11"/>
      <c r="MPX11" s="11"/>
      <c r="MPY11" s="11"/>
      <c r="MPZ11" s="11"/>
      <c r="MQA11" s="11"/>
      <c r="MQB11" s="11"/>
      <c r="MQC11" s="11"/>
      <c r="MQD11" s="11"/>
      <c r="MQE11" s="11"/>
      <c r="MQF11" s="11"/>
      <c r="MQG11" s="11"/>
      <c r="MQH11" s="11"/>
      <c r="MQI11" s="11"/>
      <c r="MQJ11" s="11"/>
      <c r="MQK11" s="11"/>
      <c r="MQL11" s="11"/>
      <c r="MQM11" s="11"/>
      <c r="MQN11" s="11"/>
      <c r="MQO11" s="11"/>
      <c r="MQP11" s="11"/>
      <c r="MQQ11" s="11"/>
      <c r="MQR11" s="11"/>
      <c r="MQS11" s="11"/>
      <c r="MQT11" s="11"/>
      <c r="MQU11" s="11"/>
      <c r="MQV11" s="11"/>
      <c r="MQW11" s="11"/>
      <c r="MQX11" s="11"/>
      <c r="MQY11" s="11"/>
      <c r="MQZ11" s="11"/>
      <c r="MRA11" s="11"/>
      <c r="MRB11" s="11"/>
      <c r="MRC11" s="11"/>
      <c r="MRD11" s="11"/>
      <c r="MRE11" s="11"/>
      <c r="MRF11" s="11"/>
      <c r="MRG11" s="11"/>
      <c r="MRH11" s="11"/>
      <c r="MRI11" s="11"/>
      <c r="MRJ11" s="11"/>
      <c r="MRK11" s="11"/>
      <c r="MRL11" s="11"/>
      <c r="MRM11" s="11"/>
      <c r="MRN11" s="11"/>
      <c r="MRO11" s="11"/>
      <c r="MRP11" s="11"/>
      <c r="MRQ11" s="11"/>
      <c r="MRR11" s="11"/>
      <c r="MRS11" s="11"/>
      <c r="MRT11" s="11"/>
      <c r="MRU11" s="11"/>
      <c r="MRV11" s="11"/>
      <c r="MRW11" s="11"/>
      <c r="MRX11" s="11"/>
      <c r="MRY11" s="11"/>
      <c r="MRZ11" s="11"/>
      <c r="MSA11" s="11"/>
      <c r="MSB11" s="11"/>
      <c r="MSC11" s="11"/>
      <c r="MSD11" s="11"/>
      <c r="MSE11" s="11"/>
      <c r="MSF11" s="11"/>
      <c r="MSG11" s="11"/>
      <c r="MSH11" s="11"/>
      <c r="MSI11" s="11"/>
      <c r="MSJ11" s="11"/>
      <c r="MSK11" s="11"/>
      <c r="MSL11" s="11"/>
      <c r="MSM11" s="11"/>
      <c r="MSN11" s="11"/>
      <c r="MSO11" s="11"/>
      <c r="MSP11" s="11"/>
      <c r="MSQ11" s="11"/>
      <c r="MSR11" s="11"/>
      <c r="MSS11" s="11"/>
      <c r="MST11" s="11"/>
      <c r="MSU11" s="11"/>
      <c r="MSV11" s="11"/>
      <c r="MSW11" s="11"/>
      <c r="MSX11" s="11"/>
      <c r="MSY11" s="11"/>
      <c r="MSZ11" s="11"/>
      <c r="MTA11" s="11"/>
      <c r="MTB11" s="11"/>
      <c r="MTC11" s="11"/>
      <c r="MTD11" s="11"/>
      <c r="MTE11" s="11"/>
      <c r="MTF11" s="11"/>
      <c r="MTG11" s="11"/>
      <c r="MTH11" s="11"/>
      <c r="MTI11" s="11"/>
      <c r="MTJ11" s="11"/>
      <c r="MTK11" s="11"/>
      <c r="MTL11" s="11"/>
      <c r="MTM11" s="11"/>
      <c r="MTN11" s="11"/>
      <c r="MTO11" s="11"/>
      <c r="MTP11" s="11"/>
      <c r="MTQ11" s="11"/>
      <c r="MTR11" s="11"/>
      <c r="MTS11" s="11"/>
      <c r="MTT11" s="11"/>
      <c r="MTU11" s="11"/>
      <c r="MTV11" s="11"/>
      <c r="MTW11" s="11"/>
      <c r="MTX11" s="11"/>
      <c r="MTY11" s="11"/>
      <c r="MTZ11" s="11"/>
      <c r="MUA11" s="11"/>
      <c r="MUB11" s="11"/>
      <c r="MUC11" s="11"/>
      <c r="MUD11" s="11"/>
      <c r="MUE11" s="11"/>
      <c r="MUF11" s="11"/>
      <c r="MUG11" s="11"/>
      <c r="MUH11" s="11"/>
      <c r="MUI11" s="11"/>
      <c r="MUJ11" s="11"/>
      <c r="MUK11" s="11"/>
      <c r="MUL11" s="11"/>
      <c r="MUM11" s="11"/>
      <c r="MUN11" s="11"/>
      <c r="MUO11" s="11"/>
      <c r="MUP11" s="11"/>
      <c r="MUQ11" s="11"/>
      <c r="MUR11" s="11"/>
      <c r="MUS11" s="11"/>
      <c r="MUT11" s="11"/>
      <c r="MUU11" s="11"/>
      <c r="MUV11" s="11"/>
      <c r="MUW11" s="11"/>
      <c r="MUX11" s="11"/>
      <c r="MUY11" s="11"/>
      <c r="MUZ11" s="11"/>
      <c r="MVA11" s="11"/>
      <c r="MVB11" s="11"/>
      <c r="MVC11" s="11"/>
      <c r="MVD11" s="11"/>
      <c r="MVE11" s="11"/>
      <c r="MVF11" s="11"/>
      <c r="MVG11" s="11"/>
      <c r="MVH11" s="11"/>
      <c r="MVI11" s="11"/>
      <c r="MVJ11" s="11"/>
      <c r="MVK11" s="11"/>
      <c r="MVL11" s="11"/>
      <c r="MVM11" s="11"/>
      <c r="MVN11" s="11"/>
      <c r="MVO11" s="11"/>
      <c r="MVP11" s="11"/>
      <c r="MVQ11" s="11"/>
      <c r="MVR11" s="11"/>
      <c r="MVS11" s="11"/>
      <c r="MVT11" s="11"/>
      <c r="MVU11" s="11"/>
      <c r="MVV11" s="11"/>
      <c r="MVW11" s="11"/>
      <c r="MVX11" s="11"/>
      <c r="MVY11" s="11"/>
      <c r="MVZ11" s="11"/>
      <c r="MWA11" s="11"/>
      <c r="MWB11" s="11"/>
      <c r="MWC11" s="11"/>
      <c r="MWD11" s="11"/>
      <c r="MWE11" s="11"/>
      <c r="MWF11" s="11"/>
      <c r="MWG11" s="11"/>
      <c r="MWH11" s="11"/>
      <c r="MWI11" s="11"/>
      <c r="MWJ11" s="11"/>
      <c r="MWK11" s="11"/>
      <c r="MWL11" s="11"/>
      <c r="MWM11" s="11"/>
      <c r="MWN11" s="11"/>
      <c r="MWO11" s="11"/>
      <c r="MWP11" s="11"/>
      <c r="MWQ11" s="11"/>
      <c r="MWR11" s="11"/>
      <c r="MWS11" s="11"/>
      <c r="MWT11" s="11"/>
      <c r="MWU11" s="11"/>
      <c r="MWV11" s="11"/>
      <c r="MWW11" s="11"/>
      <c r="MWX11" s="11"/>
      <c r="MWY11" s="11"/>
      <c r="MWZ11" s="11"/>
      <c r="MXA11" s="11"/>
      <c r="MXB11" s="11"/>
      <c r="MXC11" s="11"/>
      <c r="MXD11" s="11"/>
      <c r="MXE11" s="11"/>
      <c r="MXF11" s="11"/>
      <c r="MXG11" s="11"/>
      <c r="MXH11" s="11"/>
      <c r="MXI11" s="11"/>
      <c r="MXJ11" s="11"/>
      <c r="MXK11" s="11"/>
      <c r="MXL11" s="11"/>
      <c r="MXM11" s="11"/>
      <c r="MXN11" s="11"/>
      <c r="MXO11" s="11"/>
      <c r="MXP11" s="11"/>
      <c r="MXQ11" s="11"/>
      <c r="MXR11" s="11"/>
      <c r="MXS11" s="11"/>
      <c r="MXT11" s="11"/>
      <c r="MXU11" s="11"/>
      <c r="MXV11" s="11"/>
      <c r="MXW11" s="11"/>
      <c r="MXX11" s="11"/>
      <c r="MXY11" s="11"/>
      <c r="MXZ11" s="11"/>
      <c r="MYA11" s="11"/>
      <c r="MYB11" s="11"/>
      <c r="MYC11" s="11"/>
      <c r="MYD11" s="11"/>
      <c r="MYE11" s="11"/>
      <c r="MYF11" s="11"/>
      <c r="MYG11" s="11"/>
      <c r="MYH11" s="11"/>
      <c r="MYI11" s="11"/>
      <c r="MYJ11" s="11"/>
      <c r="MYK11" s="11"/>
      <c r="MYL11" s="11"/>
      <c r="MYM11" s="11"/>
      <c r="MYN11" s="11"/>
      <c r="MYO11" s="11"/>
      <c r="MYP11" s="11"/>
      <c r="MYQ11" s="11"/>
      <c r="MYR11" s="11"/>
      <c r="MYS11" s="11"/>
      <c r="MYT11" s="11"/>
      <c r="MYU11" s="11"/>
      <c r="MYV11" s="11"/>
      <c r="MYW11" s="11"/>
      <c r="MYX11" s="11"/>
      <c r="MYY11" s="11"/>
      <c r="MYZ11" s="11"/>
      <c r="MZA11" s="11"/>
      <c r="MZB11" s="11"/>
      <c r="MZC11" s="11"/>
      <c r="MZD11" s="11"/>
      <c r="MZE11" s="11"/>
      <c r="MZF11" s="11"/>
      <c r="MZG11" s="11"/>
      <c r="MZH11" s="11"/>
      <c r="MZI11" s="11"/>
      <c r="MZJ11" s="11"/>
      <c r="MZK11" s="11"/>
      <c r="MZL11" s="11"/>
      <c r="MZM11" s="11"/>
      <c r="MZN11" s="11"/>
      <c r="MZO11" s="11"/>
      <c r="MZP11" s="11"/>
      <c r="MZQ11" s="11"/>
      <c r="MZR11" s="11"/>
      <c r="MZS11" s="11"/>
      <c r="MZT11" s="11"/>
      <c r="MZU11" s="11"/>
      <c r="MZV11" s="11"/>
      <c r="MZW11" s="11"/>
      <c r="MZX11" s="11"/>
      <c r="MZY11" s="11"/>
      <c r="MZZ11" s="11"/>
      <c r="NAA11" s="11"/>
      <c r="NAB11" s="11"/>
      <c r="NAC11" s="11"/>
      <c r="NAD11" s="11"/>
      <c r="NAE11" s="11"/>
      <c r="NAF11" s="11"/>
      <c r="NAG11" s="11"/>
      <c r="NAH11" s="11"/>
      <c r="NAI11" s="11"/>
      <c r="NAJ11" s="11"/>
      <c r="NAK11" s="11"/>
      <c r="NAL11" s="11"/>
      <c r="NAM11" s="11"/>
      <c r="NAN11" s="11"/>
      <c r="NAO11" s="11"/>
      <c r="NAP11" s="11"/>
      <c r="NAQ11" s="11"/>
      <c r="NAR11" s="11"/>
      <c r="NAS11" s="11"/>
      <c r="NAT11" s="11"/>
      <c r="NAU11" s="11"/>
      <c r="NAV11" s="11"/>
      <c r="NAW11" s="11"/>
      <c r="NAX11" s="11"/>
      <c r="NAY11" s="11"/>
      <c r="NAZ11" s="11"/>
      <c r="NBA11" s="11"/>
      <c r="NBB11" s="11"/>
      <c r="NBC11" s="11"/>
      <c r="NBD11" s="11"/>
      <c r="NBE11" s="11"/>
      <c r="NBF11" s="11"/>
      <c r="NBG11" s="11"/>
      <c r="NBH11" s="11"/>
      <c r="NBI11" s="11"/>
      <c r="NBJ11" s="11"/>
      <c r="NBK11" s="11"/>
      <c r="NBL11" s="11"/>
      <c r="NBM11" s="11"/>
      <c r="NBN11" s="11"/>
      <c r="NBO11" s="11"/>
      <c r="NBP11" s="11"/>
      <c r="NBQ11" s="11"/>
      <c r="NBR11" s="11"/>
      <c r="NBS11" s="11"/>
      <c r="NBT11" s="11"/>
      <c r="NBU11" s="11"/>
      <c r="NBV11" s="11"/>
      <c r="NBW11" s="11"/>
      <c r="NBX11" s="11"/>
      <c r="NBY11" s="11"/>
      <c r="NBZ11" s="11"/>
      <c r="NCA11" s="11"/>
      <c r="NCB11" s="11"/>
      <c r="NCC11" s="11"/>
      <c r="NCD11" s="11"/>
      <c r="NCE11" s="11"/>
      <c r="NCF11" s="11"/>
      <c r="NCG11" s="11"/>
      <c r="NCH11" s="11"/>
      <c r="NCI11" s="11"/>
      <c r="NCJ11" s="11"/>
      <c r="NCK11" s="11"/>
      <c r="NCL11" s="11"/>
      <c r="NCM11" s="11"/>
      <c r="NCN11" s="11"/>
      <c r="NCO11" s="11"/>
      <c r="NCP11" s="11"/>
      <c r="NCQ11" s="11"/>
      <c r="NCR11" s="11"/>
      <c r="NCS11" s="11"/>
      <c r="NCT11" s="11"/>
      <c r="NCU11" s="11"/>
      <c r="NCV11" s="11"/>
      <c r="NCW11" s="11"/>
      <c r="NCX11" s="11"/>
      <c r="NCY11" s="11"/>
      <c r="NCZ11" s="11"/>
      <c r="NDA11" s="11"/>
      <c r="NDB11" s="11"/>
      <c r="NDC11" s="11"/>
      <c r="NDD11" s="11"/>
      <c r="NDE11" s="11"/>
      <c r="NDF11" s="11"/>
      <c r="NDG11" s="11"/>
      <c r="NDH11" s="11"/>
      <c r="NDI11" s="11"/>
      <c r="NDJ11" s="11"/>
      <c r="NDK11" s="11"/>
      <c r="NDL11" s="11"/>
      <c r="NDM11" s="11"/>
      <c r="NDN11" s="11"/>
      <c r="NDO11" s="11"/>
      <c r="NDP11" s="11"/>
      <c r="NDQ11" s="11"/>
      <c r="NDR11" s="11"/>
      <c r="NDS11" s="11"/>
      <c r="NDT11" s="11"/>
      <c r="NDU11" s="11"/>
      <c r="NDV11" s="11"/>
      <c r="NDW11" s="11"/>
      <c r="NDX11" s="11"/>
      <c r="NDY11" s="11"/>
      <c r="NDZ11" s="11"/>
      <c r="NEA11" s="11"/>
      <c r="NEB11" s="11"/>
      <c r="NEC11" s="11"/>
      <c r="NED11" s="11"/>
      <c r="NEE11" s="11"/>
      <c r="NEF11" s="11"/>
      <c r="NEG11" s="11"/>
      <c r="NEH11" s="11"/>
      <c r="NEI11" s="11"/>
      <c r="NEJ11" s="11"/>
      <c r="NEK11" s="11"/>
      <c r="NEL11" s="11"/>
      <c r="NEM11" s="11"/>
      <c r="NEN11" s="11"/>
      <c r="NEO11" s="11"/>
      <c r="NEP11" s="11"/>
      <c r="NEQ11" s="11"/>
      <c r="NER11" s="11"/>
      <c r="NES11" s="11"/>
      <c r="NET11" s="11"/>
      <c r="NEU11" s="11"/>
      <c r="NEV11" s="11"/>
      <c r="NEW11" s="11"/>
      <c r="NEX11" s="11"/>
      <c r="NEY11" s="11"/>
      <c r="NEZ11" s="11"/>
      <c r="NFA11" s="11"/>
      <c r="NFB11" s="11"/>
      <c r="NFC11" s="11"/>
      <c r="NFD11" s="11"/>
      <c r="NFE11" s="11"/>
      <c r="NFF11" s="11"/>
      <c r="NFG11" s="11"/>
      <c r="NFH11" s="11"/>
      <c r="NFI11" s="11"/>
      <c r="NFJ11" s="11"/>
      <c r="NFK11" s="11"/>
      <c r="NFL11" s="11"/>
      <c r="NFM11" s="11"/>
      <c r="NFN11" s="11"/>
      <c r="NFO11" s="11"/>
      <c r="NFP11" s="11"/>
      <c r="NFQ11" s="11"/>
      <c r="NFR11" s="11"/>
      <c r="NFS11" s="11"/>
      <c r="NFT11" s="11"/>
      <c r="NFU11" s="11"/>
      <c r="NFV11" s="11"/>
      <c r="NFW11" s="11"/>
      <c r="NFX11" s="11"/>
      <c r="NFY11" s="11"/>
      <c r="NFZ11" s="11"/>
      <c r="NGA11" s="11"/>
      <c r="NGB11" s="11"/>
      <c r="NGC11" s="11"/>
      <c r="NGD11" s="11"/>
      <c r="NGE11" s="11"/>
      <c r="NGF11" s="11"/>
      <c r="NGG11" s="11"/>
      <c r="NGH11" s="11"/>
      <c r="NGI11" s="11"/>
      <c r="NGJ11" s="11"/>
      <c r="NGK11" s="11"/>
      <c r="NGL11" s="11"/>
      <c r="NGM11" s="11"/>
      <c r="NGN11" s="11"/>
      <c r="NGO11" s="11"/>
      <c r="NGP11" s="11"/>
      <c r="NGQ11" s="11"/>
      <c r="NGR11" s="11"/>
      <c r="NGS11" s="11"/>
      <c r="NGT11" s="11"/>
      <c r="NGU11" s="11"/>
      <c r="NGV11" s="11"/>
      <c r="NGW11" s="11"/>
      <c r="NGX11" s="11"/>
      <c r="NGY11" s="11"/>
      <c r="NGZ11" s="11"/>
      <c r="NHA11" s="11"/>
      <c r="NHB11" s="11"/>
      <c r="NHC11" s="11"/>
      <c r="NHD11" s="11"/>
      <c r="NHE11" s="11"/>
      <c r="NHF11" s="11"/>
      <c r="NHG11" s="11"/>
      <c r="NHH11" s="11"/>
      <c r="NHI11" s="11"/>
      <c r="NHJ11" s="11"/>
      <c r="NHK11" s="11"/>
      <c r="NHL11" s="11"/>
      <c r="NHM11" s="11"/>
      <c r="NHN11" s="11"/>
      <c r="NHO11" s="11"/>
      <c r="NHP11" s="11"/>
      <c r="NHQ11" s="11"/>
      <c r="NHR11" s="11"/>
      <c r="NHS11" s="11"/>
      <c r="NHT11" s="11"/>
      <c r="NHU11" s="11"/>
      <c r="NHV11" s="11"/>
      <c r="NHW11" s="11"/>
      <c r="NHX11" s="11"/>
      <c r="NHY11" s="11"/>
      <c r="NHZ11" s="11"/>
      <c r="NIA11" s="11"/>
      <c r="NIB11" s="11"/>
      <c r="NIC11" s="11"/>
      <c r="NID11" s="11"/>
      <c r="NIE11" s="11"/>
      <c r="NIF11" s="11"/>
      <c r="NIG11" s="11"/>
      <c r="NIH11" s="11"/>
      <c r="NII11" s="11"/>
      <c r="NIJ11" s="11"/>
      <c r="NIK11" s="11"/>
      <c r="NIL11" s="11"/>
      <c r="NIM11" s="11"/>
      <c r="NIN11" s="11"/>
      <c r="NIO11" s="11"/>
      <c r="NIP11" s="11"/>
      <c r="NIQ11" s="11"/>
      <c r="NIR11" s="11"/>
      <c r="NIS11" s="11"/>
      <c r="NIT11" s="11"/>
      <c r="NIU11" s="11"/>
      <c r="NIV11" s="11"/>
      <c r="NIW11" s="11"/>
      <c r="NIX11" s="11"/>
      <c r="NIY11" s="11"/>
      <c r="NIZ11" s="11"/>
      <c r="NJA11" s="11"/>
      <c r="NJB11" s="11"/>
      <c r="NJC11" s="11"/>
      <c r="NJD11" s="11"/>
      <c r="NJE11" s="11"/>
      <c r="NJF11" s="11"/>
      <c r="NJG11" s="11"/>
      <c r="NJH11" s="11"/>
      <c r="NJI11" s="11"/>
      <c r="NJJ11" s="11"/>
      <c r="NJK11" s="11"/>
      <c r="NJL11" s="11"/>
      <c r="NJM11" s="11"/>
      <c r="NJN11" s="11"/>
      <c r="NJO11" s="11"/>
      <c r="NJP11" s="11"/>
      <c r="NJQ11" s="11"/>
      <c r="NJR11" s="11"/>
      <c r="NJS11" s="11"/>
      <c r="NJT11" s="11"/>
      <c r="NJU11" s="11"/>
      <c r="NJV11" s="11"/>
      <c r="NJW11" s="11"/>
      <c r="NJX11" s="11"/>
      <c r="NJY11" s="11"/>
      <c r="NJZ11" s="11"/>
      <c r="NKA11" s="11"/>
      <c r="NKB11" s="11"/>
      <c r="NKC11" s="11"/>
      <c r="NKD11" s="11"/>
      <c r="NKE11" s="11"/>
      <c r="NKF11" s="11"/>
      <c r="NKG11" s="11"/>
      <c r="NKH11" s="11"/>
      <c r="NKI11" s="11"/>
      <c r="NKJ11" s="11"/>
      <c r="NKK11" s="11"/>
      <c r="NKL11" s="11"/>
      <c r="NKM11" s="11"/>
      <c r="NKN11" s="11"/>
      <c r="NKO11" s="11"/>
      <c r="NKP11" s="11"/>
      <c r="NKQ11" s="11"/>
      <c r="NKR11" s="11"/>
      <c r="NKS11" s="11"/>
      <c r="NKT11" s="11"/>
      <c r="NKU11" s="11"/>
      <c r="NKV11" s="11"/>
      <c r="NKW11" s="11"/>
      <c r="NKX11" s="11"/>
      <c r="NKY11" s="11"/>
      <c r="NKZ11" s="11"/>
      <c r="NLA11" s="11"/>
      <c r="NLB11" s="11"/>
      <c r="NLC11" s="11"/>
      <c r="NLD11" s="11"/>
      <c r="NLE11" s="11"/>
      <c r="NLF11" s="11"/>
      <c r="NLG11" s="11"/>
      <c r="NLH11" s="11"/>
      <c r="NLI11" s="11"/>
      <c r="NLJ11" s="11"/>
      <c r="NLK11" s="11"/>
      <c r="NLL11" s="11"/>
      <c r="NLM11" s="11"/>
      <c r="NLN11" s="11"/>
      <c r="NLO11" s="11"/>
      <c r="NLP11" s="11"/>
      <c r="NLQ11" s="11"/>
      <c r="NLR11" s="11"/>
      <c r="NLS11" s="11"/>
      <c r="NLT11" s="11"/>
      <c r="NLU11" s="11"/>
      <c r="NLV11" s="11"/>
      <c r="NLW11" s="11"/>
      <c r="NLX11" s="11"/>
      <c r="NLY11" s="11"/>
      <c r="NLZ11" s="11"/>
      <c r="NMA11" s="11"/>
      <c r="NMB11" s="11"/>
      <c r="NMC11" s="11"/>
      <c r="NMD11" s="11"/>
      <c r="NME11" s="11"/>
      <c r="NMF11" s="11"/>
      <c r="NMG11" s="11"/>
      <c r="NMH11" s="11"/>
      <c r="NMI11" s="11"/>
      <c r="NMJ11" s="11"/>
      <c r="NMK11" s="11"/>
      <c r="NML11" s="11"/>
      <c r="NMM11" s="11"/>
      <c r="NMN11" s="11"/>
      <c r="NMO11" s="11"/>
      <c r="NMP11" s="11"/>
      <c r="NMQ11" s="11"/>
      <c r="NMR11" s="11"/>
      <c r="NMS11" s="11"/>
      <c r="NMT11" s="11"/>
      <c r="NMU11" s="11"/>
      <c r="NMV11" s="11"/>
      <c r="NMW11" s="11"/>
      <c r="NMX11" s="11"/>
      <c r="NMY11" s="11"/>
      <c r="NMZ11" s="11"/>
      <c r="NNA11" s="11"/>
      <c r="NNB11" s="11"/>
      <c r="NNC11" s="11"/>
      <c r="NND11" s="11"/>
      <c r="NNE11" s="11"/>
      <c r="NNF11" s="11"/>
      <c r="NNG11" s="11"/>
      <c r="NNH11" s="11"/>
      <c r="NNI11" s="11"/>
      <c r="NNJ11" s="11"/>
      <c r="NNK11" s="11"/>
      <c r="NNL11" s="11"/>
      <c r="NNM11" s="11"/>
      <c r="NNN11" s="11"/>
      <c r="NNO11" s="11"/>
      <c r="NNP11" s="11"/>
      <c r="NNQ11" s="11"/>
      <c r="NNR11" s="11"/>
      <c r="NNS11" s="11"/>
      <c r="NNT11" s="11"/>
      <c r="NNU11" s="11"/>
      <c r="NNV11" s="11"/>
      <c r="NNW11" s="11"/>
      <c r="NNX11" s="11"/>
      <c r="NNY11" s="11"/>
      <c r="NNZ11" s="11"/>
      <c r="NOA11" s="11"/>
      <c r="NOB11" s="11"/>
      <c r="NOC11" s="11"/>
      <c r="NOD11" s="11"/>
      <c r="NOE11" s="11"/>
      <c r="NOF11" s="11"/>
      <c r="NOG11" s="11"/>
      <c r="NOH11" s="11"/>
      <c r="NOI11" s="11"/>
      <c r="NOJ11" s="11"/>
      <c r="NOK11" s="11"/>
      <c r="NOL11" s="11"/>
      <c r="NOM11" s="11"/>
      <c r="NON11" s="11"/>
      <c r="NOO11" s="11"/>
      <c r="NOP11" s="11"/>
      <c r="NOQ11" s="11"/>
      <c r="NOR11" s="11"/>
      <c r="NOS11" s="11"/>
      <c r="NOT11" s="11"/>
      <c r="NOU11" s="11"/>
      <c r="NOV11" s="11"/>
      <c r="NOW11" s="11"/>
      <c r="NOX11" s="11"/>
      <c r="NOY11" s="11"/>
      <c r="NOZ11" s="11"/>
      <c r="NPA11" s="11"/>
      <c r="NPB11" s="11"/>
      <c r="NPC11" s="11"/>
      <c r="NPD11" s="11"/>
      <c r="NPE11" s="11"/>
      <c r="NPF11" s="11"/>
      <c r="NPG11" s="11"/>
      <c r="NPH11" s="11"/>
      <c r="NPI11" s="11"/>
      <c r="NPJ11" s="11"/>
      <c r="NPK11" s="11"/>
      <c r="NPL11" s="11"/>
      <c r="NPM11" s="11"/>
      <c r="NPN11" s="11"/>
      <c r="NPO11" s="11"/>
      <c r="NPP11" s="11"/>
      <c r="NPQ11" s="11"/>
      <c r="NPR11" s="11"/>
      <c r="NPS11" s="11"/>
      <c r="NPT11" s="11"/>
      <c r="NPU11" s="11"/>
      <c r="NPV11" s="11"/>
      <c r="NPW11" s="11"/>
      <c r="NPX11" s="11"/>
      <c r="NPY11" s="11"/>
      <c r="NPZ11" s="11"/>
      <c r="NQA11" s="11"/>
      <c r="NQB11" s="11"/>
      <c r="NQC11" s="11"/>
      <c r="NQD11" s="11"/>
      <c r="NQE11" s="11"/>
      <c r="NQF11" s="11"/>
      <c r="NQG11" s="11"/>
      <c r="NQH11" s="11"/>
      <c r="NQI11" s="11"/>
      <c r="NQJ11" s="11"/>
      <c r="NQK11" s="11"/>
      <c r="NQL11" s="11"/>
      <c r="NQM11" s="11"/>
      <c r="NQN11" s="11"/>
      <c r="NQO11" s="11"/>
      <c r="NQP11" s="11"/>
      <c r="NQQ11" s="11"/>
      <c r="NQR11" s="11"/>
      <c r="NQS11" s="11"/>
      <c r="NQT11" s="11"/>
      <c r="NQU11" s="11"/>
      <c r="NQV11" s="11"/>
      <c r="NQW11" s="11"/>
      <c r="NQX11" s="11"/>
      <c r="NQY11" s="11"/>
      <c r="NQZ11" s="11"/>
      <c r="NRA11" s="11"/>
      <c r="NRB11" s="11"/>
      <c r="NRC11" s="11"/>
      <c r="NRD11" s="11"/>
      <c r="NRE11" s="11"/>
      <c r="NRF11" s="11"/>
      <c r="NRG11" s="11"/>
      <c r="NRH11" s="11"/>
      <c r="NRI11" s="11"/>
      <c r="NRJ11" s="11"/>
      <c r="NRK11" s="11"/>
      <c r="NRL11" s="11"/>
      <c r="NRM11" s="11"/>
      <c r="NRN11" s="11"/>
      <c r="NRO11" s="11"/>
      <c r="NRP11" s="11"/>
      <c r="NRQ11" s="11"/>
      <c r="NRR11" s="11"/>
      <c r="NRS11" s="11"/>
      <c r="NRT11" s="11"/>
      <c r="NRU11" s="11"/>
      <c r="NRV11" s="11"/>
      <c r="NRW11" s="11"/>
      <c r="NRX11" s="11"/>
      <c r="NRY11" s="11"/>
      <c r="NRZ11" s="11"/>
      <c r="NSA11" s="11"/>
      <c r="NSB11" s="11"/>
      <c r="NSC11" s="11"/>
      <c r="NSD11" s="11"/>
      <c r="NSE11" s="11"/>
      <c r="NSF11" s="11"/>
      <c r="NSG11" s="11"/>
      <c r="NSH11" s="11"/>
      <c r="NSI11" s="11"/>
      <c r="NSJ11" s="11"/>
      <c r="NSK11" s="11"/>
      <c r="NSL11" s="11"/>
      <c r="NSM11" s="11"/>
      <c r="NSN11" s="11"/>
      <c r="NSO11" s="11"/>
      <c r="NSP11" s="11"/>
      <c r="NSQ11" s="11"/>
      <c r="NSR11" s="11"/>
      <c r="NSS11" s="11"/>
      <c r="NST11" s="11"/>
      <c r="NSU11" s="11"/>
      <c r="NSV11" s="11"/>
      <c r="NSW11" s="11"/>
      <c r="NSX11" s="11"/>
      <c r="NSY11" s="11"/>
      <c r="NSZ11" s="11"/>
      <c r="NTA11" s="11"/>
      <c r="NTB11" s="11"/>
      <c r="NTC11" s="11"/>
      <c r="NTD11" s="11"/>
      <c r="NTE11" s="11"/>
      <c r="NTF11" s="11"/>
      <c r="NTG11" s="11"/>
      <c r="NTH11" s="11"/>
      <c r="NTI11" s="11"/>
      <c r="NTJ11" s="11"/>
      <c r="NTK11" s="11"/>
      <c r="NTL11" s="11"/>
      <c r="NTM11" s="11"/>
      <c r="NTN11" s="11"/>
      <c r="NTO11" s="11"/>
      <c r="NTP11" s="11"/>
      <c r="NTQ11" s="11"/>
      <c r="NTR11" s="11"/>
      <c r="NTS11" s="11"/>
      <c r="NTT11" s="11"/>
      <c r="NTU11" s="11"/>
      <c r="NTV11" s="11"/>
      <c r="NTW11" s="11"/>
      <c r="NTX11" s="11"/>
      <c r="NTY11" s="11"/>
      <c r="NTZ11" s="11"/>
      <c r="NUA11" s="11"/>
      <c r="NUB11" s="11"/>
      <c r="NUC11" s="11"/>
      <c r="NUD11" s="11"/>
      <c r="NUE11" s="11"/>
      <c r="NUF11" s="11"/>
      <c r="NUG11" s="11"/>
      <c r="NUH11" s="11"/>
      <c r="NUI11" s="11"/>
      <c r="NUJ11" s="11"/>
      <c r="NUK11" s="11"/>
      <c r="NUL11" s="11"/>
      <c r="NUM11" s="11"/>
      <c r="NUN11" s="11"/>
      <c r="NUO11" s="11"/>
      <c r="NUP11" s="11"/>
      <c r="NUQ11" s="11"/>
      <c r="NUR11" s="11"/>
      <c r="NUS11" s="11"/>
      <c r="NUT11" s="11"/>
      <c r="NUU11" s="11"/>
      <c r="NUV11" s="11"/>
      <c r="NUW11" s="11"/>
      <c r="NUX11" s="11"/>
      <c r="NUY11" s="11"/>
      <c r="NUZ11" s="11"/>
      <c r="NVA11" s="11"/>
      <c r="NVB11" s="11"/>
      <c r="NVC11" s="11"/>
      <c r="NVD11" s="11"/>
      <c r="NVE11" s="11"/>
      <c r="NVF11" s="11"/>
      <c r="NVG11" s="11"/>
      <c r="NVH11" s="11"/>
      <c r="NVI11" s="11"/>
      <c r="NVJ11" s="11"/>
      <c r="NVK11" s="11"/>
      <c r="NVL11" s="11"/>
      <c r="NVM11" s="11"/>
      <c r="NVN11" s="11"/>
      <c r="NVO11" s="11"/>
      <c r="NVP11" s="11"/>
      <c r="NVQ11" s="11"/>
      <c r="NVR11" s="11"/>
      <c r="NVS11" s="11"/>
      <c r="NVT11" s="11"/>
      <c r="NVU11" s="11"/>
      <c r="NVV11" s="11"/>
      <c r="NVW11" s="11"/>
      <c r="NVX11" s="11"/>
      <c r="NVY11" s="11"/>
      <c r="NVZ11" s="11"/>
      <c r="NWA11" s="11"/>
      <c r="NWB11" s="11"/>
      <c r="NWC11" s="11"/>
      <c r="NWD11" s="11"/>
      <c r="NWE11" s="11"/>
      <c r="NWF11" s="11"/>
      <c r="NWG11" s="11"/>
      <c r="NWH11" s="11"/>
      <c r="NWI11" s="11"/>
      <c r="NWJ11" s="11"/>
      <c r="NWK11" s="11"/>
      <c r="NWL11" s="11"/>
      <c r="NWM11" s="11"/>
      <c r="NWN11" s="11"/>
      <c r="NWO11" s="11"/>
      <c r="NWP11" s="11"/>
      <c r="NWQ11" s="11"/>
      <c r="NWR11" s="11"/>
      <c r="NWS11" s="11"/>
      <c r="NWT11" s="11"/>
      <c r="NWU11" s="11"/>
      <c r="NWV11" s="11"/>
      <c r="NWW11" s="11"/>
      <c r="NWX11" s="11"/>
      <c r="NWY11" s="11"/>
      <c r="NWZ11" s="11"/>
      <c r="NXA11" s="11"/>
      <c r="NXB11" s="11"/>
      <c r="NXC11" s="11"/>
      <c r="NXD11" s="11"/>
      <c r="NXE11" s="11"/>
      <c r="NXF11" s="11"/>
      <c r="NXG11" s="11"/>
      <c r="NXH11" s="11"/>
      <c r="NXI11" s="11"/>
      <c r="NXJ11" s="11"/>
      <c r="NXK11" s="11"/>
      <c r="NXL11" s="11"/>
      <c r="NXM11" s="11"/>
      <c r="NXN11" s="11"/>
      <c r="NXO11" s="11"/>
      <c r="NXP11" s="11"/>
      <c r="NXQ11" s="11"/>
      <c r="NXR11" s="11"/>
      <c r="NXS11" s="11"/>
      <c r="NXT11" s="11"/>
      <c r="NXU11" s="11"/>
      <c r="NXV11" s="11"/>
      <c r="NXW11" s="11"/>
      <c r="NXX11" s="11"/>
      <c r="NXY11" s="11"/>
      <c r="NXZ11" s="11"/>
      <c r="NYA11" s="11"/>
      <c r="NYB11" s="11"/>
      <c r="NYC11" s="11"/>
      <c r="NYD11" s="11"/>
      <c r="NYE11" s="11"/>
      <c r="NYF11" s="11"/>
      <c r="NYG11" s="11"/>
      <c r="NYH11" s="11"/>
      <c r="NYI11" s="11"/>
      <c r="NYJ11" s="11"/>
      <c r="NYK11" s="11"/>
      <c r="NYL11" s="11"/>
      <c r="NYM11" s="11"/>
      <c r="NYN11" s="11"/>
      <c r="NYO11" s="11"/>
      <c r="NYP11" s="11"/>
      <c r="NYQ11" s="11"/>
      <c r="NYR11" s="11"/>
      <c r="NYS11" s="11"/>
      <c r="NYT11" s="11"/>
      <c r="NYU11" s="11"/>
      <c r="NYV11" s="11"/>
      <c r="NYW11" s="11"/>
      <c r="NYX11" s="11"/>
      <c r="NYY11" s="11"/>
      <c r="NYZ11" s="11"/>
      <c r="NZA11" s="11"/>
      <c r="NZB11" s="11"/>
      <c r="NZC11" s="11"/>
      <c r="NZD11" s="11"/>
      <c r="NZE11" s="11"/>
      <c r="NZF11" s="11"/>
      <c r="NZG11" s="11"/>
      <c r="NZH11" s="11"/>
      <c r="NZI11" s="11"/>
      <c r="NZJ11" s="11"/>
      <c r="NZK11" s="11"/>
      <c r="NZL11" s="11"/>
      <c r="NZM11" s="11"/>
      <c r="NZN11" s="11"/>
      <c r="NZO11" s="11"/>
      <c r="NZP11" s="11"/>
      <c r="NZQ11" s="11"/>
      <c r="NZR11" s="11"/>
      <c r="NZS11" s="11"/>
      <c r="NZT11" s="11"/>
      <c r="NZU11" s="11"/>
      <c r="NZV11" s="11"/>
      <c r="NZW11" s="11"/>
      <c r="NZX11" s="11"/>
      <c r="NZY11" s="11"/>
      <c r="NZZ11" s="11"/>
      <c r="OAA11" s="11"/>
      <c r="OAB11" s="11"/>
      <c r="OAC11" s="11"/>
      <c r="OAD11" s="11"/>
      <c r="OAE11" s="11"/>
      <c r="OAF11" s="11"/>
      <c r="OAG11" s="11"/>
      <c r="OAH11" s="11"/>
      <c r="OAI11" s="11"/>
      <c r="OAJ11" s="11"/>
      <c r="OAK11" s="11"/>
      <c r="OAL11" s="11"/>
      <c r="OAM11" s="11"/>
      <c r="OAN11" s="11"/>
      <c r="OAO11" s="11"/>
      <c r="OAP11" s="11"/>
      <c r="OAQ11" s="11"/>
      <c r="OAR11" s="11"/>
      <c r="OAS11" s="11"/>
      <c r="OAT11" s="11"/>
      <c r="OAU11" s="11"/>
      <c r="OAV11" s="11"/>
      <c r="OAW11" s="11"/>
      <c r="OAX11" s="11"/>
      <c r="OAY11" s="11"/>
      <c r="OAZ11" s="11"/>
      <c r="OBA11" s="11"/>
      <c r="OBB11" s="11"/>
      <c r="OBC11" s="11"/>
      <c r="OBD11" s="11"/>
      <c r="OBE11" s="11"/>
      <c r="OBF11" s="11"/>
      <c r="OBG11" s="11"/>
      <c r="OBH11" s="11"/>
      <c r="OBI11" s="11"/>
      <c r="OBJ11" s="11"/>
      <c r="OBK11" s="11"/>
      <c r="OBL11" s="11"/>
      <c r="OBM11" s="11"/>
      <c r="OBN11" s="11"/>
      <c r="OBO11" s="11"/>
      <c r="OBP11" s="11"/>
      <c r="OBQ11" s="11"/>
      <c r="OBR11" s="11"/>
      <c r="OBS11" s="11"/>
      <c r="OBT11" s="11"/>
      <c r="OBU11" s="11"/>
      <c r="OBV11" s="11"/>
      <c r="OBW11" s="11"/>
      <c r="OBX11" s="11"/>
      <c r="OBY11" s="11"/>
      <c r="OBZ11" s="11"/>
      <c r="OCA11" s="11"/>
      <c r="OCB11" s="11"/>
      <c r="OCC11" s="11"/>
      <c r="OCD11" s="11"/>
      <c r="OCE11" s="11"/>
      <c r="OCF11" s="11"/>
      <c r="OCG11" s="11"/>
      <c r="OCH11" s="11"/>
      <c r="OCI11" s="11"/>
      <c r="OCJ11" s="11"/>
      <c r="OCK11" s="11"/>
      <c r="OCL11" s="11"/>
      <c r="OCM11" s="11"/>
      <c r="OCN11" s="11"/>
      <c r="OCO11" s="11"/>
      <c r="OCP11" s="11"/>
      <c r="OCQ11" s="11"/>
      <c r="OCR11" s="11"/>
      <c r="OCS11" s="11"/>
      <c r="OCT11" s="11"/>
      <c r="OCU11" s="11"/>
      <c r="OCV11" s="11"/>
      <c r="OCW11" s="11"/>
      <c r="OCX11" s="11"/>
      <c r="OCY11" s="11"/>
      <c r="OCZ11" s="11"/>
      <c r="ODA11" s="11"/>
      <c r="ODB11" s="11"/>
      <c r="ODC11" s="11"/>
      <c r="ODD11" s="11"/>
      <c r="ODE11" s="11"/>
      <c r="ODF11" s="11"/>
      <c r="ODG11" s="11"/>
      <c r="ODH11" s="11"/>
      <c r="ODI11" s="11"/>
      <c r="ODJ11" s="11"/>
      <c r="ODK11" s="11"/>
      <c r="ODL11" s="11"/>
      <c r="ODM11" s="11"/>
      <c r="ODN11" s="11"/>
      <c r="ODO11" s="11"/>
      <c r="ODP11" s="11"/>
      <c r="ODQ11" s="11"/>
      <c r="ODR11" s="11"/>
      <c r="ODS11" s="11"/>
      <c r="ODT11" s="11"/>
      <c r="ODU11" s="11"/>
      <c r="ODV11" s="11"/>
      <c r="ODW11" s="11"/>
      <c r="ODX11" s="11"/>
      <c r="ODY11" s="11"/>
      <c r="ODZ11" s="11"/>
      <c r="OEA11" s="11"/>
      <c r="OEB11" s="11"/>
      <c r="OEC11" s="11"/>
      <c r="OED11" s="11"/>
      <c r="OEE11" s="11"/>
      <c r="OEF11" s="11"/>
      <c r="OEG11" s="11"/>
      <c r="OEH11" s="11"/>
      <c r="OEI11" s="11"/>
      <c r="OEJ11" s="11"/>
      <c r="OEK11" s="11"/>
      <c r="OEL11" s="11"/>
      <c r="OEM11" s="11"/>
      <c r="OEN11" s="11"/>
      <c r="OEO11" s="11"/>
      <c r="OEP11" s="11"/>
      <c r="OEQ11" s="11"/>
      <c r="OER11" s="11"/>
      <c r="OES11" s="11"/>
      <c r="OET11" s="11"/>
      <c r="OEU11" s="11"/>
      <c r="OEV11" s="11"/>
      <c r="OEW11" s="11"/>
      <c r="OEX11" s="11"/>
      <c r="OEY11" s="11"/>
      <c r="OEZ11" s="11"/>
      <c r="OFA11" s="11"/>
      <c r="OFB11" s="11"/>
      <c r="OFC11" s="11"/>
      <c r="OFD11" s="11"/>
      <c r="OFE11" s="11"/>
      <c r="OFF11" s="11"/>
      <c r="OFG11" s="11"/>
      <c r="OFH11" s="11"/>
      <c r="OFI11" s="11"/>
      <c r="OFJ11" s="11"/>
      <c r="OFK11" s="11"/>
      <c r="OFL11" s="11"/>
      <c r="OFM11" s="11"/>
      <c r="OFN11" s="11"/>
      <c r="OFO11" s="11"/>
      <c r="OFP11" s="11"/>
      <c r="OFQ11" s="11"/>
      <c r="OFR11" s="11"/>
      <c r="OFS11" s="11"/>
      <c r="OFT11" s="11"/>
      <c r="OFU11" s="11"/>
      <c r="OFV11" s="11"/>
      <c r="OFW11" s="11"/>
      <c r="OFX11" s="11"/>
      <c r="OFY11" s="11"/>
      <c r="OFZ11" s="11"/>
      <c r="OGA11" s="11"/>
      <c r="OGB11" s="11"/>
      <c r="OGC11" s="11"/>
      <c r="OGD11" s="11"/>
      <c r="OGE11" s="11"/>
      <c r="OGF11" s="11"/>
      <c r="OGG11" s="11"/>
      <c r="OGH11" s="11"/>
      <c r="OGI11" s="11"/>
      <c r="OGJ11" s="11"/>
      <c r="OGK11" s="11"/>
      <c r="OGL11" s="11"/>
      <c r="OGM11" s="11"/>
      <c r="OGN11" s="11"/>
      <c r="OGO11" s="11"/>
      <c r="OGP11" s="11"/>
      <c r="OGQ11" s="11"/>
      <c r="OGR11" s="11"/>
      <c r="OGS11" s="11"/>
      <c r="OGT11" s="11"/>
      <c r="OGU11" s="11"/>
      <c r="OGV11" s="11"/>
      <c r="OGW11" s="11"/>
      <c r="OGX11" s="11"/>
      <c r="OGY11" s="11"/>
      <c r="OGZ11" s="11"/>
      <c r="OHA11" s="11"/>
      <c r="OHB11" s="11"/>
      <c r="OHC11" s="11"/>
      <c r="OHD11" s="11"/>
      <c r="OHE11" s="11"/>
      <c r="OHF11" s="11"/>
      <c r="OHG11" s="11"/>
      <c r="OHH11" s="11"/>
      <c r="OHI11" s="11"/>
      <c r="OHJ11" s="11"/>
      <c r="OHK11" s="11"/>
      <c r="OHL11" s="11"/>
      <c r="OHM11" s="11"/>
      <c r="OHN11" s="11"/>
      <c r="OHO11" s="11"/>
      <c r="OHP11" s="11"/>
      <c r="OHQ11" s="11"/>
      <c r="OHR11" s="11"/>
      <c r="OHS11" s="11"/>
      <c r="OHT11" s="11"/>
      <c r="OHU11" s="11"/>
      <c r="OHV11" s="11"/>
      <c r="OHW11" s="11"/>
      <c r="OHX11" s="11"/>
      <c r="OHY11" s="11"/>
      <c r="OHZ11" s="11"/>
      <c r="OIA11" s="11"/>
      <c r="OIB11" s="11"/>
      <c r="OIC11" s="11"/>
      <c r="OID11" s="11"/>
      <c r="OIE11" s="11"/>
      <c r="OIF11" s="11"/>
      <c r="OIG11" s="11"/>
      <c r="OIH11" s="11"/>
      <c r="OII11" s="11"/>
      <c r="OIJ11" s="11"/>
      <c r="OIK11" s="11"/>
      <c r="OIL11" s="11"/>
      <c r="OIM11" s="11"/>
      <c r="OIN11" s="11"/>
      <c r="OIO11" s="11"/>
      <c r="OIP11" s="11"/>
      <c r="OIQ11" s="11"/>
      <c r="OIR11" s="11"/>
      <c r="OIS11" s="11"/>
      <c r="OIT11" s="11"/>
      <c r="OIU11" s="11"/>
      <c r="OIV11" s="11"/>
      <c r="OIW11" s="11"/>
      <c r="OIX11" s="11"/>
      <c r="OIY11" s="11"/>
      <c r="OIZ11" s="11"/>
      <c r="OJA11" s="11"/>
      <c r="OJB11" s="11"/>
      <c r="OJC11" s="11"/>
      <c r="OJD11" s="11"/>
      <c r="OJE11" s="11"/>
      <c r="OJF11" s="11"/>
      <c r="OJG11" s="11"/>
      <c r="OJH11" s="11"/>
      <c r="OJI11" s="11"/>
      <c r="OJJ11" s="11"/>
      <c r="OJK11" s="11"/>
      <c r="OJL11" s="11"/>
      <c r="OJM11" s="11"/>
      <c r="OJN11" s="11"/>
      <c r="OJO11" s="11"/>
      <c r="OJP11" s="11"/>
      <c r="OJQ11" s="11"/>
      <c r="OJR11" s="11"/>
      <c r="OJS11" s="11"/>
      <c r="OJT11" s="11"/>
      <c r="OJU11" s="11"/>
      <c r="OJV11" s="11"/>
      <c r="OJW11" s="11"/>
      <c r="OJX11" s="11"/>
      <c r="OJY11" s="11"/>
      <c r="OJZ11" s="11"/>
      <c r="OKA11" s="11"/>
      <c r="OKB11" s="11"/>
      <c r="OKC11" s="11"/>
      <c r="OKD11" s="11"/>
      <c r="OKE11" s="11"/>
      <c r="OKF11" s="11"/>
      <c r="OKG11" s="11"/>
      <c r="OKH11" s="11"/>
      <c r="OKI11" s="11"/>
      <c r="OKJ11" s="11"/>
      <c r="OKK11" s="11"/>
      <c r="OKL11" s="11"/>
      <c r="OKM11" s="11"/>
      <c r="OKN11" s="11"/>
      <c r="OKO11" s="11"/>
      <c r="OKP11" s="11"/>
      <c r="OKQ11" s="11"/>
      <c r="OKR11" s="11"/>
      <c r="OKS11" s="11"/>
      <c r="OKT11" s="11"/>
      <c r="OKU11" s="11"/>
      <c r="OKV11" s="11"/>
      <c r="OKW11" s="11"/>
      <c r="OKX11" s="11"/>
      <c r="OKY11" s="11"/>
      <c r="OKZ11" s="11"/>
      <c r="OLA11" s="11"/>
      <c r="OLB11" s="11"/>
      <c r="OLC11" s="11"/>
      <c r="OLD11" s="11"/>
      <c r="OLE11" s="11"/>
      <c r="OLF11" s="11"/>
      <c r="OLG11" s="11"/>
      <c r="OLH11" s="11"/>
      <c r="OLI11" s="11"/>
      <c r="OLJ11" s="11"/>
      <c r="OLK11" s="11"/>
      <c r="OLL11" s="11"/>
      <c r="OLM11" s="11"/>
      <c r="OLN11" s="11"/>
      <c r="OLO11" s="11"/>
      <c r="OLP11" s="11"/>
      <c r="OLQ11" s="11"/>
      <c r="OLR11" s="11"/>
      <c r="OLS11" s="11"/>
      <c r="OLT11" s="11"/>
      <c r="OLU11" s="11"/>
      <c r="OLV11" s="11"/>
      <c r="OLW11" s="11"/>
      <c r="OLX11" s="11"/>
      <c r="OLY11" s="11"/>
      <c r="OLZ11" s="11"/>
      <c r="OMA11" s="11"/>
      <c r="OMB11" s="11"/>
      <c r="OMC11" s="11"/>
      <c r="OMD11" s="11"/>
      <c r="OME11" s="11"/>
      <c r="OMF11" s="11"/>
      <c r="OMG11" s="11"/>
      <c r="OMH11" s="11"/>
      <c r="OMI11" s="11"/>
      <c r="OMJ11" s="11"/>
      <c r="OMK11" s="11"/>
      <c r="OML11" s="11"/>
      <c r="OMM11" s="11"/>
      <c r="OMN11" s="11"/>
      <c r="OMO11" s="11"/>
      <c r="OMP11" s="11"/>
      <c r="OMQ11" s="11"/>
      <c r="OMR11" s="11"/>
      <c r="OMS11" s="11"/>
      <c r="OMT11" s="11"/>
      <c r="OMU11" s="11"/>
      <c r="OMV11" s="11"/>
      <c r="OMW11" s="11"/>
      <c r="OMX11" s="11"/>
      <c r="OMY11" s="11"/>
      <c r="OMZ11" s="11"/>
      <c r="ONA11" s="11"/>
      <c r="ONB11" s="11"/>
      <c r="ONC11" s="11"/>
      <c r="OND11" s="11"/>
      <c r="ONE11" s="11"/>
      <c r="ONF11" s="11"/>
      <c r="ONG11" s="11"/>
      <c r="ONH11" s="11"/>
      <c r="ONI11" s="11"/>
      <c r="ONJ11" s="11"/>
      <c r="ONK11" s="11"/>
      <c r="ONL11" s="11"/>
      <c r="ONM11" s="11"/>
      <c r="ONN11" s="11"/>
      <c r="ONO11" s="11"/>
      <c r="ONP11" s="11"/>
      <c r="ONQ11" s="11"/>
      <c r="ONR11" s="11"/>
      <c r="ONS11" s="11"/>
      <c r="ONT11" s="11"/>
      <c r="ONU11" s="11"/>
      <c r="ONV11" s="11"/>
      <c r="ONW11" s="11"/>
      <c r="ONX11" s="11"/>
      <c r="ONY11" s="11"/>
      <c r="ONZ11" s="11"/>
      <c r="OOA11" s="11"/>
      <c r="OOB11" s="11"/>
      <c r="OOC11" s="11"/>
      <c r="OOD11" s="11"/>
      <c r="OOE11" s="11"/>
      <c r="OOF11" s="11"/>
      <c r="OOG11" s="11"/>
      <c r="OOH11" s="11"/>
      <c r="OOI11" s="11"/>
      <c r="OOJ11" s="11"/>
      <c r="OOK11" s="11"/>
      <c r="OOL11" s="11"/>
      <c r="OOM11" s="11"/>
      <c r="OON11" s="11"/>
      <c r="OOO11" s="11"/>
      <c r="OOP11" s="11"/>
      <c r="OOQ11" s="11"/>
      <c r="OOR11" s="11"/>
      <c r="OOS11" s="11"/>
      <c r="OOT11" s="11"/>
      <c r="OOU11" s="11"/>
      <c r="OOV11" s="11"/>
      <c r="OOW11" s="11"/>
      <c r="OOX11" s="11"/>
      <c r="OOY11" s="11"/>
      <c r="OOZ11" s="11"/>
      <c r="OPA11" s="11"/>
      <c r="OPB11" s="11"/>
      <c r="OPC11" s="11"/>
      <c r="OPD11" s="11"/>
      <c r="OPE11" s="11"/>
      <c r="OPF11" s="11"/>
      <c r="OPG11" s="11"/>
      <c r="OPH11" s="11"/>
      <c r="OPI11" s="11"/>
      <c r="OPJ11" s="11"/>
      <c r="OPK11" s="11"/>
      <c r="OPL11" s="11"/>
      <c r="OPM11" s="11"/>
      <c r="OPN11" s="11"/>
      <c r="OPO11" s="11"/>
      <c r="OPP11" s="11"/>
      <c r="OPQ11" s="11"/>
      <c r="OPR11" s="11"/>
      <c r="OPS11" s="11"/>
      <c r="OPT11" s="11"/>
      <c r="OPU11" s="11"/>
      <c r="OPV11" s="11"/>
      <c r="OPW11" s="11"/>
      <c r="OPX11" s="11"/>
      <c r="OPY11" s="11"/>
      <c r="OPZ11" s="11"/>
      <c r="OQA11" s="11"/>
      <c r="OQB11" s="11"/>
      <c r="OQC11" s="11"/>
      <c r="OQD11" s="11"/>
      <c r="OQE11" s="11"/>
      <c r="OQF11" s="11"/>
      <c r="OQG11" s="11"/>
      <c r="OQH11" s="11"/>
      <c r="OQI11" s="11"/>
      <c r="OQJ11" s="11"/>
      <c r="OQK11" s="11"/>
      <c r="OQL11" s="11"/>
      <c r="OQM11" s="11"/>
      <c r="OQN11" s="11"/>
      <c r="OQO11" s="11"/>
      <c r="OQP11" s="11"/>
      <c r="OQQ11" s="11"/>
      <c r="OQR11" s="11"/>
      <c r="OQS11" s="11"/>
      <c r="OQT11" s="11"/>
      <c r="OQU11" s="11"/>
      <c r="OQV11" s="11"/>
      <c r="OQW11" s="11"/>
      <c r="OQX11" s="11"/>
      <c r="OQY11" s="11"/>
      <c r="OQZ11" s="11"/>
      <c r="ORA11" s="11"/>
      <c r="ORB11" s="11"/>
      <c r="ORC11" s="11"/>
      <c r="ORD11" s="11"/>
      <c r="ORE11" s="11"/>
      <c r="ORF11" s="11"/>
      <c r="ORG11" s="11"/>
      <c r="ORH11" s="11"/>
      <c r="ORI11" s="11"/>
      <c r="ORJ11" s="11"/>
      <c r="ORK11" s="11"/>
      <c r="ORL11" s="11"/>
      <c r="ORM11" s="11"/>
      <c r="ORN11" s="11"/>
      <c r="ORO11" s="11"/>
      <c r="ORP11" s="11"/>
      <c r="ORQ11" s="11"/>
      <c r="ORR11" s="11"/>
      <c r="ORS11" s="11"/>
      <c r="ORT11" s="11"/>
      <c r="ORU11" s="11"/>
      <c r="ORV11" s="11"/>
      <c r="ORW11" s="11"/>
      <c r="ORX11" s="11"/>
      <c r="ORY11" s="11"/>
      <c r="ORZ11" s="11"/>
      <c r="OSA11" s="11"/>
      <c r="OSB11" s="11"/>
      <c r="OSC11" s="11"/>
      <c r="OSD11" s="11"/>
      <c r="OSE11" s="11"/>
      <c r="OSF11" s="11"/>
      <c r="OSG11" s="11"/>
      <c r="OSH11" s="11"/>
      <c r="OSI11" s="11"/>
      <c r="OSJ11" s="11"/>
      <c r="OSK11" s="11"/>
      <c r="OSL11" s="11"/>
      <c r="OSM11" s="11"/>
      <c r="OSN11" s="11"/>
      <c r="OSO11" s="11"/>
      <c r="OSP11" s="11"/>
      <c r="OSQ11" s="11"/>
      <c r="OSR11" s="11"/>
      <c r="OSS11" s="11"/>
      <c r="OST11" s="11"/>
      <c r="OSU11" s="11"/>
      <c r="OSV11" s="11"/>
      <c r="OSW11" s="11"/>
      <c r="OSX11" s="11"/>
      <c r="OSY11" s="11"/>
      <c r="OSZ11" s="11"/>
      <c r="OTA11" s="11"/>
      <c r="OTB11" s="11"/>
      <c r="OTC11" s="11"/>
      <c r="OTD11" s="11"/>
      <c r="OTE11" s="11"/>
      <c r="OTF11" s="11"/>
      <c r="OTG11" s="11"/>
      <c r="OTH11" s="11"/>
      <c r="OTI11" s="11"/>
      <c r="OTJ11" s="11"/>
      <c r="OTK11" s="11"/>
      <c r="OTL11" s="11"/>
      <c r="OTM11" s="11"/>
      <c r="OTN11" s="11"/>
      <c r="OTO11" s="11"/>
      <c r="OTP11" s="11"/>
      <c r="OTQ11" s="11"/>
      <c r="OTR11" s="11"/>
      <c r="OTS11" s="11"/>
      <c r="OTT11" s="11"/>
      <c r="OTU11" s="11"/>
      <c r="OTV11" s="11"/>
      <c r="OTW11" s="11"/>
      <c r="OTX11" s="11"/>
      <c r="OTY11" s="11"/>
      <c r="OTZ11" s="11"/>
      <c r="OUA11" s="11"/>
      <c r="OUB11" s="11"/>
      <c r="OUC11" s="11"/>
      <c r="OUD11" s="11"/>
      <c r="OUE11" s="11"/>
      <c r="OUF11" s="11"/>
      <c r="OUG11" s="11"/>
      <c r="OUH11" s="11"/>
      <c r="OUI11" s="11"/>
      <c r="OUJ11" s="11"/>
      <c r="OUK11" s="11"/>
      <c r="OUL11" s="11"/>
      <c r="OUM11" s="11"/>
      <c r="OUN11" s="11"/>
      <c r="OUO11" s="11"/>
      <c r="OUP11" s="11"/>
      <c r="OUQ11" s="11"/>
      <c r="OUR11" s="11"/>
      <c r="OUS11" s="11"/>
      <c r="OUT11" s="11"/>
      <c r="OUU11" s="11"/>
      <c r="OUV11" s="11"/>
      <c r="OUW11" s="11"/>
      <c r="OUX11" s="11"/>
      <c r="OUY11" s="11"/>
      <c r="OUZ11" s="11"/>
      <c r="OVA11" s="11"/>
      <c r="OVB11" s="11"/>
      <c r="OVC11" s="11"/>
      <c r="OVD11" s="11"/>
      <c r="OVE11" s="11"/>
      <c r="OVF11" s="11"/>
      <c r="OVG11" s="11"/>
      <c r="OVH11" s="11"/>
      <c r="OVI11" s="11"/>
      <c r="OVJ11" s="11"/>
      <c r="OVK11" s="11"/>
      <c r="OVL11" s="11"/>
      <c r="OVM11" s="11"/>
      <c r="OVN11" s="11"/>
      <c r="OVO11" s="11"/>
      <c r="OVP11" s="11"/>
      <c r="OVQ11" s="11"/>
      <c r="OVR11" s="11"/>
      <c r="OVS11" s="11"/>
      <c r="OVT11" s="11"/>
      <c r="OVU11" s="11"/>
      <c r="OVV11" s="11"/>
      <c r="OVW11" s="11"/>
      <c r="OVX11" s="11"/>
      <c r="OVY11" s="11"/>
      <c r="OVZ11" s="11"/>
      <c r="OWA11" s="11"/>
      <c r="OWB11" s="11"/>
      <c r="OWC11" s="11"/>
      <c r="OWD11" s="11"/>
      <c r="OWE11" s="11"/>
      <c r="OWF11" s="11"/>
      <c r="OWG11" s="11"/>
      <c r="OWH11" s="11"/>
      <c r="OWI11" s="11"/>
      <c r="OWJ11" s="11"/>
      <c r="OWK11" s="11"/>
      <c r="OWL11" s="11"/>
      <c r="OWM11" s="11"/>
      <c r="OWN11" s="11"/>
      <c r="OWO11" s="11"/>
      <c r="OWP11" s="11"/>
      <c r="OWQ11" s="11"/>
      <c r="OWR11" s="11"/>
      <c r="OWS11" s="11"/>
      <c r="OWT11" s="11"/>
      <c r="OWU11" s="11"/>
      <c r="OWV11" s="11"/>
      <c r="OWW11" s="11"/>
      <c r="OWX11" s="11"/>
      <c r="OWY11" s="11"/>
      <c r="OWZ11" s="11"/>
      <c r="OXA11" s="11"/>
      <c r="OXB11" s="11"/>
      <c r="OXC11" s="11"/>
      <c r="OXD11" s="11"/>
      <c r="OXE11" s="11"/>
      <c r="OXF11" s="11"/>
      <c r="OXG11" s="11"/>
      <c r="OXH11" s="11"/>
      <c r="OXI11" s="11"/>
      <c r="OXJ11" s="11"/>
      <c r="OXK11" s="11"/>
      <c r="OXL11" s="11"/>
      <c r="OXM11" s="11"/>
      <c r="OXN11" s="11"/>
      <c r="OXO11" s="11"/>
      <c r="OXP11" s="11"/>
      <c r="OXQ11" s="11"/>
      <c r="OXR11" s="11"/>
      <c r="OXS11" s="11"/>
      <c r="OXT11" s="11"/>
      <c r="OXU11" s="11"/>
      <c r="OXV11" s="11"/>
      <c r="OXW11" s="11"/>
      <c r="OXX11" s="11"/>
      <c r="OXY11" s="11"/>
      <c r="OXZ11" s="11"/>
      <c r="OYA11" s="11"/>
      <c r="OYB11" s="11"/>
      <c r="OYC11" s="11"/>
      <c r="OYD11" s="11"/>
      <c r="OYE11" s="11"/>
      <c r="OYF11" s="11"/>
      <c r="OYG11" s="11"/>
      <c r="OYH11" s="11"/>
      <c r="OYI11" s="11"/>
      <c r="OYJ11" s="11"/>
      <c r="OYK11" s="11"/>
      <c r="OYL11" s="11"/>
      <c r="OYM11" s="11"/>
      <c r="OYN11" s="11"/>
      <c r="OYO11" s="11"/>
      <c r="OYP11" s="11"/>
      <c r="OYQ11" s="11"/>
      <c r="OYR11" s="11"/>
      <c r="OYS11" s="11"/>
      <c r="OYT11" s="11"/>
      <c r="OYU11" s="11"/>
      <c r="OYV11" s="11"/>
      <c r="OYW11" s="11"/>
      <c r="OYX11" s="11"/>
      <c r="OYY11" s="11"/>
      <c r="OYZ11" s="11"/>
      <c r="OZA11" s="11"/>
      <c r="OZB11" s="11"/>
      <c r="OZC11" s="11"/>
      <c r="OZD11" s="11"/>
      <c r="OZE11" s="11"/>
      <c r="OZF11" s="11"/>
      <c r="OZG11" s="11"/>
      <c r="OZH11" s="11"/>
      <c r="OZI11" s="11"/>
      <c r="OZJ11" s="11"/>
      <c r="OZK11" s="11"/>
      <c r="OZL11" s="11"/>
      <c r="OZM11" s="11"/>
      <c r="OZN11" s="11"/>
      <c r="OZO11" s="11"/>
      <c r="OZP11" s="11"/>
      <c r="OZQ11" s="11"/>
      <c r="OZR11" s="11"/>
      <c r="OZS11" s="11"/>
      <c r="OZT11" s="11"/>
      <c r="OZU11" s="11"/>
      <c r="OZV11" s="11"/>
      <c r="OZW11" s="11"/>
      <c r="OZX11" s="11"/>
      <c r="OZY11" s="11"/>
      <c r="OZZ11" s="11"/>
      <c r="PAA11" s="11"/>
      <c r="PAB11" s="11"/>
      <c r="PAC11" s="11"/>
      <c r="PAD11" s="11"/>
      <c r="PAE11" s="11"/>
      <c r="PAF11" s="11"/>
      <c r="PAG11" s="11"/>
      <c r="PAH11" s="11"/>
      <c r="PAI11" s="11"/>
      <c r="PAJ11" s="11"/>
      <c r="PAK11" s="11"/>
      <c r="PAL11" s="11"/>
      <c r="PAM11" s="11"/>
      <c r="PAN11" s="11"/>
      <c r="PAO11" s="11"/>
      <c r="PAP11" s="11"/>
      <c r="PAQ11" s="11"/>
      <c r="PAR11" s="11"/>
      <c r="PAS11" s="11"/>
      <c r="PAT11" s="11"/>
      <c r="PAU11" s="11"/>
      <c r="PAV11" s="11"/>
      <c r="PAW11" s="11"/>
      <c r="PAX11" s="11"/>
      <c r="PAY11" s="11"/>
      <c r="PAZ11" s="11"/>
      <c r="PBA11" s="11"/>
      <c r="PBB11" s="11"/>
      <c r="PBC11" s="11"/>
      <c r="PBD11" s="11"/>
      <c r="PBE11" s="11"/>
      <c r="PBF11" s="11"/>
      <c r="PBG11" s="11"/>
      <c r="PBH11" s="11"/>
      <c r="PBI11" s="11"/>
      <c r="PBJ11" s="11"/>
      <c r="PBK11" s="11"/>
      <c r="PBL11" s="11"/>
      <c r="PBM11" s="11"/>
      <c r="PBN11" s="11"/>
      <c r="PBO11" s="11"/>
      <c r="PBP11" s="11"/>
      <c r="PBQ11" s="11"/>
      <c r="PBR11" s="11"/>
      <c r="PBS11" s="11"/>
      <c r="PBT11" s="11"/>
      <c r="PBU11" s="11"/>
      <c r="PBV11" s="11"/>
      <c r="PBW11" s="11"/>
      <c r="PBX11" s="11"/>
      <c r="PBY11" s="11"/>
      <c r="PBZ11" s="11"/>
      <c r="PCA11" s="11"/>
      <c r="PCB11" s="11"/>
      <c r="PCC11" s="11"/>
      <c r="PCD11" s="11"/>
      <c r="PCE11" s="11"/>
      <c r="PCF11" s="11"/>
      <c r="PCG11" s="11"/>
      <c r="PCH11" s="11"/>
      <c r="PCI11" s="11"/>
      <c r="PCJ11" s="11"/>
      <c r="PCK11" s="11"/>
      <c r="PCL11" s="11"/>
      <c r="PCM11" s="11"/>
      <c r="PCN11" s="11"/>
      <c r="PCO11" s="11"/>
      <c r="PCP11" s="11"/>
      <c r="PCQ11" s="11"/>
      <c r="PCR11" s="11"/>
      <c r="PCS11" s="11"/>
      <c r="PCT11" s="11"/>
      <c r="PCU11" s="11"/>
      <c r="PCV11" s="11"/>
      <c r="PCW11" s="11"/>
      <c r="PCX11" s="11"/>
      <c r="PCY11" s="11"/>
      <c r="PCZ11" s="11"/>
      <c r="PDA11" s="11"/>
      <c r="PDB11" s="11"/>
      <c r="PDC11" s="11"/>
      <c r="PDD11" s="11"/>
      <c r="PDE11" s="11"/>
      <c r="PDF11" s="11"/>
      <c r="PDG11" s="11"/>
      <c r="PDH11" s="11"/>
      <c r="PDI11" s="11"/>
      <c r="PDJ11" s="11"/>
      <c r="PDK11" s="11"/>
      <c r="PDL11" s="11"/>
      <c r="PDM11" s="11"/>
      <c r="PDN11" s="11"/>
      <c r="PDO11" s="11"/>
      <c r="PDP11" s="11"/>
      <c r="PDQ11" s="11"/>
      <c r="PDR11" s="11"/>
      <c r="PDS11" s="11"/>
      <c r="PDT11" s="11"/>
      <c r="PDU11" s="11"/>
      <c r="PDV11" s="11"/>
      <c r="PDW11" s="11"/>
      <c r="PDX11" s="11"/>
      <c r="PDY11" s="11"/>
      <c r="PDZ11" s="11"/>
      <c r="PEA11" s="11"/>
      <c r="PEB11" s="11"/>
      <c r="PEC11" s="11"/>
      <c r="PED11" s="11"/>
      <c r="PEE11" s="11"/>
      <c r="PEF11" s="11"/>
      <c r="PEG11" s="11"/>
      <c r="PEH11" s="11"/>
      <c r="PEI11" s="11"/>
      <c r="PEJ11" s="11"/>
      <c r="PEK11" s="11"/>
      <c r="PEL11" s="11"/>
      <c r="PEM11" s="11"/>
      <c r="PEN11" s="11"/>
      <c r="PEO11" s="11"/>
      <c r="PEP11" s="11"/>
      <c r="PEQ11" s="11"/>
      <c r="PER11" s="11"/>
      <c r="PES11" s="11"/>
      <c r="PET11" s="11"/>
      <c r="PEU11" s="11"/>
      <c r="PEV11" s="11"/>
      <c r="PEW11" s="11"/>
      <c r="PEX11" s="11"/>
      <c r="PEY11" s="11"/>
      <c r="PEZ11" s="11"/>
      <c r="PFA11" s="11"/>
      <c r="PFB11" s="11"/>
      <c r="PFC11" s="11"/>
      <c r="PFD11" s="11"/>
      <c r="PFE11" s="11"/>
      <c r="PFF11" s="11"/>
      <c r="PFG11" s="11"/>
      <c r="PFH11" s="11"/>
      <c r="PFI11" s="11"/>
      <c r="PFJ11" s="11"/>
      <c r="PFK11" s="11"/>
      <c r="PFL11" s="11"/>
      <c r="PFM11" s="11"/>
      <c r="PFN11" s="11"/>
      <c r="PFO11" s="11"/>
      <c r="PFP11" s="11"/>
      <c r="PFQ11" s="11"/>
      <c r="PFR11" s="11"/>
      <c r="PFS11" s="11"/>
      <c r="PFT11" s="11"/>
      <c r="PFU11" s="11"/>
      <c r="PFV11" s="11"/>
      <c r="PFW11" s="11"/>
      <c r="PFX11" s="11"/>
      <c r="PFY11" s="11"/>
      <c r="PFZ11" s="11"/>
      <c r="PGA11" s="11"/>
      <c r="PGB11" s="11"/>
      <c r="PGC11" s="11"/>
      <c r="PGD11" s="11"/>
      <c r="PGE11" s="11"/>
      <c r="PGF11" s="11"/>
      <c r="PGG11" s="11"/>
      <c r="PGH11" s="11"/>
      <c r="PGI11" s="11"/>
      <c r="PGJ11" s="11"/>
      <c r="PGK11" s="11"/>
      <c r="PGL11" s="11"/>
      <c r="PGM11" s="11"/>
      <c r="PGN11" s="11"/>
      <c r="PGO11" s="11"/>
      <c r="PGP11" s="11"/>
      <c r="PGQ11" s="11"/>
      <c r="PGR11" s="11"/>
      <c r="PGS11" s="11"/>
      <c r="PGT11" s="11"/>
      <c r="PGU11" s="11"/>
      <c r="PGV11" s="11"/>
      <c r="PGW11" s="11"/>
      <c r="PGX11" s="11"/>
      <c r="PGY11" s="11"/>
      <c r="PGZ11" s="11"/>
      <c r="PHA11" s="11"/>
      <c r="PHB11" s="11"/>
      <c r="PHC11" s="11"/>
      <c r="PHD11" s="11"/>
      <c r="PHE11" s="11"/>
      <c r="PHF11" s="11"/>
      <c r="PHG11" s="11"/>
      <c r="PHH11" s="11"/>
      <c r="PHI11" s="11"/>
      <c r="PHJ11" s="11"/>
      <c r="PHK11" s="11"/>
      <c r="PHL11" s="11"/>
      <c r="PHM11" s="11"/>
      <c r="PHN11" s="11"/>
      <c r="PHO11" s="11"/>
      <c r="PHP11" s="11"/>
      <c r="PHQ11" s="11"/>
      <c r="PHR11" s="11"/>
      <c r="PHS11" s="11"/>
      <c r="PHT11" s="11"/>
      <c r="PHU11" s="11"/>
      <c r="PHV11" s="11"/>
      <c r="PHW11" s="11"/>
      <c r="PHX11" s="11"/>
      <c r="PHY11" s="11"/>
      <c r="PHZ11" s="11"/>
      <c r="PIA11" s="11"/>
      <c r="PIB11" s="11"/>
      <c r="PIC11" s="11"/>
      <c r="PID11" s="11"/>
      <c r="PIE11" s="11"/>
      <c r="PIF11" s="11"/>
      <c r="PIG11" s="11"/>
      <c r="PIH11" s="11"/>
      <c r="PII11" s="11"/>
      <c r="PIJ11" s="11"/>
      <c r="PIK11" s="11"/>
      <c r="PIL11" s="11"/>
      <c r="PIM11" s="11"/>
      <c r="PIN11" s="11"/>
      <c r="PIO11" s="11"/>
      <c r="PIP11" s="11"/>
      <c r="PIQ11" s="11"/>
      <c r="PIR11" s="11"/>
      <c r="PIS11" s="11"/>
      <c r="PIT11" s="11"/>
      <c r="PIU11" s="11"/>
      <c r="PIV11" s="11"/>
      <c r="PIW11" s="11"/>
      <c r="PIX11" s="11"/>
      <c r="PIY11" s="11"/>
      <c r="PIZ11" s="11"/>
      <c r="PJA11" s="11"/>
      <c r="PJB11" s="11"/>
      <c r="PJC11" s="11"/>
      <c r="PJD11" s="11"/>
      <c r="PJE11" s="11"/>
      <c r="PJF11" s="11"/>
      <c r="PJG11" s="11"/>
      <c r="PJH11" s="11"/>
      <c r="PJI11" s="11"/>
      <c r="PJJ11" s="11"/>
      <c r="PJK11" s="11"/>
      <c r="PJL11" s="11"/>
      <c r="PJM11" s="11"/>
      <c r="PJN11" s="11"/>
      <c r="PJO11" s="11"/>
      <c r="PJP11" s="11"/>
      <c r="PJQ11" s="11"/>
      <c r="PJR11" s="11"/>
      <c r="PJS11" s="11"/>
      <c r="PJT11" s="11"/>
      <c r="PJU11" s="11"/>
      <c r="PJV11" s="11"/>
      <c r="PJW11" s="11"/>
      <c r="PJX11" s="11"/>
      <c r="PJY11" s="11"/>
      <c r="PJZ11" s="11"/>
      <c r="PKA11" s="11"/>
      <c r="PKB11" s="11"/>
      <c r="PKC11" s="11"/>
      <c r="PKD11" s="11"/>
      <c r="PKE11" s="11"/>
      <c r="PKF11" s="11"/>
      <c r="PKG11" s="11"/>
      <c r="PKH11" s="11"/>
      <c r="PKI11" s="11"/>
      <c r="PKJ11" s="11"/>
      <c r="PKK11" s="11"/>
      <c r="PKL11" s="11"/>
      <c r="PKM11" s="11"/>
      <c r="PKN11" s="11"/>
      <c r="PKO11" s="11"/>
      <c r="PKP11" s="11"/>
      <c r="PKQ11" s="11"/>
      <c r="PKR11" s="11"/>
      <c r="PKS11" s="11"/>
      <c r="PKT11" s="11"/>
      <c r="PKU11" s="11"/>
      <c r="PKV11" s="11"/>
      <c r="PKW11" s="11"/>
      <c r="PKX11" s="11"/>
      <c r="PKY11" s="11"/>
      <c r="PKZ11" s="11"/>
      <c r="PLA11" s="11"/>
      <c r="PLB11" s="11"/>
      <c r="PLC11" s="11"/>
      <c r="PLD11" s="11"/>
      <c r="PLE11" s="11"/>
      <c r="PLF11" s="11"/>
      <c r="PLG11" s="11"/>
      <c r="PLH11" s="11"/>
      <c r="PLI11" s="11"/>
      <c r="PLJ11" s="11"/>
      <c r="PLK11" s="11"/>
      <c r="PLL11" s="11"/>
      <c r="PLM11" s="11"/>
      <c r="PLN11" s="11"/>
      <c r="PLO11" s="11"/>
      <c r="PLP11" s="11"/>
      <c r="PLQ11" s="11"/>
      <c r="PLR11" s="11"/>
      <c r="PLS11" s="11"/>
      <c r="PLT11" s="11"/>
      <c r="PLU11" s="11"/>
      <c r="PLV11" s="11"/>
      <c r="PLW11" s="11"/>
      <c r="PLX11" s="11"/>
      <c r="PLY11" s="11"/>
      <c r="PLZ11" s="11"/>
      <c r="PMA11" s="11"/>
      <c r="PMB11" s="11"/>
      <c r="PMC11" s="11"/>
      <c r="PMD11" s="11"/>
      <c r="PME11" s="11"/>
      <c r="PMF11" s="11"/>
      <c r="PMG11" s="11"/>
      <c r="PMH11" s="11"/>
      <c r="PMI11" s="11"/>
      <c r="PMJ11" s="11"/>
      <c r="PMK11" s="11"/>
      <c r="PML11" s="11"/>
      <c r="PMM11" s="11"/>
      <c r="PMN11" s="11"/>
      <c r="PMO11" s="11"/>
      <c r="PMP11" s="11"/>
      <c r="PMQ11" s="11"/>
      <c r="PMR11" s="11"/>
      <c r="PMS11" s="11"/>
      <c r="PMT11" s="11"/>
      <c r="PMU11" s="11"/>
      <c r="PMV11" s="11"/>
      <c r="PMW11" s="11"/>
      <c r="PMX11" s="11"/>
      <c r="PMY11" s="11"/>
      <c r="PMZ11" s="11"/>
      <c r="PNA11" s="11"/>
      <c r="PNB11" s="11"/>
      <c r="PNC11" s="11"/>
      <c r="PND11" s="11"/>
      <c r="PNE11" s="11"/>
      <c r="PNF11" s="11"/>
      <c r="PNG11" s="11"/>
      <c r="PNH11" s="11"/>
      <c r="PNI11" s="11"/>
      <c r="PNJ11" s="11"/>
      <c r="PNK11" s="11"/>
      <c r="PNL11" s="11"/>
      <c r="PNM11" s="11"/>
      <c r="PNN11" s="11"/>
      <c r="PNO11" s="11"/>
      <c r="PNP11" s="11"/>
      <c r="PNQ11" s="11"/>
      <c r="PNR11" s="11"/>
      <c r="PNS11" s="11"/>
      <c r="PNT11" s="11"/>
      <c r="PNU11" s="11"/>
      <c r="PNV11" s="11"/>
      <c r="PNW11" s="11"/>
      <c r="PNX11" s="11"/>
      <c r="PNY11" s="11"/>
      <c r="PNZ11" s="11"/>
      <c r="POA11" s="11"/>
      <c r="POB11" s="11"/>
      <c r="POC11" s="11"/>
      <c r="POD11" s="11"/>
      <c r="POE11" s="11"/>
      <c r="POF11" s="11"/>
      <c r="POG11" s="11"/>
      <c r="POH11" s="11"/>
      <c r="POI11" s="11"/>
      <c r="POJ11" s="11"/>
      <c r="POK11" s="11"/>
      <c r="POL11" s="11"/>
      <c r="POM11" s="11"/>
      <c r="PON11" s="11"/>
      <c r="POO11" s="11"/>
      <c r="POP11" s="11"/>
      <c r="POQ11" s="11"/>
      <c r="POR11" s="11"/>
      <c r="POS11" s="11"/>
      <c r="POT11" s="11"/>
      <c r="POU11" s="11"/>
      <c r="POV11" s="11"/>
      <c r="POW11" s="11"/>
      <c r="POX11" s="11"/>
      <c r="POY11" s="11"/>
      <c r="POZ11" s="11"/>
      <c r="PPA11" s="11"/>
      <c r="PPB11" s="11"/>
      <c r="PPC11" s="11"/>
      <c r="PPD11" s="11"/>
      <c r="PPE11" s="11"/>
      <c r="PPF11" s="11"/>
      <c r="PPG11" s="11"/>
      <c r="PPH11" s="11"/>
      <c r="PPI11" s="11"/>
      <c r="PPJ11" s="11"/>
      <c r="PPK11" s="11"/>
      <c r="PPL11" s="11"/>
      <c r="PPM11" s="11"/>
      <c r="PPN11" s="11"/>
      <c r="PPO11" s="11"/>
      <c r="PPP11" s="11"/>
      <c r="PPQ11" s="11"/>
      <c r="PPR11" s="11"/>
      <c r="PPS11" s="11"/>
      <c r="PPT11" s="11"/>
      <c r="PPU11" s="11"/>
      <c r="PPV11" s="11"/>
      <c r="PPW11" s="11"/>
      <c r="PPX11" s="11"/>
      <c r="PPY11" s="11"/>
      <c r="PPZ11" s="11"/>
      <c r="PQA11" s="11"/>
      <c r="PQB11" s="11"/>
      <c r="PQC11" s="11"/>
      <c r="PQD11" s="11"/>
      <c r="PQE11" s="11"/>
      <c r="PQF11" s="11"/>
      <c r="PQG11" s="11"/>
      <c r="PQH11" s="11"/>
      <c r="PQI11" s="11"/>
      <c r="PQJ11" s="11"/>
      <c r="PQK11" s="11"/>
      <c r="PQL11" s="11"/>
      <c r="PQM11" s="11"/>
      <c r="PQN11" s="11"/>
      <c r="PQO11" s="11"/>
      <c r="PQP11" s="11"/>
      <c r="PQQ11" s="11"/>
      <c r="PQR11" s="11"/>
      <c r="PQS11" s="11"/>
      <c r="PQT11" s="11"/>
      <c r="PQU11" s="11"/>
      <c r="PQV11" s="11"/>
      <c r="PQW11" s="11"/>
      <c r="PQX11" s="11"/>
      <c r="PQY11" s="11"/>
      <c r="PQZ11" s="11"/>
      <c r="PRA11" s="11"/>
      <c r="PRB11" s="11"/>
      <c r="PRC11" s="11"/>
      <c r="PRD11" s="11"/>
      <c r="PRE11" s="11"/>
      <c r="PRF11" s="11"/>
      <c r="PRG11" s="11"/>
      <c r="PRH11" s="11"/>
      <c r="PRI11" s="11"/>
      <c r="PRJ11" s="11"/>
      <c r="PRK11" s="11"/>
      <c r="PRL11" s="11"/>
      <c r="PRM11" s="11"/>
      <c r="PRN11" s="11"/>
      <c r="PRO11" s="11"/>
      <c r="PRP11" s="11"/>
      <c r="PRQ11" s="11"/>
      <c r="PRR11" s="11"/>
      <c r="PRS11" s="11"/>
      <c r="PRT11" s="11"/>
      <c r="PRU11" s="11"/>
      <c r="PRV11" s="11"/>
      <c r="PRW11" s="11"/>
      <c r="PRX11" s="11"/>
      <c r="PRY11" s="11"/>
      <c r="PRZ11" s="11"/>
      <c r="PSA11" s="11"/>
      <c r="PSB11" s="11"/>
      <c r="PSC11" s="11"/>
      <c r="PSD11" s="11"/>
      <c r="PSE11" s="11"/>
      <c r="PSF11" s="11"/>
      <c r="PSG11" s="11"/>
      <c r="PSH11" s="11"/>
      <c r="PSI11" s="11"/>
      <c r="PSJ11" s="11"/>
      <c r="PSK11" s="11"/>
      <c r="PSL11" s="11"/>
      <c r="PSM11" s="11"/>
      <c r="PSN11" s="11"/>
      <c r="PSO11" s="11"/>
      <c r="PSP11" s="11"/>
      <c r="PSQ11" s="11"/>
      <c r="PSR11" s="11"/>
      <c r="PSS11" s="11"/>
      <c r="PST11" s="11"/>
      <c r="PSU11" s="11"/>
      <c r="PSV11" s="11"/>
      <c r="PSW11" s="11"/>
      <c r="PSX11" s="11"/>
      <c r="PSY11" s="11"/>
      <c r="PSZ11" s="11"/>
      <c r="PTA11" s="11"/>
      <c r="PTB11" s="11"/>
      <c r="PTC11" s="11"/>
      <c r="PTD11" s="11"/>
      <c r="PTE11" s="11"/>
      <c r="PTF11" s="11"/>
      <c r="PTG11" s="11"/>
      <c r="PTH11" s="11"/>
      <c r="PTI11" s="11"/>
      <c r="PTJ11" s="11"/>
      <c r="PTK11" s="11"/>
      <c r="PTL11" s="11"/>
      <c r="PTM11" s="11"/>
      <c r="PTN11" s="11"/>
      <c r="PTO11" s="11"/>
      <c r="PTP11" s="11"/>
      <c r="PTQ11" s="11"/>
      <c r="PTR11" s="11"/>
      <c r="PTS11" s="11"/>
      <c r="PTT11" s="11"/>
      <c r="PTU11" s="11"/>
      <c r="PTV11" s="11"/>
      <c r="PTW11" s="11"/>
      <c r="PTX11" s="11"/>
      <c r="PTY11" s="11"/>
      <c r="PTZ11" s="11"/>
      <c r="PUA11" s="11"/>
      <c r="PUB11" s="11"/>
      <c r="PUC11" s="11"/>
      <c r="PUD11" s="11"/>
      <c r="PUE11" s="11"/>
      <c r="PUF11" s="11"/>
      <c r="PUG11" s="11"/>
      <c r="PUH11" s="11"/>
      <c r="PUI11" s="11"/>
      <c r="PUJ11" s="11"/>
      <c r="PUK11" s="11"/>
      <c r="PUL11" s="11"/>
      <c r="PUM11" s="11"/>
      <c r="PUN11" s="11"/>
      <c r="PUO11" s="11"/>
      <c r="PUP11" s="11"/>
      <c r="PUQ11" s="11"/>
      <c r="PUR11" s="11"/>
      <c r="PUS11" s="11"/>
      <c r="PUT11" s="11"/>
      <c r="PUU11" s="11"/>
      <c r="PUV11" s="11"/>
      <c r="PUW11" s="11"/>
      <c r="PUX11" s="11"/>
      <c r="PUY11" s="11"/>
      <c r="PUZ11" s="11"/>
      <c r="PVA11" s="11"/>
      <c r="PVB11" s="11"/>
      <c r="PVC11" s="11"/>
      <c r="PVD11" s="11"/>
      <c r="PVE11" s="11"/>
      <c r="PVF11" s="11"/>
      <c r="PVG11" s="11"/>
      <c r="PVH11" s="11"/>
      <c r="PVI11" s="11"/>
      <c r="PVJ11" s="11"/>
      <c r="PVK11" s="11"/>
      <c r="PVL11" s="11"/>
      <c r="PVM11" s="11"/>
      <c r="PVN11" s="11"/>
      <c r="PVO11" s="11"/>
      <c r="PVP11" s="11"/>
      <c r="PVQ11" s="11"/>
      <c r="PVR11" s="11"/>
      <c r="PVS11" s="11"/>
      <c r="PVT11" s="11"/>
      <c r="PVU11" s="11"/>
      <c r="PVV11" s="11"/>
      <c r="PVW11" s="11"/>
      <c r="PVX11" s="11"/>
      <c r="PVY11" s="11"/>
      <c r="PVZ11" s="11"/>
      <c r="PWA11" s="11"/>
      <c r="PWB11" s="11"/>
      <c r="PWC11" s="11"/>
      <c r="PWD11" s="11"/>
      <c r="PWE11" s="11"/>
      <c r="PWF11" s="11"/>
      <c r="PWG11" s="11"/>
      <c r="PWH11" s="11"/>
      <c r="PWI11" s="11"/>
      <c r="PWJ11" s="11"/>
      <c r="PWK11" s="11"/>
      <c r="PWL11" s="11"/>
      <c r="PWM11" s="11"/>
      <c r="PWN11" s="11"/>
      <c r="PWO11" s="11"/>
      <c r="PWP11" s="11"/>
      <c r="PWQ11" s="11"/>
      <c r="PWR11" s="11"/>
      <c r="PWS11" s="11"/>
      <c r="PWT11" s="11"/>
      <c r="PWU11" s="11"/>
      <c r="PWV11" s="11"/>
      <c r="PWW11" s="11"/>
      <c r="PWX11" s="11"/>
      <c r="PWY11" s="11"/>
      <c r="PWZ11" s="11"/>
      <c r="PXA11" s="11"/>
      <c r="PXB11" s="11"/>
      <c r="PXC11" s="11"/>
      <c r="PXD11" s="11"/>
      <c r="PXE11" s="11"/>
      <c r="PXF11" s="11"/>
      <c r="PXG11" s="11"/>
      <c r="PXH11" s="11"/>
      <c r="PXI11" s="11"/>
      <c r="PXJ11" s="11"/>
      <c r="PXK11" s="11"/>
      <c r="PXL11" s="11"/>
      <c r="PXM11" s="11"/>
      <c r="PXN11" s="11"/>
      <c r="PXO11" s="11"/>
      <c r="PXP11" s="11"/>
      <c r="PXQ11" s="11"/>
      <c r="PXR11" s="11"/>
      <c r="PXS11" s="11"/>
      <c r="PXT11" s="11"/>
      <c r="PXU11" s="11"/>
      <c r="PXV11" s="11"/>
      <c r="PXW11" s="11"/>
      <c r="PXX11" s="11"/>
      <c r="PXY11" s="11"/>
      <c r="PXZ11" s="11"/>
      <c r="PYA11" s="11"/>
      <c r="PYB11" s="11"/>
      <c r="PYC11" s="11"/>
      <c r="PYD11" s="11"/>
      <c r="PYE11" s="11"/>
      <c r="PYF11" s="11"/>
      <c r="PYG11" s="11"/>
      <c r="PYH11" s="11"/>
      <c r="PYI11" s="11"/>
      <c r="PYJ11" s="11"/>
      <c r="PYK11" s="11"/>
      <c r="PYL11" s="11"/>
      <c r="PYM11" s="11"/>
      <c r="PYN11" s="11"/>
      <c r="PYO11" s="11"/>
      <c r="PYP11" s="11"/>
      <c r="PYQ11" s="11"/>
      <c r="PYR11" s="11"/>
      <c r="PYS11" s="11"/>
      <c r="PYT11" s="11"/>
      <c r="PYU11" s="11"/>
      <c r="PYV11" s="11"/>
      <c r="PYW11" s="11"/>
      <c r="PYX11" s="11"/>
      <c r="PYY11" s="11"/>
      <c r="PYZ11" s="11"/>
      <c r="PZA11" s="11"/>
      <c r="PZB11" s="11"/>
      <c r="PZC11" s="11"/>
      <c r="PZD11" s="11"/>
      <c r="PZE11" s="11"/>
      <c r="PZF11" s="11"/>
      <c r="PZG11" s="11"/>
      <c r="PZH11" s="11"/>
      <c r="PZI11" s="11"/>
      <c r="PZJ11" s="11"/>
      <c r="PZK11" s="11"/>
      <c r="PZL11" s="11"/>
      <c r="PZM11" s="11"/>
      <c r="PZN11" s="11"/>
      <c r="PZO11" s="11"/>
      <c r="PZP11" s="11"/>
      <c r="PZQ11" s="11"/>
      <c r="PZR11" s="11"/>
      <c r="PZS11" s="11"/>
      <c r="PZT11" s="11"/>
      <c r="PZU11" s="11"/>
      <c r="PZV11" s="11"/>
      <c r="PZW11" s="11"/>
      <c r="PZX11" s="11"/>
      <c r="PZY11" s="11"/>
      <c r="PZZ11" s="11"/>
      <c r="QAA11" s="11"/>
      <c r="QAB11" s="11"/>
      <c r="QAC11" s="11"/>
      <c r="QAD11" s="11"/>
      <c r="QAE11" s="11"/>
      <c r="QAF11" s="11"/>
      <c r="QAG11" s="11"/>
      <c r="QAH11" s="11"/>
      <c r="QAI11" s="11"/>
      <c r="QAJ11" s="11"/>
      <c r="QAK11" s="11"/>
      <c r="QAL11" s="11"/>
      <c r="QAM11" s="11"/>
      <c r="QAN11" s="11"/>
      <c r="QAO11" s="11"/>
      <c r="QAP11" s="11"/>
      <c r="QAQ11" s="11"/>
      <c r="QAR11" s="11"/>
      <c r="QAS11" s="11"/>
      <c r="QAT11" s="11"/>
      <c r="QAU11" s="11"/>
      <c r="QAV11" s="11"/>
      <c r="QAW11" s="11"/>
      <c r="QAX11" s="11"/>
      <c r="QAY11" s="11"/>
      <c r="QAZ11" s="11"/>
      <c r="QBA11" s="11"/>
      <c r="QBB11" s="11"/>
      <c r="QBC11" s="11"/>
      <c r="QBD11" s="11"/>
      <c r="QBE11" s="11"/>
      <c r="QBF11" s="11"/>
      <c r="QBG11" s="11"/>
      <c r="QBH11" s="11"/>
      <c r="QBI11" s="11"/>
      <c r="QBJ11" s="11"/>
      <c r="QBK11" s="11"/>
      <c r="QBL11" s="11"/>
      <c r="QBM11" s="11"/>
      <c r="QBN11" s="11"/>
      <c r="QBO11" s="11"/>
      <c r="QBP11" s="11"/>
      <c r="QBQ11" s="11"/>
      <c r="QBR11" s="11"/>
      <c r="QBS11" s="11"/>
      <c r="QBT11" s="11"/>
      <c r="QBU11" s="11"/>
      <c r="QBV11" s="11"/>
      <c r="QBW11" s="11"/>
      <c r="QBX11" s="11"/>
      <c r="QBY11" s="11"/>
      <c r="QBZ11" s="11"/>
      <c r="QCA11" s="11"/>
      <c r="QCB11" s="11"/>
      <c r="QCC11" s="11"/>
      <c r="QCD11" s="11"/>
      <c r="QCE11" s="11"/>
      <c r="QCF11" s="11"/>
      <c r="QCG11" s="11"/>
      <c r="QCH11" s="11"/>
      <c r="QCI11" s="11"/>
      <c r="QCJ11" s="11"/>
      <c r="QCK11" s="11"/>
      <c r="QCL11" s="11"/>
      <c r="QCM11" s="11"/>
      <c r="QCN11" s="11"/>
      <c r="QCO11" s="11"/>
      <c r="QCP11" s="11"/>
      <c r="QCQ11" s="11"/>
      <c r="QCR11" s="11"/>
      <c r="QCS11" s="11"/>
      <c r="QCT11" s="11"/>
      <c r="QCU11" s="11"/>
      <c r="QCV11" s="11"/>
      <c r="QCW11" s="11"/>
      <c r="QCX11" s="11"/>
      <c r="QCY11" s="11"/>
      <c r="QCZ11" s="11"/>
      <c r="QDA11" s="11"/>
      <c r="QDB11" s="11"/>
      <c r="QDC11" s="11"/>
      <c r="QDD11" s="11"/>
      <c r="QDE11" s="11"/>
      <c r="QDF11" s="11"/>
      <c r="QDG11" s="11"/>
      <c r="QDH11" s="11"/>
      <c r="QDI11" s="11"/>
      <c r="QDJ11" s="11"/>
      <c r="QDK11" s="11"/>
      <c r="QDL11" s="11"/>
      <c r="QDM11" s="11"/>
      <c r="QDN11" s="11"/>
      <c r="QDO11" s="11"/>
      <c r="QDP11" s="11"/>
      <c r="QDQ11" s="11"/>
      <c r="QDR11" s="11"/>
      <c r="QDS11" s="11"/>
      <c r="QDT11" s="11"/>
      <c r="QDU11" s="11"/>
      <c r="QDV11" s="11"/>
      <c r="QDW11" s="11"/>
      <c r="QDX11" s="11"/>
      <c r="QDY11" s="11"/>
      <c r="QDZ11" s="11"/>
      <c r="QEA11" s="11"/>
      <c r="QEB11" s="11"/>
      <c r="QEC11" s="11"/>
      <c r="QED11" s="11"/>
      <c r="QEE11" s="11"/>
      <c r="QEF11" s="11"/>
      <c r="QEG11" s="11"/>
      <c r="QEH11" s="11"/>
      <c r="QEI11" s="11"/>
      <c r="QEJ11" s="11"/>
      <c r="QEK11" s="11"/>
      <c r="QEL11" s="11"/>
      <c r="QEM11" s="11"/>
      <c r="QEN11" s="11"/>
      <c r="QEO11" s="11"/>
      <c r="QEP11" s="11"/>
      <c r="QEQ11" s="11"/>
      <c r="QER11" s="11"/>
      <c r="QES11" s="11"/>
      <c r="QET11" s="11"/>
      <c r="QEU11" s="11"/>
      <c r="QEV11" s="11"/>
      <c r="QEW11" s="11"/>
      <c r="QEX11" s="11"/>
      <c r="QEY11" s="11"/>
      <c r="QEZ11" s="11"/>
      <c r="QFA11" s="11"/>
      <c r="QFB11" s="11"/>
      <c r="QFC11" s="11"/>
      <c r="QFD11" s="11"/>
      <c r="QFE11" s="11"/>
      <c r="QFF11" s="11"/>
      <c r="QFG11" s="11"/>
      <c r="QFH11" s="11"/>
      <c r="QFI11" s="11"/>
      <c r="QFJ11" s="11"/>
      <c r="QFK11" s="11"/>
      <c r="QFL11" s="11"/>
      <c r="QFM11" s="11"/>
      <c r="QFN11" s="11"/>
      <c r="QFO11" s="11"/>
      <c r="QFP11" s="11"/>
      <c r="QFQ11" s="11"/>
      <c r="QFR11" s="11"/>
      <c r="QFS11" s="11"/>
      <c r="QFT11" s="11"/>
      <c r="QFU11" s="11"/>
      <c r="QFV11" s="11"/>
      <c r="QFW11" s="11"/>
      <c r="QFX11" s="11"/>
      <c r="QFY11" s="11"/>
      <c r="QFZ11" s="11"/>
      <c r="QGA11" s="11"/>
      <c r="QGB11" s="11"/>
      <c r="QGC11" s="11"/>
      <c r="QGD11" s="11"/>
      <c r="QGE11" s="11"/>
      <c r="QGF11" s="11"/>
      <c r="QGG11" s="11"/>
      <c r="QGH11" s="11"/>
      <c r="QGI11" s="11"/>
      <c r="QGJ11" s="11"/>
      <c r="QGK11" s="11"/>
      <c r="QGL11" s="11"/>
      <c r="QGM11" s="11"/>
      <c r="QGN11" s="11"/>
      <c r="QGO11" s="11"/>
      <c r="QGP11" s="11"/>
      <c r="QGQ11" s="11"/>
      <c r="QGR11" s="11"/>
      <c r="QGS11" s="11"/>
      <c r="QGT11" s="11"/>
      <c r="QGU11" s="11"/>
      <c r="QGV11" s="11"/>
      <c r="QGW11" s="11"/>
      <c r="QGX11" s="11"/>
      <c r="QGY11" s="11"/>
      <c r="QGZ11" s="11"/>
      <c r="QHA11" s="11"/>
      <c r="QHB11" s="11"/>
      <c r="QHC11" s="11"/>
      <c r="QHD11" s="11"/>
      <c r="QHE11" s="11"/>
      <c r="QHF11" s="11"/>
      <c r="QHG11" s="11"/>
      <c r="QHH11" s="11"/>
      <c r="QHI11" s="11"/>
      <c r="QHJ11" s="11"/>
      <c r="QHK11" s="11"/>
      <c r="QHL11" s="11"/>
      <c r="QHM11" s="11"/>
      <c r="QHN11" s="11"/>
      <c r="QHO11" s="11"/>
      <c r="QHP11" s="11"/>
      <c r="QHQ11" s="11"/>
      <c r="QHR11" s="11"/>
      <c r="QHS11" s="11"/>
      <c r="QHT11" s="11"/>
      <c r="QHU11" s="11"/>
      <c r="QHV11" s="11"/>
      <c r="QHW11" s="11"/>
      <c r="QHX11" s="11"/>
      <c r="QHY11" s="11"/>
      <c r="QHZ11" s="11"/>
      <c r="QIA11" s="11"/>
      <c r="QIB11" s="11"/>
      <c r="QIC11" s="11"/>
      <c r="QID11" s="11"/>
      <c r="QIE11" s="11"/>
      <c r="QIF11" s="11"/>
      <c r="QIG11" s="11"/>
      <c r="QIH11" s="11"/>
      <c r="QII11" s="11"/>
      <c r="QIJ11" s="11"/>
      <c r="QIK11" s="11"/>
      <c r="QIL11" s="11"/>
      <c r="QIM11" s="11"/>
      <c r="QIN11" s="11"/>
      <c r="QIO11" s="11"/>
      <c r="QIP11" s="11"/>
      <c r="QIQ11" s="11"/>
      <c r="QIR11" s="11"/>
      <c r="QIS11" s="11"/>
      <c r="QIT11" s="11"/>
      <c r="QIU11" s="11"/>
      <c r="QIV11" s="11"/>
      <c r="QIW11" s="11"/>
      <c r="QIX11" s="11"/>
      <c r="QIY11" s="11"/>
      <c r="QIZ11" s="11"/>
      <c r="QJA11" s="11"/>
      <c r="QJB11" s="11"/>
      <c r="QJC11" s="11"/>
      <c r="QJD11" s="11"/>
      <c r="QJE11" s="11"/>
      <c r="QJF11" s="11"/>
      <c r="QJG11" s="11"/>
      <c r="QJH11" s="11"/>
      <c r="QJI11" s="11"/>
      <c r="QJJ11" s="11"/>
      <c r="QJK11" s="11"/>
      <c r="QJL11" s="11"/>
      <c r="QJM11" s="11"/>
      <c r="QJN11" s="11"/>
      <c r="QJO11" s="11"/>
      <c r="QJP11" s="11"/>
      <c r="QJQ11" s="11"/>
      <c r="QJR11" s="11"/>
      <c r="QJS11" s="11"/>
      <c r="QJT11" s="11"/>
      <c r="QJU11" s="11"/>
      <c r="QJV11" s="11"/>
      <c r="QJW11" s="11"/>
      <c r="QJX11" s="11"/>
      <c r="QJY11" s="11"/>
      <c r="QJZ11" s="11"/>
      <c r="QKA11" s="11"/>
      <c r="QKB11" s="11"/>
      <c r="QKC11" s="11"/>
      <c r="QKD11" s="11"/>
      <c r="QKE11" s="11"/>
      <c r="QKF11" s="11"/>
      <c r="QKG11" s="11"/>
      <c r="QKH11" s="11"/>
      <c r="QKI11" s="11"/>
      <c r="QKJ11" s="11"/>
      <c r="QKK11" s="11"/>
      <c r="QKL11" s="11"/>
      <c r="QKM11" s="11"/>
      <c r="QKN11" s="11"/>
      <c r="QKO11" s="11"/>
      <c r="QKP11" s="11"/>
      <c r="QKQ11" s="11"/>
      <c r="QKR11" s="11"/>
      <c r="QKS11" s="11"/>
      <c r="QKT11" s="11"/>
      <c r="QKU11" s="11"/>
      <c r="QKV11" s="11"/>
      <c r="QKW11" s="11"/>
      <c r="QKX11" s="11"/>
      <c r="QKY11" s="11"/>
      <c r="QKZ11" s="11"/>
      <c r="QLA11" s="11"/>
      <c r="QLB11" s="11"/>
      <c r="QLC11" s="11"/>
      <c r="QLD11" s="11"/>
      <c r="QLE11" s="11"/>
      <c r="QLF11" s="11"/>
      <c r="QLG11" s="11"/>
      <c r="QLH11" s="11"/>
      <c r="QLI11" s="11"/>
      <c r="QLJ11" s="11"/>
      <c r="QLK11" s="11"/>
      <c r="QLL11" s="11"/>
      <c r="QLM11" s="11"/>
      <c r="QLN11" s="11"/>
      <c r="QLO11" s="11"/>
      <c r="QLP11" s="11"/>
      <c r="QLQ11" s="11"/>
      <c r="QLR11" s="11"/>
      <c r="QLS11" s="11"/>
      <c r="QLT11" s="11"/>
      <c r="QLU11" s="11"/>
      <c r="QLV11" s="11"/>
      <c r="QLW11" s="11"/>
      <c r="QLX11" s="11"/>
      <c r="QLY11" s="11"/>
      <c r="QLZ11" s="11"/>
      <c r="QMA11" s="11"/>
      <c r="QMB11" s="11"/>
      <c r="QMC11" s="11"/>
      <c r="QMD11" s="11"/>
      <c r="QME11" s="11"/>
      <c r="QMF11" s="11"/>
      <c r="QMG11" s="11"/>
      <c r="QMH11" s="11"/>
      <c r="QMI11" s="11"/>
      <c r="QMJ11" s="11"/>
      <c r="QMK11" s="11"/>
      <c r="QML11" s="11"/>
      <c r="QMM11" s="11"/>
      <c r="QMN11" s="11"/>
      <c r="QMO11" s="11"/>
      <c r="QMP11" s="11"/>
      <c r="QMQ11" s="11"/>
      <c r="QMR11" s="11"/>
      <c r="QMS11" s="11"/>
      <c r="QMT11" s="11"/>
      <c r="QMU11" s="11"/>
      <c r="QMV11" s="11"/>
      <c r="QMW11" s="11"/>
      <c r="QMX11" s="11"/>
      <c r="QMY11" s="11"/>
      <c r="QMZ11" s="11"/>
      <c r="QNA11" s="11"/>
      <c r="QNB11" s="11"/>
      <c r="QNC11" s="11"/>
      <c r="QND11" s="11"/>
      <c r="QNE11" s="11"/>
      <c r="QNF11" s="11"/>
      <c r="QNG11" s="11"/>
      <c r="QNH11" s="11"/>
      <c r="QNI11" s="11"/>
      <c r="QNJ11" s="11"/>
      <c r="QNK11" s="11"/>
      <c r="QNL11" s="11"/>
      <c r="QNM11" s="11"/>
      <c r="QNN11" s="11"/>
      <c r="QNO11" s="11"/>
      <c r="QNP11" s="11"/>
      <c r="QNQ11" s="11"/>
      <c r="QNR11" s="11"/>
      <c r="QNS11" s="11"/>
      <c r="QNT11" s="11"/>
      <c r="QNU11" s="11"/>
      <c r="QNV11" s="11"/>
      <c r="QNW11" s="11"/>
      <c r="QNX11" s="11"/>
      <c r="QNY11" s="11"/>
      <c r="QNZ11" s="11"/>
      <c r="QOA11" s="11"/>
      <c r="QOB11" s="11"/>
      <c r="QOC11" s="11"/>
      <c r="QOD11" s="11"/>
      <c r="QOE11" s="11"/>
      <c r="QOF11" s="11"/>
      <c r="QOG11" s="11"/>
      <c r="QOH11" s="11"/>
      <c r="QOI11" s="11"/>
      <c r="QOJ11" s="11"/>
      <c r="QOK11" s="11"/>
      <c r="QOL11" s="11"/>
      <c r="QOM11" s="11"/>
      <c r="QON11" s="11"/>
      <c r="QOO11" s="11"/>
      <c r="QOP11" s="11"/>
      <c r="QOQ11" s="11"/>
      <c r="QOR11" s="11"/>
      <c r="QOS11" s="11"/>
      <c r="QOT11" s="11"/>
      <c r="QOU11" s="11"/>
      <c r="QOV11" s="11"/>
      <c r="QOW11" s="11"/>
      <c r="QOX11" s="11"/>
      <c r="QOY11" s="11"/>
      <c r="QOZ11" s="11"/>
      <c r="QPA11" s="11"/>
      <c r="QPB11" s="11"/>
      <c r="QPC11" s="11"/>
      <c r="QPD11" s="11"/>
      <c r="QPE11" s="11"/>
      <c r="QPF11" s="11"/>
      <c r="QPG11" s="11"/>
      <c r="QPH11" s="11"/>
      <c r="QPI11" s="11"/>
      <c r="QPJ11" s="11"/>
      <c r="QPK11" s="11"/>
      <c r="QPL11" s="11"/>
      <c r="QPM11" s="11"/>
      <c r="QPN11" s="11"/>
      <c r="QPO11" s="11"/>
      <c r="QPP11" s="11"/>
      <c r="QPQ11" s="11"/>
      <c r="QPR11" s="11"/>
      <c r="QPS11" s="11"/>
      <c r="QPT11" s="11"/>
      <c r="QPU11" s="11"/>
      <c r="QPV11" s="11"/>
      <c r="QPW11" s="11"/>
      <c r="QPX11" s="11"/>
      <c r="QPY11" s="11"/>
      <c r="QPZ11" s="11"/>
      <c r="QQA11" s="11"/>
      <c r="QQB11" s="11"/>
      <c r="QQC11" s="11"/>
      <c r="QQD11" s="11"/>
      <c r="QQE11" s="11"/>
      <c r="QQF11" s="11"/>
      <c r="QQG11" s="11"/>
      <c r="QQH11" s="11"/>
      <c r="QQI11" s="11"/>
      <c r="QQJ11" s="11"/>
      <c r="QQK11" s="11"/>
      <c r="QQL11" s="11"/>
      <c r="QQM11" s="11"/>
      <c r="QQN11" s="11"/>
      <c r="QQO11" s="11"/>
      <c r="QQP11" s="11"/>
      <c r="QQQ11" s="11"/>
      <c r="QQR11" s="11"/>
      <c r="QQS11" s="11"/>
      <c r="QQT11" s="11"/>
      <c r="QQU11" s="11"/>
      <c r="QQV11" s="11"/>
      <c r="QQW11" s="11"/>
      <c r="QQX11" s="11"/>
      <c r="QQY11" s="11"/>
      <c r="QQZ11" s="11"/>
      <c r="QRA11" s="11"/>
      <c r="QRB11" s="11"/>
      <c r="QRC11" s="11"/>
      <c r="QRD11" s="11"/>
      <c r="QRE11" s="11"/>
      <c r="QRF11" s="11"/>
      <c r="QRG11" s="11"/>
      <c r="QRH11" s="11"/>
      <c r="QRI11" s="11"/>
      <c r="QRJ11" s="11"/>
      <c r="QRK11" s="11"/>
      <c r="QRL11" s="11"/>
      <c r="QRM11" s="11"/>
      <c r="QRN11" s="11"/>
      <c r="QRO11" s="11"/>
      <c r="QRP11" s="11"/>
      <c r="QRQ11" s="11"/>
      <c r="QRR11" s="11"/>
      <c r="QRS11" s="11"/>
      <c r="QRT11" s="11"/>
      <c r="QRU11" s="11"/>
      <c r="QRV11" s="11"/>
      <c r="QRW11" s="11"/>
      <c r="QRX11" s="11"/>
      <c r="QRY11" s="11"/>
      <c r="QRZ11" s="11"/>
      <c r="QSA11" s="11"/>
      <c r="QSB11" s="11"/>
      <c r="QSC11" s="11"/>
      <c r="QSD11" s="11"/>
      <c r="QSE11" s="11"/>
      <c r="QSF11" s="11"/>
      <c r="QSG11" s="11"/>
      <c r="QSH11" s="11"/>
      <c r="QSI11" s="11"/>
      <c r="QSJ11" s="11"/>
      <c r="QSK11" s="11"/>
      <c r="QSL11" s="11"/>
      <c r="QSM11" s="11"/>
      <c r="QSN11" s="11"/>
      <c r="QSO11" s="11"/>
      <c r="QSP11" s="11"/>
      <c r="QSQ11" s="11"/>
      <c r="QSR11" s="11"/>
      <c r="QSS11" s="11"/>
      <c r="QST11" s="11"/>
      <c r="QSU11" s="11"/>
      <c r="QSV11" s="11"/>
      <c r="QSW11" s="11"/>
      <c r="QSX11" s="11"/>
      <c r="QSY11" s="11"/>
      <c r="QSZ11" s="11"/>
      <c r="QTA11" s="11"/>
      <c r="QTB11" s="11"/>
      <c r="QTC11" s="11"/>
      <c r="QTD11" s="11"/>
      <c r="QTE11" s="11"/>
      <c r="QTF11" s="11"/>
      <c r="QTG11" s="11"/>
      <c r="QTH11" s="11"/>
      <c r="QTI11" s="11"/>
      <c r="QTJ11" s="11"/>
      <c r="QTK11" s="11"/>
      <c r="QTL11" s="11"/>
      <c r="QTM11" s="11"/>
      <c r="QTN11" s="11"/>
      <c r="QTO11" s="11"/>
      <c r="QTP11" s="11"/>
      <c r="QTQ11" s="11"/>
      <c r="QTR11" s="11"/>
      <c r="QTS11" s="11"/>
      <c r="QTT11" s="11"/>
      <c r="QTU11" s="11"/>
      <c r="QTV11" s="11"/>
      <c r="QTW11" s="11"/>
      <c r="QTX11" s="11"/>
      <c r="QTY11" s="11"/>
      <c r="QTZ11" s="11"/>
      <c r="QUA11" s="11"/>
      <c r="QUB11" s="11"/>
      <c r="QUC11" s="11"/>
      <c r="QUD11" s="11"/>
      <c r="QUE11" s="11"/>
      <c r="QUF11" s="11"/>
      <c r="QUG11" s="11"/>
      <c r="QUH11" s="11"/>
      <c r="QUI11" s="11"/>
      <c r="QUJ11" s="11"/>
      <c r="QUK11" s="11"/>
      <c r="QUL11" s="11"/>
      <c r="QUM11" s="11"/>
      <c r="QUN11" s="11"/>
      <c r="QUO11" s="11"/>
      <c r="QUP11" s="11"/>
      <c r="QUQ11" s="11"/>
      <c r="QUR11" s="11"/>
      <c r="QUS11" s="11"/>
      <c r="QUT11" s="11"/>
      <c r="QUU11" s="11"/>
      <c r="QUV11" s="11"/>
      <c r="QUW11" s="11"/>
      <c r="QUX11" s="11"/>
      <c r="QUY11" s="11"/>
      <c r="QUZ11" s="11"/>
      <c r="QVA11" s="11"/>
      <c r="QVB11" s="11"/>
      <c r="QVC11" s="11"/>
      <c r="QVD11" s="11"/>
      <c r="QVE11" s="11"/>
      <c r="QVF11" s="11"/>
      <c r="QVG11" s="11"/>
      <c r="QVH11" s="11"/>
      <c r="QVI11" s="11"/>
      <c r="QVJ11" s="11"/>
      <c r="QVK11" s="11"/>
      <c r="QVL11" s="11"/>
      <c r="QVM11" s="11"/>
      <c r="QVN11" s="11"/>
      <c r="QVO11" s="11"/>
      <c r="QVP11" s="11"/>
      <c r="QVQ11" s="11"/>
      <c r="QVR11" s="11"/>
      <c r="QVS11" s="11"/>
      <c r="QVT11" s="11"/>
      <c r="QVU11" s="11"/>
      <c r="QVV11" s="11"/>
      <c r="QVW11" s="11"/>
      <c r="QVX11" s="11"/>
      <c r="QVY11" s="11"/>
      <c r="QVZ11" s="11"/>
      <c r="QWA11" s="11"/>
      <c r="QWB11" s="11"/>
      <c r="QWC11" s="11"/>
      <c r="QWD11" s="11"/>
      <c r="QWE11" s="11"/>
      <c r="QWF11" s="11"/>
      <c r="QWG11" s="11"/>
      <c r="QWH11" s="11"/>
      <c r="QWI11" s="11"/>
      <c r="QWJ11" s="11"/>
      <c r="QWK11" s="11"/>
      <c r="QWL11" s="11"/>
      <c r="QWM11" s="11"/>
      <c r="QWN11" s="11"/>
      <c r="QWO11" s="11"/>
      <c r="QWP11" s="11"/>
      <c r="QWQ11" s="11"/>
      <c r="QWR11" s="11"/>
      <c r="QWS11" s="11"/>
      <c r="QWT11" s="11"/>
      <c r="QWU11" s="11"/>
      <c r="QWV11" s="11"/>
      <c r="QWW11" s="11"/>
      <c r="QWX11" s="11"/>
      <c r="QWY11" s="11"/>
      <c r="QWZ11" s="11"/>
      <c r="QXA11" s="11"/>
      <c r="QXB11" s="11"/>
      <c r="QXC11" s="11"/>
      <c r="QXD11" s="11"/>
      <c r="QXE11" s="11"/>
      <c r="QXF11" s="11"/>
      <c r="QXG11" s="11"/>
      <c r="QXH11" s="11"/>
      <c r="QXI11" s="11"/>
      <c r="QXJ11" s="11"/>
      <c r="QXK11" s="11"/>
      <c r="QXL11" s="11"/>
      <c r="QXM11" s="11"/>
      <c r="QXN11" s="11"/>
      <c r="QXO11" s="11"/>
      <c r="QXP11" s="11"/>
      <c r="QXQ11" s="11"/>
      <c r="QXR11" s="11"/>
      <c r="QXS11" s="11"/>
      <c r="QXT11" s="11"/>
      <c r="QXU11" s="11"/>
      <c r="QXV11" s="11"/>
      <c r="QXW11" s="11"/>
      <c r="QXX11" s="11"/>
      <c r="QXY11" s="11"/>
      <c r="QXZ11" s="11"/>
      <c r="QYA11" s="11"/>
      <c r="QYB11" s="11"/>
      <c r="QYC11" s="11"/>
      <c r="QYD11" s="11"/>
      <c r="QYE11" s="11"/>
      <c r="QYF11" s="11"/>
      <c r="QYG11" s="11"/>
      <c r="QYH11" s="11"/>
      <c r="QYI11" s="11"/>
      <c r="QYJ11" s="11"/>
      <c r="QYK11" s="11"/>
      <c r="QYL11" s="11"/>
      <c r="QYM11" s="11"/>
      <c r="QYN11" s="11"/>
      <c r="QYO11" s="11"/>
      <c r="QYP11" s="11"/>
      <c r="QYQ11" s="11"/>
      <c r="QYR11" s="11"/>
      <c r="QYS11" s="11"/>
      <c r="QYT11" s="11"/>
      <c r="QYU11" s="11"/>
      <c r="QYV11" s="11"/>
      <c r="QYW11" s="11"/>
      <c r="QYX11" s="11"/>
      <c r="QYY11" s="11"/>
      <c r="QYZ11" s="11"/>
      <c r="QZA11" s="11"/>
      <c r="QZB11" s="11"/>
      <c r="QZC11" s="11"/>
      <c r="QZD11" s="11"/>
      <c r="QZE11" s="11"/>
      <c r="QZF11" s="11"/>
      <c r="QZG11" s="11"/>
      <c r="QZH11" s="11"/>
      <c r="QZI11" s="11"/>
      <c r="QZJ11" s="11"/>
      <c r="QZK11" s="11"/>
      <c r="QZL11" s="11"/>
      <c r="QZM11" s="11"/>
      <c r="QZN11" s="11"/>
      <c r="QZO11" s="11"/>
      <c r="QZP11" s="11"/>
      <c r="QZQ11" s="11"/>
      <c r="QZR11" s="11"/>
      <c r="QZS11" s="11"/>
      <c r="QZT11" s="11"/>
      <c r="QZU11" s="11"/>
      <c r="QZV11" s="11"/>
      <c r="QZW11" s="11"/>
      <c r="QZX11" s="11"/>
      <c r="QZY11" s="11"/>
      <c r="QZZ11" s="11"/>
      <c r="RAA11" s="11"/>
      <c r="RAB11" s="11"/>
      <c r="RAC11" s="11"/>
      <c r="RAD11" s="11"/>
      <c r="RAE11" s="11"/>
      <c r="RAF11" s="11"/>
      <c r="RAG11" s="11"/>
      <c r="RAH11" s="11"/>
      <c r="RAI11" s="11"/>
      <c r="RAJ11" s="11"/>
      <c r="RAK11" s="11"/>
      <c r="RAL11" s="11"/>
      <c r="RAM11" s="11"/>
      <c r="RAN11" s="11"/>
      <c r="RAO11" s="11"/>
      <c r="RAP11" s="11"/>
      <c r="RAQ11" s="11"/>
      <c r="RAR11" s="11"/>
      <c r="RAS11" s="11"/>
      <c r="RAT11" s="11"/>
      <c r="RAU11" s="11"/>
      <c r="RAV11" s="11"/>
      <c r="RAW11" s="11"/>
      <c r="RAX11" s="11"/>
      <c r="RAY11" s="11"/>
      <c r="RAZ11" s="11"/>
      <c r="RBA11" s="11"/>
      <c r="RBB11" s="11"/>
      <c r="RBC11" s="11"/>
      <c r="RBD11" s="11"/>
      <c r="RBE11" s="11"/>
      <c r="RBF11" s="11"/>
      <c r="RBG11" s="11"/>
      <c r="RBH11" s="11"/>
      <c r="RBI11" s="11"/>
      <c r="RBJ11" s="11"/>
      <c r="RBK11" s="11"/>
      <c r="RBL11" s="11"/>
      <c r="RBM11" s="11"/>
      <c r="RBN11" s="11"/>
      <c r="RBO11" s="11"/>
      <c r="RBP11" s="11"/>
      <c r="RBQ11" s="11"/>
      <c r="RBR11" s="11"/>
      <c r="RBS11" s="11"/>
      <c r="RBT11" s="11"/>
      <c r="RBU11" s="11"/>
      <c r="RBV11" s="11"/>
      <c r="RBW11" s="11"/>
      <c r="RBX11" s="11"/>
      <c r="RBY11" s="11"/>
      <c r="RBZ11" s="11"/>
      <c r="RCA11" s="11"/>
      <c r="RCB11" s="11"/>
      <c r="RCC11" s="11"/>
      <c r="RCD11" s="11"/>
      <c r="RCE11" s="11"/>
      <c r="RCF11" s="11"/>
      <c r="RCG11" s="11"/>
      <c r="RCH11" s="11"/>
      <c r="RCI11" s="11"/>
      <c r="RCJ11" s="11"/>
      <c r="RCK11" s="11"/>
      <c r="RCL11" s="11"/>
      <c r="RCM11" s="11"/>
      <c r="RCN11" s="11"/>
      <c r="RCO11" s="11"/>
      <c r="RCP11" s="11"/>
      <c r="RCQ11" s="11"/>
      <c r="RCR11" s="11"/>
      <c r="RCS11" s="11"/>
      <c r="RCT11" s="11"/>
      <c r="RCU11" s="11"/>
      <c r="RCV11" s="11"/>
      <c r="RCW11" s="11"/>
      <c r="RCX11" s="11"/>
      <c r="RCY11" s="11"/>
      <c r="RCZ11" s="11"/>
      <c r="RDA11" s="11"/>
      <c r="RDB11" s="11"/>
      <c r="RDC11" s="11"/>
      <c r="RDD11" s="11"/>
      <c r="RDE11" s="11"/>
      <c r="RDF11" s="11"/>
      <c r="RDG11" s="11"/>
      <c r="RDH11" s="11"/>
      <c r="RDI11" s="11"/>
      <c r="RDJ11" s="11"/>
      <c r="RDK11" s="11"/>
      <c r="RDL11" s="11"/>
      <c r="RDM11" s="11"/>
      <c r="RDN11" s="11"/>
      <c r="RDO11" s="11"/>
      <c r="RDP11" s="11"/>
      <c r="RDQ11" s="11"/>
      <c r="RDR11" s="11"/>
      <c r="RDS11" s="11"/>
      <c r="RDT11" s="11"/>
      <c r="RDU11" s="11"/>
      <c r="RDV11" s="11"/>
      <c r="RDW11" s="11"/>
      <c r="RDX11" s="11"/>
      <c r="RDY11" s="11"/>
      <c r="RDZ11" s="11"/>
      <c r="REA11" s="11"/>
      <c r="REB11" s="11"/>
      <c r="REC11" s="11"/>
      <c r="RED11" s="11"/>
      <c r="REE11" s="11"/>
      <c r="REF11" s="11"/>
      <c r="REG11" s="11"/>
      <c r="REH11" s="11"/>
      <c r="REI11" s="11"/>
      <c r="REJ11" s="11"/>
      <c r="REK11" s="11"/>
      <c r="REL11" s="11"/>
      <c r="REM11" s="11"/>
      <c r="REN11" s="11"/>
      <c r="REO11" s="11"/>
      <c r="REP11" s="11"/>
      <c r="REQ11" s="11"/>
      <c r="RER11" s="11"/>
      <c r="RES11" s="11"/>
      <c r="RET11" s="11"/>
      <c r="REU11" s="11"/>
      <c r="REV11" s="11"/>
      <c r="REW11" s="11"/>
      <c r="REX11" s="11"/>
      <c r="REY11" s="11"/>
      <c r="REZ11" s="11"/>
      <c r="RFA11" s="11"/>
      <c r="RFB11" s="11"/>
      <c r="RFC11" s="11"/>
      <c r="RFD11" s="11"/>
      <c r="RFE11" s="11"/>
      <c r="RFF11" s="11"/>
      <c r="RFG11" s="11"/>
      <c r="RFH11" s="11"/>
      <c r="RFI11" s="11"/>
      <c r="RFJ11" s="11"/>
      <c r="RFK11" s="11"/>
      <c r="RFL11" s="11"/>
      <c r="RFM11" s="11"/>
      <c r="RFN11" s="11"/>
      <c r="RFO11" s="11"/>
      <c r="RFP11" s="11"/>
      <c r="RFQ11" s="11"/>
      <c r="RFR11" s="11"/>
      <c r="RFS11" s="11"/>
      <c r="RFT11" s="11"/>
      <c r="RFU11" s="11"/>
      <c r="RFV11" s="11"/>
      <c r="RFW11" s="11"/>
      <c r="RFX11" s="11"/>
      <c r="RFY11" s="11"/>
      <c r="RFZ11" s="11"/>
      <c r="RGA11" s="11"/>
      <c r="RGB11" s="11"/>
      <c r="RGC11" s="11"/>
      <c r="RGD11" s="11"/>
      <c r="RGE11" s="11"/>
      <c r="RGF11" s="11"/>
      <c r="RGG11" s="11"/>
      <c r="RGH11" s="11"/>
      <c r="RGI11" s="11"/>
      <c r="RGJ11" s="11"/>
      <c r="RGK11" s="11"/>
      <c r="RGL11" s="11"/>
      <c r="RGM11" s="11"/>
      <c r="RGN11" s="11"/>
      <c r="RGO11" s="11"/>
      <c r="RGP11" s="11"/>
      <c r="RGQ11" s="11"/>
      <c r="RGR11" s="11"/>
      <c r="RGS11" s="11"/>
      <c r="RGT11" s="11"/>
      <c r="RGU11" s="11"/>
      <c r="RGV11" s="11"/>
      <c r="RGW11" s="11"/>
      <c r="RGX11" s="11"/>
      <c r="RGY11" s="11"/>
      <c r="RGZ11" s="11"/>
      <c r="RHA11" s="11"/>
      <c r="RHB11" s="11"/>
      <c r="RHC11" s="11"/>
      <c r="RHD11" s="11"/>
      <c r="RHE11" s="11"/>
      <c r="RHF11" s="11"/>
      <c r="RHG11" s="11"/>
      <c r="RHH11" s="11"/>
      <c r="RHI11" s="11"/>
      <c r="RHJ11" s="11"/>
      <c r="RHK11" s="11"/>
      <c r="RHL11" s="11"/>
      <c r="RHM11" s="11"/>
      <c r="RHN11" s="11"/>
      <c r="RHO11" s="11"/>
      <c r="RHP11" s="11"/>
      <c r="RHQ11" s="11"/>
      <c r="RHR11" s="11"/>
      <c r="RHS11" s="11"/>
      <c r="RHT11" s="11"/>
      <c r="RHU11" s="11"/>
      <c r="RHV11" s="11"/>
      <c r="RHW11" s="11"/>
      <c r="RHX11" s="11"/>
      <c r="RHY11" s="11"/>
      <c r="RHZ11" s="11"/>
      <c r="RIA11" s="11"/>
      <c r="RIB11" s="11"/>
      <c r="RIC11" s="11"/>
      <c r="RID11" s="11"/>
      <c r="RIE11" s="11"/>
      <c r="RIF11" s="11"/>
      <c r="RIG11" s="11"/>
      <c r="RIH11" s="11"/>
      <c r="RII11" s="11"/>
      <c r="RIJ11" s="11"/>
      <c r="RIK11" s="11"/>
      <c r="RIL11" s="11"/>
      <c r="RIM11" s="11"/>
      <c r="RIN11" s="11"/>
      <c r="RIO11" s="11"/>
      <c r="RIP11" s="11"/>
      <c r="RIQ11" s="11"/>
      <c r="RIR11" s="11"/>
      <c r="RIS11" s="11"/>
      <c r="RIT11" s="11"/>
      <c r="RIU11" s="11"/>
      <c r="RIV11" s="11"/>
      <c r="RIW11" s="11"/>
      <c r="RIX11" s="11"/>
      <c r="RIY11" s="11"/>
      <c r="RIZ11" s="11"/>
      <c r="RJA11" s="11"/>
      <c r="RJB11" s="11"/>
      <c r="RJC11" s="11"/>
      <c r="RJD11" s="11"/>
      <c r="RJE11" s="11"/>
      <c r="RJF11" s="11"/>
      <c r="RJG11" s="11"/>
      <c r="RJH11" s="11"/>
      <c r="RJI11" s="11"/>
      <c r="RJJ11" s="11"/>
      <c r="RJK11" s="11"/>
      <c r="RJL11" s="11"/>
      <c r="RJM11" s="11"/>
      <c r="RJN11" s="11"/>
      <c r="RJO11" s="11"/>
      <c r="RJP11" s="11"/>
      <c r="RJQ11" s="11"/>
      <c r="RJR11" s="11"/>
      <c r="RJS11" s="11"/>
      <c r="RJT11" s="11"/>
      <c r="RJU11" s="11"/>
      <c r="RJV11" s="11"/>
      <c r="RJW11" s="11"/>
      <c r="RJX11" s="11"/>
      <c r="RJY11" s="11"/>
      <c r="RJZ11" s="11"/>
      <c r="RKA11" s="11"/>
      <c r="RKB11" s="11"/>
      <c r="RKC11" s="11"/>
      <c r="RKD11" s="11"/>
      <c r="RKE11" s="11"/>
      <c r="RKF11" s="11"/>
      <c r="RKG11" s="11"/>
      <c r="RKH11" s="11"/>
      <c r="RKI11" s="11"/>
      <c r="RKJ11" s="11"/>
      <c r="RKK11" s="11"/>
      <c r="RKL11" s="11"/>
      <c r="RKM11" s="11"/>
      <c r="RKN11" s="11"/>
      <c r="RKO11" s="11"/>
      <c r="RKP11" s="11"/>
      <c r="RKQ11" s="11"/>
      <c r="RKR11" s="11"/>
      <c r="RKS11" s="11"/>
      <c r="RKT11" s="11"/>
      <c r="RKU11" s="11"/>
      <c r="RKV11" s="11"/>
      <c r="RKW11" s="11"/>
      <c r="RKX11" s="11"/>
      <c r="RKY11" s="11"/>
      <c r="RKZ11" s="11"/>
      <c r="RLA11" s="11"/>
      <c r="RLB11" s="11"/>
      <c r="RLC11" s="11"/>
      <c r="RLD11" s="11"/>
      <c r="RLE11" s="11"/>
      <c r="RLF11" s="11"/>
      <c r="RLG11" s="11"/>
      <c r="RLH11" s="11"/>
      <c r="RLI11" s="11"/>
      <c r="RLJ11" s="11"/>
      <c r="RLK11" s="11"/>
      <c r="RLL11" s="11"/>
      <c r="RLM11" s="11"/>
      <c r="RLN11" s="11"/>
      <c r="RLO11" s="11"/>
      <c r="RLP11" s="11"/>
      <c r="RLQ11" s="11"/>
      <c r="RLR11" s="11"/>
      <c r="RLS11" s="11"/>
      <c r="RLT11" s="11"/>
      <c r="RLU11" s="11"/>
      <c r="RLV11" s="11"/>
      <c r="RLW11" s="11"/>
      <c r="RLX11" s="11"/>
      <c r="RLY11" s="11"/>
      <c r="RLZ11" s="11"/>
      <c r="RMA11" s="11"/>
      <c r="RMB11" s="11"/>
      <c r="RMC11" s="11"/>
      <c r="RMD11" s="11"/>
      <c r="RME11" s="11"/>
      <c r="RMF11" s="11"/>
      <c r="RMG11" s="11"/>
      <c r="RMH11" s="11"/>
      <c r="RMI11" s="11"/>
      <c r="RMJ11" s="11"/>
      <c r="RMK11" s="11"/>
      <c r="RML11" s="11"/>
      <c r="RMM11" s="11"/>
      <c r="RMN11" s="11"/>
      <c r="RMO11" s="11"/>
      <c r="RMP11" s="11"/>
      <c r="RMQ11" s="11"/>
      <c r="RMR11" s="11"/>
      <c r="RMS11" s="11"/>
      <c r="RMT11" s="11"/>
      <c r="RMU11" s="11"/>
      <c r="RMV11" s="11"/>
      <c r="RMW11" s="11"/>
      <c r="RMX11" s="11"/>
      <c r="RMY11" s="11"/>
      <c r="RMZ11" s="11"/>
      <c r="RNA11" s="11"/>
      <c r="RNB11" s="11"/>
      <c r="RNC11" s="11"/>
      <c r="RND11" s="11"/>
      <c r="RNE11" s="11"/>
      <c r="RNF11" s="11"/>
      <c r="RNG11" s="11"/>
      <c r="RNH11" s="11"/>
      <c r="RNI11" s="11"/>
      <c r="RNJ11" s="11"/>
      <c r="RNK11" s="11"/>
      <c r="RNL11" s="11"/>
      <c r="RNM11" s="11"/>
      <c r="RNN11" s="11"/>
      <c r="RNO11" s="11"/>
      <c r="RNP11" s="11"/>
      <c r="RNQ11" s="11"/>
      <c r="RNR11" s="11"/>
      <c r="RNS11" s="11"/>
      <c r="RNT11" s="11"/>
      <c r="RNU11" s="11"/>
      <c r="RNV11" s="11"/>
      <c r="RNW11" s="11"/>
      <c r="RNX11" s="11"/>
      <c r="RNY11" s="11"/>
      <c r="RNZ11" s="11"/>
      <c r="ROA11" s="11"/>
      <c r="ROB11" s="11"/>
      <c r="ROC11" s="11"/>
      <c r="ROD11" s="11"/>
      <c r="ROE11" s="11"/>
      <c r="ROF11" s="11"/>
      <c r="ROG11" s="11"/>
      <c r="ROH11" s="11"/>
      <c r="ROI11" s="11"/>
      <c r="ROJ11" s="11"/>
      <c r="ROK11" s="11"/>
      <c r="ROL11" s="11"/>
      <c r="ROM11" s="11"/>
      <c r="RON11" s="11"/>
      <c r="ROO11" s="11"/>
      <c r="ROP11" s="11"/>
      <c r="ROQ11" s="11"/>
      <c r="ROR11" s="11"/>
      <c r="ROS11" s="11"/>
      <c r="ROT11" s="11"/>
      <c r="ROU11" s="11"/>
      <c r="ROV11" s="11"/>
      <c r="ROW11" s="11"/>
      <c r="ROX11" s="11"/>
      <c r="ROY11" s="11"/>
      <c r="ROZ11" s="11"/>
      <c r="RPA11" s="11"/>
      <c r="RPB11" s="11"/>
      <c r="RPC11" s="11"/>
      <c r="RPD11" s="11"/>
      <c r="RPE11" s="11"/>
      <c r="RPF11" s="11"/>
      <c r="RPG11" s="11"/>
      <c r="RPH11" s="11"/>
      <c r="RPI11" s="11"/>
      <c r="RPJ11" s="11"/>
      <c r="RPK11" s="11"/>
      <c r="RPL11" s="11"/>
      <c r="RPM11" s="11"/>
      <c r="RPN11" s="11"/>
      <c r="RPO11" s="11"/>
      <c r="RPP11" s="11"/>
      <c r="RPQ11" s="11"/>
      <c r="RPR11" s="11"/>
      <c r="RPS11" s="11"/>
      <c r="RPT11" s="11"/>
      <c r="RPU11" s="11"/>
      <c r="RPV11" s="11"/>
      <c r="RPW11" s="11"/>
      <c r="RPX11" s="11"/>
      <c r="RPY11" s="11"/>
      <c r="RPZ11" s="11"/>
      <c r="RQA11" s="11"/>
      <c r="RQB11" s="11"/>
      <c r="RQC11" s="11"/>
      <c r="RQD11" s="11"/>
      <c r="RQE11" s="11"/>
      <c r="RQF11" s="11"/>
      <c r="RQG11" s="11"/>
      <c r="RQH11" s="11"/>
      <c r="RQI11" s="11"/>
      <c r="RQJ11" s="11"/>
      <c r="RQK11" s="11"/>
      <c r="RQL11" s="11"/>
      <c r="RQM11" s="11"/>
      <c r="RQN11" s="11"/>
      <c r="RQO11" s="11"/>
      <c r="RQP11" s="11"/>
      <c r="RQQ11" s="11"/>
      <c r="RQR11" s="11"/>
      <c r="RQS11" s="11"/>
      <c r="RQT11" s="11"/>
      <c r="RQU11" s="11"/>
      <c r="RQV11" s="11"/>
      <c r="RQW11" s="11"/>
      <c r="RQX11" s="11"/>
      <c r="RQY11" s="11"/>
      <c r="RQZ11" s="11"/>
      <c r="RRA11" s="11"/>
      <c r="RRB11" s="11"/>
      <c r="RRC11" s="11"/>
      <c r="RRD11" s="11"/>
      <c r="RRE11" s="11"/>
      <c r="RRF11" s="11"/>
      <c r="RRG11" s="11"/>
      <c r="RRH11" s="11"/>
      <c r="RRI11" s="11"/>
      <c r="RRJ11" s="11"/>
      <c r="RRK11" s="11"/>
      <c r="RRL11" s="11"/>
      <c r="RRM11" s="11"/>
      <c r="RRN11" s="11"/>
      <c r="RRO11" s="11"/>
      <c r="RRP11" s="11"/>
      <c r="RRQ11" s="11"/>
      <c r="RRR11" s="11"/>
      <c r="RRS11" s="11"/>
      <c r="RRT11" s="11"/>
      <c r="RRU11" s="11"/>
      <c r="RRV11" s="11"/>
      <c r="RRW11" s="11"/>
      <c r="RRX11" s="11"/>
      <c r="RRY11" s="11"/>
      <c r="RRZ11" s="11"/>
      <c r="RSA11" s="11"/>
      <c r="RSB11" s="11"/>
      <c r="RSC11" s="11"/>
      <c r="RSD11" s="11"/>
      <c r="RSE11" s="11"/>
      <c r="RSF11" s="11"/>
      <c r="RSG11" s="11"/>
      <c r="RSH11" s="11"/>
      <c r="RSI11" s="11"/>
      <c r="RSJ11" s="11"/>
      <c r="RSK11" s="11"/>
      <c r="RSL11" s="11"/>
      <c r="RSM11" s="11"/>
      <c r="RSN11" s="11"/>
      <c r="RSO11" s="11"/>
      <c r="RSP11" s="11"/>
      <c r="RSQ11" s="11"/>
      <c r="RSR11" s="11"/>
      <c r="RSS11" s="11"/>
      <c r="RST11" s="11"/>
      <c r="RSU11" s="11"/>
      <c r="RSV11" s="11"/>
      <c r="RSW11" s="11"/>
      <c r="RSX11" s="11"/>
      <c r="RSY11" s="11"/>
      <c r="RSZ11" s="11"/>
      <c r="RTA11" s="11"/>
      <c r="RTB11" s="11"/>
      <c r="RTC11" s="11"/>
      <c r="RTD11" s="11"/>
      <c r="RTE11" s="11"/>
      <c r="RTF11" s="11"/>
      <c r="RTG11" s="11"/>
      <c r="RTH11" s="11"/>
      <c r="RTI11" s="11"/>
      <c r="RTJ11" s="11"/>
      <c r="RTK11" s="11"/>
      <c r="RTL11" s="11"/>
      <c r="RTM11" s="11"/>
      <c r="RTN11" s="11"/>
      <c r="RTO11" s="11"/>
      <c r="RTP11" s="11"/>
      <c r="RTQ11" s="11"/>
      <c r="RTR11" s="11"/>
      <c r="RTS11" s="11"/>
      <c r="RTT11" s="11"/>
      <c r="RTU11" s="11"/>
      <c r="RTV11" s="11"/>
      <c r="RTW11" s="11"/>
      <c r="RTX11" s="11"/>
      <c r="RTY11" s="11"/>
      <c r="RTZ11" s="11"/>
      <c r="RUA11" s="11"/>
      <c r="RUB11" s="11"/>
      <c r="RUC11" s="11"/>
      <c r="RUD11" s="11"/>
      <c r="RUE11" s="11"/>
      <c r="RUF11" s="11"/>
      <c r="RUG11" s="11"/>
      <c r="RUH11" s="11"/>
      <c r="RUI11" s="11"/>
      <c r="RUJ11" s="11"/>
      <c r="RUK11" s="11"/>
      <c r="RUL11" s="11"/>
      <c r="RUM11" s="11"/>
      <c r="RUN11" s="11"/>
      <c r="RUO11" s="11"/>
      <c r="RUP11" s="11"/>
      <c r="RUQ11" s="11"/>
      <c r="RUR11" s="11"/>
      <c r="RUS11" s="11"/>
      <c r="RUT11" s="11"/>
      <c r="RUU11" s="11"/>
      <c r="RUV11" s="11"/>
      <c r="RUW11" s="11"/>
      <c r="RUX11" s="11"/>
      <c r="RUY11" s="11"/>
      <c r="RUZ11" s="11"/>
      <c r="RVA11" s="11"/>
      <c r="RVB11" s="11"/>
      <c r="RVC11" s="11"/>
      <c r="RVD11" s="11"/>
      <c r="RVE11" s="11"/>
      <c r="RVF11" s="11"/>
      <c r="RVG11" s="11"/>
      <c r="RVH11" s="11"/>
      <c r="RVI11" s="11"/>
      <c r="RVJ11" s="11"/>
      <c r="RVK11" s="11"/>
      <c r="RVL11" s="11"/>
      <c r="RVM11" s="11"/>
      <c r="RVN11" s="11"/>
      <c r="RVO11" s="11"/>
      <c r="RVP11" s="11"/>
      <c r="RVQ11" s="11"/>
      <c r="RVR11" s="11"/>
      <c r="RVS11" s="11"/>
      <c r="RVT11" s="11"/>
      <c r="RVU11" s="11"/>
      <c r="RVV11" s="11"/>
      <c r="RVW11" s="11"/>
      <c r="RVX11" s="11"/>
      <c r="RVY11" s="11"/>
      <c r="RVZ11" s="11"/>
      <c r="RWA11" s="11"/>
      <c r="RWB11" s="11"/>
      <c r="RWC11" s="11"/>
      <c r="RWD11" s="11"/>
      <c r="RWE11" s="11"/>
      <c r="RWF11" s="11"/>
      <c r="RWG11" s="11"/>
      <c r="RWH11" s="11"/>
      <c r="RWI11" s="11"/>
      <c r="RWJ11" s="11"/>
      <c r="RWK11" s="11"/>
      <c r="RWL11" s="11"/>
      <c r="RWM11" s="11"/>
      <c r="RWN11" s="11"/>
      <c r="RWO11" s="11"/>
      <c r="RWP11" s="11"/>
      <c r="RWQ11" s="11"/>
      <c r="RWR11" s="11"/>
      <c r="RWS11" s="11"/>
      <c r="RWT11" s="11"/>
      <c r="RWU11" s="11"/>
      <c r="RWV11" s="11"/>
      <c r="RWW11" s="11"/>
      <c r="RWX11" s="11"/>
      <c r="RWY11" s="11"/>
      <c r="RWZ11" s="11"/>
      <c r="RXA11" s="11"/>
      <c r="RXB11" s="11"/>
      <c r="RXC11" s="11"/>
      <c r="RXD11" s="11"/>
      <c r="RXE11" s="11"/>
      <c r="RXF11" s="11"/>
      <c r="RXG11" s="11"/>
      <c r="RXH11" s="11"/>
      <c r="RXI11" s="11"/>
      <c r="RXJ11" s="11"/>
      <c r="RXK11" s="11"/>
      <c r="RXL11" s="11"/>
      <c r="RXM11" s="11"/>
      <c r="RXN11" s="11"/>
      <c r="RXO11" s="11"/>
      <c r="RXP11" s="11"/>
      <c r="RXQ11" s="11"/>
      <c r="RXR11" s="11"/>
      <c r="RXS11" s="11"/>
      <c r="RXT11" s="11"/>
      <c r="RXU11" s="11"/>
      <c r="RXV11" s="11"/>
      <c r="RXW11" s="11"/>
      <c r="RXX11" s="11"/>
      <c r="RXY11" s="11"/>
      <c r="RXZ11" s="11"/>
      <c r="RYA11" s="11"/>
      <c r="RYB11" s="11"/>
      <c r="RYC11" s="11"/>
      <c r="RYD11" s="11"/>
      <c r="RYE11" s="11"/>
      <c r="RYF11" s="11"/>
      <c r="RYG11" s="11"/>
      <c r="RYH11" s="11"/>
      <c r="RYI11" s="11"/>
      <c r="RYJ11" s="11"/>
      <c r="RYK11" s="11"/>
      <c r="RYL11" s="11"/>
      <c r="RYM11" s="11"/>
      <c r="RYN11" s="11"/>
      <c r="RYO11" s="11"/>
      <c r="RYP11" s="11"/>
      <c r="RYQ11" s="11"/>
      <c r="RYR11" s="11"/>
      <c r="RYS11" s="11"/>
      <c r="RYT11" s="11"/>
      <c r="RYU11" s="11"/>
      <c r="RYV11" s="11"/>
      <c r="RYW11" s="11"/>
      <c r="RYX11" s="11"/>
      <c r="RYY11" s="11"/>
      <c r="RYZ11" s="11"/>
      <c r="RZA11" s="11"/>
      <c r="RZB11" s="11"/>
      <c r="RZC11" s="11"/>
      <c r="RZD11" s="11"/>
      <c r="RZE11" s="11"/>
      <c r="RZF11" s="11"/>
      <c r="RZG11" s="11"/>
      <c r="RZH11" s="11"/>
      <c r="RZI11" s="11"/>
      <c r="RZJ11" s="11"/>
      <c r="RZK11" s="11"/>
      <c r="RZL11" s="11"/>
      <c r="RZM11" s="11"/>
      <c r="RZN11" s="11"/>
      <c r="RZO11" s="11"/>
      <c r="RZP11" s="11"/>
      <c r="RZQ11" s="11"/>
      <c r="RZR11" s="11"/>
      <c r="RZS11" s="11"/>
      <c r="RZT11" s="11"/>
      <c r="RZU11" s="11"/>
      <c r="RZV11" s="11"/>
      <c r="RZW11" s="11"/>
      <c r="RZX11" s="11"/>
      <c r="RZY11" s="11"/>
      <c r="RZZ11" s="11"/>
      <c r="SAA11" s="11"/>
      <c r="SAB11" s="11"/>
      <c r="SAC11" s="11"/>
      <c r="SAD11" s="11"/>
      <c r="SAE11" s="11"/>
      <c r="SAF11" s="11"/>
      <c r="SAG11" s="11"/>
      <c r="SAH11" s="11"/>
      <c r="SAI11" s="11"/>
      <c r="SAJ11" s="11"/>
      <c r="SAK11" s="11"/>
      <c r="SAL11" s="11"/>
      <c r="SAM11" s="11"/>
      <c r="SAN11" s="11"/>
      <c r="SAO11" s="11"/>
      <c r="SAP11" s="11"/>
      <c r="SAQ11" s="11"/>
      <c r="SAR11" s="11"/>
      <c r="SAS11" s="11"/>
      <c r="SAT11" s="11"/>
      <c r="SAU11" s="11"/>
      <c r="SAV11" s="11"/>
      <c r="SAW11" s="11"/>
      <c r="SAX11" s="11"/>
      <c r="SAY11" s="11"/>
      <c r="SAZ11" s="11"/>
      <c r="SBA11" s="11"/>
      <c r="SBB11" s="11"/>
      <c r="SBC11" s="11"/>
      <c r="SBD11" s="11"/>
      <c r="SBE11" s="11"/>
      <c r="SBF11" s="11"/>
      <c r="SBG11" s="11"/>
      <c r="SBH11" s="11"/>
      <c r="SBI11" s="11"/>
      <c r="SBJ11" s="11"/>
      <c r="SBK11" s="11"/>
      <c r="SBL11" s="11"/>
      <c r="SBM11" s="11"/>
      <c r="SBN11" s="11"/>
      <c r="SBO11" s="11"/>
      <c r="SBP11" s="11"/>
      <c r="SBQ11" s="11"/>
      <c r="SBR11" s="11"/>
      <c r="SBS11" s="11"/>
      <c r="SBT11" s="11"/>
      <c r="SBU11" s="11"/>
      <c r="SBV11" s="11"/>
      <c r="SBW11" s="11"/>
      <c r="SBX11" s="11"/>
      <c r="SBY11" s="11"/>
      <c r="SBZ11" s="11"/>
      <c r="SCA11" s="11"/>
      <c r="SCB11" s="11"/>
      <c r="SCC11" s="11"/>
      <c r="SCD11" s="11"/>
      <c r="SCE11" s="11"/>
      <c r="SCF11" s="11"/>
      <c r="SCG11" s="11"/>
      <c r="SCH11" s="11"/>
      <c r="SCI11" s="11"/>
      <c r="SCJ11" s="11"/>
      <c r="SCK11" s="11"/>
      <c r="SCL11" s="11"/>
      <c r="SCM11" s="11"/>
      <c r="SCN11" s="11"/>
      <c r="SCO11" s="11"/>
      <c r="SCP11" s="11"/>
      <c r="SCQ11" s="11"/>
      <c r="SCR11" s="11"/>
      <c r="SCS11" s="11"/>
      <c r="SCT11" s="11"/>
      <c r="SCU11" s="11"/>
      <c r="SCV11" s="11"/>
      <c r="SCW11" s="11"/>
      <c r="SCX11" s="11"/>
      <c r="SCY11" s="11"/>
      <c r="SCZ11" s="11"/>
      <c r="SDA11" s="11"/>
      <c r="SDB11" s="11"/>
      <c r="SDC11" s="11"/>
      <c r="SDD11" s="11"/>
      <c r="SDE11" s="11"/>
      <c r="SDF11" s="11"/>
      <c r="SDG11" s="11"/>
      <c r="SDH11" s="11"/>
      <c r="SDI11" s="11"/>
      <c r="SDJ11" s="11"/>
      <c r="SDK11" s="11"/>
      <c r="SDL11" s="11"/>
      <c r="SDM11" s="11"/>
      <c r="SDN11" s="11"/>
      <c r="SDO11" s="11"/>
      <c r="SDP11" s="11"/>
      <c r="SDQ11" s="11"/>
      <c r="SDR11" s="11"/>
      <c r="SDS11" s="11"/>
      <c r="SDT11" s="11"/>
      <c r="SDU11" s="11"/>
      <c r="SDV11" s="11"/>
      <c r="SDW11" s="11"/>
      <c r="SDX11" s="11"/>
      <c r="SDY11" s="11"/>
      <c r="SDZ11" s="11"/>
      <c r="SEA11" s="11"/>
      <c r="SEB11" s="11"/>
      <c r="SEC11" s="11"/>
      <c r="SED11" s="11"/>
      <c r="SEE11" s="11"/>
      <c r="SEF11" s="11"/>
      <c r="SEG11" s="11"/>
      <c r="SEH11" s="11"/>
      <c r="SEI11" s="11"/>
      <c r="SEJ11" s="11"/>
      <c r="SEK11" s="11"/>
      <c r="SEL11" s="11"/>
      <c r="SEM11" s="11"/>
      <c r="SEN11" s="11"/>
      <c r="SEO11" s="11"/>
      <c r="SEP11" s="11"/>
      <c r="SEQ11" s="11"/>
      <c r="SER11" s="11"/>
      <c r="SES11" s="11"/>
      <c r="SET11" s="11"/>
      <c r="SEU11" s="11"/>
      <c r="SEV11" s="11"/>
      <c r="SEW11" s="11"/>
      <c r="SEX11" s="11"/>
      <c r="SEY11" s="11"/>
      <c r="SEZ11" s="11"/>
      <c r="SFA11" s="11"/>
      <c r="SFB11" s="11"/>
      <c r="SFC11" s="11"/>
      <c r="SFD11" s="11"/>
      <c r="SFE11" s="11"/>
      <c r="SFF11" s="11"/>
      <c r="SFG11" s="11"/>
      <c r="SFH11" s="11"/>
      <c r="SFI11" s="11"/>
      <c r="SFJ11" s="11"/>
      <c r="SFK11" s="11"/>
      <c r="SFL11" s="11"/>
      <c r="SFM11" s="11"/>
      <c r="SFN11" s="11"/>
      <c r="SFO11" s="11"/>
      <c r="SFP11" s="11"/>
      <c r="SFQ11" s="11"/>
      <c r="SFR11" s="11"/>
      <c r="SFS11" s="11"/>
      <c r="SFT11" s="11"/>
      <c r="SFU11" s="11"/>
      <c r="SFV11" s="11"/>
      <c r="SFW11" s="11"/>
      <c r="SFX11" s="11"/>
      <c r="SFY11" s="11"/>
      <c r="SFZ11" s="11"/>
      <c r="SGA11" s="11"/>
      <c r="SGB11" s="11"/>
      <c r="SGC11" s="11"/>
      <c r="SGD11" s="11"/>
      <c r="SGE11" s="11"/>
      <c r="SGF11" s="11"/>
      <c r="SGG11" s="11"/>
      <c r="SGH11" s="11"/>
      <c r="SGI11" s="11"/>
      <c r="SGJ11" s="11"/>
      <c r="SGK11" s="11"/>
      <c r="SGL11" s="11"/>
      <c r="SGM11" s="11"/>
      <c r="SGN11" s="11"/>
      <c r="SGO11" s="11"/>
      <c r="SGP11" s="11"/>
      <c r="SGQ11" s="11"/>
      <c r="SGR11" s="11"/>
      <c r="SGS11" s="11"/>
      <c r="SGT11" s="11"/>
      <c r="SGU11" s="11"/>
      <c r="SGV11" s="11"/>
      <c r="SGW11" s="11"/>
      <c r="SGX11" s="11"/>
      <c r="SGY11" s="11"/>
      <c r="SGZ11" s="11"/>
      <c r="SHA11" s="11"/>
      <c r="SHB11" s="11"/>
      <c r="SHC11" s="11"/>
      <c r="SHD11" s="11"/>
      <c r="SHE11" s="11"/>
      <c r="SHF11" s="11"/>
      <c r="SHG11" s="11"/>
      <c r="SHH11" s="11"/>
      <c r="SHI11" s="11"/>
      <c r="SHJ11" s="11"/>
      <c r="SHK11" s="11"/>
      <c r="SHL11" s="11"/>
      <c r="SHM11" s="11"/>
      <c r="SHN11" s="11"/>
      <c r="SHO11" s="11"/>
      <c r="SHP11" s="11"/>
      <c r="SHQ11" s="11"/>
      <c r="SHR11" s="11"/>
      <c r="SHS11" s="11"/>
      <c r="SHT11" s="11"/>
      <c r="SHU11" s="11"/>
      <c r="SHV11" s="11"/>
      <c r="SHW11" s="11"/>
      <c r="SHX11" s="11"/>
      <c r="SHY11" s="11"/>
      <c r="SHZ11" s="11"/>
      <c r="SIA11" s="11"/>
      <c r="SIB11" s="11"/>
      <c r="SIC11" s="11"/>
      <c r="SID11" s="11"/>
      <c r="SIE11" s="11"/>
      <c r="SIF11" s="11"/>
      <c r="SIG11" s="11"/>
      <c r="SIH11" s="11"/>
      <c r="SII11" s="11"/>
      <c r="SIJ11" s="11"/>
      <c r="SIK11" s="11"/>
      <c r="SIL11" s="11"/>
      <c r="SIM11" s="11"/>
      <c r="SIN11" s="11"/>
      <c r="SIO11" s="11"/>
      <c r="SIP11" s="11"/>
      <c r="SIQ11" s="11"/>
      <c r="SIR11" s="11"/>
      <c r="SIS11" s="11"/>
      <c r="SIT11" s="11"/>
      <c r="SIU11" s="11"/>
      <c r="SIV11" s="11"/>
      <c r="SIW11" s="11"/>
      <c r="SIX11" s="11"/>
      <c r="SIY11" s="11"/>
      <c r="SIZ11" s="11"/>
      <c r="SJA11" s="11"/>
      <c r="SJB11" s="11"/>
      <c r="SJC11" s="11"/>
      <c r="SJD11" s="11"/>
      <c r="SJE11" s="11"/>
      <c r="SJF11" s="11"/>
      <c r="SJG11" s="11"/>
      <c r="SJH11" s="11"/>
      <c r="SJI11" s="11"/>
      <c r="SJJ11" s="11"/>
      <c r="SJK11" s="11"/>
      <c r="SJL11" s="11"/>
      <c r="SJM11" s="11"/>
      <c r="SJN11" s="11"/>
      <c r="SJO11" s="11"/>
      <c r="SJP11" s="11"/>
      <c r="SJQ11" s="11"/>
      <c r="SJR11" s="11"/>
      <c r="SJS11" s="11"/>
      <c r="SJT11" s="11"/>
      <c r="SJU11" s="11"/>
      <c r="SJV11" s="11"/>
      <c r="SJW11" s="11"/>
      <c r="SJX11" s="11"/>
      <c r="SJY11" s="11"/>
      <c r="SJZ11" s="11"/>
      <c r="SKA11" s="11"/>
      <c r="SKB11" s="11"/>
      <c r="SKC11" s="11"/>
      <c r="SKD11" s="11"/>
      <c r="SKE11" s="11"/>
      <c r="SKF11" s="11"/>
      <c r="SKG11" s="11"/>
      <c r="SKH11" s="11"/>
      <c r="SKI11" s="11"/>
      <c r="SKJ11" s="11"/>
      <c r="SKK11" s="11"/>
      <c r="SKL11" s="11"/>
      <c r="SKM11" s="11"/>
      <c r="SKN11" s="11"/>
      <c r="SKO11" s="11"/>
      <c r="SKP11" s="11"/>
      <c r="SKQ11" s="11"/>
      <c r="SKR11" s="11"/>
      <c r="SKS11" s="11"/>
      <c r="SKT11" s="11"/>
      <c r="SKU11" s="11"/>
      <c r="SKV11" s="11"/>
      <c r="SKW11" s="11"/>
      <c r="SKX11" s="11"/>
      <c r="SKY11" s="11"/>
      <c r="SKZ11" s="11"/>
      <c r="SLA11" s="11"/>
      <c r="SLB11" s="11"/>
      <c r="SLC11" s="11"/>
      <c r="SLD11" s="11"/>
      <c r="SLE11" s="11"/>
      <c r="SLF11" s="11"/>
      <c r="SLG11" s="11"/>
      <c r="SLH11" s="11"/>
      <c r="SLI11" s="11"/>
      <c r="SLJ11" s="11"/>
      <c r="SLK11" s="11"/>
      <c r="SLL11" s="11"/>
      <c r="SLM11" s="11"/>
      <c r="SLN11" s="11"/>
      <c r="SLO11" s="11"/>
      <c r="SLP11" s="11"/>
      <c r="SLQ11" s="11"/>
      <c r="SLR11" s="11"/>
      <c r="SLS11" s="11"/>
      <c r="SLT11" s="11"/>
      <c r="SLU11" s="11"/>
      <c r="SLV11" s="11"/>
      <c r="SLW11" s="11"/>
      <c r="SLX11" s="11"/>
      <c r="SLY11" s="11"/>
      <c r="SLZ11" s="11"/>
      <c r="SMA11" s="11"/>
      <c r="SMB11" s="11"/>
      <c r="SMC11" s="11"/>
      <c r="SMD11" s="11"/>
      <c r="SME11" s="11"/>
      <c r="SMF11" s="11"/>
      <c r="SMG11" s="11"/>
      <c r="SMH11" s="11"/>
      <c r="SMI11" s="11"/>
      <c r="SMJ11" s="11"/>
      <c r="SMK11" s="11"/>
      <c r="SML11" s="11"/>
      <c r="SMM11" s="11"/>
      <c r="SMN11" s="11"/>
      <c r="SMO11" s="11"/>
      <c r="SMP11" s="11"/>
      <c r="SMQ11" s="11"/>
      <c r="SMR11" s="11"/>
      <c r="SMS11" s="11"/>
      <c r="SMT11" s="11"/>
      <c r="SMU11" s="11"/>
      <c r="SMV11" s="11"/>
      <c r="SMW11" s="11"/>
      <c r="SMX11" s="11"/>
      <c r="SMY11" s="11"/>
      <c r="SMZ11" s="11"/>
      <c r="SNA11" s="11"/>
      <c r="SNB11" s="11"/>
      <c r="SNC11" s="11"/>
      <c r="SND11" s="11"/>
      <c r="SNE11" s="11"/>
      <c r="SNF11" s="11"/>
      <c r="SNG11" s="11"/>
      <c r="SNH11" s="11"/>
      <c r="SNI11" s="11"/>
      <c r="SNJ11" s="11"/>
      <c r="SNK11" s="11"/>
      <c r="SNL11" s="11"/>
      <c r="SNM11" s="11"/>
      <c r="SNN11" s="11"/>
      <c r="SNO11" s="11"/>
      <c r="SNP11" s="11"/>
      <c r="SNQ11" s="11"/>
      <c r="SNR11" s="11"/>
      <c r="SNS11" s="11"/>
      <c r="SNT11" s="11"/>
      <c r="SNU11" s="11"/>
      <c r="SNV11" s="11"/>
      <c r="SNW11" s="11"/>
      <c r="SNX11" s="11"/>
      <c r="SNY11" s="11"/>
      <c r="SNZ11" s="11"/>
      <c r="SOA11" s="11"/>
      <c r="SOB11" s="11"/>
      <c r="SOC11" s="11"/>
      <c r="SOD11" s="11"/>
      <c r="SOE11" s="11"/>
      <c r="SOF11" s="11"/>
      <c r="SOG11" s="11"/>
      <c r="SOH11" s="11"/>
      <c r="SOI11" s="11"/>
      <c r="SOJ11" s="11"/>
      <c r="SOK11" s="11"/>
      <c r="SOL11" s="11"/>
      <c r="SOM11" s="11"/>
      <c r="SON11" s="11"/>
      <c r="SOO11" s="11"/>
      <c r="SOP11" s="11"/>
      <c r="SOQ11" s="11"/>
      <c r="SOR11" s="11"/>
      <c r="SOS11" s="11"/>
      <c r="SOT11" s="11"/>
      <c r="SOU11" s="11"/>
      <c r="SOV11" s="11"/>
      <c r="SOW11" s="11"/>
      <c r="SOX11" s="11"/>
      <c r="SOY11" s="11"/>
      <c r="SOZ11" s="11"/>
      <c r="SPA11" s="11"/>
      <c r="SPB11" s="11"/>
      <c r="SPC11" s="11"/>
      <c r="SPD11" s="11"/>
      <c r="SPE11" s="11"/>
      <c r="SPF11" s="11"/>
      <c r="SPG11" s="11"/>
      <c r="SPH11" s="11"/>
      <c r="SPI11" s="11"/>
      <c r="SPJ11" s="11"/>
      <c r="SPK11" s="11"/>
      <c r="SPL11" s="11"/>
      <c r="SPM11" s="11"/>
      <c r="SPN11" s="11"/>
      <c r="SPO11" s="11"/>
      <c r="SPP11" s="11"/>
      <c r="SPQ11" s="11"/>
      <c r="SPR11" s="11"/>
      <c r="SPS11" s="11"/>
      <c r="SPT11" s="11"/>
      <c r="SPU11" s="11"/>
      <c r="SPV11" s="11"/>
      <c r="SPW11" s="11"/>
      <c r="SPX11" s="11"/>
      <c r="SPY11" s="11"/>
      <c r="SPZ11" s="11"/>
      <c r="SQA11" s="11"/>
      <c r="SQB11" s="11"/>
      <c r="SQC11" s="11"/>
      <c r="SQD11" s="11"/>
      <c r="SQE11" s="11"/>
      <c r="SQF11" s="11"/>
      <c r="SQG11" s="11"/>
      <c r="SQH11" s="11"/>
      <c r="SQI11" s="11"/>
      <c r="SQJ11" s="11"/>
      <c r="SQK11" s="11"/>
      <c r="SQL11" s="11"/>
      <c r="SQM11" s="11"/>
      <c r="SQN11" s="11"/>
      <c r="SQO11" s="11"/>
      <c r="SQP11" s="11"/>
      <c r="SQQ11" s="11"/>
      <c r="SQR11" s="11"/>
      <c r="SQS11" s="11"/>
      <c r="SQT11" s="11"/>
      <c r="SQU11" s="11"/>
      <c r="SQV11" s="11"/>
      <c r="SQW11" s="11"/>
      <c r="SQX11" s="11"/>
      <c r="SQY11" s="11"/>
      <c r="SQZ11" s="11"/>
      <c r="SRA11" s="11"/>
      <c r="SRB11" s="11"/>
      <c r="SRC11" s="11"/>
      <c r="SRD11" s="11"/>
      <c r="SRE11" s="11"/>
      <c r="SRF11" s="11"/>
      <c r="SRG11" s="11"/>
      <c r="SRH11" s="11"/>
      <c r="SRI11" s="11"/>
      <c r="SRJ11" s="11"/>
      <c r="SRK11" s="11"/>
      <c r="SRL11" s="11"/>
      <c r="SRM11" s="11"/>
      <c r="SRN11" s="11"/>
      <c r="SRO11" s="11"/>
      <c r="SRP11" s="11"/>
      <c r="SRQ11" s="11"/>
      <c r="SRR11" s="11"/>
      <c r="SRS11" s="11"/>
      <c r="SRT11" s="11"/>
      <c r="SRU11" s="11"/>
      <c r="SRV11" s="11"/>
      <c r="SRW11" s="11"/>
      <c r="SRX11" s="11"/>
      <c r="SRY11" s="11"/>
      <c r="SRZ11" s="11"/>
      <c r="SSA11" s="11"/>
      <c r="SSB11" s="11"/>
      <c r="SSC11" s="11"/>
      <c r="SSD11" s="11"/>
      <c r="SSE11" s="11"/>
      <c r="SSF11" s="11"/>
      <c r="SSG11" s="11"/>
      <c r="SSH11" s="11"/>
      <c r="SSI11" s="11"/>
      <c r="SSJ11" s="11"/>
      <c r="SSK11" s="11"/>
      <c r="SSL11" s="11"/>
      <c r="SSM11" s="11"/>
      <c r="SSN11" s="11"/>
      <c r="SSO11" s="11"/>
      <c r="SSP11" s="11"/>
      <c r="SSQ11" s="11"/>
      <c r="SSR11" s="11"/>
      <c r="SSS11" s="11"/>
      <c r="SST11" s="11"/>
      <c r="SSU11" s="11"/>
      <c r="SSV11" s="11"/>
      <c r="SSW11" s="11"/>
      <c r="SSX11" s="11"/>
      <c r="SSY11" s="11"/>
      <c r="SSZ11" s="11"/>
      <c r="STA11" s="11"/>
      <c r="STB11" s="11"/>
      <c r="STC11" s="11"/>
      <c r="STD11" s="11"/>
      <c r="STE11" s="11"/>
      <c r="STF11" s="11"/>
      <c r="STG11" s="11"/>
      <c r="STH11" s="11"/>
      <c r="STI11" s="11"/>
      <c r="STJ11" s="11"/>
      <c r="STK11" s="11"/>
      <c r="STL11" s="11"/>
      <c r="STM11" s="11"/>
      <c r="STN11" s="11"/>
      <c r="STO11" s="11"/>
      <c r="STP11" s="11"/>
      <c r="STQ11" s="11"/>
      <c r="STR11" s="11"/>
      <c r="STS11" s="11"/>
      <c r="STT11" s="11"/>
      <c r="STU11" s="11"/>
      <c r="STV11" s="11"/>
      <c r="STW11" s="11"/>
      <c r="STX11" s="11"/>
      <c r="STY11" s="11"/>
      <c r="STZ11" s="11"/>
      <c r="SUA11" s="11"/>
      <c r="SUB11" s="11"/>
      <c r="SUC11" s="11"/>
      <c r="SUD11" s="11"/>
      <c r="SUE11" s="11"/>
      <c r="SUF11" s="11"/>
      <c r="SUG11" s="11"/>
      <c r="SUH11" s="11"/>
      <c r="SUI11" s="11"/>
      <c r="SUJ11" s="11"/>
      <c r="SUK11" s="11"/>
      <c r="SUL11" s="11"/>
      <c r="SUM11" s="11"/>
      <c r="SUN11" s="11"/>
      <c r="SUO11" s="11"/>
      <c r="SUP11" s="11"/>
      <c r="SUQ11" s="11"/>
      <c r="SUR11" s="11"/>
      <c r="SUS11" s="11"/>
      <c r="SUT11" s="11"/>
      <c r="SUU11" s="11"/>
      <c r="SUV11" s="11"/>
      <c r="SUW11" s="11"/>
      <c r="SUX11" s="11"/>
      <c r="SUY11" s="11"/>
      <c r="SUZ11" s="11"/>
      <c r="SVA11" s="11"/>
      <c r="SVB11" s="11"/>
      <c r="SVC11" s="11"/>
      <c r="SVD11" s="11"/>
      <c r="SVE11" s="11"/>
      <c r="SVF11" s="11"/>
      <c r="SVG11" s="11"/>
      <c r="SVH11" s="11"/>
      <c r="SVI11" s="11"/>
      <c r="SVJ11" s="11"/>
      <c r="SVK11" s="11"/>
      <c r="SVL11" s="11"/>
      <c r="SVM11" s="11"/>
      <c r="SVN11" s="11"/>
      <c r="SVO11" s="11"/>
      <c r="SVP11" s="11"/>
      <c r="SVQ11" s="11"/>
      <c r="SVR11" s="11"/>
      <c r="SVS11" s="11"/>
      <c r="SVT11" s="11"/>
      <c r="SVU11" s="11"/>
      <c r="SVV11" s="11"/>
      <c r="SVW11" s="11"/>
      <c r="SVX11" s="11"/>
      <c r="SVY11" s="11"/>
      <c r="SVZ11" s="11"/>
      <c r="SWA11" s="11"/>
      <c r="SWB11" s="11"/>
      <c r="SWC11" s="11"/>
      <c r="SWD11" s="11"/>
      <c r="SWE11" s="11"/>
      <c r="SWF11" s="11"/>
      <c r="SWG11" s="11"/>
      <c r="SWH11" s="11"/>
      <c r="SWI11" s="11"/>
      <c r="SWJ11" s="11"/>
      <c r="SWK11" s="11"/>
      <c r="SWL11" s="11"/>
      <c r="SWM11" s="11"/>
      <c r="SWN11" s="11"/>
      <c r="SWO11" s="11"/>
      <c r="SWP11" s="11"/>
      <c r="SWQ11" s="11"/>
      <c r="SWR11" s="11"/>
      <c r="SWS11" s="11"/>
      <c r="SWT11" s="11"/>
      <c r="SWU11" s="11"/>
      <c r="SWV11" s="11"/>
      <c r="SWW11" s="11"/>
      <c r="SWX11" s="11"/>
      <c r="SWY11" s="11"/>
      <c r="SWZ11" s="11"/>
      <c r="SXA11" s="11"/>
      <c r="SXB11" s="11"/>
      <c r="SXC11" s="11"/>
      <c r="SXD11" s="11"/>
      <c r="SXE11" s="11"/>
      <c r="SXF11" s="11"/>
      <c r="SXG11" s="11"/>
      <c r="SXH11" s="11"/>
      <c r="SXI11" s="11"/>
      <c r="SXJ11" s="11"/>
      <c r="SXK11" s="11"/>
      <c r="SXL11" s="11"/>
      <c r="SXM11" s="11"/>
      <c r="SXN11" s="11"/>
      <c r="SXO11" s="11"/>
      <c r="SXP11" s="11"/>
      <c r="SXQ11" s="11"/>
      <c r="SXR11" s="11"/>
      <c r="SXS11" s="11"/>
      <c r="SXT11" s="11"/>
      <c r="SXU11" s="11"/>
      <c r="SXV11" s="11"/>
      <c r="SXW11" s="11"/>
      <c r="SXX11" s="11"/>
      <c r="SXY11" s="11"/>
      <c r="SXZ11" s="11"/>
      <c r="SYA11" s="11"/>
      <c r="SYB11" s="11"/>
      <c r="SYC11" s="11"/>
      <c r="SYD11" s="11"/>
      <c r="SYE11" s="11"/>
      <c r="SYF11" s="11"/>
      <c r="SYG11" s="11"/>
      <c r="SYH11" s="11"/>
      <c r="SYI11" s="11"/>
      <c r="SYJ11" s="11"/>
      <c r="SYK11" s="11"/>
      <c r="SYL11" s="11"/>
      <c r="SYM11" s="11"/>
      <c r="SYN11" s="11"/>
      <c r="SYO11" s="11"/>
      <c r="SYP11" s="11"/>
      <c r="SYQ11" s="11"/>
      <c r="SYR11" s="11"/>
      <c r="SYS11" s="11"/>
      <c r="SYT11" s="11"/>
      <c r="SYU11" s="11"/>
      <c r="SYV11" s="11"/>
      <c r="SYW11" s="11"/>
      <c r="SYX11" s="11"/>
      <c r="SYY11" s="11"/>
      <c r="SYZ11" s="11"/>
      <c r="SZA11" s="11"/>
      <c r="SZB11" s="11"/>
      <c r="SZC11" s="11"/>
      <c r="SZD11" s="11"/>
      <c r="SZE11" s="11"/>
      <c r="SZF11" s="11"/>
      <c r="SZG11" s="11"/>
      <c r="SZH11" s="11"/>
      <c r="SZI11" s="11"/>
      <c r="SZJ11" s="11"/>
      <c r="SZK11" s="11"/>
      <c r="SZL11" s="11"/>
      <c r="SZM11" s="11"/>
      <c r="SZN11" s="11"/>
      <c r="SZO11" s="11"/>
      <c r="SZP11" s="11"/>
      <c r="SZQ11" s="11"/>
      <c r="SZR11" s="11"/>
      <c r="SZS11" s="11"/>
      <c r="SZT11" s="11"/>
      <c r="SZU11" s="11"/>
      <c r="SZV11" s="11"/>
      <c r="SZW11" s="11"/>
      <c r="SZX11" s="11"/>
      <c r="SZY11" s="11"/>
      <c r="SZZ11" s="11"/>
      <c r="TAA11" s="11"/>
      <c r="TAB11" s="11"/>
      <c r="TAC11" s="11"/>
      <c r="TAD11" s="11"/>
      <c r="TAE11" s="11"/>
      <c r="TAF11" s="11"/>
      <c r="TAG11" s="11"/>
      <c r="TAH11" s="11"/>
      <c r="TAI11" s="11"/>
      <c r="TAJ11" s="11"/>
      <c r="TAK11" s="11"/>
      <c r="TAL11" s="11"/>
      <c r="TAM11" s="11"/>
      <c r="TAN11" s="11"/>
      <c r="TAO11" s="11"/>
      <c r="TAP11" s="11"/>
      <c r="TAQ11" s="11"/>
      <c r="TAR11" s="11"/>
      <c r="TAS11" s="11"/>
      <c r="TAT11" s="11"/>
      <c r="TAU11" s="11"/>
      <c r="TAV11" s="11"/>
      <c r="TAW11" s="11"/>
      <c r="TAX11" s="11"/>
      <c r="TAY11" s="11"/>
      <c r="TAZ11" s="11"/>
      <c r="TBA11" s="11"/>
      <c r="TBB11" s="11"/>
      <c r="TBC11" s="11"/>
      <c r="TBD11" s="11"/>
      <c r="TBE11" s="11"/>
      <c r="TBF11" s="11"/>
      <c r="TBG11" s="11"/>
      <c r="TBH11" s="11"/>
      <c r="TBI11" s="11"/>
      <c r="TBJ11" s="11"/>
      <c r="TBK11" s="11"/>
      <c r="TBL11" s="11"/>
      <c r="TBM11" s="11"/>
      <c r="TBN11" s="11"/>
      <c r="TBO11" s="11"/>
      <c r="TBP11" s="11"/>
      <c r="TBQ11" s="11"/>
      <c r="TBR11" s="11"/>
      <c r="TBS11" s="11"/>
      <c r="TBT11" s="11"/>
      <c r="TBU11" s="11"/>
      <c r="TBV11" s="11"/>
      <c r="TBW11" s="11"/>
      <c r="TBX11" s="11"/>
      <c r="TBY11" s="11"/>
      <c r="TBZ11" s="11"/>
      <c r="TCA11" s="11"/>
      <c r="TCB11" s="11"/>
      <c r="TCC11" s="11"/>
      <c r="TCD11" s="11"/>
      <c r="TCE11" s="11"/>
      <c r="TCF11" s="11"/>
      <c r="TCG11" s="11"/>
      <c r="TCH11" s="11"/>
      <c r="TCI11" s="11"/>
      <c r="TCJ11" s="11"/>
      <c r="TCK11" s="11"/>
      <c r="TCL11" s="11"/>
      <c r="TCM11" s="11"/>
      <c r="TCN11" s="11"/>
      <c r="TCO11" s="11"/>
      <c r="TCP11" s="11"/>
      <c r="TCQ11" s="11"/>
      <c r="TCR11" s="11"/>
      <c r="TCS11" s="11"/>
      <c r="TCT11" s="11"/>
      <c r="TCU11" s="11"/>
      <c r="TCV11" s="11"/>
      <c r="TCW11" s="11"/>
      <c r="TCX11" s="11"/>
      <c r="TCY11" s="11"/>
      <c r="TCZ11" s="11"/>
      <c r="TDA11" s="11"/>
      <c r="TDB11" s="11"/>
      <c r="TDC11" s="11"/>
      <c r="TDD11" s="11"/>
      <c r="TDE11" s="11"/>
      <c r="TDF11" s="11"/>
      <c r="TDG11" s="11"/>
      <c r="TDH11" s="11"/>
      <c r="TDI11" s="11"/>
      <c r="TDJ11" s="11"/>
      <c r="TDK11" s="11"/>
      <c r="TDL11" s="11"/>
      <c r="TDM11" s="11"/>
      <c r="TDN11" s="11"/>
      <c r="TDO11" s="11"/>
      <c r="TDP11" s="11"/>
      <c r="TDQ11" s="11"/>
      <c r="TDR11" s="11"/>
      <c r="TDS11" s="11"/>
      <c r="TDT11" s="11"/>
      <c r="TDU11" s="11"/>
      <c r="TDV11" s="11"/>
      <c r="TDW11" s="11"/>
      <c r="TDX11" s="11"/>
      <c r="TDY11" s="11"/>
      <c r="TDZ11" s="11"/>
      <c r="TEA11" s="11"/>
      <c r="TEB11" s="11"/>
      <c r="TEC11" s="11"/>
      <c r="TED11" s="11"/>
      <c r="TEE11" s="11"/>
      <c r="TEF11" s="11"/>
      <c r="TEG11" s="11"/>
      <c r="TEH11" s="11"/>
      <c r="TEI11" s="11"/>
      <c r="TEJ11" s="11"/>
      <c r="TEK11" s="11"/>
      <c r="TEL11" s="11"/>
      <c r="TEM11" s="11"/>
      <c r="TEN11" s="11"/>
      <c r="TEO11" s="11"/>
      <c r="TEP11" s="11"/>
      <c r="TEQ11" s="11"/>
      <c r="TER11" s="11"/>
      <c r="TES11" s="11"/>
      <c r="TET11" s="11"/>
      <c r="TEU11" s="11"/>
      <c r="TEV11" s="11"/>
      <c r="TEW11" s="11"/>
      <c r="TEX11" s="11"/>
      <c r="TEY11" s="11"/>
      <c r="TEZ11" s="11"/>
      <c r="TFA11" s="11"/>
      <c r="TFB11" s="11"/>
      <c r="TFC11" s="11"/>
      <c r="TFD11" s="11"/>
      <c r="TFE11" s="11"/>
      <c r="TFF11" s="11"/>
      <c r="TFG11" s="11"/>
      <c r="TFH11" s="11"/>
      <c r="TFI11" s="11"/>
      <c r="TFJ11" s="11"/>
      <c r="TFK11" s="11"/>
      <c r="TFL11" s="11"/>
      <c r="TFM11" s="11"/>
      <c r="TFN11" s="11"/>
      <c r="TFO11" s="11"/>
      <c r="TFP11" s="11"/>
      <c r="TFQ11" s="11"/>
      <c r="TFR11" s="11"/>
      <c r="TFS11" s="11"/>
      <c r="TFT11" s="11"/>
      <c r="TFU11" s="11"/>
      <c r="TFV11" s="11"/>
      <c r="TFW11" s="11"/>
      <c r="TFX11" s="11"/>
      <c r="TFY11" s="11"/>
      <c r="TFZ11" s="11"/>
      <c r="TGA11" s="11"/>
      <c r="TGB11" s="11"/>
      <c r="TGC11" s="11"/>
      <c r="TGD11" s="11"/>
      <c r="TGE11" s="11"/>
      <c r="TGF11" s="11"/>
      <c r="TGG11" s="11"/>
      <c r="TGH11" s="11"/>
      <c r="TGI11" s="11"/>
      <c r="TGJ11" s="11"/>
      <c r="TGK11" s="11"/>
      <c r="TGL11" s="11"/>
      <c r="TGM11" s="11"/>
      <c r="TGN11" s="11"/>
      <c r="TGO11" s="11"/>
      <c r="TGP11" s="11"/>
      <c r="TGQ11" s="11"/>
      <c r="TGR11" s="11"/>
      <c r="TGS11" s="11"/>
      <c r="TGT11" s="11"/>
      <c r="TGU11" s="11"/>
      <c r="TGV11" s="11"/>
      <c r="TGW11" s="11"/>
      <c r="TGX11" s="11"/>
      <c r="TGY11" s="11"/>
      <c r="TGZ11" s="11"/>
      <c r="THA11" s="11"/>
      <c r="THB11" s="11"/>
      <c r="THC11" s="11"/>
      <c r="THD11" s="11"/>
      <c r="THE11" s="11"/>
      <c r="THF11" s="11"/>
      <c r="THG11" s="11"/>
      <c r="THH11" s="11"/>
      <c r="THI11" s="11"/>
      <c r="THJ11" s="11"/>
      <c r="THK11" s="11"/>
      <c r="THL11" s="11"/>
      <c r="THM11" s="11"/>
      <c r="THN11" s="11"/>
      <c r="THO11" s="11"/>
      <c r="THP11" s="11"/>
      <c r="THQ11" s="11"/>
      <c r="THR11" s="11"/>
      <c r="THS11" s="11"/>
      <c r="THT11" s="11"/>
      <c r="THU11" s="11"/>
      <c r="THV11" s="11"/>
      <c r="THW11" s="11"/>
      <c r="THX11" s="11"/>
      <c r="THY11" s="11"/>
      <c r="THZ11" s="11"/>
      <c r="TIA11" s="11"/>
      <c r="TIB11" s="11"/>
      <c r="TIC11" s="11"/>
      <c r="TID11" s="11"/>
      <c r="TIE11" s="11"/>
      <c r="TIF11" s="11"/>
      <c r="TIG11" s="11"/>
      <c r="TIH11" s="11"/>
      <c r="TII11" s="11"/>
      <c r="TIJ11" s="11"/>
      <c r="TIK11" s="11"/>
      <c r="TIL11" s="11"/>
      <c r="TIM11" s="11"/>
      <c r="TIN11" s="11"/>
      <c r="TIO11" s="11"/>
      <c r="TIP11" s="11"/>
      <c r="TIQ11" s="11"/>
      <c r="TIR11" s="11"/>
      <c r="TIS11" s="11"/>
      <c r="TIT11" s="11"/>
      <c r="TIU11" s="11"/>
      <c r="TIV11" s="11"/>
      <c r="TIW11" s="11"/>
      <c r="TIX11" s="11"/>
      <c r="TIY11" s="11"/>
      <c r="TIZ11" s="11"/>
      <c r="TJA11" s="11"/>
      <c r="TJB11" s="11"/>
      <c r="TJC11" s="11"/>
      <c r="TJD11" s="11"/>
      <c r="TJE11" s="11"/>
      <c r="TJF11" s="11"/>
      <c r="TJG11" s="11"/>
      <c r="TJH11" s="11"/>
      <c r="TJI11" s="11"/>
      <c r="TJJ11" s="11"/>
      <c r="TJK11" s="11"/>
      <c r="TJL11" s="11"/>
      <c r="TJM11" s="11"/>
      <c r="TJN11" s="11"/>
      <c r="TJO11" s="11"/>
      <c r="TJP11" s="11"/>
      <c r="TJQ11" s="11"/>
      <c r="TJR11" s="11"/>
      <c r="TJS11" s="11"/>
      <c r="TJT11" s="11"/>
      <c r="TJU11" s="11"/>
      <c r="TJV11" s="11"/>
      <c r="TJW11" s="11"/>
      <c r="TJX11" s="11"/>
      <c r="TJY11" s="11"/>
      <c r="TJZ11" s="11"/>
      <c r="TKA11" s="11"/>
      <c r="TKB11" s="11"/>
      <c r="TKC11" s="11"/>
      <c r="TKD11" s="11"/>
      <c r="TKE11" s="11"/>
      <c r="TKF11" s="11"/>
      <c r="TKG11" s="11"/>
      <c r="TKH11" s="11"/>
      <c r="TKI11" s="11"/>
      <c r="TKJ11" s="11"/>
      <c r="TKK11" s="11"/>
      <c r="TKL11" s="11"/>
      <c r="TKM11" s="11"/>
      <c r="TKN11" s="11"/>
      <c r="TKO11" s="11"/>
      <c r="TKP11" s="11"/>
      <c r="TKQ11" s="11"/>
      <c r="TKR11" s="11"/>
      <c r="TKS11" s="11"/>
      <c r="TKT11" s="11"/>
      <c r="TKU11" s="11"/>
      <c r="TKV11" s="11"/>
      <c r="TKW11" s="11"/>
      <c r="TKX11" s="11"/>
      <c r="TKY11" s="11"/>
      <c r="TKZ11" s="11"/>
      <c r="TLA11" s="11"/>
      <c r="TLB11" s="11"/>
      <c r="TLC11" s="11"/>
      <c r="TLD11" s="11"/>
      <c r="TLE11" s="11"/>
      <c r="TLF11" s="11"/>
      <c r="TLG11" s="11"/>
      <c r="TLH11" s="11"/>
      <c r="TLI11" s="11"/>
      <c r="TLJ11" s="11"/>
      <c r="TLK11" s="11"/>
      <c r="TLL11" s="11"/>
      <c r="TLM11" s="11"/>
      <c r="TLN11" s="11"/>
      <c r="TLO11" s="11"/>
      <c r="TLP11" s="11"/>
      <c r="TLQ11" s="11"/>
      <c r="TLR11" s="11"/>
      <c r="TLS11" s="11"/>
      <c r="TLT11" s="11"/>
      <c r="TLU11" s="11"/>
      <c r="TLV11" s="11"/>
      <c r="TLW11" s="11"/>
      <c r="TLX11" s="11"/>
      <c r="TLY11" s="11"/>
      <c r="TLZ11" s="11"/>
      <c r="TMA11" s="11"/>
      <c r="TMB11" s="11"/>
      <c r="TMC11" s="11"/>
      <c r="TMD11" s="11"/>
      <c r="TME11" s="11"/>
      <c r="TMF11" s="11"/>
      <c r="TMG11" s="11"/>
      <c r="TMH11" s="11"/>
      <c r="TMI11" s="11"/>
      <c r="TMJ11" s="11"/>
      <c r="TMK11" s="11"/>
      <c r="TML11" s="11"/>
      <c r="TMM11" s="11"/>
      <c r="TMN11" s="11"/>
      <c r="TMO11" s="11"/>
      <c r="TMP11" s="11"/>
      <c r="TMQ11" s="11"/>
      <c r="TMR11" s="11"/>
      <c r="TMS11" s="11"/>
      <c r="TMT11" s="11"/>
      <c r="TMU11" s="11"/>
      <c r="TMV11" s="11"/>
      <c r="TMW11" s="11"/>
      <c r="TMX11" s="11"/>
      <c r="TMY11" s="11"/>
      <c r="TMZ11" s="11"/>
      <c r="TNA11" s="11"/>
      <c r="TNB11" s="11"/>
      <c r="TNC11" s="11"/>
      <c r="TND11" s="11"/>
      <c r="TNE11" s="11"/>
      <c r="TNF11" s="11"/>
      <c r="TNG11" s="11"/>
      <c r="TNH11" s="11"/>
      <c r="TNI11" s="11"/>
      <c r="TNJ11" s="11"/>
      <c r="TNK11" s="11"/>
      <c r="TNL11" s="11"/>
      <c r="TNM11" s="11"/>
      <c r="TNN11" s="11"/>
      <c r="TNO11" s="11"/>
      <c r="TNP11" s="11"/>
      <c r="TNQ11" s="11"/>
      <c r="TNR11" s="11"/>
      <c r="TNS11" s="11"/>
      <c r="TNT11" s="11"/>
      <c r="TNU11" s="11"/>
      <c r="TNV11" s="11"/>
      <c r="TNW11" s="11"/>
      <c r="TNX11" s="11"/>
      <c r="TNY11" s="11"/>
      <c r="TNZ11" s="11"/>
      <c r="TOA11" s="11"/>
      <c r="TOB11" s="11"/>
      <c r="TOC11" s="11"/>
      <c r="TOD11" s="11"/>
      <c r="TOE11" s="11"/>
      <c r="TOF11" s="11"/>
      <c r="TOG11" s="11"/>
      <c r="TOH11" s="11"/>
      <c r="TOI11" s="11"/>
      <c r="TOJ11" s="11"/>
      <c r="TOK11" s="11"/>
      <c r="TOL11" s="11"/>
      <c r="TOM11" s="11"/>
      <c r="TON11" s="11"/>
      <c r="TOO11" s="11"/>
      <c r="TOP11" s="11"/>
      <c r="TOQ11" s="11"/>
      <c r="TOR11" s="11"/>
      <c r="TOS11" s="11"/>
      <c r="TOT11" s="11"/>
      <c r="TOU11" s="11"/>
      <c r="TOV11" s="11"/>
      <c r="TOW11" s="11"/>
      <c r="TOX11" s="11"/>
      <c r="TOY11" s="11"/>
      <c r="TOZ11" s="11"/>
      <c r="TPA11" s="11"/>
      <c r="TPB11" s="11"/>
      <c r="TPC11" s="11"/>
      <c r="TPD11" s="11"/>
      <c r="TPE11" s="11"/>
      <c r="TPF11" s="11"/>
      <c r="TPG11" s="11"/>
      <c r="TPH11" s="11"/>
      <c r="TPI11" s="11"/>
      <c r="TPJ11" s="11"/>
      <c r="TPK11" s="11"/>
      <c r="TPL11" s="11"/>
      <c r="TPM11" s="11"/>
      <c r="TPN11" s="11"/>
      <c r="TPO11" s="11"/>
      <c r="TPP11" s="11"/>
      <c r="TPQ11" s="11"/>
      <c r="TPR11" s="11"/>
      <c r="TPS11" s="11"/>
      <c r="TPT11" s="11"/>
      <c r="TPU11" s="11"/>
      <c r="TPV11" s="11"/>
      <c r="TPW11" s="11"/>
      <c r="TPX11" s="11"/>
      <c r="TPY11" s="11"/>
      <c r="TPZ11" s="11"/>
      <c r="TQA11" s="11"/>
      <c r="TQB11" s="11"/>
      <c r="TQC11" s="11"/>
      <c r="TQD11" s="11"/>
      <c r="TQE11" s="11"/>
      <c r="TQF11" s="11"/>
      <c r="TQG11" s="11"/>
      <c r="TQH11" s="11"/>
      <c r="TQI11" s="11"/>
      <c r="TQJ11" s="11"/>
      <c r="TQK11" s="11"/>
      <c r="TQL11" s="11"/>
      <c r="TQM11" s="11"/>
      <c r="TQN11" s="11"/>
      <c r="TQO11" s="11"/>
      <c r="TQP11" s="11"/>
      <c r="TQQ11" s="11"/>
      <c r="TQR11" s="11"/>
      <c r="TQS11" s="11"/>
      <c r="TQT11" s="11"/>
      <c r="TQU11" s="11"/>
      <c r="TQV11" s="11"/>
      <c r="TQW11" s="11"/>
      <c r="TQX11" s="11"/>
      <c r="TQY11" s="11"/>
      <c r="TQZ11" s="11"/>
      <c r="TRA11" s="11"/>
      <c r="TRB11" s="11"/>
      <c r="TRC11" s="11"/>
      <c r="TRD11" s="11"/>
      <c r="TRE11" s="11"/>
      <c r="TRF11" s="11"/>
      <c r="TRG11" s="11"/>
      <c r="TRH11" s="11"/>
      <c r="TRI11" s="11"/>
      <c r="TRJ11" s="11"/>
      <c r="TRK11" s="11"/>
      <c r="TRL11" s="11"/>
      <c r="TRM11" s="11"/>
      <c r="TRN11" s="11"/>
      <c r="TRO11" s="11"/>
      <c r="TRP11" s="11"/>
      <c r="TRQ11" s="11"/>
      <c r="TRR11" s="11"/>
      <c r="TRS11" s="11"/>
      <c r="TRT11" s="11"/>
      <c r="TRU11" s="11"/>
      <c r="TRV11" s="11"/>
      <c r="TRW11" s="11"/>
      <c r="TRX11" s="11"/>
      <c r="TRY11" s="11"/>
      <c r="TRZ11" s="11"/>
      <c r="TSA11" s="11"/>
      <c r="TSB11" s="11"/>
      <c r="TSC11" s="11"/>
      <c r="TSD11" s="11"/>
      <c r="TSE11" s="11"/>
      <c r="TSF11" s="11"/>
      <c r="TSG11" s="11"/>
      <c r="TSH11" s="11"/>
      <c r="TSI11" s="11"/>
      <c r="TSJ11" s="11"/>
      <c r="TSK11" s="11"/>
      <c r="TSL11" s="11"/>
      <c r="TSM11" s="11"/>
      <c r="TSN11" s="11"/>
      <c r="TSO11" s="11"/>
      <c r="TSP11" s="11"/>
      <c r="TSQ11" s="11"/>
      <c r="TSR11" s="11"/>
      <c r="TSS11" s="11"/>
      <c r="TST11" s="11"/>
      <c r="TSU11" s="11"/>
      <c r="TSV11" s="11"/>
      <c r="TSW11" s="11"/>
      <c r="TSX11" s="11"/>
      <c r="TSY11" s="11"/>
      <c r="TSZ11" s="11"/>
      <c r="TTA11" s="11"/>
      <c r="TTB11" s="11"/>
      <c r="TTC11" s="11"/>
      <c r="TTD11" s="11"/>
      <c r="TTE11" s="11"/>
      <c r="TTF11" s="11"/>
      <c r="TTG11" s="11"/>
      <c r="TTH11" s="11"/>
      <c r="TTI11" s="11"/>
      <c r="TTJ11" s="11"/>
      <c r="TTK11" s="11"/>
      <c r="TTL11" s="11"/>
      <c r="TTM11" s="11"/>
      <c r="TTN11" s="11"/>
      <c r="TTO11" s="11"/>
      <c r="TTP11" s="11"/>
      <c r="TTQ11" s="11"/>
      <c r="TTR11" s="11"/>
      <c r="TTS11" s="11"/>
      <c r="TTT11" s="11"/>
      <c r="TTU11" s="11"/>
      <c r="TTV11" s="11"/>
      <c r="TTW11" s="11"/>
      <c r="TTX11" s="11"/>
      <c r="TTY11" s="11"/>
      <c r="TTZ11" s="11"/>
      <c r="TUA11" s="11"/>
      <c r="TUB11" s="11"/>
      <c r="TUC11" s="11"/>
      <c r="TUD11" s="11"/>
      <c r="TUE11" s="11"/>
      <c r="TUF11" s="11"/>
      <c r="TUG11" s="11"/>
      <c r="TUH11" s="11"/>
      <c r="TUI11" s="11"/>
      <c r="TUJ11" s="11"/>
      <c r="TUK11" s="11"/>
      <c r="TUL11" s="11"/>
      <c r="TUM11" s="11"/>
      <c r="TUN11" s="11"/>
      <c r="TUO11" s="11"/>
      <c r="TUP11" s="11"/>
      <c r="TUQ11" s="11"/>
      <c r="TUR11" s="11"/>
      <c r="TUS11" s="11"/>
      <c r="TUT11" s="11"/>
      <c r="TUU11" s="11"/>
      <c r="TUV11" s="11"/>
      <c r="TUW11" s="11"/>
      <c r="TUX11" s="11"/>
      <c r="TUY11" s="11"/>
      <c r="TUZ11" s="11"/>
      <c r="TVA11" s="11"/>
      <c r="TVB11" s="11"/>
      <c r="TVC11" s="11"/>
      <c r="TVD11" s="11"/>
      <c r="TVE11" s="11"/>
      <c r="TVF11" s="11"/>
      <c r="TVG11" s="11"/>
      <c r="TVH11" s="11"/>
      <c r="TVI11" s="11"/>
      <c r="TVJ11" s="11"/>
      <c r="TVK11" s="11"/>
      <c r="TVL11" s="11"/>
      <c r="TVM11" s="11"/>
      <c r="TVN11" s="11"/>
      <c r="TVO11" s="11"/>
      <c r="TVP11" s="11"/>
      <c r="TVQ11" s="11"/>
      <c r="TVR11" s="11"/>
      <c r="TVS11" s="11"/>
      <c r="TVT11" s="11"/>
      <c r="TVU11" s="11"/>
      <c r="TVV11" s="11"/>
      <c r="TVW11" s="11"/>
      <c r="TVX11" s="11"/>
      <c r="TVY11" s="11"/>
      <c r="TVZ11" s="11"/>
      <c r="TWA11" s="11"/>
      <c r="TWB11" s="11"/>
      <c r="TWC11" s="11"/>
      <c r="TWD11" s="11"/>
      <c r="TWE11" s="11"/>
      <c r="TWF11" s="11"/>
      <c r="TWG11" s="11"/>
      <c r="TWH11" s="11"/>
      <c r="TWI11" s="11"/>
      <c r="TWJ11" s="11"/>
      <c r="TWK11" s="11"/>
      <c r="TWL11" s="11"/>
      <c r="TWM11" s="11"/>
      <c r="TWN11" s="11"/>
      <c r="TWO11" s="11"/>
      <c r="TWP11" s="11"/>
      <c r="TWQ11" s="11"/>
      <c r="TWR11" s="11"/>
      <c r="TWS11" s="11"/>
      <c r="TWT11" s="11"/>
      <c r="TWU11" s="11"/>
      <c r="TWV11" s="11"/>
      <c r="TWW11" s="11"/>
      <c r="TWX11" s="11"/>
      <c r="TWY11" s="11"/>
      <c r="TWZ11" s="11"/>
      <c r="TXA11" s="11"/>
      <c r="TXB11" s="11"/>
      <c r="TXC11" s="11"/>
      <c r="TXD11" s="11"/>
      <c r="TXE11" s="11"/>
      <c r="TXF11" s="11"/>
      <c r="TXG11" s="11"/>
      <c r="TXH11" s="11"/>
      <c r="TXI11" s="11"/>
      <c r="TXJ11" s="11"/>
      <c r="TXK11" s="11"/>
      <c r="TXL11" s="11"/>
      <c r="TXM11" s="11"/>
      <c r="TXN11" s="11"/>
      <c r="TXO11" s="11"/>
      <c r="TXP11" s="11"/>
      <c r="TXQ11" s="11"/>
      <c r="TXR11" s="11"/>
      <c r="TXS11" s="11"/>
      <c r="TXT11" s="11"/>
      <c r="TXU11" s="11"/>
      <c r="TXV11" s="11"/>
      <c r="TXW11" s="11"/>
      <c r="TXX11" s="11"/>
      <c r="TXY11" s="11"/>
      <c r="TXZ11" s="11"/>
      <c r="TYA11" s="11"/>
      <c r="TYB11" s="11"/>
      <c r="TYC11" s="11"/>
      <c r="TYD11" s="11"/>
      <c r="TYE11" s="11"/>
      <c r="TYF11" s="11"/>
      <c r="TYG11" s="11"/>
      <c r="TYH11" s="11"/>
      <c r="TYI11" s="11"/>
      <c r="TYJ11" s="11"/>
      <c r="TYK11" s="11"/>
      <c r="TYL11" s="11"/>
      <c r="TYM11" s="11"/>
      <c r="TYN11" s="11"/>
      <c r="TYO11" s="11"/>
      <c r="TYP11" s="11"/>
      <c r="TYQ11" s="11"/>
      <c r="TYR11" s="11"/>
      <c r="TYS11" s="11"/>
      <c r="TYT11" s="11"/>
      <c r="TYU11" s="11"/>
      <c r="TYV11" s="11"/>
      <c r="TYW11" s="11"/>
      <c r="TYX11" s="11"/>
      <c r="TYY11" s="11"/>
      <c r="TYZ11" s="11"/>
      <c r="TZA11" s="11"/>
      <c r="TZB11" s="11"/>
      <c r="TZC11" s="11"/>
      <c r="TZD11" s="11"/>
      <c r="TZE11" s="11"/>
      <c r="TZF11" s="11"/>
      <c r="TZG11" s="11"/>
      <c r="TZH11" s="11"/>
      <c r="TZI11" s="11"/>
      <c r="TZJ11" s="11"/>
      <c r="TZK11" s="11"/>
      <c r="TZL11" s="11"/>
      <c r="TZM11" s="11"/>
      <c r="TZN11" s="11"/>
      <c r="TZO11" s="11"/>
      <c r="TZP11" s="11"/>
      <c r="TZQ11" s="11"/>
      <c r="TZR11" s="11"/>
      <c r="TZS11" s="11"/>
      <c r="TZT11" s="11"/>
      <c r="TZU11" s="11"/>
      <c r="TZV11" s="11"/>
      <c r="TZW11" s="11"/>
      <c r="TZX11" s="11"/>
      <c r="TZY11" s="11"/>
      <c r="TZZ11" s="11"/>
      <c r="UAA11" s="11"/>
      <c r="UAB11" s="11"/>
      <c r="UAC11" s="11"/>
      <c r="UAD11" s="11"/>
      <c r="UAE11" s="11"/>
      <c r="UAF11" s="11"/>
      <c r="UAG11" s="11"/>
      <c r="UAH11" s="11"/>
      <c r="UAI11" s="11"/>
      <c r="UAJ11" s="11"/>
      <c r="UAK11" s="11"/>
      <c r="UAL11" s="11"/>
      <c r="UAM11" s="11"/>
      <c r="UAN11" s="11"/>
      <c r="UAO11" s="11"/>
      <c r="UAP11" s="11"/>
      <c r="UAQ11" s="11"/>
      <c r="UAR11" s="11"/>
      <c r="UAS11" s="11"/>
      <c r="UAT11" s="11"/>
      <c r="UAU11" s="11"/>
      <c r="UAV11" s="11"/>
      <c r="UAW11" s="11"/>
      <c r="UAX11" s="11"/>
      <c r="UAY11" s="11"/>
      <c r="UAZ11" s="11"/>
      <c r="UBA11" s="11"/>
      <c r="UBB11" s="11"/>
      <c r="UBC11" s="11"/>
      <c r="UBD11" s="11"/>
      <c r="UBE11" s="11"/>
      <c r="UBF11" s="11"/>
      <c r="UBG11" s="11"/>
      <c r="UBH11" s="11"/>
      <c r="UBI11" s="11"/>
      <c r="UBJ11" s="11"/>
      <c r="UBK11" s="11"/>
      <c r="UBL11" s="11"/>
      <c r="UBM11" s="11"/>
      <c r="UBN11" s="11"/>
      <c r="UBO11" s="11"/>
      <c r="UBP11" s="11"/>
      <c r="UBQ11" s="11"/>
      <c r="UBR11" s="11"/>
      <c r="UBS11" s="11"/>
      <c r="UBT11" s="11"/>
      <c r="UBU11" s="11"/>
      <c r="UBV11" s="11"/>
      <c r="UBW11" s="11"/>
      <c r="UBX11" s="11"/>
      <c r="UBY11" s="11"/>
      <c r="UBZ11" s="11"/>
      <c r="UCA11" s="11"/>
      <c r="UCB11" s="11"/>
      <c r="UCC11" s="11"/>
      <c r="UCD11" s="11"/>
      <c r="UCE11" s="11"/>
      <c r="UCF11" s="11"/>
      <c r="UCG11" s="11"/>
      <c r="UCH11" s="11"/>
      <c r="UCI11" s="11"/>
      <c r="UCJ11" s="11"/>
      <c r="UCK11" s="11"/>
      <c r="UCL11" s="11"/>
      <c r="UCM11" s="11"/>
      <c r="UCN11" s="11"/>
      <c r="UCO11" s="11"/>
      <c r="UCP11" s="11"/>
      <c r="UCQ11" s="11"/>
      <c r="UCR11" s="11"/>
      <c r="UCS11" s="11"/>
      <c r="UCT11" s="11"/>
      <c r="UCU11" s="11"/>
      <c r="UCV11" s="11"/>
      <c r="UCW11" s="11"/>
      <c r="UCX11" s="11"/>
      <c r="UCY11" s="11"/>
      <c r="UCZ11" s="11"/>
      <c r="UDA11" s="11"/>
      <c r="UDB11" s="11"/>
      <c r="UDC11" s="11"/>
      <c r="UDD11" s="11"/>
      <c r="UDE11" s="11"/>
      <c r="UDF11" s="11"/>
      <c r="UDG11" s="11"/>
      <c r="UDH11" s="11"/>
      <c r="UDI11" s="11"/>
      <c r="UDJ11" s="11"/>
      <c r="UDK11" s="11"/>
      <c r="UDL11" s="11"/>
      <c r="UDM11" s="11"/>
      <c r="UDN11" s="11"/>
      <c r="UDO11" s="11"/>
      <c r="UDP11" s="11"/>
      <c r="UDQ11" s="11"/>
      <c r="UDR11" s="11"/>
      <c r="UDS11" s="11"/>
      <c r="UDT11" s="11"/>
      <c r="UDU11" s="11"/>
      <c r="UDV11" s="11"/>
      <c r="UDW11" s="11"/>
      <c r="UDX11" s="11"/>
      <c r="UDY11" s="11"/>
      <c r="UDZ11" s="11"/>
      <c r="UEA11" s="11"/>
      <c r="UEB11" s="11"/>
      <c r="UEC11" s="11"/>
      <c r="UED11" s="11"/>
      <c r="UEE11" s="11"/>
      <c r="UEF11" s="11"/>
      <c r="UEG11" s="11"/>
      <c r="UEH11" s="11"/>
      <c r="UEI11" s="11"/>
      <c r="UEJ11" s="11"/>
      <c r="UEK11" s="11"/>
      <c r="UEL11" s="11"/>
      <c r="UEM11" s="11"/>
      <c r="UEN11" s="11"/>
      <c r="UEO11" s="11"/>
      <c r="UEP11" s="11"/>
      <c r="UEQ11" s="11"/>
      <c r="UER11" s="11"/>
      <c r="UES11" s="11"/>
      <c r="UET11" s="11"/>
      <c r="UEU11" s="11"/>
      <c r="UEV11" s="11"/>
      <c r="UEW11" s="11"/>
      <c r="UEX11" s="11"/>
      <c r="UEY11" s="11"/>
      <c r="UEZ11" s="11"/>
      <c r="UFA11" s="11"/>
      <c r="UFB11" s="11"/>
      <c r="UFC11" s="11"/>
      <c r="UFD11" s="11"/>
      <c r="UFE11" s="11"/>
      <c r="UFF11" s="11"/>
      <c r="UFG11" s="11"/>
      <c r="UFH11" s="11"/>
      <c r="UFI11" s="11"/>
      <c r="UFJ11" s="11"/>
      <c r="UFK11" s="11"/>
      <c r="UFL11" s="11"/>
      <c r="UFM11" s="11"/>
      <c r="UFN11" s="11"/>
      <c r="UFO11" s="11"/>
      <c r="UFP11" s="11"/>
      <c r="UFQ11" s="11"/>
      <c r="UFR11" s="11"/>
      <c r="UFS11" s="11"/>
      <c r="UFT11" s="11"/>
      <c r="UFU11" s="11"/>
      <c r="UFV11" s="11"/>
      <c r="UFW11" s="11"/>
      <c r="UFX11" s="11"/>
      <c r="UFY11" s="11"/>
      <c r="UFZ11" s="11"/>
      <c r="UGA11" s="11"/>
      <c r="UGB11" s="11"/>
      <c r="UGC11" s="11"/>
      <c r="UGD11" s="11"/>
      <c r="UGE11" s="11"/>
      <c r="UGF11" s="11"/>
      <c r="UGG11" s="11"/>
      <c r="UGH11" s="11"/>
      <c r="UGI11" s="11"/>
      <c r="UGJ11" s="11"/>
      <c r="UGK11" s="11"/>
      <c r="UGL11" s="11"/>
      <c r="UGM11" s="11"/>
      <c r="UGN11" s="11"/>
      <c r="UGO11" s="11"/>
      <c r="UGP11" s="11"/>
      <c r="UGQ11" s="11"/>
      <c r="UGR11" s="11"/>
      <c r="UGS11" s="11"/>
      <c r="UGT11" s="11"/>
      <c r="UGU11" s="11"/>
      <c r="UGV11" s="11"/>
      <c r="UGW11" s="11"/>
      <c r="UGX11" s="11"/>
      <c r="UGY11" s="11"/>
      <c r="UGZ11" s="11"/>
      <c r="UHA11" s="11"/>
      <c r="UHB11" s="11"/>
      <c r="UHC11" s="11"/>
      <c r="UHD11" s="11"/>
      <c r="UHE11" s="11"/>
      <c r="UHF11" s="11"/>
      <c r="UHG11" s="11"/>
      <c r="UHH11" s="11"/>
      <c r="UHI11" s="11"/>
      <c r="UHJ11" s="11"/>
      <c r="UHK11" s="11"/>
      <c r="UHL11" s="11"/>
      <c r="UHM11" s="11"/>
      <c r="UHN11" s="11"/>
      <c r="UHO11" s="11"/>
      <c r="UHP11" s="11"/>
      <c r="UHQ11" s="11"/>
      <c r="UHR11" s="11"/>
      <c r="UHS11" s="11"/>
      <c r="UHT11" s="11"/>
      <c r="UHU11" s="11"/>
      <c r="UHV11" s="11"/>
      <c r="UHW11" s="11"/>
      <c r="UHX11" s="11"/>
      <c r="UHY11" s="11"/>
      <c r="UHZ11" s="11"/>
      <c r="UIA11" s="11"/>
      <c r="UIB11" s="11"/>
      <c r="UIC11" s="11"/>
      <c r="UID11" s="11"/>
      <c r="UIE11" s="11"/>
      <c r="UIF11" s="11"/>
      <c r="UIG11" s="11"/>
      <c r="UIH11" s="11"/>
      <c r="UII11" s="11"/>
      <c r="UIJ11" s="11"/>
      <c r="UIK11" s="11"/>
      <c r="UIL11" s="11"/>
      <c r="UIM11" s="11"/>
      <c r="UIN11" s="11"/>
      <c r="UIO11" s="11"/>
      <c r="UIP11" s="11"/>
      <c r="UIQ11" s="11"/>
      <c r="UIR11" s="11"/>
      <c r="UIS11" s="11"/>
      <c r="UIT11" s="11"/>
      <c r="UIU11" s="11"/>
      <c r="UIV11" s="11"/>
      <c r="UIW11" s="11"/>
      <c r="UIX11" s="11"/>
      <c r="UIY11" s="11"/>
      <c r="UIZ11" s="11"/>
      <c r="UJA11" s="11"/>
      <c r="UJB11" s="11"/>
      <c r="UJC11" s="11"/>
      <c r="UJD11" s="11"/>
      <c r="UJE11" s="11"/>
      <c r="UJF11" s="11"/>
      <c r="UJG11" s="11"/>
      <c r="UJH11" s="11"/>
      <c r="UJI11" s="11"/>
      <c r="UJJ11" s="11"/>
      <c r="UJK11" s="11"/>
      <c r="UJL11" s="11"/>
      <c r="UJM11" s="11"/>
      <c r="UJN11" s="11"/>
      <c r="UJO11" s="11"/>
      <c r="UJP11" s="11"/>
      <c r="UJQ11" s="11"/>
      <c r="UJR11" s="11"/>
      <c r="UJS11" s="11"/>
      <c r="UJT11" s="11"/>
      <c r="UJU11" s="11"/>
      <c r="UJV11" s="11"/>
      <c r="UJW11" s="11"/>
      <c r="UJX11" s="11"/>
      <c r="UJY11" s="11"/>
      <c r="UJZ11" s="11"/>
      <c r="UKA11" s="11"/>
      <c r="UKB11" s="11"/>
      <c r="UKC11" s="11"/>
      <c r="UKD11" s="11"/>
      <c r="UKE11" s="11"/>
      <c r="UKF11" s="11"/>
      <c r="UKG11" s="11"/>
      <c r="UKH11" s="11"/>
      <c r="UKI11" s="11"/>
      <c r="UKJ11" s="11"/>
      <c r="UKK11" s="11"/>
      <c r="UKL11" s="11"/>
      <c r="UKM11" s="11"/>
      <c r="UKN11" s="11"/>
      <c r="UKO11" s="11"/>
      <c r="UKP11" s="11"/>
      <c r="UKQ11" s="11"/>
      <c r="UKR11" s="11"/>
      <c r="UKS11" s="11"/>
      <c r="UKT11" s="11"/>
      <c r="UKU11" s="11"/>
      <c r="UKV11" s="11"/>
      <c r="UKW11" s="11"/>
      <c r="UKX11" s="11"/>
      <c r="UKY11" s="11"/>
      <c r="UKZ11" s="11"/>
      <c r="ULA11" s="11"/>
      <c r="ULB11" s="11"/>
      <c r="ULC11" s="11"/>
      <c r="ULD11" s="11"/>
      <c r="ULE11" s="11"/>
      <c r="ULF11" s="11"/>
      <c r="ULG11" s="11"/>
      <c r="ULH11" s="11"/>
      <c r="ULI11" s="11"/>
      <c r="ULJ11" s="11"/>
      <c r="ULK11" s="11"/>
      <c r="ULL11" s="11"/>
      <c r="ULM11" s="11"/>
      <c r="ULN11" s="11"/>
      <c r="ULO11" s="11"/>
      <c r="ULP11" s="11"/>
      <c r="ULQ11" s="11"/>
      <c r="ULR11" s="11"/>
      <c r="ULS11" s="11"/>
      <c r="ULT11" s="11"/>
      <c r="ULU11" s="11"/>
      <c r="ULV11" s="11"/>
      <c r="ULW11" s="11"/>
      <c r="ULX11" s="11"/>
      <c r="ULY11" s="11"/>
      <c r="ULZ11" s="11"/>
      <c r="UMA11" s="11"/>
      <c r="UMB11" s="11"/>
      <c r="UMC11" s="11"/>
      <c r="UMD11" s="11"/>
      <c r="UME11" s="11"/>
      <c r="UMF11" s="11"/>
      <c r="UMG11" s="11"/>
      <c r="UMH11" s="11"/>
      <c r="UMI11" s="11"/>
      <c r="UMJ11" s="11"/>
      <c r="UMK11" s="11"/>
      <c r="UML11" s="11"/>
      <c r="UMM11" s="11"/>
      <c r="UMN11" s="11"/>
      <c r="UMO11" s="11"/>
      <c r="UMP11" s="11"/>
      <c r="UMQ11" s="11"/>
      <c r="UMR11" s="11"/>
      <c r="UMS11" s="11"/>
      <c r="UMT11" s="11"/>
      <c r="UMU11" s="11"/>
      <c r="UMV11" s="11"/>
      <c r="UMW11" s="11"/>
      <c r="UMX11" s="11"/>
      <c r="UMY11" s="11"/>
      <c r="UMZ11" s="11"/>
      <c r="UNA11" s="11"/>
      <c r="UNB11" s="11"/>
      <c r="UNC11" s="11"/>
      <c r="UND11" s="11"/>
      <c r="UNE11" s="11"/>
      <c r="UNF11" s="11"/>
      <c r="UNG11" s="11"/>
      <c r="UNH11" s="11"/>
      <c r="UNI11" s="11"/>
      <c r="UNJ11" s="11"/>
      <c r="UNK11" s="11"/>
      <c r="UNL11" s="11"/>
      <c r="UNM11" s="11"/>
      <c r="UNN11" s="11"/>
      <c r="UNO11" s="11"/>
      <c r="UNP11" s="11"/>
      <c r="UNQ11" s="11"/>
      <c r="UNR11" s="11"/>
      <c r="UNS11" s="11"/>
      <c r="UNT11" s="11"/>
      <c r="UNU11" s="11"/>
      <c r="UNV11" s="11"/>
      <c r="UNW11" s="11"/>
      <c r="UNX11" s="11"/>
      <c r="UNY11" s="11"/>
      <c r="UNZ11" s="11"/>
      <c r="UOA11" s="11"/>
      <c r="UOB11" s="11"/>
      <c r="UOC11" s="11"/>
      <c r="UOD11" s="11"/>
      <c r="UOE11" s="11"/>
      <c r="UOF11" s="11"/>
      <c r="UOG11" s="11"/>
      <c r="UOH11" s="11"/>
      <c r="UOI11" s="11"/>
      <c r="UOJ11" s="11"/>
      <c r="UOK11" s="11"/>
      <c r="UOL11" s="11"/>
      <c r="UOM11" s="11"/>
      <c r="UON11" s="11"/>
      <c r="UOO11" s="11"/>
      <c r="UOP11" s="11"/>
      <c r="UOQ11" s="11"/>
      <c r="UOR11" s="11"/>
      <c r="UOS11" s="11"/>
      <c r="UOT11" s="11"/>
      <c r="UOU11" s="11"/>
      <c r="UOV11" s="11"/>
      <c r="UOW11" s="11"/>
      <c r="UOX11" s="11"/>
      <c r="UOY11" s="11"/>
      <c r="UOZ11" s="11"/>
      <c r="UPA11" s="11"/>
      <c r="UPB11" s="11"/>
      <c r="UPC11" s="11"/>
      <c r="UPD11" s="11"/>
      <c r="UPE11" s="11"/>
      <c r="UPF11" s="11"/>
      <c r="UPG11" s="11"/>
      <c r="UPH11" s="11"/>
      <c r="UPI11" s="11"/>
      <c r="UPJ11" s="11"/>
      <c r="UPK11" s="11"/>
      <c r="UPL11" s="11"/>
      <c r="UPM11" s="11"/>
      <c r="UPN11" s="11"/>
      <c r="UPO11" s="11"/>
      <c r="UPP11" s="11"/>
      <c r="UPQ11" s="11"/>
      <c r="UPR11" s="11"/>
      <c r="UPS11" s="11"/>
      <c r="UPT11" s="11"/>
      <c r="UPU11" s="11"/>
      <c r="UPV11" s="11"/>
      <c r="UPW11" s="11"/>
      <c r="UPX11" s="11"/>
      <c r="UPY11" s="11"/>
      <c r="UPZ11" s="11"/>
      <c r="UQA11" s="11"/>
      <c r="UQB11" s="11"/>
      <c r="UQC11" s="11"/>
      <c r="UQD11" s="11"/>
      <c r="UQE11" s="11"/>
      <c r="UQF11" s="11"/>
      <c r="UQG11" s="11"/>
      <c r="UQH11" s="11"/>
      <c r="UQI11" s="11"/>
      <c r="UQJ11" s="11"/>
      <c r="UQK11" s="11"/>
      <c r="UQL11" s="11"/>
      <c r="UQM11" s="11"/>
      <c r="UQN11" s="11"/>
      <c r="UQO11" s="11"/>
      <c r="UQP11" s="11"/>
      <c r="UQQ11" s="11"/>
      <c r="UQR11" s="11"/>
      <c r="UQS11" s="11"/>
      <c r="UQT11" s="11"/>
      <c r="UQU11" s="11"/>
      <c r="UQV11" s="11"/>
      <c r="UQW11" s="11"/>
      <c r="UQX11" s="11"/>
      <c r="UQY11" s="11"/>
      <c r="UQZ11" s="11"/>
      <c r="URA11" s="11"/>
      <c r="URB11" s="11"/>
      <c r="URC11" s="11"/>
      <c r="URD11" s="11"/>
      <c r="URE11" s="11"/>
      <c r="URF11" s="11"/>
      <c r="URG11" s="11"/>
      <c r="URH11" s="11"/>
      <c r="URI11" s="11"/>
      <c r="URJ11" s="11"/>
      <c r="URK11" s="11"/>
      <c r="URL11" s="11"/>
      <c r="URM11" s="11"/>
      <c r="URN11" s="11"/>
      <c r="URO11" s="11"/>
      <c r="URP11" s="11"/>
      <c r="URQ11" s="11"/>
      <c r="URR11" s="11"/>
      <c r="URS11" s="11"/>
      <c r="URT11" s="11"/>
      <c r="URU11" s="11"/>
      <c r="URV11" s="11"/>
      <c r="URW11" s="11"/>
      <c r="URX11" s="11"/>
      <c r="URY11" s="11"/>
      <c r="URZ11" s="11"/>
      <c r="USA11" s="11"/>
      <c r="USB11" s="11"/>
      <c r="USC11" s="11"/>
      <c r="USD11" s="11"/>
      <c r="USE11" s="11"/>
      <c r="USF11" s="11"/>
      <c r="USG11" s="11"/>
      <c r="USH11" s="11"/>
      <c r="USI11" s="11"/>
      <c r="USJ11" s="11"/>
      <c r="USK11" s="11"/>
      <c r="USL11" s="11"/>
      <c r="USM11" s="11"/>
      <c r="USN11" s="11"/>
      <c r="USO11" s="11"/>
      <c r="USP11" s="11"/>
      <c r="USQ11" s="11"/>
      <c r="USR11" s="11"/>
      <c r="USS11" s="11"/>
      <c r="UST11" s="11"/>
      <c r="USU11" s="11"/>
      <c r="USV11" s="11"/>
      <c r="USW11" s="11"/>
      <c r="USX11" s="11"/>
      <c r="USY11" s="11"/>
      <c r="USZ11" s="11"/>
      <c r="UTA11" s="11"/>
      <c r="UTB11" s="11"/>
      <c r="UTC11" s="11"/>
      <c r="UTD11" s="11"/>
      <c r="UTE11" s="11"/>
      <c r="UTF11" s="11"/>
      <c r="UTG11" s="11"/>
      <c r="UTH11" s="11"/>
      <c r="UTI11" s="11"/>
      <c r="UTJ11" s="11"/>
      <c r="UTK11" s="11"/>
      <c r="UTL11" s="11"/>
      <c r="UTM11" s="11"/>
      <c r="UTN11" s="11"/>
      <c r="UTO11" s="11"/>
      <c r="UTP11" s="11"/>
      <c r="UTQ11" s="11"/>
      <c r="UTR11" s="11"/>
      <c r="UTS11" s="11"/>
      <c r="UTT11" s="11"/>
      <c r="UTU11" s="11"/>
      <c r="UTV11" s="11"/>
      <c r="UTW11" s="11"/>
      <c r="UTX11" s="11"/>
      <c r="UTY11" s="11"/>
      <c r="UTZ11" s="11"/>
      <c r="UUA11" s="11"/>
      <c r="UUB11" s="11"/>
      <c r="UUC11" s="11"/>
      <c r="UUD11" s="11"/>
      <c r="UUE11" s="11"/>
      <c r="UUF11" s="11"/>
      <c r="UUG11" s="11"/>
      <c r="UUH11" s="11"/>
      <c r="UUI11" s="11"/>
      <c r="UUJ11" s="11"/>
      <c r="UUK11" s="11"/>
      <c r="UUL11" s="11"/>
      <c r="UUM11" s="11"/>
      <c r="UUN11" s="11"/>
      <c r="UUO11" s="11"/>
      <c r="UUP11" s="11"/>
      <c r="UUQ11" s="11"/>
      <c r="UUR11" s="11"/>
      <c r="UUS11" s="11"/>
      <c r="UUT11" s="11"/>
      <c r="UUU11" s="11"/>
      <c r="UUV11" s="11"/>
      <c r="UUW11" s="11"/>
      <c r="UUX11" s="11"/>
      <c r="UUY11" s="11"/>
      <c r="UUZ11" s="11"/>
      <c r="UVA11" s="11"/>
      <c r="UVB11" s="11"/>
      <c r="UVC11" s="11"/>
      <c r="UVD11" s="11"/>
      <c r="UVE11" s="11"/>
      <c r="UVF11" s="11"/>
      <c r="UVG11" s="11"/>
      <c r="UVH11" s="11"/>
      <c r="UVI11" s="11"/>
      <c r="UVJ11" s="11"/>
      <c r="UVK11" s="11"/>
      <c r="UVL11" s="11"/>
      <c r="UVM11" s="11"/>
      <c r="UVN11" s="11"/>
      <c r="UVO11" s="11"/>
      <c r="UVP11" s="11"/>
      <c r="UVQ11" s="11"/>
      <c r="UVR11" s="11"/>
      <c r="UVS11" s="11"/>
      <c r="UVT11" s="11"/>
      <c r="UVU11" s="11"/>
      <c r="UVV11" s="11"/>
      <c r="UVW11" s="11"/>
      <c r="UVX11" s="11"/>
      <c r="UVY11" s="11"/>
      <c r="UVZ11" s="11"/>
      <c r="UWA11" s="11"/>
      <c r="UWB11" s="11"/>
      <c r="UWC11" s="11"/>
      <c r="UWD11" s="11"/>
      <c r="UWE11" s="11"/>
      <c r="UWF11" s="11"/>
      <c r="UWG11" s="11"/>
      <c r="UWH11" s="11"/>
      <c r="UWI11" s="11"/>
      <c r="UWJ11" s="11"/>
      <c r="UWK11" s="11"/>
      <c r="UWL11" s="11"/>
      <c r="UWM11" s="11"/>
      <c r="UWN11" s="11"/>
      <c r="UWO11" s="11"/>
      <c r="UWP11" s="11"/>
      <c r="UWQ11" s="11"/>
      <c r="UWR11" s="11"/>
      <c r="UWS11" s="11"/>
      <c r="UWT11" s="11"/>
      <c r="UWU11" s="11"/>
      <c r="UWV11" s="11"/>
      <c r="UWW11" s="11"/>
      <c r="UWX11" s="11"/>
      <c r="UWY11" s="11"/>
      <c r="UWZ11" s="11"/>
      <c r="UXA11" s="11"/>
      <c r="UXB11" s="11"/>
      <c r="UXC11" s="11"/>
      <c r="UXD11" s="11"/>
      <c r="UXE11" s="11"/>
      <c r="UXF11" s="11"/>
      <c r="UXG11" s="11"/>
      <c r="UXH11" s="11"/>
      <c r="UXI11" s="11"/>
      <c r="UXJ11" s="11"/>
      <c r="UXK11" s="11"/>
      <c r="UXL11" s="11"/>
      <c r="UXM11" s="11"/>
      <c r="UXN11" s="11"/>
      <c r="UXO11" s="11"/>
      <c r="UXP11" s="11"/>
      <c r="UXQ11" s="11"/>
      <c r="UXR11" s="11"/>
      <c r="UXS11" s="11"/>
      <c r="UXT11" s="11"/>
      <c r="UXU11" s="11"/>
      <c r="UXV11" s="11"/>
      <c r="UXW11" s="11"/>
      <c r="UXX11" s="11"/>
      <c r="UXY11" s="11"/>
      <c r="UXZ11" s="11"/>
      <c r="UYA11" s="11"/>
      <c r="UYB11" s="11"/>
      <c r="UYC11" s="11"/>
      <c r="UYD11" s="11"/>
      <c r="UYE11" s="11"/>
      <c r="UYF11" s="11"/>
      <c r="UYG11" s="11"/>
      <c r="UYH11" s="11"/>
      <c r="UYI11" s="11"/>
      <c r="UYJ11" s="11"/>
      <c r="UYK11" s="11"/>
      <c r="UYL11" s="11"/>
      <c r="UYM11" s="11"/>
      <c r="UYN11" s="11"/>
      <c r="UYO11" s="11"/>
      <c r="UYP11" s="11"/>
      <c r="UYQ11" s="11"/>
      <c r="UYR11" s="11"/>
      <c r="UYS11" s="11"/>
      <c r="UYT11" s="11"/>
      <c r="UYU11" s="11"/>
      <c r="UYV11" s="11"/>
      <c r="UYW11" s="11"/>
      <c r="UYX11" s="11"/>
      <c r="UYY11" s="11"/>
      <c r="UYZ11" s="11"/>
      <c r="UZA11" s="11"/>
      <c r="UZB11" s="11"/>
      <c r="UZC11" s="11"/>
      <c r="UZD11" s="11"/>
      <c r="UZE11" s="11"/>
      <c r="UZF11" s="11"/>
      <c r="UZG11" s="11"/>
      <c r="UZH11" s="11"/>
      <c r="UZI11" s="11"/>
      <c r="UZJ11" s="11"/>
      <c r="UZK11" s="11"/>
      <c r="UZL11" s="11"/>
      <c r="UZM11" s="11"/>
      <c r="UZN11" s="11"/>
      <c r="UZO11" s="11"/>
      <c r="UZP11" s="11"/>
      <c r="UZQ11" s="11"/>
      <c r="UZR11" s="11"/>
      <c r="UZS11" s="11"/>
      <c r="UZT11" s="11"/>
      <c r="UZU11" s="11"/>
      <c r="UZV11" s="11"/>
      <c r="UZW11" s="11"/>
      <c r="UZX11" s="11"/>
      <c r="UZY11" s="11"/>
      <c r="UZZ11" s="11"/>
      <c r="VAA11" s="11"/>
      <c r="VAB11" s="11"/>
      <c r="VAC11" s="11"/>
      <c r="VAD11" s="11"/>
      <c r="VAE11" s="11"/>
      <c r="VAF11" s="11"/>
      <c r="VAG11" s="11"/>
      <c r="VAH11" s="11"/>
      <c r="VAI11" s="11"/>
      <c r="VAJ11" s="11"/>
      <c r="VAK11" s="11"/>
      <c r="VAL11" s="11"/>
      <c r="VAM11" s="11"/>
      <c r="VAN11" s="11"/>
      <c r="VAO11" s="11"/>
      <c r="VAP11" s="11"/>
      <c r="VAQ11" s="11"/>
      <c r="VAR11" s="11"/>
      <c r="VAS11" s="11"/>
      <c r="VAT11" s="11"/>
      <c r="VAU11" s="11"/>
      <c r="VAV11" s="11"/>
      <c r="VAW11" s="11"/>
      <c r="VAX11" s="11"/>
      <c r="VAY11" s="11"/>
      <c r="VAZ11" s="11"/>
      <c r="VBA11" s="11"/>
      <c r="VBB11" s="11"/>
      <c r="VBC11" s="11"/>
      <c r="VBD11" s="11"/>
      <c r="VBE11" s="11"/>
      <c r="VBF11" s="11"/>
      <c r="VBG11" s="11"/>
      <c r="VBH11" s="11"/>
      <c r="VBI11" s="11"/>
      <c r="VBJ11" s="11"/>
      <c r="VBK11" s="11"/>
      <c r="VBL11" s="11"/>
      <c r="VBM11" s="11"/>
      <c r="VBN11" s="11"/>
      <c r="VBO11" s="11"/>
      <c r="VBP11" s="11"/>
      <c r="VBQ11" s="11"/>
      <c r="VBR11" s="11"/>
      <c r="VBS11" s="11"/>
      <c r="VBT11" s="11"/>
      <c r="VBU11" s="11"/>
      <c r="VBV11" s="11"/>
      <c r="VBW11" s="11"/>
      <c r="VBX11" s="11"/>
      <c r="VBY11" s="11"/>
      <c r="VBZ11" s="11"/>
      <c r="VCA11" s="11"/>
      <c r="VCB11" s="11"/>
      <c r="VCC11" s="11"/>
      <c r="VCD11" s="11"/>
      <c r="VCE11" s="11"/>
      <c r="VCF11" s="11"/>
      <c r="VCG11" s="11"/>
      <c r="VCH11" s="11"/>
      <c r="VCI11" s="11"/>
      <c r="VCJ11" s="11"/>
      <c r="VCK11" s="11"/>
      <c r="VCL11" s="11"/>
      <c r="VCM11" s="11"/>
      <c r="VCN11" s="11"/>
      <c r="VCO11" s="11"/>
      <c r="VCP11" s="11"/>
      <c r="VCQ11" s="11"/>
      <c r="VCR11" s="11"/>
      <c r="VCS11" s="11"/>
      <c r="VCT11" s="11"/>
      <c r="VCU11" s="11"/>
      <c r="VCV11" s="11"/>
      <c r="VCW11" s="11"/>
      <c r="VCX11" s="11"/>
      <c r="VCY11" s="11"/>
      <c r="VCZ11" s="11"/>
      <c r="VDA11" s="11"/>
      <c r="VDB11" s="11"/>
      <c r="VDC11" s="11"/>
      <c r="VDD11" s="11"/>
      <c r="VDE11" s="11"/>
      <c r="VDF11" s="11"/>
      <c r="VDG11" s="11"/>
      <c r="VDH11" s="11"/>
      <c r="VDI11" s="11"/>
      <c r="VDJ11" s="11"/>
      <c r="VDK11" s="11"/>
      <c r="VDL11" s="11"/>
      <c r="VDM11" s="11"/>
      <c r="VDN11" s="11"/>
      <c r="VDO11" s="11"/>
      <c r="VDP11" s="11"/>
      <c r="VDQ11" s="11"/>
      <c r="VDR11" s="11"/>
      <c r="VDS11" s="11"/>
      <c r="VDT11" s="11"/>
      <c r="VDU11" s="11"/>
      <c r="VDV11" s="11"/>
      <c r="VDW11" s="11"/>
      <c r="VDX11" s="11"/>
      <c r="VDY11" s="11"/>
      <c r="VDZ11" s="11"/>
      <c r="VEA11" s="11"/>
      <c r="VEB11" s="11"/>
      <c r="VEC11" s="11"/>
      <c r="VED11" s="11"/>
      <c r="VEE11" s="11"/>
      <c r="VEF11" s="11"/>
      <c r="VEG11" s="11"/>
      <c r="VEH11" s="11"/>
      <c r="VEI11" s="11"/>
      <c r="VEJ11" s="11"/>
      <c r="VEK11" s="11"/>
      <c r="VEL11" s="11"/>
      <c r="VEM11" s="11"/>
      <c r="VEN11" s="11"/>
      <c r="VEO11" s="11"/>
      <c r="VEP11" s="11"/>
      <c r="VEQ11" s="11"/>
      <c r="VER11" s="11"/>
      <c r="VES11" s="11"/>
      <c r="VET11" s="11"/>
      <c r="VEU11" s="11"/>
      <c r="VEV11" s="11"/>
      <c r="VEW11" s="11"/>
      <c r="VEX11" s="11"/>
      <c r="VEY11" s="11"/>
      <c r="VEZ11" s="11"/>
      <c r="VFA11" s="11"/>
      <c r="VFB11" s="11"/>
      <c r="VFC11" s="11"/>
      <c r="VFD11" s="11"/>
      <c r="VFE11" s="11"/>
      <c r="VFF11" s="11"/>
      <c r="VFG11" s="11"/>
      <c r="VFH11" s="11"/>
      <c r="VFI11" s="11"/>
      <c r="VFJ11" s="11"/>
      <c r="VFK11" s="11"/>
      <c r="VFL11" s="11"/>
      <c r="VFM11" s="11"/>
      <c r="VFN11" s="11"/>
      <c r="VFO11" s="11"/>
      <c r="VFP11" s="11"/>
      <c r="VFQ11" s="11"/>
      <c r="VFR11" s="11"/>
      <c r="VFS11" s="11"/>
      <c r="VFT11" s="11"/>
      <c r="VFU11" s="11"/>
      <c r="VFV11" s="11"/>
      <c r="VFW11" s="11"/>
      <c r="VFX11" s="11"/>
      <c r="VFY11" s="11"/>
      <c r="VFZ11" s="11"/>
      <c r="VGA11" s="11"/>
      <c r="VGB11" s="11"/>
      <c r="VGC11" s="11"/>
      <c r="VGD11" s="11"/>
      <c r="VGE11" s="11"/>
      <c r="VGF11" s="11"/>
      <c r="VGG11" s="11"/>
      <c r="VGH11" s="11"/>
      <c r="VGI11" s="11"/>
      <c r="VGJ11" s="11"/>
      <c r="VGK11" s="11"/>
      <c r="VGL11" s="11"/>
      <c r="VGM11" s="11"/>
      <c r="VGN11" s="11"/>
      <c r="VGO11" s="11"/>
      <c r="VGP11" s="11"/>
      <c r="VGQ11" s="11"/>
      <c r="VGR11" s="11"/>
      <c r="VGS11" s="11"/>
      <c r="VGT11" s="11"/>
      <c r="VGU11" s="11"/>
      <c r="VGV11" s="11"/>
      <c r="VGW11" s="11"/>
      <c r="VGX11" s="11"/>
      <c r="VGY11" s="11"/>
      <c r="VGZ11" s="11"/>
      <c r="VHA11" s="11"/>
      <c r="VHB11" s="11"/>
      <c r="VHC11" s="11"/>
      <c r="VHD11" s="11"/>
      <c r="VHE11" s="11"/>
      <c r="VHF11" s="11"/>
      <c r="VHG11" s="11"/>
      <c r="VHH11" s="11"/>
      <c r="VHI11" s="11"/>
      <c r="VHJ11" s="11"/>
      <c r="VHK11" s="11"/>
      <c r="VHL11" s="11"/>
      <c r="VHM11" s="11"/>
      <c r="VHN11" s="11"/>
      <c r="VHO11" s="11"/>
      <c r="VHP11" s="11"/>
      <c r="VHQ11" s="11"/>
      <c r="VHR11" s="11"/>
      <c r="VHS11" s="11"/>
      <c r="VHT11" s="11"/>
      <c r="VHU11" s="11"/>
      <c r="VHV11" s="11"/>
      <c r="VHW11" s="11"/>
      <c r="VHX11" s="11"/>
      <c r="VHY11" s="11"/>
      <c r="VHZ11" s="11"/>
      <c r="VIA11" s="11"/>
      <c r="VIB11" s="11"/>
      <c r="VIC11" s="11"/>
      <c r="VID11" s="11"/>
      <c r="VIE11" s="11"/>
      <c r="VIF11" s="11"/>
      <c r="VIG11" s="11"/>
      <c r="VIH11" s="11"/>
      <c r="VII11" s="11"/>
      <c r="VIJ11" s="11"/>
      <c r="VIK11" s="11"/>
      <c r="VIL11" s="11"/>
      <c r="VIM11" s="11"/>
      <c r="VIN11" s="11"/>
      <c r="VIO11" s="11"/>
      <c r="VIP11" s="11"/>
      <c r="VIQ11" s="11"/>
      <c r="VIR11" s="11"/>
      <c r="VIS11" s="11"/>
      <c r="VIT11" s="11"/>
      <c r="VIU11" s="11"/>
      <c r="VIV11" s="11"/>
      <c r="VIW11" s="11"/>
      <c r="VIX11" s="11"/>
      <c r="VIY11" s="11"/>
      <c r="VIZ11" s="11"/>
      <c r="VJA11" s="11"/>
      <c r="VJB11" s="11"/>
      <c r="VJC11" s="11"/>
      <c r="VJD11" s="11"/>
      <c r="VJE11" s="11"/>
      <c r="VJF11" s="11"/>
      <c r="VJG11" s="11"/>
      <c r="VJH11" s="11"/>
      <c r="VJI11" s="11"/>
      <c r="VJJ11" s="11"/>
      <c r="VJK11" s="11"/>
      <c r="VJL11" s="11"/>
      <c r="VJM11" s="11"/>
      <c r="VJN11" s="11"/>
      <c r="VJO11" s="11"/>
      <c r="VJP11" s="11"/>
      <c r="VJQ11" s="11"/>
      <c r="VJR11" s="11"/>
      <c r="VJS11" s="11"/>
      <c r="VJT11" s="11"/>
      <c r="VJU11" s="11"/>
      <c r="VJV11" s="11"/>
      <c r="VJW11" s="11"/>
      <c r="VJX11" s="11"/>
      <c r="VJY11" s="11"/>
      <c r="VJZ11" s="11"/>
      <c r="VKA11" s="11"/>
      <c r="VKB11" s="11"/>
      <c r="VKC11" s="11"/>
      <c r="VKD11" s="11"/>
      <c r="VKE11" s="11"/>
      <c r="VKF11" s="11"/>
      <c r="VKG11" s="11"/>
      <c r="VKH11" s="11"/>
      <c r="VKI11" s="11"/>
      <c r="VKJ11" s="11"/>
      <c r="VKK11" s="11"/>
      <c r="VKL11" s="11"/>
      <c r="VKM11" s="11"/>
      <c r="VKN11" s="11"/>
      <c r="VKO11" s="11"/>
      <c r="VKP11" s="11"/>
      <c r="VKQ11" s="11"/>
      <c r="VKR11" s="11"/>
      <c r="VKS11" s="11"/>
      <c r="VKT11" s="11"/>
      <c r="VKU11" s="11"/>
      <c r="VKV11" s="11"/>
      <c r="VKW11" s="11"/>
      <c r="VKX11" s="11"/>
      <c r="VKY11" s="11"/>
      <c r="VKZ11" s="11"/>
      <c r="VLA11" s="11"/>
      <c r="VLB11" s="11"/>
      <c r="VLC11" s="11"/>
      <c r="VLD11" s="11"/>
      <c r="VLE11" s="11"/>
      <c r="VLF11" s="11"/>
      <c r="VLG11" s="11"/>
      <c r="VLH11" s="11"/>
      <c r="VLI11" s="11"/>
      <c r="VLJ11" s="11"/>
      <c r="VLK11" s="11"/>
      <c r="VLL11" s="11"/>
      <c r="VLM11" s="11"/>
      <c r="VLN11" s="11"/>
      <c r="VLO11" s="11"/>
      <c r="VLP11" s="11"/>
      <c r="VLQ11" s="11"/>
      <c r="VLR11" s="11"/>
      <c r="VLS11" s="11"/>
      <c r="VLT11" s="11"/>
      <c r="VLU11" s="11"/>
      <c r="VLV11" s="11"/>
      <c r="VLW11" s="11"/>
      <c r="VLX11" s="11"/>
      <c r="VLY11" s="11"/>
      <c r="VLZ11" s="11"/>
      <c r="VMA11" s="11"/>
      <c r="VMB11" s="11"/>
      <c r="VMC11" s="11"/>
      <c r="VMD11" s="11"/>
      <c r="VME11" s="11"/>
      <c r="VMF11" s="11"/>
      <c r="VMG11" s="11"/>
      <c r="VMH11" s="11"/>
      <c r="VMI11" s="11"/>
      <c r="VMJ11" s="11"/>
      <c r="VMK11" s="11"/>
      <c r="VML11" s="11"/>
      <c r="VMM11" s="11"/>
      <c r="VMN11" s="11"/>
      <c r="VMO11" s="11"/>
      <c r="VMP11" s="11"/>
      <c r="VMQ11" s="11"/>
      <c r="VMR11" s="11"/>
      <c r="VMS11" s="11"/>
      <c r="VMT11" s="11"/>
      <c r="VMU11" s="11"/>
      <c r="VMV11" s="11"/>
      <c r="VMW11" s="11"/>
      <c r="VMX11" s="11"/>
      <c r="VMY11" s="11"/>
      <c r="VMZ11" s="11"/>
      <c r="VNA11" s="11"/>
      <c r="VNB11" s="11"/>
      <c r="VNC11" s="11"/>
      <c r="VND11" s="11"/>
      <c r="VNE11" s="11"/>
      <c r="VNF11" s="11"/>
      <c r="VNG11" s="11"/>
      <c r="VNH11" s="11"/>
      <c r="VNI11" s="11"/>
      <c r="VNJ11" s="11"/>
      <c r="VNK11" s="11"/>
      <c r="VNL11" s="11"/>
      <c r="VNM11" s="11"/>
      <c r="VNN11" s="11"/>
      <c r="VNO11" s="11"/>
      <c r="VNP11" s="11"/>
      <c r="VNQ11" s="11"/>
      <c r="VNR11" s="11"/>
      <c r="VNS11" s="11"/>
      <c r="VNT11" s="11"/>
      <c r="VNU11" s="11"/>
      <c r="VNV11" s="11"/>
      <c r="VNW11" s="11"/>
      <c r="VNX11" s="11"/>
      <c r="VNY11" s="11"/>
      <c r="VNZ11" s="11"/>
      <c r="VOA11" s="11"/>
      <c r="VOB11" s="11"/>
      <c r="VOC11" s="11"/>
      <c r="VOD11" s="11"/>
      <c r="VOE11" s="11"/>
      <c r="VOF11" s="11"/>
      <c r="VOG11" s="11"/>
      <c r="VOH11" s="11"/>
      <c r="VOI11" s="11"/>
      <c r="VOJ11" s="11"/>
      <c r="VOK11" s="11"/>
      <c r="VOL11" s="11"/>
      <c r="VOM11" s="11"/>
      <c r="VON11" s="11"/>
      <c r="VOO11" s="11"/>
      <c r="VOP11" s="11"/>
      <c r="VOQ11" s="11"/>
      <c r="VOR11" s="11"/>
      <c r="VOS11" s="11"/>
      <c r="VOT11" s="11"/>
      <c r="VOU11" s="11"/>
      <c r="VOV11" s="11"/>
      <c r="VOW11" s="11"/>
      <c r="VOX11" s="11"/>
      <c r="VOY11" s="11"/>
      <c r="VOZ11" s="11"/>
      <c r="VPA11" s="11"/>
      <c r="VPB11" s="11"/>
      <c r="VPC11" s="11"/>
      <c r="VPD11" s="11"/>
      <c r="VPE11" s="11"/>
      <c r="VPF11" s="11"/>
      <c r="VPG11" s="11"/>
      <c r="VPH11" s="11"/>
      <c r="VPI11" s="11"/>
      <c r="VPJ11" s="11"/>
      <c r="VPK11" s="11"/>
      <c r="VPL11" s="11"/>
      <c r="VPM11" s="11"/>
      <c r="VPN11" s="11"/>
      <c r="VPO11" s="11"/>
      <c r="VPP11" s="11"/>
      <c r="VPQ11" s="11"/>
      <c r="VPR11" s="11"/>
      <c r="VPS11" s="11"/>
      <c r="VPT11" s="11"/>
      <c r="VPU11" s="11"/>
      <c r="VPV11" s="11"/>
      <c r="VPW11" s="11"/>
      <c r="VPX11" s="11"/>
      <c r="VPY11" s="11"/>
      <c r="VPZ11" s="11"/>
      <c r="VQA11" s="11"/>
      <c r="VQB11" s="11"/>
      <c r="VQC11" s="11"/>
      <c r="VQD11" s="11"/>
      <c r="VQE11" s="11"/>
      <c r="VQF11" s="11"/>
      <c r="VQG11" s="11"/>
      <c r="VQH11" s="11"/>
      <c r="VQI11" s="11"/>
      <c r="VQJ11" s="11"/>
      <c r="VQK11" s="11"/>
      <c r="VQL11" s="11"/>
      <c r="VQM11" s="11"/>
      <c r="VQN11" s="11"/>
      <c r="VQO11" s="11"/>
      <c r="VQP11" s="11"/>
      <c r="VQQ11" s="11"/>
      <c r="VQR11" s="11"/>
      <c r="VQS11" s="11"/>
      <c r="VQT11" s="11"/>
      <c r="VQU11" s="11"/>
      <c r="VQV11" s="11"/>
      <c r="VQW11" s="11"/>
      <c r="VQX11" s="11"/>
      <c r="VQY11" s="11"/>
      <c r="VQZ11" s="11"/>
      <c r="VRA11" s="11"/>
      <c r="VRB11" s="11"/>
      <c r="VRC11" s="11"/>
      <c r="VRD11" s="11"/>
      <c r="VRE11" s="11"/>
      <c r="VRF11" s="11"/>
      <c r="VRG11" s="11"/>
      <c r="VRH11" s="11"/>
      <c r="VRI11" s="11"/>
      <c r="VRJ11" s="11"/>
      <c r="VRK11" s="11"/>
      <c r="VRL11" s="11"/>
      <c r="VRM11" s="11"/>
      <c r="VRN11" s="11"/>
      <c r="VRO11" s="11"/>
      <c r="VRP11" s="11"/>
      <c r="VRQ11" s="11"/>
      <c r="VRR11" s="11"/>
      <c r="VRS11" s="11"/>
      <c r="VRT11" s="11"/>
      <c r="VRU11" s="11"/>
      <c r="VRV11" s="11"/>
      <c r="VRW11" s="11"/>
      <c r="VRX11" s="11"/>
      <c r="VRY11" s="11"/>
      <c r="VRZ11" s="11"/>
      <c r="VSA11" s="11"/>
      <c r="VSB11" s="11"/>
      <c r="VSC11" s="11"/>
      <c r="VSD11" s="11"/>
      <c r="VSE11" s="11"/>
      <c r="VSF11" s="11"/>
      <c r="VSG11" s="11"/>
      <c r="VSH11" s="11"/>
      <c r="VSI11" s="11"/>
      <c r="VSJ11" s="11"/>
      <c r="VSK11" s="11"/>
      <c r="VSL11" s="11"/>
      <c r="VSM11" s="11"/>
      <c r="VSN11" s="11"/>
      <c r="VSO11" s="11"/>
      <c r="VSP11" s="11"/>
      <c r="VSQ11" s="11"/>
      <c r="VSR11" s="11"/>
      <c r="VSS11" s="11"/>
      <c r="VST11" s="11"/>
      <c r="VSU11" s="11"/>
      <c r="VSV11" s="11"/>
      <c r="VSW11" s="11"/>
      <c r="VSX11" s="11"/>
      <c r="VSY11" s="11"/>
      <c r="VSZ11" s="11"/>
      <c r="VTA11" s="11"/>
      <c r="VTB11" s="11"/>
      <c r="VTC11" s="11"/>
      <c r="VTD11" s="11"/>
      <c r="VTE11" s="11"/>
      <c r="VTF11" s="11"/>
      <c r="VTG11" s="11"/>
      <c r="VTH11" s="11"/>
      <c r="VTI11" s="11"/>
      <c r="VTJ11" s="11"/>
      <c r="VTK11" s="11"/>
      <c r="VTL11" s="11"/>
      <c r="VTM11" s="11"/>
      <c r="VTN11" s="11"/>
      <c r="VTO11" s="11"/>
      <c r="VTP11" s="11"/>
      <c r="VTQ11" s="11"/>
      <c r="VTR11" s="11"/>
      <c r="VTS11" s="11"/>
      <c r="VTT11" s="11"/>
      <c r="VTU11" s="11"/>
      <c r="VTV11" s="11"/>
      <c r="VTW11" s="11"/>
      <c r="VTX11" s="11"/>
      <c r="VTY11" s="11"/>
      <c r="VTZ11" s="11"/>
      <c r="VUA11" s="11"/>
      <c r="VUB11" s="11"/>
      <c r="VUC11" s="11"/>
      <c r="VUD11" s="11"/>
      <c r="VUE11" s="11"/>
      <c r="VUF11" s="11"/>
      <c r="VUG11" s="11"/>
      <c r="VUH11" s="11"/>
      <c r="VUI11" s="11"/>
      <c r="VUJ11" s="11"/>
      <c r="VUK11" s="11"/>
      <c r="VUL11" s="11"/>
      <c r="VUM11" s="11"/>
      <c r="VUN11" s="11"/>
      <c r="VUO11" s="11"/>
      <c r="VUP11" s="11"/>
      <c r="VUQ11" s="11"/>
      <c r="VUR11" s="11"/>
      <c r="VUS11" s="11"/>
      <c r="VUT11" s="11"/>
      <c r="VUU11" s="11"/>
      <c r="VUV11" s="11"/>
      <c r="VUW11" s="11"/>
      <c r="VUX11" s="11"/>
      <c r="VUY11" s="11"/>
      <c r="VUZ11" s="11"/>
      <c r="VVA11" s="11"/>
      <c r="VVB11" s="11"/>
      <c r="VVC11" s="11"/>
      <c r="VVD11" s="11"/>
      <c r="VVE11" s="11"/>
      <c r="VVF11" s="11"/>
      <c r="VVG11" s="11"/>
      <c r="VVH11" s="11"/>
      <c r="VVI11" s="11"/>
      <c r="VVJ11" s="11"/>
      <c r="VVK11" s="11"/>
      <c r="VVL11" s="11"/>
      <c r="VVM11" s="11"/>
      <c r="VVN11" s="11"/>
      <c r="VVO11" s="11"/>
      <c r="VVP11" s="11"/>
      <c r="VVQ11" s="11"/>
      <c r="VVR11" s="11"/>
      <c r="VVS11" s="11"/>
      <c r="VVT11" s="11"/>
      <c r="VVU11" s="11"/>
      <c r="VVV11" s="11"/>
      <c r="VVW11" s="11"/>
      <c r="VVX11" s="11"/>
      <c r="VVY11" s="11"/>
      <c r="VVZ11" s="11"/>
      <c r="VWA11" s="11"/>
      <c r="VWB11" s="11"/>
      <c r="VWC11" s="11"/>
      <c r="VWD11" s="11"/>
      <c r="VWE11" s="11"/>
      <c r="VWF11" s="11"/>
      <c r="VWG11" s="11"/>
      <c r="VWH11" s="11"/>
      <c r="VWI11" s="11"/>
      <c r="VWJ11" s="11"/>
      <c r="VWK11" s="11"/>
      <c r="VWL11" s="11"/>
      <c r="VWM11" s="11"/>
      <c r="VWN11" s="11"/>
      <c r="VWO11" s="11"/>
      <c r="VWP11" s="11"/>
      <c r="VWQ11" s="11"/>
      <c r="VWR11" s="11"/>
      <c r="VWS11" s="11"/>
      <c r="VWT11" s="11"/>
      <c r="VWU11" s="11"/>
      <c r="VWV11" s="11"/>
      <c r="VWW11" s="11"/>
      <c r="VWX11" s="11"/>
      <c r="VWY11" s="11"/>
      <c r="VWZ11" s="11"/>
      <c r="VXA11" s="11"/>
      <c r="VXB11" s="11"/>
      <c r="VXC11" s="11"/>
      <c r="VXD11" s="11"/>
      <c r="VXE11" s="11"/>
      <c r="VXF11" s="11"/>
      <c r="VXG11" s="11"/>
      <c r="VXH11" s="11"/>
      <c r="VXI11" s="11"/>
      <c r="VXJ11" s="11"/>
      <c r="VXK11" s="11"/>
      <c r="VXL11" s="11"/>
      <c r="VXM11" s="11"/>
      <c r="VXN11" s="11"/>
      <c r="VXO11" s="11"/>
      <c r="VXP11" s="11"/>
      <c r="VXQ11" s="11"/>
      <c r="VXR11" s="11"/>
      <c r="VXS11" s="11"/>
      <c r="VXT11" s="11"/>
      <c r="VXU11" s="11"/>
      <c r="VXV11" s="11"/>
      <c r="VXW11" s="11"/>
      <c r="VXX11" s="11"/>
      <c r="VXY11" s="11"/>
      <c r="VXZ11" s="11"/>
      <c r="VYA11" s="11"/>
      <c r="VYB11" s="11"/>
      <c r="VYC11" s="11"/>
      <c r="VYD11" s="11"/>
      <c r="VYE11" s="11"/>
      <c r="VYF11" s="11"/>
      <c r="VYG11" s="11"/>
      <c r="VYH11" s="11"/>
      <c r="VYI11" s="11"/>
      <c r="VYJ11" s="11"/>
      <c r="VYK11" s="11"/>
      <c r="VYL11" s="11"/>
      <c r="VYM11" s="11"/>
      <c r="VYN11" s="11"/>
      <c r="VYO11" s="11"/>
      <c r="VYP11" s="11"/>
      <c r="VYQ11" s="11"/>
      <c r="VYR11" s="11"/>
      <c r="VYS11" s="11"/>
      <c r="VYT11" s="11"/>
      <c r="VYU11" s="11"/>
      <c r="VYV11" s="11"/>
      <c r="VYW11" s="11"/>
      <c r="VYX11" s="11"/>
      <c r="VYY11" s="11"/>
      <c r="VYZ11" s="11"/>
      <c r="VZA11" s="11"/>
      <c r="VZB11" s="11"/>
      <c r="VZC11" s="11"/>
      <c r="VZD11" s="11"/>
      <c r="VZE11" s="11"/>
      <c r="VZF11" s="11"/>
      <c r="VZG11" s="11"/>
      <c r="VZH11" s="11"/>
      <c r="VZI11" s="11"/>
      <c r="VZJ11" s="11"/>
      <c r="VZK11" s="11"/>
      <c r="VZL11" s="11"/>
      <c r="VZM11" s="11"/>
      <c r="VZN11" s="11"/>
      <c r="VZO11" s="11"/>
      <c r="VZP11" s="11"/>
      <c r="VZQ11" s="11"/>
      <c r="VZR11" s="11"/>
      <c r="VZS11" s="11"/>
      <c r="VZT11" s="11"/>
      <c r="VZU11" s="11"/>
      <c r="VZV11" s="11"/>
      <c r="VZW11" s="11"/>
      <c r="VZX11" s="11"/>
      <c r="VZY11" s="11"/>
      <c r="VZZ11" s="11"/>
      <c r="WAA11" s="11"/>
      <c r="WAB11" s="11"/>
      <c r="WAC11" s="11"/>
      <c r="WAD11" s="11"/>
      <c r="WAE11" s="11"/>
      <c r="WAF11" s="11"/>
      <c r="WAG11" s="11"/>
      <c r="WAH11" s="11"/>
      <c r="WAI11" s="11"/>
      <c r="WAJ11" s="11"/>
      <c r="WAK11" s="11"/>
      <c r="WAL11" s="11"/>
      <c r="WAM11" s="11"/>
      <c r="WAN11" s="11"/>
      <c r="WAO11" s="11"/>
      <c r="WAP11" s="11"/>
      <c r="WAQ11" s="11"/>
      <c r="WAR11" s="11"/>
      <c r="WAS11" s="11"/>
      <c r="WAT11" s="11"/>
      <c r="WAU11" s="11"/>
      <c r="WAV11" s="11"/>
      <c r="WAW11" s="11"/>
      <c r="WAX11" s="11"/>
      <c r="WAY11" s="11"/>
      <c r="WAZ11" s="11"/>
      <c r="WBA11" s="11"/>
      <c r="WBB11" s="11"/>
      <c r="WBC11" s="11"/>
      <c r="WBD11" s="11"/>
      <c r="WBE11" s="11"/>
      <c r="WBF11" s="11"/>
      <c r="WBG11" s="11"/>
      <c r="WBH11" s="11"/>
      <c r="WBI11" s="11"/>
      <c r="WBJ11" s="11"/>
      <c r="WBK11" s="11"/>
      <c r="WBL11" s="11"/>
      <c r="WBM11" s="11"/>
      <c r="WBN11" s="11"/>
      <c r="WBO11" s="11"/>
      <c r="WBP11" s="11"/>
      <c r="WBQ11" s="11"/>
      <c r="WBR11" s="11"/>
      <c r="WBS11" s="11"/>
      <c r="WBT11" s="11"/>
      <c r="WBU11" s="11"/>
      <c r="WBV11" s="11"/>
      <c r="WBW11" s="11"/>
      <c r="WBX11" s="11"/>
      <c r="WBY11" s="11"/>
      <c r="WBZ11" s="11"/>
      <c r="WCA11" s="11"/>
      <c r="WCB11" s="11"/>
      <c r="WCC11" s="11"/>
      <c r="WCD11" s="11"/>
      <c r="WCE11" s="11"/>
      <c r="WCF11" s="11"/>
      <c r="WCG11" s="11"/>
      <c r="WCH11" s="11"/>
      <c r="WCI11" s="11"/>
      <c r="WCJ11" s="11"/>
      <c r="WCK11" s="11"/>
      <c r="WCL11" s="11"/>
      <c r="WCM11" s="11"/>
      <c r="WCN11" s="11"/>
      <c r="WCO11" s="11"/>
      <c r="WCP11" s="11"/>
      <c r="WCQ11" s="11"/>
      <c r="WCR11" s="11"/>
      <c r="WCS11" s="11"/>
      <c r="WCT11" s="11"/>
      <c r="WCU11" s="11"/>
      <c r="WCV11" s="11"/>
      <c r="WCW11" s="11"/>
      <c r="WCX11" s="11"/>
      <c r="WCY11" s="11"/>
      <c r="WCZ11" s="11"/>
      <c r="WDA11" s="11"/>
      <c r="WDB11" s="11"/>
      <c r="WDC11" s="11"/>
      <c r="WDD11" s="11"/>
      <c r="WDE11" s="11"/>
      <c r="WDF11" s="11"/>
      <c r="WDG11" s="11"/>
      <c r="WDH11" s="11"/>
      <c r="WDI11" s="11"/>
      <c r="WDJ11" s="11"/>
      <c r="WDK11" s="11"/>
      <c r="WDL11" s="11"/>
      <c r="WDM11" s="11"/>
      <c r="WDN11" s="11"/>
      <c r="WDO11" s="11"/>
      <c r="WDP11" s="11"/>
      <c r="WDQ11" s="11"/>
      <c r="WDR11" s="11"/>
      <c r="WDS11" s="11"/>
      <c r="WDT11" s="11"/>
      <c r="WDU11" s="11"/>
      <c r="WDV11" s="11"/>
      <c r="WDW11" s="11"/>
      <c r="WDX11" s="11"/>
      <c r="WDY11" s="11"/>
      <c r="WDZ11" s="11"/>
      <c r="WEA11" s="11"/>
      <c r="WEB11" s="11"/>
      <c r="WEC11" s="11"/>
      <c r="WED11" s="11"/>
      <c r="WEE11" s="11"/>
      <c r="WEF11" s="11"/>
      <c r="WEG11" s="11"/>
      <c r="WEH11" s="11"/>
      <c r="WEI11" s="11"/>
      <c r="WEJ11" s="11"/>
      <c r="WEK11" s="11"/>
      <c r="WEL11" s="11"/>
      <c r="WEM11" s="11"/>
      <c r="WEN11" s="11"/>
      <c r="WEO11" s="11"/>
      <c r="WEP11" s="11"/>
      <c r="WEQ11" s="11"/>
      <c r="WER11" s="11"/>
      <c r="WES11" s="11"/>
      <c r="WET11" s="11"/>
      <c r="WEU11" s="11"/>
      <c r="WEV11" s="11"/>
      <c r="WEW11" s="11"/>
      <c r="WEX11" s="11"/>
      <c r="WEY11" s="11"/>
      <c r="WEZ11" s="11"/>
      <c r="WFA11" s="11"/>
      <c r="WFB11" s="11"/>
      <c r="WFC11" s="11"/>
      <c r="WFD11" s="11"/>
      <c r="WFE11" s="11"/>
      <c r="WFF11" s="11"/>
      <c r="WFG11" s="11"/>
      <c r="WFH11" s="11"/>
      <c r="WFI11" s="11"/>
      <c r="WFJ11" s="11"/>
      <c r="WFK11" s="11"/>
      <c r="WFL11" s="11"/>
      <c r="WFM11" s="11"/>
      <c r="WFN11" s="11"/>
      <c r="WFO11" s="11"/>
      <c r="WFP11" s="11"/>
      <c r="WFQ11" s="11"/>
      <c r="WFR11" s="11"/>
      <c r="WFS11" s="11"/>
      <c r="WFT11" s="11"/>
      <c r="WFU11" s="11"/>
      <c r="WFV11" s="11"/>
      <c r="WFW11" s="11"/>
      <c r="WFX11" s="11"/>
      <c r="WFY11" s="11"/>
      <c r="WFZ11" s="11"/>
      <c r="WGA11" s="11"/>
      <c r="WGB11" s="11"/>
      <c r="WGC11" s="11"/>
      <c r="WGD11" s="11"/>
      <c r="WGE11" s="11"/>
      <c r="WGF11" s="11"/>
      <c r="WGG11" s="11"/>
      <c r="WGH11" s="11"/>
      <c r="WGI11" s="11"/>
      <c r="WGJ11" s="11"/>
      <c r="WGK11" s="11"/>
      <c r="WGL11" s="11"/>
      <c r="WGM11" s="11"/>
      <c r="WGN11" s="11"/>
      <c r="WGO11" s="11"/>
      <c r="WGP11" s="11"/>
      <c r="WGQ11" s="11"/>
      <c r="WGR11" s="11"/>
      <c r="WGS11" s="11"/>
      <c r="WGT11" s="11"/>
      <c r="WGU11" s="11"/>
      <c r="WGV11" s="11"/>
      <c r="WGW11" s="11"/>
      <c r="WGX11" s="11"/>
      <c r="WGY11" s="11"/>
      <c r="WGZ11" s="11"/>
      <c r="WHA11" s="11"/>
      <c r="WHB11" s="11"/>
      <c r="WHC11" s="11"/>
      <c r="WHD11" s="11"/>
      <c r="WHE11" s="11"/>
      <c r="WHF11" s="11"/>
      <c r="WHG11" s="11"/>
      <c r="WHH11" s="11"/>
      <c r="WHI11" s="11"/>
      <c r="WHJ11" s="11"/>
      <c r="WHK11" s="11"/>
      <c r="WHL11" s="11"/>
      <c r="WHM11" s="11"/>
      <c r="WHN11" s="11"/>
      <c r="WHO11" s="11"/>
      <c r="WHP11" s="11"/>
      <c r="WHQ11" s="11"/>
      <c r="WHR11" s="11"/>
      <c r="WHS11" s="11"/>
      <c r="WHT11" s="11"/>
      <c r="WHU11" s="11"/>
      <c r="WHV11" s="11"/>
      <c r="WHW11" s="11"/>
      <c r="WHX11" s="11"/>
      <c r="WHY11" s="11"/>
      <c r="WHZ11" s="11"/>
      <c r="WIA11" s="11"/>
      <c r="WIB11" s="11"/>
      <c r="WIC11" s="11"/>
      <c r="WID11" s="11"/>
      <c r="WIE11" s="11"/>
      <c r="WIF11" s="11"/>
      <c r="WIG11" s="11"/>
      <c r="WIH11" s="11"/>
      <c r="WII11" s="11"/>
      <c r="WIJ11" s="11"/>
      <c r="WIK11" s="11"/>
      <c r="WIL11" s="11"/>
      <c r="WIM11" s="11"/>
      <c r="WIN11" s="11"/>
      <c r="WIO11" s="11"/>
      <c r="WIP11" s="11"/>
      <c r="WIQ11" s="11"/>
      <c r="WIR11" s="11"/>
      <c r="WIS11" s="11"/>
      <c r="WIT11" s="11"/>
      <c r="WIU11" s="11"/>
      <c r="WIV11" s="11"/>
      <c r="WIW11" s="11"/>
      <c r="WIX11" s="11"/>
      <c r="WIY11" s="11"/>
      <c r="WIZ11" s="11"/>
      <c r="WJA11" s="11"/>
      <c r="WJB11" s="11"/>
      <c r="WJC11" s="11"/>
      <c r="WJD11" s="11"/>
      <c r="WJE11" s="11"/>
      <c r="WJF11" s="11"/>
      <c r="WJG11" s="11"/>
      <c r="WJH11" s="11"/>
      <c r="WJI11" s="11"/>
      <c r="WJJ11" s="11"/>
      <c r="WJK11" s="11"/>
      <c r="WJL11" s="11"/>
      <c r="WJM11" s="11"/>
      <c r="WJN11" s="11"/>
      <c r="WJO11" s="11"/>
      <c r="WJP11" s="11"/>
      <c r="WJQ11" s="11"/>
      <c r="WJR11" s="11"/>
      <c r="WJS11" s="11"/>
      <c r="WJT11" s="11"/>
      <c r="WJU11" s="11"/>
      <c r="WJV11" s="11"/>
      <c r="WJW11" s="11"/>
      <c r="WJX11" s="11"/>
      <c r="WJY11" s="11"/>
      <c r="WJZ11" s="11"/>
      <c r="WKA11" s="11"/>
      <c r="WKB11" s="11"/>
      <c r="WKC11" s="11"/>
      <c r="WKD11" s="11"/>
      <c r="WKE11" s="11"/>
      <c r="WKF11" s="11"/>
      <c r="WKG11" s="11"/>
      <c r="WKH11" s="11"/>
      <c r="WKI11" s="11"/>
      <c r="WKJ11" s="11"/>
      <c r="WKK11" s="11"/>
      <c r="WKL11" s="11"/>
      <c r="WKM11" s="11"/>
      <c r="WKN11" s="11"/>
      <c r="WKO11" s="11"/>
      <c r="WKP11" s="11"/>
      <c r="WKQ11" s="11"/>
      <c r="WKR11" s="11"/>
      <c r="WKS11" s="11"/>
      <c r="WKT11" s="11"/>
      <c r="WKU11" s="11"/>
      <c r="WKV11" s="11"/>
      <c r="WKW11" s="11"/>
      <c r="WKX11" s="11"/>
      <c r="WKY11" s="11"/>
      <c r="WKZ11" s="11"/>
      <c r="WLA11" s="11"/>
      <c r="WLB11" s="11"/>
      <c r="WLC11" s="11"/>
      <c r="WLD11" s="11"/>
      <c r="WLE11" s="11"/>
      <c r="WLF11" s="11"/>
      <c r="WLG11" s="11"/>
      <c r="WLH11" s="11"/>
      <c r="WLI11" s="11"/>
      <c r="WLJ11" s="11"/>
      <c r="WLK11" s="11"/>
      <c r="WLL11" s="11"/>
      <c r="WLM11" s="11"/>
      <c r="WLN11" s="11"/>
      <c r="WLO11" s="11"/>
      <c r="WLP11" s="11"/>
      <c r="WLQ11" s="11"/>
      <c r="WLR11" s="11"/>
      <c r="WLS11" s="11"/>
      <c r="WLT11" s="11"/>
      <c r="WLU11" s="11"/>
      <c r="WLV11" s="11"/>
      <c r="WLW11" s="11"/>
      <c r="WLX11" s="11"/>
      <c r="WLY11" s="11"/>
      <c r="WLZ11" s="11"/>
      <c r="WMA11" s="11"/>
      <c r="WMB11" s="11"/>
      <c r="WMC11" s="11"/>
      <c r="WMD11" s="11"/>
      <c r="WME11" s="11"/>
      <c r="WMF11" s="11"/>
      <c r="WMG11" s="11"/>
      <c r="WMH11" s="11"/>
      <c r="WMI11" s="11"/>
      <c r="WMJ11" s="11"/>
      <c r="WMK11" s="11"/>
      <c r="WML11" s="11"/>
      <c r="WMM11" s="11"/>
      <c r="WMN11" s="11"/>
      <c r="WMO11" s="11"/>
      <c r="WMP11" s="11"/>
      <c r="WMQ11" s="11"/>
      <c r="WMR11" s="11"/>
      <c r="WMS11" s="11"/>
      <c r="WMT11" s="11"/>
      <c r="WMU11" s="11"/>
      <c r="WMV11" s="11"/>
      <c r="WMW11" s="11"/>
      <c r="WMX11" s="11"/>
      <c r="WMY11" s="11"/>
      <c r="WMZ11" s="11"/>
      <c r="WNA11" s="11"/>
      <c r="WNB11" s="11"/>
      <c r="WNC11" s="11"/>
      <c r="WND11" s="11"/>
      <c r="WNE11" s="11"/>
      <c r="WNF11" s="11"/>
      <c r="WNG11" s="11"/>
      <c r="WNH11" s="11"/>
      <c r="WNI11" s="11"/>
      <c r="WNJ11" s="11"/>
      <c r="WNK11" s="11"/>
      <c r="WNL11" s="11"/>
      <c r="WNM11" s="11"/>
      <c r="WNN11" s="11"/>
      <c r="WNO11" s="11"/>
      <c r="WNP11" s="11"/>
      <c r="WNQ11" s="11"/>
      <c r="WNR11" s="11"/>
      <c r="WNS11" s="11"/>
      <c r="WNT11" s="11"/>
      <c r="WNU11" s="11"/>
      <c r="WNV11" s="11"/>
      <c r="WNW11" s="11"/>
      <c r="WNX11" s="11"/>
      <c r="WNY11" s="11"/>
      <c r="WNZ11" s="11"/>
      <c r="WOA11" s="11"/>
      <c r="WOB11" s="11"/>
      <c r="WOC11" s="11"/>
      <c r="WOD11" s="11"/>
      <c r="WOE11" s="11"/>
      <c r="WOF11" s="11"/>
      <c r="WOG11" s="11"/>
      <c r="WOH11" s="11"/>
      <c r="WOI11" s="11"/>
      <c r="WOJ11" s="11"/>
      <c r="WOK11" s="11"/>
      <c r="WOL11" s="11"/>
      <c r="WOM11" s="11"/>
      <c r="WON11" s="11"/>
      <c r="WOO11" s="11"/>
      <c r="WOP11" s="11"/>
      <c r="WOQ11" s="11"/>
      <c r="WOR11" s="11"/>
      <c r="WOS11" s="11"/>
      <c r="WOT11" s="11"/>
      <c r="WOU11" s="11"/>
      <c r="WOV11" s="11"/>
      <c r="WOW11" s="11"/>
      <c r="WOX11" s="11"/>
      <c r="WOY11" s="11"/>
      <c r="WOZ11" s="11"/>
      <c r="WPA11" s="11"/>
      <c r="WPB11" s="11"/>
      <c r="WPC11" s="11"/>
      <c r="WPD11" s="11"/>
      <c r="WPE11" s="11"/>
      <c r="WPF11" s="11"/>
      <c r="WPG11" s="11"/>
      <c r="WPH11" s="11"/>
      <c r="WPI11" s="11"/>
      <c r="WPJ11" s="11"/>
      <c r="WPK11" s="11"/>
      <c r="WPL11" s="11"/>
      <c r="WPM11" s="11"/>
      <c r="WPN11" s="11"/>
      <c r="WPO11" s="11"/>
      <c r="WPP11" s="11"/>
      <c r="WPQ11" s="11"/>
      <c r="WPR11" s="11"/>
      <c r="WPS11" s="11"/>
      <c r="WPT11" s="11"/>
      <c r="WPU11" s="11"/>
      <c r="WPV11" s="11"/>
      <c r="WPW11" s="11"/>
      <c r="WPX11" s="11"/>
      <c r="WPY11" s="11"/>
      <c r="WPZ11" s="11"/>
      <c r="WQA11" s="11"/>
      <c r="WQB11" s="11"/>
      <c r="WQC11" s="11"/>
      <c r="WQD11" s="11"/>
      <c r="WQE11" s="11"/>
      <c r="WQF11" s="11"/>
      <c r="WQG11" s="11"/>
      <c r="WQH11" s="11"/>
      <c r="WQI11" s="11"/>
      <c r="WQJ11" s="11"/>
      <c r="WQK11" s="11"/>
      <c r="WQL11" s="11"/>
      <c r="WQM11" s="11"/>
      <c r="WQN11" s="11"/>
      <c r="WQO11" s="11"/>
      <c r="WQP11" s="11"/>
      <c r="WQQ11" s="11"/>
      <c r="WQR11" s="11"/>
      <c r="WQS11" s="11"/>
      <c r="WQT11" s="11"/>
      <c r="WQU11" s="11"/>
      <c r="WQV11" s="11"/>
      <c r="WQW11" s="11"/>
      <c r="WQX11" s="11"/>
      <c r="WQY11" s="11"/>
      <c r="WQZ11" s="11"/>
      <c r="WRA11" s="11"/>
      <c r="WRB11" s="11"/>
      <c r="WRC11" s="11"/>
      <c r="WRD11" s="11"/>
      <c r="WRE11" s="11"/>
      <c r="WRF11" s="11"/>
      <c r="WRG11" s="11"/>
      <c r="WRH11" s="11"/>
      <c r="WRI11" s="11"/>
      <c r="WRJ11" s="11"/>
      <c r="WRK11" s="11"/>
      <c r="WRL11" s="11"/>
      <c r="WRM11" s="11"/>
      <c r="WRN11" s="11"/>
      <c r="WRO11" s="11"/>
      <c r="WRP11" s="11"/>
      <c r="WRQ11" s="11"/>
      <c r="WRR11" s="11"/>
      <c r="WRS11" s="11"/>
      <c r="WRT11" s="11"/>
      <c r="WRU11" s="11"/>
      <c r="WRV11" s="11"/>
      <c r="WRW11" s="11"/>
      <c r="WRX11" s="11"/>
      <c r="WRY11" s="11"/>
      <c r="WRZ11" s="11"/>
      <c r="WSA11" s="11"/>
      <c r="WSB11" s="11"/>
      <c r="WSC11" s="11"/>
      <c r="WSD11" s="11"/>
      <c r="WSE11" s="11"/>
      <c r="WSF11" s="11"/>
      <c r="WSG11" s="11"/>
      <c r="WSH11" s="11"/>
      <c r="WSI11" s="11"/>
      <c r="WSJ11" s="11"/>
      <c r="WSK11" s="11"/>
      <c r="WSL11" s="11"/>
      <c r="WSM11" s="11"/>
      <c r="WSN11" s="11"/>
      <c r="WSO11" s="11"/>
      <c r="WSP11" s="11"/>
      <c r="WSQ11" s="11"/>
      <c r="WSR11" s="11"/>
      <c r="WSS11" s="11"/>
      <c r="WST11" s="11"/>
      <c r="WSU11" s="11"/>
      <c r="WSV11" s="11"/>
      <c r="WSW11" s="11"/>
      <c r="WSX11" s="11"/>
      <c r="WSY11" s="11"/>
      <c r="WSZ11" s="11"/>
      <c r="WTA11" s="11"/>
      <c r="WTB11" s="11"/>
      <c r="WTC11" s="11"/>
      <c r="WTD11" s="11"/>
      <c r="WTE11" s="11"/>
      <c r="WTF11" s="11"/>
      <c r="WTG11" s="11"/>
      <c r="WTH11" s="11"/>
      <c r="WTI11" s="11"/>
      <c r="WTJ11" s="11"/>
      <c r="WTK11" s="11"/>
      <c r="WTL11" s="11"/>
      <c r="WTM11" s="11"/>
      <c r="WTN11" s="11"/>
      <c r="WTO11" s="11"/>
      <c r="WTP11" s="11"/>
      <c r="WTQ11" s="11"/>
      <c r="WTR11" s="11"/>
      <c r="WTS11" s="11"/>
      <c r="WTT11" s="11"/>
      <c r="WTU11" s="11"/>
      <c r="WTV11" s="11"/>
      <c r="WTW11" s="11"/>
      <c r="WTX11" s="11"/>
      <c r="WTY11" s="11"/>
      <c r="WTZ11" s="11"/>
      <c r="WUA11" s="11"/>
      <c r="WUB11" s="11"/>
      <c r="WUC11" s="11"/>
      <c r="WUD11" s="11"/>
      <c r="WUE11" s="11"/>
      <c r="WUF11" s="11"/>
      <c r="WUG11" s="11"/>
      <c r="WUH11" s="11"/>
      <c r="WUI11" s="11"/>
      <c r="WUJ11" s="11"/>
      <c r="WUK11" s="11"/>
      <c r="WUL11" s="11"/>
      <c r="WUM11" s="11"/>
      <c r="WUN11" s="11"/>
      <c r="WUO11" s="11"/>
      <c r="WUP11" s="11"/>
      <c r="WUQ11" s="11"/>
      <c r="WUR11" s="11"/>
      <c r="WUS11" s="11"/>
      <c r="WUT11" s="11"/>
      <c r="WUU11" s="11"/>
      <c r="WUV11" s="11"/>
      <c r="WUW11" s="11"/>
      <c r="WUX11" s="11"/>
      <c r="WUY11" s="11"/>
      <c r="WUZ11" s="11"/>
      <c r="WVA11" s="11"/>
      <c r="WVB11" s="11"/>
      <c r="WVC11" s="11"/>
      <c r="WVD11" s="11"/>
      <c r="WVE11" s="11"/>
      <c r="WVF11" s="11"/>
      <c r="WVG11" s="11"/>
      <c r="WVH11" s="11"/>
      <c r="WVI11" s="11"/>
      <c r="WVJ11" s="11"/>
      <c r="WVK11" s="11"/>
      <c r="WVL11" s="11"/>
      <c r="WVM11" s="11"/>
      <c r="WVN11" s="11"/>
      <c r="WVO11" s="11"/>
      <c r="WVP11" s="11"/>
      <c r="WVQ11" s="11"/>
      <c r="WVR11" s="11"/>
      <c r="WVS11" s="11"/>
      <c r="WVT11" s="11"/>
      <c r="WVU11" s="11"/>
      <c r="WVV11" s="11"/>
      <c r="WVW11" s="11"/>
      <c r="WVX11" s="11"/>
      <c r="WVY11" s="11"/>
      <c r="WVZ11" s="11"/>
      <c r="WWA11" s="11"/>
      <c r="WWB11" s="11"/>
      <c r="WWC11" s="11"/>
      <c r="WWD11" s="11"/>
      <c r="WWE11" s="11"/>
      <c r="WWF11" s="11"/>
      <c r="WWG11" s="11"/>
      <c r="WWH11" s="11"/>
      <c r="WWI11" s="11"/>
      <c r="WWJ11" s="11"/>
      <c r="WWK11" s="11"/>
      <c r="WWL11" s="11"/>
      <c r="WWM11" s="11"/>
      <c r="WWN11" s="11"/>
      <c r="WWO11" s="11"/>
      <c r="WWP11" s="11"/>
      <c r="WWQ11" s="11"/>
      <c r="WWR11" s="11"/>
      <c r="WWS11" s="11"/>
      <c r="WWT11" s="11"/>
      <c r="WWU11" s="11"/>
      <c r="WWV11" s="11"/>
      <c r="WWW11" s="11"/>
      <c r="WWX11" s="11"/>
      <c r="WWY11" s="11"/>
      <c r="WWZ11" s="11"/>
      <c r="WXA11" s="11"/>
      <c r="WXB11" s="11"/>
      <c r="WXC11" s="11"/>
      <c r="WXD11" s="11"/>
      <c r="WXE11" s="11"/>
      <c r="WXF11" s="11"/>
      <c r="WXG11" s="11"/>
      <c r="WXH11" s="11"/>
      <c r="WXI11" s="11"/>
      <c r="WXJ11" s="11"/>
      <c r="WXK11" s="11"/>
      <c r="WXL11" s="11"/>
      <c r="WXM11" s="11"/>
      <c r="WXN11" s="11"/>
      <c r="WXO11" s="11"/>
      <c r="WXP11" s="11"/>
      <c r="WXQ11" s="11"/>
      <c r="WXR11" s="11"/>
      <c r="WXS11" s="11"/>
      <c r="WXT11" s="11"/>
      <c r="WXU11" s="11"/>
      <c r="WXV11" s="11"/>
      <c r="WXW11" s="11"/>
      <c r="WXX11" s="11"/>
      <c r="WXY11" s="11"/>
      <c r="WXZ11" s="11"/>
      <c r="WYA11" s="11"/>
      <c r="WYB11" s="11"/>
      <c r="WYC11" s="11"/>
      <c r="WYD11" s="11"/>
      <c r="WYE11" s="11"/>
      <c r="WYF11" s="11"/>
      <c r="WYG11" s="11"/>
      <c r="WYH11" s="11"/>
      <c r="WYI11" s="11"/>
      <c r="WYJ11" s="11"/>
      <c r="WYK11" s="11"/>
      <c r="WYL11" s="11"/>
      <c r="WYM11" s="11"/>
      <c r="WYN11" s="11"/>
      <c r="WYO11" s="11"/>
      <c r="WYP11" s="11"/>
      <c r="WYQ11" s="11"/>
      <c r="WYR11" s="11"/>
      <c r="WYS11" s="11"/>
      <c r="WYT11" s="11"/>
      <c r="WYU11" s="11"/>
      <c r="WYV11" s="11"/>
      <c r="WYW11" s="11"/>
      <c r="WYX11" s="11"/>
      <c r="WYY11" s="11"/>
      <c r="WYZ11" s="11"/>
      <c r="WZA11" s="11"/>
      <c r="WZB11" s="11"/>
      <c r="WZC11" s="11"/>
      <c r="WZD11" s="11"/>
      <c r="WZE11" s="11"/>
      <c r="WZF11" s="11"/>
      <c r="WZG11" s="11"/>
      <c r="WZH11" s="11"/>
      <c r="WZI11" s="11"/>
      <c r="WZJ11" s="11"/>
      <c r="WZK11" s="11"/>
      <c r="WZL11" s="11"/>
      <c r="WZM11" s="11"/>
      <c r="WZN11" s="11"/>
      <c r="WZO11" s="11"/>
      <c r="WZP11" s="11"/>
      <c r="WZQ11" s="11"/>
      <c r="WZR11" s="11"/>
      <c r="WZS11" s="11"/>
      <c r="WZT11" s="11"/>
      <c r="WZU11" s="11"/>
      <c r="WZV11" s="11"/>
      <c r="WZW11" s="11"/>
      <c r="WZX11" s="11"/>
      <c r="WZY11" s="11"/>
      <c r="WZZ11" s="11"/>
      <c r="XAA11" s="11"/>
      <c r="XAB11" s="11"/>
      <c r="XAC11" s="11"/>
      <c r="XAD11" s="11"/>
      <c r="XAE11" s="11"/>
      <c r="XAF11" s="11"/>
      <c r="XAG11" s="11"/>
      <c r="XAH11" s="11"/>
      <c r="XAI11" s="11"/>
      <c r="XAJ11" s="11"/>
      <c r="XAK11" s="11"/>
      <c r="XAL11" s="11"/>
      <c r="XAM11" s="11"/>
      <c r="XAN11" s="11"/>
      <c r="XAO11" s="11"/>
      <c r="XAP11" s="11"/>
      <c r="XAQ11" s="11"/>
      <c r="XAR11" s="11"/>
      <c r="XAS11" s="11"/>
      <c r="XAT11" s="11"/>
      <c r="XAU11" s="11"/>
      <c r="XAV11" s="11"/>
      <c r="XAW11" s="11"/>
      <c r="XAX11" s="11"/>
      <c r="XAY11" s="11"/>
      <c r="XAZ11" s="11"/>
      <c r="XBA11" s="11"/>
      <c r="XBB11" s="11"/>
      <c r="XBC11" s="11"/>
      <c r="XBD11" s="11"/>
      <c r="XBE11" s="11"/>
      <c r="XBF11" s="11"/>
      <c r="XBG11" s="11"/>
      <c r="XBH11" s="11"/>
      <c r="XBI11" s="11"/>
      <c r="XBJ11" s="11"/>
      <c r="XBK11" s="11"/>
      <c r="XBL11" s="11"/>
      <c r="XBM11" s="11"/>
      <c r="XBN11" s="11"/>
      <c r="XBO11" s="11"/>
      <c r="XBP11" s="11"/>
      <c r="XBQ11" s="11"/>
      <c r="XBR11" s="11"/>
      <c r="XBS11" s="11"/>
      <c r="XBT11" s="11"/>
      <c r="XBU11" s="11"/>
      <c r="XBV11" s="11"/>
      <c r="XBW11" s="11"/>
      <c r="XBX11" s="11"/>
      <c r="XBY11" s="11"/>
      <c r="XBZ11" s="11"/>
      <c r="XCA11" s="11"/>
      <c r="XCB11" s="11"/>
      <c r="XCC11" s="11"/>
      <c r="XCD11" s="11"/>
      <c r="XCE11" s="11"/>
      <c r="XCF11" s="11"/>
      <c r="XCG11" s="11"/>
      <c r="XCH11" s="11"/>
      <c r="XCI11" s="11"/>
      <c r="XCJ11" s="11"/>
      <c r="XCK11" s="11"/>
      <c r="XCL11" s="11"/>
      <c r="XCM11" s="11"/>
      <c r="XCN11" s="11"/>
      <c r="XCO11" s="11"/>
      <c r="XCP11" s="11"/>
      <c r="XCQ11" s="11"/>
      <c r="XCR11" s="11"/>
      <c r="XCS11" s="11"/>
      <c r="XCT11" s="11"/>
      <c r="XCU11" s="11"/>
      <c r="XCV11" s="11"/>
      <c r="XCW11" s="11"/>
      <c r="XCX11" s="11"/>
      <c r="XCY11" s="11"/>
      <c r="XCZ11" s="11"/>
      <c r="XDA11" s="11"/>
      <c r="XDB11" s="11"/>
      <c r="XDC11" s="11"/>
      <c r="XDD11" s="11"/>
      <c r="XDE11" s="11"/>
      <c r="XDF11" s="11"/>
      <c r="XDG11" s="11"/>
      <c r="XDH11" s="11"/>
      <c r="XDI11" s="11"/>
      <c r="XDJ11" s="11"/>
      <c r="XDK11" s="11"/>
      <c r="XDL11" s="11"/>
      <c r="XDM11" s="11"/>
      <c r="XDN11" s="11"/>
      <c r="XDO11" s="11"/>
      <c r="XDP11" s="11"/>
      <c r="XDQ11" s="11"/>
      <c r="XDR11" s="11"/>
      <c r="XDS11" s="11"/>
      <c r="XDT11" s="11"/>
      <c r="XDU11" s="11"/>
      <c r="XDV11" s="11"/>
      <c r="XDW11" s="11"/>
      <c r="XDX11" s="11"/>
      <c r="XDY11" s="11"/>
      <c r="XDZ11" s="11"/>
      <c r="XEA11" s="11"/>
      <c r="XEB11" s="11"/>
      <c r="XEC11" s="11"/>
      <c r="XED11" s="11"/>
      <c r="XEE11" s="11"/>
      <c r="XEF11" s="11"/>
      <c r="XEG11" s="11"/>
      <c r="XEH11" s="11"/>
      <c r="XEI11" s="11"/>
      <c r="XEJ11" s="11"/>
      <c r="XEK11" s="11"/>
      <c r="XEL11" s="11"/>
      <c r="XEM11" s="11"/>
      <c r="XEN11" s="11"/>
      <c r="XEO11" s="11"/>
      <c r="XEP11" s="11"/>
      <c r="XEQ11" s="11"/>
      <c r="XER11" s="11"/>
      <c r="XES11" s="11"/>
      <c r="XET11" s="11"/>
      <c r="XEU11" s="11"/>
    </row>
    <row r="12" spans="1:16375" s="350" customFormat="1" ht="38.25" customHeight="1" x14ac:dyDescent="0.2">
      <c r="B12" s="747" t="s">
        <v>14722</v>
      </c>
      <c r="C12" s="747" t="s">
        <v>16645</v>
      </c>
      <c r="D12" s="747" t="s">
        <v>307</v>
      </c>
      <c r="E12" s="748" t="s">
        <v>390</v>
      </c>
      <c r="F12" s="749" t="s">
        <v>14900</v>
      </c>
      <c r="G12" s="747" t="s">
        <v>14778</v>
      </c>
      <c r="H12" s="758">
        <v>1080</v>
      </c>
      <c r="I12" s="759"/>
      <c r="J12" s="759">
        <f t="shared" si="2"/>
        <v>0</v>
      </c>
      <c r="K12" s="758">
        <f t="shared" si="0"/>
        <v>0</v>
      </c>
      <c r="L12" s="758">
        <f t="shared" si="1"/>
        <v>0</v>
      </c>
      <c r="M12" s="349"/>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11"/>
      <c r="IR12" s="11"/>
      <c r="IS12" s="11"/>
      <c r="IT12" s="11"/>
      <c r="IU12" s="11"/>
      <c r="IV12" s="11"/>
      <c r="IW12" s="11"/>
      <c r="IX12" s="11"/>
      <c r="IY12" s="11"/>
      <c r="IZ12" s="11"/>
      <c r="JA12" s="11"/>
      <c r="JB12" s="11"/>
      <c r="JC12" s="11"/>
      <c r="JD12" s="11"/>
      <c r="JE12" s="11"/>
      <c r="JF12" s="11"/>
      <c r="JG12" s="11"/>
      <c r="JH12" s="11"/>
      <c r="JI12" s="11"/>
      <c r="JJ12" s="11"/>
      <c r="JK12" s="11"/>
      <c r="JL12" s="11"/>
      <c r="JM12" s="11"/>
      <c r="JN12" s="11"/>
      <c r="JO12" s="11"/>
      <c r="JP12" s="11"/>
      <c r="JQ12" s="11"/>
      <c r="JR12" s="11"/>
      <c r="JS12" s="11"/>
      <c r="JT12" s="11"/>
      <c r="JU12" s="11"/>
      <c r="JV12" s="11"/>
      <c r="JW12" s="11"/>
      <c r="JX12" s="11"/>
      <c r="JY12" s="11"/>
      <c r="JZ12" s="11"/>
      <c r="KA12" s="11"/>
      <c r="KB12" s="11"/>
      <c r="KC12" s="11"/>
      <c r="KD12" s="11"/>
      <c r="KE12" s="11"/>
      <c r="KF12" s="11"/>
      <c r="KG12" s="11"/>
      <c r="KH12" s="11"/>
      <c r="KI12" s="11"/>
      <c r="KJ12" s="11"/>
      <c r="KK12" s="11"/>
      <c r="KL12" s="11"/>
      <c r="KM12" s="11"/>
      <c r="KN12" s="11"/>
      <c r="KO12" s="11"/>
      <c r="KP12" s="11"/>
      <c r="KQ12" s="11"/>
      <c r="KR12" s="11"/>
      <c r="KS12" s="11"/>
      <c r="KT12" s="11"/>
      <c r="KU12" s="11"/>
      <c r="KV12" s="11"/>
      <c r="KW12" s="11"/>
      <c r="KX12" s="11"/>
      <c r="KY12" s="11"/>
      <c r="KZ12" s="11"/>
      <c r="LA12" s="11"/>
      <c r="LB12" s="11"/>
      <c r="LC12" s="11"/>
      <c r="LD12" s="11"/>
      <c r="LE12" s="11"/>
      <c r="LF12" s="11"/>
      <c r="LG12" s="11"/>
      <c r="LH12" s="11"/>
      <c r="LI12" s="11"/>
      <c r="LJ12" s="11"/>
      <c r="LK12" s="11"/>
      <c r="LL12" s="11"/>
      <c r="LM12" s="11"/>
      <c r="LN12" s="11"/>
      <c r="LO12" s="11"/>
      <c r="LP12" s="11"/>
      <c r="LQ12" s="11"/>
      <c r="LR12" s="11"/>
      <c r="LS12" s="11"/>
      <c r="LT12" s="11"/>
      <c r="LU12" s="11"/>
      <c r="LV12" s="11"/>
      <c r="LW12" s="11"/>
      <c r="LX12" s="11"/>
      <c r="LY12" s="11"/>
      <c r="LZ12" s="11"/>
      <c r="MA12" s="11"/>
      <c r="MB12" s="11"/>
      <c r="MC12" s="11"/>
      <c r="MD12" s="11"/>
      <c r="ME12" s="11"/>
      <c r="MF12" s="11"/>
      <c r="MG12" s="11"/>
      <c r="MH12" s="11"/>
      <c r="MI12" s="11"/>
      <c r="MJ12" s="11"/>
      <c r="MK12" s="11"/>
      <c r="ML12" s="11"/>
      <c r="MM12" s="11"/>
      <c r="MN12" s="11"/>
      <c r="MO12" s="11"/>
      <c r="MP12" s="11"/>
      <c r="MQ12" s="11"/>
      <c r="MR12" s="11"/>
      <c r="MS12" s="11"/>
      <c r="MT12" s="11"/>
      <c r="MU12" s="11"/>
      <c r="MV12" s="11"/>
      <c r="MW12" s="11"/>
      <c r="MX12" s="11"/>
      <c r="MY12" s="11"/>
      <c r="MZ12" s="11"/>
      <c r="NA12" s="11"/>
      <c r="NB12" s="11"/>
      <c r="NC12" s="11"/>
      <c r="ND12" s="11"/>
      <c r="NE12" s="11"/>
      <c r="NF12" s="11"/>
      <c r="NG12" s="11"/>
      <c r="NH12" s="11"/>
      <c r="NI12" s="11"/>
      <c r="NJ12" s="11"/>
      <c r="NK12" s="11"/>
      <c r="NL12" s="11"/>
      <c r="NM12" s="11"/>
      <c r="NN12" s="11"/>
      <c r="NO12" s="11"/>
      <c r="NP12" s="11"/>
      <c r="NQ12" s="11"/>
      <c r="NR12" s="11"/>
      <c r="NS12" s="11"/>
      <c r="NT12" s="11"/>
      <c r="NU12" s="11"/>
      <c r="NV12" s="11"/>
      <c r="NW12" s="11"/>
      <c r="NX12" s="11"/>
      <c r="NY12" s="11"/>
      <c r="NZ12" s="11"/>
      <c r="OA12" s="11"/>
      <c r="OB12" s="11"/>
      <c r="OC12" s="11"/>
      <c r="OD12" s="11"/>
      <c r="OE12" s="11"/>
      <c r="OF12" s="11"/>
      <c r="OG12" s="11"/>
      <c r="OH12" s="11"/>
      <c r="OI12" s="11"/>
      <c r="OJ12" s="11"/>
      <c r="OK12" s="11"/>
      <c r="OL12" s="11"/>
      <c r="OM12" s="11"/>
      <c r="ON12" s="11"/>
      <c r="OO12" s="11"/>
      <c r="OP12" s="11"/>
      <c r="OQ12" s="11"/>
      <c r="OR12" s="11"/>
      <c r="OS12" s="11"/>
      <c r="OT12" s="11"/>
      <c r="OU12" s="11"/>
      <c r="OV12" s="11"/>
      <c r="OW12" s="11"/>
      <c r="OX12" s="11"/>
      <c r="OY12" s="11"/>
      <c r="OZ12" s="11"/>
      <c r="PA12" s="11"/>
      <c r="PB12" s="11"/>
      <c r="PC12" s="11"/>
      <c r="PD12" s="11"/>
      <c r="PE12" s="11"/>
      <c r="PF12" s="11"/>
      <c r="PG12" s="11"/>
      <c r="PH12" s="11"/>
      <c r="PI12" s="11"/>
      <c r="PJ12" s="11"/>
      <c r="PK12" s="11"/>
      <c r="PL12" s="11"/>
      <c r="PM12" s="11"/>
      <c r="PN12" s="11"/>
      <c r="PO12" s="11"/>
      <c r="PP12" s="11"/>
      <c r="PQ12" s="11"/>
      <c r="PR12" s="11"/>
      <c r="PS12" s="11"/>
      <c r="PT12" s="11"/>
      <c r="PU12" s="11"/>
      <c r="PV12" s="11"/>
      <c r="PW12" s="11"/>
      <c r="PX12" s="11"/>
      <c r="PY12" s="11"/>
      <c r="PZ12" s="11"/>
      <c r="QA12" s="11"/>
      <c r="QB12" s="11"/>
      <c r="QC12" s="11"/>
      <c r="QD12" s="11"/>
      <c r="QE12" s="11"/>
      <c r="QF12" s="11"/>
      <c r="QG12" s="11"/>
      <c r="QH12" s="11"/>
      <c r="QI12" s="11"/>
      <c r="QJ12" s="11"/>
      <c r="QK12" s="11"/>
      <c r="QL12" s="11"/>
      <c r="QM12" s="11"/>
      <c r="QN12" s="11"/>
      <c r="QO12" s="11"/>
      <c r="QP12" s="11"/>
      <c r="QQ12" s="11"/>
      <c r="QR12" s="11"/>
      <c r="QS12" s="11"/>
      <c r="QT12" s="11"/>
      <c r="QU12" s="11"/>
      <c r="QV12" s="11"/>
      <c r="QW12" s="11"/>
      <c r="QX12" s="11"/>
      <c r="QY12" s="11"/>
      <c r="QZ12" s="11"/>
      <c r="RA12" s="11"/>
      <c r="RB12" s="11"/>
      <c r="RC12" s="11"/>
      <c r="RD12" s="11"/>
      <c r="RE12" s="11"/>
      <c r="RF12" s="11"/>
      <c r="RG12" s="11"/>
      <c r="RH12" s="11"/>
      <c r="RI12" s="11"/>
      <c r="RJ12" s="11"/>
      <c r="RK12" s="11"/>
      <c r="RL12" s="11"/>
      <c r="RM12" s="11"/>
      <c r="RN12" s="11"/>
      <c r="RO12" s="11"/>
      <c r="RP12" s="11"/>
      <c r="RQ12" s="11"/>
      <c r="RR12" s="11"/>
      <c r="RS12" s="11"/>
      <c r="RT12" s="11"/>
      <c r="RU12" s="11"/>
      <c r="RV12" s="11"/>
      <c r="RW12" s="11"/>
      <c r="RX12" s="11"/>
      <c r="RY12" s="11"/>
      <c r="RZ12" s="11"/>
      <c r="SA12" s="11"/>
      <c r="SB12" s="11"/>
      <c r="SC12" s="11"/>
      <c r="SD12" s="11"/>
      <c r="SE12" s="11"/>
      <c r="SF12" s="11"/>
      <c r="SG12" s="11"/>
      <c r="SH12" s="11"/>
      <c r="SI12" s="11"/>
      <c r="SJ12" s="11"/>
      <c r="SK12" s="11"/>
      <c r="SL12" s="11"/>
      <c r="SM12" s="11"/>
      <c r="SN12" s="11"/>
      <c r="SO12" s="11"/>
      <c r="SP12" s="11"/>
      <c r="SQ12" s="11"/>
      <c r="SR12" s="11"/>
      <c r="SS12" s="11"/>
      <c r="ST12" s="11"/>
      <c r="SU12" s="11"/>
      <c r="SV12" s="11"/>
      <c r="SW12" s="11"/>
      <c r="SX12" s="11"/>
      <c r="SY12" s="11"/>
      <c r="SZ12" s="11"/>
      <c r="TA12" s="11"/>
      <c r="TB12" s="11"/>
      <c r="TC12" s="11"/>
      <c r="TD12" s="11"/>
      <c r="TE12" s="11"/>
      <c r="TF12" s="11"/>
      <c r="TG12" s="11"/>
      <c r="TH12" s="11"/>
      <c r="TI12" s="11"/>
      <c r="TJ12" s="11"/>
      <c r="TK12" s="11"/>
      <c r="TL12" s="11"/>
      <c r="TM12" s="11"/>
      <c r="TN12" s="11"/>
      <c r="TO12" s="11"/>
      <c r="TP12" s="11"/>
      <c r="TQ12" s="11"/>
      <c r="TR12" s="11"/>
      <c r="TS12" s="11"/>
      <c r="TT12" s="11"/>
      <c r="TU12" s="11"/>
      <c r="TV12" s="11"/>
      <c r="TW12" s="11"/>
      <c r="TX12" s="11"/>
      <c r="TY12" s="11"/>
      <c r="TZ12" s="11"/>
      <c r="UA12" s="11"/>
      <c r="UB12" s="11"/>
      <c r="UC12" s="11"/>
      <c r="UD12" s="11"/>
      <c r="UE12" s="11"/>
      <c r="UF12" s="11"/>
      <c r="UG12" s="11"/>
      <c r="UH12" s="11"/>
      <c r="UI12" s="11"/>
      <c r="UJ12" s="11"/>
      <c r="UK12" s="11"/>
      <c r="UL12" s="11"/>
      <c r="UM12" s="11"/>
      <c r="UN12" s="11"/>
      <c r="UO12" s="11"/>
      <c r="UP12" s="11"/>
      <c r="UQ12" s="11"/>
      <c r="UR12" s="11"/>
      <c r="US12" s="11"/>
      <c r="UT12" s="11"/>
      <c r="UU12" s="11"/>
      <c r="UV12" s="11"/>
      <c r="UW12" s="11"/>
      <c r="UX12" s="11"/>
      <c r="UY12" s="11"/>
      <c r="UZ12" s="11"/>
      <c r="VA12" s="11"/>
      <c r="VB12" s="11"/>
      <c r="VC12" s="11"/>
      <c r="VD12" s="11"/>
      <c r="VE12" s="11"/>
      <c r="VF12" s="11"/>
      <c r="VG12" s="11"/>
      <c r="VH12" s="11"/>
      <c r="VI12" s="11"/>
      <c r="VJ12" s="11"/>
      <c r="VK12" s="11"/>
      <c r="VL12" s="11"/>
      <c r="VM12" s="11"/>
      <c r="VN12" s="11"/>
      <c r="VO12" s="11"/>
      <c r="VP12" s="11"/>
      <c r="VQ12" s="11"/>
      <c r="VR12" s="11"/>
      <c r="VS12" s="11"/>
      <c r="VT12" s="11"/>
      <c r="VU12" s="11"/>
      <c r="VV12" s="11"/>
      <c r="VW12" s="11"/>
      <c r="VX12" s="11"/>
      <c r="VY12" s="11"/>
      <c r="VZ12" s="11"/>
      <c r="WA12" s="11"/>
      <c r="WB12" s="11"/>
      <c r="WC12" s="11"/>
      <c r="WD12" s="11"/>
      <c r="WE12" s="11"/>
      <c r="WF12" s="11"/>
      <c r="WG12" s="11"/>
      <c r="WH12" s="11"/>
      <c r="WI12" s="11"/>
      <c r="WJ12" s="11"/>
      <c r="WK12" s="11"/>
      <c r="WL12" s="11"/>
      <c r="WM12" s="11"/>
      <c r="WN12" s="11"/>
      <c r="WO12" s="11"/>
      <c r="WP12" s="11"/>
      <c r="WQ12" s="11"/>
      <c r="WR12" s="11"/>
      <c r="WS12" s="11"/>
      <c r="WT12" s="11"/>
      <c r="WU12" s="11"/>
      <c r="WV12" s="11"/>
      <c r="WW12" s="11"/>
      <c r="WX12" s="11"/>
      <c r="WY12" s="11"/>
      <c r="WZ12" s="11"/>
      <c r="XA12" s="11"/>
      <c r="XB12" s="11"/>
      <c r="XC12" s="11"/>
      <c r="XD12" s="11"/>
      <c r="XE12" s="11"/>
      <c r="XF12" s="11"/>
      <c r="XG12" s="11"/>
      <c r="XH12" s="11"/>
      <c r="XI12" s="11"/>
      <c r="XJ12" s="11"/>
      <c r="XK12" s="11"/>
      <c r="XL12" s="11"/>
      <c r="XM12" s="11"/>
      <c r="XN12" s="11"/>
      <c r="XO12" s="11"/>
      <c r="XP12" s="11"/>
      <c r="XQ12" s="11"/>
      <c r="XR12" s="11"/>
      <c r="XS12" s="11"/>
      <c r="XT12" s="11"/>
      <c r="XU12" s="11"/>
      <c r="XV12" s="11"/>
      <c r="XW12" s="11"/>
      <c r="XX12" s="11"/>
      <c r="XY12" s="11"/>
      <c r="XZ12" s="11"/>
      <c r="YA12" s="11"/>
      <c r="YB12" s="11"/>
      <c r="YC12" s="11"/>
      <c r="YD12" s="11"/>
      <c r="YE12" s="11"/>
      <c r="YF12" s="11"/>
      <c r="YG12" s="11"/>
      <c r="YH12" s="11"/>
      <c r="YI12" s="11"/>
      <c r="YJ12" s="11"/>
      <c r="YK12" s="11"/>
      <c r="YL12" s="11"/>
      <c r="YM12" s="11"/>
      <c r="YN12" s="11"/>
      <c r="YO12" s="11"/>
      <c r="YP12" s="11"/>
      <c r="YQ12" s="11"/>
      <c r="YR12" s="11"/>
      <c r="YS12" s="11"/>
      <c r="YT12" s="11"/>
      <c r="YU12" s="11"/>
      <c r="YV12" s="11"/>
      <c r="YW12" s="11"/>
      <c r="YX12" s="11"/>
      <c r="YY12" s="11"/>
      <c r="YZ12" s="11"/>
      <c r="ZA12" s="11"/>
      <c r="ZB12" s="11"/>
      <c r="ZC12" s="11"/>
      <c r="ZD12" s="11"/>
      <c r="ZE12" s="11"/>
      <c r="ZF12" s="11"/>
      <c r="ZG12" s="11"/>
      <c r="ZH12" s="11"/>
      <c r="ZI12" s="11"/>
      <c r="ZJ12" s="11"/>
      <c r="ZK12" s="11"/>
      <c r="ZL12" s="11"/>
      <c r="ZM12" s="11"/>
      <c r="ZN12" s="11"/>
      <c r="ZO12" s="11"/>
      <c r="ZP12" s="11"/>
      <c r="ZQ12" s="11"/>
      <c r="ZR12" s="11"/>
      <c r="ZS12" s="11"/>
      <c r="ZT12" s="11"/>
      <c r="ZU12" s="11"/>
      <c r="ZV12" s="11"/>
      <c r="ZW12" s="11"/>
      <c r="ZX12" s="11"/>
      <c r="ZY12" s="11"/>
      <c r="ZZ12" s="11"/>
      <c r="AAA12" s="11"/>
      <c r="AAB12" s="11"/>
      <c r="AAC12" s="11"/>
      <c r="AAD12" s="11"/>
      <c r="AAE12" s="11"/>
      <c r="AAF12" s="11"/>
      <c r="AAG12" s="11"/>
      <c r="AAH12" s="11"/>
      <c r="AAI12" s="11"/>
      <c r="AAJ12" s="11"/>
      <c r="AAK12" s="11"/>
      <c r="AAL12" s="11"/>
      <c r="AAM12" s="11"/>
      <c r="AAN12" s="11"/>
      <c r="AAO12" s="11"/>
      <c r="AAP12" s="11"/>
      <c r="AAQ12" s="11"/>
      <c r="AAR12" s="11"/>
      <c r="AAS12" s="11"/>
      <c r="AAT12" s="11"/>
      <c r="AAU12" s="11"/>
      <c r="AAV12" s="11"/>
      <c r="AAW12" s="11"/>
      <c r="AAX12" s="11"/>
      <c r="AAY12" s="11"/>
      <c r="AAZ12" s="11"/>
      <c r="ABA12" s="11"/>
      <c r="ABB12" s="11"/>
      <c r="ABC12" s="11"/>
      <c r="ABD12" s="11"/>
      <c r="ABE12" s="11"/>
      <c r="ABF12" s="11"/>
      <c r="ABG12" s="11"/>
      <c r="ABH12" s="11"/>
      <c r="ABI12" s="11"/>
      <c r="ABJ12" s="11"/>
      <c r="ABK12" s="11"/>
      <c r="ABL12" s="11"/>
      <c r="ABM12" s="11"/>
      <c r="ABN12" s="11"/>
      <c r="ABO12" s="11"/>
      <c r="ABP12" s="11"/>
      <c r="ABQ12" s="11"/>
      <c r="ABR12" s="11"/>
      <c r="ABS12" s="11"/>
      <c r="ABT12" s="11"/>
      <c r="ABU12" s="11"/>
      <c r="ABV12" s="11"/>
      <c r="ABW12" s="11"/>
      <c r="ABX12" s="11"/>
      <c r="ABY12" s="11"/>
      <c r="ABZ12" s="11"/>
      <c r="ACA12" s="11"/>
      <c r="ACB12" s="11"/>
      <c r="ACC12" s="11"/>
      <c r="ACD12" s="11"/>
      <c r="ACE12" s="11"/>
      <c r="ACF12" s="11"/>
      <c r="ACG12" s="11"/>
      <c r="ACH12" s="11"/>
      <c r="ACI12" s="11"/>
      <c r="ACJ12" s="11"/>
      <c r="ACK12" s="11"/>
      <c r="ACL12" s="11"/>
      <c r="ACM12" s="11"/>
      <c r="ACN12" s="11"/>
      <c r="ACO12" s="11"/>
      <c r="ACP12" s="11"/>
      <c r="ACQ12" s="11"/>
      <c r="ACR12" s="11"/>
      <c r="ACS12" s="11"/>
      <c r="ACT12" s="11"/>
      <c r="ACU12" s="11"/>
      <c r="ACV12" s="11"/>
      <c r="ACW12" s="11"/>
      <c r="ACX12" s="11"/>
      <c r="ACY12" s="11"/>
      <c r="ACZ12" s="11"/>
      <c r="ADA12" s="11"/>
      <c r="ADB12" s="11"/>
      <c r="ADC12" s="11"/>
      <c r="ADD12" s="11"/>
      <c r="ADE12" s="11"/>
      <c r="ADF12" s="11"/>
      <c r="ADG12" s="11"/>
      <c r="ADH12" s="11"/>
      <c r="ADI12" s="11"/>
      <c r="ADJ12" s="11"/>
      <c r="ADK12" s="11"/>
      <c r="ADL12" s="11"/>
      <c r="ADM12" s="11"/>
      <c r="ADN12" s="11"/>
      <c r="ADO12" s="11"/>
      <c r="ADP12" s="11"/>
      <c r="ADQ12" s="11"/>
      <c r="ADR12" s="11"/>
      <c r="ADS12" s="11"/>
      <c r="ADT12" s="11"/>
      <c r="ADU12" s="11"/>
      <c r="ADV12" s="11"/>
      <c r="ADW12" s="11"/>
      <c r="ADX12" s="11"/>
      <c r="ADY12" s="11"/>
      <c r="ADZ12" s="11"/>
      <c r="AEA12" s="11"/>
      <c r="AEB12" s="11"/>
      <c r="AEC12" s="11"/>
      <c r="AED12" s="11"/>
      <c r="AEE12" s="11"/>
      <c r="AEF12" s="11"/>
      <c r="AEG12" s="11"/>
      <c r="AEH12" s="11"/>
      <c r="AEI12" s="11"/>
      <c r="AEJ12" s="11"/>
      <c r="AEK12" s="11"/>
      <c r="AEL12" s="11"/>
      <c r="AEM12" s="11"/>
      <c r="AEN12" s="11"/>
      <c r="AEO12" s="11"/>
      <c r="AEP12" s="11"/>
      <c r="AEQ12" s="11"/>
      <c r="AER12" s="11"/>
      <c r="AES12" s="11"/>
      <c r="AET12" s="11"/>
      <c r="AEU12" s="11"/>
      <c r="AEV12" s="11"/>
      <c r="AEW12" s="11"/>
      <c r="AEX12" s="11"/>
      <c r="AEY12" s="11"/>
      <c r="AEZ12" s="11"/>
      <c r="AFA12" s="11"/>
      <c r="AFB12" s="11"/>
      <c r="AFC12" s="11"/>
      <c r="AFD12" s="11"/>
      <c r="AFE12" s="11"/>
      <c r="AFF12" s="11"/>
      <c r="AFG12" s="11"/>
      <c r="AFH12" s="11"/>
      <c r="AFI12" s="11"/>
      <c r="AFJ12" s="11"/>
      <c r="AFK12" s="11"/>
      <c r="AFL12" s="11"/>
      <c r="AFM12" s="11"/>
      <c r="AFN12" s="11"/>
      <c r="AFO12" s="11"/>
      <c r="AFP12" s="11"/>
      <c r="AFQ12" s="11"/>
      <c r="AFR12" s="11"/>
      <c r="AFS12" s="11"/>
      <c r="AFT12" s="11"/>
      <c r="AFU12" s="11"/>
      <c r="AFV12" s="11"/>
      <c r="AFW12" s="11"/>
      <c r="AFX12" s="11"/>
      <c r="AFY12" s="11"/>
      <c r="AFZ12" s="11"/>
      <c r="AGA12" s="11"/>
      <c r="AGB12" s="11"/>
      <c r="AGC12" s="11"/>
      <c r="AGD12" s="11"/>
      <c r="AGE12" s="11"/>
      <c r="AGF12" s="11"/>
      <c r="AGG12" s="11"/>
      <c r="AGH12" s="11"/>
      <c r="AGI12" s="11"/>
      <c r="AGJ12" s="11"/>
      <c r="AGK12" s="11"/>
      <c r="AGL12" s="11"/>
      <c r="AGM12" s="11"/>
      <c r="AGN12" s="11"/>
      <c r="AGO12" s="11"/>
      <c r="AGP12" s="11"/>
      <c r="AGQ12" s="11"/>
      <c r="AGR12" s="11"/>
      <c r="AGS12" s="11"/>
      <c r="AGT12" s="11"/>
      <c r="AGU12" s="11"/>
      <c r="AGV12" s="11"/>
      <c r="AGW12" s="11"/>
      <c r="AGX12" s="11"/>
      <c r="AGY12" s="11"/>
      <c r="AGZ12" s="11"/>
      <c r="AHA12" s="11"/>
      <c r="AHB12" s="11"/>
      <c r="AHC12" s="11"/>
      <c r="AHD12" s="11"/>
      <c r="AHE12" s="11"/>
      <c r="AHF12" s="11"/>
      <c r="AHG12" s="11"/>
      <c r="AHH12" s="11"/>
      <c r="AHI12" s="11"/>
      <c r="AHJ12" s="11"/>
      <c r="AHK12" s="11"/>
      <c r="AHL12" s="11"/>
      <c r="AHM12" s="11"/>
      <c r="AHN12" s="11"/>
      <c r="AHO12" s="11"/>
      <c r="AHP12" s="11"/>
      <c r="AHQ12" s="11"/>
      <c r="AHR12" s="11"/>
      <c r="AHS12" s="11"/>
      <c r="AHT12" s="11"/>
      <c r="AHU12" s="11"/>
      <c r="AHV12" s="11"/>
      <c r="AHW12" s="11"/>
      <c r="AHX12" s="11"/>
      <c r="AHY12" s="11"/>
      <c r="AHZ12" s="11"/>
      <c r="AIA12" s="11"/>
      <c r="AIB12" s="11"/>
      <c r="AIC12" s="11"/>
      <c r="AID12" s="11"/>
      <c r="AIE12" s="11"/>
      <c r="AIF12" s="11"/>
      <c r="AIG12" s="11"/>
      <c r="AIH12" s="11"/>
      <c r="AII12" s="11"/>
      <c r="AIJ12" s="11"/>
      <c r="AIK12" s="11"/>
      <c r="AIL12" s="11"/>
      <c r="AIM12" s="11"/>
      <c r="AIN12" s="11"/>
      <c r="AIO12" s="11"/>
      <c r="AIP12" s="11"/>
      <c r="AIQ12" s="11"/>
      <c r="AIR12" s="11"/>
      <c r="AIS12" s="11"/>
      <c r="AIT12" s="11"/>
      <c r="AIU12" s="11"/>
      <c r="AIV12" s="11"/>
      <c r="AIW12" s="11"/>
      <c r="AIX12" s="11"/>
      <c r="AIY12" s="11"/>
      <c r="AIZ12" s="11"/>
      <c r="AJA12" s="11"/>
      <c r="AJB12" s="11"/>
      <c r="AJC12" s="11"/>
      <c r="AJD12" s="11"/>
      <c r="AJE12" s="11"/>
      <c r="AJF12" s="11"/>
      <c r="AJG12" s="11"/>
      <c r="AJH12" s="11"/>
      <c r="AJI12" s="11"/>
      <c r="AJJ12" s="11"/>
      <c r="AJK12" s="11"/>
      <c r="AJL12" s="11"/>
      <c r="AJM12" s="11"/>
      <c r="AJN12" s="11"/>
      <c r="AJO12" s="11"/>
      <c r="AJP12" s="11"/>
      <c r="AJQ12" s="11"/>
      <c r="AJR12" s="11"/>
      <c r="AJS12" s="11"/>
      <c r="AJT12" s="11"/>
      <c r="AJU12" s="11"/>
      <c r="AJV12" s="11"/>
      <c r="AJW12" s="11"/>
      <c r="AJX12" s="11"/>
      <c r="AJY12" s="11"/>
      <c r="AJZ12" s="11"/>
      <c r="AKA12" s="11"/>
      <c r="AKB12" s="11"/>
      <c r="AKC12" s="11"/>
      <c r="AKD12" s="11"/>
      <c r="AKE12" s="11"/>
      <c r="AKF12" s="11"/>
      <c r="AKG12" s="11"/>
      <c r="AKH12" s="11"/>
      <c r="AKI12" s="11"/>
      <c r="AKJ12" s="11"/>
      <c r="AKK12" s="11"/>
      <c r="AKL12" s="11"/>
      <c r="AKM12" s="11"/>
      <c r="AKN12" s="11"/>
      <c r="AKO12" s="11"/>
      <c r="AKP12" s="11"/>
      <c r="AKQ12" s="11"/>
      <c r="AKR12" s="11"/>
      <c r="AKS12" s="11"/>
      <c r="AKT12" s="11"/>
      <c r="AKU12" s="11"/>
      <c r="AKV12" s="11"/>
      <c r="AKW12" s="11"/>
      <c r="AKX12" s="11"/>
      <c r="AKY12" s="11"/>
      <c r="AKZ12" s="11"/>
      <c r="ALA12" s="11"/>
      <c r="ALB12" s="11"/>
      <c r="ALC12" s="11"/>
      <c r="ALD12" s="11"/>
      <c r="ALE12" s="11"/>
      <c r="ALF12" s="11"/>
      <c r="ALG12" s="11"/>
      <c r="ALH12" s="11"/>
      <c r="ALI12" s="11"/>
      <c r="ALJ12" s="11"/>
      <c r="ALK12" s="11"/>
      <c r="ALL12" s="11"/>
      <c r="ALM12" s="11"/>
      <c r="ALN12" s="11"/>
      <c r="ALO12" s="11"/>
      <c r="ALP12" s="11"/>
      <c r="ALQ12" s="11"/>
      <c r="ALR12" s="11"/>
      <c r="ALS12" s="11"/>
      <c r="ALT12" s="11"/>
      <c r="ALU12" s="11"/>
      <c r="ALV12" s="11"/>
      <c r="ALW12" s="11"/>
      <c r="ALX12" s="11"/>
      <c r="ALY12" s="11"/>
      <c r="ALZ12" s="11"/>
      <c r="AMA12" s="11"/>
      <c r="AMB12" s="11"/>
      <c r="AMC12" s="11"/>
      <c r="AMD12" s="11"/>
      <c r="AME12" s="11"/>
      <c r="AMF12" s="11"/>
      <c r="AMG12" s="11"/>
      <c r="AMH12" s="11"/>
      <c r="AMI12" s="11"/>
      <c r="AMJ12" s="11"/>
      <c r="AMK12" s="11"/>
      <c r="AML12" s="11"/>
      <c r="AMM12" s="11"/>
      <c r="AMN12" s="11"/>
      <c r="AMO12" s="11"/>
      <c r="AMP12" s="11"/>
      <c r="AMQ12" s="11"/>
      <c r="AMR12" s="11"/>
      <c r="AMS12" s="11"/>
      <c r="AMT12" s="11"/>
      <c r="AMU12" s="11"/>
      <c r="AMV12" s="11"/>
      <c r="AMW12" s="11"/>
      <c r="AMX12" s="11"/>
      <c r="AMY12" s="11"/>
      <c r="AMZ12" s="11"/>
      <c r="ANA12" s="11"/>
      <c r="ANB12" s="11"/>
      <c r="ANC12" s="11"/>
      <c r="AND12" s="11"/>
      <c r="ANE12" s="11"/>
      <c r="ANF12" s="11"/>
      <c r="ANG12" s="11"/>
      <c r="ANH12" s="11"/>
      <c r="ANI12" s="11"/>
      <c r="ANJ12" s="11"/>
      <c r="ANK12" s="11"/>
      <c r="ANL12" s="11"/>
      <c r="ANM12" s="11"/>
      <c r="ANN12" s="11"/>
      <c r="ANO12" s="11"/>
      <c r="ANP12" s="11"/>
      <c r="ANQ12" s="11"/>
      <c r="ANR12" s="11"/>
      <c r="ANS12" s="11"/>
      <c r="ANT12" s="11"/>
      <c r="ANU12" s="11"/>
      <c r="ANV12" s="11"/>
      <c r="ANW12" s="11"/>
      <c r="ANX12" s="11"/>
      <c r="ANY12" s="11"/>
      <c r="ANZ12" s="11"/>
      <c r="AOA12" s="11"/>
      <c r="AOB12" s="11"/>
      <c r="AOC12" s="11"/>
      <c r="AOD12" s="11"/>
      <c r="AOE12" s="11"/>
      <c r="AOF12" s="11"/>
      <c r="AOG12" s="11"/>
      <c r="AOH12" s="11"/>
      <c r="AOI12" s="11"/>
      <c r="AOJ12" s="11"/>
      <c r="AOK12" s="11"/>
      <c r="AOL12" s="11"/>
      <c r="AOM12" s="11"/>
      <c r="AON12" s="11"/>
      <c r="AOO12" s="11"/>
      <c r="AOP12" s="11"/>
      <c r="AOQ12" s="11"/>
      <c r="AOR12" s="11"/>
      <c r="AOS12" s="11"/>
      <c r="AOT12" s="11"/>
      <c r="AOU12" s="11"/>
      <c r="AOV12" s="11"/>
      <c r="AOW12" s="11"/>
      <c r="AOX12" s="11"/>
      <c r="AOY12" s="11"/>
      <c r="AOZ12" s="11"/>
      <c r="APA12" s="11"/>
      <c r="APB12" s="11"/>
      <c r="APC12" s="11"/>
      <c r="APD12" s="11"/>
      <c r="APE12" s="11"/>
      <c r="APF12" s="11"/>
      <c r="APG12" s="11"/>
      <c r="APH12" s="11"/>
      <c r="API12" s="11"/>
      <c r="APJ12" s="11"/>
      <c r="APK12" s="11"/>
      <c r="APL12" s="11"/>
      <c r="APM12" s="11"/>
      <c r="APN12" s="11"/>
      <c r="APO12" s="11"/>
      <c r="APP12" s="11"/>
      <c r="APQ12" s="11"/>
      <c r="APR12" s="11"/>
      <c r="APS12" s="11"/>
      <c r="APT12" s="11"/>
      <c r="APU12" s="11"/>
      <c r="APV12" s="11"/>
      <c r="APW12" s="11"/>
      <c r="APX12" s="11"/>
      <c r="APY12" s="11"/>
      <c r="APZ12" s="11"/>
      <c r="AQA12" s="11"/>
      <c r="AQB12" s="11"/>
      <c r="AQC12" s="11"/>
      <c r="AQD12" s="11"/>
      <c r="AQE12" s="11"/>
      <c r="AQF12" s="11"/>
      <c r="AQG12" s="11"/>
      <c r="AQH12" s="11"/>
      <c r="AQI12" s="11"/>
      <c r="AQJ12" s="11"/>
      <c r="AQK12" s="11"/>
      <c r="AQL12" s="11"/>
      <c r="AQM12" s="11"/>
      <c r="AQN12" s="11"/>
      <c r="AQO12" s="11"/>
      <c r="AQP12" s="11"/>
      <c r="AQQ12" s="11"/>
      <c r="AQR12" s="11"/>
      <c r="AQS12" s="11"/>
      <c r="AQT12" s="11"/>
      <c r="AQU12" s="11"/>
      <c r="AQV12" s="11"/>
      <c r="AQW12" s="11"/>
      <c r="AQX12" s="11"/>
      <c r="AQY12" s="11"/>
      <c r="AQZ12" s="11"/>
      <c r="ARA12" s="11"/>
      <c r="ARB12" s="11"/>
      <c r="ARC12" s="11"/>
      <c r="ARD12" s="11"/>
      <c r="ARE12" s="11"/>
      <c r="ARF12" s="11"/>
      <c r="ARG12" s="11"/>
      <c r="ARH12" s="11"/>
      <c r="ARI12" s="11"/>
      <c r="ARJ12" s="11"/>
      <c r="ARK12" s="11"/>
      <c r="ARL12" s="11"/>
      <c r="ARM12" s="11"/>
      <c r="ARN12" s="11"/>
      <c r="ARO12" s="11"/>
      <c r="ARP12" s="11"/>
      <c r="ARQ12" s="11"/>
      <c r="ARR12" s="11"/>
      <c r="ARS12" s="11"/>
      <c r="ART12" s="11"/>
      <c r="ARU12" s="11"/>
      <c r="ARV12" s="11"/>
      <c r="ARW12" s="11"/>
      <c r="ARX12" s="11"/>
      <c r="ARY12" s="11"/>
      <c r="ARZ12" s="11"/>
      <c r="ASA12" s="11"/>
      <c r="ASB12" s="11"/>
      <c r="ASC12" s="11"/>
      <c r="ASD12" s="11"/>
      <c r="ASE12" s="11"/>
      <c r="ASF12" s="11"/>
      <c r="ASG12" s="11"/>
      <c r="ASH12" s="11"/>
      <c r="ASI12" s="11"/>
      <c r="ASJ12" s="11"/>
      <c r="ASK12" s="11"/>
      <c r="ASL12" s="11"/>
      <c r="ASM12" s="11"/>
      <c r="ASN12" s="11"/>
      <c r="ASO12" s="11"/>
      <c r="ASP12" s="11"/>
      <c r="ASQ12" s="11"/>
      <c r="ASR12" s="11"/>
      <c r="ASS12" s="11"/>
      <c r="AST12" s="11"/>
      <c r="ASU12" s="11"/>
      <c r="ASV12" s="11"/>
      <c r="ASW12" s="11"/>
      <c r="ASX12" s="11"/>
      <c r="ASY12" s="11"/>
      <c r="ASZ12" s="11"/>
      <c r="ATA12" s="11"/>
      <c r="ATB12" s="11"/>
      <c r="ATC12" s="11"/>
      <c r="ATD12" s="11"/>
      <c r="ATE12" s="11"/>
      <c r="ATF12" s="11"/>
      <c r="ATG12" s="11"/>
      <c r="ATH12" s="11"/>
      <c r="ATI12" s="11"/>
      <c r="ATJ12" s="11"/>
      <c r="ATK12" s="11"/>
      <c r="ATL12" s="11"/>
      <c r="ATM12" s="11"/>
      <c r="ATN12" s="11"/>
      <c r="ATO12" s="11"/>
      <c r="ATP12" s="11"/>
      <c r="ATQ12" s="11"/>
      <c r="ATR12" s="11"/>
      <c r="ATS12" s="11"/>
      <c r="ATT12" s="11"/>
      <c r="ATU12" s="11"/>
      <c r="ATV12" s="11"/>
      <c r="ATW12" s="11"/>
      <c r="ATX12" s="11"/>
      <c r="ATY12" s="11"/>
      <c r="ATZ12" s="11"/>
      <c r="AUA12" s="11"/>
      <c r="AUB12" s="11"/>
      <c r="AUC12" s="11"/>
      <c r="AUD12" s="11"/>
      <c r="AUE12" s="11"/>
      <c r="AUF12" s="11"/>
      <c r="AUG12" s="11"/>
      <c r="AUH12" s="11"/>
      <c r="AUI12" s="11"/>
      <c r="AUJ12" s="11"/>
      <c r="AUK12" s="11"/>
      <c r="AUL12" s="11"/>
      <c r="AUM12" s="11"/>
      <c r="AUN12" s="11"/>
      <c r="AUO12" s="11"/>
      <c r="AUP12" s="11"/>
      <c r="AUQ12" s="11"/>
      <c r="AUR12" s="11"/>
      <c r="AUS12" s="11"/>
      <c r="AUT12" s="11"/>
      <c r="AUU12" s="11"/>
      <c r="AUV12" s="11"/>
      <c r="AUW12" s="11"/>
      <c r="AUX12" s="11"/>
      <c r="AUY12" s="11"/>
      <c r="AUZ12" s="11"/>
      <c r="AVA12" s="11"/>
      <c r="AVB12" s="11"/>
      <c r="AVC12" s="11"/>
      <c r="AVD12" s="11"/>
      <c r="AVE12" s="11"/>
      <c r="AVF12" s="11"/>
      <c r="AVG12" s="11"/>
      <c r="AVH12" s="11"/>
      <c r="AVI12" s="11"/>
      <c r="AVJ12" s="11"/>
      <c r="AVK12" s="11"/>
      <c r="AVL12" s="11"/>
      <c r="AVM12" s="11"/>
      <c r="AVN12" s="11"/>
      <c r="AVO12" s="11"/>
      <c r="AVP12" s="11"/>
      <c r="AVQ12" s="11"/>
      <c r="AVR12" s="11"/>
      <c r="AVS12" s="11"/>
      <c r="AVT12" s="11"/>
      <c r="AVU12" s="11"/>
      <c r="AVV12" s="11"/>
      <c r="AVW12" s="11"/>
      <c r="AVX12" s="11"/>
      <c r="AVY12" s="11"/>
      <c r="AVZ12" s="11"/>
      <c r="AWA12" s="11"/>
      <c r="AWB12" s="11"/>
      <c r="AWC12" s="11"/>
      <c r="AWD12" s="11"/>
      <c r="AWE12" s="11"/>
      <c r="AWF12" s="11"/>
      <c r="AWG12" s="11"/>
      <c r="AWH12" s="11"/>
      <c r="AWI12" s="11"/>
      <c r="AWJ12" s="11"/>
      <c r="AWK12" s="11"/>
      <c r="AWL12" s="11"/>
      <c r="AWM12" s="11"/>
      <c r="AWN12" s="11"/>
      <c r="AWO12" s="11"/>
      <c r="AWP12" s="11"/>
      <c r="AWQ12" s="11"/>
      <c r="AWR12" s="11"/>
      <c r="AWS12" s="11"/>
      <c r="AWT12" s="11"/>
      <c r="AWU12" s="11"/>
      <c r="AWV12" s="11"/>
      <c r="AWW12" s="11"/>
      <c r="AWX12" s="11"/>
      <c r="AWY12" s="11"/>
      <c r="AWZ12" s="11"/>
      <c r="AXA12" s="11"/>
      <c r="AXB12" s="11"/>
      <c r="AXC12" s="11"/>
      <c r="AXD12" s="11"/>
      <c r="AXE12" s="11"/>
      <c r="AXF12" s="11"/>
      <c r="AXG12" s="11"/>
      <c r="AXH12" s="11"/>
      <c r="AXI12" s="11"/>
      <c r="AXJ12" s="11"/>
      <c r="AXK12" s="11"/>
      <c r="AXL12" s="11"/>
      <c r="AXM12" s="11"/>
      <c r="AXN12" s="11"/>
      <c r="AXO12" s="11"/>
      <c r="AXP12" s="11"/>
      <c r="AXQ12" s="11"/>
      <c r="AXR12" s="11"/>
      <c r="AXS12" s="11"/>
      <c r="AXT12" s="11"/>
      <c r="AXU12" s="11"/>
      <c r="AXV12" s="11"/>
      <c r="AXW12" s="11"/>
      <c r="AXX12" s="11"/>
      <c r="AXY12" s="11"/>
      <c r="AXZ12" s="11"/>
      <c r="AYA12" s="11"/>
      <c r="AYB12" s="11"/>
      <c r="AYC12" s="11"/>
      <c r="AYD12" s="11"/>
      <c r="AYE12" s="11"/>
      <c r="AYF12" s="11"/>
      <c r="AYG12" s="11"/>
      <c r="AYH12" s="11"/>
      <c r="AYI12" s="11"/>
      <c r="AYJ12" s="11"/>
      <c r="AYK12" s="11"/>
      <c r="AYL12" s="11"/>
      <c r="AYM12" s="11"/>
      <c r="AYN12" s="11"/>
      <c r="AYO12" s="11"/>
      <c r="AYP12" s="11"/>
      <c r="AYQ12" s="11"/>
      <c r="AYR12" s="11"/>
      <c r="AYS12" s="11"/>
      <c r="AYT12" s="11"/>
      <c r="AYU12" s="11"/>
      <c r="AYV12" s="11"/>
      <c r="AYW12" s="11"/>
      <c r="AYX12" s="11"/>
      <c r="AYY12" s="11"/>
      <c r="AYZ12" s="11"/>
      <c r="AZA12" s="11"/>
      <c r="AZB12" s="11"/>
      <c r="AZC12" s="11"/>
      <c r="AZD12" s="11"/>
      <c r="AZE12" s="11"/>
      <c r="AZF12" s="11"/>
      <c r="AZG12" s="11"/>
      <c r="AZH12" s="11"/>
      <c r="AZI12" s="11"/>
      <c r="AZJ12" s="11"/>
      <c r="AZK12" s="11"/>
      <c r="AZL12" s="11"/>
      <c r="AZM12" s="11"/>
      <c r="AZN12" s="11"/>
      <c r="AZO12" s="11"/>
      <c r="AZP12" s="11"/>
      <c r="AZQ12" s="11"/>
      <c r="AZR12" s="11"/>
      <c r="AZS12" s="11"/>
      <c r="AZT12" s="11"/>
      <c r="AZU12" s="11"/>
      <c r="AZV12" s="11"/>
      <c r="AZW12" s="11"/>
      <c r="AZX12" s="11"/>
      <c r="AZY12" s="11"/>
      <c r="AZZ12" s="11"/>
      <c r="BAA12" s="11"/>
      <c r="BAB12" s="11"/>
      <c r="BAC12" s="11"/>
      <c r="BAD12" s="11"/>
      <c r="BAE12" s="11"/>
      <c r="BAF12" s="11"/>
      <c r="BAG12" s="11"/>
      <c r="BAH12" s="11"/>
      <c r="BAI12" s="11"/>
      <c r="BAJ12" s="11"/>
      <c r="BAK12" s="11"/>
      <c r="BAL12" s="11"/>
      <c r="BAM12" s="11"/>
      <c r="BAN12" s="11"/>
      <c r="BAO12" s="11"/>
      <c r="BAP12" s="11"/>
      <c r="BAQ12" s="11"/>
      <c r="BAR12" s="11"/>
      <c r="BAS12" s="11"/>
      <c r="BAT12" s="11"/>
      <c r="BAU12" s="11"/>
      <c r="BAV12" s="11"/>
      <c r="BAW12" s="11"/>
      <c r="BAX12" s="11"/>
      <c r="BAY12" s="11"/>
      <c r="BAZ12" s="11"/>
      <c r="BBA12" s="11"/>
      <c r="BBB12" s="11"/>
      <c r="BBC12" s="11"/>
      <c r="BBD12" s="11"/>
      <c r="BBE12" s="11"/>
      <c r="BBF12" s="11"/>
      <c r="BBG12" s="11"/>
      <c r="BBH12" s="11"/>
      <c r="BBI12" s="11"/>
      <c r="BBJ12" s="11"/>
      <c r="BBK12" s="11"/>
      <c r="BBL12" s="11"/>
      <c r="BBM12" s="11"/>
      <c r="BBN12" s="11"/>
      <c r="BBO12" s="11"/>
      <c r="BBP12" s="11"/>
      <c r="BBQ12" s="11"/>
      <c r="BBR12" s="11"/>
      <c r="BBS12" s="11"/>
      <c r="BBT12" s="11"/>
      <c r="BBU12" s="11"/>
      <c r="BBV12" s="11"/>
      <c r="BBW12" s="11"/>
      <c r="BBX12" s="11"/>
      <c r="BBY12" s="11"/>
      <c r="BBZ12" s="11"/>
      <c r="BCA12" s="11"/>
      <c r="BCB12" s="11"/>
      <c r="BCC12" s="11"/>
      <c r="BCD12" s="11"/>
      <c r="BCE12" s="11"/>
      <c r="BCF12" s="11"/>
      <c r="BCG12" s="11"/>
      <c r="BCH12" s="11"/>
      <c r="BCI12" s="11"/>
      <c r="BCJ12" s="11"/>
      <c r="BCK12" s="11"/>
      <c r="BCL12" s="11"/>
      <c r="BCM12" s="11"/>
      <c r="BCN12" s="11"/>
      <c r="BCO12" s="11"/>
      <c r="BCP12" s="11"/>
      <c r="BCQ12" s="11"/>
      <c r="BCR12" s="11"/>
      <c r="BCS12" s="11"/>
      <c r="BCT12" s="11"/>
      <c r="BCU12" s="11"/>
      <c r="BCV12" s="11"/>
      <c r="BCW12" s="11"/>
      <c r="BCX12" s="11"/>
      <c r="BCY12" s="11"/>
      <c r="BCZ12" s="11"/>
      <c r="BDA12" s="11"/>
      <c r="BDB12" s="11"/>
      <c r="BDC12" s="11"/>
      <c r="BDD12" s="11"/>
      <c r="BDE12" s="11"/>
      <c r="BDF12" s="11"/>
      <c r="BDG12" s="11"/>
      <c r="BDH12" s="11"/>
      <c r="BDI12" s="11"/>
      <c r="BDJ12" s="11"/>
      <c r="BDK12" s="11"/>
      <c r="BDL12" s="11"/>
      <c r="BDM12" s="11"/>
      <c r="BDN12" s="11"/>
      <c r="BDO12" s="11"/>
      <c r="BDP12" s="11"/>
      <c r="BDQ12" s="11"/>
      <c r="BDR12" s="11"/>
      <c r="BDS12" s="11"/>
      <c r="BDT12" s="11"/>
      <c r="BDU12" s="11"/>
      <c r="BDV12" s="11"/>
      <c r="BDW12" s="11"/>
      <c r="BDX12" s="11"/>
      <c r="BDY12" s="11"/>
      <c r="BDZ12" s="11"/>
      <c r="BEA12" s="11"/>
      <c r="BEB12" s="11"/>
      <c r="BEC12" s="11"/>
      <c r="BED12" s="11"/>
      <c r="BEE12" s="11"/>
      <c r="BEF12" s="11"/>
      <c r="BEG12" s="11"/>
      <c r="BEH12" s="11"/>
      <c r="BEI12" s="11"/>
      <c r="BEJ12" s="11"/>
      <c r="BEK12" s="11"/>
      <c r="BEL12" s="11"/>
      <c r="BEM12" s="11"/>
      <c r="BEN12" s="11"/>
      <c r="BEO12" s="11"/>
      <c r="BEP12" s="11"/>
      <c r="BEQ12" s="11"/>
      <c r="BER12" s="11"/>
      <c r="BES12" s="11"/>
      <c r="BET12" s="11"/>
      <c r="BEU12" s="11"/>
      <c r="BEV12" s="11"/>
      <c r="BEW12" s="11"/>
      <c r="BEX12" s="11"/>
      <c r="BEY12" s="11"/>
      <c r="BEZ12" s="11"/>
      <c r="BFA12" s="11"/>
      <c r="BFB12" s="11"/>
      <c r="BFC12" s="11"/>
      <c r="BFD12" s="11"/>
      <c r="BFE12" s="11"/>
      <c r="BFF12" s="11"/>
      <c r="BFG12" s="11"/>
      <c r="BFH12" s="11"/>
      <c r="BFI12" s="11"/>
      <c r="BFJ12" s="11"/>
      <c r="BFK12" s="11"/>
      <c r="BFL12" s="11"/>
      <c r="BFM12" s="11"/>
      <c r="BFN12" s="11"/>
      <c r="BFO12" s="11"/>
      <c r="BFP12" s="11"/>
      <c r="BFQ12" s="11"/>
      <c r="BFR12" s="11"/>
      <c r="BFS12" s="11"/>
      <c r="BFT12" s="11"/>
      <c r="BFU12" s="11"/>
      <c r="BFV12" s="11"/>
      <c r="BFW12" s="11"/>
      <c r="BFX12" s="11"/>
      <c r="BFY12" s="11"/>
      <c r="BFZ12" s="11"/>
      <c r="BGA12" s="11"/>
      <c r="BGB12" s="11"/>
      <c r="BGC12" s="11"/>
      <c r="BGD12" s="11"/>
      <c r="BGE12" s="11"/>
      <c r="BGF12" s="11"/>
      <c r="BGG12" s="11"/>
      <c r="BGH12" s="11"/>
      <c r="BGI12" s="11"/>
      <c r="BGJ12" s="11"/>
      <c r="BGK12" s="11"/>
      <c r="BGL12" s="11"/>
      <c r="BGM12" s="11"/>
      <c r="BGN12" s="11"/>
      <c r="BGO12" s="11"/>
      <c r="BGP12" s="11"/>
      <c r="BGQ12" s="11"/>
      <c r="BGR12" s="11"/>
      <c r="BGS12" s="11"/>
      <c r="BGT12" s="11"/>
      <c r="BGU12" s="11"/>
      <c r="BGV12" s="11"/>
      <c r="BGW12" s="11"/>
      <c r="BGX12" s="11"/>
      <c r="BGY12" s="11"/>
      <c r="BGZ12" s="11"/>
      <c r="BHA12" s="11"/>
      <c r="BHB12" s="11"/>
      <c r="BHC12" s="11"/>
      <c r="BHD12" s="11"/>
      <c r="BHE12" s="11"/>
      <c r="BHF12" s="11"/>
      <c r="BHG12" s="11"/>
      <c r="BHH12" s="11"/>
      <c r="BHI12" s="11"/>
      <c r="BHJ12" s="11"/>
      <c r="BHK12" s="11"/>
      <c r="BHL12" s="11"/>
      <c r="BHM12" s="11"/>
      <c r="BHN12" s="11"/>
      <c r="BHO12" s="11"/>
      <c r="BHP12" s="11"/>
      <c r="BHQ12" s="11"/>
      <c r="BHR12" s="11"/>
      <c r="BHS12" s="11"/>
      <c r="BHT12" s="11"/>
      <c r="BHU12" s="11"/>
      <c r="BHV12" s="11"/>
      <c r="BHW12" s="11"/>
      <c r="BHX12" s="11"/>
      <c r="BHY12" s="11"/>
      <c r="BHZ12" s="11"/>
      <c r="BIA12" s="11"/>
      <c r="BIB12" s="11"/>
      <c r="BIC12" s="11"/>
      <c r="BID12" s="11"/>
      <c r="BIE12" s="11"/>
      <c r="BIF12" s="11"/>
      <c r="BIG12" s="11"/>
      <c r="BIH12" s="11"/>
      <c r="BII12" s="11"/>
      <c r="BIJ12" s="11"/>
      <c r="BIK12" s="11"/>
      <c r="BIL12" s="11"/>
      <c r="BIM12" s="11"/>
      <c r="BIN12" s="11"/>
      <c r="BIO12" s="11"/>
      <c r="BIP12" s="11"/>
      <c r="BIQ12" s="11"/>
      <c r="BIR12" s="11"/>
      <c r="BIS12" s="11"/>
      <c r="BIT12" s="11"/>
      <c r="BIU12" s="11"/>
      <c r="BIV12" s="11"/>
      <c r="BIW12" s="11"/>
      <c r="BIX12" s="11"/>
      <c r="BIY12" s="11"/>
      <c r="BIZ12" s="11"/>
      <c r="BJA12" s="11"/>
      <c r="BJB12" s="11"/>
      <c r="BJC12" s="11"/>
      <c r="BJD12" s="11"/>
      <c r="BJE12" s="11"/>
      <c r="BJF12" s="11"/>
      <c r="BJG12" s="11"/>
      <c r="BJH12" s="11"/>
      <c r="BJI12" s="11"/>
      <c r="BJJ12" s="11"/>
      <c r="BJK12" s="11"/>
      <c r="BJL12" s="11"/>
      <c r="BJM12" s="11"/>
      <c r="BJN12" s="11"/>
      <c r="BJO12" s="11"/>
      <c r="BJP12" s="11"/>
      <c r="BJQ12" s="11"/>
      <c r="BJR12" s="11"/>
      <c r="BJS12" s="11"/>
      <c r="BJT12" s="11"/>
      <c r="BJU12" s="11"/>
      <c r="BJV12" s="11"/>
      <c r="BJW12" s="11"/>
      <c r="BJX12" s="11"/>
      <c r="BJY12" s="11"/>
      <c r="BJZ12" s="11"/>
      <c r="BKA12" s="11"/>
      <c r="BKB12" s="11"/>
      <c r="BKC12" s="11"/>
      <c r="BKD12" s="11"/>
      <c r="BKE12" s="11"/>
      <c r="BKF12" s="11"/>
      <c r="BKG12" s="11"/>
      <c r="BKH12" s="11"/>
      <c r="BKI12" s="11"/>
      <c r="BKJ12" s="11"/>
      <c r="BKK12" s="11"/>
      <c r="BKL12" s="11"/>
      <c r="BKM12" s="11"/>
      <c r="BKN12" s="11"/>
      <c r="BKO12" s="11"/>
      <c r="BKP12" s="11"/>
      <c r="BKQ12" s="11"/>
      <c r="BKR12" s="11"/>
      <c r="BKS12" s="11"/>
      <c r="BKT12" s="11"/>
      <c r="BKU12" s="11"/>
      <c r="BKV12" s="11"/>
      <c r="BKW12" s="11"/>
      <c r="BKX12" s="11"/>
      <c r="BKY12" s="11"/>
      <c r="BKZ12" s="11"/>
      <c r="BLA12" s="11"/>
      <c r="BLB12" s="11"/>
      <c r="BLC12" s="11"/>
      <c r="BLD12" s="11"/>
      <c r="BLE12" s="11"/>
      <c r="BLF12" s="11"/>
      <c r="BLG12" s="11"/>
      <c r="BLH12" s="11"/>
      <c r="BLI12" s="11"/>
      <c r="BLJ12" s="11"/>
      <c r="BLK12" s="11"/>
      <c r="BLL12" s="11"/>
      <c r="BLM12" s="11"/>
      <c r="BLN12" s="11"/>
      <c r="BLO12" s="11"/>
      <c r="BLP12" s="11"/>
      <c r="BLQ12" s="11"/>
      <c r="BLR12" s="11"/>
      <c r="BLS12" s="11"/>
      <c r="BLT12" s="11"/>
      <c r="BLU12" s="11"/>
      <c r="BLV12" s="11"/>
      <c r="BLW12" s="11"/>
      <c r="BLX12" s="11"/>
      <c r="BLY12" s="11"/>
      <c r="BLZ12" s="11"/>
      <c r="BMA12" s="11"/>
      <c r="BMB12" s="11"/>
      <c r="BMC12" s="11"/>
      <c r="BMD12" s="11"/>
      <c r="BME12" s="11"/>
      <c r="BMF12" s="11"/>
      <c r="BMG12" s="11"/>
      <c r="BMH12" s="11"/>
      <c r="BMI12" s="11"/>
      <c r="BMJ12" s="11"/>
      <c r="BMK12" s="11"/>
      <c r="BML12" s="11"/>
      <c r="BMM12" s="11"/>
      <c r="BMN12" s="11"/>
      <c r="BMO12" s="11"/>
      <c r="BMP12" s="11"/>
      <c r="BMQ12" s="11"/>
      <c r="BMR12" s="11"/>
      <c r="BMS12" s="11"/>
      <c r="BMT12" s="11"/>
      <c r="BMU12" s="11"/>
      <c r="BMV12" s="11"/>
      <c r="BMW12" s="11"/>
      <c r="BMX12" s="11"/>
      <c r="BMY12" s="11"/>
      <c r="BMZ12" s="11"/>
      <c r="BNA12" s="11"/>
      <c r="BNB12" s="11"/>
      <c r="BNC12" s="11"/>
      <c r="BND12" s="11"/>
      <c r="BNE12" s="11"/>
      <c r="BNF12" s="11"/>
      <c r="BNG12" s="11"/>
      <c r="BNH12" s="11"/>
      <c r="BNI12" s="11"/>
      <c r="BNJ12" s="11"/>
      <c r="BNK12" s="11"/>
      <c r="BNL12" s="11"/>
      <c r="BNM12" s="11"/>
      <c r="BNN12" s="11"/>
      <c r="BNO12" s="11"/>
      <c r="BNP12" s="11"/>
      <c r="BNQ12" s="11"/>
      <c r="BNR12" s="11"/>
      <c r="BNS12" s="11"/>
      <c r="BNT12" s="11"/>
      <c r="BNU12" s="11"/>
      <c r="BNV12" s="11"/>
      <c r="BNW12" s="11"/>
      <c r="BNX12" s="11"/>
      <c r="BNY12" s="11"/>
      <c r="BNZ12" s="11"/>
      <c r="BOA12" s="11"/>
      <c r="BOB12" s="11"/>
      <c r="BOC12" s="11"/>
      <c r="BOD12" s="11"/>
      <c r="BOE12" s="11"/>
      <c r="BOF12" s="11"/>
      <c r="BOG12" s="11"/>
      <c r="BOH12" s="11"/>
      <c r="BOI12" s="11"/>
      <c r="BOJ12" s="11"/>
      <c r="BOK12" s="11"/>
      <c r="BOL12" s="11"/>
      <c r="BOM12" s="11"/>
      <c r="BON12" s="11"/>
      <c r="BOO12" s="11"/>
      <c r="BOP12" s="11"/>
      <c r="BOQ12" s="11"/>
      <c r="BOR12" s="11"/>
      <c r="BOS12" s="11"/>
      <c r="BOT12" s="11"/>
      <c r="BOU12" s="11"/>
      <c r="BOV12" s="11"/>
      <c r="BOW12" s="11"/>
      <c r="BOX12" s="11"/>
      <c r="BOY12" s="11"/>
      <c r="BOZ12" s="11"/>
      <c r="BPA12" s="11"/>
      <c r="BPB12" s="11"/>
      <c r="BPC12" s="11"/>
      <c r="BPD12" s="11"/>
      <c r="BPE12" s="11"/>
      <c r="BPF12" s="11"/>
      <c r="BPG12" s="11"/>
      <c r="BPH12" s="11"/>
      <c r="BPI12" s="11"/>
      <c r="BPJ12" s="11"/>
      <c r="BPK12" s="11"/>
      <c r="BPL12" s="11"/>
      <c r="BPM12" s="11"/>
      <c r="BPN12" s="11"/>
      <c r="BPO12" s="11"/>
      <c r="BPP12" s="11"/>
      <c r="BPQ12" s="11"/>
      <c r="BPR12" s="11"/>
      <c r="BPS12" s="11"/>
      <c r="BPT12" s="11"/>
      <c r="BPU12" s="11"/>
      <c r="BPV12" s="11"/>
      <c r="BPW12" s="11"/>
      <c r="BPX12" s="11"/>
      <c r="BPY12" s="11"/>
      <c r="BPZ12" s="11"/>
      <c r="BQA12" s="11"/>
      <c r="BQB12" s="11"/>
      <c r="BQC12" s="11"/>
      <c r="BQD12" s="11"/>
      <c r="BQE12" s="11"/>
      <c r="BQF12" s="11"/>
      <c r="BQG12" s="11"/>
      <c r="BQH12" s="11"/>
      <c r="BQI12" s="11"/>
      <c r="BQJ12" s="11"/>
      <c r="BQK12" s="11"/>
      <c r="BQL12" s="11"/>
      <c r="BQM12" s="11"/>
      <c r="BQN12" s="11"/>
      <c r="BQO12" s="11"/>
      <c r="BQP12" s="11"/>
      <c r="BQQ12" s="11"/>
      <c r="BQR12" s="11"/>
      <c r="BQS12" s="11"/>
      <c r="BQT12" s="11"/>
      <c r="BQU12" s="11"/>
      <c r="BQV12" s="11"/>
      <c r="BQW12" s="11"/>
      <c r="BQX12" s="11"/>
      <c r="BQY12" s="11"/>
      <c r="BQZ12" s="11"/>
      <c r="BRA12" s="11"/>
      <c r="BRB12" s="11"/>
      <c r="BRC12" s="11"/>
      <c r="BRD12" s="11"/>
      <c r="BRE12" s="11"/>
      <c r="BRF12" s="11"/>
      <c r="BRG12" s="11"/>
      <c r="BRH12" s="11"/>
      <c r="BRI12" s="11"/>
      <c r="BRJ12" s="11"/>
      <c r="BRK12" s="11"/>
      <c r="BRL12" s="11"/>
      <c r="BRM12" s="11"/>
      <c r="BRN12" s="11"/>
      <c r="BRO12" s="11"/>
      <c r="BRP12" s="11"/>
      <c r="BRQ12" s="11"/>
      <c r="BRR12" s="11"/>
      <c r="BRS12" s="11"/>
      <c r="BRT12" s="11"/>
      <c r="BRU12" s="11"/>
      <c r="BRV12" s="11"/>
      <c r="BRW12" s="11"/>
      <c r="BRX12" s="11"/>
      <c r="BRY12" s="11"/>
      <c r="BRZ12" s="11"/>
      <c r="BSA12" s="11"/>
      <c r="BSB12" s="11"/>
      <c r="BSC12" s="11"/>
      <c r="BSD12" s="11"/>
      <c r="BSE12" s="11"/>
      <c r="BSF12" s="11"/>
      <c r="BSG12" s="11"/>
      <c r="BSH12" s="11"/>
      <c r="BSI12" s="11"/>
      <c r="BSJ12" s="11"/>
      <c r="BSK12" s="11"/>
      <c r="BSL12" s="11"/>
      <c r="BSM12" s="11"/>
      <c r="BSN12" s="11"/>
      <c r="BSO12" s="11"/>
      <c r="BSP12" s="11"/>
      <c r="BSQ12" s="11"/>
      <c r="BSR12" s="11"/>
      <c r="BSS12" s="11"/>
      <c r="BST12" s="11"/>
      <c r="BSU12" s="11"/>
      <c r="BSV12" s="11"/>
      <c r="BSW12" s="11"/>
      <c r="BSX12" s="11"/>
      <c r="BSY12" s="11"/>
      <c r="BSZ12" s="11"/>
      <c r="BTA12" s="11"/>
      <c r="BTB12" s="11"/>
      <c r="BTC12" s="11"/>
      <c r="BTD12" s="11"/>
      <c r="BTE12" s="11"/>
      <c r="BTF12" s="11"/>
      <c r="BTG12" s="11"/>
      <c r="BTH12" s="11"/>
      <c r="BTI12" s="11"/>
      <c r="BTJ12" s="11"/>
      <c r="BTK12" s="11"/>
      <c r="BTL12" s="11"/>
      <c r="BTM12" s="11"/>
      <c r="BTN12" s="11"/>
      <c r="BTO12" s="11"/>
      <c r="BTP12" s="11"/>
      <c r="BTQ12" s="11"/>
      <c r="BTR12" s="11"/>
      <c r="BTS12" s="11"/>
      <c r="BTT12" s="11"/>
      <c r="BTU12" s="11"/>
      <c r="BTV12" s="11"/>
      <c r="BTW12" s="11"/>
      <c r="BTX12" s="11"/>
      <c r="BTY12" s="11"/>
      <c r="BTZ12" s="11"/>
      <c r="BUA12" s="11"/>
      <c r="BUB12" s="11"/>
      <c r="BUC12" s="11"/>
      <c r="BUD12" s="11"/>
      <c r="BUE12" s="11"/>
      <c r="BUF12" s="11"/>
      <c r="BUG12" s="11"/>
      <c r="BUH12" s="11"/>
      <c r="BUI12" s="11"/>
      <c r="BUJ12" s="11"/>
      <c r="BUK12" s="11"/>
      <c r="BUL12" s="11"/>
      <c r="BUM12" s="11"/>
      <c r="BUN12" s="11"/>
      <c r="BUO12" s="11"/>
      <c r="BUP12" s="11"/>
      <c r="BUQ12" s="11"/>
      <c r="BUR12" s="11"/>
      <c r="BUS12" s="11"/>
      <c r="BUT12" s="11"/>
      <c r="BUU12" s="11"/>
      <c r="BUV12" s="11"/>
      <c r="BUW12" s="11"/>
      <c r="BUX12" s="11"/>
      <c r="BUY12" s="11"/>
      <c r="BUZ12" s="11"/>
      <c r="BVA12" s="11"/>
      <c r="BVB12" s="11"/>
      <c r="BVC12" s="11"/>
      <c r="BVD12" s="11"/>
      <c r="BVE12" s="11"/>
      <c r="BVF12" s="11"/>
      <c r="BVG12" s="11"/>
      <c r="BVH12" s="11"/>
      <c r="BVI12" s="11"/>
      <c r="BVJ12" s="11"/>
      <c r="BVK12" s="11"/>
      <c r="BVL12" s="11"/>
      <c r="BVM12" s="11"/>
      <c r="BVN12" s="11"/>
      <c r="BVO12" s="11"/>
      <c r="BVP12" s="11"/>
      <c r="BVQ12" s="11"/>
      <c r="BVR12" s="11"/>
      <c r="BVS12" s="11"/>
      <c r="BVT12" s="11"/>
      <c r="BVU12" s="11"/>
      <c r="BVV12" s="11"/>
      <c r="BVW12" s="11"/>
      <c r="BVX12" s="11"/>
      <c r="BVY12" s="11"/>
      <c r="BVZ12" s="11"/>
      <c r="BWA12" s="11"/>
      <c r="BWB12" s="11"/>
      <c r="BWC12" s="11"/>
      <c r="BWD12" s="11"/>
      <c r="BWE12" s="11"/>
      <c r="BWF12" s="11"/>
      <c r="BWG12" s="11"/>
      <c r="BWH12" s="11"/>
      <c r="BWI12" s="11"/>
      <c r="BWJ12" s="11"/>
      <c r="BWK12" s="11"/>
      <c r="BWL12" s="11"/>
      <c r="BWM12" s="11"/>
      <c r="BWN12" s="11"/>
      <c r="BWO12" s="11"/>
      <c r="BWP12" s="11"/>
      <c r="BWQ12" s="11"/>
      <c r="BWR12" s="11"/>
      <c r="BWS12" s="11"/>
      <c r="BWT12" s="11"/>
      <c r="BWU12" s="11"/>
      <c r="BWV12" s="11"/>
      <c r="BWW12" s="11"/>
      <c r="BWX12" s="11"/>
      <c r="BWY12" s="11"/>
      <c r="BWZ12" s="11"/>
      <c r="BXA12" s="11"/>
      <c r="BXB12" s="11"/>
      <c r="BXC12" s="11"/>
      <c r="BXD12" s="11"/>
      <c r="BXE12" s="11"/>
      <c r="BXF12" s="11"/>
      <c r="BXG12" s="11"/>
      <c r="BXH12" s="11"/>
      <c r="BXI12" s="11"/>
      <c r="BXJ12" s="11"/>
      <c r="BXK12" s="11"/>
      <c r="BXL12" s="11"/>
      <c r="BXM12" s="11"/>
      <c r="BXN12" s="11"/>
      <c r="BXO12" s="11"/>
      <c r="BXP12" s="11"/>
      <c r="BXQ12" s="11"/>
      <c r="BXR12" s="11"/>
      <c r="BXS12" s="11"/>
      <c r="BXT12" s="11"/>
      <c r="BXU12" s="11"/>
      <c r="BXV12" s="11"/>
      <c r="BXW12" s="11"/>
      <c r="BXX12" s="11"/>
      <c r="BXY12" s="11"/>
      <c r="BXZ12" s="11"/>
      <c r="BYA12" s="11"/>
      <c r="BYB12" s="11"/>
      <c r="BYC12" s="11"/>
      <c r="BYD12" s="11"/>
      <c r="BYE12" s="11"/>
      <c r="BYF12" s="11"/>
      <c r="BYG12" s="11"/>
      <c r="BYH12" s="11"/>
      <c r="BYI12" s="11"/>
      <c r="BYJ12" s="11"/>
      <c r="BYK12" s="11"/>
      <c r="BYL12" s="11"/>
      <c r="BYM12" s="11"/>
      <c r="BYN12" s="11"/>
      <c r="BYO12" s="11"/>
      <c r="BYP12" s="11"/>
      <c r="BYQ12" s="11"/>
      <c r="BYR12" s="11"/>
      <c r="BYS12" s="11"/>
      <c r="BYT12" s="11"/>
      <c r="BYU12" s="11"/>
      <c r="BYV12" s="11"/>
      <c r="BYW12" s="11"/>
      <c r="BYX12" s="11"/>
      <c r="BYY12" s="11"/>
      <c r="BYZ12" s="11"/>
      <c r="BZA12" s="11"/>
      <c r="BZB12" s="11"/>
      <c r="BZC12" s="11"/>
      <c r="BZD12" s="11"/>
      <c r="BZE12" s="11"/>
      <c r="BZF12" s="11"/>
      <c r="BZG12" s="11"/>
      <c r="BZH12" s="11"/>
      <c r="BZI12" s="11"/>
      <c r="BZJ12" s="11"/>
      <c r="BZK12" s="11"/>
      <c r="BZL12" s="11"/>
      <c r="BZM12" s="11"/>
      <c r="BZN12" s="11"/>
      <c r="BZO12" s="11"/>
      <c r="BZP12" s="11"/>
      <c r="BZQ12" s="11"/>
      <c r="BZR12" s="11"/>
      <c r="BZS12" s="11"/>
      <c r="BZT12" s="11"/>
      <c r="BZU12" s="11"/>
      <c r="BZV12" s="11"/>
      <c r="BZW12" s="11"/>
      <c r="BZX12" s="11"/>
      <c r="BZY12" s="11"/>
      <c r="BZZ12" s="11"/>
      <c r="CAA12" s="11"/>
      <c r="CAB12" s="11"/>
      <c r="CAC12" s="11"/>
      <c r="CAD12" s="11"/>
      <c r="CAE12" s="11"/>
      <c r="CAF12" s="11"/>
      <c r="CAG12" s="11"/>
      <c r="CAH12" s="11"/>
      <c r="CAI12" s="11"/>
      <c r="CAJ12" s="11"/>
      <c r="CAK12" s="11"/>
      <c r="CAL12" s="11"/>
      <c r="CAM12" s="11"/>
      <c r="CAN12" s="11"/>
      <c r="CAO12" s="11"/>
      <c r="CAP12" s="11"/>
      <c r="CAQ12" s="11"/>
      <c r="CAR12" s="11"/>
      <c r="CAS12" s="11"/>
      <c r="CAT12" s="11"/>
      <c r="CAU12" s="11"/>
      <c r="CAV12" s="11"/>
      <c r="CAW12" s="11"/>
      <c r="CAX12" s="11"/>
      <c r="CAY12" s="11"/>
      <c r="CAZ12" s="11"/>
      <c r="CBA12" s="11"/>
      <c r="CBB12" s="11"/>
      <c r="CBC12" s="11"/>
      <c r="CBD12" s="11"/>
      <c r="CBE12" s="11"/>
      <c r="CBF12" s="11"/>
      <c r="CBG12" s="11"/>
      <c r="CBH12" s="11"/>
      <c r="CBI12" s="11"/>
      <c r="CBJ12" s="11"/>
      <c r="CBK12" s="11"/>
      <c r="CBL12" s="11"/>
      <c r="CBM12" s="11"/>
      <c r="CBN12" s="11"/>
      <c r="CBO12" s="11"/>
      <c r="CBP12" s="11"/>
      <c r="CBQ12" s="11"/>
      <c r="CBR12" s="11"/>
      <c r="CBS12" s="11"/>
      <c r="CBT12" s="11"/>
      <c r="CBU12" s="11"/>
      <c r="CBV12" s="11"/>
      <c r="CBW12" s="11"/>
      <c r="CBX12" s="11"/>
      <c r="CBY12" s="11"/>
      <c r="CBZ12" s="11"/>
      <c r="CCA12" s="11"/>
      <c r="CCB12" s="11"/>
      <c r="CCC12" s="11"/>
      <c r="CCD12" s="11"/>
      <c r="CCE12" s="11"/>
      <c r="CCF12" s="11"/>
      <c r="CCG12" s="11"/>
      <c r="CCH12" s="11"/>
      <c r="CCI12" s="11"/>
      <c r="CCJ12" s="11"/>
      <c r="CCK12" s="11"/>
      <c r="CCL12" s="11"/>
      <c r="CCM12" s="11"/>
      <c r="CCN12" s="11"/>
      <c r="CCO12" s="11"/>
      <c r="CCP12" s="11"/>
      <c r="CCQ12" s="11"/>
      <c r="CCR12" s="11"/>
      <c r="CCS12" s="11"/>
      <c r="CCT12" s="11"/>
      <c r="CCU12" s="11"/>
      <c r="CCV12" s="11"/>
      <c r="CCW12" s="11"/>
      <c r="CCX12" s="11"/>
      <c r="CCY12" s="11"/>
      <c r="CCZ12" s="11"/>
      <c r="CDA12" s="11"/>
      <c r="CDB12" s="11"/>
      <c r="CDC12" s="11"/>
      <c r="CDD12" s="11"/>
      <c r="CDE12" s="11"/>
      <c r="CDF12" s="11"/>
      <c r="CDG12" s="11"/>
      <c r="CDH12" s="11"/>
      <c r="CDI12" s="11"/>
      <c r="CDJ12" s="11"/>
      <c r="CDK12" s="11"/>
      <c r="CDL12" s="11"/>
      <c r="CDM12" s="11"/>
      <c r="CDN12" s="11"/>
      <c r="CDO12" s="11"/>
      <c r="CDP12" s="11"/>
      <c r="CDQ12" s="11"/>
      <c r="CDR12" s="11"/>
      <c r="CDS12" s="11"/>
      <c r="CDT12" s="11"/>
      <c r="CDU12" s="11"/>
      <c r="CDV12" s="11"/>
      <c r="CDW12" s="11"/>
      <c r="CDX12" s="11"/>
      <c r="CDY12" s="11"/>
      <c r="CDZ12" s="11"/>
      <c r="CEA12" s="11"/>
      <c r="CEB12" s="11"/>
      <c r="CEC12" s="11"/>
      <c r="CED12" s="11"/>
      <c r="CEE12" s="11"/>
      <c r="CEF12" s="11"/>
      <c r="CEG12" s="11"/>
      <c r="CEH12" s="11"/>
      <c r="CEI12" s="11"/>
      <c r="CEJ12" s="11"/>
      <c r="CEK12" s="11"/>
      <c r="CEL12" s="11"/>
      <c r="CEM12" s="11"/>
      <c r="CEN12" s="11"/>
      <c r="CEO12" s="11"/>
      <c r="CEP12" s="11"/>
      <c r="CEQ12" s="11"/>
      <c r="CER12" s="11"/>
      <c r="CES12" s="11"/>
      <c r="CET12" s="11"/>
      <c r="CEU12" s="11"/>
      <c r="CEV12" s="11"/>
      <c r="CEW12" s="11"/>
      <c r="CEX12" s="11"/>
      <c r="CEY12" s="11"/>
      <c r="CEZ12" s="11"/>
      <c r="CFA12" s="11"/>
      <c r="CFB12" s="11"/>
      <c r="CFC12" s="11"/>
      <c r="CFD12" s="11"/>
      <c r="CFE12" s="11"/>
      <c r="CFF12" s="11"/>
      <c r="CFG12" s="11"/>
      <c r="CFH12" s="11"/>
      <c r="CFI12" s="11"/>
      <c r="CFJ12" s="11"/>
      <c r="CFK12" s="11"/>
      <c r="CFL12" s="11"/>
      <c r="CFM12" s="11"/>
      <c r="CFN12" s="11"/>
      <c r="CFO12" s="11"/>
      <c r="CFP12" s="11"/>
      <c r="CFQ12" s="11"/>
      <c r="CFR12" s="11"/>
      <c r="CFS12" s="11"/>
      <c r="CFT12" s="11"/>
      <c r="CFU12" s="11"/>
      <c r="CFV12" s="11"/>
      <c r="CFW12" s="11"/>
      <c r="CFX12" s="11"/>
      <c r="CFY12" s="11"/>
      <c r="CFZ12" s="11"/>
      <c r="CGA12" s="11"/>
      <c r="CGB12" s="11"/>
      <c r="CGC12" s="11"/>
      <c r="CGD12" s="11"/>
      <c r="CGE12" s="11"/>
      <c r="CGF12" s="11"/>
      <c r="CGG12" s="11"/>
      <c r="CGH12" s="11"/>
      <c r="CGI12" s="11"/>
      <c r="CGJ12" s="11"/>
      <c r="CGK12" s="11"/>
      <c r="CGL12" s="11"/>
      <c r="CGM12" s="11"/>
      <c r="CGN12" s="11"/>
      <c r="CGO12" s="11"/>
      <c r="CGP12" s="11"/>
      <c r="CGQ12" s="11"/>
      <c r="CGR12" s="11"/>
      <c r="CGS12" s="11"/>
      <c r="CGT12" s="11"/>
      <c r="CGU12" s="11"/>
      <c r="CGV12" s="11"/>
      <c r="CGW12" s="11"/>
      <c r="CGX12" s="11"/>
      <c r="CGY12" s="11"/>
      <c r="CGZ12" s="11"/>
      <c r="CHA12" s="11"/>
      <c r="CHB12" s="11"/>
      <c r="CHC12" s="11"/>
      <c r="CHD12" s="11"/>
      <c r="CHE12" s="11"/>
      <c r="CHF12" s="11"/>
      <c r="CHG12" s="11"/>
      <c r="CHH12" s="11"/>
      <c r="CHI12" s="11"/>
      <c r="CHJ12" s="11"/>
      <c r="CHK12" s="11"/>
      <c r="CHL12" s="11"/>
      <c r="CHM12" s="11"/>
      <c r="CHN12" s="11"/>
      <c r="CHO12" s="11"/>
      <c r="CHP12" s="11"/>
      <c r="CHQ12" s="11"/>
      <c r="CHR12" s="11"/>
      <c r="CHS12" s="11"/>
      <c r="CHT12" s="11"/>
      <c r="CHU12" s="11"/>
      <c r="CHV12" s="11"/>
      <c r="CHW12" s="11"/>
      <c r="CHX12" s="11"/>
      <c r="CHY12" s="11"/>
      <c r="CHZ12" s="11"/>
      <c r="CIA12" s="11"/>
      <c r="CIB12" s="11"/>
      <c r="CIC12" s="11"/>
      <c r="CID12" s="11"/>
      <c r="CIE12" s="11"/>
      <c r="CIF12" s="11"/>
      <c r="CIG12" s="11"/>
      <c r="CIH12" s="11"/>
      <c r="CII12" s="11"/>
      <c r="CIJ12" s="11"/>
      <c r="CIK12" s="11"/>
      <c r="CIL12" s="11"/>
      <c r="CIM12" s="11"/>
      <c r="CIN12" s="11"/>
      <c r="CIO12" s="11"/>
      <c r="CIP12" s="11"/>
      <c r="CIQ12" s="11"/>
      <c r="CIR12" s="11"/>
      <c r="CIS12" s="11"/>
      <c r="CIT12" s="11"/>
      <c r="CIU12" s="11"/>
      <c r="CIV12" s="11"/>
      <c r="CIW12" s="11"/>
      <c r="CIX12" s="11"/>
      <c r="CIY12" s="11"/>
      <c r="CIZ12" s="11"/>
      <c r="CJA12" s="11"/>
      <c r="CJB12" s="11"/>
      <c r="CJC12" s="11"/>
      <c r="CJD12" s="11"/>
      <c r="CJE12" s="11"/>
      <c r="CJF12" s="11"/>
      <c r="CJG12" s="11"/>
      <c r="CJH12" s="11"/>
      <c r="CJI12" s="11"/>
      <c r="CJJ12" s="11"/>
      <c r="CJK12" s="11"/>
      <c r="CJL12" s="11"/>
      <c r="CJM12" s="11"/>
      <c r="CJN12" s="11"/>
      <c r="CJO12" s="11"/>
      <c r="CJP12" s="11"/>
      <c r="CJQ12" s="11"/>
      <c r="CJR12" s="11"/>
      <c r="CJS12" s="11"/>
      <c r="CJT12" s="11"/>
      <c r="CJU12" s="11"/>
      <c r="CJV12" s="11"/>
      <c r="CJW12" s="11"/>
      <c r="CJX12" s="11"/>
      <c r="CJY12" s="11"/>
      <c r="CJZ12" s="11"/>
      <c r="CKA12" s="11"/>
      <c r="CKB12" s="11"/>
      <c r="CKC12" s="11"/>
      <c r="CKD12" s="11"/>
      <c r="CKE12" s="11"/>
      <c r="CKF12" s="11"/>
      <c r="CKG12" s="11"/>
      <c r="CKH12" s="11"/>
      <c r="CKI12" s="11"/>
      <c r="CKJ12" s="11"/>
      <c r="CKK12" s="11"/>
      <c r="CKL12" s="11"/>
      <c r="CKM12" s="11"/>
      <c r="CKN12" s="11"/>
      <c r="CKO12" s="11"/>
      <c r="CKP12" s="11"/>
      <c r="CKQ12" s="11"/>
      <c r="CKR12" s="11"/>
      <c r="CKS12" s="11"/>
      <c r="CKT12" s="11"/>
      <c r="CKU12" s="11"/>
      <c r="CKV12" s="11"/>
      <c r="CKW12" s="11"/>
      <c r="CKX12" s="11"/>
      <c r="CKY12" s="11"/>
      <c r="CKZ12" s="11"/>
      <c r="CLA12" s="11"/>
      <c r="CLB12" s="11"/>
      <c r="CLC12" s="11"/>
      <c r="CLD12" s="11"/>
      <c r="CLE12" s="11"/>
      <c r="CLF12" s="11"/>
      <c r="CLG12" s="11"/>
      <c r="CLH12" s="11"/>
      <c r="CLI12" s="11"/>
      <c r="CLJ12" s="11"/>
      <c r="CLK12" s="11"/>
      <c r="CLL12" s="11"/>
      <c r="CLM12" s="11"/>
      <c r="CLN12" s="11"/>
      <c r="CLO12" s="11"/>
      <c r="CLP12" s="11"/>
      <c r="CLQ12" s="11"/>
      <c r="CLR12" s="11"/>
      <c r="CLS12" s="11"/>
      <c r="CLT12" s="11"/>
      <c r="CLU12" s="11"/>
      <c r="CLV12" s="11"/>
      <c r="CLW12" s="11"/>
      <c r="CLX12" s="11"/>
      <c r="CLY12" s="11"/>
      <c r="CLZ12" s="11"/>
      <c r="CMA12" s="11"/>
      <c r="CMB12" s="11"/>
      <c r="CMC12" s="11"/>
      <c r="CMD12" s="11"/>
      <c r="CME12" s="11"/>
      <c r="CMF12" s="11"/>
      <c r="CMG12" s="11"/>
      <c r="CMH12" s="11"/>
      <c r="CMI12" s="11"/>
      <c r="CMJ12" s="11"/>
      <c r="CMK12" s="11"/>
      <c r="CML12" s="11"/>
      <c r="CMM12" s="11"/>
      <c r="CMN12" s="11"/>
      <c r="CMO12" s="11"/>
      <c r="CMP12" s="11"/>
      <c r="CMQ12" s="11"/>
      <c r="CMR12" s="11"/>
      <c r="CMS12" s="11"/>
      <c r="CMT12" s="11"/>
      <c r="CMU12" s="11"/>
      <c r="CMV12" s="11"/>
      <c r="CMW12" s="11"/>
      <c r="CMX12" s="11"/>
      <c r="CMY12" s="11"/>
      <c r="CMZ12" s="11"/>
      <c r="CNA12" s="11"/>
      <c r="CNB12" s="11"/>
      <c r="CNC12" s="11"/>
      <c r="CND12" s="11"/>
      <c r="CNE12" s="11"/>
      <c r="CNF12" s="11"/>
      <c r="CNG12" s="11"/>
      <c r="CNH12" s="11"/>
      <c r="CNI12" s="11"/>
      <c r="CNJ12" s="11"/>
      <c r="CNK12" s="11"/>
      <c r="CNL12" s="11"/>
      <c r="CNM12" s="11"/>
      <c r="CNN12" s="11"/>
      <c r="CNO12" s="11"/>
      <c r="CNP12" s="11"/>
      <c r="CNQ12" s="11"/>
      <c r="CNR12" s="11"/>
      <c r="CNS12" s="11"/>
      <c r="CNT12" s="11"/>
      <c r="CNU12" s="11"/>
      <c r="CNV12" s="11"/>
      <c r="CNW12" s="11"/>
      <c r="CNX12" s="11"/>
      <c r="CNY12" s="11"/>
      <c r="CNZ12" s="11"/>
      <c r="COA12" s="11"/>
      <c r="COB12" s="11"/>
      <c r="COC12" s="11"/>
      <c r="COD12" s="11"/>
      <c r="COE12" s="11"/>
      <c r="COF12" s="11"/>
      <c r="COG12" s="11"/>
      <c r="COH12" s="11"/>
      <c r="COI12" s="11"/>
      <c r="COJ12" s="11"/>
      <c r="COK12" s="11"/>
      <c r="COL12" s="11"/>
      <c r="COM12" s="11"/>
      <c r="CON12" s="11"/>
      <c r="COO12" s="11"/>
      <c r="COP12" s="11"/>
      <c r="COQ12" s="11"/>
      <c r="COR12" s="11"/>
      <c r="COS12" s="11"/>
      <c r="COT12" s="11"/>
      <c r="COU12" s="11"/>
      <c r="COV12" s="11"/>
      <c r="COW12" s="11"/>
      <c r="COX12" s="11"/>
      <c r="COY12" s="11"/>
      <c r="COZ12" s="11"/>
      <c r="CPA12" s="11"/>
      <c r="CPB12" s="11"/>
      <c r="CPC12" s="11"/>
      <c r="CPD12" s="11"/>
      <c r="CPE12" s="11"/>
      <c r="CPF12" s="11"/>
      <c r="CPG12" s="11"/>
      <c r="CPH12" s="11"/>
      <c r="CPI12" s="11"/>
      <c r="CPJ12" s="11"/>
      <c r="CPK12" s="11"/>
      <c r="CPL12" s="11"/>
      <c r="CPM12" s="11"/>
      <c r="CPN12" s="11"/>
      <c r="CPO12" s="11"/>
      <c r="CPP12" s="11"/>
      <c r="CPQ12" s="11"/>
      <c r="CPR12" s="11"/>
      <c r="CPS12" s="11"/>
      <c r="CPT12" s="11"/>
      <c r="CPU12" s="11"/>
      <c r="CPV12" s="11"/>
      <c r="CPW12" s="11"/>
      <c r="CPX12" s="11"/>
      <c r="CPY12" s="11"/>
      <c r="CPZ12" s="11"/>
      <c r="CQA12" s="11"/>
      <c r="CQB12" s="11"/>
      <c r="CQC12" s="11"/>
      <c r="CQD12" s="11"/>
      <c r="CQE12" s="11"/>
      <c r="CQF12" s="11"/>
      <c r="CQG12" s="11"/>
      <c r="CQH12" s="11"/>
      <c r="CQI12" s="11"/>
      <c r="CQJ12" s="11"/>
      <c r="CQK12" s="11"/>
      <c r="CQL12" s="11"/>
      <c r="CQM12" s="11"/>
      <c r="CQN12" s="11"/>
      <c r="CQO12" s="11"/>
      <c r="CQP12" s="11"/>
      <c r="CQQ12" s="11"/>
      <c r="CQR12" s="11"/>
      <c r="CQS12" s="11"/>
      <c r="CQT12" s="11"/>
      <c r="CQU12" s="11"/>
      <c r="CQV12" s="11"/>
      <c r="CQW12" s="11"/>
      <c r="CQX12" s="11"/>
      <c r="CQY12" s="11"/>
      <c r="CQZ12" s="11"/>
      <c r="CRA12" s="11"/>
      <c r="CRB12" s="11"/>
      <c r="CRC12" s="11"/>
      <c r="CRD12" s="11"/>
      <c r="CRE12" s="11"/>
      <c r="CRF12" s="11"/>
      <c r="CRG12" s="11"/>
      <c r="CRH12" s="11"/>
      <c r="CRI12" s="11"/>
      <c r="CRJ12" s="11"/>
      <c r="CRK12" s="11"/>
      <c r="CRL12" s="11"/>
      <c r="CRM12" s="11"/>
      <c r="CRN12" s="11"/>
      <c r="CRO12" s="11"/>
      <c r="CRP12" s="11"/>
      <c r="CRQ12" s="11"/>
      <c r="CRR12" s="11"/>
      <c r="CRS12" s="11"/>
      <c r="CRT12" s="11"/>
      <c r="CRU12" s="11"/>
      <c r="CRV12" s="11"/>
      <c r="CRW12" s="11"/>
      <c r="CRX12" s="11"/>
      <c r="CRY12" s="11"/>
      <c r="CRZ12" s="11"/>
      <c r="CSA12" s="11"/>
      <c r="CSB12" s="11"/>
      <c r="CSC12" s="11"/>
      <c r="CSD12" s="11"/>
      <c r="CSE12" s="11"/>
      <c r="CSF12" s="11"/>
      <c r="CSG12" s="11"/>
      <c r="CSH12" s="11"/>
      <c r="CSI12" s="11"/>
      <c r="CSJ12" s="11"/>
      <c r="CSK12" s="11"/>
      <c r="CSL12" s="11"/>
      <c r="CSM12" s="11"/>
      <c r="CSN12" s="11"/>
      <c r="CSO12" s="11"/>
      <c r="CSP12" s="11"/>
      <c r="CSQ12" s="11"/>
      <c r="CSR12" s="11"/>
      <c r="CSS12" s="11"/>
      <c r="CST12" s="11"/>
      <c r="CSU12" s="11"/>
      <c r="CSV12" s="11"/>
      <c r="CSW12" s="11"/>
      <c r="CSX12" s="11"/>
      <c r="CSY12" s="11"/>
      <c r="CSZ12" s="11"/>
      <c r="CTA12" s="11"/>
      <c r="CTB12" s="11"/>
      <c r="CTC12" s="11"/>
      <c r="CTD12" s="11"/>
      <c r="CTE12" s="11"/>
      <c r="CTF12" s="11"/>
      <c r="CTG12" s="11"/>
      <c r="CTH12" s="11"/>
      <c r="CTI12" s="11"/>
      <c r="CTJ12" s="11"/>
      <c r="CTK12" s="11"/>
      <c r="CTL12" s="11"/>
      <c r="CTM12" s="11"/>
      <c r="CTN12" s="11"/>
      <c r="CTO12" s="11"/>
      <c r="CTP12" s="11"/>
      <c r="CTQ12" s="11"/>
      <c r="CTR12" s="11"/>
      <c r="CTS12" s="11"/>
      <c r="CTT12" s="11"/>
      <c r="CTU12" s="11"/>
      <c r="CTV12" s="11"/>
      <c r="CTW12" s="11"/>
      <c r="CTX12" s="11"/>
      <c r="CTY12" s="11"/>
      <c r="CTZ12" s="11"/>
      <c r="CUA12" s="11"/>
      <c r="CUB12" s="11"/>
      <c r="CUC12" s="11"/>
      <c r="CUD12" s="11"/>
      <c r="CUE12" s="11"/>
      <c r="CUF12" s="11"/>
      <c r="CUG12" s="11"/>
      <c r="CUH12" s="11"/>
      <c r="CUI12" s="11"/>
      <c r="CUJ12" s="11"/>
      <c r="CUK12" s="11"/>
      <c r="CUL12" s="11"/>
      <c r="CUM12" s="11"/>
      <c r="CUN12" s="11"/>
      <c r="CUO12" s="11"/>
      <c r="CUP12" s="11"/>
      <c r="CUQ12" s="11"/>
      <c r="CUR12" s="11"/>
      <c r="CUS12" s="11"/>
      <c r="CUT12" s="11"/>
      <c r="CUU12" s="11"/>
      <c r="CUV12" s="11"/>
      <c r="CUW12" s="11"/>
      <c r="CUX12" s="11"/>
      <c r="CUY12" s="11"/>
      <c r="CUZ12" s="11"/>
      <c r="CVA12" s="11"/>
      <c r="CVB12" s="11"/>
      <c r="CVC12" s="11"/>
      <c r="CVD12" s="11"/>
      <c r="CVE12" s="11"/>
      <c r="CVF12" s="11"/>
      <c r="CVG12" s="11"/>
      <c r="CVH12" s="11"/>
      <c r="CVI12" s="11"/>
      <c r="CVJ12" s="11"/>
      <c r="CVK12" s="11"/>
      <c r="CVL12" s="11"/>
      <c r="CVM12" s="11"/>
      <c r="CVN12" s="11"/>
      <c r="CVO12" s="11"/>
      <c r="CVP12" s="11"/>
      <c r="CVQ12" s="11"/>
      <c r="CVR12" s="11"/>
      <c r="CVS12" s="11"/>
      <c r="CVT12" s="11"/>
      <c r="CVU12" s="11"/>
      <c r="CVV12" s="11"/>
      <c r="CVW12" s="11"/>
      <c r="CVX12" s="11"/>
      <c r="CVY12" s="11"/>
      <c r="CVZ12" s="11"/>
      <c r="CWA12" s="11"/>
      <c r="CWB12" s="11"/>
      <c r="CWC12" s="11"/>
      <c r="CWD12" s="11"/>
      <c r="CWE12" s="11"/>
      <c r="CWF12" s="11"/>
      <c r="CWG12" s="11"/>
      <c r="CWH12" s="11"/>
      <c r="CWI12" s="11"/>
      <c r="CWJ12" s="11"/>
      <c r="CWK12" s="11"/>
      <c r="CWL12" s="11"/>
      <c r="CWM12" s="11"/>
      <c r="CWN12" s="11"/>
      <c r="CWO12" s="11"/>
      <c r="CWP12" s="11"/>
      <c r="CWQ12" s="11"/>
      <c r="CWR12" s="11"/>
      <c r="CWS12" s="11"/>
      <c r="CWT12" s="11"/>
      <c r="CWU12" s="11"/>
      <c r="CWV12" s="11"/>
      <c r="CWW12" s="11"/>
      <c r="CWX12" s="11"/>
      <c r="CWY12" s="11"/>
      <c r="CWZ12" s="11"/>
      <c r="CXA12" s="11"/>
      <c r="CXB12" s="11"/>
      <c r="CXC12" s="11"/>
      <c r="CXD12" s="11"/>
      <c r="CXE12" s="11"/>
      <c r="CXF12" s="11"/>
      <c r="CXG12" s="11"/>
      <c r="CXH12" s="11"/>
      <c r="CXI12" s="11"/>
      <c r="CXJ12" s="11"/>
      <c r="CXK12" s="11"/>
      <c r="CXL12" s="11"/>
      <c r="CXM12" s="11"/>
      <c r="CXN12" s="11"/>
      <c r="CXO12" s="11"/>
      <c r="CXP12" s="11"/>
      <c r="CXQ12" s="11"/>
      <c r="CXR12" s="11"/>
      <c r="CXS12" s="11"/>
      <c r="CXT12" s="11"/>
      <c r="CXU12" s="11"/>
      <c r="CXV12" s="11"/>
      <c r="CXW12" s="11"/>
      <c r="CXX12" s="11"/>
      <c r="CXY12" s="11"/>
      <c r="CXZ12" s="11"/>
      <c r="CYA12" s="11"/>
      <c r="CYB12" s="11"/>
      <c r="CYC12" s="11"/>
      <c r="CYD12" s="11"/>
      <c r="CYE12" s="11"/>
      <c r="CYF12" s="11"/>
      <c r="CYG12" s="11"/>
      <c r="CYH12" s="11"/>
      <c r="CYI12" s="11"/>
      <c r="CYJ12" s="11"/>
      <c r="CYK12" s="11"/>
      <c r="CYL12" s="11"/>
      <c r="CYM12" s="11"/>
      <c r="CYN12" s="11"/>
      <c r="CYO12" s="11"/>
      <c r="CYP12" s="11"/>
      <c r="CYQ12" s="11"/>
      <c r="CYR12" s="11"/>
      <c r="CYS12" s="11"/>
      <c r="CYT12" s="11"/>
      <c r="CYU12" s="11"/>
      <c r="CYV12" s="11"/>
      <c r="CYW12" s="11"/>
      <c r="CYX12" s="11"/>
      <c r="CYY12" s="11"/>
      <c r="CYZ12" s="11"/>
      <c r="CZA12" s="11"/>
      <c r="CZB12" s="11"/>
      <c r="CZC12" s="11"/>
      <c r="CZD12" s="11"/>
      <c r="CZE12" s="11"/>
      <c r="CZF12" s="11"/>
      <c r="CZG12" s="11"/>
      <c r="CZH12" s="11"/>
      <c r="CZI12" s="11"/>
      <c r="CZJ12" s="11"/>
      <c r="CZK12" s="11"/>
      <c r="CZL12" s="11"/>
      <c r="CZM12" s="11"/>
      <c r="CZN12" s="11"/>
      <c r="CZO12" s="11"/>
      <c r="CZP12" s="11"/>
      <c r="CZQ12" s="11"/>
      <c r="CZR12" s="11"/>
      <c r="CZS12" s="11"/>
      <c r="CZT12" s="11"/>
      <c r="CZU12" s="11"/>
      <c r="CZV12" s="11"/>
      <c r="CZW12" s="11"/>
      <c r="CZX12" s="11"/>
      <c r="CZY12" s="11"/>
      <c r="CZZ12" s="11"/>
      <c r="DAA12" s="11"/>
      <c r="DAB12" s="11"/>
      <c r="DAC12" s="11"/>
      <c r="DAD12" s="11"/>
      <c r="DAE12" s="11"/>
      <c r="DAF12" s="11"/>
      <c r="DAG12" s="11"/>
      <c r="DAH12" s="11"/>
      <c r="DAI12" s="11"/>
      <c r="DAJ12" s="11"/>
      <c r="DAK12" s="11"/>
      <c r="DAL12" s="11"/>
      <c r="DAM12" s="11"/>
      <c r="DAN12" s="11"/>
      <c r="DAO12" s="11"/>
      <c r="DAP12" s="11"/>
      <c r="DAQ12" s="11"/>
      <c r="DAR12" s="11"/>
      <c r="DAS12" s="11"/>
      <c r="DAT12" s="11"/>
      <c r="DAU12" s="11"/>
      <c r="DAV12" s="11"/>
      <c r="DAW12" s="11"/>
      <c r="DAX12" s="11"/>
      <c r="DAY12" s="11"/>
      <c r="DAZ12" s="11"/>
      <c r="DBA12" s="11"/>
      <c r="DBB12" s="11"/>
      <c r="DBC12" s="11"/>
      <c r="DBD12" s="11"/>
      <c r="DBE12" s="11"/>
      <c r="DBF12" s="11"/>
      <c r="DBG12" s="11"/>
      <c r="DBH12" s="11"/>
      <c r="DBI12" s="11"/>
      <c r="DBJ12" s="11"/>
      <c r="DBK12" s="11"/>
      <c r="DBL12" s="11"/>
      <c r="DBM12" s="11"/>
      <c r="DBN12" s="11"/>
      <c r="DBO12" s="11"/>
      <c r="DBP12" s="11"/>
      <c r="DBQ12" s="11"/>
      <c r="DBR12" s="11"/>
      <c r="DBS12" s="11"/>
      <c r="DBT12" s="11"/>
      <c r="DBU12" s="11"/>
      <c r="DBV12" s="11"/>
      <c r="DBW12" s="11"/>
      <c r="DBX12" s="11"/>
      <c r="DBY12" s="11"/>
      <c r="DBZ12" s="11"/>
      <c r="DCA12" s="11"/>
      <c r="DCB12" s="11"/>
      <c r="DCC12" s="11"/>
      <c r="DCD12" s="11"/>
      <c r="DCE12" s="11"/>
      <c r="DCF12" s="11"/>
      <c r="DCG12" s="11"/>
      <c r="DCH12" s="11"/>
      <c r="DCI12" s="11"/>
      <c r="DCJ12" s="11"/>
      <c r="DCK12" s="11"/>
      <c r="DCL12" s="11"/>
      <c r="DCM12" s="11"/>
      <c r="DCN12" s="11"/>
      <c r="DCO12" s="11"/>
      <c r="DCP12" s="11"/>
      <c r="DCQ12" s="11"/>
      <c r="DCR12" s="11"/>
      <c r="DCS12" s="11"/>
      <c r="DCT12" s="11"/>
      <c r="DCU12" s="11"/>
      <c r="DCV12" s="11"/>
      <c r="DCW12" s="11"/>
      <c r="DCX12" s="11"/>
      <c r="DCY12" s="11"/>
      <c r="DCZ12" s="11"/>
      <c r="DDA12" s="11"/>
      <c r="DDB12" s="11"/>
      <c r="DDC12" s="11"/>
      <c r="DDD12" s="11"/>
      <c r="DDE12" s="11"/>
      <c r="DDF12" s="11"/>
      <c r="DDG12" s="11"/>
      <c r="DDH12" s="11"/>
      <c r="DDI12" s="11"/>
      <c r="DDJ12" s="11"/>
      <c r="DDK12" s="11"/>
      <c r="DDL12" s="11"/>
      <c r="DDM12" s="11"/>
      <c r="DDN12" s="11"/>
      <c r="DDO12" s="11"/>
      <c r="DDP12" s="11"/>
      <c r="DDQ12" s="11"/>
      <c r="DDR12" s="11"/>
      <c r="DDS12" s="11"/>
      <c r="DDT12" s="11"/>
      <c r="DDU12" s="11"/>
      <c r="DDV12" s="11"/>
      <c r="DDW12" s="11"/>
      <c r="DDX12" s="11"/>
      <c r="DDY12" s="11"/>
      <c r="DDZ12" s="11"/>
      <c r="DEA12" s="11"/>
      <c r="DEB12" s="11"/>
      <c r="DEC12" s="11"/>
      <c r="DED12" s="11"/>
      <c r="DEE12" s="11"/>
      <c r="DEF12" s="11"/>
      <c r="DEG12" s="11"/>
      <c r="DEH12" s="11"/>
      <c r="DEI12" s="11"/>
      <c r="DEJ12" s="11"/>
      <c r="DEK12" s="11"/>
      <c r="DEL12" s="11"/>
      <c r="DEM12" s="11"/>
      <c r="DEN12" s="11"/>
      <c r="DEO12" s="11"/>
      <c r="DEP12" s="11"/>
      <c r="DEQ12" s="11"/>
      <c r="DER12" s="11"/>
      <c r="DES12" s="11"/>
      <c r="DET12" s="11"/>
      <c r="DEU12" s="11"/>
      <c r="DEV12" s="11"/>
      <c r="DEW12" s="11"/>
      <c r="DEX12" s="11"/>
      <c r="DEY12" s="11"/>
      <c r="DEZ12" s="11"/>
      <c r="DFA12" s="11"/>
      <c r="DFB12" s="11"/>
      <c r="DFC12" s="11"/>
      <c r="DFD12" s="11"/>
      <c r="DFE12" s="11"/>
      <c r="DFF12" s="11"/>
      <c r="DFG12" s="11"/>
      <c r="DFH12" s="11"/>
      <c r="DFI12" s="11"/>
      <c r="DFJ12" s="11"/>
      <c r="DFK12" s="11"/>
      <c r="DFL12" s="11"/>
      <c r="DFM12" s="11"/>
      <c r="DFN12" s="11"/>
      <c r="DFO12" s="11"/>
      <c r="DFP12" s="11"/>
      <c r="DFQ12" s="11"/>
      <c r="DFR12" s="11"/>
      <c r="DFS12" s="11"/>
      <c r="DFT12" s="11"/>
      <c r="DFU12" s="11"/>
      <c r="DFV12" s="11"/>
      <c r="DFW12" s="11"/>
      <c r="DFX12" s="11"/>
      <c r="DFY12" s="11"/>
      <c r="DFZ12" s="11"/>
      <c r="DGA12" s="11"/>
      <c r="DGB12" s="11"/>
      <c r="DGC12" s="11"/>
      <c r="DGD12" s="11"/>
      <c r="DGE12" s="11"/>
      <c r="DGF12" s="11"/>
      <c r="DGG12" s="11"/>
      <c r="DGH12" s="11"/>
      <c r="DGI12" s="11"/>
      <c r="DGJ12" s="11"/>
      <c r="DGK12" s="11"/>
      <c r="DGL12" s="11"/>
      <c r="DGM12" s="11"/>
      <c r="DGN12" s="11"/>
      <c r="DGO12" s="11"/>
      <c r="DGP12" s="11"/>
      <c r="DGQ12" s="11"/>
      <c r="DGR12" s="11"/>
      <c r="DGS12" s="11"/>
      <c r="DGT12" s="11"/>
      <c r="DGU12" s="11"/>
      <c r="DGV12" s="11"/>
      <c r="DGW12" s="11"/>
      <c r="DGX12" s="11"/>
      <c r="DGY12" s="11"/>
      <c r="DGZ12" s="11"/>
      <c r="DHA12" s="11"/>
      <c r="DHB12" s="11"/>
      <c r="DHC12" s="11"/>
      <c r="DHD12" s="11"/>
      <c r="DHE12" s="11"/>
      <c r="DHF12" s="11"/>
      <c r="DHG12" s="11"/>
      <c r="DHH12" s="11"/>
      <c r="DHI12" s="11"/>
      <c r="DHJ12" s="11"/>
      <c r="DHK12" s="11"/>
      <c r="DHL12" s="11"/>
      <c r="DHM12" s="11"/>
      <c r="DHN12" s="11"/>
      <c r="DHO12" s="11"/>
      <c r="DHP12" s="11"/>
      <c r="DHQ12" s="11"/>
      <c r="DHR12" s="11"/>
      <c r="DHS12" s="11"/>
      <c r="DHT12" s="11"/>
      <c r="DHU12" s="11"/>
      <c r="DHV12" s="11"/>
      <c r="DHW12" s="11"/>
      <c r="DHX12" s="11"/>
      <c r="DHY12" s="11"/>
      <c r="DHZ12" s="11"/>
      <c r="DIA12" s="11"/>
      <c r="DIB12" s="11"/>
      <c r="DIC12" s="11"/>
      <c r="DID12" s="11"/>
      <c r="DIE12" s="11"/>
      <c r="DIF12" s="11"/>
      <c r="DIG12" s="11"/>
      <c r="DIH12" s="11"/>
      <c r="DII12" s="11"/>
      <c r="DIJ12" s="11"/>
      <c r="DIK12" s="11"/>
      <c r="DIL12" s="11"/>
      <c r="DIM12" s="11"/>
      <c r="DIN12" s="11"/>
      <c r="DIO12" s="11"/>
      <c r="DIP12" s="11"/>
      <c r="DIQ12" s="11"/>
      <c r="DIR12" s="11"/>
      <c r="DIS12" s="11"/>
      <c r="DIT12" s="11"/>
      <c r="DIU12" s="11"/>
      <c r="DIV12" s="11"/>
      <c r="DIW12" s="11"/>
      <c r="DIX12" s="11"/>
      <c r="DIY12" s="11"/>
      <c r="DIZ12" s="11"/>
      <c r="DJA12" s="11"/>
      <c r="DJB12" s="11"/>
      <c r="DJC12" s="11"/>
      <c r="DJD12" s="11"/>
      <c r="DJE12" s="11"/>
      <c r="DJF12" s="11"/>
      <c r="DJG12" s="11"/>
      <c r="DJH12" s="11"/>
      <c r="DJI12" s="11"/>
      <c r="DJJ12" s="11"/>
      <c r="DJK12" s="11"/>
      <c r="DJL12" s="11"/>
      <c r="DJM12" s="11"/>
      <c r="DJN12" s="11"/>
      <c r="DJO12" s="11"/>
      <c r="DJP12" s="11"/>
      <c r="DJQ12" s="11"/>
      <c r="DJR12" s="11"/>
      <c r="DJS12" s="11"/>
      <c r="DJT12" s="11"/>
      <c r="DJU12" s="11"/>
      <c r="DJV12" s="11"/>
      <c r="DJW12" s="11"/>
      <c r="DJX12" s="11"/>
      <c r="DJY12" s="11"/>
      <c r="DJZ12" s="11"/>
      <c r="DKA12" s="11"/>
      <c r="DKB12" s="11"/>
      <c r="DKC12" s="11"/>
      <c r="DKD12" s="11"/>
      <c r="DKE12" s="11"/>
      <c r="DKF12" s="11"/>
      <c r="DKG12" s="11"/>
      <c r="DKH12" s="11"/>
      <c r="DKI12" s="11"/>
      <c r="DKJ12" s="11"/>
      <c r="DKK12" s="11"/>
      <c r="DKL12" s="11"/>
      <c r="DKM12" s="11"/>
      <c r="DKN12" s="11"/>
      <c r="DKO12" s="11"/>
      <c r="DKP12" s="11"/>
      <c r="DKQ12" s="11"/>
      <c r="DKR12" s="11"/>
      <c r="DKS12" s="11"/>
      <c r="DKT12" s="11"/>
      <c r="DKU12" s="11"/>
      <c r="DKV12" s="11"/>
      <c r="DKW12" s="11"/>
      <c r="DKX12" s="11"/>
      <c r="DKY12" s="11"/>
      <c r="DKZ12" s="11"/>
      <c r="DLA12" s="11"/>
      <c r="DLB12" s="11"/>
      <c r="DLC12" s="11"/>
      <c r="DLD12" s="11"/>
      <c r="DLE12" s="11"/>
      <c r="DLF12" s="11"/>
      <c r="DLG12" s="11"/>
      <c r="DLH12" s="11"/>
      <c r="DLI12" s="11"/>
      <c r="DLJ12" s="11"/>
      <c r="DLK12" s="11"/>
      <c r="DLL12" s="11"/>
      <c r="DLM12" s="11"/>
      <c r="DLN12" s="11"/>
      <c r="DLO12" s="11"/>
      <c r="DLP12" s="11"/>
      <c r="DLQ12" s="11"/>
      <c r="DLR12" s="11"/>
      <c r="DLS12" s="11"/>
      <c r="DLT12" s="11"/>
      <c r="DLU12" s="11"/>
      <c r="DLV12" s="11"/>
      <c r="DLW12" s="11"/>
      <c r="DLX12" s="11"/>
      <c r="DLY12" s="11"/>
      <c r="DLZ12" s="11"/>
      <c r="DMA12" s="11"/>
      <c r="DMB12" s="11"/>
      <c r="DMC12" s="11"/>
      <c r="DMD12" s="11"/>
      <c r="DME12" s="11"/>
      <c r="DMF12" s="11"/>
      <c r="DMG12" s="11"/>
      <c r="DMH12" s="11"/>
      <c r="DMI12" s="11"/>
      <c r="DMJ12" s="11"/>
      <c r="DMK12" s="11"/>
      <c r="DML12" s="11"/>
      <c r="DMM12" s="11"/>
      <c r="DMN12" s="11"/>
      <c r="DMO12" s="11"/>
      <c r="DMP12" s="11"/>
      <c r="DMQ12" s="11"/>
      <c r="DMR12" s="11"/>
      <c r="DMS12" s="11"/>
      <c r="DMT12" s="11"/>
      <c r="DMU12" s="11"/>
      <c r="DMV12" s="11"/>
      <c r="DMW12" s="11"/>
      <c r="DMX12" s="11"/>
      <c r="DMY12" s="11"/>
      <c r="DMZ12" s="11"/>
      <c r="DNA12" s="11"/>
      <c r="DNB12" s="11"/>
      <c r="DNC12" s="11"/>
      <c r="DND12" s="11"/>
      <c r="DNE12" s="11"/>
      <c r="DNF12" s="11"/>
      <c r="DNG12" s="11"/>
      <c r="DNH12" s="11"/>
      <c r="DNI12" s="11"/>
      <c r="DNJ12" s="11"/>
      <c r="DNK12" s="11"/>
      <c r="DNL12" s="11"/>
      <c r="DNM12" s="11"/>
      <c r="DNN12" s="11"/>
      <c r="DNO12" s="11"/>
      <c r="DNP12" s="11"/>
      <c r="DNQ12" s="11"/>
      <c r="DNR12" s="11"/>
      <c r="DNS12" s="11"/>
      <c r="DNT12" s="11"/>
      <c r="DNU12" s="11"/>
      <c r="DNV12" s="11"/>
      <c r="DNW12" s="11"/>
      <c r="DNX12" s="11"/>
      <c r="DNY12" s="11"/>
      <c r="DNZ12" s="11"/>
      <c r="DOA12" s="11"/>
      <c r="DOB12" s="11"/>
      <c r="DOC12" s="11"/>
      <c r="DOD12" s="11"/>
      <c r="DOE12" s="11"/>
      <c r="DOF12" s="11"/>
      <c r="DOG12" s="11"/>
      <c r="DOH12" s="11"/>
      <c r="DOI12" s="11"/>
      <c r="DOJ12" s="11"/>
      <c r="DOK12" s="11"/>
      <c r="DOL12" s="11"/>
      <c r="DOM12" s="11"/>
      <c r="DON12" s="11"/>
      <c r="DOO12" s="11"/>
      <c r="DOP12" s="11"/>
      <c r="DOQ12" s="11"/>
      <c r="DOR12" s="11"/>
      <c r="DOS12" s="11"/>
      <c r="DOT12" s="11"/>
      <c r="DOU12" s="11"/>
      <c r="DOV12" s="11"/>
      <c r="DOW12" s="11"/>
      <c r="DOX12" s="11"/>
      <c r="DOY12" s="11"/>
      <c r="DOZ12" s="11"/>
      <c r="DPA12" s="11"/>
      <c r="DPB12" s="11"/>
      <c r="DPC12" s="11"/>
      <c r="DPD12" s="11"/>
      <c r="DPE12" s="11"/>
      <c r="DPF12" s="11"/>
      <c r="DPG12" s="11"/>
      <c r="DPH12" s="11"/>
      <c r="DPI12" s="11"/>
      <c r="DPJ12" s="11"/>
      <c r="DPK12" s="11"/>
      <c r="DPL12" s="11"/>
      <c r="DPM12" s="11"/>
      <c r="DPN12" s="11"/>
      <c r="DPO12" s="11"/>
      <c r="DPP12" s="11"/>
      <c r="DPQ12" s="11"/>
      <c r="DPR12" s="11"/>
      <c r="DPS12" s="11"/>
      <c r="DPT12" s="11"/>
      <c r="DPU12" s="11"/>
      <c r="DPV12" s="11"/>
      <c r="DPW12" s="11"/>
      <c r="DPX12" s="11"/>
      <c r="DPY12" s="11"/>
      <c r="DPZ12" s="11"/>
      <c r="DQA12" s="11"/>
      <c r="DQB12" s="11"/>
      <c r="DQC12" s="11"/>
      <c r="DQD12" s="11"/>
      <c r="DQE12" s="11"/>
      <c r="DQF12" s="11"/>
      <c r="DQG12" s="11"/>
      <c r="DQH12" s="11"/>
      <c r="DQI12" s="11"/>
      <c r="DQJ12" s="11"/>
      <c r="DQK12" s="11"/>
      <c r="DQL12" s="11"/>
      <c r="DQM12" s="11"/>
      <c r="DQN12" s="11"/>
      <c r="DQO12" s="11"/>
      <c r="DQP12" s="11"/>
      <c r="DQQ12" s="11"/>
      <c r="DQR12" s="11"/>
      <c r="DQS12" s="11"/>
      <c r="DQT12" s="11"/>
      <c r="DQU12" s="11"/>
      <c r="DQV12" s="11"/>
      <c r="DQW12" s="11"/>
      <c r="DQX12" s="11"/>
      <c r="DQY12" s="11"/>
      <c r="DQZ12" s="11"/>
      <c r="DRA12" s="11"/>
      <c r="DRB12" s="11"/>
      <c r="DRC12" s="11"/>
      <c r="DRD12" s="11"/>
      <c r="DRE12" s="11"/>
      <c r="DRF12" s="11"/>
      <c r="DRG12" s="11"/>
      <c r="DRH12" s="11"/>
      <c r="DRI12" s="11"/>
      <c r="DRJ12" s="11"/>
      <c r="DRK12" s="11"/>
      <c r="DRL12" s="11"/>
      <c r="DRM12" s="11"/>
      <c r="DRN12" s="11"/>
      <c r="DRO12" s="11"/>
      <c r="DRP12" s="11"/>
      <c r="DRQ12" s="11"/>
      <c r="DRR12" s="11"/>
      <c r="DRS12" s="11"/>
      <c r="DRT12" s="11"/>
      <c r="DRU12" s="11"/>
      <c r="DRV12" s="11"/>
      <c r="DRW12" s="11"/>
      <c r="DRX12" s="11"/>
      <c r="DRY12" s="11"/>
      <c r="DRZ12" s="11"/>
      <c r="DSA12" s="11"/>
      <c r="DSB12" s="11"/>
      <c r="DSC12" s="11"/>
      <c r="DSD12" s="11"/>
      <c r="DSE12" s="11"/>
      <c r="DSF12" s="11"/>
      <c r="DSG12" s="11"/>
      <c r="DSH12" s="11"/>
      <c r="DSI12" s="11"/>
      <c r="DSJ12" s="11"/>
      <c r="DSK12" s="11"/>
      <c r="DSL12" s="11"/>
      <c r="DSM12" s="11"/>
      <c r="DSN12" s="11"/>
      <c r="DSO12" s="11"/>
      <c r="DSP12" s="11"/>
      <c r="DSQ12" s="11"/>
      <c r="DSR12" s="11"/>
      <c r="DSS12" s="11"/>
      <c r="DST12" s="11"/>
      <c r="DSU12" s="11"/>
      <c r="DSV12" s="11"/>
      <c r="DSW12" s="11"/>
      <c r="DSX12" s="11"/>
      <c r="DSY12" s="11"/>
      <c r="DSZ12" s="11"/>
      <c r="DTA12" s="11"/>
      <c r="DTB12" s="11"/>
      <c r="DTC12" s="11"/>
      <c r="DTD12" s="11"/>
      <c r="DTE12" s="11"/>
      <c r="DTF12" s="11"/>
      <c r="DTG12" s="11"/>
      <c r="DTH12" s="11"/>
      <c r="DTI12" s="11"/>
      <c r="DTJ12" s="11"/>
      <c r="DTK12" s="11"/>
      <c r="DTL12" s="11"/>
      <c r="DTM12" s="11"/>
      <c r="DTN12" s="11"/>
      <c r="DTO12" s="11"/>
      <c r="DTP12" s="11"/>
      <c r="DTQ12" s="11"/>
      <c r="DTR12" s="11"/>
      <c r="DTS12" s="11"/>
      <c r="DTT12" s="11"/>
      <c r="DTU12" s="11"/>
      <c r="DTV12" s="11"/>
      <c r="DTW12" s="11"/>
      <c r="DTX12" s="11"/>
      <c r="DTY12" s="11"/>
      <c r="DTZ12" s="11"/>
      <c r="DUA12" s="11"/>
      <c r="DUB12" s="11"/>
      <c r="DUC12" s="11"/>
      <c r="DUD12" s="11"/>
      <c r="DUE12" s="11"/>
      <c r="DUF12" s="11"/>
      <c r="DUG12" s="11"/>
      <c r="DUH12" s="11"/>
      <c r="DUI12" s="11"/>
      <c r="DUJ12" s="11"/>
      <c r="DUK12" s="11"/>
      <c r="DUL12" s="11"/>
      <c r="DUM12" s="11"/>
      <c r="DUN12" s="11"/>
      <c r="DUO12" s="11"/>
      <c r="DUP12" s="11"/>
      <c r="DUQ12" s="11"/>
      <c r="DUR12" s="11"/>
      <c r="DUS12" s="11"/>
      <c r="DUT12" s="11"/>
      <c r="DUU12" s="11"/>
      <c r="DUV12" s="11"/>
      <c r="DUW12" s="11"/>
      <c r="DUX12" s="11"/>
      <c r="DUY12" s="11"/>
      <c r="DUZ12" s="11"/>
      <c r="DVA12" s="11"/>
      <c r="DVB12" s="11"/>
      <c r="DVC12" s="11"/>
      <c r="DVD12" s="11"/>
      <c r="DVE12" s="11"/>
      <c r="DVF12" s="11"/>
      <c r="DVG12" s="11"/>
      <c r="DVH12" s="11"/>
      <c r="DVI12" s="11"/>
      <c r="DVJ12" s="11"/>
      <c r="DVK12" s="11"/>
      <c r="DVL12" s="11"/>
      <c r="DVM12" s="11"/>
      <c r="DVN12" s="11"/>
      <c r="DVO12" s="11"/>
      <c r="DVP12" s="11"/>
      <c r="DVQ12" s="11"/>
      <c r="DVR12" s="11"/>
      <c r="DVS12" s="11"/>
      <c r="DVT12" s="11"/>
      <c r="DVU12" s="11"/>
      <c r="DVV12" s="11"/>
      <c r="DVW12" s="11"/>
      <c r="DVX12" s="11"/>
      <c r="DVY12" s="11"/>
      <c r="DVZ12" s="11"/>
      <c r="DWA12" s="11"/>
      <c r="DWB12" s="11"/>
      <c r="DWC12" s="11"/>
      <c r="DWD12" s="11"/>
      <c r="DWE12" s="11"/>
      <c r="DWF12" s="11"/>
      <c r="DWG12" s="11"/>
      <c r="DWH12" s="11"/>
      <c r="DWI12" s="11"/>
      <c r="DWJ12" s="11"/>
      <c r="DWK12" s="11"/>
      <c r="DWL12" s="11"/>
      <c r="DWM12" s="11"/>
      <c r="DWN12" s="11"/>
      <c r="DWO12" s="11"/>
      <c r="DWP12" s="11"/>
      <c r="DWQ12" s="11"/>
      <c r="DWR12" s="11"/>
      <c r="DWS12" s="11"/>
      <c r="DWT12" s="11"/>
      <c r="DWU12" s="11"/>
      <c r="DWV12" s="11"/>
      <c r="DWW12" s="11"/>
      <c r="DWX12" s="11"/>
      <c r="DWY12" s="11"/>
      <c r="DWZ12" s="11"/>
      <c r="DXA12" s="11"/>
      <c r="DXB12" s="11"/>
      <c r="DXC12" s="11"/>
      <c r="DXD12" s="11"/>
      <c r="DXE12" s="11"/>
      <c r="DXF12" s="11"/>
      <c r="DXG12" s="11"/>
      <c r="DXH12" s="11"/>
      <c r="DXI12" s="11"/>
      <c r="DXJ12" s="11"/>
      <c r="DXK12" s="11"/>
      <c r="DXL12" s="11"/>
      <c r="DXM12" s="11"/>
      <c r="DXN12" s="11"/>
      <c r="DXO12" s="11"/>
      <c r="DXP12" s="11"/>
      <c r="DXQ12" s="11"/>
      <c r="DXR12" s="11"/>
      <c r="DXS12" s="11"/>
      <c r="DXT12" s="11"/>
      <c r="DXU12" s="11"/>
      <c r="DXV12" s="11"/>
      <c r="DXW12" s="11"/>
      <c r="DXX12" s="11"/>
      <c r="DXY12" s="11"/>
      <c r="DXZ12" s="11"/>
      <c r="DYA12" s="11"/>
      <c r="DYB12" s="11"/>
      <c r="DYC12" s="11"/>
      <c r="DYD12" s="11"/>
      <c r="DYE12" s="11"/>
      <c r="DYF12" s="11"/>
      <c r="DYG12" s="11"/>
      <c r="DYH12" s="11"/>
      <c r="DYI12" s="11"/>
      <c r="DYJ12" s="11"/>
      <c r="DYK12" s="11"/>
      <c r="DYL12" s="11"/>
      <c r="DYM12" s="11"/>
      <c r="DYN12" s="11"/>
      <c r="DYO12" s="11"/>
      <c r="DYP12" s="11"/>
      <c r="DYQ12" s="11"/>
      <c r="DYR12" s="11"/>
      <c r="DYS12" s="11"/>
      <c r="DYT12" s="11"/>
      <c r="DYU12" s="11"/>
      <c r="DYV12" s="11"/>
      <c r="DYW12" s="11"/>
      <c r="DYX12" s="11"/>
      <c r="DYY12" s="11"/>
      <c r="DYZ12" s="11"/>
      <c r="DZA12" s="11"/>
      <c r="DZB12" s="11"/>
      <c r="DZC12" s="11"/>
      <c r="DZD12" s="11"/>
      <c r="DZE12" s="11"/>
      <c r="DZF12" s="11"/>
      <c r="DZG12" s="11"/>
      <c r="DZH12" s="11"/>
      <c r="DZI12" s="11"/>
      <c r="DZJ12" s="11"/>
      <c r="DZK12" s="11"/>
      <c r="DZL12" s="11"/>
      <c r="DZM12" s="11"/>
      <c r="DZN12" s="11"/>
      <c r="DZO12" s="11"/>
      <c r="DZP12" s="11"/>
      <c r="DZQ12" s="11"/>
      <c r="DZR12" s="11"/>
      <c r="DZS12" s="11"/>
      <c r="DZT12" s="11"/>
      <c r="DZU12" s="11"/>
      <c r="DZV12" s="11"/>
      <c r="DZW12" s="11"/>
      <c r="DZX12" s="11"/>
      <c r="DZY12" s="11"/>
      <c r="DZZ12" s="11"/>
      <c r="EAA12" s="11"/>
      <c r="EAB12" s="11"/>
      <c r="EAC12" s="11"/>
      <c r="EAD12" s="11"/>
      <c r="EAE12" s="11"/>
      <c r="EAF12" s="11"/>
      <c r="EAG12" s="11"/>
      <c r="EAH12" s="11"/>
      <c r="EAI12" s="11"/>
      <c r="EAJ12" s="11"/>
      <c r="EAK12" s="11"/>
      <c r="EAL12" s="11"/>
      <c r="EAM12" s="11"/>
      <c r="EAN12" s="11"/>
      <c r="EAO12" s="11"/>
      <c r="EAP12" s="11"/>
      <c r="EAQ12" s="11"/>
      <c r="EAR12" s="11"/>
      <c r="EAS12" s="11"/>
      <c r="EAT12" s="11"/>
      <c r="EAU12" s="11"/>
      <c r="EAV12" s="11"/>
      <c r="EAW12" s="11"/>
      <c r="EAX12" s="11"/>
      <c r="EAY12" s="11"/>
      <c r="EAZ12" s="11"/>
      <c r="EBA12" s="11"/>
      <c r="EBB12" s="11"/>
      <c r="EBC12" s="11"/>
      <c r="EBD12" s="11"/>
      <c r="EBE12" s="11"/>
      <c r="EBF12" s="11"/>
      <c r="EBG12" s="11"/>
      <c r="EBH12" s="11"/>
      <c r="EBI12" s="11"/>
      <c r="EBJ12" s="11"/>
      <c r="EBK12" s="11"/>
      <c r="EBL12" s="11"/>
      <c r="EBM12" s="11"/>
      <c r="EBN12" s="11"/>
      <c r="EBO12" s="11"/>
      <c r="EBP12" s="11"/>
      <c r="EBQ12" s="11"/>
      <c r="EBR12" s="11"/>
      <c r="EBS12" s="11"/>
      <c r="EBT12" s="11"/>
      <c r="EBU12" s="11"/>
      <c r="EBV12" s="11"/>
      <c r="EBW12" s="11"/>
      <c r="EBX12" s="11"/>
      <c r="EBY12" s="11"/>
      <c r="EBZ12" s="11"/>
      <c r="ECA12" s="11"/>
      <c r="ECB12" s="11"/>
      <c r="ECC12" s="11"/>
      <c r="ECD12" s="11"/>
      <c r="ECE12" s="11"/>
      <c r="ECF12" s="11"/>
      <c r="ECG12" s="11"/>
      <c r="ECH12" s="11"/>
      <c r="ECI12" s="11"/>
      <c r="ECJ12" s="11"/>
      <c r="ECK12" s="11"/>
      <c r="ECL12" s="11"/>
      <c r="ECM12" s="11"/>
      <c r="ECN12" s="11"/>
      <c r="ECO12" s="11"/>
      <c r="ECP12" s="11"/>
      <c r="ECQ12" s="11"/>
      <c r="ECR12" s="11"/>
      <c r="ECS12" s="11"/>
      <c r="ECT12" s="11"/>
      <c r="ECU12" s="11"/>
      <c r="ECV12" s="11"/>
      <c r="ECW12" s="11"/>
      <c r="ECX12" s="11"/>
      <c r="ECY12" s="11"/>
      <c r="ECZ12" s="11"/>
      <c r="EDA12" s="11"/>
      <c r="EDB12" s="11"/>
      <c r="EDC12" s="11"/>
      <c r="EDD12" s="11"/>
      <c r="EDE12" s="11"/>
      <c r="EDF12" s="11"/>
      <c r="EDG12" s="11"/>
      <c r="EDH12" s="11"/>
      <c r="EDI12" s="11"/>
      <c r="EDJ12" s="11"/>
      <c r="EDK12" s="11"/>
      <c r="EDL12" s="11"/>
      <c r="EDM12" s="11"/>
      <c r="EDN12" s="11"/>
      <c r="EDO12" s="11"/>
      <c r="EDP12" s="11"/>
      <c r="EDQ12" s="11"/>
      <c r="EDR12" s="11"/>
      <c r="EDS12" s="11"/>
      <c r="EDT12" s="11"/>
      <c r="EDU12" s="11"/>
      <c r="EDV12" s="11"/>
      <c r="EDW12" s="11"/>
      <c r="EDX12" s="11"/>
      <c r="EDY12" s="11"/>
      <c r="EDZ12" s="11"/>
      <c r="EEA12" s="11"/>
      <c r="EEB12" s="11"/>
      <c r="EEC12" s="11"/>
      <c r="EED12" s="11"/>
      <c r="EEE12" s="11"/>
      <c r="EEF12" s="11"/>
      <c r="EEG12" s="11"/>
      <c r="EEH12" s="11"/>
      <c r="EEI12" s="11"/>
      <c r="EEJ12" s="11"/>
      <c r="EEK12" s="11"/>
      <c r="EEL12" s="11"/>
      <c r="EEM12" s="11"/>
      <c r="EEN12" s="11"/>
      <c r="EEO12" s="11"/>
      <c r="EEP12" s="11"/>
      <c r="EEQ12" s="11"/>
      <c r="EER12" s="11"/>
      <c r="EES12" s="11"/>
      <c r="EET12" s="11"/>
      <c r="EEU12" s="11"/>
      <c r="EEV12" s="11"/>
      <c r="EEW12" s="11"/>
      <c r="EEX12" s="11"/>
      <c r="EEY12" s="11"/>
      <c r="EEZ12" s="11"/>
      <c r="EFA12" s="11"/>
      <c r="EFB12" s="11"/>
      <c r="EFC12" s="11"/>
      <c r="EFD12" s="11"/>
      <c r="EFE12" s="11"/>
      <c r="EFF12" s="11"/>
      <c r="EFG12" s="11"/>
      <c r="EFH12" s="11"/>
      <c r="EFI12" s="11"/>
      <c r="EFJ12" s="11"/>
      <c r="EFK12" s="11"/>
      <c r="EFL12" s="11"/>
      <c r="EFM12" s="11"/>
      <c r="EFN12" s="11"/>
      <c r="EFO12" s="11"/>
      <c r="EFP12" s="11"/>
      <c r="EFQ12" s="11"/>
      <c r="EFR12" s="11"/>
      <c r="EFS12" s="11"/>
      <c r="EFT12" s="11"/>
      <c r="EFU12" s="11"/>
      <c r="EFV12" s="11"/>
      <c r="EFW12" s="11"/>
      <c r="EFX12" s="11"/>
      <c r="EFY12" s="11"/>
      <c r="EFZ12" s="11"/>
      <c r="EGA12" s="11"/>
      <c r="EGB12" s="11"/>
      <c r="EGC12" s="11"/>
      <c r="EGD12" s="11"/>
      <c r="EGE12" s="11"/>
      <c r="EGF12" s="11"/>
      <c r="EGG12" s="11"/>
      <c r="EGH12" s="11"/>
      <c r="EGI12" s="11"/>
      <c r="EGJ12" s="11"/>
      <c r="EGK12" s="11"/>
      <c r="EGL12" s="11"/>
      <c r="EGM12" s="11"/>
      <c r="EGN12" s="11"/>
      <c r="EGO12" s="11"/>
      <c r="EGP12" s="11"/>
      <c r="EGQ12" s="11"/>
      <c r="EGR12" s="11"/>
      <c r="EGS12" s="11"/>
      <c r="EGT12" s="11"/>
      <c r="EGU12" s="11"/>
      <c r="EGV12" s="11"/>
      <c r="EGW12" s="11"/>
      <c r="EGX12" s="11"/>
      <c r="EGY12" s="11"/>
      <c r="EGZ12" s="11"/>
      <c r="EHA12" s="11"/>
      <c r="EHB12" s="11"/>
      <c r="EHC12" s="11"/>
      <c r="EHD12" s="11"/>
      <c r="EHE12" s="11"/>
      <c r="EHF12" s="11"/>
      <c r="EHG12" s="11"/>
      <c r="EHH12" s="11"/>
      <c r="EHI12" s="11"/>
      <c r="EHJ12" s="11"/>
      <c r="EHK12" s="11"/>
      <c r="EHL12" s="11"/>
      <c r="EHM12" s="11"/>
      <c r="EHN12" s="11"/>
      <c r="EHO12" s="11"/>
      <c r="EHP12" s="11"/>
      <c r="EHQ12" s="11"/>
      <c r="EHR12" s="11"/>
      <c r="EHS12" s="11"/>
      <c r="EHT12" s="11"/>
      <c r="EHU12" s="11"/>
      <c r="EHV12" s="11"/>
      <c r="EHW12" s="11"/>
      <c r="EHX12" s="11"/>
      <c r="EHY12" s="11"/>
      <c r="EHZ12" s="11"/>
      <c r="EIA12" s="11"/>
      <c r="EIB12" s="11"/>
      <c r="EIC12" s="11"/>
      <c r="EID12" s="11"/>
      <c r="EIE12" s="11"/>
      <c r="EIF12" s="11"/>
      <c r="EIG12" s="11"/>
      <c r="EIH12" s="11"/>
      <c r="EII12" s="11"/>
      <c r="EIJ12" s="11"/>
      <c r="EIK12" s="11"/>
      <c r="EIL12" s="11"/>
      <c r="EIM12" s="11"/>
      <c r="EIN12" s="11"/>
      <c r="EIO12" s="11"/>
      <c r="EIP12" s="11"/>
      <c r="EIQ12" s="11"/>
      <c r="EIR12" s="11"/>
      <c r="EIS12" s="11"/>
      <c r="EIT12" s="11"/>
      <c r="EIU12" s="11"/>
      <c r="EIV12" s="11"/>
      <c r="EIW12" s="11"/>
      <c r="EIX12" s="11"/>
      <c r="EIY12" s="11"/>
      <c r="EIZ12" s="11"/>
      <c r="EJA12" s="11"/>
      <c r="EJB12" s="11"/>
      <c r="EJC12" s="11"/>
      <c r="EJD12" s="11"/>
      <c r="EJE12" s="11"/>
      <c r="EJF12" s="11"/>
      <c r="EJG12" s="11"/>
      <c r="EJH12" s="11"/>
      <c r="EJI12" s="11"/>
      <c r="EJJ12" s="11"/>
      <c r="EJK12" s="11"/>
      <c r="EJL12" s="11"/>
      <c r="EJM12" s="11"/>
      <c r="EJN12" s="11"/>
      <c r="EJO12" s="11"/>
      <c r="EJP12" s="11"/>
      <c r="EJQ12" s="11"/>
      <c r="EJR12" s="11"/>
      <c r="EJS12" s="11"/>
      <c r="EJT12" s="11"/>
      <c r="EJU12" s="11"/>
      <c r="EJV12" s="11"/>
      <c r="EJW12" s="11"/>
      <c r="EJX12" s="11"/>
      <c r="EJY12" s="11"/>
      <c r="EJZ12" s="11"/>
      <c r="EKA12" s="11"/>
      <c r="EKB12" s="11"/>
      <c r="EKC12" s="11"/>
      <c r="EKD12" s="11"/>
      <c r="EKE12" s="11"/>
      <c r="EKF12" s="11"/>
      <c r="EKG12" s="11"/>
      <c r="EKH12" s="11"/>
      <c r="EKI12" s="11"/>
      <c r="EKJ12" s="11"/>
      <c r="EKK12" s="11"/>
      <c r="EKL12" s="11"/>
      <c r="EKM12" s="11"/>
      <c r="EKN12" s="11"/>
      <c r="EKO12" s="11"/>
      <c r="EKP12" s="11"/>
      <c r="EKQ12" s="11"/>
      <c r="EKR12" s="11"/>
      <c r="EKS12" s="11"/>
      <c r="EKT12" s="11"/>
      <c r="EKU12" s="11"/>
      <c r="EKV12" s="11"/>
      <c r="EKW12" s="11"/>
      <c r="EKX12" s="11"/>
      <c r="EKY12" s="11"/>
      <c r="EKZ12" s="11"/>
      <c r="ELA12" s="11"/>
      <c r="ELB12" s="11"/>
      <c r="ELC12" s="11"/>
      <c r="ELD12" s="11"/>
      <c r="ELE12" s="11"/>
      <c r="ELF12" s="11"/>
      <c r="ELG12" s="11"/>
      <c r="ELH12" s="11"/>
      <c r="ELI12" s="11"/>
      <c r="ELJ12" s="11"/>
      <c r="ELK12" s="11"/>
      <c r="ELL12" s="11"/>
      <c r="ELM12" s="11"/>
      <c r="ELN12" s="11"/>
      <c r="ELO12" s="11"/>
      <c r="ELP12" s="11"/>
      <c r="ELQ12" s="11"/>
      <c r="ELR12" s="11"/>
      <c r="ELS12" s="11"/>
      <c r="ELT12" s="11"/>
      <c r="ELU12" s="11"/>
      <c r="ELV12" s="11"/>
      <c r="ELW12" s="11"/>
      <c r="ELX12" s="11"/>
      <c r="ELY12" s="11"/>
      <c r="ELZ12" s="11"/>
      <c r="EMA12" s="11"/>
      <c r="EMB12" s="11"/>
      <c r="EMC12" s="11"/>
      <c r="EMD12" s="11"/>
      <c r="EME12" s="11"/>
      <c r="EMF12" s="11"/>
      <c r="EMG12" s="11"/>
      <c r="EMH12" s="11"/>
      <c r="EMI12" s="11"/>
      <c r="EMJ12" s="11"/>
      <c r="EMK12" s="11"/>
      <c r="EML12" s="11"/>
      <c r="EMM12" s="11"/>
      <c r="EMN12" s="11"/>
      <c r="EMO12" s="11"/>
      <c r="EMP12" s="11"/>
      <c r="EMQ12" s="11"/>
      <c r="EMR12" s="11"/>
      <c r="EMS12" s="11"/>
      <c r="EMT12" s="11"/>
      <c r="EMU12" s="11"/>
      <c r="EMV12" s="11"/>
      <c r="EMW12" s="11"/>
      <c r="EMX12" s="11"/>
      <c r="EMY12" s="11"/>
      <c r="EMZ12" s="11"/>
      <c r="ENA12" s="11"/>
      <c r="ENB12" s="11"/>
      <c r="ENC12" s="11"/>
      <c r="END12" s="11"/>
      <c r="ENE12" s="11"/>
      <c r="ENF12" s="11"/>
      <c r="ENG12" s="11"/>
      <c r="ENH12" s="11"/>
      <c r="ENI12" s="11"/>
      <c r="ENJ12" s="11"/>
      <c r="ENK12" s="11"/>
      <c r="ENL12" s="11"/>
      <c r="ENM12" s="11"/>
      <c r="ENN12" s="11"/>
      <c r="ENO12" s="11"/>
      <c r="ENP12" s="11"/>
      <c r="ENQ12" s="11"/>
      <c r="ENR12" s="11"/>
      <c r="ENS12" s="11"/>
      <c r="ENT12" s="11"/>
      <c r="ENU12" s="11"/>
      <c r="ENV12" s="11"/>
      <c r="ENW12" s="11"/>
      <c r="ENX12" s="11"/>
      <c r="ENY12" s="11"/>
      <c r="ENZ12" s="11"/>
      <c r="EOA12" s="11"/>
      <c r="EOB12" s="11"/>
      <c r="EOC12" s="11"/>
      <c r="EOD12" s="11"/>
      <c r="EOE12" s="11"/>
      <c r="EOF12" s="11"/>
      <c r="EOG12" s="11"/>
      <c r="EOH12" s="11"/>
      <c r="EOI12" s="11"/>
      <c r="EOJ12" s="11"/>
      <c r="EOK12" s="11"/>
      <c r="EOL12" s="11"/>
      <c r="EOM12" s="11"/>
      <c r="EON12" s="11"/>
      <c r="EOO12" s="11"/>
      <c r="EOP12" s="11"/>
      <c r="EOQ12" s="11"/>
      <c r="EOR12" s="11"/>
      <c r="EOS12" s="11"/>
      <c r="EOT12" s="11"/>
      <c r="EOU12" s="11"/>
      <c r="EOV12" s="11"/>
      <c r="EOW12" s="11"/>
      <c r="EOX12" s="11"/>
      <c r="EOY12" s="11"/>
      <c r="EOZ12" s="11"/>
      <c r="EPA12" s="11"/>
      <c r="EPB12" s="11"/>
      <c r="EPC12" s="11"/>
      <c r="EPD12" s="11"/>
      <c r="EPE12" s="11"/>
      <c r="EPF12" s="11"/>
      <c r="EPG12" s="11"/>
      <c r="EPH12" s="11"/>
      <c r="EPI12" s="11"/>
      <c r="EPJ12" s="11"/>
      <c r="EPK12" s="11"/>
      <c r="EPL12" s="11"/>
      <c r="EPM12" s="11"/>
      <c r="EPN12" s="11"/>
      <c r="EPO12" s="11"/>
      <c r="EPP12" s="11"/>
      <c r="EPQ12" s="11"/>
      <c r="EPR12" s="11"/>
      <c r="EPS12" s="11"/>
      <c r="EPT12" s="11"/>
      <c r="EPU12" s="11"/>
      <c r="EPV12" s="11"/>
      <c r="EPW12" s="11"/>
      <c r="EPX12" s="11"/>
      <c r="EPY12" s="11"/>
      <c r="EPZ12" s="11"/>
      <c r="EQA12" s="11"/>
      <c r="EQB12" s="11"/>
      <c r="EQC12" s="11"/>
      <c r="EQD12" s="11"/>
      <c r="EQE12" s="11"/>
      <c r="EQF12" s="11"/>
      <c r="EQG12" s="11"/>
      <c r="EQH12" s="11"/>
      <c r="EQI12" s="11"/>
      <c r="EQJ12" s="11"/>
      <c r="EQK12" s="11"/>
      <c r="EQL12" s="11"/>
      <c r="EQM12" s="11"/>
      <c r="EQN12" s="11"/>
      <c r="EQO12" s="11"/>
      <c r="EQP12" s="11"/>
      <c r="EQQ12" s="11"/>
      <c r="EQR12" s="11"/>
      <c r="EQS12" s="11"/>
      <c r="EQT12" s="11"/>
      <c r="EQU12" s="11"/>
      <c r="EQV12" s="11"/>
      <c r="EQW12" s="11"/>
      <c r="EQX12" s="11"/>
      <c r="EQY12" s="11"/>
      <c r="EQZ12" s="11"/>
      <c r="ERA12" s="11"/>
      <c r="ERB12" s="11"/>
      <c r="ERC12" s="11"/>
      <c r="ERD12" s="11"/>
      <c r="ERE12" s="11"/>
      <c r="ERF12" s="11"/>
      <c r="ERG12" s="11"/>
      <c r="ERH12" s="11"/>
      <c r="ERI12" s="11"/>
      <c r="ERJ12" s="11"/>
      <c r="ERK12" s="11"/>
      <c r="ERL12" s="11"/>
      <c r="ERM12" s="11"/>
      <c r="ERN12" s="11"/>
      <c r="ERO12" s="11"/>
      <c r="ERP12" s="11"/>
      <c r="ERQ12" s="11"/>
      <c r="ERR12" s="11"/>
      <c r="ERS12" s="11"/>
      <c r="ERT12" s="11"/>
      <c r="ERU12" s="11"/>
      <c r="ERV12" s="11"/>
      <c r="ERW12" s="11"/>
      <c r="ERX12" s="11"/>
      <c r="ERY12" s="11"/>
      <c r="ERZ12" s="11"/>
      <c r="ESA12" s="11"/>
      <c r="ESB12" s="11"/>
      <c r="ESC12" s="11"/>
      <c r="ESD12" s="11"/>
      <c r="ESE12" s="11"/>
      <c r="ESF12" s="11"/>
      <c r="ESG12" s="11"/>
      <c r="ESH12" s="11"/>
      <c r="ESI12" s="11"/>
      <c r="ESJ12" s="11"/>
      <c r="ESK12" s="11"/>
      <c r="ESL12" s="11"/>
      <c r="ESM12" s="11"/>
      <c r="ESN12" s="11"/>
      <c r="ESO12" s="11"/>
      <c r="ESP12" s="11"/>
      <c r="ESQ12" s="11"/>
      <c r="ESR12" s="11"/>
      <c r="ESS12" s="11"/>
      <c r="EST12" s="11"/>
      <c r="ESU12" s="11"/>
      <c r="ESV12" s="11"/>
      <c r="ESW12" s="11"/>
      <c r="ESX12" s="11"/>
      <c r="ESY12" s="11"/>
      <c r="ESZ12" s="11"/>
      <c r="ETA12" s="11"/>
      <c r="ETB12" s="11"/>
      <c r="ETC12" s="11"/>
      <c r="ETD12" s="11"/>
      <c r="ETE12" s="11"/>
      <c r="ETF12" s="11"/>
      <c r="ETG12" s="11"/>
      <c r="ETH12" s="11"/>
      <c r="ETI12" s="11"/>
      <c r="ETJ12" s="11"/>
      <c r="ETK12" s="11"/>
      <c r="ETL12" s="11"/>
      <c r="ETM12" s="11"/>
      <c r="ETN12" s="11"/>
      <c r="ETO12" s="11"/>
      <c r="ETP12" s="11"/>
      <c r="ETQ12" s="11"/>
      <c r="ETR12" s="11"/>
      <c r="ETS12" s="11"/>
      <c r="ETT12" s="11"/>
      <c r="ETU12" s="11"/>
      <c r="ETV12" s="11"/>
      <c r="ETW12" s="11"/>
      <c r="ETX12" s="11"/>
      <c r="ETY12" s="11"/>
      <c r="ETZ12" s="11"/>
      <c r="EUA12" s="11"/>
      <c r="EUB12" s="11"/>
      <c r="EUC12" s="11"/>
      <c r="EUD12" s="11"/>
      <c r="EUE12" s="11"/>
      <c r="EUF12" s="11"/>
      <c r="EUG12" s="11"/>
      <c r="EUH12" s="11"/>
      <c r="EUI12" s="11"/>
      <c r="EUJ12" s="11"/>
      <c r="EUK12" s="11"/>
      <c r="EUL12" s="11"/>
      <c r="EUM12" s="11"/>
      <c r="EUN12" s="11"/>
      <c r="EUO12" s="11"/>
      <c r="EUP12" s="11"/>
      <c r="EUQ12" s="11"/>
      <c r="EUR12" s="11"/>
      <c r="EUS12" s="11"/>
      <c r="EUT12" s="11"/>
      <c r="EUU12" s="11"/>
      <c r="EUV12" s="11"/>
      <c r="EUW12" s="11"/>
      <c r="EUX12" s="11"/>
      <c r="EUY12" s="11"/>
      <c r="EUZ12" s="11"/>
      <c r="EVA12" s="11"/>
      <c r="EVB12" s="11"/>
      <c r="EVC12" s="11"/>
      <c r="EVD12" s="11"/>
      <c r="EVE12" s="11"/>
      <c r="EVF12" s="11"/>
      <c r="EVG12" s="11"/>
      <c r="EVH12" s="11"/>
      <c r="EVI12" s="11"/>
      <c r="EVJ12" s="11"/>
      <c r="EVK12" s="11"/>
      <c r="EVL12" s="11"/>
      <c r="EVM12" s="11"/>
      <c r="EVN12" s="11"/>
      <c r="EVO12" s="11"/>
      <c r="EVP12" s="11"/>
      <c r="EVQ12" s="11"/>
      <c r="EVR12" s="11"/>
      <c r="EVS12" s="11"/>
      <c r="EVT12" s="11"/>
      <c r="EVU12" s="11"/>
      <c r="EVV12" s="11"/>
      <c r="EVW12" s="11"/>
      <c r="EVX12" s="11"/>
      <c r="EVY12" s="11"/>
      <c r="EVZ12" s="11"/>
      <c r="EWA12" s="11"/>
      <c r="EWB12" s="11"/>
      <c r="EWC12" s="11"/>
      <c r="EWD12" s="11"/>
      <c r="EWE12" s="11"/>
      <c r="EWF12" s="11"/>
      <c r="EWG12" s="11"/>
      <c r="EWH12" s="11"/>
      <c r="EWI12" s="11"/>
      <c r="EWJ12" s="11"/>
      <c r="EWK12" s="11"/>
      <c r="EWL12" s="11"/>
      <c r="EWM12" s="11"/>
      <c r="EWN12" s="11"/>
      <c r="EWO12" s="11"/>
      <c r="EWP12" s="11"/>
      <c r="EWQ12" s="11"/>
      <c r="EWR12" s="11"/>
      <c r="EWS12" s="11"/>
      <c r="EWT12" s="11"/>
      <c r="EWU12" s="11"/>
      <c r="EWV12" s="11"/>
      <c r="EWW12" s="11"/>
      <c r="EWX12" s="11"/>
      <c r="EWY12" s="11"/>
      <c r="EWZ12" s="11"/>
      <c r="EXA12" s="11"/>
      <c r="EXB12" s="11"/>
      <c r="EXC12" s="11"/>
      <c r="EXD12" s="11"/>
      <c r="EXE12" s="11"/>
      <c r="EXF12" s="11"/>
      <c r="EXG12" s="11"/>
      <c r="EXH12" s="11"/>
      <c r="EXI12" s="11"/>
      <c r="EXJ12" s="11"/>
      <c r="EXK12" s="11"/>
      <c r="EXL12" s="11"/>
      <c r="EXM12" s="11"/>
      <c r="EXN12" s="11"/>
      <c r="EXO12" s="11"/>
      <c r="EXP12" s="11"/>
      <c r="EXQ12" s="11"/>
      <c r="EXR12" s="11"/>
      <c r="EXS12" s="11"/>
      <c r="EXT12" s="11"/>
      <c r="EXU12" s="11"/>
      <c r="EXV12" s="11"/>
      <c r="EXW12" s="11"/>
      <c r="EXX12" s="11"/>
      <c r="EXY12" s="11"/>
      <c r="EXZ12" s="11"/>
      <c r="EYA12" s="11"/>
      <c r="EYB12" s="11"/>
      <c r="EYC12" s="11"/>
      <c r="EYD12" s="11"/>
      <c r="EYE12" s="11"/>
      <c r="EYF12" s="11"/>
      <c r="EYG12" s="11"/>
      <c r="EYH12" s="11"/>
      <c r="EYI12" s="11"/>
      <c r="EYJ12" s="11"/>
      <c r="EYK12" s="11"/>
      <c r="EYL12" s="11"/>
      <c r="EYM12" s="11"/>
      <c r="EYN12" s="11"/>
      <c r="EYO12" s="11"/>
      <c r="EYP12" s="11"/>
      <c r="EYQ12" s="11"/>
      <c r="EYR12" s="11"/>
      <c r="EYS12" s="11"/>
      <c r="EYT12" s="11"/>
      <c r="EYU12" s="11"/>
      <c r="EYV12" s="11"/>
      <c r="EYW12" s="11"/>
      <c r="EYX12" s="11"/>
      <c r="EYY12" s="11"/>
      <c r="EYZ12" s="11"/>
      <c r="EZA12" s="11"/>
      <c r="EZB12" s="11"/>
      <c r="EZC12" s="11"/>
      <c r="EZD12" s="11"/>
      <c r="EZE12" s="11"/>
      <c r="EZF12" s="11"/>
      <c r="EZG12" s="11"/>
      <c r="EZH12" s="11"/>
      <c r="EZI12" s="11"/>
      <c r="EZJ12" s="11"/>
      <c r="EZK12" s="11"/>
      <c r="EZL12" s="11"/>
      <c r="EZM12" s="11"/>
      <c r="EZN12" s="11"/>
      <c r="EZO12" s="11"/>
      <c r="EZP12" s="11"/>
      <c r="EZQ12" s="11"/>
      <c r="EZR12" s="11"/>
      <c r="EZS12" s="11"/>
      <c r="EZT12" s="11"/>
      <c r="EZU12" s="11"/>
      <c r="EZV12" s="11"/>
      <c r="EZW12" s="11"/>
      <c r="EZX12" s="11"/>
      <c r="EZY12" s="11"/>
      <c r="EZZ12" s="11"/>
      <c r="FAA12" s="11"/>
      <c r="FAB12" s="11"/>
      <c r="FAC12" s="11"/>
      <c r="FAD12" s="11"/>
      <c r="FAE12" s="11"/>
      <c r="FAF12" s="11"/>
      <c r="FAG12" s="11"/>
      <c r="FAH12" s="11"/>
      <c r="FAI12" s="11"/>
      <c r="FAJ12" s="11"/>
      <c r="FAK12" s="11"/>
      <c r="FAL12" s="11"/>
      <c r="FAM12" s="11"/>
      <c r="FAN12" s="11"/>
      <c r="FAO12" s="11"/>
      <c r="FAP12" s="11"/>
      <c r="FAQ12" s="11"/>
      <c r="FAR12" s="11"/>
      <c r="FAS12" s="11"/>
      <c r="FAT12" s="11"/>
      <c r="FAU12" s="11"/>
      <c r="FAV12" s="11"/>
      <c r="FAW12" s="11"/>
      <c r="FAX12" s="11"/>
      <c r="FAY12" s="11"/>
      <c r="FAZ12" s="11"/>
      <c r="FBA12" s="11"/>
      <c r="FBB12" s="11"/>
      <c r="FBC12" s="11"/>
      <c r="FBD12" s="11"/>
      <c r="FBE12" s="11"/>
      <c r="FBF12" s="11"/>
      <c r="FBG12" s="11"/>
      <c r="FBH12" s="11"/>
      <c r="FBI12" s="11"/>
      <c r="FBJ12" s="11"/>
      <c r="FBK12" s="11"/>
      <c r="FBL12" s="11"/>
      <c r="FBM12" s="11"/>
      <c r="FBN12" s="11"/>
      <c r="FBO12" s="11"/>
      <c r="FBP12" s="11"/>
      <c r="FBQ12" s="11"/>
      <c r="FBR12" s="11"/>
      <c r="FBS12" s="11"/>
      <c r="FBT12" s="11"/>
      <c r="FBU12" s="11"/>
      <c r="FBV12" s="11"/>
      <c r="FBW12" s="11"/>
      <c r="FBX12" s="11"/>
      <c r="FBY12" s="11"/>
      <c r="FBZ12" s="11"/>
      <c r="FCA12" s="11"/>
      <c r="FCB12" s="11"/>
      <c r="FCC12" s="11"/>
      <c r="FCD12" s="11"/>
      <c r="FCE12" s="11"/>
      <c r="FCF12" s="11"/>
      <c r="FCG12" s="11"/>
      <c r="FCH12" s="11"/>
      <c r="FCI12" s="11"/>
      <c r="FCJ12" s="11"/>
      <c r="FCK12" s="11"/>
      <c r="FCL12" s="11"/>
      <c r="FCM12" s="11"/>
      <c r="FCN12" s="11"/>
      <c r="FCO12" s="11"/>
      <c r="FCP12" s="11"/>
      <c r="FCQ12" s="11"/>
      <c r="FCR12" s="11"/>
      <c r="FCS12" s="11"/>
      <c r="FCT12" s="11"/>
      <c r="FCU12" s="11"/>
      <c r="FCV12" s="11"/>
      <c r="FCW12" s="11"/>
      <c r="FCX12" s="11"/>
      <c r="FCY12" s="11"/>
      <c r="FCZ12" s="11"/>
      <c r="FDA12" s="11"/>
      <c r="FDB12" s="11"/>
      <c r="FDC12" s="11"/>
      <c r="FDD12" s="11"/>
      <c r="FDE12" s="11"/>
      <c r="FDF12" s="11"/>
      <c r="FDG12" s="11"/>
      <c r="FDH12" s="11"/>
      <c r="FDI12" s="11"/>
      <c r="FDJ12" s="11"/>
      <c r="FDK12" s="11"/>
      <c r="FDL12" s="11"/>
      <c r="FDM12" s="11"/>
      <c r="FDN12" s="11"/>
      <c r="FDO12" s="11"/>
      <c r="FDP12" s="11"/>
      <c r="FDQ12" s="11"/>
      <c r="FDR12" s="11"/>
      <c r="FDS12" s="11"/>
      <c r="FDT12" s="11"/>
      <c r="FDU12" s="11"/>
      <c r="FDV12" s="11"/>
      <c r="FDW12" s="11"/>
      <c r="FDX12" s="11"/>
      <c r="FDY12" s="11"/>
      <c r="FDZ12" s="11"/>
      <c r="FEA12" s="11"/>
      <c r="FEB12" s="11"/>
      <c r="FEC12" s="11"/>
      <c r="FED12" s="11"/>
      <c r="FEE12" s="11"/>
      <c r="FEF12" s="11"/>
      <c r="FEG12" s="11"/>
      <c r="FEH12" s="11"/>
      <c r="FEI12" s="11"/>
      <c r="FEJ12" s="11"/>
      <c r="FEK12" s="11"/>
      <c r="FEL12" s="11"/>
      <c r="FEM12" s="11"/>
      <c r="FEN12" s="11"/>
      <c r="FEO12" s="11"/>
      <c r="FEP12" s="11"/>
      <c r="FEQ12" s="11"/>
      <c r="FER12" s="11"/>
      <c r="FES12" s="11"/>
      <c r="FET12" s="11"/>
      <c r="FEU12" s="11"/>
      <c r="FEV12" s="11"/>
      <c r="FEW12" s="11"/>
      <c r="FEX12" s="11"/>
      <c r="FEY12" s="11"/>
      <c r="FEZ12" s="11"/>
      <c r="FFA12" s="11"/>
      <c r="FFB12" s="11"/>
      <c r="FFC12" s="11"/>
      <c r="FFD12" s="11"/>
      <c r="FFE12" s="11"/>
      <c r="FFF12" s="11"/>
      <c r="FFG12" s="11"/>
      <c r="FFH12" s="11"/>
      <c r="FFI12" s="11"/>
      <c r="FFJ12" s="11"/>
      <c r="FFK12" s="11"/>
      <c r="FFL12" s="11"/>
      <c r="FFM12" s="11"/>
      <c r="FFN12" s="11"/>
      <c r="FFO12" s="11"/>
      <c r="FFP12" s="11"/>
      <c r="FFQ12" s="11"/>
      <c r="FFR12" s="11"/>
      <c r="FFS12" s="11"/>
      <c r="FFT12" s="11"/>
      <c r="FFU12" s="11"/>
      <c r="FFV12" s="11"/>
      <c r="FFW12" s="11"/>
      <c r="FFX12" s="11"/>
      <c r="FFY12" s="11"/>
      <c r="FFZ12" s="11"/>
      <c r="FGA12" s="11"/>
      <c r="FGB12" s="11"/>
      <c r="FGC12" s="11"/>
      <c r="FGD12" s="11"/>
      <c r="FGE12" s="11"/>
      <c r="FGF12" s="11"/>
      <c r="FGG12" s="11"/>
      <c r="FGH12" s="11"/>
      <c r="FGI12" s="11"/>
      <c r="FGJ12" s="11"/>
      <c r="FGK12" s="11"/>
      <c r="FGL12" s="11"/>
      <c r="FGM12" s="11"/>
      <c r="FGN12" s="11"/>
      <c r="FGO12" s="11"/>
      <c r="FGP12" s="11"/>
      <c r="FGQ12" s="11"/>
      <c r="FGR12" s="11"/>
      <c r="FGS12" s="11"/>
      <c r="FGT12" s="11"/>
      <c r="FGU12" s="11"/>
      <c r="FGV12" s="11"/>
      <c r="FGW12" s="11"/>
      <c r="FGX12" s="11"/>
      <c r="FGY12" s="11"/>
      <c r="FGZ12" s="11"/>
      <c r="FHA12" s="11"/>
      <c r="FHB12" s="11"/>
      <c r="FHC12" s="11"/>
      <c r="FHD12" s="11"/>
      <c r="FHE12" s="11"/>
      <c r="FHF12" s="11"/>
      <c r="FHG12" s="11"/>
      <c r="FHH12" s="11"/>
      <c r="FHI12" s="11"/>
      <c r="FHJ12" s="11"/>
      <c r="FHK12" s="11"/>
      <c r="FHL12" s="11"/>
      <c r="FHM12" s="11"/>
      <c r="FHN12" s="11"/>
      <c r="FHO12" s="11"/>
      <c r="FHP12" s="11"/>
      <c r="FHQ12" s="11"/>
      <c r="FHR12" s="11"/>
      <c r="FHS12" s="11"/>
      <c r="FHT12" s="11"/>
      <c r="FHU12" s="11"/>
      <c r="FHV12" s="11"/>
      <c r="FHW12" s="11"/>
      <c r="FHX12" s="11"/>
      <c r="FHY12" s="11"/>
      <c r="FHZ12" s="11"/>
      <c r="FIA12" s="11"/>
      <c r="FIB12" s="11"/>
      <c r="FIC12" s="11"/>
      <c r="FID12" s="11"/>
      <c r="FIE12" s="11"/>
      <c r="FIF12" s="11"/>
      <c r="FIG12" s="11"/>
      <c r="FIH12" s="11"/>
      <c r="FII12" s="11"/>
      <c r="FIJ12" s="11"/>
      <c r="FIK12" s="11"/>
      <c r="FIL12" s="11"/>
      <c r="FIM12" s="11"/>
      <c r="FIN12" s="11"/>
      <c r="FIO12" s="11"/>
      <c r="FIP12" s="11"/>
      <c r="FIQ12" s="11"/>
      <c r="FIR12" s="11"/>
      <c r="FIS12" s="11"/>
      <c r="FIT12" s="11"/>
      <c r="FIU12" s="11"/>
      <c r="FIV12" s="11"/>
      <c r="FIW12" s="11"/>
      <c r="FIX12" s="11"/>
      <c r="FIY12" s="11"/>
      <c r="FIZ12" s="11"/>
      <c r="FJA12" s="11"/>
      <c r="FJB12" s="11"/>
      <c r="FJC12" s="11"/>
      <c r="FJD12" s="11"/>
      <c r="FJE12" s="11"/>
      <c r="FJF12" s="11"/>
      <c r="FJG12" s="11"/>
      <c r="FJH12" s="11"/>
      <c r="FJI12" s="11"/>
      <c r="FJJ12" s="11"/>
      <c r="FJK12" s="11"/>
      <c r="FJL12" s="11"/>
      <c r="FJM12" s="11"/>
      <c r="FJN12" s="11"/>
      <c r="FJO12" s="11"/>
      <c r="FJP12" s="11"/>
      <c r="FJQ12" s="11"/>
      <c r="FJR12" s="11"/>
      <c r="FJS12" s="11"/>
      <c r="FJT12" s="11"/>
      <c r="FJU12" s="11"/>
      <c r="FJV12" s="11"/>
      <c r="FJW12" s="11"/>
      <c r="FJX12" s="11"/>
      <c r="FJY12" s="11"/>
      <c r="FJZ12" s="11"/>
      <c r="FKA12" s="11"/>
      <c r="FKB12" s="11"/>
      <c r="FKC12" s="11"/>
      <c r="FKD12" s="11"/>
      <c r="FKE12" s="11"/>
      <c r="FKF12" s="11"/>
      <c r="FKG12" s="11"/>
      <c r="FKH12" s="11"/>
      <c r="FKI12" s="11"/>
      <c r="FKJ12" s="11"/>
      <c r="FKK12" s="11"/>
      <c r="FKL12" s="11"/>
      <c r="FKM12" s="11"/>
      <c r="FKN12" s="11"/>
      <c r="FKO12" s="11"/>
      <c r="FKP12" s="11"/>
      <c r="FKQ12" s="11"/>
      <c r="FKR12" s="11"/>
      <c r="FKS12" s="11"/>
      <c r="FKT12" s="11"/>
      <c r="FKU12" s="11"/>
      <c r="FKV12" s="11"/>
      <c r="FKW12" s="11"/>
      <c r="FKX12" s="11"/>
      <c r="FKY12" s="11"/>
      <c r="FKZ12" s="11"/>
      <c r="FLA12" s="11"/>
      <c r="FLB12" s="11"/>
      <c r="FLC12" s="11"/>
      <c r="FLD12" s="11"/>
      <c r="FLE12" s="11"/>
      <c r="FLF12" s="11"/>
      <c r="FLG12" s="11"/>
      <c r="FLH12" s="11"/>
      <c r="FLI12" s="11"/>
      <c r="FLJ12" s="11"/>
      <c r="FLK12" s="11"/>
      <c r="FLL12" s="11"/>
      <c r="FLM12" s="11"/>
      <c r="FLN12" s="11"/>
      <c r="FLO12" s="11"/>
      <c r="FLP12" s="11"/>
      <c r="FLQ12" s="11"/>
      <c r="FLR12" s="11"/>
      <c r="FLS12" s="11"/>
      <c r="FLT12" s="11"/>
      <c r="FLU12" s="11"/>
      <c r="FLV12" s="11"/>
      <c r="FLW12" s="11"/>
      <c r="FLX12" s="11"/>
      <c r="FLY12" s="11"/>
      <c r="FLZ12" s="11"/>
      <c r="FMA12" s="11"/>
      <c r="FMB12" s="11"/>
      <c r="FMC12" s="11"/>
      <c r="FMD12" s="11"/>
      <c r="FME12" s="11"/>
      <c r="FMF12" s="11"/>
      <c r="FMG12" s="11"/>
      <c r="FMH12" s="11"/>
      <c r="FMI12" s="11"/>
      <c r="FMJ12" s="11"/>
      <c r="FMK12" s="11"/>
      <c r="FML12" s="11"/>
      <c r="FMM12" s="11"/>
      <c r="FMN12" s="11"/>
      <c r="FMO12" s="11"/>
      <c r="FMP12" s="11"/>
      <c r="FMQ12" s="11"/>
      <c r="FMR12" s="11"/>
      <c r="FMS12" s="11"/>
      <c r="FMT12" s="11"/>
      <c r="FMU12" s="11"/>
      <c r="FMV12" s="11"/>
      <c r="FMW12" s="11"/>
      <c r="FMX12" s="11"/>
      <c r="FMY12" s="11"/>
      <c r="FMZ12" s="11"/>
      <c r="FNA12" s="11"/>
      <c r="FNB12" s="11"/>
      <c r="FNC12" s="11"/>
      <c r="FND12" s="11"/>
      <c r="FNE12" s="11"/>
      <c r="FNF12" s="11"/>
      <c r="FNG12" s="11"/>
      <c r="FNH12" s="11"/>
      <c r="FNI12" s="11"/>
      <c r="FNJ12" s="11"/>
      <c r="FNK12" s="11"/>
      <c r="FNL12" s="11"/>
      <c r="FNM12" s="11"/>
      <c r="FNN12" s="11"/>
      <c r="FNO12" s="11"/>
      <c r="FNP12" s="11"/>
      <c r="FNQ12" s="11"/>
      <c r="FNR12" s="11"/>
      <c r="FNS12" s="11"/>
      <c r="FNT12" s="11"/>
      <c r="FNU12" s="11"/>
      <c r="FNV12" s="11"/>
      <c r="FNW12" s="11"/>
      <c r="FNX12" s="11"/>
      <c r="FNY12" s="11"/>
      <c r="FNZ12" s="11"/>
      <c r="FOA12" s="11"/>
      <c r="FOB12" s="11"/>
      <c r="FOC12" s="11"/>
      <c r="FOD12" s="11"/>
      <c r="FOE12" s="11"/>
      <c r="FOF12" s="11"/>
      <c r="FOG12" s="11"/>
      <c r="FOH12" s="11"/>
      <c r="FOI12" s="11"/>
      <c r="FOJ12" s="11"/>
      <c r="FOK12" s="11"/>
      <c r="FOL12" s="11"/>
      <c r="FOM12" s="11"/>
      <c r="FON12" s="11"/>
      <c r="FOO12" s="11"/>
      <c r="FOP12" s="11"/>
      <c r="FOQ12" s="11"/>
      <c r="FOR12" s="11"/>
      <c r="FOS12" s="11"/>
      <c r="FOT12" s="11"/>
      <c r="FOU12" s="11"/>
      <c r="FOV12" s="11"/>
      <c r="FOW12" s="11"/>
      <c r="FOX12" s="11"/>
      <c r="FOY12" s="11"/>
      <c r="FOZ12" s="11"/>
      <c r="FPA12" s="11"/>
      <c r="FPB12" s="11"/>
      <c r="FPC12" s="11"/>
      <c r="FPD12" s="11"/>
      <c r="FPE12" s="11"/>
      <c r="FPF12" s="11"/>
      <c r="FPG12" s="11"/>
      <c r="FPH12" s="11"/>
      <c r="FPI12" s="11"/>
      <c r="FPJ12" s="11"/>
      <c r="FPK12" s="11"/>
      <c r="FPL12" s="11"/>
      <c r="FPM12" s="11"/>
      <c r="FPN12" s="11"/>
      <c r="FPO12" s="11"/>
      <c r="FPP12" s="11"/>
      <c r="FPQ12" s="11"/>
      <c r="FPR12" s="11"/>
      <c r="FPS12" s="11"/>
      <c r="FPT12" s="11"/>
      <c r="FPU12" s="11"/>
      <c r="FPV12" s="11"/>
      <c r="FPW12" s="11"/>
      <c r="FPX12" s="11"/>
      <c r="FPY12" s="11"/>
      <c r="FPZ12" s="11"/>
      <c r="FQA12" s="11"/>
      <c r="FQB12" s="11"/>
      <c r="FQC12" s="11"/>
      <c r="FQD12" s="11"/>
      <c r="FQE12" s="11"/>
      <c r="FQF12" s="11"/>
      <c r="FQG12" s="11"/>
      <c r="FQH12" s="11"/>
      <c r="FQI12" s="11"/>
      <c r="FQJ12" s="11"/>
      <c r="FQK12" s="11"/>
      <c r="FQL12" s="11"/>
      <c r="FQM12" s="11"/>
      <c r="FQN12" s="11"/>
      <c r="FQO12" s="11"/>
      <c r="FQP12" s="11"/>
      <c r="FQQ12" s="11"/>
      <c r="FQR12" s="11"/>
      <c r="FQS12" s="11"/>
      <c r="FQT12" s="11"/>
      <c r="FQU12" s="11"/>
      <c r="FQV12" s="11"/>
      <c r="FQW12" s="11"/>
      <c r="FQX12" s="11"/>
      <c r="FQY12" s="11"/>
      <c r="FQZ12" s="11"/>
      <c r="FRA12" s="11"/>
      <c r="FRB12" s="11"/>
      <c r="FRC12" s="11"/>
      <c r="FRD12" s="11"/>
      <c r="FRE12" s="11"/>
      <c r="FRF12" s="11"/>
      <c r="FRG12" s="11"/>
      <c r="FRH12" s="11"/>
      <c r="FRI12" s="11"/>
      <c r="FRJ12" s="11"/>
      <c r="FRK12" s="11"/>
      <c r="FRL12" s="11"/>
      <c r="FRM12" s="11"/>
      <c r="FRN12" s="11"/>
      <c r="FRO12" s="11"/>
      <c r="FRP12" s="11"/>
      <c r="FRQ12" s="11"/>
      <c r="FRR12" s="11"/>
      <c r="FRS12" s="11"/>
      <c r="FRT12" s="11"/>
      <c r="FRU12" s="11"/>
      <c r="FRV12" s="11"/>
      <c r="FRW12" s="11"/>
      <c r="FRX12" s="11"/>
      <c r="FRY12" s="11"/>
      <c r="FRZ12" s="11"/>
      <c r="FSA12" s="11"/>
      <c r="FSB12" s="11"/>
      <c r="FSC12" s="11"/>
      <c r="FSD12" s="11"/>
      <c r="FSE12" s="11"/>
      <c r="FSF12" s="11"/>
      <c r="FSG12" s="11"/>
      <c r="FSH12" s="11"/>
      <c r="FSI12" s="11"/>
      <c r="FSJ12" s="11"/>
      <c r="FSK12" s="11"/>
      <c r="FSL12" s="11"/>
      <c r="FSM12" s="11"/>
      <c r="FSN12" s="11"/>
      <c r="FSO12" s="11"/>
      <c r="FSP12" s="11"/>
      <c r="FSQ12" s="11"/>
      <c r="FSR12" s="11"/>
      <c r="FSS12" s="11"/>
      <c r="FST12" s="11"/>
      <c r="FSU12" s="11"/>
      <c r="FSV12" s="11"/>
      <c r="FSW12" s="11"/>
      <c r="FSX12" s="11"/>
      <c r="FSY12" s="11"/>
      <c r="FSZ12" s="11"/>
      <c r="FTA12" s="11"/>
      <c r="FTB12" s="11"/>
      <c r="FTC12" s="11"/>
      <c r="FTD12" s="11"/>
      <c r="FTE12" s="11"/>
      <c r="FTF12" s="11"/>
      <c r="FTG12" s="11"/>
      <c r="FTH12" s="11"/>
      <c r="FTI12" s="11"/>
      <c r="FTJ12" s="11"/>
      <c r="FTK12" s="11"/>
      <c r="FTL12" s="11"/>
      <c r="FTM12" s="11"/>
      <c r="FTN12" s="11"/>
      <c r="FTO12" s="11"/>
      <c r="FTP12" s="11"/>
      <c r="FTQ12" s="11"/>
      <c r="FTR12" s="11"/>
      <c r="FTS12" s="11"/>
      <c r="FTT12" s="11"/>
      <c r="FTU12" s="11"/>
      <c r="FTV12" s="11"/>
      <c r="FTW12" s="11"/>
      <c r="FTX12" s="11"/>
      <c r="FTY12" s="11"/>
      <c r="FTZ12" s="11"/>
      <c r="FUA12" s="11"/>
      <c r="FUB12" s="11"/>
      <c r="FUC12" s="11"/>
      <c r="FUD12" s="11"/>
      <c r="FUE12" s="11"/>
      <c r="FUF12" s="11"/>
      <c r="FUG12" s="11"/>
      <c r="FUH12" s="11"/>
      <c r="FUI12" s="11"/>
      <c r="FUJ12" s="11"/>
      <c r="FUK12" s="11"/>
      <c r="FUL12" s="11"/>
      <c r="FUM12" s="11"/>
      <c r="FUN12" s="11"/>
      <c r="FUO12" s="11"/>
      <c r="FUP12" s="11"/>
      <c r="FUQ12" s="11"/>
      <c r="FUR12" s="11"/>
      <c r="FUS12" s="11"/>
      <c r="FUT12" s="11"/>
      <c r="FUU12" s="11"/>
      <c r="FUV12" s="11"/>
      <c r="FUW12" s="11"/>
      <c r="FUX12" s="11"/>
      <c r="FUY12" s="11"/>
      <c r="FUZ12" s="11"/>
      <c r="FVA12" s="11"/>
      <c r="FVB12" s="11"/>
      <c r="FVC12" s="11"/>
      <c r="FVD12" s="11"/>
      <c r="FVE12" s="11"/>
      <c r="FVF12" s="11"/>
      <c r="FVG12" s="11"/>
      <c r="FVH12" s="11"/>
      <c r="FVI12" s="11"/>
      <c r="FVJ12" s="11"/>
      <c r="FVK12" s="11"/>
      <c r="FVL12" s="11"/>
      <c r="FVM12" s="11"/>
      <c r="FVN12" s="11"/>
      <c r="FVO12" s="11"/>
      <c r="FVP12" s="11"/>
      <c r="FVQ12" s="11"/>
      <c r="FVR12" s="11"/>
      <c r="FVS12" s="11"/>
      <c r="FVT12" s="11"/>
      <c r="FVU12" s="11"/>
      <c r="FVV12" s="11"/>
      <c r="FVW12" s="11"/>
      <c r="FVX12" s="11"/>
      <c r="FVY12" s="11"/>
      <c r="FVZ12" s="11"/>
      <c r="FWA12" s="11"/>
      <c r="FWB12" s="11"/>
      <c r="FWC12" s="11"/>
      <c r="FWD12" s="11"/>
      <c r="FWE12" s="11"/>
      <c r="FWF12" s="11"/>
      <c r="FWG12" s="11"/>
      <c r="FWH12" s="11"/>
      <c r="FWI12" s="11"/>
      <c r="FWJ12" s="11"/>
      <c r="FWK12" s="11"/>
      <c r="FWL12" s="11"/>
      <c r="FWM12" s="11"/>
      <c r="FWN12" s="11"/>
      <c r="FWO12" s="11"/>
      <c r="FWP12" s="11"/>
      <c r="FWQ12" s="11"/>
      <c r="FWR12" s="11"/>
      <c r="FWS12" s="11"/>
      <c r="FWT12" s="11"/>
      <c r="FWU12" s="11"/>
      <c r="FWV12" s="11"/>
      <c r="FWW12" s="11"/>
      <c r="FWX12" s="11"/>
      <c r="FWY12" s="11"/>
      <c r="FWZ12" s="11"/>
      <c r="FXA12" s="11"/>
      <c r="FXB12" s="11"/>
      <c r="FXC12" s="11"/>
      <c r="FXD12" s="11"/>
      <c r="FXE12" s="11"/>
      <c r="FXF12" s="11"/>
      <c r="FXG12" s="11"/>
      <c r="FXH12" s="11"/>
      <c r="FXI12" s="11"/>
      <c r="FXJ12" s="11"/>
      <c r="FXK12" s="11"/>
      <c r="FXL12" s="11"/>
      <c r="FXM12" s="11"/>
      <c r="FXN12" s="11"/>
      <c r="FXO12" s="11"/>
      <c r="FXP12" s="11"/>
      <c r="FXQ12" s="11"/>
      <c r="FXR12" s="11"/>
      <c r="FXS12" s="11"/>
      <c r="FXT12" s="11"/>
      <c r="FXU12" s="11"/>
      <c r="FXV12" s="11"/>
      <c r="FXW12" s="11"/>
      <c r="FXX12" s="11"/>
      <c r="FXY12" s="11"/>
      <c r="FXZ12" s="11"/>
      <c r="FYA12" s="11"/>
      <c r="FYB12" s="11"/>
      <c r="FYC12" s="11"/>
      <c r="FYD12" s="11"/>
      <c r="FYE12" s="11"/>
      <c r="FYF12" s="11"/>
      <c r="FYG12" s="11"/>
      <c r="FYH12" s="11"/>
      <c r="FYI12" s="11"/>
      <c r="FYJ12" s="11"/>
      <c r="FYK12" s="11"/>
      <c r="FYL12" s="11"/>
      <c r="FYM12" s="11"/>
      <c r="FYN12" s="11"/>
      <c r="FYO12" s="11"/>
      <c r="FYP12" s="11"/>
      <c r="FYQ12" s="11"/>
      <c r="FYR12" s="11"/>
      <c r="FYS12" s="11"/>
      <c r="FYT12" s="11"/>
      <c r="FYU12" s="11"/>
      <c r="FYV12" s="11"/>
      <c r="FYW12" s="11"/>
      <c r="FYX12" s="11"/>
      <c r="FYY12" s="11"/>
      <c r="FYZ12" s="11"/>
      <c r="FZA12" s="11"/>
      <c r="FZB12" s="11"/>
      <c r="FZC12" s="11"/>
      <c r="FZD12" s="11"/>
      <c r="FZE12" s="11"/>
      <c r="FZF12" s="11"/>
      <c r="FZG12" s="11"/>
      <c r="FZH12" s="11"/>
      <c r="FZI12" s="11"/>
      <c r="FZJ12" s="11"/>
      <c r="FZK12" s="11"/>
      <c r="FZL12" s="11"/>
      <c r="FZM12" s="11"/>
      <c r="FZN12" s="11"/>
      <c r="FZO12" s="11"/>
      <c r="FZP12" s="11"/>
      <c r="FZQ12" s="11"/>
      <c r="FZR12" s="11"/>
      <c r="FZS12" s="11"/>
      <c r="FZT12" s="11"/>
      <c r="FZU12" s="11"/>
      <c r="FZV12" s="11"/>
      <c r="FZW12" s="11"/>
      <c r="FZX12" s="11"/>
      <c r="FZY12" s="11"/>
      <c r="FZZ12" s="11"/>
      <c r="GAA12" s="11"/>
      <c r="GAB12" s="11"/>
      <c r="GAC12" s="11"/>
      <c r="GAD12" s="11"/>
      <c r="GAE12" s="11"/>
      <c r="GAF12" s="11"/>
      <c r="GAG12" s="11"/>
      <c r="GAH12" s="11"/>
      <c r="GAI12" s="11"/>
      <c r="GAJ12" s="11"/>
      <c r="GAK12" s="11"/>
      <c r="GAL12" s="11"/>
      <c r="GAM12" s="11"/>
      <c r="GAN12" s="11"/>
      <c r="GAO12" s="11"/>
      <c r="GAP12" s="11"/>
      <c r="GAQ12" s="11"/>
      <c r="GAR12" s="11"/>
      <c r="GAS12" s="11"/>
      <c r="GAT12" s="11"/>
      <c r="GAU12" s="11"/>
      <c r="GAV12" s="11"/>
      <c r="GAW12" s="11"/>
      <c r="GAX12" s="11"/>
      <c r="GAY12" s="11"/>
      <c r="GAZ12" s="11"/>
      <c r="GBA12" s="11"/>
      <c r="GBB12" s="11"/>
      <c r="GBC12" s="11"/>
      <c r="GBD12" s="11"/>
      <c r="GBE12" s="11"/>
      <c r="GBF12" s="11"/>
      <c r="GBG12" s="11"/>
      <c r="GBH12" s="11"/>
      <c r="GBI12" s="11"/>
      <c r="GBJ12" s="11"/>
      <c r="GBK12" s="11"/>
      <c r="GBL12" s="11"/>
      <c r="GBM12" s="11"/>
      <c r="GBN12" s="11"/>
      <c r="GBO12" s="11"/>
      <c r="GBP12" s="11"/>
      <c r="GBQ12" s="11"/>
      <c r="GBR12" s="11"/>
      <c r="GBS12" s="11"/>
      <c r="GBT12" s="11"/>
      <c r="GBU12" s="11"/>
      <c r="GBV12" s="11"/>
      <c r="GBW12" s="11"/>
      <c r="GBX12" s="11"/>
      <c r="GBY12" s="11"/>
      <c r="GBZ12" s="11"/>
      <c r="GCA12" s="11"/>
      <c r="GCB12" s="11"/>
      <c r="GCC12" s="11"/>
      <c r="GCD12" s="11"/>
      <c r="GCE12" s="11"/>
      <c r="GCF12" s="11"/>
      <c r="GCG12" s="11"/>
      <c r="GCH12" s="11"/>
      <c r="GCI12" s="11"/>
      <c r="GCJ12" s="11"/>
      <c r="GCK12" s="11"/>
      <c r="GCL12" s="11"/>
      <c r="GCM12" s="11"/>
      <c r="GCN12" s="11"/>
      <c r="GCO12" s="11"/>
      <c r="GCP12" s="11"/>
      <c r="GCQ12" s="11"/>
      <c r="GCR12" s="11"/>
      <c r="GCS12" s="11"/>
      <c r="GCT12" s="11"/>
      <c r="GCU12" s="11"/>
      <c r="GCV12" s="11"/>
      <c r="GCW12" s="11"/>
      <c r="GCX12" s="11"/>
      <c r="GCY12" s="11"/>
      <c r="GCZ12" s="11"/>
      <c r="GDA12" s="11"/>
      <c r="GDB12" s="11"/>
      <c r="GDC12" s="11"/>
      <c r="GDD12" s="11"/>
      <c r="GDE12" s="11"/>
      <c r="GDF12" s="11"/>
      <c r="GDG12" s="11"/>
      <c r="GDH12" s="11"/>
      <c r="GDI12" s="11"/>
      <c r="GDJ12" s="11"/>
      <c r="GDK12" s="11"/>
      <c r="GDL12" s="11"/>
      <c r="GDM12" s="11"/>
      <c r="GDN12" s="11"/>
      <c r="GDO12" s="11"/>
      <c r="GDP12" s="11"/>
      <c r="GDQ12" s="11"/>
      <c r="GDR12" s="11"/>
      <c r="GDS12" s="11"/>
      <c r="GDT12" s="11"/>
      <c r="GDU12" s="11"/>
      <c r="GDV12" s="11"/>
      <c r="GDW12" s="11"/>
      <c r="GDX12" s="11"/>
      <c r="GDY12" s="11"/>
      <c r="GDZ12" s="11"/>
      <c r="GEA12" s="11"/>
      <c r="GEB12" s="11"/>
      <c r="GEC12" s="11"/>
      <c r="GED12" s="11"/>
      <c r="GEE12" s="11"/>
      <c r="GEF12" s="11"/>
      <c r="GEG12" s="11"/>
      <c r="GEH12" s="11"/>
      <c r="GEI12" s="11"/>
      <c r="GEJ12" s="11"/>
      <c r="GEK12" s="11"/>
      <c r="GEL12" s="11"/>
      <c r="GEM12" s="11"/>
      <c r="GEN12" s="11"/>
      <c r="GEO12" s="11"/>
      <c r="GEP12" s="11"/>
      <c r="GEQ12" s="11"/>
      <c r="GER12" s="11"/>
      <c r="GES12" s="11"/>
      <c r="GET12" s="11"/>
      <c r="GEU12" s="11"/>
      <c r="GEV12" s="11"/>
      <c r="GEW12" s="11"/>
      <c r="GEX12" s="11"/>
      <c r="GEY12" s="11"/>
      <c r="GEZ12" s="11"/>
      <c r="GFA12" s="11"/>
      <c r="GFB12" s="11"/>
      <c r="GFC12" s="11"/>
      <c r="GFD12" s="11"/>
      <c r="GFE12" s="11"/>
      <c r="GFF12" s="11"/>
      <c r="GFG12" s="11"/>
      <c r="GFH12" s="11"/>
      <c r="GFI12" s="11"/>
      <c r="GFJ12" s="11"/>
      <c r="GFK12" s="11"/>
      <c r="GFL12" s="11"/>
      <c r="GFM12" s="11"/>
      <c r="GFN12" s="11"/>
      <c r="GFO12" s="11"/>
      <c r="GFP12" s="11"/>
      <c r="GFQ12" s="11"/>
      <c r="GFR12" s="11"/>
      <c r="GFS12" s="11"/>
      <c r="GFT12" s="11"/>
      <c r="GFU12" s="11"/>
      <c r="GFV12" s="11"/>
      <c r="GFW12" s="11"/>
      <c r="GFX12" s="11"/>
      <c r="GFY12" s="11"/>
      <c r="GFZ12" s="11"/>
      <c r="GGA12" s="11"/>
      <c r="GGB12" s="11"/>
      <c r="GGC12" s="11"/>
      <c r="GGD12" s="11"/>
      <c r="GGE12" s="11"/>
      <c r="GGF12" s="11"/>
      <c r="GGG12" s="11"/>
      <c r="GGH12" s="11"/>
      <c r="GGI12" s="11"/>
      <c r="GGJ12" s="11"/>
      <c r="GGK12" s="11"/>
      <c r="GGL12" s="11"/>
      <c r="GGM12" s="11"/>
      <c r="GGN12" s="11"/>
      <c r="GGO12" s="11"/>
      <c r="GGP12" s="11"/>
      <c r="GGQ12" s="11"/>
      <c r="GGR12" s="11"/>
      <c r="GGS12" s="11"/>
      <c r="GGT12" s="11"/>
      <c r="GGU12" s="11"/>
      <c r="GGV12" s="11"/>
      <c r="GGW12" s="11"/>
      <c r="GGX12" s="11"/>
      <c r="GGY12" s="11"/>
      <c r="GGZ12" s="11"/>
      <c r="GHA12" s="11"/>
      <c r="GHB12" s="11"/>
      <c r="GHC12" s="11"/>
      <c r="GHD12" s="11"/>
      <c r="GHE12" s="11"/>
      <c r="GHF12" s="11"/>
      <c r="GHG12" s="11"/>
      <c r="GHH12" s="11"/>
      <c r="GHI12" s="11"/>
      <c r="GHJ12" s="11"/>
      <c r="GHK12" s="11"/>
      <c r="GHL12" s="11"/>
      <c r="GHM12" s="11"/>
      <c r="GHN12" s="11"/>
      <c r="GHO12" s="11"/>
      <c r="GHP12" s="11"/>
      <c r="GHQ12" s="11"/>
      <c r="GHR12" s="11"/>
      <c r="GHS12" s="11"/>
      <c r="GHT12" s="11"/>
      <c r="GHU12" s="11"/>
      <c r="GHV12" s="11"/>
      <c r="GHW12" s="11"/>
      <c r="GHX12" s="11"/>
      <c r="GHY12" s="11"/>
      <c r="GHZ12" s="11"/>
      <c r="GIA12" s="11"/>
      <c r="GIB12" s="11"/>
      <c r="GIC12" s="11"/>
      <c r="GID12" s="11"/>
      <c r="GIE12" s="11"/>
      <c r="GIF12" s="11"/>
      <c r="GIG12" s="11"/>
      <c r="GIH12" s="11"/>
      <c r="GII12" s="11"/>
      <c r="GIJ12" s="11"/>
      <c r="GIK12" s="11"/>
      <c r="GIL12" s="11"/>
      <c r="GIM12" s="11"/>
      <c r="GIN12" s="11"/>
      <c r="GIO12" s="11"/>
      <c r="GIP12" s="11"/>
      <c r="GIQ12" s="11"/>
      <c r="GIR12" s="11"/>
      <c r="GIS12" s="11"/>
      <c r="GIT12" s="11"/>
      <c r="GIU12" s="11"/>
      <c r="GIV12" s="11"/>
      <c r="GIW12" s="11"/>
      <c r="GIX12" s="11"/>
      <c r="GIY12" s="11"/>
      <c r="GIZ12" s="11"/>
      <c r="GJA12" s="11"/>
      <c r="GJB12" s="11"/>
      <c r="GJC12" s="11"/>
      <c r="GJD12" s="11"/>
      <c r="GJE12" s="11"/>
      <c r="GJF12" s="11"/>
      <c r="GJG12" s="11"/>
      <c r="GJH12" s="11"/>
      <c r="GJI12" s="11"/>
      <c r="GJJ12" s="11"/>
      <c r="GJK12" s="11"/>
      <c r="GJL12" s="11"/>
      <c r="GJM12" s="11"/>
      <c r="GJN12" s="11"/>
      <c r="GJO12" s="11"/>
      <c r="GJP12" s="11"/>
      <c r="GJQ12" s="11"/>
      <c r="GJR12" s="11"/>
      <c r="GJS12" s="11"/>
      <c r="GJT12" s="11"/>
      <c r="GJU12" s="11"/>
      <c r="GJV12" s="11"/>
      <c r="GJW12" s="11"/>
      <c r="GJX12" s="11"/>
      <c r="GJY12" s="11"/>
      <c r="GJZ12" s="11"/>
      <c r="GKA12" s="11"/>
      <c r="GKB12" s="11"/>
      <c r="GKC12" s="11"/>
      <c r="GKD12" s="11"/>
      <c r="GKE12" s="11"/>
      <c r="GKF12" s="11"/>
      <c r="GKG12" s="11"/>
      <c r="GKH12" s="11"/>
      <c r="GKI12" s="11"/>
      <c r="GKJ12" s="11"/>
      <c r="GKK12" s="11"/>
      <c r="GKL12" s="11"/>
      <c r="GKM12" s="11"/>
      <c r="GKN12" s="11"/>
      <c r="GKO12" s="11"/>
      <c r="GKP12" s="11"/>
      <c r="GKQ12" s="11"/>
      <c r="GKR12" s="11"/>
      <c r="GKS12" s="11"/>
      <c r="GKT12" s="11"/>
      <c r="GKU12" s="11"/>
      <c r="GKV12" s="11"/>
      <c r="GKW12" s="11"/>
      <c r="GKX12" s="11"/>
      <c r="GKY12" s="11"/>
      <c r="GKZ12" s="11"/>
      <c r="GLA12" s="11"/>
      <c r="GLB12" s="11"/>
      <c r="GLC12" s="11"/>
      <c r="GLD12" s="11"/>
      <c r="GLE12" s="11"/>
      <c r="GLF12" s="11"/>
      <c r="GLG12" s="11"/>
      <c r="GLH12" s="11"/>
      <c r="GLI12" s="11"/>
      <c r="GLJ12" s="11"/>
      <c r="GLK12" s="11"/>
      <c r="GLL12" s="11"/>
      <c r="GLM12" s="11"/>
      <c r="GLN12" s="11"/>
      <c r="GLO12" s="11"/>
      <c r="GLP12" s="11"/>
      <c r="GLQ12" s="11"/>
      <c r="GLR12" s="11"/>
      <c r="GLS12" s="11"/>
      <c r="GLT12" s="11"/>
      <c r="GLU12" s="11"/>
      <c r="GLV12" s="11"/>
      <c r="GLW12" s="11"/>
      <c r="GLX12" s="11"/>
      <c r="GLY12" s="11"/>
      <c r="GLZ12" s="11"/>
      <c r="GMA12" s="11"/>
      <c r="GMB12" s="11"/>
      <c r="GMC12" s="11"/>
      <c r="GMD12" s="11"/>
      <c r="GME12" s="11"/>
      <c r="GMF12" s="11"/>
      <c r="GMG12" s="11"/>
      <c r="GMH12" s="11"/>
      <c r="GMI12" s="11"/>
      <c r="GMJ12" s="11"/>
      <c r="GMK12" s="11"/>
      <c r="GML12" s="11"/>
      <c r="GMM12" s="11"/>
      <c r="GMN12" s="11"/>
      <c r="GMO12" s="11"/>
      <c r="GMP12" s="11"/>
      <c r="GMQ12" s="11"/>
      <c r="GMR12" s="11"/>
      <c r="GMS12" s="11"/>
      <c r="GMT12" s="11"/>
      <c r="GMU12" s="11"/>
      <c r="GMV12" s="11"/>
      <c r="GMW12" s="11"/>
      <c r="GMX12" s="11"/>
      <c r="GMY12" s="11"/>
      <c r="GMZ12" s="11"/>
      <c r="GNA12" s="11"/>
      <c r="GNB12" s="11"/>
      <c r="GNC12" s="11"/>
      <c r="GND12" s="11"/>
      <c r="GNE12" s="11"/>
      <c r="GNF12" s="11"/>
      <c r="GNG12" s="11"/>
      <c r="GNH12" s="11"/>
      <c r="GNI12" s="11"/>
      <c r="GNJ12" s="11"/>
      <c r="GNK12" s="11"/>
      <c r="GNL12" s="11"/>
      <c r="GNM12" s="11"/>
      <c r="GNN12" s="11"/>
      <c r="GNO12" s="11"/>
      <c r="GNP12" s="11"/>
      <c r="GNQ12" s="11"/>
      <c r="GNR12" s="11"/>
      <c r="GNS12" s="11"/>
      <c r="GNT12" s="11"/>
      <c r="GNU12" s="11"/>
      <c r="GNV12" s="11"/>
      <c r="GNW12" s="11"/>
      <c r="GNX12" s="11"/>
      <c r="GNY12" s="11"/>
      <c r="GNZ12" s="11"/>
      <c r="GOA12" s="11"/>
      <c r="GOB12" s="11"/>
      <c r="GOC12" s="11"/>
      <c r="GOD12" s="11"/>
      <c r="GOE12" s="11"/>
      <c r="GOF12" s="11"/>
      <c r="GOG12" s="11"/>
      <c r="GOH12" s="11"/>
      <c r="GOI12" s="11"/>
      <c r="GOJ12" s="11"/>
      <c r="GOK12" s="11"/>
      <c r="GOL12" s="11"/>
      <c r="GOM12" s="11"/>
      <c r="GON12" s="11"/>
      <c r="GOO12" s="11"/>
      <c r="GOP12" s="11"/>
      <c r="GOQ12" s="11"/>
      <c r="GOR12" s="11"/>
      <c r="GOS12" s="11"/>
      <c r="GOT12" s="11"/>
      <c r="GOU12" s="11"/>
      <c r="GOV12" s="11"/>
      <c r="GOW12" s="11"/>
      <c r="GOX12" s="11"/>
      <c r="GOY12" s="11"/>
      <c r="GOZ12" s="11"/>
      <c r="GPA12" s="11"/>
      <c r="GPB12" s="11"/>
      <c r="GPC12" s="11"/>
      <c r="GPD12" s="11"/>
      <c r="GPE12" s="11"/>
      <c r="GPF12" s="11"/>
      <c r="GPG12" s="11"/>
      <c r="GPH12" s="11"/>
      <c r="GPI12" s="11"/>
      <c r="GPJ12" s="11"/>
      <c r="GPK12" s="11"/>
      <c r="GPL12" s="11"/>
      <c r="GPM12" s="11"/>
      <c r="GPN12" s="11"/>
      <c r="GPO12" s="11"/>
      <c r="GPP12" s="11"/>
      <c r="GPQ12" s="11"/>
      <c r="GPR12" s="11"/>
      <c r="GPS12" s="11"/>
      <c r="GPT12" s="11"/>
      <c r="GPU12" s="11"/>
      <c r="GPV12" s="11"/>
      <c r="GPW12" s="11"/>
      <c r="GPX12" s="11"/>
      <c r="GPY12" s="11"/>
      <c r="GPZ12" s="11"/>
      <c r="GQA12" s="11"/>
      <c r="GQB12" s="11"/>
      <c r="GQC12" s="11"/>
      <c r="GQD12" s="11"/>
      <c r="GQE12" s="11"/>
      <c r="GQF12" s="11"/>
      <c r="GQG12" s="11"/>
      <c r="GQH12" s="11"/>
      <c r="GQI12" s="11"/>
      <c r="GQJ12" s="11"/>
      <c r="GQK12" s="11"/>
      <c r="GQL12" s="11"/>
      <c r="GQM12" s="11"/>
      <c r="GQN12" s="11"/>
      <c r="GQO12" s="11"/>
      <c r="GQP12" s="11"/>
      <c r="GQQ12" s="11"/>
      <c r="GQR12" s="11"/>
      <c r="GQS12" s="11"/>
      <c r="GQT12" s="11"/>
      <c r="GQU12" s="11"/>
      <c r="GQV12" s="11"/>
      <c r="GQW12" s="11"/>
      <c r="GQX12" s="11"/>
      <c r="GQY12" s="11"/>
      <c r="GQZ12" s="11"/>
      <c r="GRA12" s="11"/>
      <c r="GRB12" s="11"/>
      <c r="GRC12" s="11"/>
      <c r="GRD12" s="11"/>
      <c r="GRE12" s="11"/>
      <c r="GRF12" s="11"/>
      <c r="GRG12" s="11"/>
      <c r="GRH12" s="11"/>
      <c r="GRI12" s="11"/>
      <c r="GRJ12" s="11"/>
      <c r="GRK12" s="11"/>
      <c r="GRL12" s="11"/>
      <c r="GRM12" s="11"/>
      <c r="GRN12" s="11"/>
      <c r="GRO12" s="11"/>
      <c r="GRP12" s="11"/>
      <c r="GRQ12" s="11"/>
      <c r="GRR12" s="11"/>
      <c r="GRS12" s="11"/>
      <c r="GRT12" s="11"/>
      <c r="GRU12" s="11"/>
      <c r="GRV12" s="11"/>
      <c r="GRW12" s="11"/>
      <c r="GRX12" s="11"/>
      <c r="GRY12" s="11"/>
      <c r="GRZ12" s="11"/>
      <c r="GSA12" s="11"/>
      <c r="GSB12" s="11"/>
      <c r="GSC12" s="11"/>
      <c r="GSD12" s="11"/>
      <c r="GSE12" s="11"/>
      <c r="GSF12" s="11"/>
      <c r="GSG12" s="11"/>
      <c r="GSH12" s="11"/>
      <c r="GSI12" s="11"/>
      <c r="GSJ12" s="11"/>
      <c r="GSK12" s="11"/>
      <c r="GSL12" s="11"/>
      <c r="GSM12" s="11"/>
      <c r="GSN12" s="11"/>
      <c r="GSO12" s="11"/>
      <c r="GSP12" s="11"/>
      <c r="GSQ12" s="11"/>
      <c r="GSR12" s="11"/>
      <c r="GSS12" s="11"/>
      <c r="GST12" s="11"/>
      <c r="GSU12" s="11"/>
      <c r="GSV12" s="11"/>
      <c r="GSW12" s="11"/>
      <c r="GSX12" s="11"/>
      <c r="GSY12" s="11"/>
      <c r="GSZ12" s="11"/>
      <c r="GTA12" s="11"/>
      <c r="GTB12" s="11"/>
      <c r="GTC12" s="11"/>
      <c r="GTD12" s="11"/>
      <c r="GTE12" s="11"/>
      <c r="GTF12" s="11"/>
      <c r="GTG12" s="11"/>
      <c r="GTH12" s="11"/>
      <c r="GTI12" s="11"/>
      <c r="GTJ12" s="11"/>
      <c r="GTK12" s="11"/>
      <c r="GTL12" s="11"/>
      <c r="GTM12" s="11"/>
      <c r="GTN12" s="11"/>
      <c r="GTO12" s="11"/>
      <c r="GTP12" s="11"/>
      <c r="GTQ12" s="11"/>
      <c r="GTR12" s="11"/>
      <c r="GTS12" s="11"/>
      <c r="GTT12" s="11"/>
      <c r="GTU12" s="11"/>
      <c r="GTV12" s="11"/>
      <c r="GTW12" s="11"/>
      <c r="GTX12" s="11"/>
      <c r="GTY12" s="11"/>
      <c r="GTZ12" s="11"/>
      <c r="GUA12" s="11"/>
      <c r="GUB12" s="11"/>
      <c r="GUC12" s="11"/>
      <c r="GUD12" s="11"/>
      <c r="GUE12" s="11"/>
      <c r="GUF12" s="11"/>
      <c r="GUG12" s="11"/>
      <c r="GUH12" s="11"/>
      <c r="GUI12" s="11"/>
      <c r="GUJ12" s="11"/>
      <c r="GUK12" s="11"/>
      <c r="GUL12" s="11"/>
      <c r="GUM12" s="11"/>
      <c r="GUN12" s="11"/>
      <c r="GUO12" s="11"/>
      <c r="GUP12" s="11"/>
      <c r="GUQ12" s="11"/>
      <c r="GUR12" s="11"/>
      <c r="GUS12" s="11"/>
      <c r="GUT12" s="11"/>
      <c r="GUU12" s="11"/>
      <c r="GUV12" s="11"/>
      <c r="GUW12" s="11"/>
      <c r="GUX12" s="11"/>
      <c r="GUY12" s="11"/>
      <c r="GUZ12" s="11"/>
      <c r="GVA12" s="11"/>
      <c r="GVB12" s="11"/>
      <c r="GVC12" s="11"/>
      <c r="GVD12" s="11"/>
      <c r="GVE12" s="11"/>
      <c r="GVF12" s="11"/>
      <c r="GVG12" s="11"/>
      <c r="GVH12" s="11"/>
      <c r="GVI12" s="11"/>
      <c r="GVJ12" s="11"/>
      <c r="GVK12" s="11"/>
      <c r="GVL12" s="11"/>
      <c r="GVM12" s="11"/>
      <c r="GVN12" s="11"/>
      <c r="GVO12" s="11"/>
      <c r="GVP12" s="11"/>
      <c r="GVQ12" s="11"/>
      <c r="GVR12" s="11"/>
      <c r="GVS12" s="11"/>
      <c r="GVT12" s="11"/>
      <c r="GVU12" s="11"/>
      <c r="GVV12" s="11"/>
      <c r="GVW12" s="11"/>
      <c r="GVX12" s="11"/>
      <c r="GVY12" s="11"/>
      <c r="GVZ12" s="11"/>
      <c r="GWA12" s="11"/>
      <c r="GWB12" s="11"/>
      <c r="GWC12" s="11"/>
      <c r="GWD12" s="11"/>
      <c r="GWE12" s="11"/>
      <c r="GWF12" s="11"/>
      <c r="GWG12" s="11"/>
      <c r="GWH12" s="11"/>
      <c r="GWI12" s="11"/>
      <c r="GWJ12" s="11"/>
      <c r="GWK12" s="11"/>
      <c r="GWL12" s="11"/>
      <c r="GWM12" s="11"/>
      <c r="GWN12" s="11"/>
      <c r="GWO12" s="11"/>
      <c r="GWP12" s="11"/>
      <c r="GWQ12" s="11"/>
      <c r="GWR12" s="11"/>
      <c r="GWS12" s="11"/>
      <c r="GWT12" s="11"/>
      <c r="GWU12" s="11"/>
      <c r="GWV12" s="11"/>
      <c r="GWW12" s="11"/>
      <c r="GWX12" s="11"/>
      <c r="GWY12" s="11"/>
      <c r="GWZ12" s="11"/>
      <c r="GXA12" s="11"/>
      <c r="GXB12" s="11"/>
      <c r="GXC12" s="11"/>
      <c r="GXD12" s="11"/>
      <c r="GXE12" s="11"/>
      <c r="GXF12" s="11"/>
      <c r="GXG12" s="11"/>
      <c r="GXH12" s="11"/>
      <c r="GXI12" s="11"/>
      <c r="GXJ12" s="11"/>
      <c r="GXK12" s="11"/>
      <c r="GXL12" s="11"/>
      <c r="GXM12" s="11"/>
      <c r="GXN12" s="11"/>
      <c r="GXO12" s="11"/>
      <c r="GXP12" s="11"/>
      <c r="GXQ12" s="11"/>
      <c r="GXR12" s="11"/>
      <c r="GXS12" s="11"/>
      <c r="GXT12" s="11"/>
      <c r="GXU12" s="11"/>
      <c r="GXV12" s="11"/>
      <c r="GXW12" s="11"/>
      <c r="GXX12" s="11"/>
      <c r="GXY12" s="11"/>
      <c r="GXZ12" s="11"/>
      <c r="GYA12" s="11"/>
      <c r="GYB12" s="11"/>
      <c r="GYC12" s="11"/>
      <c r="GYD12" s="11"/>
      <c r="GYE12" s="11"/>
      <c r="GYF12" s="11"/>
      <c r="GYG12" s="11"/>
      <c r="GYH12" s="11"/>
      <c r="GYI12" s="11"/>
      <c r="GYJ12" s="11"/>
      <c r="GYK12" s="11"/>
      <c r="GYL12" s="11"/>
      <c r="GYM12" s="11"/>
      <c r="GYN12" s="11"/>
      <c r="GYO12" s="11"/>
      <c r="GYP12" s="11"/>
      <c r="GYQ12" s="11"/>
      <c r="GYR12" s="11"/>
      <c r="GYS12" s="11"/>
      <c r="GYT12" s="11"/>
      <c r="GYU12" s="11"/>
      <c r="GYV12" s="11"/>
      <c r="GYW12" s="11"/>
      <c r="GYX12" s="11"/>
      <c r="GYY12" s="11"/>
      <c r="GYZ12" s="11"/>
      <c r="GZA12" s="11"/>
      <c r="GZB12" s="11"/>
      <c r="GZC12" s="11"/>
      <c r="GZD12" s="11"/>
      <c r="GZE12" s="11"/>
      <c r="GZF12" s="11"/>
      <c r="GZG12" s="11"/>
      <c r="GZH12" s="11"/>
      <c r="GZI12" s="11"/>
      <c r="GZJ12" s="11"/>
      <c r="GZK12" s="11"/>
      <c r="GZL12" s="11"/>
      <c r="GZM12" s="11"/>
      <c r="GZN12" s="11"/>
      <c r="GZO12" s="11"/>
      <c r="GZP12" s="11"/>
      <c r="GZQ12" s="11"/>
      <c r="GZR12" s="11"/>
      <c r="GZS12" s="11"/>
      <c r="GZT12" s="11"/>
      <c r="GZU12" s="11"/>
      <c r="GZV12" s="11"/>
      <c r="GZW12" s="11"/>
      <c r="GZX12" s="11"/>
      <c r="GZY12" s="11"/>
      <c r="GZZ12" s="11"/>
      <c r="HAA12" s="11"/>
      <c r="HAB12" s="11"/>
      <c r="HAC12" s="11"/>
      <c r="HAD12" s="11"/>
      <c r="HAE12" s="11"/>
      <c r="HAF12" s="11"/>
      <c r="HAG12" s="11"/>
      <c r="HAH12" s="11"/>
      <c r="HAI12" s="11"/>
      <c r="HAJ12" s="11"/>
      <c r="HAK12" s="11"/>
      <c r="HAL12" s="11"/>
      <c r="HAM12" s="11"/>
      <c r="HAN12" s="11"/>
      <c r="HAO12" s="11"/>
      <c r="HAP12" s="11"/>
      <c r="HAQ12" s="11"/>
      <c r="HAR12" s="11"/>
      <c r="HAS12" s="11"/>
      <c r="HAT12" s="11"/>
      <c r="HAU12" s="11"/>
      <c r="HAV12" s="11"/>
      <c r="HAW12" s="11"/>
      <c r="HAX12" s="11"/>
      <c r="HAY12" s="11"/>
      <c r="HAZ12" s="11"/>
      <c r="HBA12" s="11"/>
      <c r="HBB12" s="11"/>
      <c r="HBC12" s="11"/>
      <c r="HBD12" s="11"/>
      <c r="HBE12" s="11"/>
      <c r="HBF12" s="11"/>
      <c r="HBG12" s="11"/>
      <c r="HBH12" s="11"/>
      <c r="HBI12" s="11"/>
      <c r="HBJ12" s="11"/>
      <c r="HBK12" s="11"/>
      <c r="HBL12" s="11"/>
      <c r="HBM12" s="11"/>
      <c r="HBN12" s="11"/>
      <c r="HBO12" s="11"/>
      <c r="HBP12" s="11"/>
      <c r="HBQ12" s="11"/>
      <c r="HBR12" s="11"/>
      <c r="HBS12" s="11"/>
      <c r="HBT12" s="11"/>
      <c r="HBU12" s="11"/>
      <c r="HBV12" s="11"/>
      <c r="HBW12" s="11"/>
      <c r="HBX12" s="11"/>
      <c r="HBY12" s="11"/>
      <c r="HBZ12" s="11"/>
      <c r="HCA12" s="11"/>
      <c r="HCB12" s="11"/>
      <c r="HCC12" s="11"/>
      <c r="HCD12" s="11"/>
      <c r="HCE12" s="11"/>
      <c r="HCF12" s="11"/>
      <c r="HCG12" s="11"/>
      <c r="HCH12" s="11"/>
      <c r="HCI12" s="11"/>
      <c r="HCJ12" s="11"/>
      <c r="HCK12" s="11"/>
      <c r="HCL12" s="11"/>
      <c r="HCM12" s="11"/>
      <c r="HCN12" s="11"/>
      <c r="HCO12" s="11"/>
      <c r="HCP12" s="11"/>
      <c r="HCQ12" s="11"/>
      <c r="HCR12" s="11"/>
      <c r="HCS12" s="11"/>
      <c r="HCT12" s="11"/>
      <c r="HCU12" s="11"/>
      <c r="HCV12" s="11"/>
      <c r="HCW12" s="11"/>
      <c r="HCX12" s="11"/>
      <c r="HCY12" s="11"/>
      <c r="HCZ12" s="11"/>
      <c r="HDA12" s="11"/>
      <c r="HDB12" s="11"/>
      <c r="HDC12" s="11"/>
      <c r="HDD12" s="11"/>
      <c r="HDE12" s="11"/>
      <c r="HDF12" s="11"/>
      <c r="HDG12" s="11"/>
      <c r="HDH12" s="11"/>
      <c r="HDI12" s="11"/>
      <c r="HDJ12" s="11"/>
      <c r="HDK12" s="11"/>
      <c r="HDL12" s="11"/>
      <c r="HDM12" s="11"/>
      <c r="HDN12" s="11"/>
      <c r="HDO12" s="11"/>
      <c r="HDP12" s="11"/>
      <c r="HDQ12" s="11"/>
      <c r="HDR12" s="11"/>
      <c r="HDS12" s="11"/>
      <c r="HDT12" s="11"/>
      <c r="HDU12" s="11"/>
      <c r="HDV12" s="11"/>
      <c r="HDW12" s="11"/>
      <c r="HDX12" s="11"/>
      <c r="HDY12" s="11"/>
      <c r="HDZ12" s="11"/>
      <c r="HEA12" s="11"/>
      <c r="HEB12" s="11"/>
      <c r="HEC12" s="11"/>
      <c r="HED12" s="11"/>
      <c r="HEE12" s="11"/>
      <c r="HEF12" s="11"/>
      <c r="HEG12" s="11"/>
      <c r="HEH12" s="11"/>
      <c r="HEI12" s="11"/>
      <c r="HEJ12" s="11"/>
      <c r="HEK12" s="11"/>
      <c r="HEL12" s="11"/>
      <c r="HEM12" s="11"/>
      <c r="HEN12" s="11"/>
      <c r="HEO12" s="11"/>
      <c r="HEP12" s="11"/>
      <c r="HEQ12" s="11"/>
      <c r="HER12" s="11"/>
      <c r="HES12" s="11"/>
      <c r="HET12" s="11"/>
      <c r="HEU12" s="11"/>
      <c r="HEV12" s="11"/>
      <c r="HEW12" s="11"/>
      <c r="HEX12" s="11"/>
      <c r="HEY12" s="11"/>
      <c r="HEZ12" s="11"/>
      <c r="HFA12" s="11"/>
      <c r="HFB12" s="11"/>
      <c r="HFC12" s="11"/>
      <c r="HFD12" s="11"/>
      <c r="HFE12" s="11"/>
      <c r="HFF12" s="11"/>
      <c r="HFG12" s="11"/>
      <c r="HFH12" s="11"/>
      <c r="HFI12" s="11"/>
      <c r="HFJ12" s="11"/>
      <c r="HFK12" s="11"/>
      <c r="HFL12" s="11"/>
      <c r="HFM12" s="11"/>
      <c r="HFN12" s="11"/>
      <c r="HFO12" s="11"/>
      <c r="HFP12" s="11"/>
      <c r="HFQ12" s="11"/>
      <c r="HFR12" s="11"/>
      <c r="HFS12" s="11"/>
      <c r="HFT12" s="11"/>
      <c r="HFU12" s="11"/>
      <c r="HFV12" s="11"/>
      <c r="HFW12" s="11"/>
      <c r="HFX12" s="11"/>
      <c r="HFY12" s="11"/>
      <c r="HFZ12" s="11"/>
      <c r="HGA12" s="11"/>
      <c r="HGB12" s="11"/>
      <c r="HGC12" s="11"/>
      <c r="HGD12" s="11"/>
      <c r="HGE12" s="11"/>
      <c r="HGF12" s="11"/>
      <c r="HGG12" s="11"/>
      <c r="HGH12" s="11"/>
      <c r="HGI12" s="11"/>
      <c r="HGJ12" s="11"/>
      <c r="HGK12" s="11"/>
      <c r="HGL12" s="11"/>
      <c r="HGM12" s="11"/>
      <c r="HGN12" s="11"/>
      <c r="HGO12" s="11"/>
      <c r="HGP12" s="11"/>
      <c r="HGQ12" s="11"/>
      <c r="HGR12" s="11"/>
      <c r="HGS12" s="11"/>
      <c r="HGT12" s="11"/>
      <c r="HGU12" s="11"/>
      <c r="HGV12" s="11"/>
      <c r="HGW12" s="11"/>
      <c r="HGX12" s="11"/>
      <c r="HGY12" s="11"/>
      <c r="HGZ12" s="11"/>
      <c r="HHA12" s="11"/>
      <c r="HHB12" s="11"/>
      <c r="HHC12" s="11"/>
      <c r="HHD12" s="11"/>
      <c r="HHE12" s="11"/>
      <c r="HHF12" s="11"/>
      <c r="HHG12" s="11"/>
      <c r="HHH12" s="11"/>
      <c r="HHI12" s="11"/>
      <c r="HHJ12" s="11"/>
      <c r="HHK12" s="11"/>
      <c r="HHL12" s="11"/>
      <c r="HHM12" s="11"/>
      <c r="HHN12" s="11"/>
      <c r="HHO12" s="11"/>
      <c r="HHP12" s="11"/>
      <c r="HHQ12" s="11"/>
      <c r="HHR12" s="11"/>
      <c r="HHS12" s="11"/>
      <c r="HHT12" s="11"/>
      <c r="HHU12" s="11"/>
      <c r="HHV12" s="11"/>
      <c r="HHW12" s="11"/>
      <c r="HHX12" s="11"/>
      <c r="HHY12" s="11"/>
      <c r="HHZ12" s="11"/>
      <c r="HIA12" s="11"/>
      <c r="HIB12" s="11"/>
      <c r="HIC12" s="11"/>
      <c r="HID12" s="11"/>
      <c r="HIE12" s="11"/>
      <c r="HIF12" s="11"/>
      <c r="HIG12" s="11"/>
      <c r="HIH12" s="11"/>
      <c r="HII12" s="11"/>
      <c r="HIJ12" s="11"/>
      <c r="HIK12" s="11"/>
      <c r="HIL12" s="11"/>
      <c r="HIM12" s="11"/>
      <c r="HIN12" s="11"/>
      <c r="HIO12" s="11"/>
      <c r="HIP12" s="11"/>
      <c r="HIQ12" s="11"/>
      <c r="HIR12" s="11"/>
      <c r="HIS12" s="11"/>
      <c r="HIT12" s="11"/>
      <c r="HIU12" s="11"/>
      <c r="HIV12" s="11"/>
      <c r="HIW12" s="11"/>
      <c r="HIX12" s="11"/>
      <c r="HIY12" s="11"/>
      <c r="HIZ12" s="11"/>
      <c r="HJA12" s="11"/>
      <c r="HJB12" s="11"/>
      <c r="HJC12" s="11"/>
      <c r="HJD12" s="11"/>
      <c r="HJE12" s="11"/>
      <c r="HJF12" s="11"/>
      <c r="HJG12" s="11"/>
      <c r="HJH12" s="11"/>
      <c r="HJI12" s="11"/>
      <c r="HJJ12" s="11"/>
      <c r="HJK12" s="11"/>
      <c r="HJL12" s="11"/>
      <c r="HJM12" s="11"/>
      <c r="HJN12" s="11"/>
      <c r="HJO12" s="11"/>
      <c r="HJP12" s="11"/>
      <c r="HJQ12" s="11"/>
      <c r="HJR12" s="11"/>
      <c r="HJS12" s="11"/>
      <c r="HJT12" s="11"/>
      <c r="HJU12" s="11"/>
      <c r="HJV12" s="11"/>
      <c r="HJW12" s="11"/>
      <c r="HJX12" s="11"/>
      <c r="HJY12" s="11"/>
      <c r="HJZ12" s="11"/>
      <c r="HKA12" s="11"/>
      <c r="HKB12" s="11"/>
      <c r="HKC12" s="11"/>
      <c r="HKD12" s="11"/>
      <c r="HKE12" s="11"/>
      <c r="HKF12" s="11"/>
      <c r="HKG12" s="11"/>
      <c r="HKH12" s="11"/>
      <c r="HKI12" s="11"/>
      <c r="HKJ12" s="11"/>
      <c r="HKK12" s="11"/>
      <c r="HKL12" s="11"/>
      <c r="HKM12" s="11"/>
      <c r="HKN12" s="11"/>
      <c r="HKO12" s="11"/>
      <c r="HKP12" s="11"/>
      <c r="HKQ12" s="11"/>
      <c r="HKR12" s="11"/>
      <c r="HKS12" s="11"/>
      <c r="HKT12" s="11"/>
      <c r="HKU12" s="11"/>
      <c r="HKV12" s="11"/>
      <c r="HKW12" s="11"/>
      <c r="HKX12" s="11"/>
      <c r="HKY12" s="11"/>
      <c r="HKZ12" s="11"/>
      <c r="HLA12" s="11"/>
      <c r="HLB12" s="11"/>
      <c r="HLC12" s="11"/>
      <c r="HLD12" s="11"/>
      <c r="HLE12" s="11"/>
      <c r="HLF12" s="11"/>
      <c r="HLG12" s="11"/>
      <c r="HLH12" s="11"/>
      <c r="HLI12" s="11"/>
      <c r="HLJ12" s="11"/>
      <c r="HLK12" s="11"/>
      <c r="HLL12" s="11"/>
      <c r="HLM12" s="11"/>
      <c r="HLN12" s="11"/>
      <c r="HLO12" s="11"/>
      <c r="HLP12" s="11"/>
      <c r="HLQ12" s="11"/>
      <c r="HLR12" s="11"/>
      <c r="HLS12" s="11"/>
      <c r="HLT12" s="11"/>
      <c r="HLU12" s="11"/>
      <c r="HLV12" s="11"/>
      <c r="HLW12" s="11"/>
      <c r="HLX12" s="11"/>
      <c r="HLY12" s="11"/>
      <c r="HLZ12" s="11"/>
      <c r="HMA12" s="11"/>
      <c r="HMB12" s="11"/>
      <c r="HMC12" s="11"/>
      <c r="HMD12" s="11"/>
      <c r="HME12" s="11"/>
      <c r="HMF12" s="11"/>
      <c r="HMG12" s="11"/>
      <c r="HMH12" s="11"/>
      <c r="HMI12" s="11"/>
      <c r="HMJ12" s="11"/>
      <c r="HMK12" s="11"/>
      <c r="HML12" s="11"/>
      <c r="HMM12" s="11"/>
      <c r="HMN12" s="11"/>
      <c r="HMO12" s="11"/>
      <c r="HMP12" s="11"/>
      <c r="HMQ12" s="11"/>
      <c r="HMR12" s="11"/>
      <c r="HMS12" s="11"/>
      <c r="HMT12" s="11"/>
      <c r="HMU12" s="11"/>
      <c r="HMV12" s="11"/>
      <c r="HMW12" s="11"/>
      <c r="HMX12" s="11"/>
      <c r="HMY12" s="11"/>
      <c r="HMZ12" s="11"/>
      <c r="HNA12" s="11"/>
      <c r="HNB12" s="11"/>
      <c r="HNC12" s="11"/>
      <c r="HND12" s="11"/>
      <c r="HNE12" s="11"/>
      <c r="HNF12" s="11"/>
      <c r="HNG12" s="11"/>
      <c r="HNH12" s="11"/>
      <c r="HNI12" s="11"/>
      <c r="HNJ12" s="11"/>
      <c r="HNK12" s="11"/>
      <c r="HNL12" s="11"/>
      <c r="HNM12" s="11"/>
      <c r="HNN12" s="11"/>
      <c r="HNO12" s="11"/>
      <c r="HNP12" s="11"/>
      <c r="HNQ12" s="11"/>
      <c r="HNR12" s="11"/>
      <c r="HNS12" s="11"/>
      <c r="HNT12" s="11"/>
      <c r="HNU12" s="11"/>
      <c r="HNV12" s="11"/>
      <c r="HNW12" s="11"/>
      <c r="HNX12" s="11"/>
      <c r="HNY12" s="11"/>
      <c r="HNZ12" s="11"/>
      <c r="HOA12" s="11"/>
      <c r="HOB12" s="11"/>
      <c r="HOC12" s="11"/>
      <c r="HOD12" s="11"/>
      <c r="HOE12" s="11"/>
      <c r="HOF12" s="11"/>
      <c r="HOG12" s="11"/>
      <c r="HOH12" s="11"/>
      <c r="HOI12" s="11"/>
      <c r="HOJ12" s="11"/>
      <c r="HOK12" s="11"/>
      <c r="HOL12" s="11"/>
      <c r="HOM12" s="11"/>
      <c r="HON12" s="11"/>
      <c r="HOO12" s="11"/>
      <c r="HOP12" s="11"/>
      <c r="HOQ12" s="11"/>
      <c r="HOR12" s="11"/>
      <c r="HOS12" s="11"/>
      <c r="HOT12" s="11"/>
      <c r="HOU12" s="11"/>
      <c r="HOV12" s="11"/>
      <c r="HOW12" s="11"/>
      <c r="HOX12" s="11"/>
      <c r="HOY12" s="11"/>
      <c r="HOZ12" s="11"/>
      <c r="HPA12" s="11"/>
      <c r="HPB12" s="11"/>
      <c r="HPC12" s="11"/>
      <c r="HPD12" s="11"/>
      <c r="HPE12" s="11"/>
      <c r="HPF12" s="11"/>
      <c r="HPG12" s="11"/>
      <c r="HPH12" s="11"/>
      <c r="HPI12" s="11"/>
      <c r="HPJ12" s="11"/>
      <c r="HPK12" s="11"/>
      <c r="HPL12" s="11"/>
      <c r="HPM12" s="11"/>
      <c r="HPN12" s="11"/>
      <c r="HPO12" s="11"/>
      <c r="HPP12" s="11"/>
      <c r="HPQ12" s="11"/>
      <c r="HPR12" s="11"/>
      <c r="HPS12" s="11"/>
      <c r="HPT12" s="11"/>
      <c r="HPU12" s="11"/>
      <c r="HPV12" s="11"/>
      <c r="HPW12" s="11"/>
      <c r="HPX12" s="11"/>
      <c r="HPY12" s="11"/>
      <c r="HPZ12" s="11"/>
      <c r="HQA12" s="11"/>
      <c r="HQB12" s="11"/>
      <c r="HQC12" s="11"/>
      <c r="HQD12" s="11"/>
      <c r="HQE12" s="11"/>
      <c r="HQF12" s="11"/>
      <c r="HQG12" s="11"/>
      <c r="HQH12" s="11"/>
      <c r="HQI12" s="11"/>
      <c r="HQJ12" s="11"/>
      <c r="HQK12" s="11"/>
      <c r="HQL12" s="11"/>
      <c r="HQM12" s="11"/>
      <c r="HQN12" s="11"/>
      <c r="HQO12" s="11"/>
      <c r="HQP12" s="11"/>
      <c r="HQQ12" s="11"/>
      <c r="HQR12" s="11"/>
      <c r="HQS12" s="11"/>
      <c r="HQT12" s="11"/>
      <c r="HQU12" s="11"/>
      <c r="HQV12" s="11"/>
      <c r="HQW12" s="11"/>
      <c r="HQX12" s="11"/>
      <c r="HQY12" s="11"/>
      <c r="HQZ12" s="11"/>
      <c r="HRA12" s="11"/>
      <c r="HRB12" s="11"/>
      <c r="HRC12" s="11"/>
      <c r="HRD12" s="11"/>
      <c r="HRE12" s="11"/>
      <c r="HRF12" s="11"/>
      <c r="HRG12" s="11"/>
      <c r="HRH12" s="11"/>
      <c r="HRI12" s="11"/>
      <c r="HRJ12" s="11"/>
      <c r="HRK12" s="11"/>
      <c r="HRL12" s="11"/>
      <c r="HRM12" s="11"/>
      <c r="HRN12" s="11"/>
      <c r="HRO12" s="11"/>
      <c r="HRP12" s="11"/>
      <c r="HRQ12" s="11"/>
      <c r="HRR12" s="11"/>
      <c r="HRS12" s="11"/>
      <c r="HRT12" s="11"/>
      <c r="HRU12" s="11"/>
      <c r="HRV12" s="11"/>
      <c r="HRW12" s="11"/>
      <c r="HRX12" s="11"/>
      <c r="HRY12" s="11"/>
      <c r="HRZ12" s="11"/>
      <c r="HSA12" s="11"/>
      <c r="HSB12" s="11"/>
      <c r="HSC12" s="11"/>
      <c r="HSD12" s="11"/>
      <c r="HSE12" s="11"/>
      <c r="HSF12" s="11"/>
      <c r="HSG12" s="11"/>
      <c r="HSH12" s="11"/>
      <c r="HSI12" s="11"/>
      <c r="HSJ12" s="11"/>
      <c r="HSK12" s="11"/>
      <c r="HSL12" s="11"/>
      <c r="HSM12" s="11"/>
      <c r="HSN12" s="11"/>
      <c r="HSO12" s="11"/>
      <c r="HSP12" s="11"/>
      <c r="HSQ12" s="11"/>
      <c r="HSR12" s="11"/>
      <c r="HSS12" s="11"/>
      <c r="HST12" s="11"/>
      <c r="HSU12" s="11"/>
      <c r="HSV12" s="11"/>
      <c r="HSW12" s="11"/>
      <c r="HSX12" s="11"/>
      <c r="HSY12" s="11"/>
      <c r="HSZ12" s="11"/>
      <c r="HTA12" s="11"/>
      <c r="HTB12" s="11"/>
      <c r="HTC12" s="11"/>
      <c r="HTD12" s="11"/>
      <c r="HTE12" s="11"/>
      <c r="HTF12" s="11"/>
      <c r="HTG12" s="11"/>
      <c r="HTH12" s="11"/>
      <c r="HTI12" s="11"/>
      <c r="HTJ12" s="11"/>
      <c r="HTK12" s="11"/>
      <c r="HTL12" s="11"/>
      <c r="HTM12" s="11"/>
      <c r="HTN12" s="11"/>
      <c r="HTO12" s="11"/>
      <c r="HTP12" s="11"/>
      <c r="HTQ12" s="11"/>
      <c r="HTR12" s="11"/>
      <c r="HTS12" s="11"/>
      <c r="HTT12" s="11"/>
      <c r="HTU12" s="11"/>
      <c r="HTV12" s="11"/>
      <c r="HTW12" s="11"/>
      <c r="HTX12" s="11"/>
      <c r="HTY12" s="11"/>
      <c r="HTZ12" s="11"/>
      <c r="HUA12" s="11"/>
      <c r="HUB12" s="11"/>
      <c r="HUC12" s="11"/>
      <c r="HUD12" s="11"/>
      <c r="HUE12" s="11"/>
      <c r="HUF12" s="11"/>
      <c r="HUG12" s="11"/>
      <c r="HUH12" s="11"/>
      <c r="HUI12" s="11"/>
      <c r="HUJ12" s="11"/>
      <c r="HUK12" s="11"/>
      <c r="HUL12" s="11"/>
      <c r="HUM12" s="11"/>
      <c r="HUN12" s="11"/>
      <c r="HUO12" s="11"/>
      <c r="HUP12" s="11"/>
      <c r="HUQ12" s="11"/>
      <c r="HUR12" s="11"/>
      <c r="HUS12" s="11"/>
      <c r="HUT12" s="11"/>
      <c r="HUU12" s="11"/>
      <c r="HUV12" s="11"/>
      <c r="HUW12" s="11"/>
      <c r="HUX12" s="11"/>
      <c r="HUY12" s="11"/>
      <c r="HUZ12" s="11"/>
      <c r="HVA12" s="11"/>
      <c r="HVB12" s="11"/>
      <c r="HVC12" s="11"/>
      <c r="HVD12" s="11"/>
      <c r="HVE12" s="11"/>
      <c r="HVF12" s="11"/>
      <c r="HVG12" s="11"/>
      <c r="HVH12" s="11"/>
      <c r="HVI12" s="11"/>
      <c r="HVJ12" s="11"/>
      <c r="HVK12" s="11"/>
      <c r="HVL12" s="11"/>
      <c r="HVM12" s="11"/>
      <c r="HVN12" s="11"/>
      <c r="HVO12" s="11"/>
      <c r="HVP12" s="11"/>
      <c r="HVQ12" s="11"/>
      <c r="HVR12" s="11"/>
      <c r="HVS12" s="11"/>
      <c r="HVT12" s="11"/>
      <c r="HVU12" s="11"/>
      <c r="HVV12" s="11"/>
      <c r="HVW12" s="11"/>
      <c r="HVX12" s="11"/>
      <c r="HVY12" s="11"/>
      <c r="HVZ12" s="11"/>
      <c r="HWA12" s="11"/>
      <c r="HWB12" s="11"/>
      <c r="HWC12" s="11"/>
      <c r="HWD12" s="11"/>
      <c r="HWE12" s="11"/>
      <c r="HWF12" s="11"/>
      <c r="HWG12" s="11"/>
      <c r="HWH12" s="11"/>
      <c r="HWI12" s="11"/>
      <c r="HWJ12" s="11"/>
      <c r="HWK12" s="11"/>
      <c r="HWL12" s="11"/>
      <c r="HWM12" s="11"/>
      <c r="HWN12" s="11"/>
      <c r="HWO12" s="11"/>
      <c r="HWP12" s="11"/>
      <c r="HWQ12" s="11"/>
      <c r="HWR12" s="11"/>
      <c r="HWS12" s="11"/>
      <c r="HWT12" s="11"/>
      <c r="HWU12" s="11"/>
      <c r="HWV12" s="11"/>
      <c r="HWW12" s="11"/>
      <c r="HWX12" s="11"/>
      <c r="HWY12" s="11"/>
      <c r="HWZ12" s="11"/>
      <c r="HXA12" s="11"/>
      <c r="HXB12" s="11"/>
      <c r="HXC12" s="11"/>
      <c r="HXD12" s="11"/>
      <c r="HXE12" s="11"/>
      <c r="HXF12" s="11"/>
      <c r="HXG12" s="11"/>
      <c r="HXH12" s="11"/>
      <c r="HXI12" s="11"/>
      <c r="HXJ12" s="11"/>
      <c r="HXK12" s="11"/>
      <c r="HXL12" s="11"/>
      <c r="HXM12" s="11"/>
      <c r="HXN12" s="11"/>
      <c r="HXO12" s="11"/>
      <c r="HXP12" s="11"/>
      <c r="HXQ12" s="11"/>
      <c r="HXR12" s="11"/>
      <c r="HXS12" s="11"/>
      <c r="HXT12" s="11"/>
      <c r="HXU12" s="11"/>
      <c r="HXV12" s="11"/>
      <c r="HXW12" s="11"/>
      <c r="HXX12" s="11"/>
      <c r="HXY12" s="11"/>
      <c r="HXZ12" s="11"/>
      <c r="HYA12" s="11"/>
      <c r="HYB12" s="11"/>
      <c r="HYC12" s="11"/>
      <c r="HYD12" s="11"/>
      <c r="HYE12" s="11"/>
      <c r="HYF12" s="11"/>
      <c r="HYG12" s="11"/>
      <c r="HYH12" s="11"/>
      <c r="HYI12" s="11"/>
      <c r="HYJ12" s="11"/>
      <c r="HYK12" s="11"/>
      <c r="HYL12" s="11"/>
      <c r="HYM12" s="11"/>
      <c r="HYN12" s="11"/>
      <c r="HYO12" s="11"/>
      <c r="HYP12" s="11"/>
      <c r="HYQ12" s="11"/>
      <c r="HYR12" s="11"/>
      <c r="HYS12" s="11"/>
      <c r="HYT12" s="11"/>
      <c r="HYU12" s="11"/>
      <c r="HYV12" s="11"/>
      <c r="HYW12" s="11"/>
      <c r="HYX12" s="11"/>
      <c r="HYY12" s="11"/>
      <c r="HYZ12" s="11"/>
      <c r="HZA12" s="11"/>
      <c r="HZB12" s="11"/>
      <c r="HZC12" s="11"/>
      <c r="HZD12" s="11"/>
      <c r="HZE12" s="11"/>
      <c r="HZF12" s="11"/>
      <c r="HZG12" s="11"/>
      <c r="HZH12" s="11"/>
      <c r="HZI12" s="11"/>
      <c r="HZJ12" s="11"/>
      <c r="HZK12" s="11"/>
      <c r="HZL12" s="11"/>
      <c r="HZM12" s="11"/>
      <c r="HZN12" s="11"/>
      <c r="HZO12" s="11"/>
      <c r="HZP12" s="11"/>
      <c r="HZQ12" s="11"/>
      <c r="HZR12" s="11"/>
      <c r="HZS12" s="11"/>
      <c r="HZT12" s="11"/>
      <c r="HZU12" s="11"/>
      <c r="HZV12" s="11"/>
      <c r="HZW12" s="11"/>
      <c r="HZX12" s="11"/>
      <c r="HZY12" s="11"/>
      <c r="HZZ12" s="11"/>
      <c r="IAA12" s="11"/>
      <c r="IAB12" s="11"/>
      <c r="IAC12" s="11"/>
      <c r="IAD12" s="11"/>
      <c r="IAE12" s="11"/>
      <c r="IAF12" s="11"/>
      <c r="IAG12" s="11"/>
      <c r="IAH12" s="11"/>
      <c r="IAI12" s="11"/>
      <c r="IAJ12" s="11"/>
      <c r="IAK12" s="11"/>
      <c r="IAL12" s="11"/>
      <c r="IAM12" s="11"/>
      <c r="IAN12" s="11"/>
      <c r="IAO12" s="11"/>
      <c r="IAP12" s="11"/>
      <c r="IAQ12" s="11"/>
      <c r="IAR12" s="11"/>
      <c r="IAS12" s="11"/>
      <c r="IAT12" s="11"/>
      <c r="IAU12" s="11"/>
      <c r="IAV12" s="11"/>
      <c r="IAW12" s="11"/>
      <c r="IAX12" s="11"/>
      <c r="IAY12" s="11"/>
      <c r="IAZ12" s="11"/>
      <c r="IBA12" s="11"/>
      <c r="IBB12" s="11"/>
      <c r="IBC12" s="11"/>
      <c r="IBD12" s="11"/>
      <c r="IBE12" s="11"/>
      <c r="IBF12" s="11"/>
      <c r="IBG12" s="11"/>
      <c r="IBH12" s="11"/>
      <c r="IBI12" s="11"/>
      <c r="IBJ12" s="11"/>
      <c r="IBK12" s="11"/>
      <c r="IBL12" s="11"/>
      <c r="IBM12" s="11"/>
      <c r="IBN12" s="11"/>
      <c r="IBO12" s="11"/>
      <c r="IBP12" s="11"/>
      <c r="IBQ12" s="11"/>
      <c r="IBR12" s="11"/>
      <c r="IBS12" s="11"/>
      <c r="IBT12" s="11"/>
      <c r="IBU12" s="11"/>
      <c r="IBV12" s="11"/>
      <c r="IBW12" s="11"/>
      <c r="IBX12" s="11"/>
      <c r="IBY12" s="11"/>
      <c r="IBZ12" s="11"/>
      <c r="ICA12" s="11"/>
      <c r="ICB12" s="11"/>
      <c r="ICC12" s="11"/>
      <c r="ICD12" s="11"/>
      <c r="ICE12" s="11"/>
      <c r="ICF12" s="11"/>
      <c r="ICG12" s="11"/>
      <c r="ICH12" s="11"/>
      <c r="ICI12" s="11"/>
      <c r="ICJ12" s="11"/>
      <c r="ICK12" s="11"/>
      <c r="ICL12" s="11"/>
      <c r="ICM12" s="11"/>
      <c r="ICN12" s="11"/>
      <c r="ICO12" s="11"/>
      <c r="ICP12" s="11"/>
      <c r="ICQ12" s="11"/>
      <c r="ICR12" s="11"/>
      <c r="ICS12" s="11"/>
      <c r="ICT12" s="11"/>
      <c r="ICU12" s="11"/>
      <c r="ICV12" s="11"/>
      <c r="ICW12" s="11"/>
      <c r="ICX12" s="11"/>
      <c r="ICY12" s="11"/>
      <c r="ICZ12" s="11"/>
      <c r="IDA12" s="11"/>
      <c r="IDB12" s="11"/>
      <c r="IDC12" s="11"/>
      <c r="IDD12" s="11"/>
      <c r="IDE12" s="11"/>
      <c r="IDF12" s="11"/>
      <c r="IDG12" s="11"/>
      <c r="IDH12" s="11"/>
      <c r="IDI12" s="11"/>
      <c r="IDJ12" s="11"/>
      <c r="IDK12" s="11"/>
      <c r="IDL12" s="11"/>
      <c r="IDM12" s="11"/>
      <c r="IDN12" s="11"/>
      <c r="IDO12" s="11"/>
      <c r="IDP12" s="11"/>
      <c r="IDQ12" s="11"/>
      <c r="IDR12" s="11"/>
      <c r="IDS12" s="11"/>
      <c r="IDT12" s="11"/>
      <c r="IDU12" s="11"/>
      <c r="IDV12" s="11"/>
      <c r="IDW12" s="11"/>
      <c r="IDX12" s="11"/>
      <c r="IDY12" s="11"/>
      <c r="IDZ12" s="11"/>
      <c r="IEA12" s="11"/>
      <c r="IEB12" s="11"/>
      <c r="IEC12" s="11"/>
      <c r="IED12" s="11"/>
      <c r="IEE12" s="11"/>
      <c r="IEF12" s="11"/>
      <c r="IEG12" s="11"/>
      <c r="IEH12" s="11"/>
      <c r="IEI12" s="11"/>
      <c r="IEJ12" s="11"/>
      <c r="IEK12" s="11"/>
      <c r="IEL12" s="11"/>
      <c r="IEM12" s="11"/>
      <c r="IEN12" s="11"/>
      <c r="IEO12" s="11"/>
      <c r="IEP12" s="11"/>
      <c r="IEQ12" s="11"/>
      <c r="IER12" s="11"/>
      <c r="IES12" s="11"/>
      <c r="IET12" s="11"/>
      <c r="IEU12" s="11"/>
      <c r="IEV12" s="11"/>
      <c r="IEW12" s="11"/>
      <c r="IEX12" s="11"/>
      <c r="IEY12" s="11"/>
      <c r="IEZ12" s="11"/>
      <c r="IFA12" s="11"/>
      <c r="IFB12" s="11"/>
      <c r="IFC12" s="11"/>
      <c r="IFD12" s="11"/>
      <c r="IFE12" s="11"/>
      <c r="IFF12" s="11"/>
      <c r="IFG12" s="11"/>
      <c r="IFH12" s="11"/>
      <c r="IFI12" s="11"/>
      <c r="IFJ12" s="11"/>
      <c r="IFK12" s="11"/>
      <c r="IFL12" s="11"/>
      <c r="IFM12" s="11"/>
      <c r="IFN12" s="11"/>
      <c r="IFO12" s="11"/>
      <c r="IFP12" s="11"/>
      <c r="IFQ12" s="11"/>
      <c r="IFR12" s="11"/>
      <c r="IFS12" s="11"/>
      <c r="IFT12" s="11"/>
      <c r="IFU12" s="11"/>
      <c r="IFV12" s="11"/>
      <c r="IFW12" s="11"/>
      <c r="IFX12" s="11"/>
      <c r="IFY12" s="11"/>
      <c r="IFZ12" s="11"/>
      <c r="IGA12" s="11"/>
      <c r="IGB12" s="11"/>
      <c r="IGC12" s="11"/>
      <c r="IGD12" s="11"/>
      <c r="IGE12" s="11"/>
      <c r="IGF12" s="11"/>
      <c r="IGG12" s="11"/>
      <c r="IGH12" s="11"/>
      <c r="IGI12" s="11"/>
      <c r="IGJ12" s="11"/>
      <c r="IGK12" s="11"/>
      <c r="IGL12" s="11"/>
      <c r="IGM12" s="11"/>
      <c r="IGN12" s="11"/>
      <c r="IGO12" s="11"/>
      <c r="IGP12" s="11"/>
      <c r="IGQ12" s="11"/>
      <c r="IGR12" s="11"/>
      <c r="IGS12" s="11"/>
      <c r="IGT12" s="11"/>
      <c r="IGU12" s="11"/>
      <c r="IGV12" s="11"/>
      <c r="IGW12" s="11"/>
      <c r="IGX12" s="11"/>
      <c r="IGY12" s="11"/>
      <c r="IGZ12" s="11"/>
      <c r="IHA12" s="11"/>
      <c r="IHB12" s="11"/>
      <c r="IHC12" s="11"/>
      <c r="IHD12" s="11"/>
      <c r="IHE12" s="11"/>
      <c r="IHF12" s="11"/>
      <c r="IHG12" s="11"/>
      <c r="IHH12" s="11"/>
      <c r="IHI12" s="11"/>
      <c r="IHJ12" s="11"/>
      <c r="IHK12" s="11"/>
      <c r="IHL12" s="11"/>
      <c r="IHM12" s="11"/>
      <c r="IHN12" s="11"/>
      <c r="IHO12" s="11"/>
      <c r="IHP12" s="11"/>
      <c r="IHQ12" s="11"/>
      <c r="IHR12" s="11"/>
      <c r="IHS12" s="11"/>
      <c r="IHT12" s="11"/>
      <c r="IHU12" s="11"/>
      <c r="IHV12" s="11"/>
      <c r="IHW12" s="11"/>
      <c r="IHX12" s="11"/>
      <c r="IHY12" s="11"/>
      <c r="IHZ12" s="11"/>
      <c r="IIA12" s="11"/>
      <c r="IIB12" s="11"/>
      <c r="IIC12" s="11"/>
      <c r="IID12" s="11"/>
      <c r="IIE12" s="11"/>
      <c r="IIF12" s="11"/>
      <c r="IIG12" s="11"/>
      <c r="IIH12" s="11"/>
      <c r="III12" s="11"/>
      <c r="IIJ12" s="11"/>
      <c r="IIK12" s="11"/>
      <c r="IIL12" s="11"/>
      <c r="IIM12" s="11"/>
      <c r="IIN12" s="11"/>
      <c r="IIO12" s="11"/>
      <c r="IIP12" s="11"/>
      <c r="IIQ12" s="11"/>
      <c r="IIR12" s="11"/>
      <c r="IIS12" s="11"/>
      <c r="IIT12" s="11"/>
      <c r="IIU12" s="11"/>
      <c r="IIV12" s="11"/>
      <c r="IIW12" s="11"/>
      <c r="IIX12" s="11"/>
      <c r="IIY12" s="11"/>
      <c r="IIZ12" s="11"/>
      <c r="IJA12" s="11"/>
      <c r="IJB12" s="11"/>
      <c r="IJC12" s="11"/>
      <c r="IJD12" s="11"/>
      <c r="IJE12" s="11"/>
      <c r="IJF12" s="11"/>
      <c r="IJG12" s="11"/>
      <c r="IJH12" s="11"/>
      <c r="IJI12" s="11"/>
      <c r="IJJ12" s="11"/>
      <c r="IJK12" s="11"/>
      <c r="IJL12" s="11"/>
      <c r="IJM12" s="11"/>
      <c r="IJN12" s="11"/>
      <c r="IJO12" s="11"/>
      <c r="IJP12" s="11"/>
      <c r="IJQ12" s="11"/>
      <c r="IJR12" s="11"/>
      <c r="IJS12" s="11"/>
      <c r="IJT12" s="11"/>
      <c r="IJU12" s="11"/>
      <c r="IJV12" s="11"/>
      <c r="IJW12" s="11"/>
      <c r="IJX12" s="11"/>
      <c r="IJY12" s="11"/>
      <c r="IJZ12" s="11"/>
      <c r="IKA12" s="11"/>
      <c r="IKB12" s="11"/>
      <c r="IKC12" s="11"/>
      <c r="IKD12" s="11"/>
      <c r="IKE12" s="11"/>
      <c r="IKF12" s="11"/>
      <c r="IKG12" s="11"/>
      <c r="IKH12" s="11"/>
      <c r="IKI12" s="11"/>
      <c r="IKJ12" s="11"/>
      <c r="IKK12" s="11"/>
      <c r="IKL12" s="11"/>
      <c r="IKM12" s="11"/>
      <c r="IKN12" s="11"/>
      <c r="IKO12" s="11"/>
      <c r="IKP12" s="11"/>
      <c r="IKQ12" s="11"/>
      <c r="IKR12" s="11"/>
      <c r="IKS12" s="11"/>
      <c r="IKT12" s="11"/>
      <c r="IKU12" s="11"/>
      <c r="IKV12" s="11"/>
      <c r="IKW12" s="11"/>
      <c r="IKX12" s="11"/>
      <c r="IKY12" s="11"/>
      <c r="IKZ12" s="11"/>
      <c r="ILA12" s="11"/>
      <c r="ILB12" s="11"/>
      <c r="ILC12" s="11"/>
      <c r="ILD12" s="11"/>
      <c r="ILE12" s="11"/>
      <c r="ILF12" s="11"/>
      <c r="ILG12" s="11"/>
      <c r="ILH12" s="11"/>
      <c r="ILI12" s="11"/>
      <c r="ILJ12" s="11"/>
      <c r="ILK12" s="11"/>
      <c r="ILL12" s="11"/>
      <c r="ILM12" s="11"/>
      <c r="ILN12" s="11"/>
      <c r="ILO12" s="11"/>
      <c r="ILP12" s="11"/>
      <c r="ILQ12" s="11"/>
      <c r="ILR12" s="11"/>
      <c r="ILS12" s="11"/>
      <c r="ILT12" s="11"/>
      <c r="ILU12" s="11"/>
      <c r="ILV12" s="11"/>
      <c r="ILW12" s="11"/>
      <c r="ILX12" s="11"/>
      <c r="ILY12" s="11"/>
      <c r="ILZ12" s="11"/>
      <c r="IMA12" s="11"/>
      <c r="IMB12" s="11"/>
      <c r="IMC12" s="11"/>
      <c r="IMD12" s="11"/>
      <c r="IME12" s="11"/>
      <c r="IMF12" s="11"/>
      <c r="IMG12" s="11"/>
      <c r="IMH12" s="11"/>
      <c r="IMI12" s="11"/>
      <c r="IMJ12" s="11"/>
      <c r="IMK12" s="11"/>
      <c r="IML12" s="11"/>
      <c r="IMM12" s="11"/>
      <c r="IMN12" s="11"/>
      <c r="IMO12" s="11"/>
      <c r="IMP12" s="11"/>
      <c r="IMQ12" s="11"/>
      <c r="IMR12" s="11"/>
      <c r="IMS12" s="11"/>
      <c r="IMT12" s="11"/>
      <c r="IMU12" s="11"/>
      <c r="IMV12" s="11"/>
      <c r="IMW12" s="11"/>
      <c r="IMX12" s="11"/>
      <c r="IMY12" s="11"/>
      <c r="IMZ12" s="11"/>
      <c r="INA12" s="11"/>
      <c r="INB12" s="11"/>
      <c r="INC12" s="11"/>
      <c r="IND12" s="11"/>
      <c r="INE12" s="11"/>
      <c r="INF12" s="11"/>
      <c r="ING12" s="11"/>
      <c r="INH12" s="11"/>
      <c r="INI12" s="11"/>
      <c r="INJ12" s="11"/>
      <c r="INK12" s="11"/>
      <c r="INL12" s="11"/>
      <c r="INM12" s="11"/>
      <c r="INN12" s="11"/>
      <c r="INO12" s="11"/>
      <c r="INP12" s="11"/>
      <c r="INQ12" s="11"/>
      <c r="INR12" s="11"/>
      <c r="INS12" s="11"/>
      <c r="INT12" s="11"/>
      <c r="INU12" s="11"/>
      <c r="INV12" s="11"/>
      <c r="INW12" s="11"/>
      <c r="INX12" s="11"/>
      <c r="INY12" s="11"/>
      <c r="INZ12" s="11"/>
      <c r="IOA12" s="11"/>
      <c r="IOB12" s="11"/>
      <c r="IOC12" s="11"/>
      <c r="IOD12" s="11"/>
      <c r="IOE12" s="11"/>
      <c r="IOF12" s="11"/>
      <c r="IOG12" s="11"/>
      <c r="IOH12" s="11"/>
      <c r="IOI12" s="11"/>
      <c r="IOJ12" s="11"/>
      <c r="IOK12" s="11"/>
      <c r="IOL12" s="11"/>
      <c r="IOM12" s="11"/>
      <c r="ION12" s="11"/>
      <c r="IOO12" s="11"/>
      <c r="IOP12" s="11"/>
      <c r="IOQ12" s="11"/>
      <c r="IOR12" s="11"/>
      <c r="IOS12" s="11"/>
      <c r="IOT12" s="11"/>
      <c r="IOU12" s="11"/>
      <c r="IOV12" s="11"/>
      <c r="IOW12" s="11"/>
      <c r="IOX12" s="11"/>
      <c r="IOY12" s="11"/>
      <c r="IOZ12" s="11"/>
      <c r="IPA12" s="11"/>
      <c r="IPB12" s="11"/>
      <c r="IPC12" s="11"/>
      <c r="IPD12" s="11"/>
      <c r="IPE12" s="11"/>
      <c r="IPF12" s="11"/>
      <c r="IPG12" s="11"/>
      <c r="IPH12" s="11"/>
      <c r="IPI12" s="11"/>
      <c r="IPJ12" s="11"/>
      <c r="IPK12" s="11"/>
      <c r="IPL12" s="11"/>
      <c r="IPM12" s="11"/>
      <c r="IPN12" s="11"/>
      <c r="IPO12" s="11"/>
      <c r="IPP12" s="11"/>
      <c r="IPQ12" s="11"/>
      <c r="IPR12" s="11"/>
      <c r="IPS12" s="11"/>
      <c r="IPT12" s="11"/>
      <c r="IPU12" s="11"/>
      <c r="IPV12" s="11"/>
      <c r="IPW12" s="11"/>
      <c r="IPX12" s="11"/>
      <c r="IPY12" s="11"/>
      <c r="IPZ12" s="11"/>
      <c r="IQA12" s="11"/>
      <c r="IQB12" s="11"/>
      <c r="IQC12" s="11"/>
      <c r="IQD12" s="11"/>
      <c r="IQE12" s="11"/>
      <c r="IQF12" s="11"/>
      <c r="IQG12" s="11"/>
      <c r="IQH12" s="11"/>
      <c r="IQI12" s="11"/>
      <c r="IQJ12" s="11"/>
      <c r="IQK12" s="11"/>
      <c r="IQL12" s="11"/>
      <c r="IQM12" s="11"/>
      <c r="IQN12" s="11"/>
      <c r="IQO12" s="11"/>
      <c r="IQP12" s="11"/>
      <c r="IQQ12" s="11"/>
      <c r="IQR12" s="11"/>
      <c r="IQS12" s="11"/>
      <c r="IQT12" s="11"/>
      <c r="IQU12" s="11"/>
      <c r="IQV12" s="11"/>
      <c r="IQW12" s="11"/>
      <c r="IQX12" s="11"/>
      <c r="IQY12" s="11"/>
      <c r="IQZ12" s="11"/>
      <c r="IRA12" s="11"/>
      <c r="IRB12" s="11"/>
      <c r="IRC12" s="11"/>
      <c r="IRD12" s="11"/>
      <c r="IRE12" s="11"/>
      <c r="IRF12" s="11"/>
      <c r="IRG12" s="11"/>
      <c r="IRH12" s="11"/>
      <c r="IRI12" s="11"/>
      <c r="IRJ12" s="11"/>
      <c r="IRK12" s="11"/>
      <c r="IRL12" s="11"/>
      <c r="IRM12" s="11"/>
      <c r="IRN12" s="11"/>
      <c r="IRO12" s="11"/>
      <c r="IRP12" s="11"/>
      <c r="IRQ12" s="11"/>
      <c r="IRR12" s="11"/>
      <c r="IRS12" s="11"/>
      <c r="IRT12" s="11"/>
      <c r="IRU12" s="11"/>
      <c r="IRV12" s="11"/>
      <c r="IRW12" s="11"/>
      <c r="IRX12" s="11"/>
      <c r="IRY12" s="11"/>
      <c r="IRZ12" s="11"/>
      <c r="ISA12" s="11"/>
      <c r="ISB12" s="11"/>
      <c r="ISC12" s="11"/>
      <c r="ISD12" s="11"/>
      <c r="ISE12" s="11"/>
      <c r="ISF12" s="11"/>
      <c r="ISG12" s="11"/>
      <c r="ISH12" s="11"/>
      <c r="ISI12" s="11"/>
      <c r="ISJ12" s="11"/>
      <c r="ISK12" s="11"/>
      <c r="ISL12" s="11"/>
      <c r="ISM12" s="11"/>
      <c r="ISN12" s="11"/>
      <c r="ISO12" s="11"/>
      <c r="ISP12" s="11"/>
      <c r="ISQ12" s="11"/>
      <c r="ISR12" s="11"/>
      <c r="ISS12" s="11"/>
      <c r="IST12" s="11"/>
      <c r="ISU12" s="11"/>
      <c r="ISV12" s="11"/>
      <c r="ISW12" s="11"/>
      <c r="ISX12" s="11"/>
      <c r="ISY12" s="11"/>
      <c r="ISZ12" s="11"/>
      <c r="ITA12" s="11"/>
      <c r="ITB12" s="11"/>
      <c r="ITC12" s="11"/>
      <c r="ITD12" s="11"/>
      <c r="ITE12" s="11"/>
      <c r="ITF12" s="11"/>
      <c r="ITG12" s="11"/>
      <c r="ITH12" s="11"/>
      <c r="ITI12" s="11"/>
      <c r="ITJ12" s="11"/>
      <c r="ITK12" s="11"/>
      <c r="ITL12" s="11"/>
      <c r="ITM12" s="11"/>
      <c r="ITN12" s="11"/>
      <c r="ITO12" s="11"/>
      <c r="ITP12" s="11"/>
      <c r="ITQ12" s="11"/>
      <c r="ITR12" s="11"/>
      <c r="ITS12" s="11"/>
      <c r="ITT12" s="11"/>
      <c r="ITU12" s="11"/>
      <c r="ITV12" s="11"/>
      <c r="ITW12" s="11"/>
      <c r="ITX12" s="11"/>
      <c r="ITY12" s="11"/>
      <c r="ITZ12" s="11"/>
      <c r="IUA12" s="11"/>
      <c r="IUB12" s="11"/>
      <c r="IUC12" s="11"/>
      <c r="IUD12" s="11"/>
      <c r="IUE12" s="11"/>
      <c r="IUF12" s="11"/>
      <c r="IUG12" s="11"/>
      <c r="IUH12" s="11"/>
      <c r="IUI12" s="11"/>
      <c r="IUJ12" s="11"/>
      <c r="IUK12" s="11"/>
      <c r="IUL12" s="11"/>
      <c r="IUM12" s="11"/>
      <c r="IUN12" s="11"/>
      <c r="IUO12" s="11"/>
      <c r="IUP12" s="11"/>
      <c r="IUQ12" s="11"/>
      <c r="IUR12" s="11"/>
      <c r="IUS12" s="11"/>
      <c r="IUT12" s="11"/>
      <c r="IUU12" s="11"/>
      <c r="IUV12" s="11"/>
      <c r="IUW12" s="11"/>
      <c r="IUX12" s="11"/>
      <c r="IUY12" s="11"/>
      <c r="IUZ12" s="11"/>
      <c r="IVA12" s="11"/>
      <c r="IVB12" s="11"/>
      <c r="IVC12" s="11"/>
      <c r="IVD12" s="11"/>
      <c r="IVE12" s="11"/>
      <c r="IVF12" s="11"/>
      <c r="IVG12" s="11"/>
      <c r="IVH12" s="11"/>
      <c r="IVI12" s="11"/>
      <c r="IVJ12" s="11"/>
      <c r="IVK12" s="11"/>
      <c r="IVL12" s="11"/>
      <c r="IVM12" s="11"/>
      <c r="IVN12" s="11"/>
      <c r="IVO12" s="11"/>
      <c r="IVP12" s="11"/>
      <c r="IVQ12" s="11"/>
      <c r="IVR12" s="11"/>
      <c r="IVS12" s="11"/>
      <c r="IVT12" s="11"/>
      <c r="IVU12" s="11"/>
      <c r="IVV12" s="11"/>
      <c r="IVW12" s="11"/>
      <c r="IVX12" s="11"/>
      <c r="IVY12" s="11"/>
      <c r="IVZ12" s="11"/>
      <c r="IWA12" s="11"/>
      <c r="IWB12" s="11"/>
      <c r="IWC12" s="11"/>
      <c r="IWD12" s="11"/>
      <c r="IWE12" s="11"/>
      <c r="IWF12" s="11"/>
      <c r="IWG12" s="11"/>
      <c r="IWH12" s="11"/>
      <c r="IWI12" s="11"/>
      <c r="IWJ12" s="11"/>
      <c r="IWK12" s="11"/>
      <c r="IWL12" s="11"/>
      <c r="IWM12" s="11"/>
      <c r="IWN12" s="11"/>
      <c r="IWO12" s="11"/>
      <c r="IWP12" s="11"/>
      <c r="IWQ12" s="11"/>
      <c r="IWR12" s="11"/>
      <c r="IWS12" s="11"/>
      <c r="IWT12" s="11"/>
      <c r="IWU12" s="11"/>
      <c r="IWV12" s="11"/>
      <c r="IWW12" s="11"/>
      <c r="IWX12" s="11"/>
      <c r="IWY12" s="11"/>
      <c r="IWZ12" s="11"/>
      <c r="IXA12" s="11"/>
      <c r="IXB12" s="11"/>
      <c r="IXC12" s="11"/>
      <c r="IXD12" s="11"/>
      <c r="IXE12" s="11"/>
      <c r="IXF12" s="11"/>
      <c r="IXG12" s="11"/>
      <c r="IXH12" s="11"/>
      <c r="IXI12" s="11"/>
      <c r="IXJ12" s="11"/>
      <c r="IXK12" s="11"/>
      <c r="IXL12" s="11"/>
      <c r="IXM12" s="11"/>
      <c r="IXN12" s="11"/>
      <c r="IXO12" s="11"/>
      <c r="IXP12" s="11"/>
      <c r="IXQ12" s="11"/>
      <c r="IXR12" s="11"/>
      <c r="IXS12" s="11"/>
      <c r="IXT12" s="11"/>
      <c r="IXU12" s="11"/>
      <c r="IXV12" s="11"/>
      <c r="IXW12" s="11"/>
      <c r="IXX12" s="11"/>
      <c r="IXY12" s="11"/>
      <c r="IXZ12" s="11"/>
      <c r="IYA12" s="11"/>
      <c r="IYB12" s="11"/>
      <c r="IYC12" s="11"/>
      <c r="IYD12" s="11"/>
      <c r="IYE12" s="11"/>
      <c r="IYF12" s="11"/>
      <c r="IYG12" s="11"/>
      <c r="IYH12" s="11"/>
      <c r="IYI12" s="11"/>
      <c r="IYJ12" s="11"/>
      <c r="IYK12" s="11"/>
      <c r="IYL12" s="11"/>
      <c r="IYM12" s="11"/>
      <c r="IYN12" s="11"/>
      <c r="IYO12" s="11"/>
      <c r="IYP12" s="11"/>
      <c r="IYQ12" s="11"/>
      <c r="IYR12" s="11"/>
      <c r="IYS12" s="11"/>
      <c r="IYT12" s="11"/>
      <c r="IYU12" s="11"/>
      <c r="IYV12" s="11"/>
      <c r="IYW12" s="11"/>
      <c r="IYX12" s="11"/>
      <c r="IYY12" s="11"/>
      <c r="IYZ12" s="11"/>
      <c r="IZA12" s="11"/>
      <c r="IZB12" s="11"/>
      <c r="IZC12" s="11"/>
      <c r="IZD12" s="11"/>
      <c r="IZE12" s="11"/>
      <c r="IZF12" s="11"/>
      <c r="IZG12" s="11"/>
      <c r="IZH12" s="11"/>
      <c r="IZI12" s="11"/>
      <c r="IZJ12" s="11"/>
      <c r="IZK12" s="11"/>
      <c r="IZL12" s="11"/>
      <c r="IZM12" s="11"/>
      <c r="IZN12" s="11"/>
      <c r="IZO12" s="11"/>
      <c r="IZP12" s="11"/>
      <c r="IZQ12" s="11"/>
      <c r="IZR12" s="11"/>
      <c r="IZS12" s="11"/>
      <c r="IZT12" s="11"/>
      <c r="IZU12" s="11"/>
      <c r="IZV12" s="11"/>
      <c r="IZW12" s="11"/>
      <c r="IZX12" s="11"/>
      <c r="IZY12" s="11"/>
      <c r="IZZ12" s="11"/>
      <c r="JAA12" s="11"/>
      <c r="JAB12" s="11"/>
      <c r="JAC12" s="11"/>
      <c r="JAD12" s="11"/>
      <c r="JAE12" s="11"/>
      <c r="JAF12" s="11"/>
      <c r="JAG12" s="11"/>
      <c r="JAH12" s="11"/>
      <c r="JAI12" s="11"/>
      <c r="JAJ12" s="11"/>
      <c r="JAK12" s="11"/>
      <c r="JAL12" s="11"/>
      <c r="JAM12" s="11"/>
      <c r="JAN12" s="11"/>
      <c r="JAO12" s="11"/>
      <c r="JAP12" s="11"/>
      <c r="JAQ12" s="11"/>
      <c r="JAR12" s="11"/>
      <c r="JAS12" s="11"/>
      <c r="JAT12" s="11"/>
      <c r="JAU12" s="11"/>
      <c r="JAV12" s="11"/>
      <c r="JAW12" s="11"/>
      <c r="JAX12" s="11"/>
      <c r="JAY12" s="11"/>
      <c r="JAZ12" s="11"/>
      <c r="JBA12" s="11"/>
      <c r="JBB12" s="11"/>
      <c r="JBC12" s="11"/>
      <c r="JBD12" s="11"/>
      <c r="JBE12" s="11"/>
      <c r="JBF12" s="11"/>
      <c r="JBG12" s="11"/>
      <c r="JBH12" s="11"/>
      <c r="JBI12" s="11"/>
      <c r="JBJ12" s="11"/>
      <c r="JBK12" s="11"/>
      <c r="JBL12" s="11"/>
      <c r="JBM12" s="11"/>
      <c r="JBN12" s="11"/>
      <c r="JBO12" s="11"/>
      <c r="JBP12" s="11"/>
      <c r="JBQ12" s="11"/>
      <c r="JBR12" s="11"/>
      <c r="JBS12" s="11"/>
      <c r="JBT12" s="11"/>
      <c r="JBU12" s="11"/>
      <c r="JBV12" s="11"/>
      <c r="JBW12" s="11"/>
      <c r="JBX12" s="11"/>
      <c r="JBY12" s="11"/>
      <c r="JBZ12" s="11"/>
      <c r="JCA12" s="11"/>
      <c r="JCB12" s="11"/>
      <c r="JCC12" s="11"/>
      <c r="JCD12" s="11"/>
      <c r="JCE12" s="11"/>
      <c r="JCF12" s="11"/>
      <c r="JCG12" s="11"/>
      <c r="JCH12" s="11"/>
      <c r="JCI12" s="11"/>
      <c r="JCJ12" s="11"/>
      <c r="JCK12" s="11"/>
      <c r="JCL12" s="11"/>
      <c r="JCM12" s="11"/>
      <c r="JCN12" s="11"/>
      <c r="JCO12" s="11"/>
      <c r="JCP12" s="11"/>
      <c r="JCQ12" s="11"/>
      <c r="JCR12" s="11"/>
      <c r="JCS12" s="11"/>
      <c r="JCT12" s="11"/>
      <c r="JCU12" s="11"/>
      <c r="JCV12" s="11"/>
      <c r="JCW12" s="11"/>
      <c r="JCX12" s="11"/>
      <c r="JCY12" s="11"/>
      <c r="JCZ12" s="11"/>
      <c r="JDA12" s="11"/>
      <c r="JDB12" s="11"/>
      <c r="JDC12" s="11"/>
      <c r="JDD12" s="11"/>
      <c r="JDE12" s="11"/>
      <c r="JDF12" s="11"/>
      <c r="JDG12" s="11"/>
      <c r="JDH12" s="11"/>
      <c r="JDI12" s="11"/>
      <c r="JDJ12" s="11"/>
      <c r="JDK12" s="11"/>
      <c r="JDL12" s="11"/>
      <c r="JDM12" s="11"/>
      <c r="JDN12" s="11"/>
      <c r="JDO12" s="11"/>
      <c r="JDP12" s="11"/>
      <c r="JDQ12" s="11"/>
      <c r="JDR12" s="11"/>
      <c r="JDS12" s="11"/>
      <c r="JDT12" s="11"/>
      <c r="JDU12" s="11"/>
      <c r="JDV12" s="11"/>
      <c r="JDW12" s="11"/>
      <c r="JDX12" s="11"/>
      <c r="JDY12" s="11"/>
      <c r="JDZ12" s="11"/>
      <c r="JEA12" s="11"/>
      <c r="JEB12" s="11"/>
      <c r="JEC12" s="11"/>
      <c r="JED12" s="11"/>
      <c r="JEE12" s="11"/>
      <c r="JEF12" s="11"/>
      <c r="JEG12" s="11"/>
      <c r="JEH12" s="11"/>
      <c r="JEI12" s="11"/>
      <c r="JEJ12" s="11"/>
      <c r="JEK12" s="11"/>
      <c r="JEL12" s="11"/>
      <c r="JEM12" s="11"/>
      <c r="JEN12" s="11"/>
      <c r="JEO12" s="11"/>
      <c r="JEP12" s="11"/>
      <c r="JEQ12" s="11"/>
      <c r="JER12" s="11"/>
      <c r="JES12" s="11"/>
      <c r="JET12" s="11"/>
      <c r="JEU12" s="11"/>
      <c r="JEV12" s="11"/>
      <c r="JEW12" s="11"/>
      <c r="JEX12" s="11"/>
      <c r="JEY12" s="11"/>
      <c r="JEZ12" s="11"/>
      <c r="JFA12" s="11"/>
      <c r="JFB12" s="11"/>
      <c r="JFC12" s="11"/>
      <c r="JFD12" s="11"/>
      <c r="JFE12" s="11"/>
      <c r="JFF12" s="11"/>
      <c r="JFG12" s="11"/>
      <c r="JFH12" s="11"/>
      <c r="JFI12" s="11"/>
      <c r="JFJ12" s="11"/>
      <c r="JFK12" s="11"/>
      <c r="JFL12" s="11"/>
      <c r="JFM12" s="11"/>
      <c r="JFN12" s="11"/>
      <c r="JFO12" s="11"/>
      <c r="JFP12" s="11"/>
      <c r="JFQ12" s="11"/>
      <c r="JFR12" s="11"/>
      <c r="JFS12" s="11"/>
      <c r="JFT12" s="11"/>
      <c r="JFU12" s="11"/>
      <c r="JFV12" s="11"/>
      <c r="JFW12" s="11"/>
      <c r="JFX12" s="11"/>
      <c r="JFY12" s="11"/>
      <c r="JFZ12" s="11"/>
      <c r="JGA12" s="11"/>
      <c r="JGB12" s="11"/>
      <c r="JGC12" s="11"/>
      <c r="JGD12" s="11"/>
      <c r="JGE12" s="11"/>
      <c r="JGF12" s="11"/>
      <c r="JGG12" s="11"/>
      <c r="JGH12" s="11"/>
      <c r="JGI12" s="11"/>
      <c r="JGJ12" s="11"/>
      <c r="JGK12" s="11"/>
      <c r="JGL12" s="11"/>
      <c r="JGM12" s="11"/>
      <c r="JGN12" s="11"/>
      <c r="JGO12" s="11"/>
      <c r="JGP12" s="11"/>
      <c r="JGQ12" s="11"/>
      <c r="JGR12" s="11"/>
      <c r="JGS12" s="11"/>
      <c r="JGT12" s="11"/>
      <c r="JGU12" s="11"/>
      <c r="JGV12" s="11"/>
      <c r="JGW12" s="11"/>
      <c r="JGX12" s="11"/>
      <c r="JGY12" s="11"/>
      <c r="JGZ12" s="11"/>
      <c r="JHA12" s="11"/>
      <c r="JHB12" s="11"/>
      <c r="JHC12" s="11"/>
      <c r="JHD12" s="11"/>
      <c r="JHE12" s="11"/>
      <c r="JHF12" s="11"/>
      <c r="JHG12" s="11"/>
      <c r="JHH12" s="11"/>
      <c r="JHI12" s="11"/>
      <c r="JHJ12" s="11"/>
      <c r="JHK12" s="11"/>
      <c r="JHL12" s="11"/>
      <c r="JHM12" s="11"/>
      <c r="JHN12" s="11"/>
      <c r="JHO12" s="11"/>
      <c r="JHP12" s="11"/>
      <c r="JHQ12" s="11"/>
      <c r="JHR12" s="11"/>
      <c r="JHS12" s="11"/>
      <c r="JHT12" s="11"/>
      <c r="JHU12" s="11"/>
      <c r="JHV12" s="11"/>
      <c r="JHW12" s="11"/>
      <c r="JHX12" s="11"/>
      <c r="JHY12" s="11"/>
      <c r="JHZ12" s="11"/>
      <c r="JIA12" s="11"/>
      <c r="JIB12" s="11"/>
      <c r="JIC12" s="11"/>
      <c r="JID12" s="11"/>
      <c r="JIE12" s="11"/>
      <c r="JIF12" s="11"/>
      <c r="JIG12" s="11"/>
      <c r="JIH12" s="11"/>
      <c r="JII12" s="11"/>
      <c r="JIJ12" s="11"/>
      <c r="JIK12" s="11"/>
      <c r="JIL12" s="11"/>
      <c r="JIM12" s="11"/>
      <c r="JIN12" s="11"/>
      <c r="JIO12" s="11"/>
      <c r="JIP12" s="11"/>
      <c r="JIQ12" s="11"/>
      <c r="JIR12" s="11"/>
      <c r="JIS12" s="11"/>
      <c r="JIT12" s="11"/>
      <c r="JIU12" s="11"/>
      <c r="JIV12" s="11"/>
      <c r="JIW12" s="11"/>
      <c r="JIX12" s="11"/>
      <c r="JIY12" s="11"/>
      <c r="JIZ12" s="11"/>
      <c r="JJA12" s="11"/>
      <c r="JJB12" s="11"/>
      <c r="JJC12" s="11"/>
      <c r="JJD12" s="11"/>
      <c r="JJE12" s="11"/>
      <c r="JJF12" s="11"/>
      <c r="JJG12" s="11"/>
      <c r="JJH12" s="11"/>
      <c r="JJI12" s="11"/>
      <c r="JJJ12" s="11"/>
      <c r="JJK12" s="11"/>
      <c r="JJL12" s="11"/>
      <c r="JJM12" s="11"/>
      <c r="JJN12" s="11"/>
      <c r="JJO12" s="11"/>
      <c r="JJP12" s="11"/>
      <c r="JJQ12" s="11"/>
      <c r="JJR12" s="11"/>
      <c r="JJS12" s="11"/>
      <c r="JJT12" s="11"/>
      <c r="JJU12" s="11"/>
      <c r="JJV12" s="11"/>
      <c r="JJW12" s="11"/>
      <c r="JJX12" s="11"/>
      <c r="JJY12" s="11"/>
      <c r="JJZ12" s="11"/>
      <c r="JKA12" s="11"/>
      <c r="JKB12" s="11"/>
      <c r="JKC12" s="11"/>
      <c r="JKD12" s="11"/>
      <c r="JKE12" s="11"/>
      <c r="JKF12" s="11"/>
      <c r="JKG12" s="11"/>
      <c r="JKH12" s="11"/>
      <c r="JKI12" s="11"/>
      <c r="JKJ12" s="11"/>
      <c r="JKK12" s="11"/>
      <c r="JKL12" s="11"/>
      <c r="JKM12" s="11"/>
      <c r="JKN12" s="11"/>
      <c r="JKO12" s="11"/>
      <c r="JKP12" s="11"/>
      <c r="JKQ12" s="11"/>
      <c r="JKR12" s="11"/>
      <c r="JKS12" s="11"/>
      <c r="JKT12" s="11"/>
      <c r="JKU12" s="11"/>
      <c r="JKV12" s="11"/>
      <c r="JKW12" s="11"/>
      <c r="JKX12" s="11"/>
      <c r="JKY12" s="11"/>
      <c r="JKZ12" s="11"/>
      <c r="JLA12" s="11"/>
      <c r="JLB12" s="11"/>
      <c r="JLC12" s="11"/>
      <c r="JLD12" s="11"/>
      <c r="JLE12" s="11"/>
      <c r="JLF12" s="11"/>
      <c r="JLG12" s="11"/>
      <c r="JLH12" s="11"/>
      <c r="JLI12" s="11"/>
      <c r="JLJ12" s="11"/>
      <c r="JLK12" s="11"/>
      <c r="JLL12" s="11"/>
      <c r="JLM12" s="11"/>
      <c r="JLN12" s="11"/>
      <c r="JLO12" s="11"/>
      <c r="JLP12" s="11"/>
      <c r="JLQ12" s="11"/>
      <c r="JLR12" s="11"/>
      <c r="JLS12" s="11"/>
      <c r="JLT12" s="11"/>
      <c r="JLU12" s="11"/>
      <c r="JLV12" s="11"/>
      <c r="JLW12" s="11"/>
      <c r="JLX12" s="11"/>
      <c r="JLY12" s="11"/>
      <c r="JLZ12" s="11"/>
      <c r="JMA12" s="11"/>
      <c r="JMB12" s="11"/>
      <c r="JMC12" s="11"/>
      <c r="JMD12" s="11"/>
      <c r="JME12" s="11"/>
      <c r="JMF12" s="11"/>
      <c r="JMG12" s="11"/>
      <c r="JMH12" s="11"/>
      <c r="JMI12" s="11"/>
      <c r="JMJ12" s="11"/>
      <c r="JMK12" s="11"/>
      <c r="JML12" s="11"/>
      <c r="JMM12" s="11"/>
      <c r="JMN12" s="11"/>
      <c r="JMO12" s="11"/>
      <c r="JMP12" s="11"/>
      <c r="JMQ12" s="11"/>
      <c r="JMR12" s="11"/>
      <c r="JMS12" s="11"/>
      <c r="JMT12" s="11"/>
      <c r="JMU12" s="11"/>
      <c r="JMV12" s="11"/>
      <c r="JMW12" s="11"/>
      <c r="JMX12" s="11"/>
      <c r="JMY12" s="11"/>
      <c r="JMZ12" s="11"/>
      <c r="JNA12" s="11"/>
      <c r="JNB12" s="11"/>
      <c r="JNC12" s="11"/>
      <c r="JND12" s="11"/>
      <c r="JNE12" s="11"/>
      <c r="JNF12" s="11"/>
      <c r="JNG12" s="11"/>
      <c r="JNH12" s="11"/>
      <c r="JNI12" s="11"/>
      <c r="JNJ12" s="11"/>
      <c r="JNK12" s="11"/>
      <c r="JNL12" s="11"/>
      <c r="JNM12" s="11"/>
      <c r="JNN12" s="11"/>
      <c r="JNO12" s="11"/>
      <c r="JNP12" s="11"/>
      <c r="JNQ12" s="11"/>
      <c r="JNR12" s="11"/>
      <c r="JNS12" s="11"/>
      <c r="JNT12" s="11"/>
      <c r="JNU12" s="11"/>
      <c r="JNV12" s="11"/>
      <c r="JNW12" s="11"/>
      <c r="JNX12" s="11"/>
      <c r="JNY12" s="11"/>
      <c r="JNZ12" s="11"/>
      <c r="JOA12" s="11"/>
      <c r="JOB12" s="11"/>
      <c r="JOC12" s="11"/>
      <c r="JOD12" s="11"/>
      <c r="JOE12" s="11"/>
      <c r="JOF12" s="11"/>
      <c r="JOG12" s="11"/>
      <c r="JOH12" s="11"/>
      <c r="JOI12" s="11"/>
      <c r="JOJ12" s="11"/>
      <c r="JOK12" s="11"/>
      <c r="JOL12" s="11"/>
      <c r="JOM12" s="11"/>
      <c r="JON12" s="11"/>
      <c r="JOO12" s="11"/>
      <c r="JOP12" s="11"/>
      <c r="JOQ12" s="11"/>
      <c r="JOR12" s="11"/>
      <c r="JOS12" s="11"/>
      <c r="JOT12" s="11"/>
      <c r="JOU12" s="11"/>
      <c r="JOV12" s="11"/>
      <c r="JOW12" s="11"/>
      <c r="JOX12" s="11"/>
      <c r="JOY12" s="11"/>
      <c r="JOZ12" s="11"/>
      <c r="JPA12" s="11"/>
      <c r="JPB12" s="11"/>
      <c r="JPC12" s="11"/>
      <c r="JPD12" s="11"/>
      <c r="JPE12" s="11"/>
      <c r="JPF12" s="11"/>
      <c r="JPG12" s="11"/>
      <c r="JPH12" s="11"/>
      <c r="JPI12" s="11"/>
      <c r="JPJ12" s="11"/>
      <c r="JPK12" s="11"/>
      <c r="JPL12" s="11"/>
      <c r="JPM12" s="11"/>
      <c r="JPN12" s="11"/>
      <c r="JPO12" s="11"/>
      <c r="JPP12" s="11"/>
      <c r="JPQ12" s="11"/>
      <c r="JPR12" s="11"/>
      <c r="JPS12" s="11"/>
      <c r="JPT12" s="11"/>
      <c r="JPU12" s="11"/>
      <c r="JPV12" s="11"/>
      <c r="JPW12" s="11"/>
      <c r="JPX12" s="11"/>
      <c r="JPY12" s="11"/>
      <c r="JPZ12" s="11"/>
      <c r="JQA12" s="11"/>
      <c r="JQB12" s="11"/>
      <c r="JQC12" s="11"/>
      <c r="JQD12" s="11"/>
      <c r="JQE12" s="11"/>
      <c r="JQF12" s="11"/>
      <c r="JQG12" s="11"/>
      <c r="JQH12" s="11"/>
      <c r="JQI12" s="11"/>
      <c r="JQJ12" s="11"/>
      <c r="JQK12" s="11"/>
      <c r="JQL12" s="11"/>
      <c r="JQM12" s="11"/>
      <c r="JQN12" s="11"/>
      <c r="JQO12" s="11"/>
      <c r="JQP12" s="11"/>
      <c r="JQQ12" s="11"/>
      <c r="JQR12" s="11"/>
      <c r="JQS12" s="11"/>
      <c r="JQT12" s="11"/>
      <c r="JQU12" s="11"/>
      <c r="JQV12" s="11"/>
      <c r="JQW12" s="11"/>
      <c r="JQX12" s="11"/>
      <c r="JQY12" s="11"/>
      <c r="JQZ12" s="11"/>
      <c r="JRA12" s="11"/>
      <c r="JRB12" s="11"/>
      <c r="JRC12" s="11"/>
      <c r="JRD12" s="11"/>
      <c r="JRE12" s="11"/>
      <c r="JRF12" s="11"/>
      <c r="JRG12" s="11"/>
      <c r="JRH12" s="11"/>
      <c r="JRI12" s="11"/>
      <c r="JRJ12" s="11"/>
      <c r="JRK12" s="11"/>
      <c r="JRL12" s="11"/>
      <c r="JRM12" s="11"/>
      <c r="JRN12" s="11"/>
      <c r="JRO12" s="11"/>
      <c r="JRP12" s="11"/>
      <c r="JRQ12" s="11"/>
      <c r="JRR12" s="11"/>
      <c r="JRS12" s="11"/>
      <c r="JRT12" s="11"/>
      <c r="JRU12" s="11"/>
      <c r="JRV12" s="11"/>
      <c r="JRW12" s="11"/>
      <c r="JRX12" s="11"/>
      <c r="JRY12" s="11"/>
      <c r="JRZ12" s="11"/>
      <c r="JSA12" s="11"/>
      <c r="JSB12" s="11"/>
      <c r="JSC12" s="11"/>
      <c r="JSD12" s="11"/>
      <c r="JSE12" s="11"/>
      <c r="JSF12" s="11"/>
      <c r="JSG12" s="11"/>
      <c r="JSH12" s="11"/>
      <c r="JSI12" s="11"/>
      <c r="JSJ12" s="11"/>
      <c r="JSK12" s="11"/>
      <c r="JSL12" s="11"/>
      <c r="JSM12" s="11"/>
      <c r="JSN12" s="11"/>
      <c r="JSO12" s="11"/>
      <c r="JSP12" s="11"/>
      <c r="JSQ12" s="11"/>
      <c r="JSR12" s="11"/>
      <c r="JSS12" s="11"/>
      <c r="JST12" s="11"/>
      <c r="JSU12" s="11"/>
      <c r="JSV12" s="11"/>
      <c r="JSW12" s="11"/>
      <c r="JSX12" s="11"/>
      <c r="JSY12" s="11"/>
      <c r="JSZ12" s="11"/>
      <c r="JTA12" s="11"/>
      <c r="JTB12" s="11"/>
      <c r="JTC12" s="11"/>
      <c r="JTD12" s="11"/>
      <c r="JTE12" s="11"/>
      <c r="JTF12" s="11"/>
      <c r="JTG12" s="11"/>
      <c r="JTH12" s="11"/>
      <c r="JTI12" s="11"/>
      <c r="JTJ12" s="11"/>
      <c r="JTK12" s="11"/>
      <c r="JTL12" s="11"/>
      <c r="JTM12" s="11"/>
      <c r="JTN12" s="11"/>
      <c r="JTO12" s="11"/>
      <c r="JTP12" s="11"/>
      <c r="JTQ12" s="11"/>
      <c r="JTR12" s="11"/>
      <c r="JTS12" s="11"/>
      <c r="JTT12" s="11"/>
      <c r="JTU12" s="11"/>
      <c r="JTV12" s="11"/>
      <c r="JTW12" s="11"/>
      <c r="JTX12" s="11"/>
      <c r="JTY12" s="11"/>
      <c r="JTZ12" s="11"/>
      <c r="JUA12" s="11"/>
      <c r="JUB12" s="11"/>
      <c r="JUC12" s="11"/>
      <c r="JUD12" s="11"/>
      <c r="JUE12" s="11"/>
      <c r="JUF12" s="11"/>
      <c r="JUG12" s="11"/>
      <c r="JUH12" s="11"/>
      <c r="JUI12" s="11"/>
      <c r="JUJ12" s="11"/>
      <c r="JUK12" s="11"/>
      <c r="JUL12" s="11"/>
      <c r="JUM12" s="11"/>
      <c r="JUN12" s="11"/>
      <c r="JUO12" s="11"/>
      <c r="JUP12" s="11"/>
      <c r="JUQ12" s="11"/>
      <c r="JUR12" s="11"/>
      <c r="JUS12" s="11"/>
      <c r="JUT12" s="11"/>
      <c r="JUU12" s="11"/>
      <c r="JUV12" s="11"/>
      <c r="JUW12" s="11"/>
      <c r="JUX12" s="11"/>
      <c r="JUY12" s="11"/>
      <c r="JUZ12" s="11"/>
      <c r="JVA12" s="11"/>
      <c r="JVB12" s="11"/>
      <c r="JVC12" s="11"/>
      <c r="JVD12" s="11"/>
      <c r="JVE12" s="11"/>
      <c r="JVF12" s="11"/>
      <c r="JVG12" s="11"/>
      <c r="JVH12" s="11"/>
      <c r="JVI12" s="11"/>
      <c r="JVJ12" s="11"/>
      <c r="JVK12" s="11"/>
      <c r="JVL12" s="11"/>
      <c r="JVM12" s="11"/>
      <c r="JVN12" s="11"/>
      <c r="JVO12" s="11"/>
      <c r="JVP12" s="11"/>
      <c r="JVQ12" s="11"/>
      <c r="JVR12" s="11"/>
      <c r="JVS12" s="11"/>
      <c r="JVT12" s="11"/>
      <c r="JVU12" s="11"/>
      <c r="JVV12" s="11"/>
      <c r="JVW12" s="11"/>
      <c r="JVX12" s="11"/>
      <c r="JVY12" s="11"/>
      <c r="JVZ12" s="11"/>
      <c r="JWA12" s="11"/>
      <c r="JWB12" s="11"/>
      <c r="JWC12" s="11"/>
      <c r="JWD12" s="11"/>
      <c r="JWE12" s="11"/>
      <c r="JWF12" s="11"/>
      <c r="JWG12" s="11"/>
      <c r="JWH12" s="11"/>
      <c r="JWI12" s="11"/>
      <c r="JWJ12" s="11"/>
      <c r="JWK12" s="11"/>
      <c r="JWL12" s="11"/>
      <c r="JWM12" s="11"/>
      <c r="JWN12" s="11"/>
      <c r="JWO12" s="11"/>
      <c r="JWP12" s="11"/>
      <c r="JWQ12" s="11"/>
      <c r="JWR12" s="11"/>
      <c r="JWS12" s="11"/>
      <c r="JWT12" s="11"/>
      <c r="JWU12" s="11"/>
      <c r="JWV12" s="11"/>
      <c r="JWW12" s="11"/>
      <c r="JWX12" s="11"/>
      <c r="JWY12" s="11"/>
      <c r="JWZ12" s="11"/>
      <c r="JXA12" s="11"/>
      <c r="JXB12" s="11"/>
      <c r="JXC12" s="11"/>
      <c r="JXD12" s="11"/>
      <c r="JXE12" s="11"/>
      <c r="JXF12" s="11"/>
      <c r="JXG12" s="11"/>
      <c r="JXH12" s="11"/>
      <c r="JXI12" s="11"/>
      <c r="JXJ12" s="11"/>
      <c r="JXK12" s="11"/>
      <c r="JXL12" s="11"/>
      <c r="JXM12" s="11"/>
      <c r="JXN12" s="11"/>
      <c r="JXO12" s="11"/>
      <c r="JXP12" s="11"/>
      <c r="JXQ12" s="11"/>
      <c r="JXR12" s="11"/>
      <c r="JXS12" s="11"/>
      <c r="JXT12" s="11"/>
      <c r="JXU12" s="11"/>
      <c r="JXV12" s="11"/>
      <c r="JXW12" s="11"/>
      <c r="JXX12" s="11"/>
      <c r="JXY12" s="11"/>
      <c r="JXZ12" s="11"/>
      <c r="JYA12" s="11"/>
      <c r="JYB12" s="11"/>
      <c r="JYC12" s="11"/>
      <c r="JYD12" s="11"/>
      <c r="JYE12" s="11"/>
      <c r="JYF12" s="11"/>
      <c r="JYG12" s="11"/>
      <c r="JYH12" s="11"/>
      <c r="JYI12" s="11"/>
      <c r="JYJ12" s="11"/>
      <c r="JYK12" s="11"/>
      <c r="JYL12" s="11"/>
      <c r="JYM12" s="11"/>
      <c r="JYN12" s="11"/>
      <c r="JYO12" s="11"/>
      <c r="JYP12" s="11"/>
      <c r="JYQ12" s="11"/>
      <c r="JYR12" s="11"/>
      <c r="JYS12" s="11"/>
      <c r="JYT12" s="11"/>
      <c r="JYU12" s="11"/>
      <c r="JYV12" s="11"/>
      <c r="JYW12" s="11"/>
      <c r="JYX12" s="11"/>
      <c r="JYY12" s="11"/>
      <c r="JYZ12" s="11"/>
      <c r="JZA12" s="11"/>
      <c r="JZB12" s="11"/>
      <c r="JZC12" s="11"/>
      <c r="JZD12" s="11"/>
      <c r="JZE12" s="11"/>
      <c r="JZF12" s="11"/>
      <c r="JZG12" s="11"/>
      <c r="JZH12" s="11"/>
      <c r="JZI12" s="11"/>
      <c r="JZJ12" s="11"/>
      <c r="JZK12" s="11"/>
      <c r="JZL12" s="11"/>
      <c r="JZM12" s="11"/>
      <c r="JZN12" s="11"/>
      <c r="JZO12" s="11"/>
      <c r="JZP12" s="11"/>
      <c r="JZQ12" s="11"/>
      <c r="JZR12" s="11"/>
      <c r="JZS12" s="11"/>
      <c r="JZT12" s="11"/>
      <c r="JZU12" s="11"/>
      <c r="JZV12" s="11"/>
      <c r="JZW12" s="11"/>
      <c r="JZX12" s="11"/>
      <c r="JZY12" s="11"/>
      <c r="JZZ12" s="11"/>
      <c r="KAA12" s="11"/>
      <c r="KAB12" s="11"/>
      <c r="KAC12" s="11"/>
      <c r="KAD12" s="11"/>
      <c r="KAE12" s="11"/>
      <c r="KAF12" s="11"/>
      <c r="KAG12" s="11"/>
      <c r="KAH12" s="11"/>
      <c r="KAI12" s="11"/>
      <c r="KAJ12" s="11"/>
      <c r="KAK12" s="11"/>
      <c r="KAL12" s="11"/>
      <c r="KAM12" s="11"/>
      <c r="KAN12" s="11"/>
      <c r="KAO12" s="11"/>
      <c r="KAP12" s="11"/>
      <c r="KAQ12" s="11"/>
      <c r="KAR12" s="11"/>
      <c r="KAS12" s="11"/>
      <c r="KAT12" s="11"/>
      <c r="KAU12" s="11"/>
      <c r="KAV12" s="11"/>
      <c r="KAW12" s="11"/>
      <c r="KAX12" s="11"/>
      <c r="KAY12" s="11"/>
      <c r="KAZ12" s="11"/>
      <c r="KBA12" s="11"/>
      <c r="KBB12" s="11"/>
      <c r="KBC12" s="11"/>
      <c r="KBD12" s="11"/>
      <c r="KBE12" s="11"/>
      <c r="KBF12" s="11"/>
      <c r="KBG12" s="11"/>
      <c r="KBH12" s="11"/>
      <c r="KBI12" s="11"/>
      <c r="KBJ12" s="11"/>
      <c r="KBK12" s="11"/>
      <c r="KBL12" s="11"/>
      <c r="KBM12" s="11"/>
      <c r="KBN12" s="11"/>
      <c r="KBO12" s="11"/>
      <c r="KBP12" s="11"/>
      <c r="KBQ12" s="11"/>
      <c r="KBR12" s="11"/>
      <c r="KBS12" s="11"/>
      <c r="KBT12" s="11"/>
      <c r="KBU12" s="11"/>
      <c r="KBV12" s="11"/>
      <c r="KBW12" s="11"/>
      <c r="KBX12" s="11"/>
      <c r="KBY12" s="11"/>
      <c r="KBZ12" s="11"/>
      <c r="KCA12" s="11"/>
      <c r="KCB12" s="11"/>
      <c r="KCC12" s="11"/>
      <c r="KCD12" s="11"/>
      <c r="KCE12" s="11"/>
      <c r="KCF12" s="11"/>
      <c r="KCG12" s="11"/>
      <c r="KCH12" s="11"/>
      <c r="KCI12" s="11"/>
      <c r="KCJ12" s="11"/>
      <c r="KCK12" s="11"/>
      <c r="KCL12" s="11"/>
      <c r="KCM12" s="11"/>
      <c r="KCN12" s="11"/>
      <c r="KCO12" s="11"/>
      <c r="KCP12" s="11"/>
      <c r="KCQ12" s="11"/>
      <c r="KCR12" s="11"/>
      <c r="KCS12" s="11"/>
      <c r="KCT12" s="11"/>
      <c r="KCU12" s="11"/>
      <c r="KCV12" s="11"/>
      <c r="KCW12" s="11"/>
      <c r="KCX12" s="11"/>
      <c r="KCY12" s="11"/>
      <c r="KCZ12" s="11"/>
      <c r="KDA12" s="11"/>
      <c r="KDB12" s="11"/>
      <c r="KDC12" s="11"/>
      <c r="KDD12" s="11"/>
      <c r="KDE12" s="11"/>
      <c r="KDF12" s="11"/>
      <c r="KDG12" s="11"/>
      <c r="KDH12" s="11"/>
      <c r="KDI12" s="11"/>
      <c r="KDJ12" s="11"/>
      <c r="KDK12" s="11"/>
      <c r="KDL12" s="11"/>
      <c r="KDM12" s="11"/>
      <c r="KDN12" s="11"/>
      <c r="KDO12" s="11"/>
      <c r="KDP12" s="11"/>
      <c r="KDQ12" s="11"/>
      <c r="KDR12" s="11"/>
      <c r="KDS12" s="11"/>
      <c r="KDT12" s="11"/>
      <c r="KDU12" s="11"/>
      <c r="KDV12" s="11"/>
      <c r="KDW12" s="11"/>
      <c r="KDX12" s="11"/>
      <c r="KDY12" s="11"/>
      <c r="KDZ12" s="11"/>
      <c r="KEA12" s="11"/>
      <c r="KEB12" s="11"/>
      <c r="KEC12" s="11"/>
      <c r="KED12" s="11"/>
      <c r="KEE12" s="11"/>
      <c r="KEF12" s="11"/>
      <c r="KEG12" s="11"/>
      <c r="KEH12" s="11"/>
      <c r="KEI12" s="11"/>
      <c r="KEJ12" s="11"/>
      <c r="KEK12" s="11"/>
      <c r="KEL12" s="11"/>
      <c r="KEM12" s="11"/>
      <c r="KEN12" s="11"/>
      <c r="KEO12" s="11"/>
      <c r="KEP12" s="11"/>
      <c r="KEQ12" s="11"/>
      <c r="KER12" s="11"/>
      <c r="KES12" s="11"/>
      <c r="KET12" s="11"/>
      <c r="KEU12" s="11"/>
      <c r="KEV12" s="11"/>
      <c r="KEW12" s="11"/>
      <c r="KEX12" s="11"/>
      <c r="KEY12" s="11"/>
      <c r="KEZ12" s="11"/>
      <c r="KFA12" s="11"/>
      <c r="KFB12" s="11"/>
      <c r="KFC12" s="11"/>
      <c r="KFD12" s="11"/>
      <c r="KFE12" s="11"/>
      <c r="KFF12" s="11"/>
      <c r="KFG12" s="11"/>
      <c r="KFH12" s="11"/>
      <c r="KFI12" s="11"/>
      <c r="KFJ12" s="11"/>
      <c r="KFK12" s="11"/>
      <c r="KFL12" s="11"/>
      <c r="KFM12" s="11"/>
      <c r="KFN12" s="11"/>
      <c r="KFO12" s="11"/>
      <c r="KFP12" s="11"/>
      <c r="KFQ12" s="11"/>
      <c r="KFR12" s="11"/>
      <c r="KFS12" s="11"/>
      <c r="KFT12" s="11"/>
      <c r="KFU12" s="11"/>
      <c r="KFV12" s="11"/>
      <c r="KFW12" s="11"/>
      <c r="KFX12" s="11"/>
      <c r="KFY12" s="11"/>
      <c r="KFZ12" s="11"/>
      <c r="KGA12" s="11"/>
      <c r="KGB12" s="11"/>
      <c r="KGC12" s="11"/>
      <c r="KGD12" s="11"/>
      <c r="KGE12" s="11"/>
      <c r="KGF12" s="11"/>
      <c r="KGG12" s="11"/>
      <c r="KGH12" s="11"/>
      <c r="KGI12" s="11"/>
      <c r="KGJ12" s="11"/>
      <c r="KGK12" s="11"/>
      <c r="KGL12" s="11"/>
      <c r="KGM12" s="11"/>
      <c r="KGN12" s="11"/>
      <c r="KGO12" s="11"/>
      <c r="KGP12" s="11"/>
      <c r="KGQ12" s="11"/>
      <c r="KGR12" s="11"/>
      <c r="KGS12" s="11"/>
      <c r="KGT12" s="11"/>
      <c r="KGU12" s="11"/>
      <c r="KGV12" s="11"/>
      <c r="KGW12" s="11"/>
      <c r="KGX12" s="11"/>
      <c r="KGY12" s="11"/>
      <c r="KGZ12" s="11"/>
      <c r="KHA12" s="11"/>
      <c r="KHB12" s="11"/>
      <c r="KHC12" s="11"/>
      <c r="KHD12" s="11"/>
      <c r="KHE12" s="11"/>
      <c r="KHF12" s="11"/>
      <c r="KHG12" s="11"/>
      <c r="KHH12" s="11"/>
      <c r="KHI12" s="11"/>
      <c r="KHJ12" s="11"/>
      <c r="KHK12" s="11"/>
      <c r="KHL12" s="11"/>
      <c r="KHM12" s="11"/>
      <c r="KHN12" s="11"/>
      <c r="KHO12" s="11"/>
      <c r="KHP12" s="11"/>
      <c r="KHQ12" s="11"/>
      <c r="KHR12" s="11"/>
      <c r="KHS12" s="11"/>
      <c r="KHT12" s="11"/>
      <c r="KHU12" s="11"/>
      <c r="KHV12" s="11"/>
      <c r="KHW12" s="11"/>
      <c r="KHX12" s="11"/>
      <c r="KHY12" s="11"/>
      <c r="KHZ12" s="11"/>
      <c r="KIA12" s="11"/>
      <c r="KIB12" s="11"/>
      <c r="KIC12" s="11"/>
      <c r="KID12" s="11"/>
      <c r="KIE12" s="11"/>
      <c r="KIF12" s="11"/>
      <c r="KIG12" s="11"/>
      <c r="KIH12" s="11"/>
      <c r="KII12" s="11"/>
      <c r="KIJ12" s="11"/>
      <c r="KIK12" s="11"/>
      <c r="KIL12" s="11"/>
      <c r="KIM12" s="11"/>
      <c r="KIN12" s="11"/>
      <c r="KIO12" s="11"/>
      <c r="KIP12" s="11"/>
      <c r="KIQ12" s="11"/>
      <c r="KIR12" s="11"/>
      <c r="KIS12" s="11"/>
      <c r="KIT12" s="11"/>
      <c r="KIU12" s="11"/>
      <c r="KIV12" s="11"/>
      <c r="KIW12" s="11"/>
      <c r="KIX12" s="11"/>
      <c r="KIY12" s="11"/>
      <c r="KIZ12" s="11"/>
      <c r="KJA12" s="11"/>
      <c r="KJB12" s="11"/>
      <c r="KJC12" s="11"/>
      <c r="KJD12" s="11"/>
      <c r="KJE12" s="11"/>
      <c r="KJF12" s="11"/>
      <c r="KJG12" s="11"/>
      <c r="KJH12" s="11"/>
      <c r="KJI12" s="11"/>
      <c r="KJJ12" s="11"/>
      <c r="KJK12" s="11"/>
      <c r="KJL12" s="11"/>
      <c r="KJM12" s="11"/>
      <c r="KJN12" s="11"/>
      <c r="KJO12" s="11"/>
      <c r="KJP12" s="11"/>
      <c r="KJQ12" s="11"/>
      <c r="KJR12" s="11"/>
      <c r="KJS12" s="11"/>
      <c r="KJT12" s="11"/>
      <c r="KJU12" s="11"/>
      <c r="KJV12" s="11"/>
      <c r="KJW12" s="11"/>
      <c r="KJX12" s="11"/>
      <c r="KJY12" s="11"/>
      <c r="KJZ12" s="11"/>
      <c r="KKA12" s="11"/>
      <c r="KKB12" s="11"/>
      <c r="KKC12" s="11"/>
      <c r="KKD12" s="11"/>
      <c r="KKE12" s="11"/>
      <c r="KKF12" s="11"/>
      <c r="KKG12" s="11"/>
      <c r="KKH12" s="11"/>
      <c r="KKI12" s="11"/>
      <c r="KKJ12" s="11"/>
      <c r="KKK12" s="11"/>
      <c r="KKL12" s="11"/>
      <c r="KKM12" s="11"/>
      <c r="KKN12" s="11"/>
      <c r="KKO12" s="11"/>
      <c r="KKP12" s="11"/>
      <c r="KKQ12" s="11"/>
      <c r="KKR12" s="11"/>
      <c r="KKS12" s="11"/>
      <c r="KKT12" s="11"/>
      <c r="KKU12" s="11"/>
      <c r="KKV12" s="11"/>
      <c r="KKW12" s="11"/>
      <c r="KKX12" s="11"/>
      <c r="KKY12" s="11"/>
      <c r="KKZ12" s="11"/>
      <c r="KLA12" s="11"/>
      <c r="KLB12" s="11"/>
      <c r="KLC12" s="11"/>
      <c r="KLD12" s="11"/>
      <c r="KLE12" s="11"/>
      <c r="KLF12" s="11"/>
      <c r="KLG12" s="11"/>
      <c r="KLH12" s="11"/>
      <c r="KLI12" s="11"/>
      <c r="KLJ12" s="11"/>
      <c r="KLK12" s="11"/>
      <c r="KLL12" s="11"/>
      <c r="KLM12" s="11"/>
      <c r="KLN12" s="11"/>
      <c r="KLO12" s="11"/>
      <c r="KLP12" s="11"/>
      <c r="KLQ12" s="11"/>
      <c r="KLR12" s="11"/>
      <c r="KLS12" s="11"/>
      <c r="KLT12" s="11"/>
      <c r="KLU12" s="11"/>
      <c r="KLV12" s="11"/>
      <c r="KLW12" s="11"/>
      <c r="KLX12" s="11"/>
      <c r="KLY12" s="11"/>
      <c r="KLZ12" s="11"/>
      <c r="KMA12" s="11"/>
      <c r="KMB12" s="11"/>
      <c r="KMC12" s="11"/>
      <c r="KMD12" s="11"/>
      <c r="KME12" s="11"/>
      <c r="KMF12" s="11"/>
      <c r="KMG12" s="11"/>
      <c r="KMH12" s="11"/>
      <c r="KMI12" s="11"/>
      <c r="KMJ12" s="11"/>
      <c r="KMK12" s="11"/>
      <c r="KML12" s="11"/>
      <c r="KMM12" s="11"/>
      <c r="KMN12" s="11"/>
      <c r="KMO12" s="11"/>
      <c r="KMP12" s="11"/>
      <c r="KMQ12" s="11"/>
      <c r="KMR12" s="11"/>
      <c r="KMS12" s="11"/>
      <c r="KMT12" s="11"/>
      <c r="KMU12" s="11"/>
      <c r="KMV12" s="11"/>
      <c r="KMW12" s="11"/>
      <c r="KMX12" s="11"/>
      <c r="KMY12" s="11"/>
      <c r="KMZ12" s="11"/>
      <c r="KNA12" s="11"/>
      <c r="KNB12" s="11"/>
      <c r="KNC12" s="11"/>
      <c r="KND12" s="11"/>
      <c r="KNE12" s="11"/>
      <c r="KNF12" s="11"/>
      <c r="KNG12" s="11"/>
      <c r="KNH12" s="11"/>
      <c r="KNI12" s="11"/>
      <c r="KNJ12" s="11"/>
      <c r="KNK12" s="11"/>
      <c r="KNL12" s="11"/>
      <c r="KNM12" s="11"/>
      <c r="KNN12" s="11"/>
      <c r="KNO12" s="11"/>
      <c r="KNP12" s="11"/>
      <c r="KNQ12" s="11"/>
      <c r="KNR12" s="11"/>
      <c r="KNS12" s="11"/>
      <c r="KNT12" s="11"/>
      <c r="KNU12" s="11"/>
      <c r="KNV12" s="11"/>
      <c r="KNW12" s="11"/>
      <c r="KNX12" s="11"/>
      <c r="KNY12" s="11"/>
      <c r="KNZ12" s="11"/>
      <c r="KOA12" s="11"/>
      <c r="KOB12" s="11"/>
      <c r="KOC12" s="11"/>
      <c r="KOD12" s="11"/>
      <c r="KOE12" s="11"/>
      <c r="KOF12" s="11"/>
      <c r="KOG12" s="11"/>
      <c r="KOH12" s="11"/>
      <c r="KOI12" s="11"/>
      <c r="KOJ12" s="11"/>
      <c r="KOK12" s="11"/>
      <c r="KOL12" s="11"/>
      <c r="KOM12" s="11"/>
      <c r="KON12" s="11"/>
      <c r="KOO12" s="11"/>
      <c r="KOP12" s="11"/>
      <c r="KOQ12" s="11"/>
      <c r="KOR12" s="11"/>
      <c r="KOS12" s="11"/>
      <c r="KOT12" s="11"/>
      <c r="KOU12" s="11"/>
      <c r="KOV12" s="11"/>
      <c r="KOW12" s="11"/>
      <c r="KOX12" s="11"/>
      <c r="KOY12" s="11"/>
      <c r="KOZ12" s="11"/>
      <c r="KPA12" s="11"/>
      <c r="KPB12" s="11"/>
      <c r="KPC12" s="11"/>
      <c r="KPD12" s="11"/>
      <c r="KPE12" s="11"/>
      <c r="KPF12" s="11"/>
      <c r="KPG12" s="11"/>
      <c r="KPH12" s="11"/>
      <c r="KPI12" s="11"/>
      <c r="KPJ12" s="11"/>
      <c r="KPK12" s="11"/>
      <c r="KPL12" s="11"/>
      <c r="KPM12" s="11"/>
      <c r="KPN12" s="11"/>
      <c r="KPO12" s="11"/>
      <c r="KPP12" s="11"/>
      <c r="KPQ12" s="11"/>
      <c r="KPR12" s="11"/>
      <c r="KPS12" s="11"/>
      <c r="KPT12" s="11"/>
      <c r="KPU12" s="11"/>
      <c r="KPV12" s="11"/>
      <c r="KPW12" s="11"/>
      <c r="KPX12" s="11"/>
      <c r="KPY12" s="11"/>
      <c r="KPZ12" s="11"/>
      <c r="KQA12" s="11"/>
      <c r="KQB12" s="11"/>
      <c r="KQC12" s="11"/>
      <c r="KQD12" s="11"/>
      <c r="KQE12" s="11"/>
      <c r="KQF12" s="11"/>
      <c r="KQG12" s="11"/>
      <c r="KQH12" s="11"/>
      <c r="KQI12" s="11"/>
      <c r="KQJ12" s="11"/>
      <c r="KQK12" s="11"/>
      <c r="KQL12" s="11"/>
      <c r="KQM12" s="11"/>
      <c r="KQN12" s="11"/>
      <c r="KQO12" s="11"/>
      <c r="KQP12" s="11"/>
      <c r="KQQ12" s="11"/>
      <c r="KQR12" s="11"/>
      <c r="KQS12" s="11"/>
      <c r="KQT12" s="11"/>
      <c r="KQU12" s="11"/>
      <c r="KQV12" s="11"/>
      <c r="KQW12" s="11"/>
      <c r="KQX12" s="11"/>
      <c r="KQY12" s="11"/>
      <c r="KQZ12" s="11"/>
      <c r="KRA12" s="11"/>
      <c r="KRB12" s="11"/>
      <c r="KRC12" s="11"/>
      <c r="KRD12" s="11"/>
      <c r="KRE12" s="11"/>
      <c r="KRF12" s="11"/>
      <c r="KRG12" s="11"/>
      <c r="KRH12" s="11"/>
      <c r="KRI12" s="11"/>
      <c r="KRJ12" s="11"/>
      <c r="KRK12" s="11"/>
      <c r="KRL12" s="11"/>
      <c r="KRM12" s="11"/>
      <c r="KRN12" s="11"/>
      <c r="KRO12" s="11"/>
      <c r="KRP12" s="11"/>
      <c r="KRQ12" s="11"/>
      <c r="KRR12" s="11"/>
      <c r="KRS12" s="11"/>
      <c r="KRT12" s="11"/>
      <c r="KRU12" s="11"/>
      <c r="KRV12" s="11"/>
      <c r="KRW12" s="11"/>
      <c r="KRX12" s="11"/>
      <c r="KRY12" s="11"/>
      <c r="KRZ12" s="11"/>
      <c r="KSA12" s="11"/>
      <c r="KSB12" s="11"/>
      <c r="KSC12" s="11"/>
      <c r="KSD12" s="11"/>
      <c r="KSE12" s="11"/>
      <c r="KSF12" s="11"/>
      <c r="KSG12" s="11"/>
      <c r="KSH12" s="11"/>
      <c r="KSI12" s="11"/>
      <c r="KSJ12" s="11"/>
      <c r="KSK12" s="11"/>
      <c r="KSL12" s="11"/>
      <c r="KSM12" s="11"/>
      <c r="KSN12" s="11"/>
      <c r="KSO12" s="11"/>
      <c r="KSP12" s="11"/>
      <c r="KSQ12" s="11"/>
      <c r="KSR12" s="11"/>
      <c r="KSS12" s="11"/>
      <c r="KST12" s="11"/>
      <c r="KSU12" s="11"/>
      <c r="KSV12" s="11"/>
      <c r="KSW12" s="11"/>
      <c r="KSX12" s="11"/>
      <c r="KSY12" s="11"/>
      <c r="KSZ12" s="11"/>
      <c r="KTA12" s="11"/>
      <c r="KTB12" s="11"/>
      <c r="KTC12" s="11"/>
      <c r="KTD12" s="11"/>
      <c r="KTE12" s="11"/>
      <c r="KTF12" s="11"/>
      <c r="KTG12" s="11"/>
      <c r="KTH12" s="11"/>
      <c r="KTI12" s="11"/>
      <c r="KTJ12" s="11"/>
      <c r="KTK12" s="11"/>
      <c r="KTL12" s="11"/>
      <c r="KTM12" s="11"/>
      <c r="KTN12" s="11"/>
      <c r="KTO12" s="11"/>
      <c r="KTP12" s="11"/>
      <c r="KTQ12" s="11"/>
      <c r="KTR12" s="11"/>
      <c r="KTS12" s="11"/>
      <c r="KTT12" s="11"/>
      <c r="KTU12" s="11"/>
      <c r="KTV12" s="11"/>
      <c r="KTW12" s="11"/>
      <c r="KTX12" s="11"/>
      <c r="KTY12" s="11"/>
      <c r="KTZ12" s="11"/>
      <c r="KUA12" s="11"/>
      <c r="KUB12" s="11"/>
      <c r="KUC12" s="11"/>
      <c r="KUD12" s="11"/>
      <c r="KUE12" s="11"/>
      <c r="KUF12" s="11"/>
      <c r="KUG12" s="11"/>
      <c r="KUH12" s="11"/>
      <c r="KUI12" s="11"/>
      <c r="KUJ12" s="11"/>
      <c r="KUK12" s="11"/>
      <c r="KUL12" s="11"/>
      <c r="KUM12" s="11"/>
      <c r="KUN12" s="11"/>
      <c r="KUO12" s="11"/>
      <c r="KUP12" s="11"/>
      <c r="KUQ12" s="11"/>
      <c r="KUR12" s="11"/>
      <c r="KUS12" s="11"/>
      <c r="KUT12" s="11"/>
      <c r="KUU12" s="11"/>
      <c r="KUV12" s="11"/>
      <c r="KUW12" s="11"/>
      <c r="KUX12" s="11"/>
      <c r="KUY12" s="11"/>
      <c r="KUZ12" s="11"/>
      <c r="KVA12" s="11"/>
      <c r="KVB12" s="11"/>
      <c r="KVC12" s="11"/>
      <c r="KVD12" s="11"/>
      <c r="KVE12" s="11"/>
      <c r="KVF12" s="11"/>
      <c r="KVG12" s="11"/>
      <c r="KVH12" s="11"/>
      <c r="KVI12" s="11"/>
      <c r="KVJ12" s="11"/>
      <c r="KVK12" s="11"/>
      <c r="KVL12" s="11"/>
      <c r="KVM12" s="11"/>
      <c r="KVN12" s="11"/>
      <c r="KVO12" s="11"/>
      <c r="KVP12" s="11"/>
      <c r="KVQ12" s="11"/>
      <c r="KVR12" s="11"/>
      <c r="KVS12" s="11"/>
      <c r="KVT12" s="11"/>
      <c r="KVU12" s="11"/>
      <c r="KVV12" s="11"/>
      <c r="KVW12" s="11"/>
      <c r="KVX12" s="11"/>
      <c r="KVY12" s="11"/>
      <c r="KVZ12" s="11"/>
      <c r="KWA12" s="11"/>
      <c r="KWB12" s="11"/>
      <c r="KWC12" s="11"/>
      <c r="KWD12" s="11"/>
      <c r="KWE12" s="11"/>
      <c r="KWF12" s="11"/>
      <c r="KWG12" s="11"/>
      <c r="KWH12" s="11"/>
      <c r="KWI12" s="11"/>
      <c r="KWJ12" s="11"/>
      <c r="KWK12" s="11"/>
      <c r="KWL12" s="11"/>
      <c r="KWM12" s="11"/>
      <c r="KWN12" s="11"/>
      <c r="KWO12" s="11"/>
      <c r="KWP12" s="11"/>
      <c r="KWQ12" s="11"/>
      <c r="KWR12" s="11"/>
      <c r="KWS12" s="11"/>
      <c r="KWT12" s="11"/>
      <c r="KWU12" s="11"/>
      <c r="KWV12" s="11"/>
      <c r="KWW12" s="11"/>
      <c r="KWX12" s="11"/>
      <c r="KWY12" s="11"/>
      <c r="KWZ12" s="11"/>
      <c r="KXA12" s="11"/>
      <c r="KXB12" s="11"/>
      <c r="KXC12" s="11"/>
      <c r="KXD12" s="11"/>
      <c r="KXE12" s="11"/>
      <c r="KXF12" s="11"/>
      <c r="KXG12" s="11"/>
      <c r="KXH12" s="11"/>
      <c r="KXI12" s="11"/>
      <c r="KXJ12" s="11"/>
      <c r="KXK12" s="11"/>
      <c r="KXL12" s="11"/>
      <c r="KXM12" s="11"/>
      <c r="KXN12" s="11"/>
      <c r="KXO12" s="11"/>
      <c r="KXP12" s="11"/>
      <c r="KXQ12" s="11"/>
      <c r="KXR12" s="11"/>
      <c r="KXS12" s="11"/>
      <c r="KXT12" s="11"/>
      <c r="KXU12" s="11"/>
      <c r="KXV12" s="11"/>
      <c r="KXW12" s="11"/>
      <c r="KXX12" s="11"/>
      <c r="KXY12" s="11"/>
      <c r="KXZ12" s="11"/>
      <c r="KYA12" s="11"/>
      <c r="KYB12" s="11"/>
      <c r="KYC12" s="11"/>
      <c r="KYD12" s="11"/>
      <c r="KYE12" s="11"/>
      <c r="KYF12" s="11"/>
      <c r="KYG12" s="11"/>
      <c r="KYH12" s="11"/>
      <c r="KYI12" s="11"/>
      <c r="KYJ12" s="11"/>
      <c r="KYK12" s="11"/>
      <c r="KYL12" s="11"/>
      <c r="KYM12" s="11"/>
      <c r="KYN12" s="11"/>
      <c r="KYO12" s="11"/>
      <c r="KYP12" s="11"/>
      <c r="KYQ12" s="11"/>
      <c r="KYR12" s="11"/>
      <c r="KYS12" s="11"/>
      <c r="KYT12" s="11"/>
      <c r="KYU12" s="11"/>
      <c r="KYV12" s="11"/>
      <c r="KYW12" s="11"/>
      <c r="KYX12" s="11"/>
      <c r="KYY12" s="11"/>
      <c r="KYZ12" s="11"/>
      <c r="KZA12" s="11"/>
      <c r="KZB12" s="11"/>
      <c r="KZC12" s="11"/>
      <c r="KZD12" s="11"/>
      <c r="KZE12" s="11"/>
      <c r="KZF12" s="11"/>
      <c r="KZG12" s="11"/>
      <c r="KZH12" s="11"/>
      <c r="KZI12" s="11"/>
      <c r="KZJ12" s="11"/>
      <c r="KZK12" s="11"/>
      <c r="KZL12" s="11"/>
      <c r="KZM12" s="11"/>
      <c r="KZN12" s="11"/>
      <c r="KZO12" s="11"/>
      <c r="KZP12" s="11"/>
      <c r="KZQ12" s="11"/>
      <c r="KZR12" s="11"/>
      <c r="KZS12" s="11"/>
      <c r="KZT12" s="11"/>
      <c r="KZU12" s="11"/>
      <c r="KZV12" s="11"/>
      <c r="KZW12" s="11"/>
      <c r="KZX12" s="11"/>
      <c r="KZY12" s="11"/>
      <c r="KZZ12" s="11"/>
      <c r="LAA12" s="11"/>
      <c r="LAB12" s="11"/>
      <c r="LAC12" s="11"/>
      <c r="LAD12" s="11"/>
      <c r="LAE12" s="11"/>
      <c r="LAF12" s="11"/>
      <c r="LAG12" s="11"/>
      <c r="LAH12" s="11"/>
      <c r="LAI12" s="11"/>
      <c r="LAJ12" s="11"/>
      <c r="LAK12" s="11"/>
      <c r="LAL12" s="11"/>
      <c r="LAM12" s="11"/>
      <c r="LAN12" s="11"/>
      <c r="LAO12" s="11"/>
      <c r="LAP12" s="11"/>
      <c r="LAQ12" s="11"/>
      <c r="LAR12" s="11"/>
      <c r="LAS12" s="11"/>
      <c r="LAT12" s="11"/>
      <c r="LAU12" s="11"/>
      <c r="LAV12" s="11"/>
      <c r="LAW12" s="11"/>
      <c r="LAX12" s="11"/>
      <c r="LAY12" s="11"/>
      <c r="LAZ12" s="11"/>
      <c r="LBA12" s="11"/>
      <c r="LBB12" s="11"/>
      <c r="LBC12" s="11"/>
      <c r="LBD12" s="11"/>
      <c r="LBE12" s="11"/>
      <c r="LBF12" s="11"/>
      <c r="LBG12" s="11"/>
      <c r="LBH12" s="11"/>
      <c r="LBI12" s="11"/>
      <c r="LBJ12" s="11"/>
      <c r="LBK12" s="11"/>
      <c r="LBL12" s="11"/>
      <c r="LBM12" s="11"/>
      <c r="LBN12" s="11"/>
      <c r="LBO12" s="11"/>
      <c r="LBP12" s="11"/>
      <c r="LBQ12" s="11"/>
      <c r="LBR12" s="11"/>
      <c r="LBS12" s="11"/>
      <c r="LBT12" s="11"/>
      <c r="LBU12" s="11"/>
      <c r="LBV12" s="11"/>
      <c r="LBW12" s="11"/>
      <c r="LBX12" s="11"/>
      <c r="LBY12" s="11"/>
      <c r="LBZ12" s="11"/>
      <c r="LCA12" s="11"/>
      <c r="LCB12" s="11"/>
      <c r="LCC12" s="11"/>
      <c r="LCD12" s="11"/>
      <c r="LCE12" s="11"/>
      <c r="LCF12" s="11"/>
      <c r="LCG12" s="11"/>
      <c r="LCH12" s="11"/>
      <c r="LCI12" s="11"/>
      <c r="LCJ12" s="11"/>
      <c r="LCK12" s="11"/>
      <c r="LCL12" s="11"/>
      <c r="LCM12" s="11"/>
      <c r="LCN12" s="11"/>
      <c r="LCO12" s="11"/>
      <c r="LCP12" s="11"/>
      <c r="LCQ12" s="11"/>
      <c r="LCR12" s="11"/>
      <c r="LCS12" s="11"/>
      <c r="LCT12" s="11"/>
      <c r="LCU12" s="11"/>
      <c r="LCV12" s="11"/>
      <c r="LCW12" s="11"/>
      <c r="LCX12" s="11"/>
      <c r="LCY12" s="11"/>
      <c r="LCZ12" s="11"/>
      <c r="LDA12" s="11"/>
      <c r="LDB12" s="11"/>
      <c r="LDC12" s="11"/>
      <c r="LDD12" s="11"/>
      <c r="LDE12" s="11"/>
      <c r="LDF12" s="11"/>
      <c r="LDG12" s="11"/>
      <c r="LDH12" s="11"/>
      <c r="LDI12" s="11"/>
      <c r="LDJ12" s="11"/>
      <c r="LDK12" s="11"/>
      <c r="LDL12" s="11"/>
      <c r="LDM12" s="11"/>
      <c r="LDN12" s="11"/>
      <c r="LDO12" s="11"/>
      <c r="LDP12" s="11"/>
      <c r="LDQ12" s="11"/>
      <c r="LDR12" s="11"/>
      <c r="LDS12" s="11"/>
      <c r="LDT12" s="11"/>
      <c r="LDU12" s="11"/>
      <c r="LDV12" s="11"/>
      <c r="LDW12" s="11"/>
      <c r="LDX12" s="11"/>
      <c r="LDY12" s="11"/>
      <c r="LDZ12" s="11"/>
      <c r="LEA12" s="11"/>
      <c r="LEB12" s="11"/>
      <c r="LEC12" s="11"/>
      <c r="LED12" s="11"/>
      <c r="LEE12" s="11"/>
      <c r="LEF12" s="11"/>
      <c r="LEG12" s="11"/>
      <c r="LEH12" s="11"/>
      <c r="LEI12" s="11"/>
      <c r="LEJ12" s="11"/>
      <c r="LEK12" s="11"/>
      <c r="LEL12" s="11"/>
      <c r="LEM12" s="11"/>
      <c r="LEN12" s="11"/>
      <c r="LEO12" s="11"/>
      <c r="LEP12" s="11"/>
      <c r="LEQ12" s="11"/>
      <c r="LER12" s="11"/>
      <c r="LES12" s="11"/>
      <c r="LET12" s="11"/>
      <c r="LEU12" s="11"/>
      <c r="LEV12" s="11"/>
      <c r="LEW12" s="11"/>
      <c r="LEX12" s="11"/>
      <c r="LEY12" s="11"/>
      <c r="LEZ12" s="11"/>
      <c r="LFA12" s="11"/>
      <c r="LFB12" s="11"/>
      <c r="LFC12" s="11"/>
      <c r="LFD12" s="11"/>
      <c r="LFE12" s="11"/>
      <c r="LFF12" s="11"/>
      <c r="LFG12" s="11"/>
      <c r="LFH12" s="11"/>
      <c r="LFI12" s="11"/>
      <c r="LFJ12" s="11"/>
      <c r="LFK12" s="11"/>
      <c r="LFL12" s="11"/>
      <c r="LFM12" s="11"/>
      <c r="LFN12" s="11"/>
      <c r="LFO12" s="11"/>
      <c r="LFP12" s="11"/>
      <c r="LFQ12" s="11"/>
      <c r="LFR12" s="11"/>
      <c r="LFS12" s="11"/>
      <c r="LFT12" s="11"/>
      <c r="LFU12" s="11"/>
      <c r="LFV12" s="11"/>
      <c r="LFW12" s="11"/>
      <c r="LFX12" s="11"/>
      <c r="LFY12" s="11"/>
      <c r="LFZ12" s="11"/>
      <c r="LGA12" s="11"/>
      <c r="LGB12" s="11"/>
      <c r="LGC12" s="11"/>
      <c r="LGD12" s="11"/>
      <c r="LGE12" s="11"/>
      <c r="LGF12" s="11"/>
      <c r="LGG12" s="11"/>
      <c r="LGH12" s="11"/>
      <c r="LGI12" s="11"/>
      <c r="LGJ12" s="11"/>
      <c r="LGK12" s="11"/>
      <c r="LGL12" s="11"/>
      <c r="LGM12" s="11"/>
      <c r="LGN12" s="11"/>
      <c r="LGO12" s="11"/>
      <c r="LGP12" s="11"/>
      <c r="LGQ12" s="11"/>
      <c r="LGR12" s="11"/>
      <c r="LGS12" s="11"/>
      <c r="LGT12" s="11"/>
      <c r="LGU12" s="11"/>
      <c r="LGV12" s="11"/>
      <c r="LGW12" s="11"/>
      <c r="LGX12" s="11"/>
      <c r="LGY12" s="11"/>
      <c r="LGZ12" s="11"/>
      <c r="LHA12" s="11"/>
      <c r="LHB12" s="11"/>
      <c r="LHC12" s="11"/>
      <c r="LHD12" s="11"/>
      <c r="LHE12" s="11"/>
      <c r="LHF12" s="11"/>
      <c r="LHG12" s="11"/>
      <c r="LHH12" s="11"/>
      <c r="LHI12" s="11"/>
      <c r="LHJ12" s="11"/>
      <c r="LHK12" s="11"/>
      <c r="LHL12" s="11"/>
      <c r="LHM12" s="11"/>
      <c r="LHN12" s="11"/>
      <c r="LHO12" s="11"/>
      <c r="LHP12" s="11"/>
      <c r="LHQ12" s="11"/>
      <c r="LHR12" s="11"/>
      <c r="LHS12" s="11"/>
      <c r="LHT12" s="11"/>
      <c r="LHU12" s="11"/>
      <c r="LHV12" s="11"/>
      <c r="LHW12" s="11"/>
      <c r="LHX12" s="11"/>
      <c r="LHY12" s="11"/>
      <c r="LHZ12" s="11"/>
      <c r="LIA12" s="11"/>
      <c r="LIB12" s="11"/>
      <c r="LIC12" s="11"/>
      <c r="LID12" s="11"/>
      <c r="LIE12" s="11"/>
      <c r="LIF12" s="11"/>
      <c r="LIG12" s="11"/>
      <c r="LIH12" s="11"/>
      <c r="LII12" s="11"/>
      <c r="LIJ12" s="11"/>
      <c r="LIK12" s="11"/>
      <c r="LIL12" s="11"/>
      <c r="LIM12" s="11"/>
      <c r="LIN12" s="11"/>
      <c r="LIO12" s="11"/>
      <c r="LIP12" s="11"/>
      <c r="LIQ12" s="11"/>
      <c r="LIR12" s="11"/>
      <c r="LIS12" s="11"/>
      <c r="LIT12" s="11"/>
      <c r="LIU12" s="11"/>
      <c r="LIV12" s="11"/>
      <c r="LIW12" s="11"/>
      <c r="LIX12" s="11"/>
      <c r="LIY12" s="11"/>
      <c r="LIZ12" s="11"/>
      <c r="LJA12" s="11"/>
      <c r="LJB12" s="11"/>
      <c r="LJC12" s="11"/>
      <c r="LJD12" s="11"/>
      <c r="LJE12" s="11"/>
      <c r="LJF12" s="11"/>
      <c r="LJG12" s="11"/>
      <c r="LJH12" s="11"/>
      <c r="LJI12" s="11"/>
      <c r="LJJ12" s="11"/>
      <c r="LJK12" s="11"/>
      <c r="LJL12" s="11"/>
      <c r="LJM12" s="11"/>
      <c r="LJN12" s="11"/>
      <c r="LJO12" s="11"/>
      <c r="LJP12" s="11"/>
      <c r="LJQ12" s="11"/>
      <c r="LJR12" s="11"/>
      <c r="LJS12" s="11"/>
      <c r="LJT12" s="11"/>
      <c r="LJU12" s="11"/>
      <c r="LJV12" s="11"/>
      <c r="LJW12" s="11"/>
      <c r="LJX12" s="11"/>
      <c r="LJY12" s="11"/>
      <c r="LJZ12" s="11"/>
      <c r="LKA12" s="11"/>
      <c r="LKB12" s="11"/>
      <c r="LKC12" s="11"/>
      <c r="LKD12" s="11"/>
      <c r="LKE12" s="11"/>
      <c r="LKF12" s="11"/>
      <c r="LKG12" s="11"/>
      <c r="LKH12" s="11"/>
      <c r="LKI12" s="11"/>
      <c r="LKJ12" s="11"/>
      <c r="LKK12" s="11"/>
      <c r="LKL12" s="11"/>
      <c r="LKM12" s="11"/>
      <c r="LKN12" s="11"/>
      <c r="LKO12" s="11"/>
      <c r="LKP12" s="11"/>
      <c r="LKQ12" s="11"/>
      <c r="LKR12" s="11"/>
      <c r="LKS12" s="11"/>
      <c r="LKT12" s="11"/>
      <c r="LKU12" s="11"/>
      <c r="LKV12" s="11"/>
      <c r="LKW12" s="11"/>
      <c r="LKX12" s="11"/>
      <c r="LKY12" s="11"/>
      <c r="LKZ12" s="11"/>
      <c r="LLA12" s="11"/>
      <c r="LLB12" s="11"/>
      <c r="LLC12" s="11"/>
      <c r="LLD12" s="11"/>
      <c r="LLE12" s="11"/>
      <c r="LLF12" s="11"/>
      <c r="LLG12" s="11"/>
      <c r="LLH12" s="11"/>
      <c r="LLI12" s="11"/>
      <c r="LLJ12" s="11"/>
      <c r="LLK12" s="11"/>
      <c r="LLL12" s="11"/>
      <c r="LLM12" s="11"/>
      <c r="LLN12" s="11"/>
      <c r="LLO12" s="11"/>
      <c r="LLP12" s="11"/>
      <c r="LLQ12" s="11"/>
      <c r="LLR12" s="11"/>
      <c r="LLS12" s="11"/>
      <c r="LLT12" s="11"/>
      <c r="LLU12" s="11"/>
      <c r="LLV12" s="11"/>
      <c r="LLW12" s="11"/>
      <c r="LLX12" s="11"/>
      <c r="LLY12" s="11"/>
      <c r="LLZ12" s="11"/>
      <c r="LMA12" s="11"/>
      <c r="LMB12" s="11"/>
      <c r="LMC12" s="11"/>
      <c r="LMD12" s="11"/>
      <c r="LME12" s="11"/>
      <c r="LMF12" s="11"/>
      <c r="LMG12" s="11"/>
      <c r="LMH12" s="11"/>
      <c r="LMI12" s="11"/>
      <c r="LMJ12" s="11"/>
      <c r="LMK12" s="11"/>
      <c r="LML12" s="11"/>
      <c r="LMM12" s="11"/>
      <c r="LMN12" s="11"/>
      <c r="LMO12" s="11"/>
      <c r="LMP12" s="11"/>
      <c r="LMQ12" s="11"/>
      <c r="LMR12" s="11"/>
      <c r="LMS12" s="11"/>
      <c r="LMT12" s="11"/>
      <c r="LMU12" s="11"/>
      <c r="LMV12" s="11"/>
      <c r="LMW12" s="11"/>
      <c r="LMX12" s="11"/>
      <c r="LMY12" s="11"/>
      <c r="LMZ12" s="11"/>
      <c r="LNA12" s="11"/>
      <c r="LNB12" s="11"/>
      <c r="LNC12" s="11"/>
      <c r="LND12" s="11"/>
      <c r="LNE12" s="11"/>
      <c r="LNF12" s="11"/>
      <c r="LNG12" s="11"/>
      <c r="LNH12" s="11"/>
      <c r="LNI12" s="11"/>
      <c r="LNJ12" s="11"/>
      <c r="LNK12" s="11"/>
      <c r="LNL12" s="11"/>
      <c r="LNM12" s="11"/>
      <c r="LNN12" s="11"/>
      <c r="LNO12" s="11"/>
      <c r="LNP12" s="11"/>
      <c r="LNQ12" s="11"/>
      <c r="LNR12" s="11"/>
      <c r="LNS12" s="11"/>
      <c r="LNT12" s="11"/>
      <c r="LNU12" s="11"/>
      <c r="LNV12" s="11"/>
      <c r="LNW12" s="11"/>
      <c r="LNX12" s="11"/>
      <c r="LNY12" s="11"/>
      <c r="LNZ12" s="11"/>
      <c r="LOA12" s="11"/>
      <c r="LOB12" s="11"/>
      <c r="LOC12" s="11"/>
      <c r="LOD12" s="11"/>
      <c r="LOE12" s="11"/>
      <c r="LOF12" s="11"/>
      <c r="LOG12" s="11"/>
      <c r="LOH12" s="11"/>
      <c r="LOI12" s="11"/>
      <c r="LOJ12" s="11"/>
      <c r="LOK12" s="11"/>
      <c r="LOL12" s="11"/>
      <c r="LOM12" s="11"/>
      <c r="LON12" s="11"/>
      <c r="LOO12" s="11"/>
      <c r="LOP12" s="11"/>
      <c r="LOQ12" s="11"/>
      <c r="LOR12" s="11"/>
      <c r="LOS12" s="11"/>
      <c r="LOT12" s="11"/>
      <c r="LOU12" s="11"/>
      <c r="LOV12" s="11"/>
      <c r="LOW12" s="11"/>
      <c r="LOX12" s="11"/>
      <c r="LOY12" s="11"/>
      <c r="LOZ12" s="11"/>
      <c r="LPA12" s="11"/>
      <c r="LPB12" s="11"/>
      <c r="LPC12" s="11"/>
      <c r="LPD12" s="11"/>
      <c r="LPE12" s="11"/>
      <c r="LPF12" s="11"/>
      <c r="LPG12" s="11"/>
      <c r="LPH12" s="11"/>
      <c r="LPI12" s="11"/>
      <c r="LPJ12" s="11"/>
      <c r="LPK12" s="11"/>
      <c r="LPL12" s="11"/>
      <c r="LPM12" s="11"/>
      <c r="LPN12" s="11"/>
      <c r="LPO12" s="11"/>
      <c r="LPP12" s="11"/>
      <c r="LPQ12" s="11"/>
      <c r="LPR12" s="11"/>
      <c r="LPS12" s="11"/>
      <c r="LPT12" s="11"/>
      <c r="LPU12" s="11"/>
      <c r="LPV12" s="11"/>
      <c r="LPW12" s="11"/>
      <c r="LPX12" s="11"/>
      <c r="LPY12" s="11"/>
      <c r="LPZ12" s="11"/>
      <c r="LQA12" s="11"/>
      <c r="LQB12" s="11"/>
      <c r="LQC12" s="11"/>
      <c r="LQD12" s="11"/>
      <c r="LQE12" s="11"/>
      <c r="LQF12" s="11"/>
      <c r="LQG12" s="11"/>
      <c r="LQH12" s="11"/>
      <c r="LQI12" s="11"/>
      <c r="LQJ12" s="11"/>
      <c r="LQK12" s="11"/>
      <c r="LQL12" s="11"/>
      <c r="LQM12" s="11"/>
      <c r="LQN12" s="11"/>
      <c r="LQO12" s="11"/>
      <c r="LQP12" s="11"/>
      <c r="LQQ12" s="11"/>
      <c r="LQR12" s="11"/>
      <c r="LQS12" s="11"/>
      <c r="LQT12" s="11"/>
      <c r="LQU12" s="11"/>
      <c r="LQV12" s="11"/>
      <c r="LQW12" s="11"/>
      <c r="LQX12" s="11"/>
      <c r="LQY12" s="11"/>
      <c r="LQZ12" s="11"/>
      <c r="LRA12" s="11"/>
      <c r="LRB12" s="11"/>
      <c r="LRC12" s="11"/>
      <c r="LRD12" s="11"/>
      <c r="LRE12" s="11"/>
      <c r="LRF12" s="11"/>
      <c r="LRG12" s="11"/>
      <c r="LRH12" s="11"/>
      <c r="LRI12" s="11"/>
      <c r="LRJ12" s="11"/>
      <c r="LRK12" s="11"/>
      <c r="LRL12" s="11"/>
      <c r="LRM12" s="11"/>
      <c r="LRN12" s="11"/>
      <c r="LRO12" s="11"/>
      <c r="LRP12" s="11"/>
      <c r="LRQ12" s="11"/>
      <c r="LRR12" s="11"/>
      <c r="LRS12" s="11"/>
      <c r="LRT12" s="11"/>
      <c r="LRU12" s="11"/>
      <c r="LRV12" s="11"/>
      <c r="LRW12" s="11"/>
      <c r="LRX12" s="11"/>
      <c r="LRY12" s="11"/>
      <c r="LRZ12" s="11"/>
      <c r="LSA12" s="11"/>
      <c r="LSB12" s="11"/>
      <c r="LSC12" s="11"/>
      <c r="LSD12" s="11"/>
      <c r="LSE12" s="11"/>
      <c r="LSF12" s="11"/>
      <c r="LSG12" s="11"/>
      <c r="LSH12" s="11"/>
      <c r="LSI12" s="11"/>
      <c r="LSJ12" s="11"/>
      <c r="LSK12" s="11"/>
      <c r="LSL12" s="11"/>
      <c r="LSM12" s="11"/>
      <c r="LSN12" s="11"/>
      <c r="LSO12" s="11"/>
      <c r="LSP12" s="11"/>
      <c r="LSQ12" s="11"/>
      <c r="LSR12" s="11"/>
      <c r="LSS12" s="11"/>
      <c r="LST12" s="11"/>
      <c r="LSU12" s="11"/>
      <c r="LSV12" s="11"/>
      <c r="LSW12" s="11"/>
      <c r="LSX12" s="11"/>
      <c r="LSY12" s="11"/>
      <c r="LSZ12" s="11"/>
      <c r="LTA12" s="11"/>
      <c r="LTB12" s="11"/>
      <c r="LTC12" s="11"/>
      <c r="LTD12" s="11"/>
      <c r="LTE12" s="11"/>
      <c r="LTF12" s="11"/>
      <c r="LTG12" s="11"/>
      <c r="LTH12" s="11"/>
      <c r="LTI12" s="11"/>
      <c r="LTJ12" s="11"/>
      <c r="LTK12" s="11"/>
      <c r="LTL12" s="11"/>
      <c r="LTM12" s="11"/>
      <c r="LTN12" s="11"/>
      <c r="LTO12" s="11"/>
      <c r="LTP12" s="11"/>
      <c r="LTQ12" s="11"/>
      <c r="LTR12" s="11"/>
      <c r="LTS12" s="11"/>
      <c r="LTT12" s="11"/>
      <c r="LTU12" s="11"/>
      <c r="LTV12" s="11"/>
      <c r="LTW12" s="11"/>
      <c r="LTX12" s="11"/>
      <c r="LTY12" s="11"/>
      <c r="LTZ12" s="11"/>
      <c r="LUA12" s="11"/>
      <c r="LUB12" s="11"/>
      <c r="LUC12" s="11"/>
      <c r="LUD12" s="11"/>
      <c r="LUE12" s="11"/>
      <c r="LUF12" s="11"/>
      <c r="LUG12" s="11"/>
      <c r="LUH12" s="11"/>
      <c r="LUI12" s="11"/>
      <c r="LUJ12" s="11"/>
      <c r="LUK12" s="11"/>
      <c r="LUL12" s="11"/>
      <c r="LUM12" s="11"/>
      <c r="LUN12" s="11"/>
      <c r="LUO12" s="11"/>
      <c r="LUP12" s="11"/>
      <c r="LUQ12" s="11"/>
      <c r="LUR12" s="11"/>
      <c r="LUS12" s="11"/>
      <c r="LUT12" s="11"/>
      <c r="LUU12" s="11"/>
      <c r="LUV12" s="11"/>
      <c r="LUW12" s="11"/>
      <c r="LUX12" s="11"/>
      <c r="LUY12" s="11"/>
      <c r="LUZ12" s="11"/>
      <c r="LVA12" s="11"/>
      <c r="LVB12" s="11"/>
      <c r="LVC12" s="11"/>
      <c r="LVD12" s="11"/>
      <c r="LVE12" s="11"/>
      <c r="LVF12" s="11"/>
      <c r="LVG12" s="11"/>
      <c r="LVH12" s="11"/>
      <c r="LVI12" s="11"/>
      <c r="LVJ12" s="11"/>
      <c r="LVK12" s="11"/>
      <c r="LVL12" s="11"/>
      <c r="LVM12" s="11"/>
      <c r="LVN12" s="11"/>
      <c r="LVO12" s="11"/>
      <c r="LVP12" s="11"/>
      <c r="LVQ12" s="11"/>
      <c r="LVR12" s="11"/>
      <c r="LVS12" s="11"/>
      <c r="LVT12" s="11"/>
      <c r="LVU12" s="11"/>
      <c r="LVV12" s="11"/>
      <c r="LVW12" s="11"/>
      <c r="LVX12" s="11"/>
      <c r="LVY12" s="11"/>
      <c r="LVZ12" s="11"/>
      <c r="LWA12" s="11"/>
      <c r="LWB12" s="11"/>
      <c r="LWC12" s="11"/>
      <c r="LWD12" s="11"/>
      <c r="LWE12" s="11"/>
      <c r="LWF12" s="11"/>
      <c r="LWG12" s="11"/>
      <c r="LWH12" s="11"/>
      <c r="LWI12" s="11"/>
      <c r="LWJ12" s="11"/>
      <c r="LWK12" s="11"/>
      <c r="LWL12" s="11"/>
      <c r="LWM12" s="11"/>
      <c r="LWN12" s="11"/>
      <c r="LWO12" s="11"/>
      <c r="LWP12" s="11"/>
      <c r="LWQ12" s="11"/>
      <c r="LWR12" s="11"/>
      <c r="LWS12" s="11"/>
      <c r="LWT12" s="11"/>
      <c r="LWU12" s="11"/>
      <c r="LWV12" s="11"/>
      <c r="LWW12" s="11"/>
      <c r="LWX12" s="11"/>
      <c r="LWY12" s="11"/>
      <c r="LWZ12" s="11"/>
      <c r="LXA12" s="11"/>
      <c r="LXB12" s="11"/>
      <c r="LXC12" s="11"/>
      <c r="LXD12" s="11"/>
      <c r="LXE12" s="11"/>
      <c r="LXF12" s="11"/>
      <c r="LXG12" s="11"/>
      <c r="LXH12" s="11"/>
      <c r="LXI12" s="11"/>
      <c r="LXJ12" s="11"/>
      <c r="LXK12" s="11"/>
      <c r="LXL12" s="11"/>
      <c r="LXM12" s="11"/>
      <c r="LXN12" s="11"/>
      <c r="LXO12" s="11"/>
      <c r="LXP12" s="11"/>
      <c r="LXQ12" s="11"/>
      <c r="LXR12" s="11"/>
      <c r="LXS12" s="11"/>
      <c r="LXT12" s="11"/>
      <c r="LXU12" s="11"/>
      <c r="LXV12" s="11"/>
      <c r="LXW12" s="11"/>
      <c r="LXX12" s="11"/>
      <c r="LXY12" s="11"/>
      <c r="LXZ12" s="11"/>
      <c r="LYA12" s="11"/>
      <c r="LYB12" s="11"/>
      <c r="LYC12" s="11"/>
      <c r="LYD12" s="11"/>
      <c r="LYE12" s="11"/>
      <c r="LYF12" s="11"/>
      <c r="LYG12" s="11"/>
      <c r="LYH12" s="11"/>
      <c r="LYI12" s="11"/>
      <c r="LYJ12" s="11"/>
      <c r="LYK12" s="11"/>
      <c r="LYL12" s="11"/>
      <c r="LYM12" s="11"/>
      <c r="LYN12" s="11"/>
      <c r="LYO12" s="11"/>
      <c r="LYP12" s="11"/>
      <c r="LYQ12" s="11"/>
      <c r="LYR12" s="11"/>
      <c r="LYS12" s="11"/>
      <c r="LYT12" s="11"/>
      <c r="LYU12" s="11"/>
      <c r="LYV12" s="11"/>
      <c r="LYW12" s="11"/>
      <c r="LYX12" s="11"/>
      <c r="LYY12" s="11"/>
      <c r="LYZ12" s="11"/>
      <c r="LZA12" s="11"/>
      <c r="LZB12" s="11"/>
      <c r="LZC12" s="11"/>
      <c r="LZD12" s="11"/>
      <c r="LZE12" s="11"/>
      <c r="LZF12" s="11"/>
      <c r="LZG12" s="11"/>
      <c r="LZH12" s="11"/>
      <c r="LZI12" s="11"/>
      <c r="LZJ12" s="11"/>
      <c r="LZK12" s="11"/>
      <c r="LZL12" s="11"/>
      <c r="LZM12" s="11"/>
      <c r="LZN12" s="11"/>
      <c r="LZO12" s="11"/>
      <c r="LZP12" s="11"/>
      <c r="LZQ12" s="11"/>
      <c r="LZR12" s="11"/>
      <c r="LZS12" s="11"/>
      <c r="LZT12" s="11"/>
      <c r="LZU12" s="11"/>
      <c r="LZV12" s="11"/>
      <c r="LZW12" s="11"/>
      <c r="LZX12" s="11"/>
      <c r="LZY12" s="11"/>
      <c r="LZZ12" s="11"/>
      <c r="MAA12" s="11"/>
      <c r="MAB12" s="11"/>
      <c r="MAC12" s="11"/>
      <c r="MAD12" s="11"/>
      <c r="MAE12" s="11"/>
      <c r="MAF12" s="11"/>
      <c r="MAG12" s="11"/>
      <c r="MAH12" s="11"/>
      <c r="MAI12" s="11"/>
      <c r="MAJ12" s="11"/>
      <c r="MAK12" s="11"/>
      <c r="MAL12" s="11"/>
      <c r="MAM12" s="11"/>
      <c r="MAN12" s="11"/>
      <c r="MAO12" s="11"/>
      <c r="MAP12" s="11"/>
      <c r="MAQ12" s="11"/>
      <c r="MAR12" s="11"/>
      <c r="MAS12" s="11"/>
      <c r="MAT12" s="11"/>
      <c r="MAU12" s="11"/>
      <c r="MAV12" s="11"/>
      <c r="MAW12" s="11"/>
      <c r="MAX12" s="11"/>
      <c r="MAY12" s="11"/>
      <c r="MAZ12" s="11"/>
      <c r="MBA12" s="11"/>
      <c r="MBB12" s="11"/>
      <c r="MBC12" s="11"/>
      <c r="MBD12" s="11"/>
      <c r="MBE12" s="11"/>
      <c r="MBF12" s="11"/>
      <c r="MBG12" s="11"/>
      <c r="MBH12" s="11"/>
      <c r="MBI12" s="11"/>
      <c r="MBJ12" s="11"/>
      <c r="MBK12" s="11"/>
      <c r="MBL12" s="11"/>
      <c r="MBM12" s="11"/>
      <c r="MBN12" s="11"/>
      <c r="MBO12" s="11"/>
      <c r="MBP12" s="11"/>
      <c r="MBQ12" s="11"/>
      <c r="MBR12" s="11"/>
      <c r="MBS12" s="11"/>
      <c r="MBT12" s="11"/>
      <c r="MBU12" s="11"/>
      <c r="MBV12" s="11"/>
      <c r="MBW12" s="11"/>
      <c r="MBX12" s="11"/>
      <c r="MBY12" s="11"/>
      <c r="MBZ12" s="11"/>
      <c r="MCA12" s="11"/>
      <c r="MCB12" s="11"/>
      <c r="MCC12" s="11"/>
      <c r="MCD12" s="11"/>
      <c r="MCE12" s="11"/>
      <c r="MCF12" s="11"/>
      <c r="MCG12" s="11"/>
      <c r="MCH12" s="11"/>
      <c r="MCI12" s="11"/>
      <c r="MCJ12" s="11"/>
      <c r="MCK12" s="11"/>
      <c r="MCL12" s="11"/>
      <c r="MCM12" s="11"/>
      <c r="MCN12" s="11"/>
      <c r="MCO12" s="11"/>
      <c r="MCP12" s="11"/>
      <c r="MCQ12" s="11"/>
      <c r="MCR12" s="11"/>
      <c r="MCS12" s="11"/>
      <c r="MCT12" s="11"/>
      <c r="MCU12" s="11"/>
      <c r="MCV12" s="11"/>
      <c r="MCW12" s="11"/>
      <c r="MCX12" s="11"/>
      <c r="MCY12" s="11"/>
      <c r="MCZ12" s="11"/>
      <c r="MDA12" s="11"/>
      <c r="MDB12" s="11"/>
      <c r="MDC12" s="11"/>
      <c r="MDD12" s="11"/>
      <c r="MDE12" s="11"/>
      <c r="MDF12" s="11"/>
      <c r="MDG12" s="11"/>
      <c r="MDH12" s="11"/>
      <c r="MDI12" s="11"/>
      <c r="MDJ12" s="11"/>
      <c r="MDK12" s="11"/>
      <c r="MDL12" s="11"/>
      <c r="MDM12" s="11"/>
      <c r="MDN12" s="11"/>
      <c r="MDO12" s="11"/>
      <c r="MDP12" s="11"/>
      <c r="MDQ12" s="11"/>
      <c r="MDR12" s="11"/>
      <c r="MDS12" s="11"/>
      <c r="MDT12" s="11"/>
      <c r="MDU12" s="11"/>
      <c r="MDV12" s="11"/>
      <c r="MDW12" s="11"/>
      <c r="MDX12" s="11"/>
      <c r="MDY12" s="11"/>
      <c r="MDZ12" s="11"/>
      <c r="MEA12" s="11"/>
      <c r="MEB12" s="11"/>
      <c r="MEC12" s="11"/>
      <c r="MED12" s="11"/>
      <c r="MEE12" s="11"/>
      <c r="MEF12" s="11"/>
      <c r="MEG12" s="11"/>
      <c r="MEH12" s="11"/>
      <c r="MEI12" s="11"/>
      <c r="MEJ12" s="11"/>
      <c r="MEK12" s="11"/>
      <c r="MEL12" s="11"/>
      <c r="MEM12" s="11"/>
      <c r="MEN12" s="11"/>
      <c r="MEO12" s="11"/>
      <c r="MEP12" s="11"/>
      <c r="MEQ12" s="11"/>
      <c r="MER12" s="11"/>
      <c r="MES12" s="11"/>
      <c r="MET12" s="11"/>
      <c r="MEU12" s="11"/>
      <c r="MEV12" s="11"/>
      <c r="MEW12" s="11"/>
      <c r="MEX12" s="11"/>
      <c r="MEY12" s="11"/>
      <c r="MEZ12" s="11"/>
      <c r="MFA12" s="11"/>
      <c r="MFB12" s="11"/>
      <c r="MFC12" s="11"/>
      <c r="MFD12" s="11"/>
      <c r="MFE12" s="11"/>
      <c r="MFF12" s="11"/>
      <c r="MFG12" s="11"/>
      <c r="MFH12" s="11"/>
      <c r="MFI12" s="11"/>
      <c r="MFJ12" s="11"/>
      <c r="MFK12" s="11"/>
      <c r="MFL12" s="11"/>
      <c r="MFM12" s="11"/>
      <c r="MFN12" s="11"/>
      <c r="MFO12" s="11"/>
      <c r="MFP12" s="11"/>
      <c r="MFQ12" s="11"/>
      <c r="MFR12" s="11"/>
      <c r="MFS12" s="11"/>
      <c r="MFT12" s="11"/>
      <c r="MFU12" s="11"/>
      <c r="MFV12" s="11"/>
      <c r="MFW12" s="11"/>
      <c r="MFX12" s="11"/>
      <c r="MFY12" s="11"/>
      <c r="MFZ12" s="11"/>
      <c r="MGA12" s="11"/>
      <c r="MGB12" s="11"/>
      <c r="MGC12" s="11"/>
      <c r="MGD12" s="11"/>
      <c r="MGE12" s="11"/>
      <c r="MGF12" s="11"/>
      <c r="MGG12" s="11"/>
      <c r="MGH12" s="11"/>
      <c r="MGI12" s="11"/>
      <c r="MGJ12" s="11"/>
      <c r="MGK12" s="11"/>
      <c r="MGL12" s="11"/>
      <c r="MGM12" s="11"/>
      <c r="MGN12" s="11"/>
      <c r="MGO12" s="11"/>
      <c r="MGP12" s="11"/>
      <c r="MGQ12" s="11"/>
      <c r="MGR12" s="11"/>
      <c r="MGS12" s="11"/>
      <c r="MGT12" s="11"/>
      <c r="MGU12" s="11"/>
      <c r="MGV12" s="11"/>
      <c r="MGW12" s="11"/>
      <c r="MGX12" s="11"/>
      <c r="MGY12" s="11"/>
      <c r="MGZ12" s="11"/>
      <c r="MHA12" s="11"/>
      <c r="MHB12" s="11"/>
      <c r="MHC12" s="11"/>
      <c r="MHD12" s="11"/>
      <c r="MHE12" s="11"/>
      <c r="MHF12" s="11"/>
      <c r="MHG12" s="11"/>
      <c r="MHH12" s="11"/>
      <c r="MHI12" s="11"/>
      <c r="MHJ12" s="11"/>
      <c r="MHK12" s="11"/>
      <c r="MHL12" s="11"/>
      <c r="MHM12" s="11"/>
      <c r="MHN12" s="11"/>
      <c r="MHO12" s="11"/>
      <c r="MHP12" s="11"/>
      <c r="MHQ12" s="11"/>
      <c r="MHR12" s="11"/>
      <c r="MHS12" s="11"/>
      <c r="MHT12" s="11"/>
      <c r="MHU12" s="11"/>
      <c r="MHV12" s="11"/>
      <c r="MHW12" s="11"/>
      <c r="MHX12" s="11"/>
      <c r="MHY12" s="11"/>
      <c r="MHZ12" s="11"/>
      <c r="MIA12" s="11"/>
      <c r="MIB12" s="11"/>
      <c r="MIC12" s="11"/>
      <c r="MID12" s="11"/>
      <c r="MIE12" s="11"/>
      <c r="MIF12" s="11"/>
      <c r="MIG12" s="11"/>
      <c r="MIH12" s="11"/>
      <c r="MII12" s="11"/>
      <c r="MIJ12" s="11"/>
      <c r="MIK12" s="11"/>
      <c r="MIL12" s="11"/>
      <c r="MIM12" s="11"/>
      <c r="MIN12" s="11"/>
      <c r="MIO12" s="11"/>
      <c r="MIP12" s="11"/>
      <c r="MIQ12" s="11"/>
      <c r="MIR12" s="11"/>
      <c r="MIS12" s="11"/>
      <c r="MIT12" s="11"/>
      <c r="MIU12" s="11"/>
      <c r="MIV12" s="11"/>
      <c r="MIW12" s="11"/>
      <c r="MIX12" s="11"/>
      <c r="MIY12" s="11"/>
      <c r="MIZ12" s="11"/>
      <c r="MJA12" s="11"/>
      <c r="MJB12" s="11"/>
      <c r="MJC12" s="11"/>
      <c r="MJD12" s="11"/>
      <c r="MJE12" s="11"/>
      <c r="MJF12" s="11"/>
      <c r="MJG12" s="11"/>
      <c r="MJH12" s="11"/>
      <c r="MJI12" s="11"/>
      <c r="MJJ12" s="11"/>
      <c r="MJK12" s="11"/>
      <c r="MJL12" s="11"/>
      <c r="MJM12" s="11"/>
      <c r="MJN12" s="11"/>
      <c r="MJO12" s="11"/>
      <c r="MJP12" s="11"/>
      <c r="MJQ12" s="11"/>
      <c r="MJR12" s="11"/>
      <c r="MJS12" s="11"/>
      <c r="MJT12" s="11"/>
      <c r="MJU12" s="11"/>
      <c r="MJV12" s="11"/>
      <c r="MJW12" s="11"/>
      <c r="MJX12" s="11"/>
      <c r="MJY12" s="11"/>
      <c r="MJZ12" s="11"/>
      <c r="MKA12" s="11"/>
      <c r="MKB12" s="11"/>
      <c r="MKC12" s="11"/>
      <c r="MKD12" s="11"/>
      <c r="MKE12" s="11"/>
      <c r="MKF12" s="11"/>
      <c r="MKG12" s="11"/>
      <c r="MKH12" s="11"/>
      <c r="MKI12" s="11"/>
      <c r="MKJ12" s="11"/>
      <c r="MKK12" s="11"/>
      <c r="MKL12" s="11"/>
      <c r="MKM12" s="11"/>
      <c r="MKN12" s="11"/>
      <c r="MKO12" s="11"/>
      <c r="MKP12" s="11"/>
      <c r="MKQ12" s="11"/>
      <c r="MKR12" s="11"/>
      <c r="MKS12" s="11"/>
      <c r="MKT12" s="11"/>
      <c r="MKU12" s="11"/>
      <c r="MKV12" s="11"/>
      <c r="MKW12" s="11"/>
      <c r="MKX12" s="11"/>
      <c r="MKY12" s="11"/>
      <c r="MKZ12" s="11"/>
      <c r="MLA12" s="11"/>
      <c r="MLB12" s="11"/>
      <c r="MLC12" s="11"/>
      <c r="MLD12" s="11"/>
      <c r="MLE12" s="11"/>
      <c r="MLF12" s="11"/>
      <c r="MLG12" s="11"/>
      <c r="MLH12" s="11"/>
      <c r="MLI12" s="11"/>
      <c r="MLJ12" s="11"/>
      <c r="MLK12" s="11"/>
      <c r="MLL12" s="11"/>
      <c r="MLM12" s="11"/>
      <c r="MLN12" s="11"/>
      <c r="MLO12" s="11"/>
      <c r="MLP12" s="11"/>
      <c r="MLQ12" s="11"/>
      <c r="MLR12" s="11"/>
      <c r="MLS12" s="11"/>
      <c r="MLT12" s="11"/>
      <c r="MLU12" s="11"/>
      <c r="MLV12" s="11"/>
      <c r="MLW12" s="11"/>
      <c r="MLX12" s="11"/>
      <c r="MLY12" s="11"/>
      <c r="MLZ12" s="11"/>
      <c r="MMA12" s="11"/>
      <c r="MMB12" s="11"/>
      <c r="MMC12" s="11"/>
      <c r="MMD12" s="11"/>
      <c r="MME12" s="11"/>
      <c r="MMF12" s="11"/>
      <c r="MMG12" s="11"/>
      <c r="MMH12" s="11"/>
      <c r="MMI12" s="11"/>
      <c r="MMJ12" s="11"/>
      <c r="MMK12" s="11"/>
      <c r="MML12" s="11"/>
      <c r="MMM12" s="11"/>
      <c r="MMN12" s="11"/>
      <c r="MMO12" s="11"/>
      <c r="MMP12" s="11"/>
      <c r="MMQ12" s="11"/>
      <c r="MMR12" s="11"/>
      <c r="MMS12" s="11"/>
      <c r="MMT12" s="11"/>
      <c r="MMU12" s="11"/>
      <c r="MMV12" s="11"/>
      <c r="MMW12" s="11"/>
      <c r="MMX12" s="11"/>
      <c r="MMY12" s="11"/>
      <c r="MMZ12" s="11"/>
      <c r="MNA12" s="11"/>
      <c r="MNB12" s="11"/>
      <c r="MNC12" s="11"/>
      <c r="MND12" s="11"/>
      <c r="MNE12" s="11"/>
      <c r="MNF12" s="11"/>
      <c r="MNG12" s="11"/>
      <c r="MNH12" s="11"/>
      <c r="MNI12" s="11"/>
      <c r="MNJ12" s="11"/>
      <c r="MNK12" s="11"/>
      <c r="MNL12" s="11"/>
      <c r="MNM12" s="11"/>
      <c r="MNN12" s="11"/>
      <c r="MNO12" s="11"/>
      <c r="MNP12" s="11"/>
      <c r="MNQ12" s="11"/>
      <c r="MNR12" s="11"/>
      <c r="MNS12" s="11"/>
      <c r="MNT12" s="11"/>
      <c r="MNU12" s="11"/>
      <c r="MNV12" s="11"/>
      <c r="MNW12" s="11"/>
      <c r="MNX12" s="11"/>
      <c r="MNY12" s="11"/>
      <c r="MNZ12" s="11"/>
      <c r="MOA12" s="11"/>
      <c r="MOB12" s="11"/>
      <c r="MOC12" s="11"/>
      <c r="MOD12" s="11"/>
      <c r="MOE12" s="11"/>
      <c r="MOF12" s="11"/>
      <c r="MOG12" s="11"/>
      <c r="MOH12" s="11"/>
      <c r="MOI12" s="11"/>
      <c r="MOJ12" s="11"/>
      <c r="MOK12" s="11"/>
      <c r="MOL12" s="11"/>
      <c r="MOM12" s="11"/>
      <c r="MON12" s="11"/>
      <c r="MOO12" s="11"/>
      <c r="MOP12" s="11"/>
      <c r="MOQ12" s="11"/>
      <c r="MOR12" s="11"/>
      <c r="MOS12" s="11"/>
      <c r="MOT12" s="11"/>
      <c r="MOU12" s="11"/>
      <c r="MOV12" s="11"/>
      <c r="MOW12" s="11"/>
      <c r="MOX12" s="11"/>
      <c r="MOY12" s="11"/>
      <c r="MOZ12" s="11"/>
      <c r="MPA12" s="11"/>
      <c r="MPB12" s="11"/>
      <c r="MPC12" s="11"/>
      <c r="MPD12" s="11"/>
      <c r="MPE12" s="11"/>
      <c r="MPF12" s="11"/>
      <c r="MPG12" s="11"/>
      <c r="MPH12" s="11"/>
      <c r="MPI12" s="11"/>
      <c r="MPJ12" s="11"/>
      <c r="MPK12" s="11"/>
      <c r="MPL12" s="11"/>
      <c r="MPM12" s="11"/>
      <c r="MPN12" s="11"/>
      <c r="MPO12" s="11"/>
      <c r="MPP12" s="11"/>
      <c r="MPQ12" s="11"/>
      <c r="MPR12" s="11"/>
      <c r="MPS12" s="11"/>
      <c r="MPT12" s="11"/>
      <c r="MPU12" s="11"/>
      <c r="MPV12" s="11"/>
      <c r="MPW12" s="11"/>
      <c r="MPX12" s="11"/>
      <c r="MPY12" s="11"/>
      <c r="MPZ12" s="11"/>
      <c r="MQA12" s="11"/>
      <c r="MQB12" s="11"/>
      <c r="MQC12" s="11"/>
      <c r="MQD12" s="11"/>
      <c r="MQE12" s="11"/>
      <c r="MQF12" s="11"/>
      <c r="MQG12" s="11"/>
      <c r="MQH12" s="11"/>
      <c r="MQI12" s="11"/>
      <c r="MQJ12" s="11"/>
      <c r="MQK12" s="11"/>
      <c r="MQL12" s="11"/>
      <c r="MQM12" s="11"/>
      <c r="MQN12" s="11"/>
      <c r="MQO12" s="11"/>
      <c r="MQP12" s="11"/>
      <c r="MQQ12" s="11"/>
      <c r="MQR12" s="11"/>
      <c r="MQS12" s="11"/>
      <c r="MQT12" s="11"/>
      <c r="MQU12" s="11"/>
      <c r="MQV12" s="11"/>
      <c r="MQW12" s="11"/>
      <c r="MQX12" s="11"/>
      <c r="MQY12" s="11"/>
      <c r="MQZ12" s="11"/>
      <c r="MRA12" s="11"/>
      <c r="MRB12" s="11"/>
      <c r="MRC12" s="11"/>
      <c r="MRD12" s="11"/>
      <c r="MRE12" s="11"/>
      <c r="MRF12" s="11"/>
      <c r="MRG12" s="11"/>
      <c r="MRH12" s="11"/>
      <c r="MRI12" s="11"/>
      <c r="MRJ12" s="11"/>
      <c r="MRK12" s="11"/>
      <c r="MRL12" s="11"/>
      <c r="MRM12" s="11"/>
      <c r="MRN12" s="11"/>
      <c r="MRO12" s="11"/>
      <c r="MRP12" s="11"/>
      <c r="MRQ12" s="11"/>
      <c r="MRR12" s="11"/>
      <c r="MRS12" s="11"/>
      <c r="MRT12" s="11"/>
      <c r="MRU12" s="11"/>
      <c r="MRV12" s="11"/>
      <c r="MRW12" s="11"/>
      <c r="MRX12" s="11"/>
      <c r="MRY12" s="11"/>
      <c r="MRZ12" s="11"/>
      <c r="MSA12" s="11"/>
      <c r="MSB12" s="11"/>
      <c r="MSC12" s="11"/>
      <c r="MSD12" s="11"/>
      <c r="MSE12" s="11"/>
      <c r="MSF12" s="11"/>
      <c r="MSG12" s="11"/>
      <c r="MSH12" s="11"/>
      <c r="MSI12" s="11"/>
      <c r="MSJ12" s="11"/>
      <c r="MSK12" s="11"/>
      <c r="MSL12" s="11"/>
      <c r="MSM12" s="11"/>
      <c r="MSN12" s="11"/>
      <c r="MSO12" s="11"/>
      <c r="MSP12" s="11"/>
      <c r="MSQ12" s="11"/>
      <c r="MSR12" s="11"/>
      <c r="MSS12" s="11"/>
      <c r="MST12" s="11"/>
      <c r="MSU12" s="11"/>
      <c r="MSV12" s="11"/>
      <c r="MSW12" s="11"/>
      <c r="MSX12" s="11"/>
      <c r="MSY12" s="11"/>
      <c r="MSZ12" s="11"/>
      <c r="MTA12" s="11"/>
      <c r="MTB12" s="11"/>
      <c r="MTC12" s="11"/>
      <c r="MTD12" s="11"/>
      <c r="MTE12" s="11"/>
      <c r="MTF12" s="11"/>
      <c r="MTG12" s="11"/>
      <c r="MTH12" s="11"/>
      <c r="MTI12" s="11"/>
      <c r="MTJ12" s="11"/>
      <c r="MTK12" s="11"/>
      <c r="MTL12" s="11"/>
      <c r="MTM12" s="11"/>
      <c r="MTN12" s="11"/>
      <c r="MTO12" s="11"/>
      <c r="MTP12" s="11"/>
      <c r="MTQ12" s="11"/>
      <c r="MTR12" s="11"/>
      <c r="MTS12" s="11"/>
      <c r="MTT12" s="11"/>
      <c r="MTU12" s="11"/>
      <c r="MTV12" s="11"/>
      <c r="MTW12" s="11"/>
      <c r="MTX12" s="11"/>
      <c r="MTY12" s="11"/>
      <c r="MTZ12" s="11"/>
      <c r="MUA12" s="11"/>
      <c r="MUB12" s="11"/>
      <c r="MUC12" s="11"/>
      <c r="MUD12" s="11"/>
      <c r="MUE12" s="11"/>
      <c r="MUF12" s="11"/>
      <c r="MUG12" s="11"/>
      <c r="MUH12" s="11"/>
      <c r="MUI12" s="11"/>
      <c r="MUJ12" s="11"/>
      <c r="MUK12" s="11"/>
      <c r="MUL12" s="11"/>
      <c r="MUM12" s="11"/>
      <c r="MUN12" s="11"/>
      <c r="MUO12" s="11"/>
      <c r="MUP12" s="11"/>
      <c r="MUQ12" s="11"/>
      <c r="MUR12" s="11"/>
      <c r="MUS12" s="11"/>
      <c r="MUT12" s="11"/>
      <c r="MUU12" s="11"/>
      <c r="MUV12" s="11"/>
      <c r="MUW12" s="11"/>
      <c r="MUX12" s="11"/>
      <c r="MUY12" s="11"/>
      <c r="MUZ12" s="11"/>
      <c r="MVA12" s="11"/>
      <c r="MVB12" s="11"/>
      <c r="MVC12" s="11"/>
      <c r="MVD12" s="11"/>
      <c r="MVE12" s="11"/>
      <c r="MVF12" s="11"/>
      <c r="MVG12" s="11"/>
      <c r="MVH12" s="11"/>
      <c r="MVI12" s="11"/>
      <c r="MVJ12" s="11"/>
      <c r="MVK12" s="11"/>
      <c r="MVL12" s="11"/>
      <c r="MVM12" s="11"/>
      <c r="MVN12" s="11"/>
      <c r="MVO12" s="11"/>
      <c r="MVP12" s="11"/>
      <c r="MVQ12" s="11"/>
      <c r="MVR12" s="11"/>
      <c r="MVS12" s="11"/>
      <c r="MVT12" s="11"/>
      <c r="MVU12" s="11"/>
      <c r="MVV12" s="11"/>
      <c r="MVW12" s="11"/>
      <c r="MVX12" s="11"/>
      <c r="MVY12" s="11"/>
      <c r="MVZ12" s="11"/>
      <c r="MWA12" s="11"/>
      <c r="MWB12" s="11"/>
      <c r="MWC12" s="11"/>
      <c r="MWD12" s="11"/>
      <c r="MWE12" s="11"/>
      <c r="MWF12" s="11"/>
      <c r="MWG12" s="11"/>
      <c r="MWH12" s="11"/>
      <c r="MWI12" s="11"/>
      <c r="MWJ12" s="11"/>
      <c r="MWK12" s="11"/>
      <c r="MWL12" s="11"/>
      <c r="MWM12" s="11"/>
      <c r="MWN12" s="11"/>
      <c r="MWO12" s="11"/>
      <c r="MWP12" s="11"/>
      <c r="MWQ12" s="11"/>
      <c r="MWR12" s="11"/>
      <c r="MWS12" s="11"/>
      <c r="MWT12" s="11"/>
      <c r="MWU12" s="11"/>
      <c r="MWV12" s="11"/>
      <c r="MWW12" s="11"/>
      <c r="MWX12" s="11"/>
      <c r="MWY12" s="11"/>
      <c r="MWZ12" s="11"/>
      <c r="MXA12" s="11"/>
      <c r="MXB12" s="11"/>
      <c r="MXC12" s="11"/>
      <c r="MXD12" s="11"/>
      <c r="MXE12" s="11"/>
      <c r="MXF12" s="11"/>
      <c r="MXG12" s="11"/>
      <c r="MXH12" s="11"/>
      <c r="MXI12" s="11"/>
      <c r="MXJ12" s="11"/>
      <c r="MXK12" s="11"/>
      <c r="MXL12" s="11"/>
      <c r="MXM12" s="11"/>
      <c r="MXN12" s="11"/>
      <c r="MXO12" s="11"/>
      <c r="MXP12" s="11"/>
      <c r="MXQ12" s="11"/>
      <c r="MXR12" s="11"/>
      <c r="MXS12" s="11"/>
      <c r="MXT12" s="11"/>
      <c r="MXU12" s="11"/>
      <c r="MXV12" s="11"/>
      <c r="MXW12" s="11"/>
      <c r="MXX12" s="11"/>
      <c r="MXY12" s="11"/>
      <c r="MXZ12" s="11"/>
      <c r="MYA12" s="11"/>
      <c r="MYB12" s="11"/>
      <c r="MYC12" s="11"/>
      <c r="MYD12" s="11"/>
      <c r="MYE12" s="11"/>
      <c r="MYF12" s="11"/>
      <c r="MYG12" s="11"/>
      <c r="MYH12" s="11"/>
      <c r="MYI12" s="11"/>
      <c r="MYJ12" s="11"/>
      <c r="MYK12" s="11"/>
      <c r="MYL12" s="11"/>
      <c r="MYM12" s="11"/>
      <c r="MYN12" s="11"/>
      <c r="MYO12" s="11"/>
      <c r="MYP12" s="11"/>
      <c r="MYQ12" s="11"/>
      <c r="MYR12" s="11"/>
      <c r="MYS12" s="11"/>
      <c r="MYT12" s="11"/>
      <c r="MYU12" s="11"/>
      <c r="MYV12" s="11"/>
      <c r="MYW12" s="11"/>
      <c r="MYX12" s="11"/>
      <c r="MYY12" s="11"/>
      <c r="MYZ12" s="11"/>
      <c r="MZA12" s="11"/>
      <c r="MZB12" s="11"/>
      <c r="MZC12" s="11"/>
      <c r="MZD12" s="11"/>
      <c r="MZE12" s="11"/>
      <c r="MZF12" s="11"/>
      <c r="MZG12" s="11"/>
      <c r="MZH12" s="11"/>
      <c r="MZI12" s="11"/>
      <c r="MZJ12" s="11"/>
      <c r="MZK12" s="11"/>
      <c r="MZL12" s="11"/>
      <c r="MZM12" s="11"/>
      <c r="MZN12" s="11"/>
      <c r="MZO12" s="11"/>
      <c r="MZP12" s="11"/>
      <c r="MZQ12" s="11"/>
      <c r="MZR12" s="11"/>
      <c r="MZS12" s="11"/>
      <c r="MZT12" s="11"/>
      <c r="MZU12" s="11"/>
      <c r="MZV12" s="11"/>
      <c r="MZW12" s="11"/>
      <c r="MZX12" s="11"/>
      <c r="MZY12" s="11"/>
      <c r="MZZ12" s="11"/>
      <c r="NAA12" s="11"/>
      <c r="NAB12" s="11"/>
      <c r="NAC12" s="11"/>
      <c r="NAD12" s="11"/>
      <c r="NAE12" s="11"/>
      <c r="NAF12" s="11"/>
      <c r="NAG12" s="11"/>
      <c r="NAH12" s="11"/>
      <c r="NAI12" s="11"/>
      <c r="NAJ12" s="11"/>
      <c r="NAK12" s="11"/>
      <c r="NAL12" s="11"/>
      <c r="NAM12" s="11"/>
      <c r="NAN12" s="11"/>
      <c r="NAO12" s="11"/>
      <c r="NAP12" s="11"/>
      <c r="NAQ12" s="11"/>
      <c r="NAR12" s="11"/>
      <c r="NAS12" s="11"/>
      <c r="NAT12" s="11"/>
      <c r="NAU12" s="11"/>
      <c r="NAV12" s="11"/>
      <c r="NAW12" s="11"/>
      <c r="NAX12" s="11"/>
      <c r="NAY12" s="11"/>
      <c r="NAZ12" s="11"/>
      <c r="NBA12" s="11"/>
      <c r="NBB12" s="11"/>
      <c r="NBC12" s="11"/>
      <c r="NBD12" s="11"/>
      <c r="NBE12" s="11"/>
      <c r="NBF12" s="11"/>
      <c r="NBG12" s="11"/>
      <c r="NBH12" s="11"/>
      <c r="NBI12" s="11"/>
      <c r="NBJ12" s="11"/>
      <c r="NBK12" s="11"/>
      <c r="NBL12" s="11"/>
      <c r="NBM12" s="11"/>
      <c r="NBN12" s="11"/>
      <c r="NBO12" s="11"/>
      <c r="NBP12" s="11"/>
      <c r="NBQ12" s="11"/>
      <c r="NBR12" s="11"/>
      <c r="NBS12" s="11"/>
      <c r="NBT12" s="11"/>
      <c r="NBU12" s="11"/>
      <c r="NBV12" s="11"/>
      <c r="NBW12" s="11"/>
      <c r="NBX12" s="11"/>
      <c r="NBY12" s="11"/>
      <c r="NBZ12" s="11"/>
      <c r="NCA12" s="11"/>
      <c r="NCB12" s="11"/>
      <c r="NCC12" s="11"/>
      <c r="NCD12" s="11"/>
      <c r="NCE12" s="11"/>
      <c r="NCF12" s="11"/>
      <c r="NCG12" s="11"/>
      <c r="NCH12" s="11"/>
      <c r="NCI12" s="11"/>
      <c r="NCJ12" s="11"/>
      <c r="NCK12" s="11"/>
      <c r="NCL12" s="11"/>
      <c r="NCM12" s="11"/>
      <c r="NCN12" s="11"/>
      <c r="NCO12" s="11"/>
      <c r="NCP12" s="11"/>
      <c r="NCQ12" s="11"/>
      <c r="NCR12" s="11"/>
      <c r="NCS12" s="11"/>
      <c r="NCT12" s="11"/>
      <c r="NCU12" s="11"/>
      <c r="NCV12" s="11"/>
      <c r="NCW12" s="11"/>
      <c r="NCX12" s="11"/>
      <c r="NCY12" s="11"/>
      <c r="NCZ12" s="11"/>
      <c r="NDA12" s="11"/>
      <c r="NDB12" s="11"/>
      <c r="NDC12" s="11"/>
      <c r="NDD12" s="11"/>
      <c r="NDE12" s="11"/>
      <c r="NDF12" s="11"/>
      <c r="NDG12" s="11"/>
      <c r="NDH12" s="11"/>
      <c r="NDI12" s="11"/>
      <c r="NDJ12" s="11"/>
      <c r="NDK12" s="11"/>
      <c r="NDL12" s="11"/>
      <c r="NDM12" s="11"/>
      <c r="NDN12" s="11"/>
      <c r="NDO12" s="11"/>
      <c r="NDP12" s="11"/>
      <c r="NDQ12" s="11"/>
      <c r="NDR12" s="11"/>
      <c r="NDS12" s="11"/>
      <c r="NDT12" s="11"/>
      <c r="NDU12" s="11"/>
      <c r="NDV12" s="11"/>
      <c r="NDW12" s="11"/>
      <c r="NDX12" s="11"/>
      <c r="NDY12" s="11"/>
      <c r="NDZ12" s="11"/>
      <c r="NEA12" s="11"/>
      <c r="NEB12" s="11"/>
      <c r="NEC12" s="11"/>
      <c r="NED12" s="11"/>
      <c r="NEE12" s="11"/>
      <c r="NEF12" s="11"/>
      <c r="NEG12" s="11"/>
      <c r="NEH12" s="11"/>
      <c r="NEI12" s="11"/>
      <c r="NEJ12" s="11"/>
      <c r="NEK12" s="11"/>
      <c r="NEL12" s="11"/>
      <c r="NEM12" s="11"/>
      <c r="NEN12" s="11"/>
      <c r="NEO12" s="11"/>
      <c r="NEP12" s="11"/>
      <c r="NEQ12" s="11"/>
      <c r="NER12" s="11"/>
      <c r="NES12" s="11"/>
      <c r="NET12" s="11"/>
      <c r="NEU12" s="11"/>
      <c r="NEV12" s="11"/>
      <c r="NEW12" s="11"/>
      <c r="NEX12" s="11"/>
      <c r="NEY12" s="11"/>
      <c r="NEZ12" s="11"/>
      <c r="NFA12" s="11"/>
      <c r="NFB12" s="11"/>
      <c r="NFC12" s="11"/>
      <c r="NFD12" s="11"/>
      <c r="NFE12" s="11"/>
      <c r="NFF12" s="11"/>
      <c r="NFG12" s="11"/>
      <c r="NFH12" s="11"/>
      <c r="NFI12" s="11"/>
      <c r="NFJ12" s="11"/>
      <c r="NFK12" s="11"/>
      <c r="NFL12" s="11"/>
      <c r="NFM12" s="11"/>
      <c r="NFN12" s="11"/>
      <c r="NFO12" s="11"/>
      <c r="NFP12" s="11"/>
      <c r="NFQ12" s="11"/>
      <c r="NFR12" s="11"/>
      <c r="NFS12" s="11"/>
      <c r="NFT12" s="11"/>
      <c r="NFU12" s="11"/>
      <c r="NFV12" s="11"/>
      <c r="NFW12" s="11"/>
      <c r="NFX12" s="11"/>
      <c r="NFY12" s="11"/>
      <c r="NFZ12" s="11"/>
      <c r="NGA12" s="11"/>
      <c r="NGB12" s="11"/>
      <c r="NGC12" s="11"/>
      <c r="NGD12" s="11"/>
      <c r="NGE12" s="11"/>
      <c r="NGF12" s="11"/>
      <c r="NGG12" s="11"/>
      <c r="NGH12" s="11"/>
      <c r="NGI12" s="11"/>
      <c r="NGJ12" s="11"/>
      <c r="NGK12" s="11"/>
      <c r="NGL12" s="11"/>
      <c r="NGM12" s="11"/>
      <c r="NGN12" s="11"/>
      <c r="NGO12" s="11"/>
      <c r="NGP12" s="11"/>
      <c r="NGQ12" s="11"/>
      <c r="NGR12" s="11"/>
      <c r="NGS12" s="11"/>
      <c r="NGT12" s="11"/>
      <c r="NGU12" s="11"/>
      <c r="NGV12" s="11"/>
      <c r="NGW12" s="11"/>
      <c r="NGX12" s="11"/>
      <c r="NGY12" s="11"/>
      <c r="NGZ12" s="11"/>
      <c r="NHA12" s="11"/>
      <c r="NHB12" s="11"/>
      <c r="NHC12" s="11"/>
      <c r="NHD12" s="11"/>
      <c r="NHE12" s="11"/>
      <c r="NHF12" s="11"/>
      <c r="NHG12" s="11"/>
      <c r="NHH12" s="11"/>
      <c r="NHI12" s="11"/>
      <c r="NHJ12" s="11"/>
      <c r="NHK12" s="11"/>
      <c r="NHL12" s="11"/>
      <c r="NHM12" s="11"/>
      <c r="NHN12" s="11"/>
      <c r="NHO12" s="11"/>
      <c r="NHP12" s="11"/>
      <c r="NHQ12" s="11"/>
      <c r="NHR12" s="11"/>
      <c r="NHS12" s="11"/>
      <c r="NHT12" s="11"/>
      <c r="NHU12" s="11"/>
      <c r="NHV12" s="11"/>
      <c r="NHW12" s="11"/>
      <c r="NHX12" s="11"/>
      <c r="NHY12" s="11"/>
      <c r="NHZ12" s="11"/>
      <c r="NIA12" s="11"/>
      <c r="NIB12" s="11"/>
      <c r="NIC12" s="11"/>
      <c r="NID12" s="11"/>
      <c r="NIE12" s="11"/>
      <c r="NIF12" s="11"/>
      <c r="NIG12" s="11"/>
      <c r="NIH12" s="11"/>
      <c r="NII12" s="11"/>
      <c r="NIJ12" s="11"/>
      <c r="NIK12" s="11"/>
      <c r="NIL12" s="11"/>
      <c r="NIM12" s="11"/>
      <c r="NIN12" s="11"/>
      <c r="NIO12" s="11"/>
      <c r="NIP12" s="11"/>
      <c r="NIQ12" s="11"/>
      <c r="NIR12" s="11"/>
      <c r="NIS12" s="11"/>
      <c r="NIT12" s="11"/>
      <c r="NIU12" s="11"/>
      <c r="NIV12" s="11"/>
      <c r="NIW12" s="11"/>
      <c r="NIX12" s="11"/>
      <c r="NIY12" s="11"/>
      <c r="NIZ12" s="11"/>
      <c r="NJA12" s="11"/>
      <c r="NJB12" s="11"/>
      <c r="NJC12" s="11"/>
      <c r="NJD12" s="11"/>
      <c r="NJE12" s="11"/>
      <c r="NJF12" s="11"/>
      <c r="NJG12" s="11"/>
      <c r="NJH12" s="11"/>
      <c r="NJI12" s="11"/>
      <c r="NJJ12" s="11"/>
      <c r="NJK12" s="11"/>
      <c r="NJL12" s="11"/>
      <c r="NJM12" s="11"/>
      <c r="NJN12" s="11"/>
      <c r="NJO12" s="11"/>
      <c r="NJP12" s="11"/>
      <c r="NJQ12" s="11"/>
      <c r="NJR12" s="11"/>
      <c r="NJS12" s="11"/>
      <c r="NJT12" s="11"/>
      <c r="NJU12" s="11"/>
      <c r="NJV12" s="11"/>
      <c r="NJW12" s="11"/>
      <c r="NJX12" s="11"/>
      <c r="NJY12" s="11"/>
      <c r="NJZ12" s="11"/>
      <c r="NKA12" s="11"/>
      <c r="NKB12" s="11"/>
      <c r="NKC12" s="11"/>
      <c r="NKD12" s="11"/>
      <c r="NKE12" s="11"/>
      <c r="NKF12" s="11"/>
      <c r="NKG12" s="11"/>
      <c r="NKH12" s="11"/>
      <c r="NKI12" s="11"/>
      <c r="NKJ12" s="11"/>
      <c r="NKK12" s="11"/>
      <c r="NKL12" s="11"/>
      <c r="NKM12" s="11"/>
      <c r="NKN12" s="11"/>
      <c r="NKO12" s="11"/>
      <c r="NKP12" s="11"/>
      <c r="NKQ12" s="11"/>
      <c r="NKR12" s="11"/>
      <c r="NKS12" s="11"/>
      <c r="NKT12" s="11"/>
      <c r="NKU12" s="11"/>
      <c r="NKV12" s="11"/>
      <c r="NKW12" s="11"/>
      <c r="NKX12" s="11"/>
      <c r="NKY12" s="11"/>
      <c r="NKZ12" s="11"/>
      <c r="NLA12" s="11"/>
      <c r="NLB12" s="11"/>
      <c r="NLC12" s="11"/>
      <c r="NLD12" s="11"/>
      <c r="NLE12" s="11"/>
      <c r="NLF12" s="11"/>
      <c r="NLG12" s="11"/>
      <c r="NLH12" s="11"/>
      <c r="NLI12" s="11"/>
      <c r="NLJ12" s="11"/>
      <c r="NLK12" s="11"/>
      <c r="NLL12" s="11"/>
      <c r="NLM12" s="11"/>
      <c r="NLN12" s="11"/>
      <c r="NLO12" s="11"/>
      <c r="NLP12" s="11"/>
      <c r="NLQ12" s="11"/>
      <c r="NLR12" s="11"/>
      <c r="NLS12" s="11"/>
      <c r="NLT12" s="11"/>
      <c r="NLU12" s="11"/>
      <c r="NLV12" s="11"/>
      <c r="NLW12" s="11"/>
      <c r="NLX12" s="11"/>
      <c r="NLY12" s="11"/>
      <c r="NLZ12" s="11"/>
      <c r="NMA12" s="11"/>
      <c r="NMB12" s="11"/>
      <c r="NMC12" s="11"/>
      <c r="NMD12" s="11"/>
      <c r="NME12" s="11"/>
      <c r="NMF12" s="11"/>
      <c r="NMG12" s="11"/>
      <c r="NMH12" s="11"/>
      <c r="NMI12" s="11"/>
      <c r="NMJ12" s="11"/>
      <c r="NMK12" s="11"/>
      <c r="NML12" s="11"/>
      <c r="NMM12" s="11"/>
      <c r="NMN12" s="11"/>
      <c r="NMO12" s="11"/>
      <c r="NMP12" s="11"/>
      <c r="NMQ12" s="11"/>
      <c r="NMR12" s="11"/>
      <c r="NMS12" s="11"/>
      <c r="NMT12" s="11"/>
      <c r="NMU12" s="11"/>
      <c r="NMV12" s="11"/>
      <c r="NMW12" s="11"/>
      <c r="NMX12" s="11"/>
      <c r="NMY12" s="11"/>
      <c r="NMZ12" s="11"/>
      <c r="NNA12" s="11"/>
      <c r="NNB12" s="11"/>
      <c r="NNC12" s="11"/>
      <c r="NND12" s="11"/>
      <c r="NNE12" s="11"/>
      <c r="NNF12" s="11"/>
      <c r="NNG12" s="11"/>
      <c r="NNH12" s="11"/>
      <c r="NNI12" s="11"/>
      <c r="NNJ12" s="11"/>
      <c r="NNK12" s="11"/>
      <c r="NNL12" s="11"/>
      <c r="NNM12" s="11"/>
      <c r="NNN12" s="11"/>
      <c r="NNO12" s="11"/>
      <c r="NNP12" s="11"/>
      <c r="NNQ12" s="11"/>
      <c r="NNR12" s="11"/>
      <c r="NNS12" s="11"/>
      <c r="NNT12" s="11"/>
      <c r="NNU12" s="11"/>
      <c r="NNV12" s="11"/>
      <c r="NNW12" s="11"/>
      <c r="NNX12" s="11"/>
      <c r="NNY12" s="11"/>
      <c r="NNZ12" s="11"/>
      <c r="NOA12" s="11"/>
      <c r="NOB12" s="11"/>
      <c r="NOC12" s="11"/>
      <c r="NOD12" s="11"/>
      <c r="NOE12" s="11"/>
      <c r="NOF12" s="11"/>
      <c r="NOG12" s="11"/>
      <c r="NOH12" s="11"/>
      <c r="NOI12" s="11"/>
      <c r="NOJ12" s="11"/>
      <c r="NOK12" s="11"/>
      <c r="NOL12" s="11"/>
      <c r="NOM12" s="11"/>
      <c r="NON12" s="11"/>
      <c r="NOO12" s="11"/>
      <c r="NOP12" s="11"/>
      <c r="NOQ12" s="11"/>
      <c r="NOR12" s="11"/>
      <c r="NOS12" s="11"/>
      <c r="NOT12" s="11"/>
      <c r="NOU12" s="11"/>
      <c r="NOV12" s="11"/>
      <c r="NOW12" s="11"/>
      <c r="NOX12" s="11"/>
      <c r="NOY12" s="11"/>
      <c r="NOZ12" s="11"/>
      <c r="NPA12" s="11"/>
      <c r="NPB12" s="11"/>
      <c r="NPC12" s="11"/>
      <c r="NPD12" s="11"/>
      <c r="NPE12" s="11"/>
      <c r="NPF12" s="11"/>
      <c r="NPG12" s="11"/>
      <c r="NPH12" s="11"/>
      <c r="NPI12" s="11"/>
      <c r="NPJ12" s="11"/>
      <c r="NPK12" s="11"/>
      <c r="NPL12" s="11"/>
      <c r="NPM12" s="11"/>
      <c r="NPN12" s="11"/>
      <c r="NPO12" s="11"/>
      <c r="NPP12" s="11"/>
      <c r="NPQ12" s="11"/>
      <c r="NPR12" s="11"/>
      <c r="NPS12" s="11"/>
      <c r="NPT12" s="11"/>
      <c r="NPU12" s="11"/>
      <c r="NPV12" s="11"/>
      <c r="NPW12" s="11"/>
      <c r="NPX12" s="11"/>
      <c r="NPY12" s="11"/>
      <c r="NPZ12" s="11"/>
      <c r="NQA12" s="11"/>
      <c r="NQB12" s="11"/>
      <c r="NQC12" s="11"/>
      <c r="NQD12" s="11"/>
      <c r="NQE12" s="11"/>
      <c r="NQF12" s="11"/>
      <c r="NQG12" s="11"/>
      <c r="NQH12" s="11"/>
      <c r="NQI12" s="11"/>
      <c r="NQJ12" s="11"/>
      <c r="NQK12" s="11"/>
      <c r="NQL12" s="11"/>
      <c r="NQM12" s="11"/>
      <c r="NQN12" s="11"/>
      <c r="NQO12" s="11"/>
      <c r="NQP12" s="11"/>
      <c r="NQQ12" s="11"/>
      <c r="NQR12" s="11"/>
      <c r="NQS12" s="11"/>
      <c r="NQT12" s="11"/>
      <c r="NQU12" s="11"/>
      <c r="NQV12" s="11"/>
      <c r="NQW12" s="11"/>
      <c r="NQX12" s="11"/>
      <c r="NQY12" s="11"/>
      <c r="NQZ12" s="11"/>
      <c r="NRA12" s="11"/>
      <c r="NRB12" s="11"/>
      <c r="NRC12" s="11"/>
      <c r="NRD12" s="11"/>
      <c r="NRE12" s="11"/>
      <c r="NRF12" s="11"/>
      <c r="NRG12" s="11"/>
      <c r="NRH12" s="11"/>
      <c r="NRI12" s="11"/>
      <c r="NRJ12" s="11"/>
      <c r="NRK12" s="11"/>
      <c r="NRL12" s="11"/>
      <c r="NRM12" s="11"/>
      <c r="NRN12" s="11"/>
      <c r="NRO12" s="11"/>
      <c r="NRP12" s="11"/>
      <c r="NRQ12" s="11"/>
      <c r="NRR12" s="11"/>
      <c r="NRS12" s="11"/>
      <c r="NRT12" s="11"/>
      <c r="NRU12" s="11"/>
      <c r="NRV12" s="11"/>
      <c r="NRW12" s="11"/>
      <c r="NRX12" s="11"/>
      <c r="NRY12" s="11"/>
      <c r="NRZ12" s="11"/>
      <c r="NSA12" s="11"/>
      <c r="NSB12" s="11"/>
      <c r="NSC12" s="11"/>
      <c r="NSD12" s="11"/>
      <c r="NSE12" s="11"/>
      <c r="NSF12" s="11"/>
      <c r="NSG12" s="11"/>
      <c r="NSH12" s="11"/>
      <c r="NSI12" s="11"/>
      <c r="NSJ12" s="11"/>
      <c r="NSK12" s="11"/>
      <c r="NSL12" s="11"/>
      <c r="NSM12" s="11"/>
      <c r="NSN12" s="11"/>
      <c r="NSO12" s="11"/>
      <c r="NSP12" s="11"/>
      <c r="NSQ12" s="11"/>
      <c r="NSR12" s="11"/>
      <c r="NSS12" s="11"/>
      <c r="NST12" s="11"/>
      <c r="NSU12" s="11"/>
      <c r="NSV12" s="11"/>
      <c r="NSW12" s="11"/>
      <c r="NSX12" s="11"/>
      <c r="NSY12" s="11"/>
      <c r="NSZ12" s="11"/>
      <c r="NTA12" s="11"/>
      <c r="NTB12" s="11"/>
      <c r="NTC12" s="11"/>
      <c r="NTD12" s="11"/>
      <c r="NTE12" s="11"/>
      <c r="NTF12" s="11"/>
      <c r="NTG12" s="11"/>
      <c r="NTH12" s="11"/>
      <c r="NTI12" s="11"/>
      <c r="NTJ12" s="11"/>
      <c r="NTK12" s="11"/>
      <c r="NTL12" s="11"/>
      <c r="NTM12" s="11"/>
      <c r="NTN12" s="11"/>
      <c r="NTO12" s="11"/>
      <c r="NTP12" s="11"/>
      <c r="NTQ12" s="11"/>
      <c r="NTR12" s="11"/>
      <c r="NTS12" s="11"/>
      <c r="NTT12" s="11"/>
      <c r="NTU12" s="11"/>
      <c r="NTV12" s="11"/>
      <c r="NTW12" s="11"/>
      <c r="NTX12" s="11"/>
      <c r="NTY12" s="11"/>
      <c r="NTZ12" s="11"/>
      <c r="NUA12" s="11"/>
      <c r="NUB12" s="11"/>
      <c r="NUC12" s="11"/>
      <c r="NUD12" s="11"/>
      <c r="NUE12" s="11"/>
      <c r="NUF12" s="11"/>
      <c r="NUG12" s="11"/>
      <c r="NUH12" s="11"/>
      <c r="NUI12" s="11"/>
      <c r="NUJ12" s="11"/>
      <c r="NUK12" s="11"/>
      <c r="NUL12" s="11"/>
      <c r="NUM12" s="11"/>
      <c r="NUN12" s="11"/>
      <c r="NUO12" s="11"/>
      <c r="NUP12" s="11"/>
      <c r="NUQ12" s="11"/>
      <c r="NUR12" s="11"/>
      <c r="NUS12" s="11"/>
      <c r="NUT12" s="11"/>
      <c r="NUU12" s="11"/>
      <c r="NUV12" s="11"/>
      <c r="NUW12" s="11"/>
      <c r="NUX12" s="11"/>
      <c r="NUY12" s="11"/>
      <c r="NUZ12" s="11"/>
      <c r="NVA12" s="11"/>
      <c r="NVB12" s="11"/>
      <c r="NVC12" s="11"/>
      <c r="NVD12" s="11"/>
      <c r="NVE12" s="11"/>
      <c r="NVF12" s="11"/>
      <c r="NVG12" s="11"/>
      <c r="NVH12" s="11"/>
      <c r="NVI12" s="11"/>
      <c r="NVJ12" s="11"/>
      <c r="NVK12" s="11"/>
      <c r="NVL12" s="11"/>
      <c r="NVM12" s="11"/>
      <c r="NVN12" s="11"/>
      <c r="NVO12" s="11"/>
      <c r="NVP12" s="11"/>
      <c r="NVQ12" s="11"/>
      <c r="NVR12" s="11"/>
      <c r="NVS12" s="11"/>
      <c r="NVT12" s="11"/>
      <c r="NVU12" s="11"/>
      <c r="NVV12" s="11"/>
      <c r="NVW12" s="11"/>
      <c r="NVX12" s="11"/>
      <c r="NVY12" s="11"/>
      <c r="NVZ12" s="11"/>
      <c r="NWA12" s="11"/>
      <c r="NWB12" s="11"/>
      <c r="NWC12" s="11"/>
      <c r="NWD12" s="11"/>
      <c r="NWE12" s="11"/>
      <c r="NWF12" s="11"/>
      <c r="NWG12" s="11"/>
      <c r="NWH12" s="11"/>
      <c r="NWI12" s="11"/>
      <c r="NWJ12" s="11"/>
      <c r="NWK12" s="11"/>
      <c r="NWL12" s="11"/>
      <c r="NWM12" s="11"/>
      <c r="NWN12" s="11"/>
      <c r="NWO12" s="11"/>
      <c r="NWP12" s="11"/>
      <c r="NWQ12" s="11"/>
      <c r="NWR12" s="11"/>
      <c r="NWS12" s="11"/>
      <c r="NWT12" s="11"/>
      <c r="NWU12" s="11"/>
      <c r="NWV12" s="11"/>
      <c r="NWW12" s="11"/>
      <c r="NWX12" s="11"/>
      <c r="NWY12" s="11"/>
      <c r="NWZ12" s="11"/>
      <c r="NXA12" s="11"/>
      <c r="NXB12" s="11"/>
      <c r="NXC12" s="11"/>
      <c r="NXD12" s="11"/>
      <c r="NXE12" s="11"/>
      <c r="NXF12" s="11"/>
      <c r="NXG12" s="11"/>
      <c r="NXH12" s="11"/>
      <c r="NXI12" s="11"/>
      <c r="NXJ12" s="11"/>
      <c r="NXK12" s="11"/>
      <c r="NXL12" s="11"/>
      <c r="NXM12" s="11"/>
      <c r="NXN12" s="11"/>
      <c r="NXO12" s="11"/>
      <c r="NXP12" s="11"/>
      <c r="NXQ12" s="11"/>
      <c r="NXR12" s="11"/>
      <c r="NXS12" s="11"/>
      <c r="NXT12" s="11"/>
      <c r="NXU12" s="11"/>
      <c r="NXV12" s="11"/>
      <c r="NXW12" s="11"/>
      <c r="NXX12" s="11"/>
      <c r="NXY12" s="11"/>
      <c r="NXZ12" s="11"/>
      <c r="NYA12" s="11"/>
      <c r="NYB12" s="11"/>
      <c r="NYC12" s="11"/>
      <c r="NYD12" s="11"/>
      <c r="NYE12" s="11"/>
      <c r="NYF12" s="11"/>
      <c r="NYG12" s="11"/>
      <c r="NYH12" s="11"/>
      <c r="NYI12" s="11"/>
      <c r="NYJ12" s="11"/>
      <c r="NYK12" s="11"/>
      <c r="NYL12" s="11"/>
      <c r="NYM12" s="11"/>
      <c r="NYN12" s="11"/>
      <c r="NYO12" s="11"/>
      <c r="NYP12" s="11"/>
      <c r="NYQ12" s="11"/>
      <c r="NYR12" s="11"/>
      <c r="NYS12" s="11"/>
      <c r="NYT12" s="11"/>
      <c r="NYU12" s="11"/>
      <c r="NYV12" s="11"/>
      <c r="NYW12" s="11"/>
      <c r="NYX12" s="11"/>
      <c r="NYY12" s="11"/>
      <c r="NYZ12" s="11"/>
      <c r="NZA12" s="11"/>
      <c r="NZB12" s="11"/>
      <c r="NZC12" s="11"/>
      <c r="NZD12" s="11"/>
      <c r="NZE12" s="11"/>
      <c r="NZF12" s="11"/>
      <c r="NZG12" s="11"/>
      <c r="NZH12" s="11"/>
      <c r="NZI12" s="11"/>
      <c r="NZJ12" s="11"/>
      <c r="NZK12" s="11"/>
      <c r="NZL12" s="11"/>
      <c r="NZM12" s="11"/>
      <c r="NZN12" s="11"/>
      <c r="NZO12" s="11"/>
      <c r="NZP12" s="11"/>
      <c r="NZQ12" s="11"/>
      <c r="NZR12" s="11"/>
      <c r="NZS12" s="11"/>
      <c r="NZT12" s="11"/>
      <c r="NZU12" s="11"/>
      <c r="NZV12" s="11"/>
      <c r="NZW12" s="11"/>
      <c r="NZX12" s="11"/>
      <c r="NZY12" s="11"/>
      <c r="NZZ12" s="11"/>
      <c r="OAA12" s="11"/>
      <c r="OAB12" s="11"/>
      <c r="OAC12" s="11"/>
      <c r="OAD12" s="11"/>
      <c r="OAE12" s="11"/>
      <c r="OAF12" s="11"/>
      <c r="OAG12" s="11"/>
      <c r="OAH12" s="11"/>
      <c r="OAI12" s="11"/>
      <c r="OAJ12" s="11"/>
      <c r="OAK12" s="11"/>
      <c r="OAL12" s="11"/>
      <c r="OAM12" s="11"/>
      <c r="OAN12" s="11"/>
      <c r="OAO12" s="11"/>
      <c r="OAP12" s="11"/>
      <c r="OAQ12" s="11"/>
      <c r="OAR12" s="11"/>
      <c r="OAS12" s="11"/>
      <c r="OAT12" s="11"/>
      <c r="OAU12" s="11"/>
      <c r="OAV12" s="11"/>
      <c r="OAW12" s="11"/>
      <c r="OAX12" s="11"/>
      <c r="OAY12" s="11"/>
      <c r="OAZ12" s="11"/>
      <c r="OBA12" s="11"/>
      <c r="OBB12" s="11"/>
      <c r="OBC12" s="11"/>
      <c r="OBD12" s="11"/>
      <c r="OBE12" s="11"/>
      <c r="OBF12" s="11"/>
      <c r="OBG12" s="11"/>
      <c r="OBH12" s="11"/>
      <c r="OBI12" s="11"/>
      <c r="OBJ12" s="11"/>
      <c r="OBK12" s="11"/>
      <c r="OBL12" s="11"/>
      <c r="OBM12" s="11"/>
      <c r="OBN12" s="11"/>
      <c r="OBO12" s="11"/>
      <c r="OBP12" s="11"/>
      <c r="OBQ12" s="11"/>
      <c r="OBR12" s="11"/>
      <c r="OBS12" s="11"/>
      <c r="OBT12" s="11"/>
      <c r="OBU12" s="11"/>
      <c r="OBV12" s="11"/>
      <c r="OBW12" s="11"/>
      <c r="OBX12" s="11"/>
      <c r="OBY12" s="11"/>
      <c r="OBZ12" s="11"/>
      <c r="OCA12" s="11"/>
      <c r="OCB12" s="11"/>
      <c r="OCC12" s="11"/>
      <c r="OCD12" s="11"/>
      <c r="OCE12" s="11"/>
      <c r="OCF12" s="11"/>
      <c r="OCG12" s="11"/>
      <c r="OCH12" s="11"/>
      <c r="OCI12" s="11"/>
      <c r="OCJ12" s="11"/>
      <c r="OCK12" s="11"/>
      <c r="OCL12" s="11"/>
      <c r="OCM12" s="11"/>
      <c r="OCN12" s="11"/>
      <c r="OCO12" s="11"/>
      <c r="OCP12" s="11"/>
      <c r="OCQ12" s="11"/>
      <c r="OCR12" s="11"/>
      <c r="OCS12" s="11"/>
      <c r="OCT12" s="11"/>
      <c r="OCU12" s="11"/>
      <c r="OCV12" s="11"/>
      <c r="OCW12" s="11"/>
      <c r="OCX12" s="11"/>
      <c r="OCY12" s="11"/>
      <c r="OCZ12" s="11"/>
      <c r="ODA12" s="11"/>
      <c r="ODB12" s="11"/>
      <c r="ODC12" s="11"/>
      <c r="ODD12" s="11"/>
      <c r="ODE12" s="11"/>
      <c r="ODF12" s="11"/>
      <c r="ODG12" s="11"/>
      <c r="ODH12" s="11"/>
      <c r="ODI12" s="11"/>
      <c r="ODJ12" s="11"/>
      <c r="ODK12" s="11"/>
      <c r="ODL12" s="11"/>
      <c r="ODM12" s="11"/>
      <c r="ODN12" s="11"/>
      <c r="ODO12" s="11"/>
      <c r="ODP12" s="11"/>
      <c r="ODQ12" s="11"/>
      <c r="ODR12" s="11"/>
      <c r="ODS12" s="11"/>
      <c r="ODT12" s="11"/>
      <c r="ODU12" s="11"/>
      <c r="ODV12" s="11"/>
      <c r="ODW12" s="11"/>
      <c r="ODX12" s="11"/>
      <c r="ODY12" s="11"/>
      <c r="ODZ12" s="11"/>
      <c r="OEA12" s="11"/>
      <c r="OEB12" s="11"/>
      <c r="OEC12" s="11"/>
      <c r="OED12" s="11"/>
      <c r="OEE12" s="11"/>
      <c r="OEF12" s="11"/>
      <c r="OEG12" s="11"/>
      <c r="OEH12" s="11"/>
      <c r="OEI12" s="11"/>
      <c r="OEJ12" s="11"/>
      <c r="OEK12" s="11"/>
      <c r="OEL12" s="11"/>
      <c r="OEM12" s="11"/>
      <c r="OEN12" s="11"/>
      <c r="OEO12" s="11"/>
      <c r="OEP12" s="11"/>
      <c r="OEQ12" s="11"/>
      <c r="OER12" s="11"/>
      <c r="OES12" s="11"/>
      <c r="OET12" s="11"/>
      <c r="OEU12" s="11"/>
      <c r="OEV12" s="11"/>
      <c r="OEW12" s="11"/>
      <c r="OEX12" s="11"/>
      <c r="OEY12" s="11"/>
      <c r="OEZ12" s="11"/>
      <c r="OFA12" s="11"/>
      <c r="OFB12" s="11"/>
      <c r="OFC12" s="11"/>
      <c r="OFD12" s="11"/>
      <c r="OFE12" s="11"/>
      <c r="OFF12" s="11"/>
      <c r="OFG12" s="11"/>
      <c r="OFH12" s="11"/>
      <c r="OFI12" s="11"/>
      <c r="OFJ12" s="11"/>
      <c r="OFK12" s="11"/>
      <c r="OFL12" s="11"/>
      <c r="OFM12" s="11"/>
      <c r="OFN12" s="11"/>
      <c r="OFO12" s="11"/>
      <c r="OFP12" s="11"/>
      <c r="OFQ12" s="11"/>
      <c r="OFR12" s="11"/>
      <c r="OFS12" s="11"/>
      <c r="OFT12" s="11"/>
      <c r="OFU12" s="11"/>
      <c r="OFV12" s="11"/>
      <c r="OFW12" s="11"/>
      <c r="OFX12" s="11"/>
      <c r="OFY12" s="11"/>
      <c r="OFZ12" s="11"/>
      <c r="OGA12" s="11"/>
      <c r="OGB12" s="11"/>
      <c r="OGC12" s="11"/>
      <c r="OGD12" s="11"/>
      <c r="OGE12" s="11"/>
      <c r="OGF12" s="11"/>
      <c r="OGG12" s="11"/>
      <c r="OGH12" s="11"/>
      <c r="OGI12" s="11"/>
      <c r="OGJ12" s="11"/>
      <c r="OGK12" s="11"/>
      <c r="OGL12" s="11"/>
      <c r="OGM12" s="11"/>
      <c r="OGN12" s="11"/>
      <c r="OGO12" s="11"/>
      <c r="OGP12" s="11"/>
      <c r="OGQ12" s="11"/>
      <c r="OGR12" s="11"/>
      <c r="OGS12" s="11"/>
      <c r="OGT12" s="11"/>
      <c r="OGU12" s="11"/>
      <c r="OGV12" s="11"/>
      <c r="OGW12" s="11"/>
      <c r="OGX12" s="11"/>
      <c r="OGY12" s="11"/>
      <c r="OGZ12" s="11"/>
      <c r="OHA12" s="11"/>
      <c r="OHB12" s="11"/>
      <c r="OHC12" s="11"/>
      <c r="OHD12" s="11"/>
      <c r="OHE12" s="11"/>
      <c r="OHF12" s="11"/>
      <c r="OHG12" s="11"/>
      <c r="OHH12" s="11"/>
      <c r="OHI12" s="11"/>
      <c r="OHJ12" s="11"/>
      <c r="OHK12" s="11"/>
      <c r="OHL12" s="11"/>
      <c r="OHM12" s="11"/>
      <c r="OHN12" s="11"/>
      <c r="OHO12" s="11"/>
      <c r="OHP12" s="11"/>
      <c r="OHQ12" s="11"/>
      <c r="OHR12" s="11"/>
      <c r="OHS12" s="11"/>
      <c r="OHT12" s="11"/>
      <c r="OHU12" s="11"/>
      <c r="OHV12" s="11"/>
      <c r="OHW12" s="11"/>
      <c r="OHX12" s="11"/>
      <c r="OHY12" s="11"/>
      <c r="OHZ12" s="11"/>
      <c r="OIA12" s="11"/>
      <c r="OIB12" s="11"/>
      <c r="OIC12" s="11"/>
      <c r="OID12" s="11"/>
      <c r="OIE12" s="11"/>
      <c r="OIF12" s="11"/>
      <c r="OIG12" s="11"/>
      <c r="OIH12" s="11"/>
      <c r="OII12" s="11"/>
      <c r="OIJ12" s="11"/>
      <c r="OIK12" s="11"/>
      <c r="OIL12" s="11"/>
      <c r="OIM12" s="11"/>
      <c r="OIN12" s="11"/>
      <c r="OIO12" s="11"/>
      <c r="OIP12" s="11"/>
      <c r="OIQ12" s="11"/>
      <c r="OIR12" s="11"/>
      <c r="OIS12" s="11"/>
      <c r="OIT12" s="11"/>
      <c r="OIU12" s="11"/>
      <c r="OIV12" s="11"/>
      <c r="OIW12" s="11"/>
      <c r="OIX12" s="11"/>
      <c r="OIY12" s="11"/>
      <c r="OIZ12" s="11"/>
      <c r="OJA12" s="11"/>
      <c r="OJB12" s="11"/>
      <c r="OJC12" s="11"/>
      <c r="OJD12" s="11"/>
      <c r="OJE12" s="11"/>
      <c r="OJF12" s="11"/>
      <c r="OJG12" s="11"/>
      <c r="OJH12" s="11"/>
      <c r="OJI12" s="11"/>
      <c r="OJJ12" s="11"/>
      <c r="OJK12" s="11"/>
      <c r="OJL12" s="11"/>
      <c r="OJM12" s="11"/>
      <c r="OJN12" s="11"/>
      <c r="OJO12" s="11"/>
      <c r="OJP12" s="11"/>
      <c r="OJQ12" s="11"/>
      <c r="OJR12" s="11"/>
      <c r="OJS12" s="11"/>
      <c r="OJT12" s="11"/>
      <c r="OJU12" s="11"/>
      <c r="OJV12" s="11"/>
      <c r="OJW12" s="11"/>
      <c r="OJX12" s="11"/>
      <c r="OJY12" s="11"/>
      <c r="OJZ12" s="11"/>
      <c r="OKA12" s="11"/>
      <c r="OKB12" s="11"/>
      <c r="OKC12" s="11"/>
      <c r="OKD12" s="11"/>
      <c r="OKE12" s="11"/>
      <c r="OKF12" s="11"/>
      <c r="OKG12" s="11"/>
      <c r="OKH12" s="11"/>
      <c r="OKI12" s="11"/>
      <c r="OKJ12" s="11"/>
      <c r="OKK12" s="11"/>
      <c r="OKL12" s="11"/>
      <c r="OKM12" s="11"/>
      <c r="OKN12" s="11"/>
      <c r="OKO12" s="11"/>
      <c r="OKP12" s="11"/>
      <c r="OKQ12" s="11"/>
      <c r="OKR12" s="11"/>
      <c r="OKS12" s="11"/>
      <c r="OKT12" s="11"/>
      <c r="OKU12" s="11"/>
      <c r="OKV12" s="11"/>
      <c r="OKW12" s="11"/>
      <c r="OKX12" s="11"/>
      <c r="OKY12" s="11"/>
      <c r="OKZ12" s="11"/>
      <c r="OLA12" s="11"/>
      <c r="OLB12" s="11"/>
      <c r="OLC12" s="11"/>
      <c r="OLD12" s="11"/>
      <c r="OLE12" s="11"/>
      <c r="OLF12" s="11"/>
      <c r="OLG12" s="11"/>
      <c r="OLH12" s="11"/>
      <c r="OLI12" s="11"/>
      <c r="OLJ12" s="11"/>
      <c r="OLK12" s="11"/>
      <c r="OLL12" s="11"/>
      <c r="OLM12" s="11"/>
      <c r="OLN12" s="11"/>
      <c r="OLO12" s="11"/>
      <c r="OLP12" s="11"/>
      <c r="OLQ12" s="11"/>
      <c r="OLR12" s="11"/>
      <c r="OLS12" s="11"/>
      <c r="OLT12" s="11"/>
      <c r="OLU12" s="11"/>
      <c r="OLV12" s="11"/>
      <c r="OLW12" s="11"/>
      <c r="OLX12" s="11"/>
      <c r="OLY12" s="11"/>
      <c r="OLZ12" s="11"/>
      <c r="OMA12" s="11"/>
      <c r="OMB12" s="11"/>
      <c r="OMC12" s="11"/>
      <c r="OMD12" s="11"/>
      <c r="OME12" s="11"/>
      <c r="OMF12" s="11"/>
      <c r="OMG12" s="11"/>
      <c r="OMH12" s="11"/>
      <c r="OMI12" s="11"/>
      <c r="OMJ12" s="11"/>
      <c r="OMK12" s="11"/>
      <c r="OML12" s="11"/>
      <c r="OMM12" s="11"/>
      <c r="OMN12" s="11"/>
      <c r="OMO12" s="11"/>
      <c r="OMP12" s="11"/>
      <c r="OMQ12" s="11"/>
      <c r="OMR12" s="11"/>
      <c r="OMS12" s="11"/>
      <c r="OMT12" s="11"/>
      <c r="OMU12" s="11"/>
      <c r="OMV12" s="11"/>
      <c r="OMW12" s="11"/>
      <c r="OMX12" s="11"/>
      <c r="OMY12" s="11"/>
      <c r="OMZ12" s="11"/>
      <c r="ONA12" s="11"/>
      <c r="ONB12" s="11"/>
      <c r="ONC12" s="11"/>
      <c r="OND12" s="11"/>
      <c r="ONE12" s="11"/>
      <c r="ONF12" s="11"/>
      <c r="ONG12" s="11"/>
      <c r="ONH12" s="11"/>
      <c r="ONI12" s="11"/>
      <c r="ONJ12" s="11"/>
      <c r="ONK12" s="11"/>
      <c r="ONL12" s="11"/>
      <c r="ONM12" s="11"/>
      <c r="ONN12" s="11"/>
      <c r="ONO12" s="11"/>
      <c r="ONP12" s="11"/>
      <c r="ONQ12" s="11"/>
      <c r="ONR12" s="11"/>
      <c r="ONS12" s="11"/>
      <c r="ONT12" s="11"/>
      <c r="ONU12" s="11"/>
      <c r="ONV12" s="11"/>
      <c r="ONW12" s="11"/>
      <c r="ONX12" s="11"/>
      <c r="ONY12" s="11"/>
      <c r="ONZ12" s="11"/>
      <c r="OOA12" s="11"/>
      <c r="OOB12" s="11"/>
      <c r="OOC12" s="11"/>
      <c r="OOD12" s="11"/>
      <c r="OOE12" s="11"/>
      <c r="OOF12" s="11"/>
      <c r="OOG12" s="11"/>
      <c r="OOH12" s="11"/>
      <c r="OOI12" s="11"/>
      <c r="OOJ12" s="11"/>
      <c r="OOK12" s="11"/>
      <c r="OOL12" s="11"/>
      <c r="OOM12" s="11"/>
      <c r="OON12" s="11"/>
      <c r="OOO12" s="11"/>
      <c r="OOP12" s="11"/>
      <c r="OOQ12" s="11"/>
      <c r="OOR12" s="11"/>
      <c r="OOS12" s="11"/>
      <c r="OOT12" s="11"/>
      <c r="OOU12" s="11"/>
      <c r="OOV12" s="11"/>
      <c r="OOW12" s="11"/>
      <c r="OOX12" s="11"/>
      <c r="OOY12" s="11"/>
      <c r="OOZ12" s="11"/>
      <c r="OPA12" s="11"/>
      <c r="OPB12" s="11"/>
      <c r="OPC12" s="11"/>
      <c r="OPD12" s="11"/>
      <c r="OPE12" s="11"/>
      <c r="OPF12" s="11"/>
      <c r="OPG12" s="11"/>
      <c r="OPH12" s="11"/>
      <c r="OPI12" s="11"/>
      <c r="OPJ12" s="11"/>
      <c r="OPK12" s="11"/>
      <c r="OPL12" s="11"/>
      <c r="OPM12" s="11"/>
      <c r="OPN12" s="11"/>
      <c r="OPO12" s="11"/>
      <c r="OPP12" s="11"/>
      <c r="OPQ12" s="11"/>
      <c r="OPR12" s="11"/>
      <c r="OPS12" s="11"/>
      <c r="OPT12" s="11"/>
      <c r="OPU12" s="11"/>
      <c r="OPV12" s="11"/>
      <c r="OPW12" s="11"/>
      <c r="OPX12" s="11"/>
      <c r="OPY12" s="11"/>
      <c r="OPZ12" s="11"/>
      <c r="OQA12" s="11"/>
      <c r="OQB12" s="11"/>
      <c r="OQC12" s="11"/>
      <c r="OQD12" s="11"/>
      <c r="OQE12" s="11"/>
      <c r="OQF12" s="11"/>
      <c r="OQG12" s="11"/>
      <c r="OQH12" s="11"/>
      <c r="OQI12" s="11"/>
      <c r="OQJ12" s="11"/>
      <c r="OQK12" s="11"/>
      <c r="OQL12" s="11"/>
      <c r="OQM12" s="11"/>
      <c r="OQN12" s="11"/>
      <c r="OQO12" s="11"/>
      <c r="OQP12" s="11"/>
      <c r="OQQ12" s="11"/>
      <c r="OQR12" s="11"/>
      <c r="OQS12" s="11"/>
      <c r="OQT12" s="11"/>
      <c r="OQU12" s="11"/>
      <c r="OQV12" s="11"/>
      <c r="OQW12" s="11"/>
      <c r="OQX12" s="11"/>
      <c r="OQY12" s="11"/>
      <c r="OQZ12" s="11"/>
      <c r="ORA12" s="11"/>
      <c r="ORB12" s="11"/>
      <c r="ORC12" s="11"/>
      <c r="ORD12" s="11"/>
      <c r="ORE12" s="11"/>
      <c r="ORF12" s="11"/>
      <c r="ORG12" s="11"/>
      <c r="ORH12" s="11"/>
      <c r="ORI12" s="11"/>
      <c r="ORJ12" s="11"/>
      <c r="ORK12" s="11"/>
      <c r="ORL12" s="11"/>
      <c r="ORM12" s="11"/>
      <c r="ORN12" s="11"/>
      <c r="ORO12" s="11"/>
      <c r="ORP12" s="11"/>
      <c r="ORQ12" s="11"/>
      <c r="ORR12" s="11"/>
      <c r="ORS12" s="11"/>
      <c r="ORT12" s="11"/>
      <c r="ORU12" s="11"/>
      <c r="ORV12" s="11"/>
      <c r="ORW12" s="11"/>
      <c r="ORX12" s="11"/>
      <c r="ORY12" s="11"/>
      <c r="ORZ12" s="11"/>
      <c r="OSA12" s="11"/>
      <c r="OSB12" s="11"/>
      <c r="OSC12" s="11"/>
      <c r="OSD12" s="11"/>
      <c r="OSE12" s="11"/>
      <c r="OSF12" s="11"/>
      <c r="OSG12" s="11"/>
      <c r="OSH12" s="11"/>
      <c r="OSI12" s="11"/>
      <c r="OSJ12" s="11"/>
      <c r="OSK12" s="11"/>
      <c r="OSL12" s="11"/>
      <c r="OSM12" s="11"/>
      <c r="OSN12" s="11"/>
      <c r="OSO12" s="11"/>
      <c r="OSP12" s="11"/>
      <c r="OSQ12" s="11"/>
      <c r="OSR12" s="11"/>
      <c r="OSS12" s="11"/>
      <c r="OST12" s="11"/>
      <c r="OSU12" s="11"/>
      <c r="OSV12" s="11"/>
      <c r="OSW12" s="11"/>
      <c r="OSX12" s="11"/>
      <c r="OSY12" s="11"/>
      <c r="OSZ12" s="11"/>
      <c r="OTA12" s="11"/>
      <c r="OTB12" s="11"/>
      <c r="OTC12" s="11"/>
      <c r="OTD12" s="11"/>
      <c r="OTE12" s="11"/>
      <c r="OTF12" s="11"/>
      <c r="OTG12" s="11"/>
      <c r="OTH12" s="11"/>
      <c r="OTI12" s="11"/>
      <c r="OTJ12" s="11"/>
      <c r="OTK12" s="11"/>
      <c r="OTL12" s="11"/>
      <c r="OTM12" s="11"/>
      <c r="OTN12" s="11"/>
      <c r="OTO12" s="11"/>
      <c r="OTP12" s="11"/>
      <c r="OTQ12" s="11"/>
      <c r="OTR12" s="11"/>
      <c r="OTS12" s="11"/>
      <c r="OTT12" s="11"/>
      <c r="OTU12" s="11"/>
      <c r="OTV12" s="11"/>
      <c r="OTW12" s="11"/>
      <c r="OTX12" s="11"/>
      <c r="OTY12" s="11"/>
      <c r="OTZ12" s="11"/>
      <c r="OUA12" s="11"/>
      <c r="OUB12" s="11"/>
      <c r="OUC12" s="11"/>
      <c r="OUD12" s="11"/>
      <c r="OUE12" s="11"/>
      <c r="OUF12" s="11"/>
      <c r="OUG12" s="11"/>
      <c r="OUH12" s="11"/>
      <c r="OUI12" s="11"/>
      <c r="OUJ12" s="11"/>
      <c r="OUK12" s="11"/>
      <c r="OUL12" s="11"/>
      <c r="OUM12" s="11"/>
      <c r="OUN12" s="11"/>
      <c r="OUO12" s="11"/>
      <c r="OUP12" s="11"/>
      <c r="OUQ12" s="11"/>
      <c r="OUR12" s="11"/>
      <c r="OUS12" s="11"/>
      <c r="OUT12" s="11"/>
      <c r="OUU12" s="11"/>
      <c r="OUV12" s="11"/>
      <c r="OUW12" s="11"/>
      <c r="OUX12" s="11"/>
      <c r="OUY12" s="11"/>
      <c r="OUZ12" s="11"/>
      <c r="OVA12" s="11"/>
      <c r="OVB12" s="11"/>
      <c r="OVC12" s="11"/>
      <c r="OVD12" s="11"/>
      <c r="OVE12" s="11"/>
      <c r="OVF12" s="11"/>
      <c r="OVG12" s="11"/>
      <c r="OVH12" s="11"/>
      <c r="OVI12" s="11"/>
      <c r="OVJ12" s="11"/>
      <c r="OVK12" s="11"/>
      <c r="OVL12" s="11"/>
      <c r="OVM12" s="11"/>
      <c r="OVN12" s="11"/>
      <c r="OVO12" s="11"/>
      <c r="OVP12" s="11"/>
      <c r="OVQ12" s="11"/>
      <c r="OVR12" s="11"/>
      <c r="OVS12" s="11"/>
      <c r="OVT12" s="11"/>
      <c r="OVU12" s="11"/>
      <c r="OVV12" s="11"/>
      <c r="OVW12" s="11"/>
      <c r="OVX12" s="11"/>
      <c r="OVY12" s="11"/>
      <c r="OVZ12" s="11"/>
      <c r="OWA12" s="11"/>
      <c r="OWB12" s="11"/>
      <c r="OWC12" s="11"/>
      <c r="OWD12" s="11"/>
      <c r="OWE12" s="11"/>
      <c r="OWF12" s="11"/>
      <c r="OWG12" s="11"/>
      <c r="OWH12" s="11"/>
      <c r="OWI12" s="11"/>
      <c r="OWJ12" s="11"/>
      <c r="OWK12" s="11"/>
      <c r="OWL12" s="11"/>
      <c r="OWM12" s="11"/>
      <c r="OWN12" s="11"/>
      <c r="OWO12" s="11"/>
      <c r="OWP12" s="11"/>
      <c r="OWQ12" s="11"/>
      <c r="OWR12" s="11"/>
      <c r="OWS12" s="11"/>
      <c r="OWT12" s="11"/>
      <c r="OWU12" s="11"/>
      <c r="OWV12" s="11"/>
      <c r="OWW12" s="11"/>
      <c r="OWX12" s="11"/>
      <c r="OWY12" s="11"/>
      <c r="OWZ12" s="11"/>
      <c r="OXA12" s="11"/>
      <c r="OXB12" s="11"/>
      <c r="OXC12" s="11"/>
      <c r="OXD12" s="11"/>
      <c r="OXE12" s="11"/>
      <c r="OXF12" s="11"/>
      <c r="OXG12" s="11"/>
      <c r="OXH12" s="11"/>
      <c r="OXI12" s="11"/>
      <c r="OXJ12" s="11"/>
      <c r="OXK12" s="11"/>
      <c r="OXL12" s="11"/>
      <c r="OXM12" s="11"/>
      <c r="OXN12" s="11"/>
      <c r="OXO12" s="11"/>
      <c r="OXP12" s="11"/>
      <c r="OXQ12" s="11"/>
      <c r="OXR12" s="11"/>
      <c r="OXS12" s="11"/>
      <c r="OXT12" s="11"/>
      <c r="OXU12" s="11"/>
      <c r="OXV12" s="11"/>
      <c r="OXW12" s="11"/>
      <c r="OXX12" s="11"/>
      <c r="OXY12" s="11"/>
      <c r="OXZ12" s="11"/>
      <c r="OYA12" s="11"/>
      <c r="OYB12" s="11"/>
      <c r="OYC12" s="11"/>
      <c r="OYD12" s="11"/>
      <c r="OYE12" s="11"/>
      <c r="OYF12" s="11"/>
      <c r="OYG12" s="11"/>
      <c r="OYH12" s="11"/>
      <c r="OYI12" s="11"/>
      <c r="OYJ12" s="11"/>
      <c r="OYK12" s="11"/>
      <c r="OYL12" s="11"/>
      <c r="OYM12" s="11"/>
      <c r="OYN12" s="11"/>
      <c r="OYO12" s="11"/>
      <c r="OYP12" s="11"/>
      <c r="OYQ12" s="11"/>
      <c r="OYR12" s="11"/>
      <c r="OYS12" s="11"/>
      <c r="OYT12" s="11"/>
      <c r="OYU12" s="11"/>
      <c r="OYV12" s="11"/>
      <c r="OYW12" s="11"/>
      <c r="OYX12" s="11"/>
      <c r="OYY12" s="11"/>
      <c r="OYZ12" s="11"/>
      <c r="OZA12" s="11"/>
      <c r="OZB12" s="11"/>
      <c r="OZC12" s="11"/>
      <c r="OZD12" s="11"/>
      <c r="OZE12" s="11"/>
      <c r="OZF12" s="11"/>
      <c r="OZG12" s="11"/>
      <c r="OZH12" s="11"/>
      <c r="OZI12" s="11"/>
      <c r="OZJ12" s="11"/>
      <c r="OZK12" s="11"/>
      <c r="OZL12" s="11"/>
      <c r="OZM12" s="11"/>
      <c r="OZN12" s="11"/>
      <c r="OZO12" s="11"/>
      <c r="OZP12" s="11"/>
      <c r="OZQ12" s="11"/>
      <c r="OZR12" s="11"/>
      <c r="OZS12" s="11"/>
      <c r="OZT12" s="11"/>
      <c r="OZU12" s="11"/>
      <c r="OZV12" s="11"/>
      <c r="OZW12" s="11"/>
      <c r="OZX12" s="11"/>
      <c r="OZY12" s="11"/>
      <c r="OZZ12" s="11"/>
      <c r="PAA12" s="11"/>
      <c r="PAB12" s="11"/>
      <c r="PAC12" s="11"/>
      <c r="PAD12" s="11"/>
      <c r="PAE12" s="11"/>
      <c r="PAF12" s="11"/>
      <c r="PAG12" s="11"/>
      <c r="PAH12" s="11"/>
      <c r="PAI12" s="11"/>
      <c r="PAJ12" s="11"/>
      <c r="PAK12" s="11"/>
      <c r="PAL12" s="11"/>
      <c r="PAM12" s="11"/>
      <c r="PAN12" s="11"/>
      <c r="PAO12" s="11"/>
      <c r="PAP12" s="11"/>
      <c r="PAQ12" s="11"/>
      <c r="PAR12" s="11"/>
      <c r="PAS12" s="11"/>
      <c r="PAT12" s="11"/>
      <c r="PAU12" s="11"/>
      <c r="PAV12" s="11"/>
      <c r="PAW12" s="11"/>
      <c r="PAX12" s="11"/>
      <c r="PAY12" s="11"/>
      <c r="PAZ12" s="11"/>
      <c r="PBA12" s="11"/>
      <c r="PBB12" s="11"/>
      <c r="PBC12" s="11"/>
      <c r="PBD12" s="11"/>
      <c r="PBE12" s="11"/>
      <c r="PBF12" s="11"/>
      <c r="PBG12" s="11"/>
      <c r="PBH12" s="11"/>
      <c r="PBI12" s="11"/>
      <c r="PBJ12" s="11"/>
      <c r="PBK12" s="11"/>
      <c r="PBL12" s="11"/>
      <c r="PBM12" s="11"/>
      <c r="PBN12" s="11"/>
      <c r="PBO12" s="11"/>
      <c r="PBP12" s="11"/>
      <c r="PBQ12" s="11"/>
      <c r="PBR12" s="11"/>
      <c r="PBS12" s="11"/>
      <c r="PBT12" s="11"/>
      <c r="PBU12" s="11"/>
      <c r="PBV12" s="11"/>
      <c r="PBW12" s="11"/>
      <c r="PBX12" s="11"/>
      <c r="PBY12" s="11"/>
      <c r="PBZ12" s="11"/>
      <c r="PCA12" s="11"/>
      <c r="PCB12" s="11"/>
      <c r="PCC12" s="11"/>
      <c r="PCD12" s="11"/>
      <c r="PCE12" s="11"/>
      <c r="PCF12" s="11"/>
      <c r="PCG12" s="11"/>
      <c r="PCH12" s="11"/>
      <c r="PCI12" s="11"/>
      <c r="PCJ12" s="11"/>
      <c r="PCK12" s="11"/>
      <c r="PCL12" s="11"/>
      <c r="PCM12" s="11"/>
      <c r="PCN12" s="11"/>
      <c r="PCO12" s="11"/>
      <c r="PCP12" s="11"/>
      <c r="PCQ12" s="11"/>
      <c r="PCR12" s="11"/>
      <c r="PCS12" s="11"/>
      <c r="PCT12" s="11"/>
      <c r="PCU12" s="11"/>
      <c r="PCV12" s="11"/>
      <c r="PCW12" s="11"/>
      <c r="PCX12" s="11"/>
      <c r="PCY12" s="11"/>
      <c r="PCZ12" s="11"/>
      <c r="PDA12" s="11"/>
      <c r="PDB12" s="11"/>
      <c r="PDC12" s="11"/>
      <c r="PDD12" s="11"/>
      <c r="PDE12" s="11"/>
      <c r="PDF12" s="11"/>
      <c r="PDG12" s="11"/>
      <c r="PDH12" s="11"/>
      <c r="PDI12" s="11"/>
      <c r="PDJ12" s="11"/>
      <c r="PDK12" s="11"/>
      <c r="PDL12" s="11"/>
      <c r="PDM12" s="11"/>
      <c r="PDN12" s="11"/>
      <c r="PDO12" s="11"/>
      <c r="PDP12" s="11"/>
      <c r="PDQ12" s="11"/>
      <c r="PDR12" s="11"/>
      <c r="PDS12" s="11"/>
      <c r="PDT12" s="11"/>
      <c r="PDU12" s="11"/>
      <c r="PDV12" s="11"/>
      <c r="PDW12" s="11"/>
      <c r="PDX12" s="11"/>
      <c r="PDY12" s="11"/>
      <c r="PDZ12" s="11"/>
      <c r="PEA12" s="11"/>
      <c r="PEB12" s="11"/>
      <c r="PEC12" s="11"/>
      <c r="PED12" s="11"/>
      <c r="PEE12" s="11"/>
      <c r="PEF12" s="11"/>
      <c r="PEG12" s="11"/>
      <c r="PEH12" s="11"/>
      <c r="PEI12" s="11"/>
      <c r="PEJ12" s="11"/>
      <c r="PEK12" s="11"/>
      <c r="PEL12" s="11"/>
      <c r="PEM12" s="11"/>
      <c r="PEN12" s="11"/>
      <c r="PEO12" s="11"/>
      <c r="PEP12" s="11"/>
      <c r="PEQ12" s="11"/>
      <c r="PER12" s="11"/>
      <c r="PES12" s="11"/>
      <c r="PET12" s="11"/>
      <c r="PEU12" s="11"/>
      <c r="PEV12" s="11"/>
      <c r="PEW12" s="11"/>
      <c r="PEX12" s="11"/>
      <c r="PEY12" s="11"/>
      <c r="PEZ12" s="11"/>
      <c r="PFA12" s="11"/>
      <c r="PFB12" s="11"/>
      <c r="PFC12" s="11"/>
      <c r="PFD12" s="11"/>
      <c r="PFE12" s="11"/>
      <c r="PFF12" s="11"/>
      <c r="PFG12" s="11"/>
      <c r="PFH12" s="11"/>
      <c r="PFI12" s="11"/>
      <c r="PFJ12" s="11"/>
      <c r="PFK12" s="11"/>
      <c r="PFL12" s="11"/>
      <c r="PFM12" s="11"/>
      <c r="PFN12" s="11"/>
      <c r="PFO12" s="11"/>
      <c r="PFP12" s="11"/>
      <c r="PFQ12" s="11"/>
      <c r="PFR12" s="11"/>
      <c r="PFS12" s="11"/>
      <c r="PFT12" s="11"/>
      <c r="PFU12" s="11"/>
      <c r="PFV12" s="11"/>
      <c r="PFW12" s="11"/>
      <c r="PFX12" s="11"/>
      <c r="PFY12" s="11"/>
      <c r="PFZ12" s="11"/>
      <c r="PGA12" s="11"/>
      <c r="PGB12" s="11"/>
      <c r="PGC12" s="11"/>
      <c r="PGD12" s="11"/>
      <c r="PGE12" s="11"/>
      <c r="PGF12" s="11"/>
      <c r="PGG12" s="11"/>
      <c r="PGH12" s="11"/>
      <c r="PGI12" s="11"/>
      <c r="PGJ12" s="11"/>
      <c r="PGK12" s="11"/>
      <c r="PGL12" s="11"/>
      <c r="PGM12" s="11"/>
      <c r="PGN12" s="11"/>
      <c r="PGO12" s="11"/>
      <c r="PGP12" s="11"/>
      <c r="PGQ12" s="11"/>
      <c r="PGR12" s="11"/>
      <c r="PGS12" s="11"/>
      <c r="PGT12" s="11"/>
      <c r="PGU12" s="11"/>
      <c r="PGV12" s="11"/>
      <c r="PGW12" s="11"/>
      <c r="PGX12" s="11"/>
      <c r="PGY12" s="11"/>
      <c r="PGZ12" s="11"/>
      <c r="PHA12" s="11"/>
      <c r="PHB12" s="11"/>
      <c r="PHC12" s="11"/>
      <c r="PHD12" s="11"/>
      <c r="PHE12" s="11"/>
      <c r="PHF12" s="11"/>
      <c r="PHG12" s="11"/>
      <c r="PHH12" s="11"/>
      <c r="PHI12" s="11"/>
      <c r="PHJ12" s="11"/>
      <c r="PHK12" s="11"/>
      <c r="PHL12" s="11"/>
      <c r="PHM12" s="11"/>
      <c r="PHN12" s="11"/>
      <c r="PHO12" s="11"/>
      <c r="PHP12" s="11"/>
      <c r="PHQ12" s="11"/>
      <c r="PHR12" s="11"/>
      <c r="PHS12" s="11"/>
      <c r="PHT12" s="11"/>
      <c r="PHU12" s="11"/>
      <c r="PHV12" s="11"/>
      <c r="PHW12" s="11"/>
      <c r="PHX12" s="11"/>
      <c r="PHY12" s="11"/>
      <c r="PHZ12" s="11"/>
      <c r="PIA12" s="11"/>
      <c r="PIB12" s="11"/>
      <c r="PIC12" s="11"/>
      <c r="PID12" s="11"/>
      <c r="PIE12" s="11"/>
      <c r="PIF12" s="11"/>
      <c r="PIG12" s="11"/>
      <c r="PIH12" s="11"/>
      <c r="PII12" s="11"/>
      <c r="PIJ12" s="11"/>
      <c r="PIK12" s="11"/>
      <c r="PIL12" s="11"/>
      <c r="PIM12" s="11"/>
      <c r="PIN12" s="11"/>
      <c r="PIO12" s="11"/>
      <c r="PIP12" s="11"/>
      <c r="PIQ12" s="11"/>
      <c r="PIR12" s="11"/>
      <c r="PIS12" s="11"/>
      <c r="PIT12" s="11"/>
      <c r="PIU12" s="11"/>
      <c r="PIV12" s="11"/>
      <c r="PIW12" s="11"/>
      <c r="PIX12" s="11"/>
      <c r="PIY12" s="11"/>
      <c r="PIZ12" s="11"/>
      <c r="PJA12" s="11"/>
      <c r="PJB12" s="11"/>
      <c r="PJC12" s="11"/>
      <c r="PJD12" s="11"/>
      <c r="PJE12" s="11"/>
      <c r="PJF12" s="11"/>
      <c r="PJG12" s="11"/>
      <c r="PJH12" s="11"/>
      <c r="PJI12" s="11"/>
      <c r="PJJ12" s="11"/>
      <c r="PJK12" s="11"/>
      <c r="PJL12" s="11"/>
      <c r="PJM12" s="11"/>
      <c r="PJN12" s="11"/>
      <c r="PJO12" s="11"/>
      <c r="PJP12" s="11"/>
      <c r="PJQ12" s="11"/>
      <c r="PJR12" s="11"/>
      <c r="PJS12" s="11"/>
      <c r="PJT12" s="11"/>
      <c r="PJU12" s="11"/>
      <c r="PJV12" s="11"/>
      <c r="PJW12" s="11"/>
      <c r="PJX12" s="11"/>
      <c r="PJY12" s="11"/>
      <c r="PJZ12" s="11"/>
      <c r="PKA12" s="11"/>
      <c r="PKB12" s="11"/>
      <c r="PKC12" s="11"/>
      <c r="PKD12" s="11"/>
      <c r="PKE12" s="11"/>
      <c r="PKF12" s="11"/>
      <c r="PKG12" s="11"/>
      <c r="PKH12" s="11"/>
      <c r="PKI12" s="11"/>
      <c r="PKJ12" s="11"/>
      <c r="PKK12" s="11"/>
      <c r="PKL12" s="11"/>
      <c r="PKM12" s="11"/>
      <c r="PKN12" s="11"/>
      <c r="PKO12" s="11"/>
      <c r="PKP12" s="11"/>
      <c r="PKQ12" s="11"/>
      <c r="PKR12" s="11"/>
      <c r="PKS12" s="11"/>
      <c r="PKT12" s="11"/>
      <c r="PKU12" s="11"/>
      <c r="PKV12" s="11"/>
      <c r="PKW12" s="11"/>
      <c r="PKX12" s="11"/>
      <c r="PKY12" s="11"/>
      <c r="PKZ12" s="11"/>
      <c r="PLA12" s="11"/>
      <c r="PLB12" s="11"/>
      <c r="PLC12" s="11"/>
      <c r="PLD12" s="11"/>
      <c r="PLE12" s="11"/>
      <c r="PLF12" s="11"/>
      <c r="PLG12" s="11"/>
      <c r="PLH12" s="11"/>
      <c r="PLI12" s="11"/>
      <c r="PLJ12" s="11"/>
      <c r="PLK12" s="11"/>
      <c r="PLL12" s="11"/>
      <c r="PLM12" s="11"/>
      <c r="PLN12" s="11"/>
      <c r="PLO12" s="11"/>
      <c r="PLP12" s="11"/>
      <c r="PLQ12" s="11"/>
      <c r="PLR12" s="11"/>
      <c r="PLS12" s="11"/>
      <c r="PLT12" s="11"/>
      <c r="PLU12" s="11"/>
      <c r="PLV12" s="11"/>
      <c r="PLW12" s="11"/>
      <c r="PLX12" s="11"/>
      <c r="PLY12" s="11"/>
      <c r="PLZ12" s="11"/>
      <c r="PMA12" s="11"/>
      <c r="PMB12" s="11"/>
      <c r="PMC12" s="11"/>
      <c r="PMD12" s="11"/>
      <c r="PME12" s="11"/>
      <c r="PMF12" s="11"/>
      <c r="PMG12" s="11"/>
      <c r="PMH12" s="11"/>
      <c r="PMI12" s="11"/>
      <c r="PMJ12" s="11"/>
      <c r="PMK12" s="11"/>
      <c r="PML12" s="11"/>
      <c r="PMM12" s="11"/>
      <c r="PMN12" s="11"/>
      <c r="PMO12" s="11"/>
      <c r="PMP12" s="11"/>
      <c r="PMQ12" s="11"/>
      <c r="PMR12" s="11"/>
      <c r="PMS12" s="11"/>
      <c r="PMT12" s="11"/>
      <c r="PMU12" s="11"/>
      <c r="PMV12" s="11"/>
      <c r="PMW12" s="11"/>
      <c r="PMX12" s="11"/>
      <c r="PMY12" s="11"/>
      <c r="PMZ12" s="11"/>
      <c r="PNA12" s="11"/>
      <c r="PNB12" s="11"/>
      <c r="PNC12" s="11"/>
      <c r="PND12" s="11"/>
      <c r="PNE12" s="11"/>
      <c r="PNF12" s="11"/>
      <c r="PNG12" s="11"/>
      <c r="PNH12" s="11"/>
      <c r="PNI12" s="11"/>
      <c r="PNJ12" s="11"/>
      <c r="PNK12" s="11"/>
      <c r="PNL12" s="11"/>
      <c r="PNM12" s="11"/>
      <c r="PNN12" s="11"/>
      <c r="PNO12" s="11"/>
      <c r="PNP12" s="11"/>
      <c r="PNQ12" s="11"/>
      <c r="PNR12" s="11"/>
      <c r="PNS12" s="11"/>
      <c r="PNT12" s="11"/>
      <c r="PNU12" s="11"/>
      <c r="PNV12" s="11"/>
      <c r="PNW12" s="11"/>
      <c r="PNX12" s="11"/>
      <c r="PNY12" s="11"/>
      <c r="PNZ12" s="11"/>
      <c r="POA12" s="11"/>
      <c r="POB12" s="11"/>
      <c r="POC12" s="11"/>
      <c r="POD12" s="11"/>
      <c r="POE12" s="11"/>
      <c r="POF12" s="11"/>
      <c r="POG12" s="11"/>
      <c r="POH12" s="11"/>
      <c r="POI12" s="11"/>
      <c r="POJ12" s="11"/>
      <c r="POK12" s="11"/>
      <c r="POL12" s="11"/>
      <c r="POM12" s="11"/>
      <c r="PON12" s="11"/>
      <c r="POO12" s="11"/>
      <c r="POP12" s="11"/>
      <c r="POQ12" s="11"/>
      <c r="POR12" s="11"/>
      <c r="POS12" s="11"/>
      <c r="POT12" s="11"/>
      <c r="POU12" s="11"/>
      <c r="POV12" s="11"/>
      <c r="POW12" s="11"/>
      <c r="POX12" s="11"/>
      <c r="POY12" s="11"/>
      <c r="POZ12" s="11"/>
      <c r="PPA12" s="11"/>
      <c r="PPB12" s="11"/>
      <c r="PPC12" s="11"/>
      <c r="PPD12" s="11"/>
      <c r="PPE12" s="11"/>
      <c r="PPF12" s="11"/>
      <c r="PPG12" s="11"/>
      <c r="PPH12" s="11"/>
      <c r="PPI12" s="11"/>
      <c r="PPJ12" s="11"/>
      <c r="PPK12" s="11"/>
      <c r="PPL12" s="11"/>
      <c r="PPM12" s="11"/>
      <c r="PPN12" s="11"/>
      <c r="PPO12" s="11"/>
      <c r="PPP12" s="11"/>
      <c r="PPQ12" s="11"/>
      <c r="PPR12" s="11"/>
      <c r="PPS12" s="11"/>
      <c r="PPT12" s="11"/>
      <c r="PPU12" s="11"/>
      <c r="PPV12" s="11"/>
      <c r="PPW12" s="11"/>
      <c r="PPX12" s="11"/>
      <c r="PPY12" s="11"/>
      <c r="PPZ12" s="11"/>
      <c r="PQA12" s="11"/>
      <c r="PQB12" s="11"/>
      <c r="PQC12" s="11"/>
      <c r="PQD12" s="11"/>
      <c r="PQE12" s="11"/>
      <c r="PQF12" s="11"/>
      <c r="PQG12" s="11"/>
      <c r="PQH12" s="11"/>
      <c r="PQI12" s="11"/>
      <c r="PQJ12" s="11"/>
      <c r="PQK12" s="11"/>
      <c r="PQL12" s="11"/>
      <c r="PQM12" s="11"/>
      <c r="PQN12" s="11"/>
      <c r="PQO12" s="11"/>
      <c r="PQP12" s="11"/>
      <c r="PQQ12" s="11"/>
      <c r="PQR12" s="11"/>
      <c r="PQS12" s="11"/>
      <c r="PQT12" s="11"/>
      <c r="PQU12" s="11"/>
      <c r="PQV12" s="11"/>
      <c r="PQW12" s="11"/>
      <c r="PQX12" s="11"/>
      <c r="PQY12" s="11"/>
      <c r="PQZ12" s="11"/>
      <c r="PRA12" s="11"/>
      <c r="PRB12" s="11"/>
      <c r="PRC12" s="11"/>
      <c r="PRD12" s="11"/>
      <c r="PRE12" s="11"/>
      <c r="PRF12" s="11"/>
      <c r="PRG12" s="11"/>
      <c r="PRH12" s="11"/>
      <c r="PRI12" s="11"/>
      <c r="PRJ12" s="11"/>
      <c r="PRK12" s="11"/>
      <c r="PRL12" s="11"/>
      <c r="PRM12" s="11"/>
      <c r="PRN12" s="11"/>
      <c r="PRO12" s="11"/>
      <c r="PRP12" s="11"/>
      <c r="PRQ12" s="11"/>
      <c r="PRR12" s="11"/>
      <c r="PRS12" s="11"/>
      <c r="PRT12" s="11"/>
      <c r="PRU12" s="11"/>
      <c r="PRV12" s="11"/>
      <c r="PRW12" s="11"/>
      <c r="PRX12" s="11"/>
      <c r="PRY12" s="11"/>
      <c r="PRZ12" s="11"/>
      <c r="PSA12" s="11"/>
      <c r="PSB12" s="11"/>
      <c r="PSC12" s="11"/>
      <c r="PSD12" s="11"/>
      <c r="PSE12" s="11"/>
      <c r="PSF12" s="11"/>
      <c r="PSG12" s="11"/>
      <c r="PSH12" s="11"/>
      <c r="PSI12" s="11"/>
      <c r="PSJ12" s="11"/>
      <c r="PSK12" s="11"/>
      <c r="PSL12" s="11"/>
      <c r="PSM12" s="11"/>
      <c r="PSN12" s="11"/>
      <c r="PSO12" s="11"/>
      <c r="PSP12" s="11"/>
      <c r="PSQ12" s="11"/>
      <c r="PSR12" s="11"/>
      <c r="PSS12" s="11"/>
      <c r="PST12" s="11"/>
      <c r="PSU12" s="11"/>
      <c r="PSV12" s="11"/>
      <c r="PSW12" s="11"/>
      <c r="PSX12" s="11"/>
      <c r="PSY12" s="11"/>
      <c r="PSZ12" s="11"/>
      <c r="PTA12" s="11"/>
      <c r="PTB12" s="11"/>
      <c r="PTC12" s="11"/>
      <c r="PTD12" s="11"/>
      <c r="PTE12" s="11"/>
      <c r="PTF12" s="11"/>
      <c r="PTG12" s="11"/>
      <c r="PTH12" s="11"/>
      <c r="PTI12" s="11"/>
      <c r="PTJ12" s="11"/>
      <c r="PTK12" s="11"/>
      <c r="PTL12" s="11"/>
      <c r="PTM12" s="11"/>
      <c r="PTN12" s="11"/>
      <c r="PTO12" s="11"/>
      <c r="PTP12" s="11"/>
      <c r="PTQ12" s="11"/>
      <c r="PTR12" s="11"/>
      <c r="PTS12" s="11"/>
      <c r="PTT12" s="11"/>
      <c r="PTU12" s="11"/>
      <c r="PTV12" s="11"/>
      <c r="PTW12" s="11"/>
      <c r="PTX12" s="11"/>
      <c r="PTY12" s="11"/>
      <c r="PTZ12" s="11"/>
      <c r="PUA12" s="11"/>
      <c r="PUB12" s="11"/>
      <c r="PUC12" s="11"/>
      <c r="PUD12" s="11"/>
      <c r="PUE12" s="11"/>
      <c r="PUF12" s="11"/>
      <c r="PUG12" s="11"/>
      <c r="PUH12" s="11"/>
      <c r="PUI12" s="11"/>
      <c r="PUJ12" s="11"/>
      <c r="PUK12" s="11"/>
      <c r="PUL12" s="11"/>
      <c r="PUM12" s="11"/>
      <c r="PUN12" s="11"/>
      <c r="PUO12" s="11"/>
      <c r="PUP12" s="11"/>
      <c r="PUQ12" s="11"/>
      <c r="PUR12" s="11"/>
      <c r="PUS12" s="11"/>
      <c r="PUT12" s="11"/>
      <c r="PUU12" s="11"/>
      <c r="PUV12" s="11"/>
      <c r="PUW12" s="11"/>
      <c r="PUX12" s="11"/>
      <c r="PUY12" s="11"/>
      <c r="PUZ12" s="11"/>
      <c r="PVA12" s="11"/>
      <c r="PVB12" s="11"/>
      <c r="PVC12" s="11"/>
      <c r="PVD12" s="11"/>
      <c r="PVE12" s="11"/>
      <c r="PVF12" s="11"/>
      <c r="PVG12" s="11"/>
      <c r="PVH12" s="11"/>
      <c r="PVI12" s="11"/>
      <c r="PVJ12" s="11"/>
      <c r="PVK12" s="11"/>
      <c r="PVL12" s="11"/>
      <c r="PVM12" s="11"/>
      <c r="PVN12" s="11"/>
      <c r="PVO12" s="11"/>
      <c r="PVP12" s="11"/>
      <c r="PVQ12" s="11"/>
      <c r="PVR12" s="11"/>
      <c r="PVS12" s="11"/>
      <c r="PVT12" s="11"/>
      <c r="PVU12" s="11"/>
      <c r="PVV12" s="11"/>
      <c r="PVW12" s="11"/>
      <c r="PVX12" s="11"/>
      <c r="PVY12" s="11"/>
      <c r="PVZ12" s="11"/>
      <c r="PWA12" s="11"/>
      <c r="PWB12" s="11"/>
      <c r="PWC12" s="11"/>
      <c r="PWD12" s="11"/>
      <c r="PWE12" s="11"/>
      <c r="PWF12" s="11"/>
      <c r="PWG12" s="11"/>
      <c r="PWH12" s="11"/>
      <c r="PWI12" s="11"/>
      <c r="PWJ12" s="11"/>
      <c r="PWK12" s="11"/>
      <c r="PWL12" s="11"/>
      <c r="PWM12" s="11"/>
      <c r="PWN12" s="11"/>
      <c r="PWO12" s="11"/>
      <c r="PWP12" s="11"/>
      <c r="PWQ12" s="11"/>
      <c r="PWR12" s="11"/>
      <c r="PWS12" s="11"/>
      <c r="PWT12" s="11"/>
      <c r="PWU12" s="11"/>
      <c r="PWV12" s="11"/>
      <c r="PWW12" s="11"/>
      <c r="PWX12" s="11"/>
      <c r="PWY12" s="11"/>
      <c r="PWZ12" s="11"/>
      <c r="PXA12" s="11"/>
      <c r="PXB12" s="11"/>
      <c r="PXC12" s="11"/>
      <c r="PXD12" s="11"/>
      <c r="PXE12" s="11"/>
      <c r="PXF12" s="11"/>
      <c r="PXG12" s="11"/>
      <c r="PXH12" s="11"/>
      <c r="PXI12" s="11"/>
      <c r="PXJ12" s="11"/>
      <c r="PXK12" s="11"/>
      <c r="PXL12" s="11"/>
      <c r="PXM12" s="11"/>
      <c r="PXN12" s="11"/>
      <c r="PXO12" s="11"/>
      <c r="PXP12" s="11"/>
      <c r="PXQ12" s="11"/>
      <c r="PXR12" s="11"/>
      <c r="PXS12" s="11"/>
      <c r="PXT12" s="11"/>
      <c r="PXU12" s="11"/>
      <c r="PXV12" s="11"/>
      <c r="PXW12" s="11"/>
      <c r="PXX12" s="11"/>
      <c r="PXY12" s="11"/>
      <c r="PXZ12" s="11"/>
      <c r="PYA12" s="11"/>
      <c r="PYB12" s="11"/>
      <c r="PYC12" s="11"/>
      <c r="PYD12" s="11"/>
      <c r="PYE12" s="11"/>
      <c r="PYF12" s="11"/>
      <c r="PYG12" s="11"/>
      <c r="PYH12" s="11"/>
      <c r="PYI12" s="11"/>
      <c r="PYJ12" s="11"/>
      <c r="PYK12" s="11"/>
      <c r="PYL12" s="11"/>
      <c r="PYM12" s="11"/>
      <c r="PYN12" s="11"/>
      <c r="PYO12" s="11"/>
      <c r="PYP12" s="11"/>
      <c r="PYQ12" s="11"/>
      <c r="PYR12" s="11"/>
      <c r="PYS12" s="11"/>
      <c r="PYT12" s="11"/>
      <c r="PYU12" s="11"/>
      <c r="PYV12" s="11"/>
      <c r="PYW12" s="11"/>
      <c r="PYX12" s="11"/>
      <c r="PYY12" s="11"/>
      <c r="PYZ12" s="11"/>
      <c r="PZA12" s="11"/>
      <c r="PZB12" s="11"/>
      <c r="PZC12" s="11"/>
      <c r="PZD12" s="11"/>
      <c r="PZE12" s="11"/>
      <c r="PZF12" s="11"/>
      <c r="PZG12" s="11"/>
      <c r="PZH12" s="11"/>
      <c r="PZI12" s="11"/>
      <c r="PZJ12" s="11"/>
      <c r="PZK12" s="11"/>
      <c r="PZL12" s="11"/>
      <c r="PZM12" s="11"/>
      <c r="PZN12" s="11"/>
      <c r="PZO12" s="11"/>
      <c r="PZP12" s="11"/>
      <c r="PZQ12" s="11"/>
      <c r="PZR12" s="11"/>
      <c r="PZS12" s="11"/>
      <c r="PZT12" s="11"/>
      <c r="PZU12" s="11"/>
      <c r="PZV12" s="11"/>
      <c r="PZW12" s="11"/>
      <c r="PZX12" s="11"/>
      <c r="PZY12" s="11"/>
      <c r="PZZ12" s="11"/>
      <c r="QAA12" s="11"/>
      <c r="QAB12" s="11"/>
      <c r="QAC12" s="11"/>
      <c r="QAD12" s="11"/>
      <c r="QAE12" s="11"/>
      <c r="QAF12" s="11"/>
      <c r="QAG12" s="11"/>
      <c r="QAH12" s="11"/>
      <c r="QAI12" s="11"/>
      <c r="QAJ12" s="11"/>
      <c r="QAK12" s="11"/>
      <c r="QAL12" s="11"/>
      <c r="QAM12" s="11"/>
      <c r="QAN12" s="11"/>
      <c r="QAO12" s="11"/>
      <c r="QAP12" s="11"/>
      <c r="QAQ12" s="11"/>
      <c r="QAR12" s="11"/>
      <c r="QAS12" s="11"/>
      <c r="QAT12" s="11"/>
      <c r="QAU12" s="11"/>
      <c r="QAV12" s="11"/>
      <c r="QAW12" s="11"/>
      <c r="QAX12" s="11"/>
      <c r="QAY12" s="11"/>
      <c r="QAZ12" s="11"/>
      <c r="QBA12" s="11"/>
      <c r="QBB12" s="11"/>
      <c r="QBC12" s="11"/>
      <c r="QBD12" s="11"/>
      <c r="QBE12" s="11"/>
      <c r="QBF12" s="11"/>
      <c r="QBG12" s="11"/>
      <c r="QBH12" s="11"/>
      <c r="QBI12" s="11"/>
      <c r="QBJ12" s="11"/>
      <c r="QBK12" s="11"/>
      <c r="QBL12" s="11"/>
      <c r="QBM12" s="11"/>
      <c r="QBN12" s="11"/>
      <c r="QBO12" s="11"/>
      <c r="QBP12" s="11"/>
      <c r="QBQ12" s="11"/>
      <c r="QBR12" s="11"/>
      <c r="QBS12" s="11"/>
      <c r="QBT12" s="11"/>
      <c r="QBU12" s="11"/>
      <c r="QBV12" s="11"/>
      <c r="QBW12" s="11"/>
      <c r="QBX12" s="11"/>
      <c r="QBY12" s="11"/>
      <c r="QBZ12" s="11"/>
      <c r="QCA12" s="11"/>
      <c r="QCB12" s="11"/>
      <c r="QCC12" s="11"/>
      <c r="QCD12" s="11"/>
      <c r="QCE12" s="11"/>
      <c r="QCF12" s="11"/>
      <c r="QCG12" s="11"/>
      <c r="QCH12" s="11"/>
      <c r="QCI12" s="11"/>
      <c r="QCJ12" s="11"/>
      <c r="QCK12" s="11"/>
      <c r="QCL12" s="11"/>
      <c r="QCM12" s="11"/>
      <c r="QCN12" s="11"/>
      <c r="QCO12" s="11"/>
      <c r="QCP12" s="11"/>
      <c r="QCQ12" s="11"/>
      <c r="QCR12" s="11"/>
      <c r="QCS12" s="11"/>
      <c r="QCT12" s="11"/>
      <c r="QCU12" s="11"/>
      <c r="QCV12" s="11"/>
      <c r="QCW12" s="11"/>
      <c r="QCX12" s="11"/>
      <c r="QCY12" s="11"/>
      <c r="QCZ12" s="11"/>
      <c r="QDA12" s="11"/>
      <c r="QDB12" s="11"/>
      <c r="QDC12" s="11"/>
      <c r="QDD12" s="11"/>
      <c r="QDE12" s="11"/>
      <c r="QDF12" s="11"/>
      <c r="QDG12" s="11"/>
      <c r="QDH12" s="11"/>
      <c r="QDI12" s="11"/>
      <c r="QDJ12" s="11"/>
      <c r="QDK12" s="11"/>
      <c r="QDL12" s="11"/>
      <c r="QDM12" s="11"/>
      <c r="QDN12" s="11"/>
      <c r="QDO12" s="11"/>
      <c r="QDP12" s="11"/>
      <c r="QDQ12" s="11"/>
      <c r="QDR12" s="11"/>
      <c r="QDS12" s="11"/>
      <c r="QDT12" s="11"/>
      <c r="QDU12" s="11"/>
      <c r="QDV12" s="11"/>
      <c r="QDW12" s="11"/>
      <c r="QDX12" s="11"/>
      <c r="QDY12" s="11"/>
      <c r="QDZ12" s="11"/>
      <c r="QEA12" s="11"/>
      <c r="QEB12" s="11"/>
      <c r="QEC12" s="11"/>
      <c r="QED12" s="11"/>
      <c r="QEE12" s="11"/>
      <c r="QEF12" s="11"/>
      <c r="QEG12" s="11"/>
      <c r="QEH12" s="11"/>
      <c r="QEI12" s="11"/>
      <c r="QEJ12" s="11"/>
      <c r="QEK12" s="11"/>
      <c r="QEL12" s="11"/>
      <c r="QEM12" s="11"/>
      <c r="QEN12" s="11"/>
      <c r="QEO12" s="11"/>
      <c r="QEP12" s="11"/>
      <c r="QEQ12" s="11"/>
      <c r="QER12" s="11"/>
      <c r="QES12" s="11"/>
      <c r="QET12" s="11"/>
      <c r="QEU12" s="11"/>
      <c r="QEV12" s="11"/>
      <c r="QEW12" s="11"/>
      <c r="QEX12" s="11"/>
      <c r="QEY12" s="11"/>
      <c r="QEZ12" s="11"/>
      <c r="QFA12" s="11"/>
      <c r="QFB12" s="11"/>
      <c r="QFC12" s="11"/>
      <c r="QFD12" s="11"/>
      <c r="QFE12" s="11"/>
      <c r="QFF12" s="11"/>
      <c r="QFG12" s="11"/>
      <c r="QFH12" s="11"/>
      <c r="QFI12" s="11"/>
      <c r="QFJ12" s="11"/>
      <c r="QFK12" s="11"/>
      <c r="QFL12" s="11"/>
      <c r="QFM12" s="11"/>
      <c r="QFN12" s="11"/>
      <c r="QFO12" s="11"/>
      <c r="QFP12" s="11"/>
      <c r="QFQ12" s="11"/>
      <c r="QFR12" s="11"/>
      <c r="QFS12" s="11"/>
      <c r="QFT12" s="11"/>
      <c r="QFU12" s="11"/>
      <c r="QFV12" s="11"/>
      <c r="QFW12" s="11"/>
      <c r="QFX12" s="11"/>
      <c r="QFY12" s="11"/>
      <c r="QFZ12" s="11"/>
      <c r="QGA12" s="11"/>
      <c r="QGB12" s="11"/>
      <c r="QGC12" s="11"/>
      <c r="QGD12" s="11"/>
      <c r="QGE12" s="11"/>
      <c r="QGF12" s="11"/>
      <c r="QGG12" s="11"/>
      <c r="QGH12" s="11"/>
      <c r="QGI12" s="11"/>
      <c r="QGJ12" s="11"/>
      <c r="QGK12" s="11"/>
      <c r="QGL12" s="11"/>
      <c r="QGM12" s="11"/>
      <c r="QGN12" s="11"/>
      <c r="QGO12" s="11"/>
      <c r="QGP12" s="11"/>
      <c r="QGQ12" s="11"/>
      <c r="QGR12" s="11"/>
      <c r="QGS12" s="11"/>
      <c r="QGT12" s="11"/>
      <c r="QGU12" s="11"/>
      <c r="QGV12" s="11"/>
      <c r="QGW12" s="11"/>
      <c r="QGX12" s="11"/>
      <c r="QGY12" s="11"/>
      <c r="QGZ12" s="11"/>
      <c r="QHA12" s="11"/>
      <c r="QHB12" s="11"/>
      <c r="QHC12" s="11"/>
      <c r="QHD12" s="11"/>
      <c r="QHE12" s="11"/>
      <c r="QHF12" s="11"/>
      <c r="QHG12" s="11"/>
      <c r="QHH12" s="11"/>
      <c r="QHI12" s="11"/>
      <c r="QHJ12" s="11"/>
      <c r="QHK12" s="11"/>
      <c r="QHL12" s="11"/>
      <c r="QHM12" s="11"/>
      <c r="QHN12" s="11"/>
      <c r="QHO12" s="11"/>
      <c r="QHP12" s="11"/>
      <c r="QHQ12" s="11"/>
      <c r="QHR12" s="11"/>
      <c r="QHS12" s="11"/>
      <c r="QHT12" s="11"/>
      <c r="QHU12" s="11"/>
      <c r="QHV12" s="11"/>
      <c r="QHW12" s="11"/>
      <c r="QHX12" s="11"/>
      <c r="QHY12" s="11"/>
      <c r="QHZ12" s="11"/>
      <c r="QIA12" s="11"/>
      <c r="QIB12" s="11"/>
      <c r="QIC12" s="11"/>
      <c r="QID12" s="11"/>
      <c r="QIE12" s="11"/>
      <c r="QIF12" s="11"/>
      <c r="QIG12" s="11"/>
      <c r="QIH12" s="11"/>
      <c r="QII12" s="11"/>
      <c r="QIJ12" s="11"/>
      <c r="QIK12" s="11"/>
      <c r="QIL12" s="11"/>
      <c r="QIM12" s="11"/>
      <c r="QIN12" s="11"/>
      <c r="QIO12" s="11"/>
      <c r="QIP12" s="11"/>
      <c r="QIQ12" s="11"/>
      <c r="QIR12" s="11"/>
      <c r="QIS12" s="11"/>
      <c r="QIT12" s="11"/>
      <c r="QIU12" s="11"/>
      <c r="QIV12" s="11"/>
      <c r="QIW12" s="11"/>
      <c r="QIX12" s="11"/>
      <c r="QIY12" s="11"/>
      <c r="QIZ12" s="11"/>
      <c r="QJA12" s="11"/>
      <c r="QJB12" s="11"/>
      <c r="QJC12" s="11"/>
      <c r="QJD12" s="11"/>
      <c r="QJE12" s="11"/>
      <c r="QJF12" s="11"/>
      <c r="QJG12" s="11"/>
      <c r="QJH12" s="11"/>
      <c r="QJI12" s="11"/>
      <c r="QJJ12" s="11"/>
      <c r="QJK12" s="11"/>
      <c r="QJL12" s="11"/>
      <c r="QJM12" s="11"/>
      <c r="QJN12" s="11"/>
      <c r="QJO12" s="11"/>
      <c r="QJP12" s="11"/>
      <c r="QJQ12" s="11"/>
      <c r="QJR12" s="11"/>
      <c r="QJS12" s="11"/>
      <c r="QJT12" s="11"/>
      <c r="QJU12" s="11"/>
      <c r="QJV12" s="11"/>
      <c r="QJW12" s="11"/>
      <c r="QJX12" s="11"/>
      <c r="QJY12" s="11"/>
      <c r="QJZ12" s="11"/>
      <c r="QKA12" s="11"/>
      <c r="QKB12" s="11"/>
      <c r="QKC12" s="11"/>
      <c r="QKD12" s="11"/>
      <c r="QKE12" s="11"/>
      <c r="QKF12" s="11"/>
      <c r="QKG12" s="11"/>
      <c r="QKH12" s="11"/>
      <c r="QKI12" s="11"/>
      <c r="QKJ12" s="11"/>
      <c r="QKK12" s="11"/>
      <c r="QKL12" s="11"/>
      <c r="QKM12" s="11"/>
      <c r="QKN12" s="11"/>
      <c r="QKO12" s="11"/>
      <c r="QKP12" s="11"/>
      <c r="QKQ12" s="11"/>
      <c r="QKR12" s="11"/>
      <c r="QKS12" s="11"/>
      <c r="QKT12" s="11"/>
      <c r="QKU12" s="11"/>
      <c r="QKV12" s="11"/>
      <c r="QKW12" s="11"/>
      <c r="QKX12" s="11"/>
      <c r="QKY12" s="11"/>
      <c r="QKZ12" s="11"/>
      <c r="QLA12" s="11"/>
      <c r="QLB12" s="11"/>
      <c r="QLC12" s="11"/>
      <c r="QLD12" s="11"/>
      <c r="QLE12" s="11"/>
      <c r="QLF12" s="11"/>
      <c r="QLG12" s="11"/>
      <c r="QLH12" s="11"/>
      <c r="QLI12" s="11"/>
      <c r="QLJ12" s="11"/>
      <c r="QLK12" s="11"/>
      <c r="QLL12" s="11"/>
      <c r="QLM12" s="11"/>
      <c r="QLN12" s="11"/>
      <c r="QLO12" s="11"/>
      <c r="QLP12" s="11"/>
      <c r="QLQ12" s="11"/>
      <c r="QLR12" s="11"/>
      <c r="QLS12" s="11"/>
      <c r="QLT12" s="11"/>
      <c r="QLU12" s="11"/>
      <c r="QLV12" s="11"/>
      <c r="QLW12" s="11"/>
      <c r="QLX12" s="11"/>
      <c r="QLY12" s="11"/>
      <c r="QLZ12" s="11"/>
      <c r="QMA12" s="11"/>
      <c r="QMB12" s="11"/>
      <c r="QMC12" s="11"/>
      <c r="QMD12" s="11"/>
      <c r="QME12" s="11"/>
      <c r="QMF12" s="11"/>
      <c r="QMG12" s="11"/>
      <c r="QMH12" s="11"/>
      <c r="QMI12" s="11"/>
      <c r="QMJ12" s="11"/>
      <c r="QMK12" s="11"/>
      <c r="QML12" s="11"/>
      <c r="QMM12" s="11"/>
      <c r="QMN12" s="11"/>
      <c r="QMO12" s="11"/>
      <c r="QMP12" s="11"/>
      <c r="QMQ12" s="11"/>
      <c r="QMR12" s="11"/>
      <c r="QMS12" s="11"/>
      <c r="QMT12" s="11"/>
      <c r="QMU12" s="11"/>
      <c r="QMV12" s="11"/>
      <c r="QMW12" s="11"/>
      <c r="QMX12" s="11"/>
      <c r="QMY12" s="11"/>
      <c r="QMZ12" s="11"/>
      <c r="QNA12" s="11"/>
      <c r="QNB12" s="11"/>
      <c r="QNC12" s="11"/>
      <c r="QND12" s="11"/>
      <c r="QNE12" s="11"/>
      <c r="QNF12" s="11"/>
      <c r="QNG12" s="11"/>
      <c r="QNH12" s="11"/>
      <c r="QNI12" s="11"/>
      <c r="QNJ12" s="11"/>
      <c r="QNK12" s="11"/>
      <c r="QNL12" s="11"/>
      <c r="QNM12" s="11"/>
      <c r="QNN12" s="11"/>
      <c r="QNO12" s="11"/>
      <c r="QNP12" s="11"/>
      <c r="QNQ12" s="11"/>
      <c r="QNR12" s="11"/>
      <c r="QNS12" s="11"/>
      <c r="QNT12" s="11"/>
      <c r="QNU12" s="11"/>
      <c r="QNV12" s="11"/>
      <c r="QNW12" s="11"/>
      <c r="QNX12" s="11"/>
      <c r="QNY12" s="11"/>
      <c r="QNZ12" s="11"/>
      <c r="QOA12" s="11"/>
      <c r="QOB12" s="11"/>
      <c r="QOC12" s="11"/>
      <c r="QOD12" s="11"/>
      <c r="QOE12" s="11"/>
      <c r="QOF12" s="11"/>
      <c r="QOG12" s="11"/>
      <c r="QOH12" s="11"/>
      <c r="QOI12" s="11"/>
      <c r="QOJ12" s="11"/>
      <c r="QOK12" s="11"/>
      <c r="QOL12" s="11"/>
      <c r="QOM12" s="11"/>
      <c r="QON12" s="11"/>
      <c r="QOO12" s="11"/>
      <c r="QOP12" s="11"/>
      <c r="QOQ12" s="11"/>
      <c r="QOR12" s="11"/>
      <c r="QOS12" s="11"/>
      <c r="QOT12" s="11"/>
      <c r="QOU12" s="11"/>
      <c r="QOV12" s="11"/>
      <c r="QOW12" s="11"/>
      <c r="QOX12" s="11"/>
      <c r="QOY12" s="11"/>
      <c r="QOZ12" s="11"/>
      <c r="QPA12" s="11"/>
      <c r="QPB12" s="11"/>
      <c r="QPC12" s="11"/>
      <c r="QPD12" s="11"/>
      <c r="QPE12" s="11"/>
      <c r="QPF12" s="11"/>
      <c r="QPG12" s="11"/>
      <c r="QPH12" s="11"/>
      <c r="QPI12" s="11"/>
      <c r="QPJ12" s="11"/>
      <c r="QPK12" s="11"/>
      <c r="QPL12" s="11"/>
      <c r="QPM12" s="11"/>
      <c r="QPN12" s="11"/>
      <c r="QPO12" s="11"/>
      <c r="QPP12" s="11"/>
      <c r="QPQ12" s="11"/>
      <c r="QPR12" s="11"/>
      <c r="QPS12" s="11"/>
      <c r="QPT12" s="11"/>
      <c r="QPU12" s="11"/>
      <c r="QPV12" s="11"/>
      <c r="QPW12" s="11"/>
      <c r="QPX12" s="11"/>
      <c r="QPY12" s="11"/>
      <c r="QPZ12" s="11"/>
      <c r="QQA12" s="11"/>
      <c r="QQB12" s="11"/>
      <c r="QQC12" s="11"/>
      <c r="QQD12" s="11"/>
      <c r="QQE12" s="11"/>
      <c r="QQF12" s="11"/>
      <c r="QQG12" s="11"/>
      <c r="QQH12" s="11"/>
      <c r="QQI12" s="11"/>
      <c r="QQJ12" s="11"/>
      <c r="QQK12" s="11"/>
      <c r="QQL12" s="11"/>
      <c r="QQM12" s="11"/>
      <c r="QQN12" s="11"/>
      <c r="QQO12" s="11"/>
      <c r="QQP12" s="11"/>
      <c r="QQQ12" s="11"/>
      <c r="QQR12" s="11"/>
      <c r="QQS12" s="11"/>
      <c r="QQT12" s="11"/>
      <c r="QQU12" s="11"/>
      <c r="QQV12" s="11"/>
      <c r="QQW12" s="11"/>
      <c r="QQX12" s="11"/>
      <c r="QQY12" s="11"/>
      <c r="QQZ12" s="11"/>
      <c r="QRA12" s="11"/>
      <c r="QRB12" s="11"/>
      <c r="QRC12" s="11"/>
      <c r="QRD12" s="11"/>
      <c r="QRE12" s="11"/>
      <c r="QRF12" s="11"/>
      <c r="QRG12" s="11"/>
      <c r="QRH12" s="11"/>
      <c r="QRI12" s="11"/>
      <c r="QRJ12" s="11"/>
      <c r="QRK12" s="11"/>
      <c r="QRL12" s="11"/>
      <c r="QRM12" s="11"/>
      <c r="QRN12" s="11"/>
      <c r="QRO12" s="11"/>
      <c r="QRP12" s="11"/>
      <c r="QRQ12" s="11"/>
      <c r="QRR12" s="11"/>
      <c r="QRS12" s="11"/>
      <c r="QRT12" s="11"/>
      <c r="QRU12" s="11"/>
      <c r="QRV12" s="11"/>
      <c r="QRW12" s="11"/>
      <c r="QRX12" s="11"/>
      <c r="QRY12" s="11"/>
      <c r="QRZ12" s="11"/>
      <c r="QSA12" s="11"/>
      <c r="QSB12" s="11"/>
      <c r="QSC12" s="11"/>
      <c r="QSD12" s="11"/>
      <c r="QSE12" s="11"/>
      <c r="QSF12" s="11"/>
      <c r="QSG12" s="11"/>
      <c r="QSH12" s="11"/>
      <c r="QSI12" s="11"/>
      <c r="QSJ12" s="11"/>
      <c r="QSK12" s="11"/>
      <c r="QSL12" s="11"/>
      <c r="QSM12" s="11"/>
      <c r="QSN12" s="11"/>
      <c r="QSO12" s="11"/>
      <c r="QSP12" s="11"/>
      <c r="QSQ12" s="11"/>
      <c r="QSR12" s="11"/>
      <c r="QSS12" s="11"/>
      <c r="QST12" s="11"/>
      <c r="QSU12" s="11"/>
      <c r="QSV12" s="11"/>
      <c r="QSW12" s="11"/>
      <c r="QSX12" s="11"/>
      <c r="QSY12" s="11"/>
      <c r="QSZ12" s="11"/>
      <c r="QTA12" s="11"/>
      <c r="QTB12" s="11"/>
      <c r="QTC12" s="11"/>
      <c r="QTD12" s="11"/>
      <c r="QTE12" s="11"/>
      <c r="QTF12" s="11"/>
      <c r="QTG12" s="11"/>
      <c r="QTH12" s="11"/>
      <c r="QTI12" s="11"/>
      <c r="QTJ12" s="11"/>
      <c r="QTK12" s="11"/>
      <c r="QTL12" s="11"/>
      <c r="QTM12" s="11"/>
      <c r="QTN12" s="11"/>
      <c r="QTO12" s="11"/>
      <c r="QTP12" s="11"/>
      <c r="QTQ12" s="11"/>
      <c r="QTR12" s="11"/>
      <c r="QTS12" s="11"/>
      <c r="QTT12" s="11"/>
      <c r="QTU12" s="11"/>
      <c r="QTV12" s="11"/>
      <c r="QTW12" s="11"/>
      <c r="QTX12" s="11"/>
      <c r="QTY12" s="11"/>
      <c r="QTZ12" s="11"/>
      <c r="QUA12" s="11"/>
      <c r="QUB12" s="11"/>
      <c r="QUC12" s="11"/>
      <c r="QUD12" s="11"/>
      <c r="QUE12" s="11"/>
      <c r="QUF12" s="11"/>
      <c r="QUG12" s="11"/>
      <c r="QUH12" s="11"/>
      <c r="QUI12" s="11"/>
      <c r="QUJ12" s="11"/>
      <c r="QUK12" s="11"/>
      <c r="QUL12" s="11"/>
      <c r="QUM12" s="11"/>
      <c r="QUN12" s="11"/>
      <c r="QUO12" s="11"/>
      <c r="QUP12" s="11"/>
      <c r="QUQ12" s="11"/>
      <c r="QUR12" s="11"/>
      <c r="QUS12" s="11"/>
      <c r="QUT12" s="11"/>
      <c r="QUU12" s="11"/>
      <c r="QUV12" s="11"/>
      <c r="QUW12" s="11"/>
      <c r="QUX12" s="11"/>
      <c r="QUY12" s="11"/>
      <c r="QUZ12" s="11"/>
      <c r="QVA12" s="11"/>
      <c r="QVB12" s="11"/>
      <c r="QVC12" s="11"/>
      <c r="QVD12" s="11"/>
      <c r="QVE12" s="11"/>
      <c r="QVF12" s="11"/>
      <c r="QVG12" s="11"/>
      <c r="QVH12" s="11"/>
      <c r="QVI12" s="11"/>
      <c r="QVJ12" s="11"/>
      <c r="QVK12" s="11"/>
      <c r="QVL12" s="11"/>
      <c r="QVM12" s="11"/>
      <c r="QVN12" s="11"/>
      <c r="QVO12" s="11"/>
      <c r="QVP12" s="11"/>
      <c r="QVQ12" s="11"/>
      <c r="QVR12" s="11"/>
      <c r="QVS12" s="11"/>
      <c r="QVT12" s="11"/>
      <c r="QVU12" s="11"/>
      <c r="QVV12" s="11"/>
      <c r="QVW12" s="11"/>
      <c r="QVX12" s="11"/>
      <c r="QVY12" s="11"/>
      <c r="QVZ12" s="11"/>
      <c r="QWA12" s="11"/>
      <c r="QWB12" s="11"/>
      <c r="QWC12" s="11"/>
      <c r="QWD12" s="11"/>
      <c r="QWE12" s="11"/>
      <c r="QWF12" s="11"/>
      <c r="QWG12" s="11"/>
      <c r="QWH12" s="11"/>
      <c r="QWI12" s="11"/>
      <c r="QWJ12" s="11"/>
      <c r="QWK12" s="11"/>
      <c r="QWL12" s="11"/>
      <c r="QWM12" s="11"/>
      <c r="QWN12" s="11"/>
      <c r="QWO12" s="11"/>
      <c r="QWP12" s="11"/>
      <c r="QWQ12" s="11"/>
      <c r="QWR12" s="11"/>
      <c r="QWS12" s="11"/>
      <c r="QWT12" s="11"/>
      <c r="QWU12" s="11"/>
      <c r="QWV12" s="11"/>
      <c r="QWW12" s="11"/>
      <c r="QWX12" s="11"/>
      <c r="QWY12" s="11"/>
      <c r="QWZ12" s="11"/>
      <c r="QXA12" s="11"/>
      <c r="QXB12" s="11"/>
      <c r="QXC12" s="11"/>
      <c r="QXD12" s="11"/>
      <c r="QXE12" s="11"/>
      <c r="QXF12" s="11"/>
      <c r="QXG12" s="11"/>
      <c r="QXH12" s="11"/>
      <c r="QXI12" s="11"/>
      <c r="QXJ12" s="11"/>
      <c r="QXK12" s="11"/>
      <c r="QXL12" s="11"/>
      <c r="QXM12" s="11"/>
      <c r="QXN12" s="11"/>
      <c r="QXO12" s="11"/>
      <c r="QXP12" s="11"/>
      <c r="QXQ12" s="11"/>
      <c r="QXR12" s="11"/>
      <c r="QXS12" s="11"/>
      <c r="QXT12" s="11"/>
      <c r="QXU12" s="11"/>
      <c r="QXV12" s="11"/>
      <c r="QXW12" s="11"/>
      <c r="QXX12" s="11"/>
      <c r="QXY12" s="11"/>
      <c r="QXZ12" s="11"/>
      <c r="QYA12" s="11"/>
      <c r="QYB12" s="11"/>
      <c r="QYC12" s="11"/>
      <c r="QYD12" s="11"/>
      <c r="QYE12" s="11"/>
      <c r="QYF12" s="11"/>
      <c r="QYG12" s="11"/>
      <c r="QYH12" s="11"/>
      <c r="QYI12" s="11"/>
      <c r="QYJ12" s="11"/>
      <c r="QYK12" s="11"/>
      <c r="QYL12" s="11"/>
      <c r="QYM12" s="11"/>
      <c r="QYN12" s="11"/>
      <c r="QYO12" s="11"/>
      <c r="QYP12" s="11"/>
      <c r="QYQ12" s="11"/>
      <c r="QYR12" s="11"/>
      <c r="QYS12" s="11"/>
      <c r="QYT12" s="11"/>
      <c r="QYU12" s="11"/>
      <c r="QYV12" s="11"/>
      <c r="QYW12" s="11"/>
      <c r="QYX12" s="11"/>
      <c r="QYY12" s="11"/>
      <c r="QYZ12" s="11"/>
      <c r="QZA12" s="11"/>
      <c r="QZB12" s="11"/>
      <c r="QZC12" s="11"/>
      <c r="QZD12" s="11"/>
      <c r="QZE12" s="11"/>
      <c r="QZF12" s="11"/>
      <c r="QZG12" s="11"/>
      <c r="QZH12" s="11"/>
      <c r="QZI12" s="11"/>
      <c r="QZJ12" s="11"/>
      <c r="QZK12" s="11"/>
      <c r="QZL12" s="11"/>
      <c r="QZM12" s="11"/>
      <c r="QZN12" s="11"/>
      <c r="QZO12" s="11"/>
      <c r="QZP12" s="11"/>
      <c r="QZQ12" s="11"/>
      <c r="QZR12" s="11"/>
      <c r="QZS12" s="11"/>
      <c r="QZT12" s="11"/>
      <c r="QZU12" s="11"/>
      <c r="QZV12" s="11"/>
      <c r="QZW12" s="11"/>
      <c r="QZX12" s="11"/>
      <c r="QZY12" s="11"/>
      <c r="QZZ12" s="11"/>
      <c r="RAA12" s="11"/>
      <c r="RAB12" s="11"/>
      <c r="RAC12" s="11"/>
      <c r="RAD12" s="11"/>
      <c r="RAE12" s="11"/>
      <c r="RAF12" s="11"/>
      <c r="RAG12" s="11"/>
      <c r="RAH12" s="11"/>
      <c r="RAI12" s="11"/>
      <c r="RAJ12" s="11"/>
      <c r="RAK12" s="11"/>
      <c r="RAL12" s="11"/>
      <c r="RAM12" s="11"/>
      <c r="RAN12" s="11"/>
      <c r="RAO12" s="11"/>
      <c r="RAP12" s="11"/>
      <c r="RAQ12" s="11"/>
      <c r="RAR12" s="11"/>
      <c r="RAS12" s="11"/>
      <c r="RAT12" s="11"/>
      <c r="RAU12" s="11"/>
      <c r="RAV12" s="11"/>
      <c r="RAW12" s="11"/>
      <c r="RAX12" s="11"/>
      <c r="RAY12" s="11"/>
      <c r="RAZ12" s="11"/>
      <c r="RBA12" s="11"/>
      <c r="RBB12" s="11"/>
      <c r="RBC12" s="11"/>
      <c r="RBD12" s="11"/>
      <c r="RBE12" s="11"/>
      <c r="RBF12" s="11"/>
      <c r="RBG12" s="11"/>
      <c r="RBH12" s="11"/>
      <c r="RBI12" s="11"/>
      <c r="RBJ12" s="11"/>
      <c r="RBK12" s="11"/>
      <c r="RBL12" s="11"/>
      <c r="RBM12" s="11"/>
      <c r="RBN12" s="11"/>
      <c r="RBO12" s="11"/>
      <c r="RBP12" s="11"/>
      <c r="RBQ12" s="11"/>
      <c r="RBR12" s="11"/>
      <c r="RBS12" s="11"/>
      <c r="RBT12" s="11"/>
      <c r="RBU12" s="11"/>
      <c r="RBV12" s="11"/>
      <c r="RBW12" s="11"/>
      <c r="RBX12" s="11"/>
      <c r="RBY12" s="11"/>
      <c r="RBZ12" s="11"/>
      <c r="RCA12" s="11"/>
      <c r="RCB12" s="11"/>
      <c r="RCC12" s="11"/>
      <c r="RCD12" s="11"/>
      <c r="RCE12" s="11"/>
      <c r="RCF12" s="11"/>
      <c r="RCG12" s="11"/>
      <c r="RCH12" s="11"/>
      <c r="RCI12" s="11"/>
      <c r="RCJ12" s="11"/>
      <c r="RCK12" s="11"/>
      <c r="RCL12" s="11"/>
      <c r="RCM12" s="11"/>
      <c r="RCN12" s="11"/>
      <c r="RCO12" s="11"/>
      <c r="RCP12" s="11"/>
      <c r="RCQ12" s="11"/>
      <c r="RCR12" s="11"/>
      <c r="RCS12" s="11"/>
      <c r="RCT12" s="11"/>
      <c r="RCU12" s="11"/>
      <c r="RCV12" s="11"/>
      <c r="RCW12" s="11"/>
      <c r="RCX12" s="11"/>
      <c r="RCY12" s="11"/>
      <c r="RCZ12" s="11"/>
      <c r="RDA12" s="11"/>
      <c r="RDB12" s="11"/>
      <c r="RDC12" s="11"/>
      <c r="RDD12" s="11"/>
      <c r="RDE12" s="11"/>
      <c r="RDF12" s="11"/>
      <c r="RDG12" s="11"/>
      <c r="RDH12" s="11"/>
      <c r="RDI12" s="11"/>
      <c r="RDJ12" s="11"/>
      <c r="RDK12" s="11"/>
      <c r="RDL12" s="11"/>
      <c r="RDM12" s="11"/>
      <c r="RDN12" s="11"/>
      <c r="RDO12" s="11"/>
      <c r="RDP12" s="11"/>
      <c r="RDQ12" s="11"/>
      <c r="RDR12" s="11"/>
      <c r="RDS12" s="11"/>
      <c r="RDT12" s="11"/>
      <c r="RDU12" s="11"/>
      <c r="RDV12" s="11"/>
      <c r="RDW12" s="11"/>
      <c r="RDX12" s="11"/>
      <c r="RDY12" s="11"/>
      <c r="RDZ12" s="11"/>
      <c r="REA12" s="11"/>
      <c r="REB12" s="11"/>
      <c r="REC12" s="11"/>
      <c r="RED12" s="11"/>
      <c r="REE12" s="11"/>
      <c r="REF12" s="11"/>
      <c r="REG12" s="11"/>
      <c r="REH12" s="11"/>
      <c r="REI12" s="11"/>
      <c r="REJ12" s="11"/>
      <c r="REK12" s="11"/>
      <c r="REL12" s="11"/>
      <c r="REM12" s="11"/>
      <c r="REN12" s="11"/>
      <c r="REO12" s="11"/>
      <c r="REP12" s="11"/>
      <c r="REQ12" s="11"/>
      <c r="RER12" s="11"/>
      <c r="RES12" s="11"/>
      <c r="RET12" s="11"/>
      <c r="REU12" s="11"/>
      <c r="REV12" s="11"/>
      <c r="REW12" s="11"/>
      <c r="REX12" s="11"/>
      <c r="REY12" s="11"/>
      <c r="REZ12" s="11"/>
      <c r="RFA12" s="11"/>
      <c r="RFB12" s="11"/>
      <c r="RFC12" s="11"/>
      <c r="RFD12" s="11"/>
      <c r="RFE12" s="11"/>
      <c r="RFF12" s="11"/>
      <c r="RFG12" s="11"/>
      <c r="RFH12" s="11"/>
      <c r="RFI12" s="11"/>
      <c r="RFJ12" s="11"/>
      <c r="RFK12" s="11"/>
      <c r="RFL12" s="11"/>
      <c r="RFM12" s="11"/>
      <c r="RFN12" s="11"/>
      <c r="RFO12" s="11"/>
      <c r="RFP12" s="11"/>
      <c r="RFQ12" s="11"/>
      <c r="RFR12" s="11"/>
      <c r="RFS12" s="11"/>
      <c r="RFT12" s="11"/>
      <c r="RFU12" s="11"/>
      <c r="RFV12" s="11"/>
      <c r="RFW12" s="11"/>
      <c r="RFX12" s="11"/>
      <c r="RFY12" s="11"/>
      <c r="RFZ12" s="11"/>
      <c r="RGA12" s="11"/>
      <c r="RGB12" s="11"/>
      <c r="RGC12" s="11"/>
      <c r="RGD12" s="11"/>
      <c r="RGE12" s="11"/>
      <c r="RGF12" s="11"/>
      <c r="RGG12" s="11"/>
      <c r="RGH12" s="11"/>
      <c r="RGI12" s="11"/>
      <c r="RGJ12" s="11"/>
      <c r="RGK12" s="11"/>
      <c r="RGL12" s="11"/>
      <c r="RGM12" s="11"/>
      <c r="RGN12" s="11"/>
      <c r="RGO12" s="11"/>
      <c r="RGP12" s="11"/>
      <c r="RGQ12" s="11"/>
      <c r="RGR12" s="11"/>
      <c r="RGS12" s="11"/>
      <c r="RGT12" s="11"/>
      <c r="RGU12" s="11"/>
      <c r="RGV12" s="11"/>
      <c r="RGW12" s="11"/>
      <c r="RGX12" s="11"/>
      <c r="RGY12" s="11"/>
      <c r="RGZ12" s="11"/>
      <c r="RHA12" s="11"/>
      <c r="RHB12" s="11"/>
      <c r="RHC12" s="11"/>
      <c r="RHD12" s="11"/>
      <c r="RHE12" s="11"/>
      <c r="RHF12" s="11"/>
      <c r="RHG12" s="11"/>
      <c r="RHH12" s="11"/>
      <c r="RHI12" s="11"/>
      <c r="RHJ12" s="11"/>
      <c r="RHK12" s="11"/>
      <c r="RHL12" s="11"/>
      <c r="RHM12" s="11"/>
      <c r="RHN12" s="11"/>
      <c r="RHO12" s="11"/>
      <c r="RHP12" s="11"/>
      <c r="RHQ12" s="11"/>
      <c r="RHR12" s="11"/>
      <c r="RHS12" s="11"/>
      <c r="RHT12" s="11"/>
      <c r="RHU12" s="11"/>
      <c r="RHV12" s="11"/>
      <c r="RHW12" s="11"/>
      <c r="RHX12" s="11"/>
      <c r="RHY12" s="11"/>
      <c r="RHZ12" s="11"/>
      <c r="RIA12" s="11"/>
      <c r="RIB12" s="11"/>
      <c r="RIC12" s="11"/>
      <c r="RID12" s="11"/>
      <c r="RIE12" s="11"/>
      <c r="RIF12" s="11"/>
      <c r="RIG12" s="11"/>
      <c r="RIH12" s="11"/>
      <c r="RII12" s="11"/>
      <c r="RIJ12" s="11"/>
      <c r="RIK12" s="11"/>
      <c r="RIL12" s="11"/>
      <c r="RIM12" s="11"/>
      <c r="RIN12" s="11"/>
      <c r="RIO12" s="11"/>
      <c r="RIP12" s="11"/>
      <c r="RIQ12" s="11"/>
      <c r="RIR12" s="11"/>
      <c r="RIS12" s="11"/>
      <c r="RIT12" s="11"/>
      <c r="RIU12" s="11"/>
      <c r="RIV12" s="11"/>
      <c r="RIW12" s="11"/>
      <c r="RIX12" s="11"/>
      <c r="RIY12" s="11"/>
      <c r="RIZ12" s="11"/>
      <c r="RJA12" s="11"/>
      <c r="RJB12" s="11"/>
      <c r="RJC12" s="11"/>
      <c r="RJD12" s="11"/>
      <c r="RJE12" s="11"/>
      <c r="RJF12" s="11"/>
      <c r="RJG12" s="11"/>
      <c r="RJH12" s="11"/>
      <c r="RJI12" s="11"/>
      <c r="RJJ12" s="11"/>
      <c r="RJK12" s="11"/>
      <c r="RJL12" s="11"/>
      <c r="RJM12" s="11"/>
      <c r="RJN12" s="11"/>
      <c r="RJO12" s="11"/>
      <c r="RJP12" s="11"/>
      <c r="RJQ12" s="11"/>
      <c r="RJR12" s="11"/>
      <c r="RJS12" s="11"/>
      <c r="RJT12" s="11"/>
      <c r="RJU12" s="11"/>
      <c r="RJV12" s="11"/>
      <c r="RJW12" s="11"/>
      <c r="RJX12" s="11"/>
      <c r="RJY12" s="11"/>
      <c r="RJZ12" s="11"/>
      <c r="RKA12" s="11"/>
      <c r="RKB12" s="11"/>
      <c r="RKC12" s="11"/>
      <c r="RKD12" s="11"/>
      <c r="RKE12" s="11"/>
      <c r="RKF12" s="11"/>
      <c r="RKG12" s="11"/>
      <c r="RKH12" s="11"/>
      <c r="RKI12" s="11"/>
      <c r="RKJ12" s="11"/>
      <c r="RKK12" s="11"/>
      <c r="RKL12" s="11"/>
      <c r="RKM12" s="11"/>
      <c r="RKN12" s="11"/>
      <c r="RKO12" s="11"/>
      <c r="RKP12" s="11"/>
      <c r="RKQ12" s="11"/>
      <c r="RKR12" s="11"/>
      <c r="RKS12" s="11"/>
      <c r="RKT12" s="11"/>
      <c r="RKU12" s="11"/>
      <c r="RKV12" s="11"/>
      <c r="RKW12" s="11"/>
      <c r="RKX12" s="11"/>
      <c r="RKY12" s="11"/>
      <c r="RKZ12" s="11"/>
      <c r="RLA12" s="11"/>
      <c r="RLB12" s="11"/>
      <c r="RLC12" s="11"/>
      <c r="RLD12" s="11"/>
      <c r="RLE12" s="11"/>
      <c r="RLF12" s="11"/>
      <c r="RLG12" s="11"/>
      <c r="RLH12" s="11"/>
      <c r="RLI12" s="11"/>
      <c r="RLJ12" s="11"/>
      <c r="RLK12" s="11"/>
      <c r="RLL12" s="11"/>
      <c r="RLM12" s="11"/>
      <c r="RLN12" s="11"/>
      <c r="RLO12" s="11"/>
      <c r="RLP12" s="11"/>
      <c r="RLQ12" s="11"/>
      <c r="RLR12" s="11"/>
      <c r="RLS12" s="11"/>
      <c r="RLT12" s="11"/>
      <c r="RLU12" s="11"/>
      <c r="RLV12" s="11"/>
      <c r="RLW12" s="11"/>
      <c r="RLX12" s="11"/>
      <c r="RLY12" s="11"/>
      <c r="RLZ12" s="11"/>
      <c r="RMA12" s="11"/>
      <c r="RMB12" s="11"/>
      <c r="RMC12" s="11"/>
      <c r="RMD12" s="11"/>
      <c r="RME12" s="11"/>
      <c r="RMF12" s="11"/>
      <c r="RMG12" s="11"/>
      <c r="RMH12" s="11"/>
      <c r="RMI12" s="11"/>
      <c r="RMJ12" s="11"/>
      <c r="RMK12" s="11"/>
      <c r="RML12" s="11"/>
      <c r="RMM12" s="11"/>
      <c r="RMN12" s="11"/>
      <c r="RMO12" s="11"/>
      <c r="RMP12" s="11"/>
      <c r="RMQ12" s="11"/>
      <c r="RMR12" s="11"/>
      <c r="RMS12" s="11"/>
      <c r="RMT12" s="11"/>
      <c r="RMU12" s="11"/>
      <c r="RMV12" s="11"/>
      <c r="RMW12" s="11"/>
      <c r="RMX12" s="11"/>
      <c r="RMY12" s="11"/>
      <c r="RMZ12" s="11"/>
      <c r="RNA12" s="11"/>
      <c r="RNB12" s="11"/>
      <c r="RNC12" s="11"/>
      <c r="RND12" s="11"/>
      <c r="RNE12" s="11"/>
      <c r="RNF12" s="11"/>
      <c r="RNG12" s="11"/>
      <c r="RNH12" s="11"/>
      <c r="RNI12" s="11"/>
      <c r="RNJ12" s="11"/>
      <c r="RNK12" s="11"/>
      <c r="RNL12" s="11"/>
      <c r="RNM12" s="11"/>
      <c r="RNN12" s="11"/>
      <c r="RNO12" s="11"/>
      <c r="RNP12" s="11"/>
      <c r="RNQ12" s="11"/>
      <c r="RNR12" s="11"/>
      <c r="RNS12" s="11"/>
      <c r="RNT12" s="11"/>
      <c r="RNU12" s="11"/>
      <c r="RNV12" s="11"/>
      <c r="RNW12" s="11"/>
      <c r="RNX12" s="11"/>
      <c r="RNY12" s="11"/>
      <c r="RNZ12" s="11"/>
      <c r="ROA12" s="11"/>
      <c r="ROB12" s="11"/>
      <c r="ROC12" s="11"/>
      <c r="ROD12" s="11"/>
      <c r="ROE12" s="11"/>
      <c r="ROF12" s="11"/>
      <c r="ROG12" s="11"/>
      <c r="ROH12" s="11"/>
      <c r="ROI12" s="11"/>
      <c r="ROJ12" s="11"/>
      <c r="ROK12" s="11"/>
      <c r="ROL12" s="11"/>
      <c r="ROM12" s="11"/>
      <c r="RON12" s="11"/>
      <c r="ROO12" s="11"/>
      <c r="ROP12" s="11"/>
      <c r="ROQ12" s="11"/>
      <c r="ROR12" s="11"/>
      <c r="ROS12" s="11"/>
      <c r="ROT12" s="11"/>
      <c r="ROU12" s="11"/>
      <c r="ROV12" s="11"/>
      <c r="ROW12" s="11"/>
      <c r="ROX12" s="11"/>
      <c r="ROY12" s="11"/>
      <c r="ROZ12" s="11"/>
      <c r="RPA12" s="11"/>
      <c r="RPB12" s="11"/>
      <c r="RPC12" s="11"/>
      <c r="RPD12" s="11"/>
      <c r="RPE12" s="11"/>
      <c r="RPF12" s="11"/>
      <c r="RPG12" s="11"/>
      <c r="RPH12" s="11"/>
      <c r="RPI12" s="11"/>
      <c r="RPJ12" s="11"/>
      <c r="RPK12" s="11"/>
      <c r="RPL12" s="11"/>
      <c r="RPM12" s="11"/>
      <c r="RPN12" s="11"/>
      <c r="RPO12" s="11"/>
      <c r="RPP12" s="11"/>
      <c r="RPQ12" s="11"/>
      <c r="RPR12" s="11"/>
      <c r="RPS12" s="11"/>
      <c r="RPT12" s="11"/>
      <c r="RPU12" s="11"/>
      <c r="RPV12" s="11"/>
      <c r="RPW12" s="11"/>
      <c r="RPX12" s="11"/>
      <c r="RPY12" s="11"/>
      <c r="RPZ12" s="11"/>
      <c r="RQA12" s="11"/>
      <c r="RQB12" s="11"/>
      <c r="RQC12" s="11"/>
      <c r="RQD12" s="11"/>
      <c r="RQE12" s="11"/>
      <c r="RQF12" s="11"/>
      <c r="RQG12" s="11"/>
      <c r="RQH12" s="11"/>
      <c r="RQI12" s="11"/>
      <c r="RQJ12" s="11"/>
      <c r="RQK12" s="11"/>
      <c r="RQL12" s="11"/>
      <c r="RQM12" s="11"/>
      <c r="RQN12" s="11"/>
      <c r="RQO12" s="11"/>
      <c r="RQP12" s="11"/>
      <c r="RQQ12" s="11"/>
      <c r="RQR12" s="11"/>
      <c r="RQS12" s="11"/>
      <c r="RQT12" s="11"/>
      <c r="RQU12" s="11"/>
      <c r="RQV12" s="11"/>
      <c r="RQW12" s="11"/>
      <c r="RQX12" s="11"/>
      <c r="RQY12" s="11"/>
      <c r="RQZ12" s="11"/>
      <c r="RRA12" s="11"/>
      <c r="RRB12" s="11"/>
      <c r="RRC12" s="11"/>
      <c r="RRD12" s="11"/>
      <c r="RRE12" s="11"/>
      <c r="RRF12" s="11"/>
      <c r="RRG12" s="11"/>
      <c r="RRH12" s="11"/>
      <c r="RRI12" s="11"/>
      <c r="RRJ12" s="11"/>
      <c r="RRK12" s="11"/>
      <c r="RRL12" s="11"/>
      <c r="RRM12" s="11"/>
      <c r="RRN12" s="11"/>
      <c r="RRO12" s="11"/>
      <c r="RRP12" s="11"/>
      <c r="RRQ12" s="11"/>
      <c r="RRR12" s="11"/>
      <c r="RRS12" s="11"/>
      <c r="RRT12" s="11"/>
      <c r="RRU12" s="11"/>
      <c r="RRV12" s="11"/>
      <c r="RRW12" s="11"/>
      <c r="RRX12" s="11"/>
      <c r="RRY12" s="11"/>
      <c r="RRZ12" s="11"/>
      <c r="RSA12" s="11"/>
      <c r="RSB12" s="11"/>
      <c r="RSC12" s="11"/>
      <c r="RSD12" s="11"/>
      <c r="RSE12" s="11"/>
      <c r="RSF12" s="11"/>
      <c r="RSG12" s="11"/>
      <c r="RSH12" s="11"/>
      <c r="RSI12" s="11"/>
      <c r="RSJ12" s="11"/>
      <c r="RSK12" s="11"/>
      <c r="RSL12" s="11"/>
      <c r="RSM12" s="11"/>
      <c r="RSN12" s="11"/>
      <c r="RSO12" s="11"/>
      <c r="RSP12" s="11"/>
      <c r="RSQ12" s="11"/>
      <c r="RSR12" s="11"/>
      <c r="RSS12" s="11"/>
      <c r="RST12" s="11"/>
      <c r="RSU12" s="11"/>
      <c r="RSV12" s="11"/>
      <c r="RSW12" s="11"/>
      <c r="RSX12" s="11"/>
      <c r="RSY12" s="11"/>
      <c r="RSZ12" s="11"/>
      <c r="RTA12" s="11"/>
      <c r="RTB12" s="11"/>
      <c r="RTC12" s="11"/>
      <c r="RTD12" s="11"/>
      <c r="RTE12" s="11"/>
      <c r="RTF12" s="11"/>
      <c r="RTG12" s="11"/>
      <c r="RTH12" s="11"/>
      <c r="RTI12" s="11"/>
      <c r="RTJ12" s="11"/>
      <c r="RTK12" s="11"/>
      <c r="RTL12" s="11"/>
      <c r="RTM12" s="11"/>
      <c r="RTN12" s="11"/>
      <c r="RTO12" s="11"/>
      <c r="RTP12" s="11"/>
      <c r="RTQ12" s="11"/>
      <c r="RTR12" s="11"/>
      <c r="RTS12" s="11"/>
      <c r="RTT12" s="11"/>
      <c r="RTU12" s="11"/>
      <c r="RTV12" s="11"/>
      <c r="RTW12" s="11"/>
      <c r="RTX12" s="11"/>
      <c r="RTY12" s="11"/>
      <c r="RTZ12" s="11"/>
      <c r="RUA12" s="11"/>
      <c r="RUB12" s="11"/>
      <c r="RUC12" s="11"/>
      <c r="RUD12" s="11"/>
      <c r="RUE12" s="11"/>
      <c r="RUF12" s="11"/>
      <c r="RUG12" s="11"/>
      <c r="RUH12" s="11"/>
      <c r="RUI12" s="11"/>
      <c r="RUJ12" s="11"/>
      <c r="RUK12" s="11"/>
      <c r="RUL12" s="11"/>
      <c r="RUM12" s="11"/>
      <c r="RUN12" s="11"/>
      <c r="RUO12" s="11"/>
      <c r="RUP12" s="11"/>
      <c r="RUQ12" s="11"/>
      <c r="RUR12" s="11"/>
      <c r="RUS12" s="11"/>
      <c r="RUT12" s="11"/>
      <c r="RUU12" s="11"/>
      <c r="RUV12" s="11"/>
      <c r="RUW12" s="11"/>
      <c r="RUX12" s="11"/>
      <c r="RUY12" s="11"/>
      <c r="RUZ12" s="11"/>
      <c r="RVA12" s="11"/>
      <c r="RVB12" s="11"/>
      <c r="RVC12" s="11"/>
      <c r="RVD12" s="11"/>
      <c r="RVE12" s="11"/>
      <c r="RVF12" s="11"/>
      <c r="RVG12" s="11"/>
      <c r="RVH12" s="11"/>
      <c r="RVI12" s="11"/>
      <c r="RVJ12" s="11"/>
      <c r="RVK12" s="11"/>
      <c r="RVL12" s="11"/>
      <c r="RVM12" s="11"/>
      <c r="RVN12" s="11"/>
      <c r="RVO12" s="11"/>
      <c r="RVP12" s="11"/>
      <c r="RVQ12" s="11"/>
      <c r="RVR12" s="11"/>
      <c r="RVS12" s="11"/>
      <c r="RVT12" s="11"/>
      <c r="RVU12" s="11"/>
      <c r="RVV12" s="11"/>
      <c r="RVW12" s="11"/>
      <c r="RVX12" s="11"/>
      <c r="RVY12" s="11"/>
      <c r="RVZ12" s="11"/>
      <c r="RWA12" s="11"/>
      <c r="RWB12" s="11"/>
      <c r="RWC12" s="11"/>
      <c r="RWD12" s="11"/>
      <c r="RWE12" s="11"/>
      <c r="RWF12" s="11"/>
      <c r="RWG12" s="11"/>
      <c r="RWH12" s="11"/>
      <c r="RWI12" s="11"/>
      <c r="RWJ12" s="11"/>
      <c r="RWK12" s="11"/>
      <c r="RWL12" s="11"/>
      <c r="RWM12" s="11"/>
      <c r="RWN12" s="11"/>
      <c r="RWO12" s="11"/>
      <c r="RWP12" s="11"/>
      <c r="RWQ12" s="11"/>
      <c r="RWR12" s="11"/>
      <c r="RWS12" s="11"/>
      <c r="RWT12" s="11"/>
      <c r="RWU12" s="11"/>
      <c r="RWV12" s="11"/>
      <c r="RWW12" s="11"/>
      <c r="RWX12" s="11"/>
      <c r="RWY12" s="11"/>
      <c r="RWZ12" s="11"/>
      <c r="RXA12" s="11"/>
      <c r="RXB12" s="11"/>
      <c r="RXC12" s="11"/>
      <c r="RXD12" s="11"/>
      <c r="RXE12" s="11"/>
      <c r="RXF12" s="11"/>
      <c r="RXG12" s="11"/>
      <c r="RXH12" s="11"/>
      <c r="RXI12" s="11"/>
      <c r="RXJ12" s="11"/>
      <c r="RXK12" s="11"/>
      <c r="RXL12" s="11"/>
      <c r="RXM12" s="11"/>
      <c r="RXN12" s="11"/>
      <c r="RXO12" s="11"/>
      <c r="RXP12" s="11"/>
      <c r="RXQ12" s="11"/>
      <c r="RXR12" s="11"/>
      <c r="RXS12" s="11"/>
      <c r="RXT12" s="11"/>
      <c r="RXU12" s="11"/>
      <c r="RXV12" s="11"/>
      <c r="RXW12" s="11"/>
      <c r="RXX12" s="11"/>
      <c r="RXY12" s="11"/>
      <c r="RXZ12" s="11"/>
      <c r="RYA12" s="11"/>
      <c r="RYB12" s="11"/>
      <c r="RYC12" s="11"/>
      <c r="RYD12" s="11"/>
      <c r="RYE12" s="11"/>
      <c r="RYF12" s="11"/>
      <c r="RYG12" s="11"/>
      <c r="RYH12" s="11"/>
      <c r="RYI12" s="11"/>
      <c r="RYJ12" s="11"/>
      <c r="RYK12" s="11"/>
      <c r="RYL12" s="11"/>
      <c r="RYM12" s="11"/>
      <c r="RYN12" s="11"/>
      <c r="RYO12" s="11"/>
      <c r="RYP12" s="11"/>
      <c r="RYQ12" s="11"/>
      <c r="RYR12" s="11"/>
      <c r="RYS12" s="11"/>
      <c r="RYT12" s="11"/>
      <c r="RYU12" s="11"/>
      <c r="RYV12" s="11"/>
      <c r="RYW12" s="11"/>
      <c r="RYX12" s="11"/>
      <c r="RYY12" s="11"/>
      <c r="RYZ12" s="11"/>
      <c r="RZA12" s="11"/>
      <c r="RZB12" s="11"/>
      <c r="RZC12" s="11"/>
      <c r="RZD12" s="11"/>
      <c r="RZE12" s="11"/>
      <c r="RZF12" s="11"/>
      <c r="RZG12" s="11"/>
      <c r="RZH12" s="11"/>
      <c r="RZI12" s="11"/>
      <c r="RZJ12" s="11"/>
      <c r="RZK12" s="11"/>
      <c r="RZL12" s="11"/>
      <c r="RZM12" s="11"/>
      <c r="RZN12" s="11"/>
      <c r="RZO12" s="11"/>
      <c r="RZP12" s="11"/>
      <c r="RZQ12" s="11"/>
      <c r="RZR12" s="11"/>
      <c r="RZS12" s="11"/>
      <c r="RZT12" s="11"/>
      <c r="RZU12" s="11"/>
      <c r="RZV12" s="11"/>
      <c r="RZW12" s="11"/>
      <c r="RZX12" s="11"/>
      <c r="RZY12" s="11"/>
      <c r="RZZ12" s="11"/>
      <c r="SAA12" s="11"/>
      <c r="SAB12" s="11"/>
      <c r="SAC12" s="11"/>
      <c r="SAD12" s="11"/>
      <c r="SAE12" s="11"/>
      <c r="SAF12" s="11"/>
      <c r="SAG12" s="11"/>
      <c r="SAH12" s="11"/>
      <c r="SAI12" s="11"/>
      <c r="SAJ12" s="11"/>
      <c r="SAK12" s="11"/>
      <c r="SAL12" s="11"/>
      <c r="SAM12" s="11"/>
      <c r="SAN12" s="11"/>
      <c r="SAO12" s="11"/>
      <c r="SAP12" s="11"/>
      <c r="SAQ12" s="11"/>
      <c r="SAR12" s="11"/>
      <c r="SAS12" s="11"/>
      <c r="SAT12" s="11"/>
      <c r="SAU12" s="11"/>
      <c r="SAV12" s="11"/>
      <c r="SAW12" s="11"/>
      <c r="SAX12" s="11"/>
      <c r="SAY12" s="11"/>
      <c r="SAZ12" s="11"/>
      <c r="SBA12" s="11"/>
      <c r="SBB12" s="11"/>
      <c r="SBC12" s="11"/>
      <c r="SBD12" s="11"/>
      <c r="SBE12" s="11"/>
      <c r="SBF12" s="11"/>
      <c r="SBG12" s="11"/>
      <c r="SBH12" s="11"/>
      <c r="SBI12" s="11"/>
      <c r="SBJ12" s="11"/>
      <c r="SBK12" s="11"/>
      <c r="SBL12" s="11"/>
      <c r="SBM12" s="11"/>
      <c r="SBN12" s="11"/>
      <c r="SBO12" s="11"/>
      <c r="SBP12" s="11"/>
      <c r="SBQ12" s="11"/>
      <c r="SBR12" s="11"/>
      <c r="SBS12" s="11"/>
      <c r="SBT12" s="11"/>
      <c r="SBU12" s="11"/>
      <c r="SBV12" s="11"/>
      <c r="SBW12" s="11"/>
      <c r="SBX12" s="11"/>
      <c r="SBY12" s="11"/>
      <c r="SBZ12" s="11"/>
      <c r="SCA12" s="11"/>
      <c r="SCB12" s="11"/>
      <c r="SCC12" s="11"/>
      <c r="SCD12" s="11"/>
      <c r="SCE12" s="11"/>
      <c r="SCF12" s="11"/>
      <c r="SCG12" s="11"/>
      <c r="SCH12" s="11"/>
      <c r="SCI12" s="11"/>
      <c r="SCJ12" s="11"/>
      <c r="SCK12" s="11"/>
      <c r="SCL12" s="11"/>
      <c r="SCM12" s="11"/>
      <c r="SCN12" s="11"/>
      <c r="SCO12" s="11"/>
      <c r="SCP12" s="11"/>
      <c r="SCQ12" s="11"/>
      <c r="SCR12" s="11"/>
      <c r="SCS12" s="11"/>
      <c r="SCT12" s="11"/>
      <c r="SCU12" s="11"/>
      <c r="SCV12" s="11"/>
      <c r="SCW12" s="11"/>
      <c r="SCX12" s="11"/>
      <c r="SCY12" s="11"/>
      <c r="SCZ12" s="11"/>
      <c r="SDA12" s="11"/>
      <c r="SDB12" s="11"/>
      <c r="SDC12" s="11"/>
      <c r="SDD12" s="11"/>
      <c r="SDE12" s="11"/>
      <c r="SDF12" s="11"/>
      <c r="SDG12" s="11"/>
      <c r="SDH12" s="11"/>
      <c r="SDI12" s="11"/>
      <c r="SDJ12" s="11"/>
      <c r="SDK12" s="11"/>
      <c r="SDL12" s="11"/>
      <c r="SDM12" s="11"/>
      <c r="SDN12" s="11"/>
      <c r="SDO12" s="11"/>
      <c r="SDP12" s="11"/>
      <c r="SDQ12" s="11"/>
      <c r="SDR12" s="11"/>
      <c r="SDS12" s="11"/>
      <c r="SDT12" s="11"/>
      <c r="SDU12" s="11"/>
      <c r="SDV12" s="11"/>
      <c r="SDW12" s="11"/>
      <c r="SDX12" s="11"/>
      <c r="SDY12" s="11"/>
      <c r="SDZ12" s="11"/>
      <c r="SEA12" s="11"/>
      <c r="SEB12" s="11"/>
      <c r="SEC12" s="11"/>
      <c r="SED12" s="11"/>
      <c r="SEE12" s="11"/>
      <c r="SEF12" s="11"/>
      <c r="SEG12" s="11"/>
      <c r="SEH12" s="11"/>
      <c r="SEI12" s="11"/>
      <c r="SEJ12" s="11"/>
      <c r="SEK12" s="11"/>
      <c r="SEL12" s="11"/>
      <c r="SEM12" s="11"/>
      <c r="SEN12" s="11"/>
      <c r="SEO12" s="11"/>
      <c r="SEP12" s="11"/>
      <c r="SEQ12" s="11"/>
      <c r="SER12" s="11"/>
      <c r="SES12" s="11"/>
      <c r="SET12" s="11"/>
      <c r="SEU12" s="11"/>
      <c r="SEV12" s="11"/>
      <c r="SEW12" s="11"/>
      <c r="SEX12" s="11"/>
      <c r="SEY12" s="11"/>
      <c r="SEZ12" s="11"/>
      <c r="SFA12" s="11"/>
      <c r="SFB12" s="11"/>
      <c r="SFC12" s="11"/>
      <c r="SFD12" s="11"/>
      <c r="SFE12" s="11"/>
      <c r="SFF12" s="11"/>
      <c r="SFG12" s="11"/>
      <c r="SFH12" s="11"/>
      <c r="SFI12" s="11"/>
      <c r="SFJ12" s="11"/>
      <c r="SFK12" s="11"/>
      <c r="SFL12" s="11"/>
      <c r="SFM12" s="11"/>
      <c r="SFN12" s="11"/>
      <c r="SFO12" s="11"/>
      <c r="SFP12" s="11"/>
      <c r="SFQ12" s="11"/>
      <c r="SFR12" s="11"/>
      <c r="SFS12" s="11"/>
      <c r="SFT12" s="11"/>
      <c r="SFU12" s="11"/>
      <c r="SFV12" s="11"/>
      <c r="SFW12" s="11"/>
      <c r="SFX12" s="11"/>
      <c r="SFY12" s="11"/>
      <c r="SFZ12" s="11"/>
      <c r="SGA12" s="11"/>
      <c r="SGB12" s="11"/>
      <c r="SGC12" s="11"/>
      <c r="SGD12" s="11"/>
      <c r="SGE12" s="11"/>
      <c r="SGF12" s="11"/>
      <c r="SGG12" s="11"/>
      <c r="SGH12" s="11"/>
      <c r="SGI12" s="11"/>
      <c r="SGJ12" s="11"/>
      <c r="SGK12" s="11"/>
      <c r="SGL12" s="11"/>
      <c r="SGM12" s="11"/>
      <c r="SGN12" s="11"/>
      <c r="SGO12" s="11"/>
      <c r="SGP12" s="11"/>
      <c r="SGQ12" s="11"/>
      <c r="SGR12" s="11"/>
      <c r="SGS12" s="11"/>
      <c r="SGT12" s="11"/>
      <c r="SGU12" s="11"/>
      <c r="SGV12" s="11"/>
      <c r="SGW12" s="11"/>
      <c r="SGX12" s="11"/>
      <c r="SGY12" s="11"/>
      <c r="SGZ12" s="11"/>
      <c r="SHA12" s="11"/>
      <c r="SHB12" s="11"/>
      <c r="SHC12" s="11"/>
      <c r="SHD12" s="11"/>
      <c r="SHE12" s="11"/>
      <c r="SHF12" s="11"/>
      <c r="SHG12" s="11"/>
      <c r="SHH12" s="11"/>
      <c r="SHI12" s="11"/>
      <c r="SHJ12" s="11"/>
      <c r="SHK12" s="11"/>
      <c r="SHL12" s="11"/>
      <c r="SHM12" s="11"/>
      <c r="SHN12" s="11"/>
      <c r="SHO12" s="11"/>
      <c r="SHP12" s="11"/>
      <c r="SHQ12" s="11"/>
      <c r="SHR12" s="11"/>
      <c r="SHS12" s="11"/>
      <c r="SHT12" s="11"/>
      <c r="SHU12" s="11"/>
      <c r="SHV12" s="11"/>
      <c r="SHW12" s="11"/>
      <c r="SHX12" s="11"/>
      <c r="SHY12" s="11"/>
      <c r="SHZ12" s="11"/>
      <c r="SIA12" s="11"/>
      <c r="SIB12" s="11"/>
      <c r="SIC12" s="11"/>
      <c r="SID12" s="11"/>
      <c r="SIE12" s="11"/>
      <c r="SIF12" s="11"/>
      <c r="SIG12" s="11"/>
      <c r="SIH12" s="11"/>
      <c r="SII12" s="11"/>
      <c r="SIJ12" s="11"/>
      <c r="SIK12" s="11"/>
      <c r="SIL12" s="11"/>
      <c r="SIM12" s="11"/>
      <c r="SIN12" s="11"/>
      <c r="SIO12" s="11"/>
      <c r="SIP12" s="11"/>
      <c r="SIQ12" s="11"/>
      <c r="SIR12" s="11"/>
      <c r="SIS12" s="11"/>
      <c r="SIT12" s="11"/>
      <c r="SIU12" s="11"/>
      <c r="SIV12" s="11"/>
      <c r="SIW12" s="11"/>
      <c r="SIX12" s="11"/>
      <c r="SIY12" s="11"/>
      <c r="SIZ12" s="11"/>
      <c r="SJA12" s="11"/>
      <c r="SJB12" s="11"/>
      <c r="SJC12" s="11"/>
      <c r="SJD12" s="11"/>
      <c r="SJE12" s="11"/>
      <c r="SJF12" s="11"/>
      <c r="SJG12" s="11"/>
      <c r="SJH12" s="11"/>
      <c r="SJI12" s="11"/>
      <c r="SJJ12" s="11"/>
      <c r="SJK12" s="11"/>
      <c r="SJL12" s="11"/>
      <c r="SJM12" s="11"/>
      <c r="SJN12" s="11"/>
      <c r="SJO12" s="11"/>
      <c r="SJP12" s="11"/>
      <c r="SJQ12" s="11"/>
      <c r="SJR12" s="11"/>
      <c r="SJS12" s="11"/>
      <c r="SJT12" s="11"/>
      <c r="SJU12" s="11"/>
      <c r="SJV12" s="11"/>
      <c r="SJW12" s="11"/>
      <c r="SJX12" s="11"/>
      <c r="SJY12" s="11"/>
      <c r="SJZ12" s="11"/>
      <c r="SKA12" s="11"/>
      <c r="SKB12" s="11"/>
      <c r="SKC12" s="11"/>
      <c r="SKD12" s="11"/>
      <c r="SKE12" s="11"/>
      <c r="SKF12" s="11"/>
      <c r="SKG12" s="11"/>
      <c r="SKH12" s="11"/>
      <c r="SKI12" s="11"/>
      <c r="SKJ12" s="11"/>
      <c r="SKK12" s="11"/>
      <c r="SKL12" s="11"/>
      <c r="SKM12" s="11"/>
      <c r="SKN12" s="11"/>
      <c r="SKO12" s="11"/>
      <c r="SKP12" s="11"/>
      <c r="SKQ12" s="11"/>
      <c r="SKR12" s="11"/>
      <c r="SKS12" s="11"/>
      <c r="SKT12" s="11"/>
      <c r="SKU12" s="11"/>
      <c r="SKV12" s="11"/>
      <c r="SKW12" s="11"/>
      <c r="SKX12" s="11"/>
      <c r="SKY12" s="11"/>
      <c r="SKZ12" s="11"/>
      <c r="SLA12" s="11"/>
      <c r="SLB12" s="11"/>
      <c r="SLC12" s="11"/>
      <c r="SLD12" s="11"/>
      <c r="SLE12" s="11"/>
      <c r="SLF12" s="11"/>
      <c r="SLG12" s="11"/>
      <c r="SLH12" s="11"/>
      <c r="SLI12" s="11"/>
      <c r="SLJ12" s="11"/>
      <c r="SLK12" s="11"/>
      <c r="SLL12" s="11"/>
      <c r="SLM12" s="11"/>
      <c r="SLN12" s="11"/>
      <c r="SLO12" s="11"/>
      <c r="SLP12" s="11"/>
      <c r="SLQ12" s="11"/>
      <c r="SLR12" s="11"/>
      <c r="SLS12" s="11"/>
      <c r="SLT12" s="11"/>
      <c r="SLU12" s="11"/>
      <c r="SLV12" s="11"/>
      <c r="SLW12" s="11"/>
      <c r="SLX12" s="11"/>
      <c r="SLY12" s="11"/>
      <c r="SLZ12" s="11"/>
      <c r="SMA12" s="11"/>
      <c r="SMB12" s="11"/>
      <c r="SMC12" s="11"/>
      <c r="SMD12" s="11"/>
      <c r="SME12" s="11"/>
      <c r="SMF12" s="11"/>
      <c r="SMG12" s="11"/>
      <c r="SMH12" s="11"/>
      <c r="SMI12" s="11"/>
      <c r="SMJ12" s="11"/>
      <c r="SMK12" s="11"/>
      <c r="SML12" s="11"/>
      <c r="SMM12" s="11"/>
      <c r="SMN12" s="11"/>
      <c r="SMO12" s="11"/>
      <c r="SMP12" s="11"/>
      <c r="SMQ12" s="11"/>
      <c r="SMR12" s="11"/>
      <c r="SMS12" s="11"/>
      <c r="SMT12" s="11"/>
      <c r="SMU12" s="11"/>
      <c r="SMV12" s="11"/>
      <c r="SMW12" s="11"/>
      <c r="SMX12" s="11"/>
      <c r="SMY12" s="11"/>
      <c r="SMZ12" s="11"/>
      <c r="SNA12" s="11"/>
      <c r="SNB12" s="11"/>
      <c r="SNC12" s="11"/>
      <c r="SND12" s="11"/>
      <c r="SNE12" s="11"/>
      <c r="SNF12" s="11"/>
      <c r="SNG12" s="11"/>
      <c r="SNH12" s="11"/>
      <c r="SNI12" s="11"/>
      <c r="SNJ12" s="11"/>
      <c r="SNK12" s="11"/>
      <c r="SNL12" s="11"/>
      <c r="SNM12" s="11"/>
      <c r="SNN12" s="11"/>
      <c r="SNO12" s="11"/>
      <c r="SNP12" s="11"/>
      <c r="SNQ12" s="11"/>
      <c r="SNR12" s="11"/>
      <c r="SNS12" s="11"/>
      <c r="SNT12" s="11"/>
      <c r="SNU12" s="11"/>
      <c r="SNV12" s="11"/>
      <c r="SNW12" s="11"/>
      <c r="SNX12" s="11"/>
      <c r="SNY12" s="11"/>
      <c r="SNZ12" s="11"/>
      <c r="SOA12" s="11"/>
      <c r="SOB12" s="11"/>
      <c r="SOC12" s="11"/>
      <c r="SOD12" s="11"/>
      <c r="SOE12" s="11"/>
      <c r="SOF12" s="11"/>
      <c r="SOG12" s="11"/>
      <c r="SOH12" s="11"/>
      <c r="SOI12" s="11"/>
      <c r="SOJ12" s="11"/>
      <c r="SOK12" s="11"/>
      <c r="SOL12" s="11"/>
      <c r="SOM12" s="11"/>
      <c r="SON12" s="11"/>
      <c r="SOO12" s="11"/>
      <c r="SOP12" s="11"/>
      <c r="SOQ12" s="11"/>
      <c r="SOR12" s="11"/>
      <c r="SOS12" s="11"/>
      <c r="SOT12" s="11"/>
      <c r="SOU12" s="11"/>
      <c r="SOV12" s="11"/>
      <c r="SOW12" s="11"/>
      <c r="SOX12" s="11"/>
      <c r="SOY12" s="11"/>
      <c r="SOZ12" s="11"/>
      <c r="SPA12" s="11"/>
      <c r="SPB12" s="11"/>
      <c r="SPC12" s="11"/>
      <c r="SPD12" s="11"/>
      <c r="SPE12" s="11"/>
      <c r="SPF12" s="11"/>
      <c r="SPG12" s="11"/>
      <c r="SPH12" s="11"/>
      <c r="SPI12" s="11"/>
      <c r="SPJ12" s="11"/>
      <c r="SPK12" s="11"/>
      <c r="SPL12" s="11"/>
      <c r="SPM12" s="11"/>
      <c r="SPN12" s="11"/>
      <c r="SPO12" s="11"/>
      <c r="SPP12" s="11"/>
      <c r="SPQ12" s="11"/>
      <c r="SPR12" s="11"/>
      <c r="SPS12" s="11"/>
      <c r="SPT12" s="11"/>
      <c r="SPU12" s="11"/>
      <c r="SPV12" s="11"/>
      <c r="SPW12" s="11"/>
      <c r="SPX12" s="11"/>
      <c r="SPY12" s="11"/>
      <c r="SPZ12" s="11"/>
      <c r="SQA12" s="11"/>
      <c r="SQB12" s="11"/>
      <c r="SQC12" s="11"/>
      <c r="SQD12" s="11"/>
      <c r="SQE12" s="11"/>
      <c r="SQF12" s="11"/>
      <c r="SQG12" s="11"/>
      <c r="SQH12" s="11"/>
      <c r="SQI12" s="11"/>
      <c r="SQJ12" s="11"/>
      <c r="SQK12" s="11"/>
      <c r="SQL12" s="11"/>
      <c r="SQM12" s="11"/>
      <c r="SQN12" s="11"/>
      <c r="SQO12" s="11"/>
      <c r="SQP12" s="11"/>
      <c r="SQQ12" s="11"/>
      <c r="SQR12" s="11"/>
      <c r="SQS12" s="11"/>
      <c r="SQT12" s="11"/>
      <c r="SQU12" s="11"/>
      <c r="SQV12" s="11"/>
      <c r="SQW12" s="11"/>
      <c r="SQX12" s="11"/>
      <c r="SQY12" s="11"/>
      <c r="SQZ12" s="11"/>
      <c r="SRA12" s="11"/>
      <c r="SRB12" s="11"/>
      <c r="SRC12" s="11"/>
      <c r="SRD12" s="11"/>
      <c r="SRE12" s="11"/>
      <c r="SRF12" s="11"/>
      <c r="SRG12" s="11"/>
      <c r="SRH12" s="11"/>
      <c r="SRI12" s="11"/>
      <c r="SRJ12" s="11"/>
      <c r="SRK12" s="11"/>
      <c r="SRL12" s="11"/>
      <c r="SRM12" s="11"/>
      <c r="SRN12" s="11"/>
      <c r="SRO12" s="11"/>
      <c r="SRP12" s="11"/>
      <c r="SRQ12" s="11"/>
      <c r="SRR12" s="11"/>
      <c r="SRS12" s="11"/>
      <c r="SRT12" s="11"/>
      <c r="SRU12" s="11"/>
      <c r="SRV12" s="11"/>
      <c r="SRW12" s="11"/>
      <c r="SRX12" s="11"/>
      <c r="SRY12" s="11"/>
      <c r="SRZ12" s="11"/>
      <c r="SSA12" s="11"/>
      <c r="SSB12" s="11"/>
      <c r="SSC12" s="11"/>
      <c r="SSD12" s="11"/>
      <c r="SSE12" s="11"/>
      <c r="SSF12" s="11"/>
      <c r="SSG12" s="11"/>
      <c r="SSH12" s="11"/>
      <c r="SSI12" s="11"/>
      <c r="SSJ12" s="11"/>
      <c r="SSK12" s="11"/>
      <c r="SSL12" s="11"/>
      <c r="SSM12" s="11"/>
      <c r="SSN12" s="11"/>
      <c r="SSO12" s="11"/>
      <c r="SSP12" s="11"/>
      <c r="SSQ12" s="11"/>
      <c r="SSR12" s="11"/>
      <c r="SSS12" s="11"/>
      <c r="SST12" s="11"/>
      <c r="SSU12" s="11"/>
      <c r="SSV12" s="11"/>
      <c r="SSW12" s="11"/>
      <c r="SSX12" s="11"/>
      <c r="SSY12" s="11"/>
      <c r="SSZ12" s="11"/>
      <c r="STA12" s="11"/>
      <c r="STB12" s="11"/>
      <c r="STC12" s="11"/>
      <c r="STD12" s="11"/>
      <c r="STE12" s="11"/>
      <c r="STF12" s="11"/>
      <c r="STG12" s="11"/>
      <c r="STH12" s="11"/>
      <c r="STI12" s="11"/>
      <c r="STJ12" s="11"/>
      <c r="STK12" s="11"/>
      <c r="STL12" s="11"/>
      <c r="STM12" s="11"/>
      <c r="STN12" s="11"/>
      <c r="STO12" s="11"/>
      <c r="STP12" s="11"/>
      <c r="STQ12" s="11"/>
      <c r="STR12" s="11"/>
      <c r="STS12" s="11"/>
      <c r="STT12" s="11"/>
      <c r="STU12" s="11"/>
      <c r="STV12" s="11"/>
      <c r="STW12" s="11"/>
      <c r="STX12" s="11"/>
      <c r="STY12" s="11"/>
      <c r="STZ12" s="11"/>
      <c r="SUA12" s="11"/>
      <c r="SUB12" s="11"/>
      <c r="SUC12" s="11"/>
      <c r="SUD12" s="11"/>
      <c r="SUE12" s="11"/>
      <c r="SUF12" s="11"/>
      <c r="SUG12" s="11"/>
      <c r="SUH12" s="11"/>
      <c r="SUI12" s="11"/>
      <c r="SUJ12" s="11"/>
      <c r="SUK12" s="11"/>
      <c r="SUL12" s="11"/>
      <c r="SUM12" s="11"/>
      <c r="SUN12" s="11"/>
      <c r="SUO12" s="11"/>
      <c r="SUP12" s="11"/>
      <c r="SUQ12" s="11"/>
      <c r="SUR12" s="11"/>
      <c r="SUS12" s="11"/>
      <c r="SUT12" s="11"/>
      <c r="SUU12" s="11"/>
      <c r="SUV12" s="11"/>
      <c r="SUW12" s="11"/>
      <c r="SUX12" s="11"/>
      <c r="SUY12" s="11"/>
      <c r="SUZ12" s="11"/>
      <c r="SVA12" s="11"/>
      <c r="SVB12" s="11"/>
      <c r="SVC12" s="11"/>
      <c r="SVD12" s="11"/>
      <c r="SVE12" s="11"/>
      <c r="SVF12" s="11"/>
      <c r="SVG12" s="11"/>
      <c r="SVH12" s="11"/>
      <c r="SVI12" s="11"/>
      <c r="SVJ12" s="11"/>
      <c r="SVK12" s="11"/>
      <c r="SVL12" s="11"/>
      <c r="SVM12" s="11"/>
      <c r="SVN12" s="11"/>
      <c r="SVO12" s="11"/>
      <c r="SVP12" s="11"/>
      <c r="SVQ12" s="11"/>
      <c r="SVR12" s="11"/>
      <c r="SVS12" s="11"/>
      <c r="SVT12" s="11"/>
      <c r="SVU12" s="11"/>
      <c r="SVV12" s="11"/>
      <c r="SVW12" s="11"/>
      <c r="SVX12" s="11"/>
      <c r="SVY12" s="11"/>
      <c r="SVZ12" s="11"/>
      <c r="SWA12" s="11"/>
      <c r="SWB12" s="11"/>
      <c r="SWC12" s="11"/>
      <c r="SWD12" s="11"/>
      <c r="SWE12" s="11"/>
      <c r="SWF12" s="11"/>
      <c r="SWG12" s="11"/>
      <c r="SWH12" s="11"/>
      <c r="SWI12" s="11"/>
      <c r="SWJ12" s="11"/>
      <c r="SWK12" s="11"/>
      <c r="SWL12" s="11"/>
      <c r="SWM12" s="11"/>
      <c r="SWN12" s="11"/>
      <c r="SWO12" s="11"/>
      <c r="SWP12" s="11"/>
      <c r="SWQ12" s="11"/>
      <c r="SWR12" s="11"/>
      <c r="SWS12" s="11"/>
      <c r="SWT12" s="11"/>
      <c r="SWU12" s="11"/>
      <c r="SWV12" s="11"/>
      <c r="SWW12" s="11"/>
      <c r="SWX12" s="11"/>
      <c r="SWY12" s="11"/>
      <c r="SWZ12" s="11"/>
      <c r="SXA12" s="11"/>
      <c r="SXB12" s="11"/>
      <c r="SXC12" s="11"/>
      <c r="SXD12" s="11"/>
      <c r="SXE12" s="11"/>
      <c r="SXF12" s="11"/>
      <c r="SXG12" s="11"/>
      <c r="SXH12" s="11"/>
      <c r="SXI12" s="11"/>
      <c r="SXJ12" s="11"/>
      <c r="SXK12" s="11"/>
      <c r="SXL12" s="11"/>
      <c r="SXM12" s="11"/>
      <c r="SXN12" s="11"/>
      <c r="SXO12" s="11"/>
      <c r="SXP12" s="11"/>
      <c r="SXQ12" s="11"/>
      <c r="SXR12" s="11"/>
      <c r="SXS12" s="11"/>
      <c r="SXT12" s="11"/>
      <c r="SXU12" s="11"/>
      <c r="SXV12" s="11"/>
      <c r="SXW12" s="11"/>
      <c r="SXX12" s="11"/>
      <c r="SXY12" s="11"/>
      <c r="SXZ12" s="11"/>
      <c r="SYA12" s="11"/>
      <c r="SYB12" s="11"/>
      <c r="SYC12" s="11"/>
      <c r="SYD12" s="11"/>
      <c r="SYE12" s="11"/>
      <c r="SYF12" s="11"/>
      <c r="SYG12" s="11"/>
      <c r="SYH12" s="11"/>
      <c r="SYI12" s="11"/>
      <c r="SYJ12" s="11"/>
      <c r="SYK12" s="11"/>
      <c r="SYL12" s="11"/>
      <c r="SYM12" s="11"/>
      <c r="SYN12" s="11"/>
      <c r="SYO12" s="11"/>
      <c r="SYP12" s="11"/>
      <c r="SYQ12" s="11"/>
      <c r="SYR12" s="11"/>
      <c r="SYS12" s="11"/>
      <c r="SYT12" s="11"/>
      <c r="SYU12" s="11"/>
      <c r="SYV12" s="11"/>
      <c r="SYW12" s="11"/>
      <c r="SYX12" s="11"/>
      <c r="SYY12" s="11"/>
      <c r="SYZ12" s="11"/>
      <c r="SZA12" s="11"/>
      <c r="SZB12" s="11"/>
      <c r="SZC12" s="11"/>
      <c r="SZD12" s="11"/>
      <c r="SZE12" s="11"/>
      <c r="SZF12" s="11"/>
      <c r="SZG12" s="11"/>
      <c r="SZH12" s="11"/>
      <c r="SZI12" s="11"/>
      <c r="SZJ12" s="11"/>
      <c r="SZK12" s="11"/>
      <c r="SZL12" s="11"/>
      <c r="SZM12" s="11"/>
      <c r="SZN12" s="11"/>
      <c r="SZO12" s="11"/>
      <c r="SZP12" s="11"/>
      <c r="SZQ12" s="11"/>
      <c r="SZR12" s="11"/>
      <c r="SZS12" s="11"/>
      <c r="SZT12" s="11"/>
      <c r="SZU12" s="11"/>
      <c r="SZV12" s="11"/>
      <c r="SZW12" s="11"/>
      <c r="SZX12" s="11"/>
      <c r="SZY12" s="11"/>
      <c r="SZZ12" s="11"/>
      <c r="TAA12" s="11"/>
      <c r="TAB12" s="11"/>
      <c r="TAC12" s="11"/>
      <c r="TAD12" s="11"/>
      <c r="TAE12" s="11"/>
      <c r="TAF12" s="11"/>
      <c r="TAG12" s="11"/>
      <c r="TAH12" s="11"/>
      <c r="TAI12" s="11"/>
      <c r="TAJ12" s="11"/>
      <c r="TAK12" s="11"/>
      <c r="TAL12" s="11"/>
      <c r="TAM12" s="11"/>
      <c r="TAN12" s="11"/>
      <c r="TAO12" s="11"/>
      <c r="TAP12" s="11"/>
      <c r="TAQ12" s="11"/>
      <c r="TAR12" s="11"/>
      <c r="TAS12" s="11"/>
      <c r="TAT12" s="11"/>
      <c r="TAU12" s="11"/>
      <c r="TAV12" s="11"/>
      <c r="TAW12" s="11"/>
      <c r="TAX12" s="11"/>
      <c r="TAY12" s="11"/>
      <c r="TAZ12" s="11"/>
      <c r="TBA12" s="11"/>
      <c r="TBB12" s="11"/>
      <c r="TBC12" s="11"/>
      <c r="TBD12" s="11"/>
      <c r="TBE12" s="11"/>
      <c r="TBF12" s="11"/>
      <c r="TBG12" s="11"/>
      <c r="TBH12" s="11"/>
      <c r="TBI12" s="11"/>
      <c r="TBJ12" s="11"/>
      <c r="TBK12" s="11"/>
      <c r="TBL12" s="11"/>
      <c r="TBM12" s="11"/>
      <c r="TBN12" s="11"/>
      <c r="TBO12" s="11"/>
      <c r="TBP12" s="11"/>
      <c r="TBQ12" s="11"/>
      <c r="TBR12" s="11"/>
      <c r="TBS12" s="11"/>
      <c r="TBT12" s="11"/>
      <c r="TBU12" s="11"/>
      <c r="TBV12" s="11"/>
      <c r="TBW12" s="11"/>
      <c r="TBX12" s="11"/>
      <c r="TBY12" s="11"/>
      <c r="TBZ12" s="11"/>
      <c r="TCA12" s="11"/>
      <c r="TCB12" s="11"/>
      <c r="TCC12" s="11"/>
      <c r="TCD12" s="11"/>
      <c r="TCE12" s="11"/>
      <c r="TCF12" s="11"/>
      <c r="TCG12" s="11"/>
      <c r="TCH12" s="11"/>
      <c r="TCI12" s="11"/>
      <c r="TCJ12" s="11"/>
      <c r="TCK12" s="11"/>
      <c r="TCL12" s="11"/>
      <c r="TCM12" s="11"/>
      <c r="TCN12" s="11"/>
      <c r="TCO12" s="11"/>
      <c r="TCP12" s="11"/>
      <c r="TCQ12" s="11"/>
      <c r="TCR12" s="11"/>
      <c r="TCS12" s="11"/>
      <c r="TCT12" s="11"/>
      <c r="TCU12" s="11"/>
      <c r="TCV12" s="11"/>
      <c r="TCW12" s="11"/>
      <c r="TCX12" s="11"/>
      <c r="TCY12" s="11"/>
      <c r="TCZ12" s="11"/>
      <c r="TDA12" s="11"/>
      <c r="TDB12" s="11"/>
      <c r="TDC12" s="11"/>
      <c r="TDD12" s="11"/>
      <c r="TDE12" s="11"/>
      <c r="TDF12" s="11"/>
      <c r="TDG12" s="11"/>
      <c r="TDH12" s="11"/>
      <c r="TDI12" s="11"/>
      <c r="TDJ12" s="11"/>
      <c r="TDK12" s="11"/>
      <c r="TDL12" s="11"/>
      <c r="TDM12" s="11"/>
      <c r="TDN12" s="11"/>
      <c r="TDO12" s="11"/>
      <c r="TDP12" s="11"/>
      <c r="TDQ12" s="11"/>
      <c r="TDR12" s="11"/>
      <c r="TDS12" s="11"/>
      <c r="TDT12" s="11"/>
      <c r="TDU12" s="11"/>
      <c r="TDV12" s="11"/>
      <c r="TDW12" s="11"/>
      <c r="TDX12" s="11"/>
      <c r="TDY12" s="11"/>
      <c r="TDZ12" s="11"/>
      <c r="TEA12" s="11"/>
      <c r="TEB12" s="11"/>
      <c r="TEC12" s="11"/>
      <c r="TED12" s="11"/>
      <c r="TEE12" s="11"/>
      <c r="TEF12" s="11"/>
      <c r="TEG12" s="11"/>
      <c r="TEH12" s="11"/>
      <c r="TEI12" s="11"/>
      <c r="TEJ12" s="11"/>
      <c r="TEK12" s="11"/>
      <c r="TEL12" s="11"/>
      <c r="TEM12" s="11"/>
      <c r="TEN12" s="11"/>
      <c r="TEO12" s="11"/>
      <c r="TEP12" s="11"/>
      <c r="TEQ12" s="11"/>
      <c r="TER12" s="11"/>
      <c r="TES12" s="11"/>
      <c r="TET12" s="11"/>
      <c r="TEU12" s="11"/>
      <c r="TEV12" s="11"/>
      <c r="TEW12" s="11"/>
      <c r="TEX12" s="11"/>
      <c r="TEY12" s="11"/>
      <c r="TEZ12" s="11"/>
      <c r="TFA12" s="11"/>
      <c r="TFB12" s="11"/>
      <c r="TFC12" s="11"/>
      <c r="TFD12" s="11"/>
      <c r="TFE12" s="11"/>
      <c r="TFF12" s="11"/>
      <c r="TFG12" s="11"/>
      <c r="TFH12" s="11"/>
      <c r="TFI12" s="11"/>
      <c r="TFJ12" s="11"/>
      <c r="TFK12" s="11"/>
      <c r="TFL12" s="11"/>
      <c r="TFM12" s="11"/>
      <c r="TFN12" s="11"/>
      <c r="TFO12" s="11"/>
      <c r="TFP12" s="11"/>
      <c r="TFQ12" s="11"/>
      <c r="TFR12" s="11"/>
      <c r="TFS12" s="11"/>
      <c r="TFT12" s="11"/>
      <c r="TFU12" s="11"/>
      <c r="TFV12" s="11"/>
      <c r="TFW12" s="11"/>
      <c r="TFX12" s="11"/>
      <c r="TFY12" s="11"/>
      <c r="TFZ12" s="11"/>
      <c r="TGA12" s="11"/>
      <c r="TGB12" s="11"/>
      <c r="TGC12" s="11"/>
      <c r="TGD12" s="11"/>
      <c r="TGE12" s="11"/>
      <c r="TGF12" s="11"/>
      <c r="TGG12" s="11"/>
      <c r="TGH12" s="11"/>
      <c r="TGI12" s="11"/>
      <c r="TGJ12" s="11"/>
      <c r="TGK12" s="11"/>
      <c r="TGL12" s="11"/>
      <c r="TGM12" s="11"/>
      <c r="TGN12" s="11"/>
      <c r="TGO12" s="11"/>
      <c r="TGP12" s="11"/>
      <c r="TGQ12" s="11"/>
      <c r="TGR12" s="11"/>
      <c r="TGS12" s="11"/>
      <c r="TGT12" s="11"/>
      <c r="TGU12" s="11"/>
      <c r="TGV12" s="11"/>
      <c r="TGW12" s="11"/>
      <c r="TGX12" s="11"/>
      <c r="TGY12" s="11"/>
      <c r="TGZ12" s="11"/>
      <c r="THA12" s="11"/>
      <c r="THB12" s="11"/>
      <c r="THC12" s="11"/>
      <c r="THD12" s="11"/>
      <c r="THE12" s="11"/>
      <c r="THF12" s="11"/>
      <c r="THG12" s="11"/>
      <c r="THH12" s="11"/>
      <c r="THI12" s="11"/>
      <c r="THJ12" s="11"/>
      <c r="THK12" s="11"/>
      <c r="THL12" s="11"/>
      <c r="THM12" s="11"/>
      <c r="THN12" s="11"/>
      <c r="THO12" s="11"/>
      <c r="THP12" s="11"/>
      <c r="THQ12" s="11"/>
      <c r="THR12" s="11"/>
      <c r="THS12" s="11"/>
      <c r="THT12" s="11"/>
      <c r="THU12" s="11"/>
      <c r="THV12" s="11"/>
      <c r="THW12" s="11"/>
      <c r="THX12" s="11"/>
      <c r="THY12" s="11"/>
      <c r="THZ12" s="11"/>
      <c r="TIA12" s="11"/>
      <c r="TIB12" s="11"/>
      <c r="TIC12" s="11"/>
      <c r="TID12" s="11"/>
      <c r="TIE12" s="11"/>
      <c r="TIF12" s="11"/>
      <c r="TIG12" s="11"/>
      <c r="TIH12" s="11"/>
      <c r="TII12" s="11"/>
      <c r="TIJ12" s="11"/>
      <c r="TIK12" s="11"/>
      <c r="TIL12" s="11"/>
      <c r="TIM12" s="11"/>
      <c r="TIN12" s="11"/>
      <c r="TIO12" s="11"/>
      <c r="TIP12" s="11"/>
      <c r="TIQ12" s="11"/>
      <c r="TIR12" s="11"/>
      <c r="TIS12" s="11"/>
      <c r="TIT12" s="11"/>
      <c r="TIU12" s="11"/>
      <c r="TIV12" s="11"/>
      <c r="TIW12" s="11"/>
      <c r="TIX12" s="11"/>
      <c r="TIY12" s="11"/>
      <c r="TIZ12" s="11"/>
      <c r="TJA12" s="11"/>
      <c r="TJB12" s="11"/>
      <c r="TJC12" s="11"/>
      <c r="TJD12" s="11"/>
      <c r="TJE12" s="11"/>
      <c r="TJF12" s="11"/>
      <c r="TJG12" s="11"/>
      <c r="TJH12" s="11"/>
      <c r="TJI12" s="11"/>
      <c r="TJJ12" s="11"/>
      <c r="TJK12" s="11"/>
      <c r="TJL12" s="11"/>
      <c r="TJM12" s="11"/>
      <c r="TJN12" s="11"/>
      <c r="TJO12" s="11"/>
      <c r="TJP12" s="11"/>
      <c r="TJQ12" s="11"/>
      <c r="TJR12" s="11"/>
      <c r="TJS12" s="11"/>
      <c r="TJT12" s="11"/>
      <c r="TJU12" s="11"/>
      <c r="TJV12" s="11"/>
      <c r="TJW12" s="11"/>
      <c r="TJX12" s="11"/>
      <c r="TJY12" s="11"/>
      <c r="TJZ12" s="11"/>
      <c r="TKA12" s="11"/>
      <c r="TKB12" s="11"/>
      <c r="TKC12" s="11"/>
      <c r="TKD12" s="11"/>
      <c r="TKE12" s="11"/>
      <c r="TKF12" s="11"/>
      <c r="TKG12" s="11"/>
      <c r="TKH12" s="11"/>
      <c r="TKI12" s="11"/>
      <c r="TKJ12" s="11"/>
      <c r="TKK12" s="11"/>
      <c r="TKL12" s="11"/>
      <c r="TKM12" s="11"/>
      <c r="TKN12" s="11"/>
      <c r="TKO12" s="11"/>
      <c r="TKP12" s="11"/>
      <c r="TKQ12" s="11"/>
      <c r="TKR12" s="11"/>
      <c r="TKS12" s="11"/>
      <c r="TKT12" s="11"/>
      <c r="TKU12" s="11"/>
      <c r="TKV12" s="11"/>
      <c r="TKW12" s="11"/>
      <c r="TKX12" s="11"/>
      <c r="TKY12" s="11"/>
      <c r="TKZ12" s="11"/>
      <c r="TLA12" s="11"/>
      <c r="TLB12" s="11"/>
      <c r="TLC12" s="11"/>
      <c r="TLD12" s="11"/>
      <c r="TLE12" s="11"/>
      <c r="TLF12" s="11"/>
      <c r="TLG12" s="11"/>
      <c r="TLH12" s="11"/>
      <c r="TLI12" s="11"/>
      <c r="TLJ12" s="11"/>
      <c r="TLK12" s="11"/>
      <c r="TLL12" s="11"/>
      <c r="TLM12" s="11"/>
      <c r="TLN12" s="11"/>
      <c r="TLO12" s="11"/>
      <c r="TLP12" s="11"/>
      <c r="TLQ12" s="11"/>
      <c r="TLR12" s="11"/>
      <c r="TLS12" s="11"/>
      <c r="TLT12" s="11"/>
      <c r="TLU12" s="11"/>
      <c r="TLV12" s="11"/>
      <c r="TLW12" s="11"/>
      <c r="TLX12" s="11"/>
      <c r="TLY12" s="11"/>
      <c r="TLZ12" s="11"/>
      <c r="TMA12" s="11"/>
      <c r="TMB12" s="11"/>
      <c r="TMC12" s="11"/>
      <c r="TMD12" s="11"/>
      <c r="TME12" s="11"/>
      <c r="TMF12" s="11"/>
      <c r="TMG12" s="11"/>
      <c r="TMH12" s="11"/>
      <c r="TMI12" s="11"/>
      <c r="TMJ12" s="11"/>
      <c r="TMK12" s="11"/>
      <c r="TML12" s="11"/>
      <c r="TMM12" s="11"/>
      <c r="TMN12" s="11"/>
      <c r="TMO12" s="11"/>
      <c r="TMP12" s="11"/>
      <c r="TMQ12" s="11"/>
      <c r="TMR12" s="11"/>
      <c r="TMS12" s="11"/>
      <c r="TMT12" s="11"/>
      <c r="TMU12" s="11"/>
      <c r="TMV12" s="11"/>
      <c r="TMW12" s="11"/>
      <c r="TMX12" s="11"/>
      <c r="TMY12" s="11"/>
      <c r="TMZ12" s="11"/>
      <c r="TNA12" s="11"/>
      <c r="TNB12" s="11"/>
      <c r="TNC12" s="11"/>
      <c r="TND12" s="11"/>
      <c r="TNE12" s="11"/>
      <c r="TNF12" s="11"/>
      <c r="TNG12" s="11"/>
      <c r="TNH12" s="11"/>
      <c r="TNI12" s="11"/>
      <c r="TNJ12" s="11"/>
      <c r="TNK12" s="11"/>
      <c r="TNL12" s="11"/>
      <c r="TNM12" s="11"/>
      <c r="TNN12" s="11"/>
      <c r="TNO12" s="11"/>
      <c r="TNP12" s="11"/>
      <c r="TNQ12" s="11"/>
      <c r="TNR12" s="11"/>
      <c r="TNS12" s="11"/>
      <c r="TNT12" s="11"/>
      <c r="TNU12" s="11"/>
      <c r="TNV12" s="11"/>
      <c r="TNW12" s="11"/>
      <c r="TNX12" s="11"/>
      <c r="TNY12" s="11"/>
      <c r="TNZ12" s="11"/>
      <c r="TOA12" s="11"/>
      <c r="TOB12" s="11"/>
      <c r="TOC12" s="11"/>
      <c r="TOD12" s="11"/>
      <c r="TOE12" s="11"/>
      <c r="TOF12" s="11"/>
      <c r="TOG12" s="11"/>
      <c r="TOH12" s="11"/>
      <c r="TOI12" s="11"/>
      <c r="TOJ12" s="11"/>
      <c r="TOK12" s="11"/>
      <c r="TOL12" s="11"/>
      <c r="TOM12" s="11"/>
      <c r="TON12" s="11"/>
      <c r="TOO12" s="11"/>
      <c r="TOP12" s="11"/>
      <c r="TOQ12" s="11"/>
      <c r="TOR12" s="11"/>
      <c r="TOS12" s="11"/>
      <c r="TOT12" s="11"/>
      <c r="TOU12" s="11"/>
      <c r="TOV12" s="11"/>
      <c r="TOW12" s="11"/>
      <c r="TOX12" s="11"/>
      <c r="TOY12" s="11"/>
      <c r="TOZ12" s="11"/>
      <c r="TPA12" s="11"/>
      <c r="TPB12" s="11"/>
      <c r="TPC12" s="11"/>
      <c r="TPD12" s="11"/>
      <c r="TPE12" s="11"/>
      <c r="TPF12" s="11"/>
      <c r="TPG12" s="11"/>
      <c r="TPH12" s="11"/>
      <c r="TPI12" s="11"/>
      <c r="TPJ12" s="11"/>
      <c r="TPK12" s="11"/>
      <c r="TPL12" s="11"/>
      <c r="TPM12" s="11"/>
      <c r="TPN12" s="11"/>
      <c r="TPO12" s="11"/>
      <c r="TPP12" s="11"/>
      <c r="TPQ12" s="11"/>
      <c r="TPR12" s="11"/>
      <c r="TPS12" s="11"/>
      <c r="TPT12" s="11"/>
      <c r="TPU12" s="11"/>
      <c r="TPV12" s="11"/>
      <c r="TPW12" s="11"/>
      <c r="TPX12" s="11"/>
      <c r="TPY12" s="11"/>
      <c r="TPZ12" s="11"/>
      <c r="TQA12" s="11"/>
      <c r="TQB12" s="11"/>
      <c r="TQC12" s="11"/>
      <c r="TQD12" s="11"/>
      <c r="TQE12" s="11"/>
      <c r="TQF12" s="11"/>
      <c r="TQG12" s="11"/>
      <c r="TQH12" s="11"/>
      <c r="TQI12" s="11"/>
      <c r="TQJ12" s="11"/>
      <c r="TQK12" s="11"/>
      <c r="TQL12" s="11"/>
      <c r="TQM12" s="11"/>
      <c r="TQN12" s="11"/>
      <c r="TQO12" s="11"/>
      <c r="TQP12" s="11"/>
      <c r="TQQ12" s="11"/>
      <c r="TQR12" s="11"/>
      <c r="TQS12" s="11"/>
      <c r="TQT12" s="11"/>
      <c r="TQU12" s="11"/>
      <c r="TQV12" s="11"/>
      <c r="TQW12" s="11"/>
      <c r="TQX12" s="11"/>
      <c r="TQY12" s="11"/>
      <c r="TQZ12" s="11"/>
      <c r="TRA12" s="11"/>
      <c r="TRB12" s="11"/>
      <c r="TRC12" s="11"/>
      <c r="TRD12" s="11"/>
      <c r="TRE12" s="11"/>
      <c r="TRF12" s="11"/>
      <c r="TRG12" s="11"/>
      <c r="TRH12" s="11"/>
      <c r="TRI12" s="11"/>
      <c r="TRJ12" s="11"/>
      <c r="TRK12" s="11"/>
      <c r="TRL12" s="11"/>
      <c r="TRM12" s="11"/>
      <c r="TRN12" s="11"/>
      <c r="TRO12" s="11"/>
      <c r="TRP12" s="11"/>
      <c r="TRQ12" s="11"/>
      <c r="TRR12" s="11"/>
      <c r="TRS12" s="11"/>
      <c r="TRT12" s="11"/>
      <c r="TRU12" s="11"/>
      <c r="TRV12" s="11"/>
      <c r="TRW12" s="11"/>
      <c r="TRX12" s="11"/>
      <c r="TRY12" s="11"/>
      <c r="TRZ12" s="11"/>
      <c r="TSA12" s="11"/>
      <c r="TSB12" s="11"/>
      <c r="TSC12" s="11"/>
      <c r="TSD12" s="11"/>
      <c r="TSE12" s="11"/>
      <c r="TSF12" s="11"/>
      <c r="TSG12" s="11"/>
      <c r="TSH12" s="11"/>
      <c r="TSI12" s="11"/>
      <c r="TSJ12" s="11"/>
      <c r="TSK12" s="11"/>
      <c r="TSL12" s="11"/>
      <c r="TSM12" s="11"/>
      <c r="TSN12" s="11"/>
      <c r="TSO12" s="11"/>
      <c r="TSP12" s="11"/>
      <c r="TSQ12" s="11"/>
      <c r="TSR12" s="11"/>
      <c r="TSS12" s="11"/>
      <c r="TST12" s="11"/>
      <c r="TSU12" s="11"/>
      <c r="TSV12" s="11"/>
      <c r="TSW12" s="11"/>
      <c r="TSX12" s="11"/>
      <c r="TSY12" s="11"/>
      <c r="TSZ12" s="11"/>
      <c r="TTA12" s="11"/>
      <c r="TTB12" s="11"/>
      <c r="TTC12" s="11"/>
      <c r="TTD12" s="11"/>
      <c r="TTE12" s="11"/>
      <c r="TTF12" s="11"/>
      <c r="TTG12" s="11"/>
      <c r="TTH12" s="11"/>
      <c r="TTI12" s="11"/>
      <c r="TTJ12" s="11"/>
      <c r="TTK12" s="11"/>
      <c r="TTL12" s="11"/>
      <c r="TTM12" s="11"/>
      <c r="TTN12" s="11"/>
      <c r="TTO12" s="11"/>
      <c r="TTP12" s="11"/>
      <c r="TTQ12" s="11"/>
      <c r="TTR12" s="11"/>
      <c r="TTS12" s="11"/>
      <c r="TTT12" s="11"/>
      <c r="TTU12" s="11"/>
      <c r="TTV12" s="11"/>
      <c r="TTW12" s="11"/>
      <c r="TTX12" s="11"/>
      <c r="TTY12" s="11"/>
      <c r="TTZ12" s="11"/>
      <c r="TUA12" s="11"/>
      <c r="TUB12" s="11"/>
      <c r="TUC12" s="11"/>
      <c r="TUD12" s="11"/>
      <c r="TUE12" s="11"/>
      <c r="TUF12" s="11"/>
      <c r="TUG12" s="11"/>
      <c r="TUH12" s="11"/>
      <c r="TUI12" s="11"/>
      <c r="TUJ12" s="11"/>
      <c r="TUK12" s="11"/>
      <c r="TUL12" s="11"/>
      <c r="TUM12" s="11"/>
      <c r="TUN12" s="11"/>
      <c r="TUO12" s="11"/>
      <c r="TUP12" s="11"/>
      <c r="TUQ12" s="11"/>
      <c r="TUR12" s="11"/>
      <c r="TUS12" s="11"/>
      <c r="TUT12" s="11"/>
      <c r="TUU12" s="11"/>
      <c r="TUV12" s="11"/>
      <c r="TUW12" s="11"/>
      <c r="TUX12" s="11"/>
      <c r="TUY12" s="11"/>
      <c r="TUZ12" s="11"/>
      <c r="TVA12" s="11"/>
      <c r="TVB12" s="11"/>
      <c r="TVC12" s="11"/>
      <c r="TVD12" s="11"/>
      <c r="TVE12" s="11"/>
      <c r="TVF12" s="11"/>
      <c r="TVG12" s="11"/>
      <c r="TVH12" s="11"/>
      <c r="TVI12" s="11"/>
      <c r="TVJ12" s="11"/>
      <c r="TVK12" s="11"/>
      <c r="TVL12" s="11"/>
      <c r="TVM12" s="11"/>
      <c r="TVN12" s="11"/>
      <c r="TVO12" s="11"/>
      <c r="TVP12" s="11"/>
      <c r="TVQ12" s="11"/>
      <c r="TVR12" s="11"/>
      <c r="TVS12" s="11"/>
      <c r="TVT12" s="11"/>
      <c r="TVU12" s="11"/>
      <c r="TVV12" s="11"/>
      <c r="TVW12" s="11"/>
      <c r="TVX12" s="11"/>
      <c r="TVY12" s="11"/>
      <c r="TVZ12" s="11"/>
      <c r="TWA12" s="11"/>
      <c r="TWB12" s="11"/>
      <c r="TWC12" s="11"/>
      <c r="TWD12" s="11"/>
      <c r="TWE12" s="11"/>
      <c r="TWF12" s="11"/>
      <c r="TWG12" s="11"/>
      <c r="TWH12" s="11"/>
      <c r="TWI12" s="11"/>
      <c r="TWJ12" s="11"/>
      <c r="TWK12" s="11"/>
      <c r="TWL12" s="11"/>
      <c r="TWM12" s="11"/>
      <c r="TWN12" s="11"/>
      <c r="TWO12" s="11"/>
      <c r="TWP12" s="11"/>
      <c r="TWQ12" s="11"/>
      <c r="TWR12" s="11"/>
      <c r="TWS12" s="11"/>
      <c r="TWT12" s="11"/>
      <c r="TWU12" s="11"/>
      <c r="TWV12" s="11"/>
      <c r="TWW12" s="11"/>
      <c r="TWX12" s="11"/>
      <c r="TWY12" s="11"/>
      <c r="TWZ12" s="11"/>
      <c r="TXA12" s="11"/>
      <c r="TXB12" s="11"/>
      <c r="TXC12" s="11"/>
      <c r="TXD12" s="11"/>
      <c r="TXE12" s="11"/>
      <c r="TXF12" s="11"/>
      <c r="TXG12" s="11"/>
      <c r="TXH12" s="11"/>
      <c r="TXI12" s="11"/>
      <c r="TXJ12" s="11"/>
      <c r="TXK12" s="11"/>
      <c r="TXL12" s="11"/>
      <c r="TXM12" s="11"/>
      <c r="TXN12" s="11"/>
      <c r="TXO12" s="11"/>
      <c r="TXP12" s="11"/>
      <c r="TXQ12" s="11"/>
      <c r="TXR12" s="11"/>
      <c r="TXS12" s="11"/>
      <c r="TXT12" s="11"/>
      <c r="TXU12" s="11"/>
      <c r="TXV12" s="11"/>
      <c r="TXW12" s="11"/>
      <c r="TXX12" s="11"/>
      <c r="TXY12" s="11"/>
      <c r="TXZ12" s="11"/>
      <c r="TYA12" s="11"/>
      <c r="TYB12" s="11"/>
      <c r="TYC12" s="11"/>
      <c r="TYD12" s="11"/>
      <c r="TYE12" s="11"/>
      <c r="TYF12" s="11"/>
      <c r="TYG12" s="11"/>
      <c r="TYH12" s="11"/>
      <c r="TYI12" s="11"/>
      <c r="TYJ12" s="11"/>
      <c r="TYK12" s="11"/>
      <c r="TYL12" s="11"/>
      <c r="TYM12" s="11"/>
      <c r="TYN12" s="11"/>
      <c r="TYO12" s="11"/>
      <c r="TYP12" s="11"/>
      <c r="TYQ12" s="11"/>
      <c r="TYR12" s="11"/>
      <c r="TYS12" s="11"/>
      <c r="TYT12" s="11"/>
      <c r="TYU12" s="11"/>
      <c r="TYV12" s="11"/>
      <c r="TYW12" s="11"/>
      <c r="TYX12" s="11"/>
      <c r="TYY12" s="11"/>
      <c r="TYZ12" s="11"/>
      <c r="TZA12" s="11"/>
      <c r="TZB12" s="11"/>
      <c r="TZC12" s="11"/>
      <c r="TZD12" s="11"/>
      <c r="TZE12" s="11"/>
      <c r="TZF12" s="11"/>
      <c r="TZG12" s="11"/>
      <c r="TZH12" s="11"/>
      <c r="TZI12" s="11"/>
      <c r="TZJ12" s="11"/>
      <c r="TZK12" s="11"/>
      <c r="TZL12" s="11"/>
      <c r="TZM12" s="11"/>
      <c r="TZN12" s="11"/>
      <c r="TZO12" s="11"/>
      <c r="TZP12" s="11"/>
      <c r="TZQ12" s="11"/>
      <c r="TZR12" s="11"/>
      <c r="TZS12" s="11"/>
      <c r="TZT12" s="11"/>
      <c r="TZU12" s="11"/>
      <c r="TZV12" s="11"/>
      <c r="TZW12" s="11"/>
      <c r="TZX12" s="11"/>
      <c r="TZY12" s="11"/>
      <c r="TZZ12" s="11"/>
      <c r="UAA12" s="11"/>
      <c r="UAB12" s="11"/>
      <c r="UAC12" s="11"/>
      <c r="UAD12" s="11"/>
      <c r="UAE12" s="11"/>
      <c r="UAF12" s="11"/>
      <c r="UAG12" s="11"/>
      <c r="UAH12" s="11"/>
      <c r="UAI12" s="11"/>
      <c r="UAJ12" s="11"/>
      <c r="UAK12" s="11"/>
      <c r="UAL12" s="11"/>
      <c r="UAM12" s="11"/>
      <c r="UAN12" s="11"/>
      <c r="UAO12" s="11"/>
      <c r="UAP12" s="11"/>
      <c r="UAQ12" s="11"/>
      <c r="UAR12" s="11"/>
      <c r="UAS12" s="11"/>
      <c r="UAT12" s="11"/>
      <c r="UAU12" s="11"/>
      <c r="UAV12" s="11"/>
      <c r="UAW12" s="11"/>
      <c r="UAX12" s="11"/>
      <c r="UAY12" s="11"/>
      <c r="UAZ12" s="11"/>
      <c r="UBA12" s="11"/>
      <c r="UBB12" s="11"/>
      <c r="UBC12" s="11"/>
      <c r="UBD12" s="11"/>
      <c r="UBE12" s="11"/>
      <c r="UBF12" s="11"/>
      <c r="UBG12" s="11"/>
      <c r="UBH12" s="11"/>
      <c r="UBI12" s="11"/>
      <c r="UBJ12" s="11"/>
      <c r="UBK12" s="11"/>
      <c r="UBL12" s="11"/>
      <c r="UBM12" s="11"/>
      <c r="UBN12" s="11"/>
      <c r="UBO12" s="11"/>
      <c r="UBP12" s="11"/>
      <c r="UBQ12" s="11"/>
      <c r="UBR12" s="11"/>
      <c r="UBS12" s="11"/>
      <c r="UBT12" s="11"/>
      <c r="UBU12" s="11"/>
      <c r="UBV12" s="11"/>
      <c r="UBW12" s="11"/>
      <c r="UBX12" s="11"/>
      <c r="UBY12" s="11"/>
      <c r="UBZ12" s="11"/>
      <c r="UCA12" s="11"/>
      <c r="UCB12" s="11"/>
      <c r="UCC12" s="11"/>
      <c r="UCD12" s="11"/>
      <c r="UCE12" s="11"/>
      <c r="UCF12" s="11"/>
      <c r="UCG12" s="11"/>
      <c r="UCH12" s="11"/>
      <c r="UCI12" s="11"/>
      <c r="UCJ12" s="11"/>
      <c r="UCK12" s="11"/>
      <c r="UCL12" s="11"/>
      <c r="UCM12" s="11"/>
      <c r="UCN12" s="11"/>
      <c r="UCO12" s="11"/>
      <c r="UCP12" s="11"/>
      <c r="UCQ12" s="11"/>
      <c r="UCR12" s="11"/>
      <c r="UCS12" s="11"/>
      <c r="UCT12" s="11"/>
      <c r="UCU12" s="11"/>
      <c r="UCV12" s="11"/>
      <c r="UCW12" s="11"/>
      <c r="UCX12" s="11"/>
      <c r="UCY12" s="11"/>
      <c r="UCZ12" s="11"/>
      <c r="UDA12" s="11"/>
      <c r="UDB12" s="11"/>
      <c r="UDC12" s="11"/>
      <c r="UDD12" s="11"/>
      <c r="UDE12" s="11"/>
      <c r="UDF12" s="11"/>
      <c r="UDG12" s="11"/>
      <c r="UDH12" s="11"/>
      <c r="UDI12" s="11"/>
      <c r="UDJ12" s="11"/>
      <c r="UDK12" s="11"/>
      <c r="UDL12" s="11"/>
      <c r="UDM12" s="11"/>
      <c r="UDN12" s="11"/>
      <c r="UDO12" s="11"/>
      <c r="UDP12" s="11"/>
      <c r="UDQ12" s="11"/>
      <c r="UDR12" s="11"/>
      <c r="UDS12" s="11"/>
      <c r="UDT12" s="11"/>
      <c r="UDU12" s="11"/>
      <c r="UDV12" s="11"/>
      <c r="UDW12" s="11"/>
      <c r="UDX12" s="11"/>
      <c r="UDY12" s="11"/>
      <c r="UDZ12" s="11"/>
      <c r="UEA12" s="11"/>
      <c r="UEB12" s="11"/>
      <c r="UEC12" s="11"/>
      <c r="UED12" s="11"/>
      <c r="UEE12" s="11"/>
      <c r="UEF12" s="11"/>
      <c r="UEG12" s="11"/>
      <c r="UEH12" s="11"/>
      <c r="UEI12" s="11"/>
      <c r="UEJ12" s="11"/>
      <c r="UEK12" s="11"/>
      <c r="UEL12" s="11"/>
      <c r="UEM12" s="11"/>
      <c r="UEN12" s="11"/>
      <c r="UEO12" s="11"/>
      <c r="UEP12" s="11"/>
      <c r="UEQ12" s="11"/>
      <c r="UER12" s="11"/>
      <c r="UES12" s="11"/>
      <c r="UET12" s="11"/>
      <c r="UEU12" s="11"/>
      <c r="UEV12" s="11"/>
      <c r="UEW12" s="11"/>
      <c r="UEX12" s="11"/>
      <c r="UEY12" s="11"/>
      <c r="UEZ12" s="11"/>
      <c r="UFA12" s="11"/>
      <c r="UFB12" s="11"/>
      <c r="UFC12" s="11"/>
      <c r="UFD12" s="11"/>
      <c r="UFE12" s="11"/>
      <c r="UFF12" s="11"/>
      <c r="UFG12" s="11"/>
      <c r="UFH12" s="11"/>
      <c r="UFI12" s="11"/>
      <c r="UFJ12" s="11"/>
      <c r="UFK12" s="11"/>
      <c r="UFL12" s="11"/>
      <c r="UFM12" s="11"/>
      <c r="UFN12" s="11"/>
      <c r="UFO12" s="11"/>
      <c r="UFP12" s="11"/>
      <c r="UFQ12" s="11"/>
      <c r="UFR12" s="11"/>
      <c r="UFS12" s="11"/>
      <c r="UFT12" s="11"/>
      <c r="UFU12" s="11"/>
      <c r="UFV12" s="11"/>
      <c r="UFW12" s="11"/>
      <c r="UFX12" s="11"/>
      <c r="UFY12" s="11"/>
      <c r="UFZ12" s="11"/>
      <c r="UGA12" s="11"/>
      <c r="UGB12" s="11"/>
      <c r="UGC12" s="11"/>
      <c r="UGD12" s="11"/>
      <c r="UGE12" s="11"/>
      <c r="UGF12" s="11"/>
      <c r="UGG12" s="11"/>
      <c r="UGH12" s="11"/>
      <c r="UGI12" s="11"/>
      <c r="UGJ12" s="11"/>
      <c r="UGK12" s="11"/>
      <c r="UGL12" s="11"/>
      <c r="UGM12" s="11"/>
      <c r="UGN12" s="11"/>
      <c r="UGO12" s="11"/>
      <c r="UGP12" s="11"/>
      <c r="UGQ12" s="11"/>
      <c r="UGR12" s="11"/>
      <c r="UGS12" s="11"/>
      <c r="UGT12" s="11"/>
      <c r="UGU12" s="11"/>
      <c r="UGV12" s="11"/>
      <c r="UGW12" s="11"/>
      <c r="UGX12" s="11"/>
      <c r="UGY12" s="11"/>
      <c r="UGZ12" s="11"/>
      <c r="UHA12" s="11"/>
      <c r="UHB12" s="11"/>
      <c r="UHC12" s="11"/>
      <c r="UHD12" s="11"/>
      <c r="UHE12" s="11"/>
      <c r="UHF12" s="11"/>
      <c r="UHG12" s="11"/>
      <c r="UHH12" s="11"/>
      <c r="UHI12" s="11"/>
      <c r="UHJ12" s="11"/>
      <c r="UHK12" s="11"/>
      <c r="UHL12" s="11"/>
      <c r="UHM12" s="11"/>
      <c r="UHN12" s="11"/>
      <c r="UHO12" s="11"/>
      <c r="UHP12" s="11"/>
      <c r="UHQ12" s="11"/>
      <c r="UHR12" s="11"/>
      <c r="UHS12" s="11"/>
      <c r="UHT12" s="11"/>
      <c r="UHU12" s="11"/>
      <c r="UHV12" s="11"/>
      <c r="UHW12" s="11"/>
      <c r="UHX12" s="11"/>
      <c r="UHY12" s="11"/>
      <c r="UHZ12" s="11"/>
      <c r="UIA12" s="11"/>
      <c r="UIB12" s="11"/>
      <c r="UIC12" s="11"/>
      <c r="UID12" s="11"/>
      <c r="UIE12" s="11"/>
      <c r="UIF12" s="11"/>
      <c r="UIG12" s="11"/>
      <c r="UIH12" s="11"/>
      <c r="UII12" s="11"/>
      <c r="UIJ12" s="11"/>
      <c r="UIK12" s="11"/>
      <c r="UIL12" s="11"/>
      <c r="UIM12" s="11"/>
      <c r="UIN12" s="11"/>
      <c r="UIO12" s="11"/>
      <c r="UIP12" s="11"/>
      <c r="UIQ12" s="11"/>
      <c r="UIR12" s="11"/>
      <c r="UIS12" s="11"/>
      <c r="UIT12" s="11"/>
      <c r="UIU12" s="11"/>
      <c r="UIV12" s="11"/>
      <c r="UIW12" s="11"/>
      <c r="UIX12" s="11"/>
      <c r="UIY12" s="11"/>
      <c r="UIZ12" s="11"/>
      <c r="UJA12" s="11"/>
      <c r="UJB12" s="11"/>
      <c r="UJC12" s="11"/>
      <c r="UJD12" s="11"/>
      <c r="UJE12" s="11"/>
      <c r="UJF12" s="11"/>
      <c r="UJG12" s="11"/>
      <c r="UJH12" s="11"/>
      <c r="UJI12" s="11"/>
      <c r="UJJ12" s="11"/>
      <c r="UJK12" s="11"/>
      <c r="UJL12" s="11"/>
      <c r="UJM12" s="11"/>
      <c r="UJN12" s="11"/>
      <c r="UJO12" s="11"/>
      <c r="UJP12" s="11"/>
      <c r="UJQ12" s="11"/>
      <c r="UJR12" s="11"/>
      <c r="UJS12" s="11"/>
      <c r="UJT12" s="11"/>
      <c r="UJU12" s="11"/>
      <c r="UJV12" s="11"/>
      <c r="UJW12" s="11"/>
      <c r="UJX12" s="11"/>
      <c r="UJY12" s="11"/>
      <c r="UJZ12" s="11"/>
      <c r="UKA12" s="11"/>
      <c r="UKB12" s="11"/>
      <c r="UKC12" s="11"/>
      <c r="UKD12" s="11"/>
      <c r="UKE12" s="11"/>
      <c r="UKF12" s="11"/>
      <c r="UKG12" s="11"/>
      <c r="UKH12" s="11"/>
      <c r="UKI12" s="11"/>
      <c r="UKJ12" s="11"/>
      <c r="UKK12" s="11"/>
      <c r="UKL12" s="11"/>
      <c r="UKM12" s="11"/>
      <c r="UKN12" s="11"/>
      <c r="UKO12" s="11"/>
      <c r="UKP12" s="11"/>
      <c r="UKQ12" s="11"/>
      <c r="UKR12" s="11"/>
      <c r="UKS12" s="11"/>
      <c r="UKT12" s="11"/>
      <c r="UKU12" s="11"/>
      <c r="UKV12" s="11"/>
      <c r="UKW12" s="11"/>
      <c r="UKX12" s="11"/>
      <c r="UKY12" s="11"/>
      <c r="UKZ12" s="11"/>
      <c r="ULA12" s="11"/>
      <c r="ULB12" s="11"/>
      <c r="ULC12" s="11"/>
      <c r="ULD12" s="11"/>
      <c r="ULE12" s="11"/>
      <c r="ULF12" s="11"/>
      <c r="ULG12" s="11"/>
      <c r="ULH12" s="11"/>
      <c r="ULI12" s="11"/>
      <c r="ULJ12" s="11"/>
      <c r="ULK12" s="11"/>
      <c r="ULL12" s="11"/>
      <c r="ULM12" s="11"/>
      <c r="ULN12" s="11"/>
      <c r="ULO12" s="11"/>
      <c r="ULP12" s="11"/>
      <c r="ULQ12" s="11"/>
      <c r="ULR12" s="11"/>
      <c r="ULS12" s="11"/>
      <c r="ULT12" s="11"/>
      <c r="ULU12" s="11"/>
      <c r="ULV12" s="11"/>
      <c r="ULW12" s="11"/>
      <c r="ULX12" s="11"/>
      <c r="ULY12" s="11"/>
      <c r="ULZ12" s="11"/>
      <c r="UMA12" s="11"/>
      <c r="UMB12" s="11"/>
      <c r="UMC12" s="11"/>
      <c r="UMD12" s="11"/>
      <c r="UME12" s="11"/>
      <c r="UMF12" s="11"/>
      <c r="UMG12" s="11"/>
      <c r="UMH12" s="11"/>
      <c r="UMI12" s="11"/>
      <c r="UMJ12" s="11"/>
      <c r="UMK12" s="11"/>
      <c r="UML12" s="11"/>
      <c r="UMM12" s="11"/>
      <c r="UMN12" s="11"/>
      <c r="UMO12" s="11"/>
      <c r="UMP12" s="11"/>
      <c r="UMQ12" s="11"/>
      <c r="UMR12" s="11"/>
      <c r="UMS12" s="11"/>
      <c r="UMT12" s="11"/>
      <c r="UMU12" s="11"/>
      <c r="UMV12" s="11"/>
      <c r="UMW12" s="11"/>
      <c r="UMX12" s="11"/>
      <c r="UMY12" s="11"/>
      <c r="UMZ12" s="11"/>
      <c r="UNA12" s="11"/>
      <c r="UNB12" s="11"/>
      <c r="UNC12" s="11"/>
      <c r="UND12" s="11"/>
      <c r="UNE12" s="11"/>
      <c r="UNF12" s="11"/>
      <c r="UNG12" s="11"/>
      <c r="UNH12" s="11"/>
      <c r="UNI12" s="11"/>
      <c r="UNJ12" s="11"/>
      <c r="UNK12" s="11"/>
      <c r="UNL12" s="11"/>
      <c r="UNM12" s="11"/>
      <c r="UNN12" s="11"/>
      <c r="UNO12" s="11"/>
      <c r="UNP12" s="11"/>
      <c r="UNQ12" s="11"/>
      <c r="UNR12" s="11"/>
      <c r="UNS12" s="11"/>
      <c r="UNT12" s="11"/>
      <c r="UNU12" s="11"/>
      <c r="UNV12" s="11"/>
      <c r="UNW12" s="11"/>
      <c r="UNX12" s="11"/>
      <c r="UNY12" s="11"/>
      <c r="UNZ12" s="11"/>
      <c r="UOA12" s="11"/>
      <c r="UOB12" s="11"/>
      <c r="UOC12" s="11"/>
      <c r="UOD12" s="11"/>
      <c r="UOE12" s="11"/>
      <c r="UOF12" s="11"/>
      <c r="UOG12" s="11"/>
      <c r="UOH12" s="11"/>
      <c r="UOI12" s="11"/>
      <c r="UOJ12" s="11"/>
      <c r="UOK12" s="11"/>
      <c r="UOL12" s="11"/>
      <c r="UOM12" s="11"/>
      <c r="UON12" s="11"/>
      <c r="UOO12" s="11"/>
      <c r="UOP12" s="11"/>
      <c r="UOQ12" s="11"/>
      <c r="UOR12" s="11"/>
      <c r="UOS12" s="11"/>
      <c r="UOT12" s="11"/>
      <c r="UOU12" s="11"/>
      <c r="UOV12" s="11"/>
      <c r="UOW12" s="11"/>
      <c r="UOX12" s="11"/>
      <c r="UOY12" s="11"/>
      <c r="UOZ12" s="11"/>
      <c r="UPA12" s="11"/>
      <c r="UPB12" s="11"/>
      <c r="UPC12" s="11"/>
      <c r="UPD12" s="11"/>
      <c r="UPE12" s="11"/>
      <c r="UPF12" s="11"/>
      <c r="UPG12" s="11"/>
      <c r="UPH12" s="11"/>
      <c r="UPI12" s="11"/>
      <c r="UPJ12" s="11"/>
      <c r="UPK12" s="11"/>
      <c r="UPL12" s="11"/>
      <c r="UPM12" s="11"/>
      <c r="UPN12" s="11"/>
      <c r="UPO12" s="11"/>
      <c r="UPP12" s="11"/>
      <c r="UPQ12" s="11"/>
      <c r="UPR12" s="11"/>
      <c r="UPS12" s="11"/>
      <c r="UPT12" s="11"/>
      <c r="UPU12" s="11"/>
      <c r="UPV12" s="11"/>
      <c r="UPW12" s="11"/>
      <c r="UPX12" s="11"/>
      <c r="UPY12" s="11"/>
      <c r="UPZ12" s="11"/>
      <c r="UQA12" s="11"/>
      <c r="UQB12" s="11"/>
      <c r="UQC12" s="11"/>
      <c r="UQD12" s="11"/>
      <c r="UQE12" s="11"/>
      <c r="UQF12" s="11"/>
      <c r="UQG12" s="11"/>
      <c r="UQH12" s="11"/>
      <c r="UQI12" s="11"/>
      <c r="UQJ12" s="11"/>
      <c r="UQK12" s="11"/>
      <c r="UQL12" s="11"/>
      <c r="UQM12" s="11"/>
      <c r="UQN12" s="11"/>
      <c r="UQO12" s="11"/>
      <c r="UQP12" s="11"/>
      <c r="UQQ12" s="11"/>
      <c r="UQR12" s="11"/>
      <c r="UQS12" s="11"/>
      <c r="UQT12" s="11"/>
      <c r="UQU12" s="11"/>
      <c r="UQV12" s="11"/>
      <c r="UQW12" s="11"/>
      <c r="UQX12" s="11"/>
      <c r="UQY12" s="11"/>
      <c r="UQZ12" s="11"/>
      <c r="URA12" s="11"/>
      <c r="URB12" s="11"/>
      <c r="URC12" s="11"/>
      <c r="URD12" s="11"/>
      <c r="URE12" s="11"/>
      <c r="URF12" s="11"/>
      <c r="URG12" s="11"/>
      <c r="URH12" s="11"/>
      <c r="URI12" s="11"/>
      <c r="URJ12" s="11"/>
      <c r="URK12" s="11"/>
      <c r="URL12" s="11"/>
      <c r="URM12" s="11"/>
      <c r="URN12" s="11"/>
      <c r="URO12" s="11"/>
      <c r="URP12" s="11"/>
      <c r="URQ12" s="11"/>
      <c r="URR12" s="11"/>
      <c r="URS12" s="11"/>
      <c r="URT12" s="11"/>
      <c r="URU12" s="11"/>
      <c r="URV12" s="11"/>
      <c r="URW12" s="11"/>
      <c r="URX12" s="11"/>
      <c r="URY12" s="11"/>
      <c r="URZ12" s="11"/>
      <c r="USA12" s="11"/>
      <c r="USB12" s="11"/>
      <c r="USC12" s="11"/>
      <c r="USD12" s="11"/>
      <c r="USE12" s="11"/>
      <c r="USF12" s="11"/>
      <c r="USG12" s="11"/>
      <c r="USH12" s="11"/>
      <c r="USI12" s="11"/>
      <c r="USJ12" s="11"/>
      <c r="USK12" s="11"/>
      <c r="USL12" s="11"/>
      <c r="USM12" s="11"/>
      <c r="USN12" s="11"/>
      <c r="USO12" s="11"/>
      <c r="USP12" s="11"/>
      <c r="USQ12" s="11"/>
      <c r="USR12" s="11"/>
      <c r="USS12" s="11"/>
      <c r="UST12" s="11"/>
      <c r="USU12" s="11"/>
      <c r="USV12" s="11"/>
      <c r="USW12" s="11"/>
      <c r="USX12" s="11"/>
      <c r="USY12" s="11"/>
      <c r="USZ12" s="11"/>
      <c r="UTA12" s="11"/>
      <c r="UTB12" s="11"/>
      <c r="UTC12" s="11"/>
      <c r="UTD12" s="11"/>
      <c r="UTE12" s="11"/>
      <c r="UTF12" s="11"/>
      <c r="UTG12" s="11"/>
      <c r="UTH12" s="11"/>
      <c r="UTI12" s="11"/>
      <c r="UTJ12" s="11"/>
      <c r="UTK12" s="11"/>
      <c r="UTL12" s="11"/>
      <c r="UTM12" s="11"/>
      <c r="UTN12" s="11"/>
      <c r="UTO12" s="11"/>
      <c r="UTP12" s="11"/>
      <c r="UTQ12" s="11"/>
      <c r="UTR12" s="11"/>
      <c r="UTS12" s="11"/>
      <c r="UTT12" s="11"/>
      <c r="UTU12" s="11"/>
      <c r="UTV12" s="11"/>
      <c r="UTW12" s="11"/>
      <c r="UTX12" s="11"/>
      <c r="UTY12" s="11"/>
      <c r="UTZ12" s="11"/>
      <c r="UUA12" s="11"/>
      <c r="UUB12" s="11"/>
      <c r="UUC12" s="11"/>
      <c r="UUD12" s="11"/>
      <c r="UUE12" s="11"/>
      <c r="UUF12" s="11"/>
      <c r="UUG12" s="11"/>
      <c r="UUH12" s="11"/>
      <c r="UUI12" s="11"/>
      <c r="UUJ12" s="11"/>
      <c r="UUK12" s="11"/>
      <c r="UUL12" s="11"/>
      <c r="UUM12" s="11"/>
      <c r="UUN12" s="11"/>
      <c r="UUO12" s="11"/>
      <c r="UUP12" s="11"/>
      <c r="UUQ12" s="11"/>
      <c r="UUR12" s="11"/>
      <c r="UUS12" s="11"/>
      <c r="UUT12" s="11"/>
      <c r="UUU12" s="11"/>
      <c r="UUV12" s="11"/>
      <c r="UUW12" s="11"/>
      <c r="UUX12" s="11"/>
      <c r="UUY12" s="11"/>
      <c r="UUZ12" s="11"/>
      <c r="UVA12" s="11"/>
      <c r="UVB12" s="11"/>
      <c r="UVC12" s="11"/>
      <c r="UVD12" s="11"/>
      <c r="UVE12" s="11"/>
      <c r="UVF12" s="11"/>
      <c r="UVG12" s="11"/>
      <c r="UVH12" s="11"/>
      <c r="UVI12" s="11"/>
      <c r="UVJ12" s="11"/>
      <c r="UVK12" s="11"/>
      <c r="UVL12" s="11"/>
      <c r="UVM12" s="11"/>
      <c r="UVN12" s="11"/>
      <c r="UVO12" s="11"/>
      <c r="UVP12" s="11"/>
      <c r="UVQ12" s="11"/>
      <c r="UVR12" s="11"/>
      <c r="UVS12" s="11"/>
      <c r="UVT12" s="11"/>
      <c r="UVU12" s="11"/>
      <c r="UVV12" s="11"/>
      <c r="UVW12" s="11"/>
      <c r="UVX12" s="11"/>
      <c r="UVY12" s="11"/>
      <c r="UVZ12" s="11"/>
      <c r="UWA12" s="11"/>
      <c r="UWB12" s="11"/>
      <c r="UWC12" s="11"/>
      <c r="UWD12" s="11"/>
      <c r="UWE12" s="11"/>
      <c r="UWF12" s="11"/>
      <c r="UWG12" s="11"/>
      <c r="UWH12" s="11"/>
      <c r="UWI12" s="11"/>
      <c r="UWJ12" s="11"/>
      <c r="UWK12" s="11"/>
      <c r="UWL12" s="11"/>
      <c r="UWM12" s="11"/>
      <c r="UWN12" s="11"/>
      <c r="UWO12" s="11"/>
      <c r="UWP12" s="11"/>
      <c r="UWQ12" s="11"/>
      <c r="UWR12" s="11"/>
      <c r="UWS12" s="11"/>
      <c r="UWT12" s="11"/>
      <c r="UWU12" s="11"/>
      <c r="UWV12" s="11"/>
      <c r="UWW12" s="11"/>
      <c r="UWX12" s="11"/>
      <c r="UWY12" s="11"/>
      <c r="UWZ12" s="11"/>
      <c r="UXA12" s="11"/>
      <c r="UXB12" s="11"/>
      <c r="UXC12" s="11"/>
      <c r="UXD12" s="11"/>
      <c r="UXE12" s="11"/>
      <c r="UXF12" s="11"/>
      <c r="UXG12" s="11"/>
      <c r="UXH12" s="11"/>
      <c r="UXI12" s="11"/>
      <c r="UXJ12" s="11"/>
      <c r="UXK12" s="11"/>
      <c r="UXL12" s="11"/>
      <c r="UXM12" s="11"/>
      <c r="UXN12" s="11"/>
      <c r="UXO12" s="11"/>
      <c r="UXP12" s="11"/>
      <c r="UXQ12" s="11"/>
      <c r="UXR12" s="11"/>
      <c r="UXS12" s="11"/>
      <c r="UXT12" s="11"/>
      <c r="UXU12" s="11"/>
      <c r="UXV12" s="11"/>
      <c r="UXW12" s="11"/>
      <c r="UXX12" s="11"/>
      <c r="UXY12" s="11"/>
      <c r="UXZ12" s="11"/>
      <c r="UYA12" s="11"/>
      <c r="UYB12" s="11"/>
      <c r="UYC12" s="11"/>
      <c r="UYD12" s="11"/>
      <c r="UYE12" s="11"/>
      <c r="UYF12" s="11"/>
      <c r="UYG12" s="11"/>
      <c r="UYH12" s="11"/>
      <c r="UYI12" s="11"/>
      <c r="UYJ12" s="11"/>
      <c r="UYK12" s="11"/>
      <c r="UYL12" s="11"/>
      <c r="UYM12" s="11"/>
      <c r="UYN12" s="11"/>
      <c r="UYO12" s="11"/>
      <c r="UYP12" s="11"/>
      <c r="UYQ12" s="11"/>
      <c r="UYR12" s="11"/>
      <c r="UYS12" s="11"/>
      <c r="UYT12" s="11"/>
      <c r="UYU12" s="11"/>
      <c r="UYV12" s="11"/>
      <c r="UYW12" s="11"/>
      <c r="UYX12" s="11"/>
      <c r="UYY12" s="11"/>
      <c r="UYZ12" s="11"/>
      <c r="UZA12" s="11"/>
      <c r="UZB12" s="11"/>
      <c r="UZC12" s="11"/>
      <c r="UZD12" s="11"/>
      <c r="UZE12" s="11"/>
      <c r="UZF12" s="11"/>
      <c r="UZG12" s="11"/>
      <c r="UZH12" s="11"/>
      <c r="UZI12" s="11"/>
      <c r="UZJ12" s="11"/>
      <c r="UZK12" s="11"/>
      <c r="UZL12" s="11"/>
      <c r="UZM12" s="11"/>
      <c r="UZN12" s="11"/>
      <c r="UZO12" s="11"/>
      <c r="UZP12" s="11"/>
      <c r="UZQ12" s="11"/>
      <c r="UZR12" s="11"/>
      <c r="UZS12" s="11"/>
      <c r="UZT12" s="11"/>
      <c r="UZU12" s="11"/>
      <c r="UZV12" s="11"/>
      <c r="UZW12" s="11"/>
      <c r="UZX12" s="11"/>
      <c r="UZY12" s="11"/>
      <c r="UZZ12" s="11"/>
      <c r="VAA12" s="11"/>
      <c r="VAB12" s="11"/>
      <c r="VAC12" s="11"/>
      <c r="VAD12" s="11"/>
      <c r="VAE12" s="11"/>
      <c r="VAF12" s="11"/>
      <c r="VAG12" s="11"/>
      <c r="VAH12" s="11"/>
      <c r="VAI12" s="11"/>
      <c r="VAJ12" s="11"/>
      <c r="VAK12" s="11"/>
      <c r="VAL12" s="11"/>
      <c r="VAM12" s="11"/>
      <c r="VAN12" s="11"/>
      <c r="VAO12" s="11"/>
      <c r="VAP12" s="11"/>
      <c r="VAQ12" s="11"/>
      <c r="VAR12" s="11"/>
      <c r="VAS12" s="11"/>
      <c r="VAT12" s="11"/>
      <c r="VAU12" s="11"/>
      <c r="VAV12" s="11"/>
      <c r="VAW12" s="11"/>
      <c r="VAX12" s="11"/>
      <c r="VAY12" s="11"/>
      <c r="VAZ12" s="11"/>
      <c r="VBA12" s="11"/>
      <c r="VBB12" s="11"/>
      <c r="VBC12" s="11"/>
      <c r="VBD12" s="11"/>
      <c r="VBE12" s="11"/>
      <c r="VBF12" s="11"/>
      <c r="VBG12" s="11"/>
      <c r="VBH12" s="11"/>
      <c r="VBI12" s="11"/>
      <c r="VBJ12" s="11"/>
      <c r="VBK12" s="11"/>
      <c r="VBL12" s="11"/>
      <c r="VBM12" s="11"/>
      <c r="VBN12" s="11"/>
      <c r="VBO12" s="11"/>
      <c r="VBP12" s="11"/>
      <c r="VBQ12" s="11"/>
      <c r="VBR12" s="11"/>
      <c r="VBS12" s="11"/>
      <c r="VBT12" s="11"/>
      <c r="VBU12" s="11"/>
      <c r="VBV12" s="11"/>
      <c r="VBW12" s="11"/>
      <c r="VBX12" s="11"/>
      <c r="VBY12" s="11"/>
      <c r="VBZ12" s="11"/>
      <c r="VCA12" s="11"/>
      <c r="VCB12" s="11"/>
      <c r="VCC12" s="11"/>
      <c r="VCD12" s="11"/>
      <c r="VCE12" s="11"/>
      <c r="VCF12" s="11"/>
      <c r="VCG12" s="11"/>
      <c r="VCH12" s="11"/>
      <c r="VCI12" s="11"/>
      <c r="VCJ12" s="11"/>
      <c r="VCK12" s="11"/>
      <c r="VCL12" s="11"/>
      <c r="VCM12" s="11"/>
      <c r="VCN12" s="11"/>
      <c r="VCO12" s="11"/>
      <c r="VCP12" s="11"/>
      <c r="VCQ12" s="11"/>
      <c r="VCR12" s="11"/>
      <c r="VCS12" s="11"/>
      <c r="VCT12" s="11"/>
      <c r="VCU12" s="11"/>
      <c r="VCV12" s="11"/>
      <c r="VCW12" s="11"/>
      <c r="VCX12" s="11"/>
      <c r="VCY12" s="11"/>
      <c r="VCZ12" s="11"/>
      <c r="VDA12" s="11"/>
      <c r="VDB12" s="11"/>
      <c r="VDC12" s="11"/>
      <c r="VDD12" s="11"/>
      <c r="VDE12" s="11"/>
      <c r="VDF12" s="11"/>
      <c r="VDG12" s="11"/>
      <c r="VDH12" s="11"/>
      <c r="VDI12" s="11"/>
      <c r="VDJ12" s="11"/>
      <c r="VDK12" s="11"/>
      <c r="VDL12" s="11"/>
      <c r="VDM12" s="11"/>
      <c r="VDN12" s="11"/>
      <c r="VDO12" s="11"/>
      <c r="VDP12" s="11"/>
      <c r="VDQ12" s="11"/>
      <c r="VDR12" s="11"/>
      <c r="VDS12" s="11"/>
      <c r="VDT12" s="11"/>
      <c r="VDU12" s="11"/>
      <c r="VDV12" s="11"/>
      <c r="VDW12" s="11"/>
      <c r="VDX12" s="11"/>
      <c r="VDY12" s="11"/>
      <c r="VDZ12" s="11"/>
      <c r="VEA12" s="11"/>
      <c r="VEB12" s="11"/>
      <c r="VEC12" s="11"/>
      <c r="VED12" s="11"/>
      <c r="VEE12" s="11"/>
      <c r="VEF12" s="11"/>
      <c r="VEG12" s="11"/>
      <c r="VEH12" s="11"/>
      <c r="VEI12" s="11"/>
      <c r="VEJ12" s="11"/>
      <c r="VEK12" s="11"/>
      <c r="VEL12" s="11"/>
      <c r="VEM12" s="11"/>
      <c r="VEN12" s="11"/>
      <c r="VEO12" s="11"/>
      <c r="VEP12" s="11"/>
      <c r="VEQ12" s="11"/>
      <c r="VER12" s="11"/>
      <c r="VES12" s="11"/>
      <c r="VET12" s="11"/>
      <c r="VEU12" s="11"/>
      <c r="VEV12" s="11"/>
      <c r="VEW12" s="11"/>
      <c r="VEX12" s="11"/>
      <c r="VEY12" s="11"/>
      <c r="VEZ12" s="11"/>
      <c r="VFA12" s="11"/>
      <c r="VFB12" s="11"/>
      <c r="VFC12" s="11"/>
      <c r="VFD12" s="11"/>
      <c r="VFE12" s="11"/>
      <c r="VFF12" s="11"/>
      <c r="VFG12" s="11"/>
      <c r="VFH12" s="11"/>
      <c r="VFI12" s="11"/>
      <c r="VFJ12" s="11"/>
      <c r="VFK12" s="11"/>
      <c r="VFL12" s="11"/>
      <c r="VFM12" s="11"/>
      <c r="VFN12" s="11"/>
      <c r="VFO12" s="11"/>
      <c r="VFP12" s="11"/>
      <c r="VFQ12" s="11"/>
      <c r="VFR12" s="11"/>
      <c r="VFS12" s="11"/>
      <c r="VFT12" s="11"/>
      <c r="VFU12" s="11"/>
      <c r="VFV12" s="11"/>
      <c r="VFW12" s="11"/>
      <c r="VFX12" s="11"/>
      <c r="VFY12" s="11"/>
      <c r="VFZ12" s="11"/>
      <c r="VGA12" s="11"/>
      <c r="VGB12" s="11"/>
      <c r="VGC12" s="11"/>
      <c r="VGD12" s="11"/>
      <c r="VGE12" s="11"/>
      <c r="VGF12" s="11"/>
      <c r="VGG12" s="11"/>
      <c r="VGH12" s="11"/>
      <c r="VGI12" s="11"/>
      <c r="VGJ12" s="11"/>
      <c r="VGK12" s="11"/>
      <c r="VGL12" s="11"/>
      <c r="VGM12" s="11"/>
      <c r="VGN12" s="11"/>
      <c r="VGO12" s="11"/>
      <c r="VGP12" s="11"/>
      <c r="VGQ12" s="11"/>
      <c r="VGR12" s="11"/>
      <c r="VGS12" s="11"/>
      <c r="VGT12" s="11"/>
      <c r="VGU12" s="11"/>
      <c r="VGV12" s="11"/>
      <c r="VGW12" s="11"/>
      <c r="VGX12" s="11"/>
      <c r="VGY12" s="11"/>
      <c r="VGZ12" s="11"/>
      <c r="VHA12" s="11"/>
      <c r="VHB12" s="11"/>
      <c r="VHC12" s="11"/>
      <c r="VHD12" s="11"/>
      <c r="VHE12" s="11"/>
      <c r="VHF12" s="11"/>
      <c r="VHG12" s="11"/>
      <c r="VHH12" s="11"/>
      <c r="VHI12" s="11"/>
      <c r="VHJ12" s="11"/>
      <c r="VHK12" s="11"/>
      <c r="VHL12" s="11"/>
      <c r="VHM12" s="11"/>
      <c r="VHN12" s="11"/>
      <c r="VHO12" s="11"/>
      <c r="VHP12" s="11"/>
      <c r="VHQ12" s="11"/>
      <c r="VHR12" s="11"/>
      <c r="VHS12" s="11"/>
      <c r="VHT12" s="11"/>
      <c r="VHU12" s="11"/>
      <c r="VHV12" s="11"/>
      <c r="VHW12" s="11"/>
      <c r="VHX12" s="11"/>
      <c r="VHY12" s="11"/>
      <c r="VHZ12" s="11"/>
      <c r="VIA12" s="11"/>
      <c r="VIB12" s="11"/>
      <c r="VIC12" s="11"/>
      <c r="VID12" s="11"/>
      <c r="VIE12" s="11"/>
      <c r="VIF12" s="11"/>
      <c r="VIG12" s="11"/>
      <c r="VIH12" s="11"/>
      <c r="VII12" s="11"/>
      <c r="VIJ12" s="11"/>
      <c r="VIK12" s="11"/>
      <c r="VIL12" s="11"/>
      <c r="VIM12" s="11"/>
      <c r="VIN12" s="11"/>
      <c r="VIO12" s="11"/>
      <c r="VIP12" s="11"/>
      <c r="VIQ12" s="11"/>
      <c r="VIR12" s="11"/>
      <c r="VIS12" s="11"/>
      <c r="VIT12" s="11"/>
      <c r="VIU12" s="11"/>
      <c r="VIV12" s="11"/>
      <c r="VIW12" s="11"/>
      <c r="VIX12" s="11"/>
      <c r="VIY12" s="11"/>
      <c r="VIZ12" s="11"/>
      <c r="VJA12" s="11"/>
      <c r="VJB12" s="11"/>
      <c r="VJC12" s="11"/>
      <c r="VJD12" s="11"/>
      <c r="VJE12" s="11"/>
      <c r="VJF12" s="11"/>
      <c r="VJG12" s="11"/>
      <c r="VJH12" s="11"/>
      <c r="VJI12" s="11"/>
      <c r="VJJ12" s="11"/>
      <c r="VJK12" s="11"/>
      <c r="VJL12" s="11"/>
      <c r="VJM12" s="11"/>
      <c r="VJN12" s="11"/>
      <c r="VJO12" s="11"/>
      <c r="VJP12" s="11"/>
      <c r="VJQ12" s="11"/>
      <c r="VJR12" s="11"/>
      <c r="VJS12" s="11"/>
      <c r="VJT12" s="11"/>
      <c r="VJU12" s="11"/>
      <c r="VJV12" s="11"/>
      <c r="VJW12" s="11"/>
      <c r="VJX12" s="11"/>
      <c r="VJY12" s="11"/>
      <c r="VJZ12" s="11"/>
      <c r="VKA12" s="11"/>
      <c r="VKB12" s="11"/>
      <c r="VKC12" s="11"/>
      <c r="VKD12" s="11"/>
      <c r="VKE12" s="11"/>
      <c r="VKF12" s="11"/>
      <c r="VKG12" s="11"/>
      <c r="VKH12" s="11"/>
      <c r="VKI12" s="11"/>
      <c r="VKJ12" s="11"/>
      <c r="VKK12" s="11"/>
      <c r="VKL12" s="11"/>
      <c r="VKM12" s="11"/>
      <c r="VKN12" s="11"/>
      <c r="VKO12" s="11"/>
      <c r="VKP12" s="11"/>
      <c r="VKQ12" s="11"/>
      <c r="VKR12" s="11"/>
      <c r="VKS12" s="11"/>
      <c r="VKT12" s="11"/>
      <c r="VKU12" s="11"/>
      <c r="VKV12" s="11"/>
      <c r="VKW12" s="11"/>
      <c r="VKX12" s="11"/>
      <c r="VKY12" s="11"/>
      <c r="VKZ12" s="11"/>
      <c r="VLA12" s="11"/>
      <c r="VLB12" s="11"/>
      <c r="VLC12" s="11"/>
      <c r="VLD12" s="11"/>
      <c r="VLE12" s="11"/>
      <c r="VLF12" s="11"/>
      <c r="VLG12" s="11"/>
      <c r="VLH12" s="11"/>
      <c r="VLI12" s="11"/>
      <c r="VLJ12" s="11"/>
      <c r="VLK12" s="11"/>
      <c r="VLL12" s="11"/>
      <c r="VLM12" s="11"/>
      <c r="VLN12" s="11"/>
      <c r="VLO12" s="11"/>
      <c r="VLP12" s="11"/>
      <c r="VLQ12" s="11"/>
      <c r="VLR12" s="11"/>
      <c r="VLS12" s="11"/>
      <c r="VLT12" s="11"/>
      <c r="VLU12" s="11"/>
      <c r="VLV12" s="11"/>
      <c r="VLW12" s="11"/>
      <c r="VLX12" s="11"/>
      <c r="VLY12" s="11"/>
      <c r="VLZ12" s="11"/>
      <c r="VMA12" s="11"/>
      <c r="VMB12" s="11"/>
      <c r="VMC12" s="11"/>
      <c r="VMD12" s="11"/>
      <c r="VME12" s="11"/>
      <c r="VMF12" s="11"/>
      <c r="VMG12" s="11"/>
      <c r="VMH12" s="11"/>
      <c r="VMI12" s="11"/>
      <c r="VMJ12" s="11"/>
      <c r="VMK12" s="11"/>
      <c r="VML12" s="11"/>
      <c r="VMM12" s="11"/>
      <c r="VMN12" s="11"/>
      <c r="VMO12" s="11"/>
      <c r="VMP12" s="11"/>
      <c r="VMQ12" s="11"/>
      <c r="VMR12" s="11"/>
      <c r="VMS12" s="11"/>
      <c r="VMT12" s="11"/>
      <c r="VMU12" s="11"/>
      <c r="VMV12" s="11"/>
      <c r="VMW12" s="11"/>
      <c r="VMX12" s="11"/>
      <c r="VMY12" s="11"/>
      <c r="VMZ12" s="11"/>
      <c r="VNA12" s="11"/>
      <c r="VNB12" s="11"/>
      <c r="VNC12" s="11"/>
      <c r="VND12" s="11"/>
      <c r="VNE12" s="11"/>
      <c r="VNF12" s="11"/>
      <c r="VNG12" s="11"/>
      <c r="VNH12" s="11"/>
      <c r="VNI12" s="11"/>
      <c r="VNJ12" s="11"/>
      <c r="VNK12" s="11"/>
      <c r="VNL12" s="11"/>
      <c r="VNM12" s="11"/>
      <c r="VNN12" s="11"/>
      <c r="VNO12" s="11"/>
      <c r="VNP12" s="11"/>
      <c r="VNQ12" s="11"/>
      <c r="VNR12" s="11"/>
      <c r="VNS12" s="11"/>
      <c r="VNT12" s="11"/>
      <c r="VNU12" s="11"/>
      <c r="VNV12" s="11"/>
      <c r="VNW12" s="11"/>
      <c r="VNX12" s="11"/>
      <c r="VNY12" s="11"/>
      <c r="VNZ12" s="11"/>
      <c r="VOA12" s="11"/>
      <c r="VOB12" s="11"/>
      <c r="VOC12" s="11"/>
      <c r="VOD12" s="11"/>
      <c r="VOE12" s="11"/>
      <c r="VOF12" s="11"/>
      <c r="VOG12" s="11"/>
      <c r="VOH12" s="11"/>
      <c r="VOI12" s="11"/>
      <c r="VOJ12" s="11"/>
      <c r="VOK12" s="11"/>
      <c r="VOL12" s="11"/>
      <c r="VOM12" s="11"/>
      <c r="VON12" s="11"/>
      <c r="VOO12" s="11"/>
      <c r="VOP12" s="11"/>
      <c r="VOQ12" s="11"/>
      <c r="VOR12" s="11"/>
      <c r="VOS12" s="11"/>
      <c r="VOT12" s="11"/>
      <c r="VOU12" s="11"/>
      <c r="VOV12" s="11"/>
      <c r="VOW12" s="11"/>
      <c r="VOX12" s="11"/>
      <c r="VOY12" s="11"/>
      <c r="VOZ12" s="11"/>
      <c r="VPA12" s="11"/>
      <c r="VPB12" s="11"/>
      <c r="VPC12" s="11"/>
      <c r="VPD12" s="11"/>
      <c r="VPE12" s="11"/>
      <c r="VPF12" s="11"/>
      <c r="VPG12" s="11"/>
      <c r="VPH12" s="11"/>
      <c r="VPI12" s="11"/>
      <c r="VPJ12" s="11"/>
      <c r="VPK12" s="11"/>
      <c r="VPL12" s="11"/>
      <c r="VPM12" s="11"/>
      <c r="VPN12" s="11"/>
      <c r="VPO12" s="11"/>
      <c r="VPP12" s="11"/>
      <c r="VPQ12" s="11"/>
      <c r="VPR12" s="11"/>
      <c r="VPS12" s="11"/>
      <c r="VPT12" s="11"/>
      <c r="VPU12" s="11"/>
      <c r="VPV12" s="11"/>
      <c r="VPW12" s="11"/>
      <c r="VPX12" s="11"/>
      <c r="VPY12" s="11"/>
      <c r="VPZ12" s="11"/>
      <c r="VQA12" s="11"/>
      <c r="VQB12" s="11"/>
      <c r="VQC12" s="11"/>
      <c r="VQD12" s="11"/>
      <c r="VQE12" s="11"/>
      <c r="VQF12" s="11"/>
      <c r="VQG12" s="11"/>
      <c r="VQH12" s="11"/>
      <c r="VQI12" s="11"/>
      <c r="VQJ12" s="11"/>
      <c r="VQK12" s="11"/>
      <c r="VQL12" s="11"/>
      <c r="VQM12" s="11"/>
      <c r="VQN12" s="11"/>
      <c r="VQO12" s="11"/>
      <c r="VQP12" s="11"/>
      <c r="VQQ12" s="11"/>
      <c r="VQR12" s="11"/>
      <c r="VQS12" s="11"/>
      <c r="VQT12" s="11"/>
      <c r="VQU12" s="11"/>
      <c r="VQV12" s="11"/>
      <c r="VQW12" s="11"/>
      <c r="VQX12" s="11"/>
      <c r="VQY12" s="11"/>
      <c r="VQZ12" s="11"/>
      <c r="VRA12" s="11"/>
      <c r="VRB12" s="11"/>
      <c r="VRC12" s="11"/>
      <c r="VRD12" s="11"/>
      <c r="VRE12" s="11"/>
      <c r="VRF12" s="11"/>
      <c r="VRG12" s="11"/>
      <c r="VRH12" s="11"/>
      <c r="VRI12" s="11"/>
      <c r="VRJ12" s="11"/>
      <c r="VRK12" s="11"/>
      <c r="VRL12" s="11"/>
      <c r="VRM12" s="11"/>
      <c r="VRN12" s="11"/>
      <c r="VRO12" s="11"/>
      <c r="VRP12" s="11"/>
      <c r="VRQ12" s="11"/>
      <c r="VRR12" s="11"/>
      <c r="VRS12" s="11"/>
      <c r="VRT12" s="11"/>
      <c r="VRU12" s="11"/>
      <c r="VRV12" s="11"/>
      <c r="VRW12" s="11"/>
      <c r="VRX12" s="11"/>
      <c r="VRY12" s="11"/>
      <c r="VRZ12" s="11"/>
      <c r="VSA12" s="11"/>
      <c r="VSB12" s="11"/>
      <c r="VSC12" s="11"/>
      <c r="VSD12" s="11"/>
      <c r="VSE12" s="11"/>
      <c r="VSF12" s="11"/>
      <c r="VSG12" s="11"/>
      <c r="VSH12" s="11"/>
      <c r="VSI12" s="11"/>
      <c r="VSJ12" s="11"/>
      <c r="VSK12" s="11"/>
      <c r="VSL12" s="11"/>
      <c r="VSM12" s="11"/>
      <c r="VSN12" s="11"/>
      <c r="VSO12" s="11"/>
      <c r="VSP12" s="11"/>
      <c r="VSQ12" s="11"/>
      <c r="VSR12" s="11"/>
      <c r="VSS12" s="11"/>
      <c r="VST12" s="11"/>
      <c r="VSU12" s="11"/>
      <c r="VSV12" s="11"/>
      <c r="VSW12" s="11"/>
      <c r="VSX12" s="11"/>
      <c r="VSY12" s="11"/>
      <c r="VSZ12" s="11"/>
      <c r="VTA12" s="11"/>
      <c r="VTB12" s="11"/>
      <c r="VTC12" s="11"/>
      <c r="VTD12" s="11"/>
      <c r="VTE12" s="11"/>
      <c r="VTF12" s="11"/>
      <c r="VTG12" s="11"/>
      <c r="VTH12" s="11"/>
      <c r="VTI12" s="11"/>
      <c r="VTJ12" s="11"/>
      <c r="VTK12" s="11"/>
      <c r="VTL12" s="11"/>
      <c r="VTM12" s="11"/>
      <c r="VTN12" s="11"/>
      <c r="VTO12" s="11"/>
      <c r="VTP12" s="11"/>
      <c r="VTQ12" s="11"/>
      <c r="VTR12" s="11"/>
      <c r="VTS12" s="11"/>
      <c r="VTT12" s="11"/>
      <c r="VTU12" s="11"/>
      <c r="VTV12" s="11"/>
      <c r="VTW12" s="11"/>
      <c r="VTX12" s="11"/>
      <c r="VTY12" s="11"/>
      <c r="VTZ12" s="11"/>
      <c r="VUA12" s="11"/>
      <c r="VUB12" s="11"/>
      <c r="VUC12" s="11"/>
      <c r="VUD12" s="11"/>
      <c r="VUE12" s="11"/>
      <c r="VUF12" s="11"/>
      <c r="VUG12" s="11"/>
      <c r="VUH12" s="11"/>
      <c r="VUI12" s="11"/>
      <c r="VUJ12" s="11"/>
      <c r="VUK12" s="11"/>
      <c r="VUL12" s="11"/>
      <c r="VUM12" s="11"/>
      <c r="VUN12" s="11"/>
      <c r="VUO12" s="11"/>
      <c r="VUP12" s="11"/>
      <c r="VUQ12" s="11"/>
      <c r="VUR12" s="11"/>
      <c r="VUS12" s="11"/>
      <c r="VUT12" s="11"/>
      <c r="VUU12" s="11"/>
      <c r="VUV12" s="11"/>
      <c r="VUW12" s="11"/>
      <c r="VUX12" s="11"/>
      <c r="VUY12" s="11"/>
      <c r="VUZ12" s="11"/>
      <c r="VVA12" s="11"/>
      <c r="VVB12" s="11"/>
      <c r="VVC12" s="11"/>
      <c r="VVD12" s="11"/>
      <c r="VVE12" s="11"/>
      <c r="VVF12" s="11"/>
      <c r="VVG12" s="11"/>
      <c r="VVH12" s="11"/>
      <c r="VVI12" s="11"/>
      <c r="VVJ12" s="11"/>
      <c r="VVK12" s="11"/>
      <c r="VVL12" s="11"/>
      <c r="VVM12" s="11"/>
      <c r="VVN12" s="11"/>
      <c r="VVO12" s="11"/>
      <c r="VVP12" s="11"/>
      <c r="VVQ12" s="11"/>
      <c r="VVR12" s="11"/>
      <c r="VVS12" s="11"/>
      <c r="VVT12" s="11"/>
      <c r="VVU12" s="11"/>
      <c r="VVV12" s="11"/>
      <c r="VVW12" s="11"/>
      <c r="VVX12" s="11"/>
      <c r="VVY12" s="11"/>
      <c r="VVZ12" s="11"/>
      <c r="VWA12" s="11"/>
      <c r="VWB12" s="11"/>
      <c r="VWC12" s="11"/>
      <c r="VWD12" s="11"/>
      <c r="VWE12" s="11"/>
      <c r="VWF12" s="11"/>
      <c r="VWG12" s="11"/>
      <c r="VWH12" s="11"/>
      <c r="VWI12" s="11"/>
      <c r="VWJ12" s="11"/>
      <c r="VWK12" s="11"/>
      <c r="VWL12" s="11"/>
      <c r="VWM12" s="11"/>
      <c r="VWN12" s="11"/>
      <c r="VWO12" s="11"/>
      <c r="VWP12" s="11"/>
      <c r="VWQ12" s="11"/>
      <c r="VWR12" s="11"/>
      <c r="VWS12" s="11"/>
      <c r="VWT12" s="11"/>
      <c r="VWU12" s="11"/>
      <c r="VWV12" s="11"/>
      <c r="VWW12" s="11"/>
      <c r="VWX12" s="11"/>
      <c r="VWY12" s="11"/>
      <c r="VWZ12" s="11"/>
      <c r="VXA12" s="11"/>
      <c r="VXB12" s="11"/>
      <c r="VXC12" s="11"/>
      <c r="VXD12" s="11"/>
      <c r="VXE12" s="11"/>
      <c r="VXF12" s="11"/>
      <c r="VXG12" s="11"/>
      <c r="VXH12" s="11"/>
      <c r="VXI12" s="11"/>
      <c r="VXJ12" s="11"/>
      <c r="VXK12" s="11"/>
      <c r="VXL12" s="11"/>
      <c r="VXM12" s="11"/>
      <c r="VXN12" s="11"/>
      <c r="VXO12" s="11"/>
      <c r="VXP12" s="11"/>
      <c r="VXQ12" s="11"/>
      <c r="VXR12" s="11"/>
      <c r="VXS12" s="11"/>
      <c r="VXT12" s="11"/>
      <c r="VXU12" s="11"/>
      <c r="VXV12" s="11"/>
      <c r="VXW12" s="11"/>
      <c r="VXX12" s="11"/>
      <c r="VXY12" s="11"/>
      <c r="VXZ12" s="11"/>
      <c r="VYA12" s="11"/>
      <c r="VYB12" s="11"/>
      <c r="VYC12" s="11"/>
      <c r="VYD12" s="11"/>
      <c r="VYE12" s="11"/>
      <c r="VYF12" s="11"/>
      <c r="VYG12" s="11"/>
      <c r="VYH12" s="11"/>
      <c r="VYI12" s="11"/>
      <c r="VYJ12" s="11"/>
      <c r="VYK12" s="11"/>
      <c r="VYL12" s="11"/>
      <c r="VYM12" s="11"/>
      <c r="VYN12" s="11"/>
      <c r="VYO12" s="11"/>
      <c r="VYP12" s="11"/>
      <c r="VYQ12" s="11"/>
      <c r="VYR12" s="11"/>
      <c r="VYS12" s="11"/>
      <c r="VYT12" s="11"/>
      <c r="VYU12" s="11"/>
      <c r="VYV12" s="11"/>
      <c r="VYW12" s="11"/>
      <c r="VYX12" s="11"/>
      <c r="VYY12" s="11"/>
      <c r="VYZ12" s="11"/>
      <c r="VZA12" s="11"/>
      <c r="VZB12" s="11"/>
      <c r="VZC12" s="11"/>
      <c r="VZD12" s="11"/>
      <c r="VZE12" s="11"/>
      <c r="VZF12" s="11"/>
      <c r="VZG12" s="11"/>
      <c r="VZH12" s="11"/>
      <c r="VZI12" s="11"/>
      <c r="VZJ12" s="11"/>
      <c r="VZK12" s="11"/>
      <c r="VZL12" s="11"/>
      <c r="VZM12" s="11"/>
      <c r="VZN12" s="11"/>
      <c r="VZO12" s="11"/>
      <c r="VZP12" s="11"/>
      <c r="VZQ12" s="11"/>
      <c r="VZR12" s="11"/>
      <c r="VZS12" s="11"/>
      <c r="VZT12" s="11"/>
      <c r="VZU12" s="11"/>
      <c r="VZV12" s="11"/>
      <c r="VZW12" s="11"/>
      <c r="VZX12" s="11"/>
      <c r="VZY12" s="11"/>
      <c r="VZZ12" s="11"/>
      <c r="WAA12" s="11"/>
      <c r="WAB12" s="11"/>
      <c r="WAC12" s="11"/>
      <c r="WAD12" s="11"/>
      <c r="WAE12" s="11"/>
      <c r="WAF12" s="11"/>
      <c r="WAG12" s="11"/>
      <c r="WAH12" s="11"/>
      <c r="WAI12" s="11"/>
      <c r="WAJ12" s="11"/>
      <c r="WAK12" s="11"/>
      <c r="WAL12" s="11"/>
      <c r="WAM12" s="11"/>
      <c r="WAN12" s="11"/>
      <c r="WAO12" s="11"/>
      <c r="WAP12" s="11"/>
      <c r="WAQ12" s="11"/>
      <c r="WAR12" s="11"/>
      <c r="WAS12" s="11"/>
      <c r="WAT12" s="11"/>
      <c r="WAU12" s="11"/>
      <c r="WAV12" s="11"/>
      <c r="WAW12" s="11"/>
      <c r="WAX12" s="11"/>
      <c r="WAY12" s="11"/>
      <c r="WAZ12" s="11"/>
      <c r="WBA12" s="11"/>
      <c r="WBB12" s="11"/>
      <c r="WBC12" s="11"/>
      <c r="WBD12" s="11"/>
      <c r="WBE12" s="11"/>
      <c r="WBF12" s="11"/>
      <c r="WBG12" s="11"/>
      <c r="WBH12" s="11"/>
      <c r="WBI12" s="11"/>
      <c r="WBJ12" s="11"/>
      <c r="WBK12" s="11"/>
      <c r="WBL12" s="11"/>
      <c r="WBM12" s="11"/>
      <c r="WBN12" s="11"/>
      <c r="WBO12" s="11"/>
      <c r="WBP12" s="11"/>
      <c r="WBQ12" s="11"/>
      <c r="WBR12" s="11"/>
      <c r="WBS12" s="11"/>
      <c r="WBT12" s="11"/>
      <c r="WBU12" s="11"/>
      <c r="WBV12" s="11"/>
      <c r="WBW12" s="11"/>
      <c r="WBX12" s="11"/>
      <c r="WBY12" s="11"/>
      <c r="WBZ12" s="11"/>
      <c r="WCA12" s="11"/>
      <c r="WCB12" s="11"/>
      <c r="WCC12" s="11"/>
      <c r="WCD12" s="11"/>
      <c r="WCE12" s="11"/>
      <c r="WCF12" s="11"/>
      <c r="WCG12" s="11"/>
      <c r="WCH12" s="11"/>
      <c r="WCI12" s="11"/>
      <c r="WCJ12" s="11"/>
      <c r="WCK12" s="11"/>
      <c r="WCL12" s="11"/>
      <c r="WCM12" s="11"/>
      <c r="WCN12" s="11"/>
      <c r="WCO12" s="11"/>
      <c r="WCP12" s="11"/>
      <c r="WCQ12" s="11"/>
      <c r="WCR12" s="11"/>
      <c r="WCS12" s="11"/>
      <c r="WCT12" s="11"/>
      <c r="WCU12" s="11"/>
      <c r="WCV12" s="11"/>
      <c r="WCW12" s="11"/>
      <c r="WCX12" s="11"/>
      <c r="WCY12" s="11"/>
      <c r="WCZ12" s="11"/>
      <c r="WDA12" s="11"/>
      <c r="WDB12" s="11"/>
      <c r="WDC12" s="11"/>
      <c r="WDD12" s="11"/>
      <c r="WDE12" s="11"/>
      <c r="WDF12" s="11"/>
      <c r="WDG12" s="11"/>
      <c r="WDH12" s="11"/>
      <c r="WDI12" s="11"/>
      <c r="WDJ12" s="11"/>
      <c r="WDK12" s="11"/>
      <c r="WDL12" s="11"/>
      <c r="WDM12" s="11"/>
      <c r="WDN12" s="11"/>
      <c r="WDO12" s="11"/>
      <c r="WDP12" s="11"/>
      <c r="WDQ12" s="11"/>
      <c r="WDR12" s="11"/>
      <c r="WDS12" s="11"/>
      <c r="WDT12" s="11"/>
      <c r="WDU12" s="11"/>
      <c r="WDV12" s="11"/>
      <c r="WDW12" s="11"/>
      <c r="WDX12" s="11"/>
      <c r="WDY12" s="11"/>
      <c r="WDZ12" s="11"/>
      <c r="WEA12" s="11"/>
      <c r="WEB12" s="11"/>
      <c r="WEC12" s="11"/>
      <c r="WED12" s="11"/>
      <c r="WEE12" s="11"/>
      <c r="WEF12" s="11"/>
      <c r="WEG12" s="11"/>
      <c r="WEH12" s="11"/>
      <c r="WEI12" s="11"/>
      <c r="WEJ12" s="11"/>
      <c r="WEK12" s="11"/>
      <c r="WEL12" s="11"/>
      <c r="WEM12" s="11"/>
      <c r="WEN12" s="11"/>
      <c r="WEO12" s="11"/>
      <c r="WEP12" s="11"/>
      <c r="WEQ12" s="11"/>
      <c r="WER12" s="11"/>
      <c r="WES12" s="11"/>
      <c r="WET12" s="11"/>
      <c r="WEU12" s="11"/>
      <c r="WEV12" s="11"/>
      <c r="WEW12" s="11"/>
      <c r="WEX12" s="11"/>
      <c r="WEY12" s="11"/>
      <c r="WEZ12" s="11"/>
      <c r="WFA12" s="11"/>
      <c r="WFB12" s="11"/>
      <c r="WFC12" s="11"/>
      <c r="WFD12" s="11"/>
      <c r="WFE12" s="11"/>
      <c r="WFF12" s="11"/>
      <c r="WFG12" s="11"/>
      <c r="WFH12" s="11"/>
      <c r="WFI12" s="11"/>
      <c r="WFJ12" s="11"/>
      <c r="WFK12" s="11"/>
      <c r="WFL12" s="11"/>
      <c r="WFM12" s="11"/>
      <c r="WFN12" s="11"/>
      <c r="WFO12" s="11"/>
      <c r="WFP12" s="11"/>
      <c r="WFQ12" s="11"/>
      <c r="WFR12" s="11"/>
      <c r="WFS12" s="11"/>
      <c r="WFT12" s="11"/>
      <c r="WFU12" s="11"/>
      <c r="WFV12" s="11"/>
      <c r="WFW12" s="11"/>
      <c r="WFX12" s="11"/>
      <c r="WFY12" s="11"/>
      <c r="WFZ12" s="11"/>
      <c r="WGA12" s="11"/>
      <c r="WGB12" s="11"/>
      <c r="WGC12" s="11"/>
      <c r="WGD12" s="11"/>
      <c r="WGE12" s="11"/>
      <c r="WGF12" s="11"/>
      <c r="WGG12" s="11"/>
      <c r="WGH12" s="11"/>
      <c r="WGI12" s="11"/>
      <c r="WGJ12" s="11"/>
      <c r="WGK12" s="11"/>
      <c r="WGL12" s="11"/>
      <c r="WGM12" s="11"/>
      <c r="WGN12" s="11"/>
      <c r="WGO12" s="11"/>
      <c r="WGP12" s="11"/>
      <c r="WGQ12" s="11"/>
      <c r="WGR12" s="11"/>
      <c r="WGS12" s="11"/>
      <c r="WGT12" s="11"/>
      <c r="WGU12" s="11"/>
      <c r="WGV12" s="11"/>
      <c r="WGW12" s="11"/>
      <c r="WGX12" s="11"/>
      <c r="WGY12" s="11"/>
      <c r="WGZ12" s="11"/>
      <c r="WHA12" s="11"/>
      <c r="WHB12" s="11"/>
      <c r="WHC12" s="11"/>
      <c r="WHD12" s="11"/>
      <c r="WHE12" s="11"/>
      <c r="WHF12" s="11"/>
      <c r="WHG12" s="11"/>
      <c r="WHH12" s="11"/>
      <c r="WHI12" s="11"/>
      <c r="WHJ12" s="11"/>
      <c r="WHK12" s="11"/>
      <c r="WHL12" s="11"/>
      <c r="WHM12" s="11"/>
      <c r="WHN12" s="11"/>
      <c r="WHO12" s="11"/>
      <c r="WHP12" s="11"/>
      <c r="WHQ12" s="11"/>
      <c r="WHR12" s="11"/>
      <c r="WHS12" s="11"/>
      <c r="WHT12" s="11"/>
      <c r="WHU12" s="11"/>
      <c r="WHV12" s="11"/>
      <c r="WHW12" s="11"/>
      <c r="WHX12" s="11"/>
      <c r="WHY12" s="11"/>
      <c r="WHZ12" s="11"/>
      <c r="WIA12" s="11"/>
      <c r="WIB12" s="11"/>
      <c r="WIC12" s="11"/>
      <c r="WID12" s="11"/>
      <c r="WIE12" s="11"/>
      <c r="WIF12" s="11"/>
      <c r="WIG12" s="11"/>
      <c r="WIH12" s="11"/>
      <c r="WII12" s="11"/>
      <c r="WIJ12" s="11"/>
      <c r="WIK12" s="11"/>
      <c r="WIL12" s="11"/>
      <c r="WIM12" s="11"/>
      <c r="WIN12" s="11"/>
      <c r="WIO12" s="11"/>
      <c r="WIP12" s="11"/>
      <c r="WIQ12" s="11"/>
      <c r="WIR12" s="11"/>
      <c r="WIS12" s="11"/>
      <c r="WIT12" s="11"/>
      <c r="WIU12" s="11"/>
      <c r="WIV12" s="11"/>
      <c r="WIW12" s="11"/>
      <c r="WIX12" s="11"/>
      <c r="WIY12" s="11"/>
      <c r="WIZ12" s="11"/>
      <c r="WJA12" s="11"/>
      <c r="WJB12" s="11"/>
      <c r="WJC12" s="11"/>
      <c r="WJD12" s="11"/>
      <c r="WJE12" s="11"/>
      <c r="WJF12" s="11"/>
      <c r="WJG12" s="11"/>
      <c r="WJH12" s="11"/>
      <c r="WJI12" s="11"/>
      <c r="WJJ12" s="11"/>
      <c r="WJK12" s="11"/>
      <c r="WJL12" s="11"/>
      <c r="WJM12" s="11"/>
      <c r="WJN12" s="11"/>
      <c r="WJO12" s="11"/>
      <c r="WJP12" s="11"/>
      <c r="WJQ12" s="11"/>
      <c r="WJR12" s="11"/>
      <c r="WJS12" s="11"/>
      <c r="WJT12" s="11"/>
      <c r="WJU12" s="11"/>
      <c r="WJV12" s="11"/>
      <c r="WJW12" s="11"/>
      <c r="WJX12" s="11"/>
      <c r="WJY12" s="11"/>
      <c r="WJZ12" s="11"/>
      <c r="WKA12" s="11"/>
      <c r="WKB12" s="11"/>
      <c r="WKC12" s="11"/>
      <c r="WKD12" s="11"/>
      <c r="WKE12" s="11"/>
      <c r="WKF12" s="11"/>
      <c r="WKG12" s="11"/>
      <c r="WKH12" s="11"/>
      <c r="WKI12" s="11"/>
      <c r="WKJ12" s="11"/>
      <c r="WKK12" s="11"/>
      <c r="WKL12" s="11"/>
      <c r="WKM12" s="11"/>
      <c r="WKN12" s="11"/>
      <c r="WKO12" s="11"/>
      <c r="WKP12" s="11"/>
      <c r="WKQ12" s="11"/>
      <c r="WKR12" s="11"/>
      <c r="WKS12" s="11"/>
      <c r="WKT12" s="11"/>
      <c r="WKU12" s="11"/>
      <c r="WKV12" s="11"/>
      <c r="WKW12" s="11"/>
      <c r="WKX12" s="11"/>
      <c r="WKY12" s="11"/>
      <c r="WKZ12" s="11"/>
      <c r="WLA12" s="11"/>
      <c r="WLB12" s="11"/>
      <c r="WLC12" s="11"/>
      <c r="WLD12" s="11"/>
      <c r="WLE12" s="11"/>
      <c r="WLF12" s="11"/>
      <c r="WLG12" s="11"/>
      <c r="WLH12" s="11"/>
      <c r="WLI12" s="11"/>
      <c r="WLJ12" s="11"/>
      <c r="WLK12" s="11"/>
      <c r="WLL12" s="11"/>
      <c r="WLM12" s="11"/>
      <c r="WLN12" s="11"/>
      <c r="WLO12" s="11"/>
      <c r="WLP12" s="11"/>
      <c r="WLQ12" s="11"/>
      <c r="WLR12" s="11"/>
      <c r="WLS12" s="11"/>
      <c r="WLT12" s="11"/>
      <c r="WLU12" s="11"/>
      <c r="WLV12" s="11"/>
      <c r="WLW12" s="11"/>
      <c r="WLX12" s="11"/>
      <c r="WLY12" s="11"/>
      <c r="WLZ12" s="11"/>
      <c r="WMA12" s="11"/>
      <c r="WMB12" s="11"/>
      <c r="WMC12" s="11"/>
      <c r="WMD12" s="11"/>
      <c r="WME12" s="11"/>
      <c r="WMF12" s="11"/>
      <c r="WMG12" s="11"/>
      <c r="WMH12" s="11"/>
      <c r="WMI12" s="11"/>
      <c r="WMJ12" s="11"/>
      <c r="WMK12" s="11"/>
      <c r="WML12" s="11"/>
      <c r="WMM12" s="11"/>
      <c r="WMN12" s="11"/>
      <c r="WMO12" s="11"/>
      <c r="WMP12" s="11"/>
      <c r="WMQ12" s="11"/>
      <c r="WMR12" s="11"/>
      <c r="WMS12" s="11"/>
      <c r="WMT12" s="11"/>
      <c r="WMU12" s="11"/>
      <c r="WMV12" s="11"/>
      <c r="WMW12" s="11"/>
      <c r="WMX12" s="11"/>
      <c r="WMY12" s="11"/>
      <c r="WMZ12" s="11"/>
      <c r="WNA12" s="11"/>
      <c r="WNB12" s="11"/>
      <c r="WNC12" s="11"/>
      <c r="WND12" s="11"/>
      <c r="WNE12" s="11"/>
      <c r="WNF12" s="11"/>
      <c r="WNG12" s="11"/>
      <c r="WNH12" s="11"/>
      <c r="WNI12" s="11"/>
      <c r="WNJ12" s="11"/>
      <c r="WNK12" s="11"/>
      <c r="WNL12" s="11"/>
      <c r="WNM12" s="11"/>
      <c r="WNN12" s="11"/>
      <c r="WNO12" s="11"/>
      <c r="WNP12" s="11"/>
      <c r="WNQ12" s="11"/>
      <c r="WNR12" s="11"/>
      <c r="WNS12" s="11"/>
      <c r="WNT12" s="11"/>
      <c r="WNU12" s="11"/>
      <c r="WNV12" s="11"/>
      <c r="WNW12" s="11"/>
      <c r="WNX12" s="11"/>
      <c r="WNY12" s="11"/>
      <c r="WNZ12" s="11"/>
      <c r="WOA12" s="11"/>
      <c r="WOB12" s="11"/>
      <c r="WOC12" s="11"/>
      <c r="WOD12" s="11"/>
      <c r="WOE12" s="11"/>
      <c r="WOF12" s="11"/>
      <c r="WOG12" s="11"/>
      <c r="WOH12" s="11"/>
      <c r="WOI12" s="11"/>
      <c r="WOJ12" s="11"/>
      <c r="WOK12" s="11"/>
      <c r="WOL12" s="11"/>
      <c r="WOM12" s="11"/>
      <c r="WON12" s="11"/>
      <c r="WOO12" s="11"/>
      <c r="WOP12" s="11"/>
      <c r="WOQ12" s="11"/>
      <c r="WOR12" s="11"/>
      <c r="WOS12" s="11"/>
      <c r="WOT12" s="11"/>
      <c r="WOU12" s="11"/>
      <c r="WOV12" s="11"/>
      <c r="WOW12" s="11"/>
      <c r="WOX12" s="11"/>
      <c r="WOY12" s="11"/>
      <c r="WOZ12" s="11"/>
      <c r="WPA12" s="11"/>
      <c r="WPB12" s="11"/>
      <c r="WPC12" s="11"/>
      <c r="WPD12" s="11"/>
      <c r="WPE12" s="11"/>
      <c r="WPF12" s="11"/>
      <c r="WPG12" s="11"/>
      <c r="WPH12" s="11"/>
      <c r="WPI12" s="11"/>
      <c r="WPJ12" s="11"/>
      <c r="WPK12" s="11"/>
      <c r="WPL12" s="11"/>
      <c r="WPM12" s="11"/>
      <c r="WPN12" s="11"/>
      <c r="WPO12" s="11"/>
      <c r="WPP12" s="11"/>
      <c r="WPQ12" s="11"/>
      <c r="WPR12" s="11"/>
      <c r="WPS12" s="11"/>
      <c r="WPT12" s="11"/>
      <c r="WPU12" s="11"/>
      <c r="WPV12" s="11"/>
      <c r="WPW12" s="11"/>
      <c r="WPX12" s="11"/>
      <c r="WPY12" s="11"/>
      <c r="WPZ12" s="11"/>
      <c r="WQA12" s="11"/>
      <c r="WQB12" s="11"/>
      <c r="WQC12" s="11"/>
      <c r="WQD12" s="11"/>
      <c r="WQE12" s="11"/>
      <c r="WQF12" s="11"/>
      <c r="WQG12" s="11"/>
      <c r="WQH12" s="11"/>
      <c r="WQI12" s="11"/>
      <c r="WQJ12" s="11"/>
      <c r="WQK12" s="11"/>
      <c r="WQL12" s="11"/>
      <c r="WQM12" s="11"/>
      <c r="WQN12" s="11"/>
      <c r="WQO12" s="11"/>
      <c r="WQP12" s="11"/>
      <c r="WQQ12" s="11"/>
      <c r="WQR12" s="11"/>
      <c r="WQS12" s="11"/>
      <c r="WQT12" s="11"/>
      <c r="WQU12" s="11"/>
      <c r="WQV12" s="11"/>
      <c r="WQW12" s="11"/>
      <c r="WQX12" s="11"/>
      <c r="WQY12" s="11"/>
      <c r="WQZ12" s="11"/>
      <c r="WRA12" s="11"/>
      <c r="WRB12" s="11"/>
      <c r="WRC12" s="11"/>
      <c r="WRD12" s="11"/>
      <c r="WRE12" s="11"/>
      <c r="WRF12" s="11"/>
      <c r="WRG12" s="11"/>
      <c r="WRH12" s="11"/>
      <c r="WRI12" s="11"/>
      <c r="WRJ12" s="11"/>
      <c r="WRK12" s="11"/>
      <c r="WRL12" s="11"/>
      <c r="WRM12" s="11"/>
      <c r="WRN12" s="11"/>
      <c r="WRO12" s="11"/>
      <c r="WRP12" s="11"/>
      <c r="WRQ12" s="11"/>
      <c r="WRR12" s="11"/>
      <c r="WRS12" s="11"/>
      <c r="WRT12" s="11"/>
      <c r="WRU12" s="11"/>
      <c r="WRV12" s="11"/>
      <c r="WRW12" s="11"/>
      <c r="WRX12" s="11"/>
      <c r="WRY12" s="11"/>
      <c r="WRZ12" s="11"/>
      <c r="WSA12" s="11"/>
      <c r="WSB12" s="11"/>
      <c r="WSC12" s="11"/>
      <c r="WSD12" s="11"/>
      <c r="WSE12" s="11"/>
      <c r="WSF12" s="11"/>
      <c r="WSG12" s="11"/>
      <c r="WSH12" s="11"/>
      <c r="WSI12" s="11"/>
      <c r="WSJ12" s="11"/>
      <c r="WSK12" s="11"/>
      <c r="WSL12" s="11"/>
      <c r="WSM12" s="11"/>
      <c r="WSN12" s="11"/>
      <c r="WSO12" s="11"/>
      <c r="WSP12" s="11"/>
      <c r="WSQ12" s="11"/>
      <c r="WSR12" s="11"/>
      <c r="WSS12" s="11"/>
      <c r="WST12" s="11"/>
      <c r="WSU12" s="11"/>
      <c r="WSV12" s="11"/>
      <c r="WSW12" s="11"/>
      <c r="WSX12" s="11"/>
      <c r="WSY12" s="11"/>
      <c r="WSZ12" s="11"/>
      <c r="WTA12" s="11"/>
      <c r="WTB12" s="11"/>
      <c r="WTC12" s="11"/>
      <c r="WTD12" s="11"/>
      <c r="WTE12" s="11"/>
      <c r="WTF12" s="11"/>
      <c r="WTG12" s="11"/>
      <c r="WTH12" s="11"/>
      <c r="WTI12" s="11"/>
      <c r="WTJ12" s="11"/>
      <c r="WTK12" s="11"/>
      <c r="WTL12" s="11"/>
      <c r="WTM12" s="11"/>
      <c r="WTN12" s="11"/>
      <c r="WTO12" s="11"/>
      <c r="WTP12" s="11"/>
      <c r="WTQ12" s="11"/>
      <c r="WTR12" s="11"/>
      <c r="WTS12" s="11"/>
      <c r="WTT12" s="11"/>
      <c r="WTU12" s="11"/>
      <c r="WTV12" s="11"/>
      <c r="WTW12" s="11"/>
      <c r="WTX12" s="11"/>
      <c r="WTY12" s="11"/>
      <c r="WTZ12" s="11"/>
      <c r="WUA12" s="11"/>
      <c r="WUB12" s="11"/>
      <c r="WUC12" s="11"/>
      <c r="WUD12" s="11"/>
      <c r="WUE12" s="11"/>
      <c r="WUF12" s="11"/>
      <c r="WUG12" s="11"/>
      <c r="WUH12" s="11"/>
      <c r="WUI12" s="11"/>
      <c r="WUJ12" s="11"/>
      <c r="WUK12" s="11"/>
      <c r="WUL12" s="11"/>
      <c r="WUM12" s="11"/>
      <c r="WUN12" s="11"/>
      <c r="WUO12" s="11"/>
      <c r="WUP12" s="11"/>
      <c r="WUQ12" s="11"/>
      <c r="WUR12" s="11"/>
      <c r="WUS12" s="11"/>
      <c r="WUT12" s="11"/>
      <c r="WUU12" s="11"/>
      <c r="WUV12" s="11"/>
      <c r="WUW12" s="11"/>
      <c r="WUX12" s="11"/>
      <c r="WUY12" s="11"/>
      <c r="WUZ12" s="11"/>
      <c r="WVA12" s="11"/>
      <c r="WVB12" s="11"/>
      <c r="WVC12" s="11"/>
      <c r="WVD12" s="11"/>
      <c r="WVE12" s="11"/>
      <c r="WVF12" s="11"/>
      <c r="WVG12" s="11"/>
      <c r="WVH12" s="11"/>
      <c r="WVI12" s="11"/>
      <c r="WVJ12" s="11"/>
      <c r="WVK12" s="11"/>
      <c r="WVL12" s="11"/>
      <c r="WVM12" s="11"/>
      <c r="WVN12" s="11"/>
      <c r="WVO12" s="11"/>
      <c r="WVP12" s="11"/>
      <c r="WVQ12" s="11"/>
      <c r="WVR12" s="11"/>
      <c r="WVS12" s="11"/>
      <c r="WVT12" s="11"/>
      <c r="WVU12" s="11"/>
      <c r="WVV12" s="11"/>
      <c r="WVW12" s="11"/>
      <c r="WVX12" s="11"/>
      <c r="WVY12" s="11"/>
      <c r="WVZ12" s="11"/>
      <c r="WWA12" s="11"/>
      <c r="WWB12" s="11"/>
      <c r="WWC12" s="11"/>
      <c r="WWD12" s="11"/>
      <c r="WWE12" s="11"/>
      <c r="WWF12" s="11"/>
      <c r="WWG12" s="11"/>
      <c r="WWH12" s="11"/>
      <c r="WWI12" s="11"/>
      <c r="WWJ12" s="11"/>
      <c r="WWK12" s="11"/>
      <c r="WWL12" s="11"/>
      <c r="WWM12" s="11"/>
      <c r="WWN12" s="11"/>
      <c r="WWO12" s="11"/>
      <c r="WWP12" s="11"/>
      <c r="WWQ12" s="11"/>
      <c r="WWR12" s="11"/>
      <c r="WWS12" s="11"/>
      <c r="WWT12" s="11"/>
      <c r="WWU12" s="11"/>
      <c r="WWV12" s="11"/>
      <c r="WWW12" s="11"/>
      <c r="WWX12" s="11"/>
      <c r="WWY12" s="11"/>
      <c r="WWZ12" s="11"/>
      <c r="WXA12" s="11"/>
      <c r="WXB12" s="11"/>
      <c r="WXC12" s="11"/>
      <c r="WXD12" s="11"/>
      <c r="WXE12" s="11"/>
      <c r="WXF12" s="11"/>
      <c r="WXG12" s="11"/>
      <c r="WXH12" s="11"/>
      <c r="WXI12" s="11"/>
      <c r="WXJ12" s="11"/>
      <c r="WXK12" s="11"/>
      <c r="WXL12" s="11"/>
      <c r="WXM12" s="11"/>
      <c r="WXN12" s="11"/>
      <c r="WXO12" s="11"/>
      <c r="WXP12" s="11"/>
      <c r="WXQ12" s="11"/>
      <c r="WXR12" s="11"/>
      <c r="WXS12" s="11"/>
      <c r="WXT12" s="11"/>
      <c r="WXU12" s="11"/>
      <c r="WXV12" s="11"/>
      <c r="WXW12" s="11"/>
      <c r="WXX12" s="11"/>
      <c r="WXY12" s="11"/>
      <c r="WXZ12" s="11"/>
      <c r="WYA12" s="11"/>
      <c r="WYB12" s="11"/>
      <c r="WYC12" s="11"/>
      <c r="WYD12" s="11"/>
      <c r="WYE12" s="11"/>
      <c r="WYF12" s="11"/>
      <c r="WYG12" s="11"/>
      <c r="WYH12" s="11"/>
      <c r="WYI12" s="11"/>
      <c r="WYJ12" s="11"/>
      <c r="WYK12" s="11"/>
      <c r="WYL12" s="11"/>
      <c r="WYM12" s="11"/>
      <c r="WYN12" s="11"/>
      <c r="WYO12" s="11"/>
      <c r="WYP12" s="11"/>
      <c r="WYQ12" s="11"/>
      <c r="WYR12" s="11"/>
      <c r="WYS12" s="11"/>
      <c r="WYT12" s="11"/>
      <c r="WYU12" s="11"/>
      <c r="WYV12" s="11"/>
      <c r="WYW12" s="11"/>
      <c r="WYX12" s="11"/>
      <c r="WYY12" s="11"/>
      <c r="WYZ12" s="11"/>
      <c r="WZA12" s="11"/>
      <c r="WZB12" s="11"/>
      <c r="WZC12" s="11"/>
      <c r="WZD12" s="11"/>
      <c r="WZE12" s="11"/>
      <c r="WZF12" s="11"/>
      <c r="WZG12" s="11"/>
      <c r="WZH12" s="11"/>
      <c r="WZI12" s="11"/>
      <c r="WZJ12" s="11"/>
      <c r="WZK12" s="11"/>
      <c r="WZL12" s="11"/>
      <c r="WZM12" s="11"/>
      <c r="WZN12" s="11"/>
      <c r="WZO12" s="11"/>
      <c r="WZP12" s="11"/>
      <c r="WZQ12" s="11"/>
      <c r="WZR12" s="11"/>
      <c r="WZS12" s="11"/>
      <c r="WZT12" s="11"/>
      <c r="WZU12" s="11"/>
      <c r="WZV12" s="11"/>
      <c r="WZW12" s="11"/>
      <c r="WZX12" s="11"/>
      <c r="WZY12" s="11"/>
      <c r="WZZ12" s="11"/>
      <c r="XAA12" s="11"/>
      <c r="XAB12" s="11"/>
      <c r="XAC12" s="11"/>
      <c r="XAD12" s="11"/>
      <c r="XAE12" s="11"/>
      <c r="XAF12" s="11"/>
      <c r="XAG12" s="11"/>
      <c r="XAH12" s="11"/>
      <c r="XAI12" s="11"/>
      <c r="XAJ12" s="11"/>
      <c r="XAK12" s="11"/>
      <c r="XAL12" s="11"/>
      <c r="XAM12" s="11"/>
      <c r="XAN12" s="11"/>
      <c r="XAO12" s="11"/>
      <c r="XAP12" s="11"/>
      <c r="XAQ12" s="11"/>
      <c r="XAR12" s="11"/>
      <c r="XAS12" s="11"/>
      <c r="XAT12" s="11"/>
      <c r="XAU12" s="11"/>
      <c r="XAV12" s="11"/>
      <c r="XAW12" s="11"/>
      <c r="XAX12" s="11"/>
      <c r="XAY12" s="11"/>
      <c r="XAZ12" s="11"/>
      <c r="XBA12" s="11"/>
      <c r="XBB12" s="11"/>
      <c r="XBC12" s="11"/>
      <c r="XBD12" s="11"/>
      <c r="XBE12" s="11"/>
      <c r="XBF12" s="11"/>
      <c r="XBG12" s="11"/>
      <c r="XBH12" s="11"/>
      <c r="XBI12" s="11"/>
      <c r="XBJ12" s="11"/>
      <c r="XBK12" s="11"/>
      <c r="XBL12" s="11"/>
      <c r="XBM12" s="11"/>
      <c r="XBN12" s="11"/>
      <c r="XBO12" s="11"/>
      <c r="XBP12" s="11"/>
      <c r="XBQ12" s="11"/>
      <c r="XBR12" s="11"/>
      <c r="XBS12" s="11"/>
      <c r="XBT12" s="11"/>
      <c r="XBU12" s="11"/>
      <c r="XBV12" s="11"/>
      <c r="XBW12" s="11"/>
      <c r="XBX12" s="11"/>
      <c r="XBY12" s="11"/>
      <c r="XBZ12" s="11"/>
      <c r="XCA12" s="11"/>
      <c r="XCB12" s="11"/>
      <c r="XCC12" s="11"/>
      <c r="XCD12" s="11"/>
      <c r="XCE12" s="11"/>
      <c r="XCF12" s="11"/>
      <c r="XCG12" s="11"/>
      <c r="XCH12" s="11"/>
      <c r="XCI12" s="11"/>
      <c r="XCJ12" s="11"/>
      <c r="XCK12" s="11"/>
      <c r="XCL12" s="11"/>
      <c r="XCM12" s="11"/>
      <c r="XCN12" s="11"/>
      <c r="XCO12" s="11"/>
      <c r="XCP12" s="11"/>
      <c r="XCQ12" s="11"/>
      <c r="XCR12" s="11"/>
      <c r="XCS12" s="11"/>
      <c r="XCT12" s="11"/>
      <c r="XCU12" s="11"/>
      <c r="XCV12" s="11"/>
      <c r="XCW12" s="11"/>
      <c r="XCX12" s="11"/>
      <c r="XCY12" s="11"/>
      <c r="XCZ12" s="11"/>
      <c r="XDA12" s="11"/>
      <c r="XDB12" s="11"/>
      <c r="XDC12" s="11"/>
      <c r="XDD12" s="11"/>
      <c r="XDE12" s="11"/>
      <c r="XDF12" s="11"/>
      <c r="XDG12" s="11"/>
      <c r="XDH12" s="11"/>
      <c r="XDI12" s="11"/>
      <c r="XDJ12" s="11"/>
      <c r="XDK12" s="11"/>
      <c r="XDL12" s="11"/>
      <c r="XDM12" s="11"/>
      <c r="XDN12" s="11"/>
      <c r="XDO12" s="11"/>
      <c r="XDP12" s="11"/>
      <c r="XDQ12" s="11"/>
      <c r="XDR12" s="11"/>
      <c r="XDS12" s="11"/>
      <c r="XDT12" s="11"/>
      <c r="XDU12" s="11"/>
      <c r="XDV12" s="11"/>
      <c r="XDW12" s="11"/>
      <c r="XDX12" s="11"/>
      <c r="XDY12" s="11"/>
      <c r="XDZ12" s="11"/>
      <c r="XEA12" s="11"/>
      <c r="XEB12" s="11"/>
      <c r="XEC12" s="11"/>
      <c r="XED12" s="11"/>
      <c r="XEE12" s="11"/>
      <c r="XEF12" s="11"/>
      <c r="XEG12" s="11"/>
      <c r="XEH12" s="11"/>
      <c r="XEI12" s="11"/>
      <c r="XEJ12" s="11"/>
      <c r="XEK12" s="11"/>
      <c r="XEL12" s="11"/>
      <c r="XEM12" s="11"/>
      <c r="XEN12" s="11"/>
      <c r="XEO12" s="11"/>
      <c r="XEP12" s="11"/>
      <c r="XEQ12" s="11"/>
      <c r="XER12" s="11"/>
      <c r="XES12" s="11"/>
      <c r="XET12" s="11"/>
      <c r="XEU12" s="11"/>
    </row>
    <row r="13" spans="1:16375" s="350" customFormat="1" ht="39.75" customHeight="1" x14ac:dyDescent="0.2">
      <c r="B13" s="747" t="s">
        <v>14723</v>
      </c>
      <c r="C13" s="747" t="s">
        <v>16645</v>
      </c>
      <c r="D13" s="747" t="s">
        <v>1763</v>
      </c>
      <c r="E13" s="748" t="s">
        <v>390</v>
      </c>
      <c r="F13" s="749" t="s">
        <v>16663</v>
      </c>
      <c r="G13" s="747" t="s">
        <v>14791</v>
      </c>
      <c r="H13" s="763">
        <v>2000</v>
      </c>
      <c r="I13" s="759"/>
      <c r="J13" s="759">
        <f>ROUND((I13*1.2875),2)</f>
        <v>0</v>
      </c>
      <c r="K13" s="758">
        <f t="shared" si="0"/>
        <v>0</v>
      </c>
      <c r="L13" s="758">
        <f t="shared" si="1"/>
        <v>0</v>
      </c>
      <c r="M13" s="349"/>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11"/>
      <c r="IO13" s="11"/>
      <c r="IP13" s="11"/>
      <c r="IQ13" s="11"/>
      <c r="IR13" s="11"/>
      <c r="IS13" s="11"/>
      <c r="IT13" s="11"/>
      <c r="IU13" s="11"/>
      <c r="IV13" s="11"/>
      <c r="IW13" s="11"/>
      <c r="IX13" s="11"/>
      <c r="IY13" s="11"/>
      <c r="IZ13" s="11"/>
      <c r="JA13" s="11"/>
      <c r="JB13" s="11"/>
      <c r="JC13" s="11"/>
      <c r="JD13" s="11"/>
      <c r="JE13" s="11"/>
      <c r="JF13" s="11"/>
      <c r="JG13" s="11"/>
      <c r="JH13" s="11"/>
      <c r="JI13" s="11"/>
      <c r="JJ13" s="11"/>
      <c r="JK13" s="11"/>
      <c r="JL13" s="11"/>
      <c r="JM13" s="11"/>
      <c r="JN13" s="11"/>
      <c r="JO13" s="11"/>
      <c r="JP13" s="11"/>
      <c r="JQ13" s="11"/>
      <c r="JR13" s="11"/>
      <c r="JS13" s="11"/>
      <c r="JT13" s="11"/>
      <c r="JU13" s="11"/>
      <c r="JV13" s="11"/>
      <c r="JW13" s="11"/>
      <c r="JX13" s="11"/>
      <c r="JY13" s="11"/>
      <c r="JZ13" s="11"/>
      <c r="KA13" s="11"/>
      <c r="KB13" s="11"/>
      <c r="KC13" s="11"/>
      <c r="KD13" s="11"/>
      <c r="KE13" s="11"/>
      <c r="KF13" s="11"/>
      <c r="KG13" s="11"/>
      <c r="KH13" s="11"/>
      <c r="KI13" s="11"/>
      <c r="KJ13" s="11"/>
      <c r="KK13" s="11"/>
      <c r="KL13" s="11"/>
      <c r="KM13" s="11"/>
      <c r="KN13" s="11"/>
      <c r="KO13" s="11"/>
      <c r="KP13" s="11"/>
      <c r="KQ13" s="11"/>
      <c r="KR13" s="11"/>
      <c r="KS13" s="11"/>
      <c r="KT13" s="11"/>
      <c r="KU13" s="11"/>
      <c r="KV13" s="11"/>
      <c r="KW13" s="11"/>
      <c r="KX13" s="11"/>
      <c r="KY13" s="11"/>
      <c r="KZ13" s="11"/>
      <c r="LA13" s="11"/>
      <c r="LB13" s="11"/>
      <c r="LC13" s="11"/>
      <c r="LD13" s="11"/>
      <c r="LE13" s="11"/>
      <c r="LF13" s="11"/>
      <c r="LG13" s="11"/>
      <c r="LH13" s="11"/>
      <c r="LI13" s="11"/>
      <c r="LJ13" s="11"/>
      <c r="LK13" s="11"/>
      <c r="LL13" s="11"/>
      <c r="LM13" s="11"/>
      <c r="LN13" s="11"/>
      <c r="LO13" s="11"/>
      <c r="LP13" s="11"/>
      <c r="LQ13" s="11"/>
      <c r="LR13" s="11"/>
      <c r="LS13" s="11"/>
      <c r="LT13" s="11"/>
      <c r="LU13" s="11"/>
      <c r="LV13" s="11"/>
      <c r="LW13" s="11"/>
      <c r="LX13" s="11"/>
      <c r="LY13" s="11"/>
      <c r="LZ13" s="11"/>
      <c r="MA13" s="11"/>
      <c r="MB13" s="11"/>
      <c r="MC13" s="11"/>
      <c r="MD13" s="11"/>
      <c r="ME13" s="11"/>
      <c r="MF13" s="11"/>
      <c r="MG13" s="11"/>
      <c r="MH13" s="11"/>
      <c r="MI13" s="11"/>
      <c r="MJ13" s="11"/>
      <c r="MK13" s="11"/>
      <c r="ML13" s="11"/>
      <c r="MM13" s="11"/>
      <c r="MN13" s="11"/>
      <c r="MO13" s="11"/>
      <c r="MP13" s="11"/>
      <c r="MQ13" s="11"/>
      <c r="MR13" s="11"/>
      <c r="MS13" s="11"/>
      <c r="MT13" s="11"/>
      <c r="MU13" s="11"/>
      <c r="MV13" s="11"/>
      <c r="MW13" s="11"/>
      <c r="MX13" s="11"/>
      <c r="MY13" s="11"/>
      <c r="MZ13" s="11"/>
      <c r="NA13" s="11"/>
      <c r="NB13" s="11"/>
      <c r="NC13" s="11"/>
      <c r="ND13" s="11"/>
      <c r="NE13" s="11"/>
      <c r="NF13" s="11"/>
      <c r="NG13" s="11"/>
      <c r="NH13" s="11"/>
      <c r="NI13" s="11"/>
      <c r="NJ13" s="11"/>
      <c r="NK13" s="11"/>
      <c r="NL13" s="11"/>
      <c r="NM13" s="11"/>
      <c r="NN13" s="11"/>
      <c r="NO13" s="11"/>
      <c r="NP13" s="11"/>
      <c r="NQ13" s="11"/>
      <c r="NR13" s="11"/>
      <c r="NS13" s="11"/>
      <c r="NT13" s="11"/>
      <c r="NU13" s="11"/>
      <c r="NV13" s="11"/>
      <c r="NW13" s="11"/>
      <c r="NX13" s="11"/>
      <c r="NY13" s="11"/>
      <c r="NZ13" s="11"/>
      <c r="OA13" s="11"/>
      <c r="OB13" s="11"/>
      <c r="OC13" s="11"/>
      <c r="OD13" s="11"/>
      <c r="OE13" s="11"/>
      <c r="OF13" s="11"/>
      <c r="OG13" s="11"/>
      <c r="OH13" s="11"/>
      <c r="OI13" s="11"/>
      <c r="OJ13" s="11"/>
      <c r="OK13" s="11"/>
      <c r="OL13" s="11"/>
      <c r="OM13" s="11"/>
      <c r="ON13" s="11"/>
      <c r="OO13" s="11"/>
      <c r="OP13" s="11"/>
      <c r="OQ13" s="11"/>
      <c r="OR13" s="11"/>
      <c r="OS13" s="11"/>
      <c r="OT13" s="11"/>
      <c r="OU13" s="11"/>
      <c r="OV13" s="11"/>
      <c r="OW13" s="11"/>
      <c r="OX13" s="11"/>
      <c r="OY13" s="11"/>
      <c r="OZ13" s="11"/>
      <c r="PA13" s="11"/>
      <c r="PB13" s="11"/>
      <c r="PC13" s="11"/>
      <c r="PD13" s="11"/>
      <c r="PE13" s="11"/>
      <c r="PF13" s="11"/>
      <c r="PG13" s="11"/>
      <c r="PH13" s="11"/>
      <c r="PI13" s="11"/>
      <c r="PJ13" s="11"/>
      <c r="PK13" s="11"/>
      <c r="PL13" s="11"/>
      <c r="PM13" s="11"/>
      <c r="PN13" s="11"/>
      <c r="PO13" s="11"/>
      <c r="PP13" s="11"/>
      <c r="PQ13" s="11"/>
      <c r="PR13" s="11"/>
      <c r="PS13" s="11"/>
      <c r="PT13" s="11"/>
      <c r="PU13" s="11"/>
      <c r="PV13" s="11"/>
      <c r="PW13" s="11"/>
      <c r="PX13" s="11"/>
      <c r="PY13" s="11"/>
      <c r="PZ13" s="11"/>
      <c r="QA13" s="11"/>
      <c r="QB13" s="11"/>
      <c r="QC13" s="11"/>
      <c r="QD13" s="11"/>
      <c r="QE13" s="11"/>
      <c r="QF13" s="11"/>
      <c r="QG13" s="11"/>
      <c r="QH13" s="11"/>
      <c r="QI13" s="11"/>
      <c r="QJ13" s="11"/>
      <c r="QK13" s="11"/>
      <c r="QL13" s="11"/>
      <c r="QM13" s="11"/>
      <c r="QN13" s="11"/>
      <c r="QO13" s="11"/>
      <c r="QP13" s="11"/>
      <c r="QQ13" s="11"/>
      <c r="QR13" s="11"/>
      <c r="QS13" s="11"/>
      <c r="QT13" s="11"/>
      <c r="QU13" s="11"/>
      <c r="QV13" s="11"/>
      <c r="QW13" s="11"/>
      <c r="QX13" s="11"/>
      <c r="QY13" s="11"/>
      <c r="QZ13" s="11"/>
      <c r="RA13" s="11"/>
      <c r="RB13" s="11"/>
      <c r="RC13" s="11"/>
      <c r="RD13" s="11"/>
      <c r="RE13" s="11"/>
      <c r="RF13" s="11"/>
      <c r="RG13" s="11"/>
      <c r="RH13" s="11"/>
      <c r="RI13" s="11"/>
      <c r="RJ13" s="11"/>
      <c r="RK13" s="11"/>
      <c r="RL13" s="11"/>
      <c r="RM13" s="11"/>
      <c r="RN13" s="11"/>
      <c r="RO13" s="11"/>
      <c r="RP13" s="11"/>
      <c r="RQ13" s="11"/>
      <c r="RR13" s="11"/>
      <c r="RS13" s="11"/>
      <c r="RT13" s="11"/>
      <c r="RU13" s="11"/>
      <c r="RV13" s="11"/>
      <c r="RW13" s="11"/>
      <c r="RX13" s="11"/>
      <c r="RY13" s="11"/>
      <c r="RZ13" s="11"/>
      <c r="SA13" s="11"/>
      <c r="SB13" s="11"/>
      <c r="SC13" s="11"/>
      <c r="SD13" s="11"/>
      <c r="SE13" s="11"/>
      <c r="SF13" s="11"/>
      <c r="SG13" s="11"/>
      <c r="SH13" s="11"/>
      <c r="SI13" s="11"/>
      <c r="SJ13" s="11"/>
      <c r="SK13" s="11"/>
      <c r="SL13" s="11"/>
      <c r="SM13" s="11"/>
      <c r="SN13" s="11"/>
      <c r="SO13" s="11"/>
      <c r="SP13" s="11"/>
      <c r="SQ13" s="11"/>
      <c r="SR13" s="11"/>
      <c r="SS13" s="11"/>
      <c r="ST13" s="11"/>
      <c r="SU13" s="11"/>
      <c r="SV13" s="11"/>
      <c r="SW13" s="11"/>
      <c r="SX13" s="11"/>
      <c r="SY13" s="11"/>
      <c r="SZ13" s="11"/>
      <c r="TA13" s="11"/>
      <c r="TB13" s="11"/>
      <c r="TC13" s="11"/>
      <c r="TD13" s="11"/>
      <c r="TE13" s="11"/>
      <c r="TF13" s="11"/>
      <c r="TG13" s="11"/>
      <c r="TH13" s="11"/>
      <c r="TI13" s="11"/>
      <c r="TJ13" s="11"/>
      <c r="TK13" s="11"/>
      <c r="TL13" s="11"/>
      <c r="TM13" s="11"/>
      <c r="TN13" s="11"/>
      <c r="TO13" s="11"/>
      <c r="TP13" s="11"/>
      <c r="TQ13" s="11"/>
      <c r="TR13" s="11"/>
      <c r="TS13" s="11"/>
      <c r="TT13" s="11"/>
      <c r="TU13" s="11"/>
      <c r="TV13" s="11"/>
      <c r="TW13" s="11"/>
      <c r="TX13" s="11"/>
      <c r="TY13" s="11"/>
      <c r="TZ13" s="11"/>
      <c r="UA13" s="11"/>
      <c r="UB13" s="11"/>
      <c r="UC13" s="11"/>
      <c r="UD13" s="11"/>
      <c r="UE13" s="11"/>
      <c r="UF13" s="11"/>
      <c r="UG13" s="11"/>
      <c r="UH13" s="11"/>
      <c r="UI13" s="11"/>
      <c r="UJ13" s="11"/>
      <c r="UK13" s="11"/>
      <c r="UL13" s="11"/>
      <c r="UM13" s="11"/>
      <c r="UN13" s="11"/>
      <c r="UO13" s="11"/>
      <c r="UP13" s="11"/>
      <c r="UQ13" s="11"/>
      <c r="UR13" s="11"/>
      <c r="US13" s="11"/>
      <c r="UT13" s="11"/>
      <c r="UU13" s="11"/>
      <c r="UV13" s="11"/>
      <c r="UW13" s="11"/>
      <c r="UX13" s="11"/>
      <c r="UY13" s="11"/>
      <c r="UZ13" s="11"/>
      <c r="VA13" s="11"/>
      <c r="VB13" s="11"/>
      <c r="VC13" s="11"/>
      <c r="VD13" s="11"/>
      <c r="VE13" s="11"/>
      <c r="VF13" s="11"/>
      <c r="VG13" s="11"/>
      <c r="VH13" s="11"/>
      <c r="VI13" s="11"/>
      <c r="VJ13" s="11"/>
      <c r="VK13" s="11"/>
      <c r="VL13" s="11"/>
      <c r="VM13" s="11"/>
      <c r="VN13" s="11"/>
      <c r="VO13" s="11"/>
      <c r="VP13" s="11"/>
      <c r="VQ13" s="11"/>
      <c r="VR13" s="11"/>
      <c r="VS13" s="11"/>
      <c r="VT13" s="11"/>
      <c r="VU13" s="11"/>
      <c r="VV13" s="11"/>
      <c r="VW13" s="11"/>
      <c r="VX13" s="11"/>
      <c r="VY13" s="11"/>
      <c r="VZ13" s="11"/>
      <c r="WA13" s="11"/>
      <c r="WB13" s="11"/>
      <c r="WC13" s="11"/>
      <c r="WD13" s="11"/>
      <c r="WE13" s="11"/>
      <c r="WF13" s="11"/>
      <c r="WG13" s="11"/>
      <c r="WH13" s="11"/>
      <c r="WI13" s="11"/>
      <c r="WJ13" s="11"/>
      <c r="WK13" s="11"/>
      <c r="WL13" s="11"/>
      <c r="WM13" s="11"/>
      <c r="WN13" s="11"/>
      <c r="WO13" s="11"/>
      <c r="WP13" s="11"/>
      <c r="WQ13" s="11"/>
      <c r="WR13" s="11"/>
      <c r="WS13" s="11"/>
      <c r="WT13" s="11"/>
      <c r="WU13" s="11"/>
      <c r="WV13" s="11"/>
      <c r="WW13" s="11"/>
      <c r="WX13" s="11"/>
      <c r="WY13" s="11"/>
      <c r="WZ13" s="11"/>
      <c r="XA13" s="11"/>
      <c r="XB13" s="11"/>
      <c r="XC13" s="11"/>
      <c r="XD13" s="11"/>
      <c r="XE13" s="11"/>
      <c r="XF13" s="11"/>
      <c r="XG13" s="11"/>
      <c r="XH13" s="11"/>
      <c r="XI13" s="11"/>
      <c r="XJ13" s="11"/>
      <c r="XK13" s="11"/>
      <c r="XL13" s="11"/>
      <c r="XM13" s="11"/>
      <c r="XN13" s="11"/>
      <c r="XO13" s="11"/>
      <c r="XP13" s="11"/>
      <c r="XQ13" s="11"/>
      <c r="XR13" s="11"/>
      <c r="XS13" s="11"/>
      <c r="XT13" s="11"/>
      <c r="XU13" s="11"/>
      <c r="XV13" s="11"/>
      <c r="XW13" s="11"/>
      <c r="XX13" s="11"/>
      <c r="XY13" s="11"/>
      <c r="XZ13" s="11"/>
      <c r="YA13" s="11"/>
      <c r="YB13" s="11"/>
      <c r="YC13" s="11"/>
      <c r="YD13" s="11"/>
      <c r="YE13" s="11"/>
      <c r="YF13" s="11"/>
      <c r="YG13" s="11"/>
      <c r="YH13" s="11"/>
      <c r="YI13" s="11"/>
      <c r="YJ13" s="11"/>
      <c r="YK13" s="11"/>
      <c r="YL13" s="11"/>
      <c r="YM13" s="11"/>
      <c r="YN13" s="11"/>
      <c r="YO13" s="11"/>
      <c r="YP13" s="11"/>
      <c r="YQ13" s="11"/>
      <c r="YR13" s="11"/>
      <c r="YS13" s="11"/>
      <c r="YT13" s="11"/>
      <c r="YU13" s="11"/>
      <c r="YV13" s="11"/>
      <c r="YW13" s="11"/>
      <c r="YX13" s="11"/>
      <c r="YY13" s="11"/>
      <c r="YZ13" s="11"/>
      <c r="ZA13" s="11"/>
      <c r="ZB13" s="11"/>
      <c r="ZC13" s="11"/>
      <c r="ZD13" s="11"/>
      <c r="ZE13" s="11"/>
      <c r="ZF13" s="11"/>
      <c r="ZG13" s="11"/>
      <c r="ZH13" s="11"/>
      <c r="ZI13" s="11"/>
      <c r="ZJ13" s="11"/>
      <c r="ZK13" s="11"/>
      <c r="ZL13" s="11"/>
      <c r="ZM13" s="11"/>
      <c r="ZN13" s="11"/>
      <c r="ZO13" s="11"/>
      <c r="ZP13" s="11"/>
      <c r="ZQ13" s="11"/>
      <c r="ZR13" s="11"/>
      <c r="ZS13" s="11"/>
      <c r="ZT13" s="11"/>
      <c r="ZU13" s="11"/>
      <c r="ZV13" s="11"/>
      <c r="ZW13" s="11"/>
      <c r="ZX13" s="11"/>
      <c r="ZY13" s="11"/>
      <c r="ZZ13" s="11"/>
      <c r="AAA13" s="11"/>
      <c r="AAB13" s="11"/>
      <c r="AAC13" s="11"/>
      <c r="AAD13" s="11"/>
      <c r="AAE13" s="11"/>
      <c r="AAF13" s="11"/>
      <c r="AAG13" s="11"/>
      <c r="AAH13" s="11"/>
      <c r="AAI13" s="11"/>
      <c r="AAJ13" s="11"/>
      <c r="AAK13" s="11"/>
      <c r="AAL13" s="11"/>
      <c r="AAM13" s="11"/>
      <c r="AAN13" s="11"/>
      <c r="AAO13" s="11"/>
      <c r="AAP13" s="11"/>
      <c r="AAQ13" s="11"/>
      <c r="AAR13" s="11"/>
      <c r="AAS13" s="11"/>
      <c r="AAT13" s="11"/>
      <c r="AAU13" s="11"/>
      <c r="AAV13" s="11"/>
      <c r="AAW13" s="11"/>
      <c r="AAX13" s="11"/>
      <c r="AAY13" s="11"/>
      <c r="AAZ13" s="11"/>
      <c r="ABA13" s="11"/>
      <c r="ABB13" s="11"/>
      <c r="ABC13" s="11"/>
      <c r="ABD13" s="11"/>
      <c r="ABE13" s="11"/>
      <c r="ABF13" s="11"/>
      <c r="ABG13" s="11"/>
      <c r="ABH13" s="11"/>
      <c r="ABI13" s="11"/>
      <c r="ABJ13" s="11"/>
      <c r="ABK13" s="11"/>
      <c r="ABL13" s="11"/>
      <c r="ABM13" s="11"/>
      <c r="ABN13" s="11"/>
      <c r="ABO13" s="11"/>
      <c r="ABP13" s="11"/>
      <c r="ABQ13" s="11"/>
      <c r="ABR13" s="11"/>
      <c r="ABS13" s="11"/>
      <c r="ABT13" s="11"/>
      <c r="ABU13" s="11"/>
      <c r="ABV13" s="11"/>
      <c r="ABW13" s="11"/>
      <c r="ABX13" s="11"/>
      <c r="ABY13" s="11"/>
      <c r="ABZ13" s="11"/>
      <c r="ACA13" s="11"/>
      <c r="ACB13" s="11"/>
      <c r="ACC13" s="11"/>
      <c r="ACD13" s="11"/>
      <c r="ACE13" s="11"/>
      <c r="ACF13" s="11"/>
      <c r="ACG13" s="11"/>
      <c r="ACH13" s="11"/>
      <c r="ACI13" s="11"/>
      <c r="ACJ13" s="11"/>
      <c r="ACK13" s="11"/>
      <c r="ACL13" s="11"/>
      <c r="ACM13" s="11"/>
      <c r="ACN13" s="11"/>
      <c r="ACO13" s="11"/>
      <c r="ACP13" s="11"/>
      <c r="ACQ13" s="11"/>
      <c r="ACR13" s="11"/>
      <c r="ACS13" s="11"/>
      <c r="ACT13" s="11"/>
      <c r="ACU13" s="11"/>
      <c r="ACV13" s="11"/>
      <c r="ACW13" s="11"/>
      <c r="ACX13" s="11"/>
      <c r="ACY13" s="11"/>
      <c r="ACZ13" s="11"/>
      <c r="ADA13" s="11"/>
      <c r="ADB13" s="11"/>
      <c r="ADC13" s="11"/>
      <c r="ADD13" s="11"/>
      <c r="ADE13" s="11"/>
      <c r="ADF13" s="11"/>
      <c r="ADG13" s="11"/>
      <c r="ADH13" s="11"/>
      <c r="ADI13" s="11"/>
      <c r="ADJ13" s="11"/>
      <c r="ADK13" s="11"/>
      <c r="ADL13" s="11"/>
      <c r="ADM13" s="11"/>
      <c r="ADN13" s="11"/>
      <c r="ADO13" s="11"/>
      <c r="ADP13" s="11"/>
      <c r="ADQ13" s="11"/>
      <c r="ADR13" s="11"/>
      <c r="ADS13" s="11"/>
      <c r="ADT13" s="11"/>
      <c r="ADU13" s="11"/>
      <c r="ADV13" s="11"/>
      <c r="ADW13" s="11"/>
      <c r="ADX13" s="11"/>
      <c r="ADY13" s="11"/>
      <c r="ADZ13" s="11"/>
      <c r="AEA13" s="11"/>
      <c r="AEB13" s="11"/>
      <c r="AEC13" s="11"/>
      <c r="AED13" s="11"/>
      <c r="AEE13" s="11"/>
      <c r="AEF13" s="11"/>
      <c r="AEG13" s="11"/>
      <c r="AEH13" s="11"/>
      <c r="AEI13" s="11"/>
      <c r="AEJ13" s="11"/>
      <c r="AEK13" s="11"/>
      <c r="AEL13" s="11"/>
      <c r="AEM13" s="11"/>
      <c r="AEN13" s="11"/>
      <c r="AEO13" s="11"/>
      <c r="AEP13" s="11"/>
      <c r="AEQ13" s="11"/>
      <c r="AER13" s="11"/>
      <c r="AES13" s="11"/>
      <c r="AET13" s="11"/>
      <c r="AEU13" s="11"/>
      <c r="AEV13" s="11"/>
      <c r="AEW13" s="11"/>
      <c r="AEX13" s="11"/>
      <c r="AEY13" s="11"/>
      <c r="AEZ13" s="11"/>
      <c r="AFA13" s="11"/>
      <c r="AFB13" s="11"/>
      <c r="AFC13" s="11"/>
      <c r="AFD13" s="11"/>
      <c r="AFE13" s="11"/>
      <c r="AFF13" s="11"/>
      <c r="AFG13" s="11"/>
      <c r="AFH13" s="11"/>
      <c r="AFI13" s="11"/>
      <c r="AFJ13" s="11"/>
      <c r="AFK13" s="11"/>
      <c r="AFL13" s="11"/>
      <c r="AFM13" s="11"/>
      <c r="AFN13" s="11"/>
      <c r="AFO13" s="11"/>
      <c r="AFP13" s="11"/>
      <c r="AFQ13" s="11"/>
      <c r="AFR13" s="11"/>
      <c r="AFS13" s="11"/>
      <c r="AFT13" s="11"/>
      <c r="AFU13" s="11"/>
      <c r="AFV13" s="11"/>
      <c r="AFW13" s="11"/>
      <c r="AFX13" s="11"/>
      <c r="AFY13" s="11"/>
      <c r="AFZ13" s="11"/>
      <c r="AGA13" s="11"/>
      <c r="AGB13" s="11"/>
      <c r="AGC13" s="11"/>
      <c r="AGD13" s="11"/>
      <c r="AGE13" s="11"/>
      <c r="AGF13" s="11"/>
      <c r="AGG13" s="11"/>
      <c r="AGH13" s="11"/>
      <c r="AGI13" s="11"/>
      <c r="AGJ13" s="11"/>
      <c r="AGK13" s="11"/>
      <c r="AGL13" s="11"/>
      <c r="AGM13" s="11"/>
      <c r="AGN13" s="11"/>
      <c r="AGO13" s="11"/>
      <c r="AGP13" s="11"/>
      <c r="AGQ13" s="11"/>
      <c r="AGR13" s="11"/>
      <c r="AGS13" s="11"/>
      <c r="AGT13" s="11"/>
      <c r="AGU13" s="11"/>
      <c r="AGV13" s="11"/>
      <c r="AGW13" s="11"/>
      <c r="AGX13" s="11"/>
      <c r="AGY13" s="11"/>
      <c r="AGZ13" s="11"/>
      <c r="AHA13" s="11"/>
      <c r="AHB13" s="11"/>
      <c r="AHC13" s="11"/>
      <c r="AHD13" s="11"/>
      <c r="AHE13" s="11"/>
      <c r="AHF13" s="11"/>
      <c r="AHG13" s="11"/>
      <c r="AHH13" s="11"/>
      <c r="AHI13" s="11"/>
      <c r="AHJ13" s="11"/>
      <c r="AHK13" s="11"/>
      <c r="AHL13" s="11"/>
      <c r="AHM13" s="11"/>
      <c r="AHN13" s="11"/>
      <c r="AHO13" s="11"/>
      <c r="AHP13" s="11"/>
      <c r="AHQ13" s="11"/>
      <c r="AHR13" s="11"/>
      <c r="AHS13" s="11"/>
      <c r="AHT13" s="11"/>
      <c r="AHU13" s="11"/>
      <c r="AHV13" s="11"/>
      <c r="AHW13" s="11"/>
      <c r="AHX13" s="11"/>
      <c r="AHY13" s="11"/>
      <c r="AHZ13" s="11"/>
      <c r="AIA13" s="11"/>
      <c r="AIB13" s="11"/>
      <c r="AIC13" s="11"/>
      <c r="AID13" s="11"/>
      <c r="AIE13" s="11"/>
      <c r="AIF13" s="11"/>
      <c r="AIG13" s="11"/>
      <c r="AIH13" s="11"/>
      <c r="AII13" s="11"/>
      <c r="AIJ13" s="11"/>
      <c r="AIK13" s="11"/>
      <c r="AIL13" s="11"/>
      <c r="AIM13" s="11"/>
      <c r="AIN13" s="11"/>
      <c r="AIO13" s="11"/>
      <c r="AIP13" s="11"/>
      <c r="AIQ13" s="11"/>
      <c r="AIR13" s="11"/>
      <c r="AIS13" s="11"/>
      <c r="AIT13" s="11"/>
      <c r="AIU13" s="11"/>
      <c r="AIV13" s="11"/>
      <c r="AIW13" s="11"/>
      <c r="AIX13" s="11"/>
      <c r="AIY13" s="11"/>
      <c r="AIZ13" s="11"/>
      <c r="AJA13" s="11"/>
      <c r="AJB13" s="11"/>
      <c r="AJC13" s="11"/>
      <c r="AJD13" s="11"/>
      <c r="AJE13" s="11"/>
      <c r="AJF13" s="11"/>
      <c r="AJG13" s="11"/>
      <c r="AJH13" s="11"/>
      <c r="AJI13" s="11"/>
      <c r="AJJ13" s="11"/>
      <c r="AJK13" s="11"/>
      <c r="AJL13" s="11"/>
      <c r="AJM13" s="11"/>
      <c r="AJN13" s="11"/>
      <c r="AJO13" s="11"/>
      <c r="AJP13" s="11"/>
      <c r="AJQ13" s="11"/>
      <c r="AJR13" s="11"/>
      <c r="AJS13" s="11"/>
      <c r="AJT13" s="11"/>
      <c r="AJU13" s="11"/>
      <c r="AJV13" s="11"/>
      <c r="AJW13" s="11"/>
      <c r="AJX13" s="11"/>
      <c r="AJY13" s="11"/>
      <c r="AJZ13" s="11"/>
      <c r="AKA13" s="11"/>
      <c r="AKB13" s="11"/>
      <c r="AKC13" s="11"/>
      <c r="AKD13" s="11"/>
      <c r="AKE13" s="11"/>
      <c r="AKF13" s="11"/>
      <c r="AKG13" s="11"/>
      <c r="AKH13" s="11"/>
      <c r="AKI13" s="11"/>
      <c r="AKJ13" s="11"/>
      <c r="AKK13" s="11"/>
      <c r="AKL13" s="11"/>
      <c r="AKM13" s="11"/>
      <c r="AKN13" s="11"/>
      <c r="AKO13" s="11"/>
      <c r="AKP13" s="11"/>
      <c r="AKQ13" s="11"/>
      <c r="AKR13" s="11"/>
      <c r="AKS13" s="11"/>
      <c r="AKT13" s="11"/>
      <c r="AKU13" s="11"/>
      <c r="AKV13" s="11"/>
      <c r="AKW13" s="11"/>
      <c r="AKX13" s="11"/>
      <c r="AKY13" s="11"/>
      <c r="AKZ13" s="11"/>
      <c r="ALA13" s="11"/>
      <c r="ALB13" s="11"/>
      <c r="ALC13" s="11"/>
      <c r="ALD13" s="11"/>
      <c r="ALE13" s="11"/>
      <c r="ALF13" s="11"/>
      <c r="ALG13" s="11"/>
      <c r="ALH13" s="11"/>
      <c r="ALI13" s="11"/>
      <c r="ALJ13" s="11"/>
      <c r="ALK13" s="11"/>
      <c r="ALL13" s="11"/>
      <c r="ALM13" s="11"/>
      <c r="ALN13" s="11"/>
      <c r="ALO13" s="11"/>
      <c r="ALP13" s="11"/>
      <c r="ALQ13" s="11"/>
      <c r="ALR13" s="11"/>
      <c r="ALS13" s="11"/>
      <c r="ALT13" s="11"/>
      <c r="ALU13" s="11"/>
      <c r="ALV13" s="11"/>
      <c r="ALW13" s="11"/>
      <c r="ALX13" s="11"/>
      <c r="ALY13" s="11"/>
      <c r="ALZ13" s="11"/>
      <c r="AMA13" s="11"/>
      <c r="AMB13" s="11"/>
      <c r="AMC13" s="11"/>
      <c r="AMD13" s="11"/>
      <c r="AME13" s="11"/>
      <c r="AMF13" s="11"/>
      <c r="AMG13" s="11"/>
      <c r="AMH13" s="11"/>
      <c r="AMI13" s="11"/>
      <c r="AMJ13" s="11"/>
      <c r="AMK13" s="11"/>
      <c r="AML13" s="11"/>
      <c r="AMM13" s="11"/>
      <c r="AMN13" s="11"/>
      <c r="AMO13" s="11"/>
      <c r="AMP13" s="11"/>
      <c r="AMQ13" s="11"/>
      <c r="AMR13" s="11"/>
      <c r="AMS13" s="11"/>
      <c r="AMT13" s="11"/>
      <c r="AMU13" s="11"/>
      <c r="AMV13" s="11"/>
      <c r="AMW13" s="11"/>
      <c r="AMX13" s="11"/>
      <c r="AMY13" s="11"/>
      <c r="AMZ13" s="11"/>
      <c r="ANA13" s="11"/>
      <c r="ANB13" s="11"/>
      <c r="ANC13" s="11"/>
      <c r="AND13" s="11"/>
      <c r="ANE13" s="11"/>
      <c r="ANF13" s="11"/>
      <c r="ANG13" s="11"/>
      <c r="ANH13" s="11"/>
      <c r="ANI13" s="11"/>
      <c r="ANJ13" s="11"/>
      <c r="ANK13" s="11"/>
      <c r="ANL13" s="11"/>
      <c r="ANM13" s="11"/>
      <c r="ANN13" s="11"/>
      <c r="ANO13" s="11"/>
      <c r="ANP13" s="11"/>
      <c r="ANQ13" s="11"/>
      <c r="ANR13" s="11"/>
      <c r="ANS13" s="11"/>
      <c r="ANT13" s="11"/>
      <c r="ANU13" s="11"/>
      <c r="ANV13" s="11"/>
      <c r="ANW13" s="11"/>
      <c r="ANX13" s="11"/>
      <c r="ANY13" s="11"/>
      <c r="ANZ13" s="11"/>
      <c r="AOA13" s="11"/>
      <c r="AOB13" s="11"/>
      <c r="AOC13" s="11"/>
      <c r="AOD13" s="11"/>
      <c r="AOE13" s="11"/>
      <c r="AOF13" s="11"/>
      <c r="AOG13" s="11"/>
      <c r="AOH13" s="11"/>
      <c r="AOI13" s="11"/>
      <c r="AOJ13" s="11"/>
      <c r="AOK13" s="11"/>
      <c r="AOL13" s="11"/>
      <c r="AOM13" s="11"/>
      <c r="AON13" s="11"/>
      <c r="AOO13" s="11"/>
      <c r="AOP13" s="11"/>
      <c r="AOQ13" s="11"/>
      <c r="AOR13" s="11"/>
      <c r="AOS13" s="11"/>
      <c r="AOT13" s="11"/>
      <c r="AOU13" s="11"/>
      <c r="AOV13" s="11"/>
      <c r="AOW13" s="11"/>
      <c r="AOX13" s="11"/>
      <c r="AOY13" s="11"/>
      <c r="AOZ13" s="11"/>
      <c r="APA13" s="11"/>
      <c r="APB13" s="11"/>
      <c r="APC13" s="11"/>
      <c r="APD13" s="11"/>
      <c r="APE13" s="11"/>
      <c r="APF13" s="11"/>
      <c r="APG13" s="11"/>
      <c r="APH13" s="11"/>
      <c r="API13" s="11"/>
      <c r="APJ13" s="11"/>
      <c r="APK13" s="11"/>
      <c r="APL13" s="11"/>
      <c r="APM13" s="11"/>
      <c r="APN13" s="11"/>
      <c r="APO13" s="11"/>
      <c r="APP13" s="11"/>
      <c r="APQ13" s="11"/>
      <c r="APR13" s="11"/>
      <c r="APS13" s="11"/>
      <c r="APT13" s="11"/>
      <c r="APU13" s="11"/>
      <c r="APV13" s="11"/>
      <c r="APW13" s="11"/>
      <c r="APX13" s="11"/>
      <c r="APY13" s="11"/>
      <c r="APZ13" s="11"/>
      <c r="AQA13" s="11"/>
      <c r="AQB13" s="11"/>
      <c r="AQC13" s="11"/>
      <c r="AQD13" s="11"/>
      <c r="AQE13" s="11"/>
      <c r="AQF13" s="11"/>
      <c r="AQG13" s="11"/>
      <c r="AQH13" s="11"/>
      <c r="AQI13" s="11"/>
      <c r="AQJ13" s="11"/>
      <c r="AQK13" s="11"/>
      <c r="AQL13" s="11"/>
      <c r="AQM13" s="11"/>
      <c r="AQN13" s="11"/>
      <c r="AQO13" s="11"/>
      <c r="AQP13" s="11"/>
      <c r="AQQ13" s="11"/>
      <c r="AQR13" s="11"/>
      <c r="AQS13" s="11"/>
      <c r="AQT13" s="11"/>
      <c r="AQU13" s="11"/>
      <c r="AQV13" s="11"/>
      <c r="AQW13" s="11"/>
      <c r="AQX13" s="11"/>
      <c r="AQY13" s="11"/>
      <c r="AQZ13" s="11"/>
      <c r="ARA13" s="11"/>
      <c r="ARB13" s="11"/>
      <c r="ARC13" s="11"/>
      <c r="ARD13" s="11"/>
      <c r="ARE13" s="11"/>
      <c r="ARF13" s="11"/>
      <c r="ARG13" s="11"/>
      <c r="ARH13" s="11"/>
      <c r="ARI13" s="11"/>
      <c r="ARJ13" s="11"/>
      <c r="ARK13" s="11"/>
      <c r="ARL13" s="11"/>
      <c r="ARM13" s="11"/>
      <c r="ARN13" s="11"/>
      <c r="ARO13" s="11"/>
      <c r="ARP13" s="11"/>
      <c r="ARQ13" s="11"/>
      <c r="ARR13" s="11"/>
      <c r="ARS13" s="11"/>
      <c r="ART13" s="11"/>
      <c r="ARU13" s="11"/>
      <c r="ARV13" s="11"/>
      <c r="ARW13" s="11"/>
      <c r="ARX13" s="11"/>
      <c r="ARY13" s="11"/>
      <c r="ARZ13" s="11"/>
      <c r="ASA13" s="11"/>
      <c r="ASB13" s="11"/>
      <c r="ASC13" s="11"/>
      <c r="ASD13" s="11"/>
      <c r="ASE13" s="11"/>
      <c r="ASF13" s="11"/>
      <c r="ASG13" s="11"/>
      <c r="ASH13" s="11"/>
      <c r="ASI13" s="11"/>
      <c r="ASJ13" s="11"/>
      <c r="ASK13" s="11"/>
      <c r="ASL13" s="11"/>
      <c r="ASM13" s="11"/>
      <c r="ASN13" s="11"/>
      <c r="ASO13" s="11"/>
      <c r="ASP13" s="11"/>
      <c r="ASQ13" s="11"/>
      <c r="ASR13" s="11"/>
      <c r="ASS13" s="11"/>
      <c r="AST13" s="11"/>
      <c r="ASU13" s="11"/>
      <c r="ASV13" s="11"/>
      <c r="ASW13" s="11"/>
      <c r="ASX13" s="11"/>
      <c r="ASY13" s="11"/>
      <c r="ASZ13" s="11"/>
      <c r="ATA13" s="11"/>
      <c r="ATB13" s="11"/>
      <c r="ATC13" s="11"/>
      <c r="ATD13" s="11"/>
      <c r="ATE13" s="11"/>
      <c r="ATF13" s="11"/>
      <c r="ATG13" s="11"/>
      <c r="ATH13" s="11"/>
      <c r="ATI13" s="11"/>
      <c r="ATJ13" s="11"/>
      <c r="ATK13" s="11"/>
      <c r="ATL13" s="11"/>
      <c r="ATM13" s="11"/>
      <c r="ATN13" s="11"/>
      <c r="ATO13" s="11"/>
      <c r="ATP13" s="11"/>
      <c r="ATQ13" s="11"/>
      <c r="ATR13" s="11"/>
      <c r="ATS13" s="11"/>
      <c r="ATT13" s="11"/>
      <c r="ATU13" s="11"/>
      <c r="ATV13" s="11"/>
      <c r="ATW13" s="11"/>
      <c r="ATX13" s="11"/>
      <c r="ATY13" s="11"/>
      <c r="ATZ13" s="11"/>
      <c r="AUA13" s="11"/>
      <c r="AUB13" s="11"/>
      <c r="AUC13" s="11"/>
      <c r="AUD13" s="11"/>
      <c r="AUE13" s="11"/>
      <c r="AUF13" s="11"/>
      <c r="AUG13" s="11"/>
      <c r="AUH13" s="11"/>
      <c r="AUI13" s="11"/>
      <c r="AUJ13" s="11"/>
      <c r="AUK13" s="11"/>
      <c r="AUL13" s="11"/>
      <c r="AUM13" s="11"/>
      <c r="AUN13" s="11"/>
      <c r="AUO13" s="11"/>
      <c r="AUP13" s="11"/>
      <c r="AUQ13" s="11"/>
      <c r="AUR13" s="11"/>
      <c r="AUS13" s="11"/>
      <c r="AUT13" s="11"/>
      <c r="AUU13" s="11"/>
      <c r="AUV13" s="11"/>
      <c r="AUW13" s="11"/>
      <c r="AUX13" s="11"/>
      <c r="AUY13" s="11"/>
      <c r="AUZ13" s="11"/>
      <c r="AVA13" s="11"/>
      <c r="AVB13" s="11"/>
      <c r="AVC13" s="11"/>
      <c r="AVD13" s="11"/>
      <c r="AVE13" s="11"/>
      <c r="AVF13" s="11"/>
      <c r="AVG13" s="11"/>
      <c r="AVH13" s="11"/>
      <c r="AVI13" s="11"/>
      <c r="AVJ13" s="11"/>
      <c r="AVK13" s="11"/>
      <c r="AVL13" s="11"/>
      <c r="AVM13" s="11"/>
      <c r="AVN13" s="11"/>
      <c r="AVO13" s="11"/>
      <c r="AVP13" s="11"/>
      <c r="AVQ13" s="11"/>
      <c r="AVR13" s="11"/>
      <c r="AVS13" s="11"/>
      <c r="AVT13" s="11"/>
      <c r="AVU13" s="11"/>
      <c r="AVV13" s="11"/>
      <c r="AVW13" s="11"/>
      <c r="AVX13" s="11"/>
      <c r="AVY13" s="11"/>
      <c r="AVZ13" s="11"/>
      <c r="AWA13" s="11"/>
      <c r="AWB13" s="11"/>
      <c r="AWC13" s="11"/>
      <c r="AWD13" s="11"/>
      <c r="AWE13" s="11"/>
      <c r="AWF13" s="11"/>
      <c r="AWG13" s="11"/>
      <c r="AWH13" s="11"/>
      <c r="AWI13" s="11"/>
      <c r="AWJ13" s="11"/>
      <c r="AWK13" s="11"/>
      <c r="AWL13" s="11"/>
      <c r="AWM13" s="11"/>
      <c r="AWN13" s="11"/>
      <c r="AWO13" s="11"/>
      <c r="AWP13" s="11"/>
      <c r="AWQ13" s="11"/>
      <c r="AWR13" s="11"/>
      <c r="AWS13" s="11"/>
      <c r="AWT13" s="11"/>
      <c r="AWU13" s="11"/>
      <c r="AWV13" s="11"/>
      <c r="AWW13" s="11"/>
      <c r="AWX13" s="11"/>
      <c r="AWY13" s="11"/>
      <c r="AWZ13" s="11"/>
      <c r="AXA13" s="11"/>
      <c r="AXB13" s="11"/>
      <c r="AXC13" s="11"/>
      <c r="AXD13" s="11"/>
      <c r="AXE13" s="11"/>
      <c r="AXF13" s="11"/>
      <c r="AXG13" s="11"/>
      <c r="AXH13" s="11"/>
      <c r="AXI13" s="11"/>
      <c r="AXJ13" s="11"/>
      <c r="AXK13" s="11"/>
      <c r="AXL13" s="11"/>
      <c r="AXM13" s="11"/>
      <c r="AXN13" s="11"/>
      <c r="AXO13" s="11"/>
      <c r="AXP13" s="11"/>
      <c r="AXQ13" s="11"/>
      <c r="AXR13" s="11"/>
      <c r="AXS13" s="11"/>
      <c r="AXT13" s="11"/>
      <c r="AXU13" s="11"/>
      <c r="AXV13" s="11"/>
      <c r="AXW13" s="11"/>
      <c r="AXX13" s="11"/>
      <c r="AXY13" s="11"/>
      <c r="AXZ13" s="11"/>
      <c r="AYA13" s="11"/>
      <c r="AYB13" s="11"/>
      <c r="AYC13" s="11"/>
      <c r="AYD13" s="11"/>
      <c r="AYE13" s="11"/>
      <c r="AYF13" s="11"/>
      <c r="AYG13" s="11"/>
      <c r="AYH13" s="11"/>
      <c r="AYI13" s="11"/>
      <c r="AYJ13" s="11"/>
      <c r="AYK13" s="11"/>
      <c r="AYL13" s="11"/>
      <c r="AYM13" s="11"/>
      <c r="AYN13" s="11"/>
      <c r="AYO13" s="11"/>
      <c r="AYP13" s="11"/>
      <c r="AYQ13" s="11"/>
      <c r="AYR13" s="11"/>
      <c r="AYS13" s="11"/>
      <c r="AYT13" s="11"/>
      <c r="AYU13" s="11"/>
      <c r="AYV13" s="11"/>
      <c r="AYW13" s="11"/>
      <c r="AYX13" s="11"/>
      <c r="AYY13" s="11"/>
      <c r="AYZ13" s="11"/>
      <c r="AZA13" s="11"/>
      <c r="AZB13" s="11"/>
      <c r="AZC13" s="11"/>
      <c r="AZD13" s="11"/>
      <c r="AZE13" s="11"/>
      <c r="AZF13" s="11"/>
      <c r="AZG13" s="11"/>
      <c r="AZH13" s="11"/>
      <c r="AZI13" s="11"/>
      <c r="AZJ13" s="11"/>
      <c r="AZK13" s="11"/>
      <c r="AZL13" s="11"/>
      <c r="AZM13" s="11"/>
      <c r="AZN13" s="11"/>
      <c r="AZO13" s="11"/>
      <c r="AZP13" s="11"/>
      <c r="AZQ13" s="11"/>
      <c r="AZR13" s="11"/>
      <c r="AZS13" s="11"/>
      <c r="AZT13" s="11"/>
      <c r="AZU13" s="11"/>
      <c r="AZV13" s="11"/>
      <c r="AZW13" s="11"/>
      <c r="AZX13" s="11"/>
      <c r="AZY13" s="11"/>
      <c r="AZZ13" s="11"/>
      <c r="BAA13" s="11"/>
      <c r="BAB13" s="11"/>
      <c r="BAC13" s="11"/>
      <c r="BAD13" s="11"/>
      <c r="BAE13" s="11"/>
      <c r="BAF13" s="11"/>
      <c r="BAG13" s="11"/>
      <c r="BAH13" s="11"/>
      <c r="BAI13" s="11"/>
      <c r="BAJ13" s="11"/>
      <c r="BAK13" s="11"/>
      <c r="BAL13" s="11"/>
      <c r="BAM13" s="11"/>
      <c r="BAN13" s="11"/>
      <c r="BAO13" s="11"/>
      <c r="BAP13" s="11"/>
      <c r="BAQ13" s="11"/>
      <c r="BAR13" s="11"/>
      <c r="BAS13" s="11"/>
      <c r="BAT13" s="11"/>
      <c r="BAU13" s="11"/>
      <c r="BAV13" s="11"/>
      <c r="BAW13" s="11"/>
      <c r="BAX13" s="11"/>
      <c r="BAY13" s="11"/>
      <c r="BAZ13" s="11"/>
      <c r="BBA13" s="11"/>
      <c r="BBB13" s="11"/>
      <c r="BBC13" s="11"/>
      <c r="BBD13" s="11"/>
      <c r="BBE13" s="11"/>
      <c r="BBF13" s="11"/>
      <c r="BBG13" s="11"/>
      <c r="BBH13" s="11"/>
      <c r="BBI13" s="11"/>
      <c r="BBJ13" s="11"/>
      <c r="BBK13" s="11"/>
      <c r="BBL13" s="11"/>
      <c r="BBM13" s="11"/>
      <c r="BBN13" s="11"/>
      <c r="BBO13" s="11"/>
      <c r="BBP13" s="11"/>
      <c r="BBQ13" s="11"/>
      <c r="BBR13" s="11"/>
      <c r="BBS13" s="11"/>
      <c r="BBT13" s="11"/>
      <c r="BBU13" s="11"/>
      <c r="BBV13" s="11"/>
      <c r="BBW13" s="11"/>
      <c r="BBX13" s="11"/>
      <c r="BBY13" s="11"/>
      <c r="BBZ13" s="11"/>
      <c r="BCA13" s="11"/>
      <c r="BCB13" s="11"/>
      <c r="BCC13" s="11"/>
      <c r="BCD13" s="11"/>
      <c r="BCE13" s="11"/>
      <c r="BCF13" s="11"/>
      <c r="BCG13" s="11"/>
      <c r="BCH13" s="11"/>
      <c r="BCI13" s="11"/>
      <c r="BCJ13" s="11"/>
      <c r="BCK13" s="11"/>
      <c r="BCL13" s="11"/>
      <c r="BCM13" s="11"/>
      <c r="BCN13" s="11"/>
      <c r="BCO13" s="11"/>
      <c r="BCP13" s="11"/>
      <c r="BCQ13" s="11"/>
      <c r="BCR13" s="11"/>
      <c r="BCS13" s="11"/>
      <c r="BCT13" s="11"/>
      <c r="BCU13" s="11"/>
      <c r="BCV13" s="11"/>
      <c r="BCW13" s="11"/>
      <c r="BCX13" s="11"/>
      <c r="BCY13" s="11"/>
      <c r="BCZ13" s="11"/>
      <c r="BDA13" s="11"/>
      <c r="BDB13" s="11"/>
      <c r="BDC13" s="11"/>
      <c r="BDD13" s="11"/>
      <c r="BDE13" s="11"/>
      <c r="BDF13" s="11"/>
      <c r="BDG13" s="11"/>
      <c r="BDH13" s="11"/>
      <c r="BDI13" s="11"/>
      <c r="BDJ13" s="11"/>
      <c r="BDK13" s="11"/>
      <c r="BDL13" s="11"/>
      <c r="BDM13" s="11"/>
      <c r="BDN13" s="11"/>
      <c r="BDO13" s="11"/>
      <c r="BDP13" s="11"/>
      <c r="BDQ13" s="11"/>
      <c r="BDR13" s="11"/>
      <c r="BDS13" s="11"/>
      <c r="BDT13" s="11"/>
      <c r="BDU13" s="11"/>
      <c r="BDV13" s="11"/>
      <c r="BDW13" s="11"/>
      <c r="BDX13" s="11"/>
      <c r="BDY13" s="11"/>
      <c r="BDZ13" s="11"/>
      <c r="BEA13" s="11"/>
      <c r="BEB13" s="11"/>
      <c r="BEC13" s="11"/>
      <c r="BED13" s="11"/>
      <c r="BEE13" s="11"/>
      <c r="BEF13" s="11"/>
      <c r="BEG13" s="11"/>
      <c r="BEH13" s="11"/>
      <c r="BEI13" s="11"/>
      <c r="BEJ13" s="11"/>
      <c r="BEK13" s="11"/>
      <c r="BEL13" s="11"/>
      <c r="BEM13" s="11"/>
      <c r="BEN13" s="11"/>
      <c r="BEO13" s="11"/>
      <c r="BEP13" s="11"/>
      <c r="BEQ13" s="11"/>
      <c r="BER13" s="11"/>
      <c r="BES13" s="11"/>
      <c r="BET13" s="11"/>
      <c r="BEU13" s="11"/>
      <c r="BEV13" s="11"/>
      <c r="BEW13" s="11"/>
      <c r="BEX13" s="11"/>
      <c r="BEY13" s="11"/>
      <c r="BEZ13" s="11"/>
      <c r="BFA13" s="11"/>
      <c r="BFB13" s="11"/>
      <c r="BFC13" s="11"/>
      <c r="BFD13" s="11"/>
      <c r="BFE13" s="11"/>
      <c r="BFF13" s="11"/>
      <c r="BFG13" s="11"/>
      <c r="BFH13" s="11"/>
      <c r="BFI13" s="11"/>
      <c r="BFJ13" s="11"/>
      <c r="BFK13" s="11"/>
      <c r="BFL13" s="11"/>
      <c r="BFM13" s="11"/>
      <c r="BFN13" s="11"/>
      <c r="BFO13" s="11"/>
      <c r="BFP13" s="11"/>
      <c r="BFQ13" s="11"/>
      <c r="BFR13" s="11"/>
      <c r="BFS13" s="11"/>
      <c r="BFT13" s="11"/>
      <c r="BFU13" s="11"/>
      <c r="BFV13" s="11"/>
      <c r="BFW13" s="11"/>
      <c r="BFX13" s="11"/>
      <c r="BFY13" s="11"/>
      <c r="BFZ13" s="11"/>
      <c r="BGA13" s="11"/>
      <c r="BGB13" s="11"/>
      <c r="BGC13" s="11"/>
      <c r="BGD13" s="11"/>
      <c r="BGE13" s="11"/>
      <c r="BGF13" s="11"/>
      <c r="BGG13" s="11"/>
      <c r="BGH13" s="11"/>
      <c r="BGI13" s="11"/>
      <c r="BGJ13" s="11"/>
      <c r="BGK13" s="11"/>
      <c r="BGL13" s="11"/>
      <c r="BGM13" s="11"/>
      <c r="BGN13" s="11"/>
      <c r="BGO13" s="11"/>
      <c r="BGP13" s="11"/>
      <c r="BGQ13" s="11"/>
      <c r="BGR13" s="11"/>
      <c r="BGS13" s="11"/>
      <c r="BGT13" s="11"/>
      <c r="BGU13" s="11"/>
      <c r="BGV13" s="11"/>
      <c r="BGW13" s="11"/>
      <c r="BGX13" s="11"/>
      <c r="BGY13" s="11"/>
      <c r="BGZ13" s="11"/>
      <c r="BHA13" s="11"/>
      <c r="BHB13" s="11"/>
      <c r="BHC13" s="11"/>
      <c r="BHD13" s="11"/>
      <c r="BHE13" s="11"/>
      <c r="BHF13" s="11"/>
      <c r="BHG13" s="11"/>
      <c r="BHH13" s="11"/>
      <c r="BHI13" s="11"/>
      <c r="BHJ13" s="11"/>
      <c r="BHK13" s="11"/>
      <c r="BHL13" s="11"/>
      <c r="BHM13" s="11"/>
      <c r="BHN13" s="11"/>
      <c r="BHO13" s="11"/>
      <c r="BHP13" s="11"/>
      <c r="BHQ13" s="11"/>
      <c r="BHR13" s="11"/>
      <c r="BHS13" s="11"/>
      <c r="BHT13" s="11"/>
      <c r="BHU13" s="11"/>
      <c r="BHV13" s="11"/>
      <c r="BHW13" s="11"/>
      <c r="BHX13" s="11"/>
      <c r="BHY13" s="11"/>
      <c r="BHZ13" s="11"/>
      <c r="BIA13" s="11"/>
      <c r="BIB13" s="11"/>
      <c r="BIC13" s="11"/>
      <c r="BID13" s="11"/>
      <c r="BIE13" s="11"/>
      <c r="BIF13" s="11"/>
      <c r="BIG13" s="11"/>
      <c r="BIH13" s="11"/>
      <c r="BII13" s="11"/>
      <c r="BIJ13" s="11"/>
      <c r="BIK13" s="11"/>
      <c r="BIL13" s="11"/>
      <c r="BIM13" s="11"/>
      <c r="BIN13" s="11"/>
      <c r="BIO13" s="11"/>
      <c r="BIP13" s="11"/>
      <c r="BIQ13" s="11"/>
      <c r="BIR13" s="11"/>
      <c r="BIS13" s="11"/>
      <c r="BIT13" s="11"/>
      <c r="BIU13" s="11"/>
      <c r="BIV13" s="11"/>
      <c r="BIW13" s="11"/>
      <c r="BIX13" s="11"/>
      <c r="BIY13" s="11"/>
      <c r="BIZ13" s="11"/>
      <c r="BJA13" s="11"/>
      <c r="BJB13" s="11"/>
      <c r="BJC13" s="11"/>
      <c r="BJD13" s="11"/>
      <c r="BJE13" s="11"/>
      <c r="BJF13" s="11"/>
      <c r="BJG13" s="11"/>
      <c r="BJH13" s="11"/>
      <c r="BJI13" s="11"/>
      <c r="BJJ13" s="11"/>
      <c r="BJK13" s="11"/>
      <c r="BJL13" s="11"/>
      <c r="BJM13" s="11"/>
      <c r="BJN13" s="11"/>
      <c r="BJO13" s="11"/>
      <c r="BJP13" s="11"/>
      <c r="BJQ13" s="11"/>
      <c r="BJR13" s="11"/>
      <c r="BJS13" s="11"/>
      <c r="BJT13" s="11"/>
      <c r="BJU13" s="11"/>
      <c r="BJV13" s="11"/>
      <c r="BJW13" s="11"/>
      <c r="BJX13" s="11"/>
      <c r="BJY13" s="11"/>
      <c r="BJZ13" s="11"/>
      <c r="BKA13" s="11"/>
      <c r="BKB13" s="11"/>
      <c r="BKC13" s="11"/>
      <c r="BKD13" s="11"/>
      <c r="BKE13" s="11"/>
      <c r="BKF13" s="11"/>
      <c r="BKG13" s="11"/>
      <c r="BKH13" s="11"/>
      <c r="BKI13" s="11"/>
      <c r="BKJ13" s="11"/>
      <c r="BKK13" s="11"/>
      <c r="BKL13" s="11"/>
      <c r="BKM13" s="11"/>
      <c r="BKN13" s="11"/>
      <c r="BKO13" s="11"/>
      <c r="BKP13" s="11"/>
      <c r="BKQ13" s="11"/>
      <c r="BKR13" s="11"/>
      <c r="BKS13" s="11"/>
      <c r="BKT13" s="11"/>
      <c r="BKU13" s="11"/>
      <c r="BKV13" s="11"/>
      <c r="BKW13" s="11"/>
      <c r="BKX13" s="11"/>
      <c r="BKY13" s="11"/>
      <c r="BKZ13" s="11"/>
      <c r="BLA13" s="11"/>
      <c r="BLB13" s="11"/>
      <c r="BLC13" s="11"/>
      <c r="BLD13" s="11"/>
      <c r="BLE13" s="11"/>
      <c r="BLF13" s="11"/>
      <c r="BLG13" s="11"/>
      <c r="BLH13" s="11"/>
      <c r="BLI13" s="11"/>
      <c r="BLJ13" s="11"/>
      <c r="BLK13" s="11"/>
      <c r="BLL13" s="11"/>
      <c r="BLM13" s="11"/>
      <c r="BLN13" s="11"/>
      <c r="BLO13" s="11"/>
      <c r="BLP13" s="11"/>
      <c r="BLQ13" s="11"/>
      <c r="BLR13" s="11"/>
      <c r="BLS13" s="11"/>
      <c r="BLT13" s="11"/>
      <c r="BLU13" s="11"/>
      <c r="BLV13" s="11"/>
      <c r="BLW13" s="11"/>
      <c r="BLX13" s="11"/>
      <c r="BLY13" s="11"/>
      <c r="BLZ13" s="11"/>
      <c r="BMA13" s="11"/>
      <c r="BMB13" s="11"/>
      <c r="BMC13" s="11"/>
      <c r="BMD13" s="11"/>
      <c r="BME13" s="11"/>
      <c r="BMF13" s="11"/>
      <c r="BMG13" s="11"/>
      <c r="BMH13" s="11"/>
      <c r="BMI13" s="11"/>
      <c r="BMJ13" s="11"/>
      <c r="BMK13" s="11"/>
      <c r="BML13" s="11"/>
      <c r="BMM13" s="11"/>
      <c r="BMN13" s="11"/>
      <c r="BMO13" s="11"/>
      <c r="BMP13" s="11"/>
      <c r="BMQ13" s="11"/>
      <c r="BMR13" s="11"/>
      <c r="BMS13" s="11"/>
      <c r="BMT13" s="11"/>
      <c r="BMU13" s="11"/>
      <c r="BMV13" s="11"/>
      <c r="BMW13" s="11"/>
      <c r="BMX13" s="11"/>
      <c r="BMY13" s="11"/>
      <c r="BMZ13" s="11"/>
      <c r="BNA13" s="11"/>
      <c r="BNB13" s="11"/>
      <c r="BNC13" s="11"/>
      <c r="BND13" s="11"/>
      <c r="BNE13" s="11"/>
      <c r="BNF13" s="11"/>
      <c r="BNG13" s="11"/>
      <c r="BNH13" s="11"/>
      <c r="BNI13" s="11"/>
      <c r="BNJ13" s="11"/>
      <c r="BNK13" s="11"/>
      <c r="BNL13" s="11"/>
      <c r="BNM13" s="11"/>
      <c r="BNN13" s="11"/>
      <c r="BNO13" s="11"/>
      <c r="BNP13" s="11"/>
      <c r="BNQ13" s="11"/>
      <c r="BNR13" s="11"/>
      <c r="BNS13" s="11"/>
      <c r="BNT13" s="11"/>
      <c r="BNU13" s="11"/>
      <c r="BNV13" s="11"/>
      <c r="BNW13" s="11"/>
      <c r="BNX13" s="11"/>
      <c r="BNY13" s="11"/>
      <c r="BNZ13" s="11"/>
      <c r="BOA13" s="11"/>
      <c r="BOB13" s="11"/>
      <c r="BOC13" s="11"/>
      <c r="BOD13" s="11"/>
      <c r="BOE13" s="11"/>
      <c r="BOF13" s="11"/>
      <c r="BOG13" s="11"/>
      <c r="BOH13" s="11"/>
      <c r="BOI13" s="11"/>
      <c r="BOJ13" s="11"/>
      <c r="BOK13" s="11"/>
      <c r="BOL13" s="11"/>
      <c r="BOM13" s="11"/>
      <c r="BON13" s="11"/>
      <c r="BOO13" s="11"/>
      <c r="BOP13" s="11"/>
      <c r="BOQ13" s="11"/>
      <c r="BOR13" s="11"/>
      <c r="BOS13" s="11"/>
      <c r="BOT13" s="11"/>
      <c r="BOU13" s="11"/>
      <c r="BOV13" s="11"/>
      <c r="BOW13" s="11"/>
      <c r="BOX13" s="11"/>
      <c r="BOY13" s="11"/>
      <c r="BOZ13" s="11"/>
      <c r="BPA13" s="11"/>
      <c r="BPB13" s="11"/>
      <c r="BPC13" s="11"/>
      <c r="BPD13" s="11"/>
      <c r="BPE13" s="11"/>
      <c r="BPF13" s="11"/>
      <c r="BPG13" s="11"/>
      <c r="BPH13" s="11"/>
      <c r="BPI13" s="11"/>
      <c r="BPJ13" s="11"/>
      <c r="BPK13" s="11"/>
      <c r="BPL13" s="11"/>
      <c r="BPM13" s="11"/>
      <c r="BPN13" s="11"/>
      <c r="BPO13" s="11"/>
      <c r="BPP13" s="11"/>
      <c r="BPQ13" s="11"/>
      <c r="BPR13" s="11"/>
      <c r="BPS13" s="11"/>
      <c r="BPT13" s="11"/>
      <c r="BPU13" s="11"/>
      <c r="BPV13" s="11"/>
      <c r="BPW13" s="11"/>
      <c r="BPX13" s="11"/>
      <c r="BPY13" s="11"/>
      <c r="BPZ13" s="11"/>
      <c r="BQA13" s="11"/>
      <c r="BQB13" s="11"/>
      <c r="BQC13" s="11"/>
      <c r="BQD13" s="11"/>
      <c r="BQE13" s="11"/>
      <c r="BQF13" s="11"/>
      <c r="BQG13" s="11"/>
      <c r="BQH13" s="11"/>
      <c r="BQI13" s="11"/>
      <c r="BQJ13" s="11"/>
      <c r="BQK13" s="11"/>
      <c r="BQL13" s="11"/>
      <c r="BQM13" s="11"/>
      <c r="BQN13" s="11"/>
      <c r="BQO13" s="11"/>
      <c r="BQP13" s="11"/>
      <c r="BQQ13" s="11"/>
      <c r="BQR13" s="11"/>
      <c r="BQS13" s="11"/>
      <c r="BQT13" s="11"/>
      <c r="BQU13" s="11"/>
      <c r="BQV13" s="11"/>
      <c r="BQW13" s="11"/>
      <c r="BQX13" s="11"/>
      <c r="BQY13" s="11"/>
      <c r="BQZ13" s="11"/>
      <c r="BRA13" s="11"/>
      <c r="BRB13" s="11"/>
      <c r="BRC13" s="11"/>
      <c r="BRD13" s="11"/>
      <c r="BRE13" s="11"/>
      <c r="BRF13" s="11"/>
      <c r="BRG13" s="11"/>
      <c r="BRH13" s="11"/>
      <c r="BRI13" s="11"/>
      <c r="BRJ13" s="11"/>
      <c r="BRK13" s="11"/>
      <c r="BRL13" s="11"/>
      <c r="BRM13" s="11"/>
      <c r="BRN13" s="11"/>
      <c r="BRO13" s="11"/>
      <c r="BRP13" s="11"/>
      <c r="BRQ13" s="11"/>
      <c r="BRR13" s="11"/>
      <c r="BRS13" s="11"/>
      <c r="BRT13" s="11"/>
      <c r="BRU13" s="11"/>
      <c r="BRV13" s="11"/>
      <c r="BRW13" s="11"/>
      <c r="BRX13" s="11"/>
      <c r="BRY13" s="11"/>
      <c r="BRZ13" s="11"/>
      <c r="BSA13" s="11"/>
      <c r="BSB13" s="11"/>
      <c r="BSC13" s="11"/>
      <c r="BSD13" s="11"/>
      <c r="BSE13" s="11"/>
      <c r="BSF13" s="11"/>
      <c r="BSG13" s="11"/>
      <c r="BSH13" s="11"/>
      <c r="BSI13" s="11"/>
      <c r="BSJ13" s="11"/>
      <c r="BSK13" s="11"/>
      <c r="BSL13" s="11"/>
      <c r="BSM13" s="11"/>
      <c r="BSN13" s="11"/>
      <c r="BSO13" s="11"/>
      <c r="BSP13" s="11"/>
      <c r="BSQ13" s="11"/>
      <c r="BSR13" s="11"/>
      <c r="BSS13" s="11"/>
      <c r="BST13" s="11"/>
      <c r="BSU13" s="11"/>
      <c r="BSV13" s="11"/>
      <c r="BSW13" s="11"/>
      <c r="BSX13" s="11"/>
      <c r="BSY13" s="11"/>
      <c r="BSZ13" s="11"/>
      <c r="BTA13" s="11"/>
      <c r="BTB13" s="11"/>
      <c r="BTC13" s="11"/>
      <c r="BTD13" s="11"/>
      <c r="BTE13" s="11"/>
      <c r="BTF13" s="11"/>
      <c r="BTG13" s="11"/>
      <c r="BTH13" s="11"/>
      <c r="BTI13" s="11"/>
      <c r="BTJ13" s="11"/>
      <c r="BTK13" s="11"/>
      <c r="BTL13" s="11"/>
      <c r="BTM13" s="11"/>
      <c r="BTN13" s="11"/>
      <c r="BTO13" s="11"/>
      <c r="BTP13" s="11"/>
      <c r="BTQ13" s="11"/>
      <c r="BTR13" s="11"/>
      <c r="BTS13" s="11"/>
      <c r="BTT13" s="11"/>
      <c r="BTU13" s="11"/>
      <c r="BTV13" s="11"/>
      <c r="BTW13" s="11"/>
      <c r="BTX13" s="11"/>
      <c r="BTY13" s="11"/>
      <c r="BTZ13" s="11"/>
      <c r="BUA13" s="11"/>
      <c r="BUB13" s="11"/>
      <c r="BUC13" s="11"/>
      <c r="BUD13" s="11"/>
      <c r="BUE13" s="11"/>
      <c r="BUF13" s="11"/>
      <c r="BUG13" s="11"/>
      <c r="BUH13" s="11"/>
      <c r="BUI13" s="11"/>
      <c r="BUJ13" s="11"/>
      <c r="BUK13" s="11"/>
      <c r="BUL13" s="11"/>
      <c r="BUM13" s="11"/>
      <c r="BUN13" s="11"/>
      <c r="BUO13" s="11"/>
      <c r="BUP13" s="11"/>
      <c r="BUQ13" s="11"/>
      <c r="BUR13" s="11"/>
      <c r="BUS13" s="11"/>
      <c r="BUT13" s="11"/>
      <c r="BUU13" s="11"/>
      <c r="BUV13" s="11"/>
      <c r="BUW13" s="11"/>
      <c r="BUX13" s="11"/>
      <c r="BUY13" s="11"/>
      <c r="BUZ13" s="11"/>
      <c r="BVA13" s="11"/>
      <c r="BVB13" s="11"/>
      <c r="BVC13" s="11"/>
      <c r="BVD13" s="11"/>
      <c r="BVE13" s="11"/>
      <c r="BVF13" s="11"/>
      <c r="BVG13" s="11"/>
      <c r="BVH13" s="11"/>
      <c r="BVI13" s="11"/>
      <c r="BVJ13" s="11"/>
      <c r="BVK13" s="11"/>
      <c r="BVL13" s="11"/>
      <c r="BVM13" s="11"/>
      <c r="BVN13" s="11"/>
      <c r="BVO13" s="11"/>
      <c r="BVP13" s="11"/>
      <c r="BVQ13" s="11"/>
      <c r="BVR13" s="11"/>
      <c r="BVS13" s="11"/>
      <c r="BVT13" s="11"/>
      <c r="BVU13" s="11"/>
      <c r="BVV13" s="11"/>
      <c r="BVW13" s="11"/>
      <c r="BVX13" s="11"/>
      <c r="BVY13" s="11"/>
      <c r="BVZ13" s="11"/>
      <c r="BWA13" s="11"/>
      <c r="BWB13" s="11"/>
      <c r="BWC13" s="11"/>
      <c r="BWD13" s="11"/>
      <c r="BWE13" s="11"/>
      <c r="BWF13" s="11"/>
      <c r="BWG13" s="11"/>
      <c r="BWH13" s="11"/>
      <c r="BWI13" s="11"/>
      <c r="BWJ13" s="11"/>
      <c r="BWK13" s="11"/>
      <c r="BWL13" s="11"/>
      <c r="BWM13" s="11"/>
      <c r="BWN13" s="11"/>
      <c r="BWO13" s="11"/>
      <c r="BWP13" s="11"/>
      <c r="BWQ13" s="11"/>
      <c r="BWR13" s="11"/>
      <c r="BWS13" s="11"/>
      <c r="BWT13" s="11"/>
      <c r="BWU13" s="11"/>
      <c r="BWV13" s="11"/>
      <c r="BWW13" s="11"/>
      <c r="BWX13" s="11"/>
      <c r="BWY13" s="11"/>
      <c r="BWZ13" s="11"/>
      <c r="BXA13" s="11"/>
      <c r="BXB13" s="11"/>
      <c r="BXC13" s="11"/>
      <c r="BXD13" s="11"/>
      <c r="BXE13" s="11"/>
      <c r="BXF13" s="11"/>
      <c r="BXG13" s="11"/>
      <c r="BXH13" s="11"/>
      <c r="BXI13" s="11"/>
      <c r="BXJ13" s="11"/>
      <c r="BXK13" s="11"/>
      <c r="BXL13" s="11"/>
      <c r="BXM13" s="11"/>
      <c r="BXN13" s="11"/>
      <c r="BXO13" s="11"/>
      <c r="BXP13" s="11"/>
      <c r="BXQ13" s="11"/>
      <c r="BXR13" s="11"/>
      <c r="BXS13" s="11"/>
      <c r="BXT13" s="11"/>
      <c r="BXU13" s="11"/>
      <c r="BXV13" s="11"/>
      <c r="BXW13" s="11"/>
      <c r="BXX13" s="11"/>
      <c r="BXY13" s="11"/>
      <c r="BXZ13" s="11"/>
      <c r="BYA13" s="11"/>
      <c r="BYB13" s="11"/>
      <c r="BYC13" s="11"/>
      <c r="BYD13" s="11"/>
      <c r="BYE13" s="11"/>
      <c r="BYF13" s="11"/>
      <c r="BYG13" s="11"/>
      <c r="BYH13" s="11"/>
      <c r="BYI13" s="11"/>
      <c r="BYJ13" s="11"/>
      <c r="BYK13" s="11"/>
      <c r="BYL13" s="11"/>
      <c r="BYM13" s="11"/>
      <c r="BYN13" s="11"/>
      <c r="BYO13" s="11"/>
      <c r="BYP13" s="11"/>
      <c r="BYQ13" s="11"/>
      <c r="BYR13" s="11"/>
      <c r="BYS13" s="11"/>
      <c r="BYT13" s="11"/>
      <c r="BYU13" s="11"/>
      <c r="BYV13" s="11"/>
      <c r="BYW13" s="11"/>
      <c r="BYX13" s="11"/>
      <c r="BYY13" s="11"/>
      <c r="BYZ13" s="11"/>
      <c r="BZA13" s="11"/>
      <c r="BZB13" s="11"/>
      <c r="BZC13" s="11"/>
      <c r="BZD13" s="11"/>
      <c r="BZE13" s="11"/>
      <c r="BZF13" s="11"/>
      <c r="BZG13" s="11"/>
      <c r="BZH13" s="11"/>
      <c r="BZI13" s="11"/>
      <c r="BZJ13" s="11"/>
      <c r="BZK13" s="11"/>
      <c r="BZL13" s="11"/>
      <c r="BZM13" s="11"/>
      <c r="BZN13" s="11"/>
      <c r="BZO13" s="11"/>
      <c r="BZP13" s="11"/>
      <c r="BZQ13" s="11"/>
      <c r="BZR13" s="11"/>
      <c r="BZS13" s="11"/>
      <c r="BZT13" s="11"/>
      <c r="BZU13" s="11"/>
      <c r="BZV13" s="11"/>
      <c r="BZW13" s="11"/>
      <c r="BZX13" s="11"/>
      <c r="BZY13" s="11"/>
      <c r="BZZ13" s="11"/>
      <c r="CAA13" s="11"/>
      <c r="CAB13" s="11"/>
      <c r="CAC13" s="11"/>
      <c r="CAD13" s="11"/>
      <c r="CAE13" s="11"/>
      <c r="CAF13" s="11"/>
      <c r="CAG13" s="11"/>
      <c r="CAH13" s="11"/>
      <c r="CAI13" s="11"/>
      <c r="CAJ13" s="11"/>
      <c r="CAK13" s="11"/>
      <c r="CAL13" s="11"/>
      <c r="CAM13" s="11"/>
      <c r="CAN13" s="11"/>
      <c r="CAO13" s="11"/>
      <c r="CAP13" s="11"/>
      <c r="CAQ13" s="11"/>
      <c r="CAR13" s="11"/>
      <c r="CAS13" s="11"/>
      <c r="CAT13" s="11"/>
      <c r="CAU13" s="11"/>
      <c r="CAV13" s="11"/>
      <c r="CAW13" s="11"/>
      <c r="CAX13" s="11"/>
      <c r="CAY13" s="11"/>
      <c r="CAZ13" s="11"/>
      <c r="CBA13" s="11"/>
      <c r="CBB13" s="11"/>
      <c r="CBC13" s="11"/>
      <c r="CBD13" s="11"/>
      <c r="CBE13" s="11"/>
      <c r="CBF13" s="11"/>
      <c r="CBG13" s="11"/>
      <c r="CBH13" s="11"/>
      <c r="CBI13" s="11"/>
      <c r="CBJ13" s="11"/>
      <c r="CBK13" s="11"/>
      <c r="CBL13" s="11"/>
      <c r="CBM13" s="11"/>
      <c r="CBN13" s="11"/>
      <c r="CBO13" s="11"/>
      <c r="CBP13" s="11"/>
      <c r="CBQ13" s="11"/>
      <c r="CBR13" s="11"/>
      <c r="CBS13" s="11"/>
      <c r="CBT13" s="11"/>
      <c r="CBU13" s="11"/>
      <c r="CBV13" s="11"/>
      <c r="CBW13" s="11"/>
      <c r="CBX13" s="11"/>
      <c r="CBY13" s="11"/>
      <c r="CBZ13" s="11"/>
      <c r="CCA13" s="11"/>
      <c r="CCB13" s="11"/>
      <c r="CCC13" s="11"/>
      <c r="CCD13" s="11"/>
      <c r="CCE13" s="11"/>
      <c r="CCF13" s="11"/>
      <c r="CCG13" s="11"/>
      <c r="CCH13" s="11"/>
      <c r="CCI13" s="11"/>
      <c r="CCJ13" s="11"/>
      <c r="CCK13" s="11"/>
      <c r="CCL13" s="11"/>
      <c r="CCM13" s="11"/>
      <c r="CCN13" s="11"/>
      <c r="CCO13" s="11"/>
      <c r="CCP13" s="11"/>
      <c r="CCQ13" s="11"/>
      <c r="CCR13" s="11"/>
      <c r="CCS13" s="11"/>
      <c r="CCT13" s="11"/>
      <c r="CCU13" s="11"/>
      <c r="CCV13" s="11"/>
      <c r="CCW13" s="11"/>
      <c r="CCX13" s="11"/>
      <c r="CCY13" s="11"/>
      <c r="CCZ13" s="11"/>
      <c r="CDA13" s="11"/>
      <c r="CDB13" s="11"/>
      <c r="CDC13" s="11"/>
      <c r="CDD13" s="11"/>
      <c r="CDE13" s="11"/>
      <c r="CDF13" s="11"/>
      <c r="CDG13" s="11"/>
      <c r="CDH13" s="11"/>
      <c r="CDI13" s="11"/>
      <c r="CDJ13" s="11"/>
      <c r="CDK13" s="11"/>
      <c r="CDL13" s="11"/>
      <c r="CDM13" s="11"/>
      <c r="CDN13" s="11"/>
      <c r="CDO13" s="11"/>
      <c r="CDP13" s="11"/>
      <c r="CDQ13" s="11"/>
      <c r="CDR13" s="11"/>
      <c r="CDS13" s="11"/>
      <c r="CDT13" s="11"/>
      <c r="CDU13" s="11"/>
      <c r="CDV13" s="11"/>
      <c r="CDW13" s="11"/>
      <c r="CDX13" s="11"/>
      <c r="CDY13" s="11"/>
      <c r="CDZ13" s="11"/>
      <c r="CEA13" s="11"/>
      <c r="CEB13" s="11"/>
      <c r="CEC13" s="11"/>
      <c r="CED13" s="11"/>
      <c r="CEE13" s="11"/>
      <c r="CEF13" s="11"/>
      <c r="CEG13" s="11"/>
      <c r="CEH13" s="11"/>
      <c r="CEI13" s="11"/>
      <c r="CEJ13" s="11"/>
      <c r="CEK13" s="11"/>
      <c r="CEL13" s="11"/>
      <c r="CEM13" s="11"/>
      <c r="CEN13" s="11"/>
      <c r="CEO13" s="11"/>
      <c r="CEP13" s="11"/>
      <c r="CEQ13" s="11"/>
      <c r="CER13" s="11"/>
      <c r="CES13" s="11"/>
      <c r="CET13" s="11"/>
      <c r="CEU13" s="11"/>
      <c r="CEV13" s="11"/>
      <c r="CEW13" s="11"/>
      <c r="CEX13" s="11"/>
      <c r="CEY13" s="11"/>
      <c r="CEZ13" s="11"/>
      <c r="CFA13" s="11"/>
      <c r="CFB13" s="11"/>
      <c r="CFC13" s="11"/>
      <c r="CFD13" s="11"/>
      <c r="CFE13" s="11"/>
      <c r="CFF13" s="11"/>
      <c r="CFG13" s="11"/>
      <c r="CFH13" s="11"/>
      <c r="CFI13" s="11"/>
      <c r="CFJ13" s="11"/>
      <c r="CFK13" s="11"/>
      <c r="CFL13" s="11"/>
      <c r="CFM13" s="11"/>
      <c r="CFN13" s="11"/>
      <c r="CFO13" s="11"/>
      <c r="CFP13" s="11"/>
      <c r="CFQ13" s="11"/>
      <c r="CFR13" s="11"/>
      <c r="CFS13" s="11"/>
      <c r="CFT13" s="11"/>
      <c r="CFU13" s="11"/>
      <c r="CFV13" s="11"/>
      <c r="CFW13" s="11"/>
      <c r="CFX13" s="11"/>
      <c r="CFY13" s="11"/>
      <c r="CFZ13" s="11"/>
      <c r="CGA13" s="11"/>
      <c r="CGB13" s="11"/>
      <c r="CGC13" s="11"/>
      <c r="CGD13" s="11"/>
      <c r="CGE13" s="11"/>
      <c r="CGF13" s="11"/>
      <c r="CGG13" s="11"/>
      <c r="CGH13" s="11"/>
      <c r="CGI13" s="11"/>
      <c r="CGJ13" s="11"/>
      <c r="CGK13" s="11"/>
      <c r="CGL13" s="11"/>
      <c r="CGM13" s="11"/>
      <c r="CGN13" s="11"/>
      <c r="CGO13" s="11"/>
      <c r="CGP13" s="11"/>
      <c r="CGQ13" s="11"/>
      <c r="CGR13" s="11"/>
      <c r="CGS13" s="11"/>
      <c r="CGT13" s="11"/>
      <c r="CGU13" s="11"/>
      <c r="CGV13" s="11"/>
      <c r="CGW13" s="11"/>
      <c r="CGX13" s="11"/>
      <c r="CGY13" s="11"/>
      <c r="CGZ13" s="11"/>
      <c r="CHA13" s="11"/>
      <c r="CHB13" s="11"/>
      <c r="CHC13" s="11"/>
      <c r="CHD13" s="11"/>
      <c r="CHE13" s="11"/>
      <c r="CHF13" s="11"/>
      <c r="CHG13" s="11"/>
      <c r="CHH13" s="11"/>
      <c r="CHI13" s="11"/>
      <c r="CHJ13" s="11"/>
      <c r="CHK13" s="11"/>
      <c r="CHL13" s="11"/>
      <c r="CHM13" s="11"/>
      <c r="CHN13" s="11"/>
      <c r="CHO13" s="11"/>
      <c r="CHP13" s="11"/>
      <c r="CHQ13" s="11"/>
      <c r="CHR13" s="11"/>
      <c r="CHS13" s="11"/>
      <c r="CHT13" s="11"/>
      <c r="CHU13" s="11"/>
      <c r="CHV13" s="11"/>
      <c r="CHW13" s="11"/>
      <c r="CHX13" s="11"/>
      <c r="CHY13" s="11"/>
      <c r="CHZ13" s="11"/>
      <c r="CIA13" s="11"/>
      <c r="CIB13" s="11"/>
      <c r="CIC13" s="11"/>
      <c r="CID13" s="11"/>
      <c r="CIE13" s="11"/>
      <c r="CIF13" s="11"/>
      <c r="CIG13" s="11"/>
      <c r="CIH13" s="11"/>
      <c r="CII13" s="11"/>
      <c r="CIJ13" s="11"/>
      <c r="CIK13" s="11"/>
      <c r="CIL13" s="11"/>
      <c r="CIM13" s="11"/>
      <c r="CIN13" s="11"/>
      <c r="CIO13" s="11"/>
      <c r="CIP13" s="11"/>
      <c r="CIQ13" s="11"/>
      <c r="CIR13" s="11"/>
      <c r="CIS13" s="11"/>
      <c r="CIT13" s="11"/>
      <c r="CIU13" s="11"/>
      <c r="CIV13" s="11"/>
      <c r="CIW13" s="11"/>
      <c r="CIX13" s="11"/>
      <c r="CIY13" s="11"/>
      <c r="CIZ13" s="11"/>
      <c r="CJA13" s="11"/>
      <c r="CJB13" s="11"/>
      <c r="CJC13" s="11"/>
      <c r="CJD13" s="11"/>
      <c r="CJE13" s="11"/>
      <c r="CJF13" s="11"/>
      <c r="CJG13" s="11"/>
      <c r="CJH13" s="11"/>
      <c r="CJI13" s="11"/>
      <c r="CJJ13" s="11"/>
      <c r="CJK13" s="11"/>
      <c r="CJL13" s="11"/>
      <c r="CJM13" s="11"/>
      <c r="CJN13" s="11"/>
      <c r="CJO13" s="11"/>
      <c r="CJP13" s="11"/>
      <c r="CJQ13" s="11"/>
      <c r="CJR13" s="11"/>
      <c r="CJS13" s="11"/>
      <c r="CJT13" s="11"/>
      <c r="CJU13" s="11"/>
      <c r="CJV13" s="11"/>
      <c r="CJW13" s="11"/>
      <c r="CJX13" s="11"/>
      <c r="CJY13" s="11"/>
      <c r="CJZ13" s="11"/>
      <c r="CKA13" s="11"/>
      <c r="CKB13" s="11"/>
      <c r="CKC13" s="11"/>
      <c r="CKD13" s="11"/>
      <c r="CKE13" s="11"/>
      <c r="CKF13" s="11"/>
      <c r="CKG13" s="11"/>
      <c r="CKH13" s="11"/>
      <c r="CKI13" s="11"/>
      <c r="CKJ13" s="11"/>
      <c r="CKK13" s="11"/>
      <c r="CKL13" s="11"/>
      <c r="CKM13" s="11"/>
      <c r="CKN13" s="11"/>
      <c r="CKO13" s="11"/>
      <c r="CKP13" s="11"/>
      <c r="CKQ13" s="11"/>
      <c r="CKR13" s="11"/>
      <c r="CKS13" s="11"/>
      <c r="CKT13" s="11"/>
      <c r="CKU13" s="11"/>
      <c r="CKV13" s="11"/>
      <c r="CKW13" s="11"/>
      <c r="CKX13" s="11"/>
      <c r="CKY13" s="11"/>
      <c r="CKZ13" s="11"/>
      <c r="CLA13" s="11"/>
      <c r="CLB13" s="11"/>
      <c r="CLC13" s="11"/>
      <c r="CLD13" s="11"/>
      <c r="CLE13" s="11"/>
      <c r="CLF13" s="11"/>
      <c r="CLG13" s="11"/>
      <c r="CLH13" s="11"/>
      <c r="CLI13" s="11"/>
      <c r="CLJ13" s="11"/>
      <c r="CLK13" s="11"/>
      <c r="CLL13" s="11"/>
      <c r="CLM13" s="11"/>
      <c r="CLN13" s="11"/>
      <c r="CLO13" s="11"/>
      <c r="CLP13" s="11"/>
      <c r="CLQ13" s="11"/>
      <c r="CLR13" s="11"/>
      <c r="CLS13" s="11"/>
      <c r="CLT13" s="11"/>
      <c r="CLU13" s="11"/>
      <c r="CLV13" s="11"/>
      <c r="CLW13" s="11"/>
      <c r="CLX13" s="11"/>
      <c r="CLY13" s="11"/>
      <c r="CLZ13" s="11"/>
      <c r="CMA13" s="11"/>
      <c r="CMB13" s="11"/>
      <c r="CMC13" s="11"/>
      <c r="CMD13" s="11"/>
      <c r="CME13" s="11"/>
      <c r="CMF13" s="11"/>
      <c r="CMG13" s="11"/>
      <c r="CMH13" s="11"/>
      <c r="CMI13" s="11"/>
      <c r="CMJ13" s="11"/>
      <c r="CMK13" s="11"/>
      <c r="CML13" s="11"/>
      <c r="CMM13" s="11"/>
      <c r="CMN13" s="11"/>
      <c r="CMO13" s="11"/>
      <c r="CMP13" s="11"/>
      <c r="CMQ13" s="11"/>
      <c r="CMR13" s="11"/>
      <c r="CMS13" s="11"/>
      <c r="CMT13" s="11"/>
      <c r="CMU13" s="11"/>
      <c r="CMV13" s="11"/>
      <c r="CMW13" s="11"/>
      <c r="CMX13" s="11"/>
      <c r="CMY13" s="11"/>
      <c r="CMZ13" s="11"/>
      <c r="CNA13" s="11"/>
      <c r="CNB13" s="11"/>
      <c r="CNC13" s="11"/>
      <c r="CND13" s="11"/>
      <c r="CNE13" s="11"/>
      <c r="CNF13" s="11"/>
      <c r="CNG13" s="11"/>
      <c r="CNH13" s="11"/>
      <c r="CNI13" s="11"/>
      <c r="CNJ13" s="11"/>
      <c r="CNK13" s="11"/>
      <c r="CNL13" s="11"/>
      <c r="CNM13" s="11"/>
      <c r="CNN13" s="11"/>
      <c r="CNO13" s="11"/>
      <c r="CNP13" s="11"/>
      <c r="CNQ13" s="11"/>
      <c r="CNR13" s="11"/>
      <c r="CNS13" s="11"/>
      <c r="CNT13" s="11"/>
      <c r="CNU13" s="11"/>
      <c r="CNV13" s="11"/>
      <c r="CNW13" s="11"/>
      <c r="CNX13" s="11"/>
      <c r="CNY13" s="11"/>
      <c r="CNZ13" s="11"/>
      <c r="COA13" s="11"/>
      <c r="COB13" s="11"/>
      <c r="COC13" s="11"/>
      <c r="COD13" s="11"/>
      <c r="COE13" s="11"/>
      <c r="COF13" s="11"/>
      <c r="COG13" s="11"/>
      <c r="COH13" s="11"/>
      <c r="COI13" s="11"/>
      <c r="COJ13" s="11"/>
      <c r="COK13" s="11"/>
      <c r="COL13" s="11"/>
      <c r="COM13" s="11"/>
      <c r="CON13" s="11"/>
      <c r="COO13" s="11"/>
      <c r="COP13" s="11"/>
      <c r="COQ13" s="11"/>
      <c r="COR13" s="11"/>
      <c r="COS13" s="11"/>
      <c r="COT13" s="11"/>
      <c r="COU13" s="11"/>
      <c r="COV13" s="11"/>
      <c r="COW13" s="11"/>
      <c r="COX13" s="11"/>
      <c r="COY13" s="11"/>
      <c r="COZ13" s="11"/>
      <c r="CPA13" s="11"/>
      <c r="CPB13" s="11"/>
      <c r="CPC13" s="11"/>
      <c r="CPD13" s="11"/>
      <c r="CPE13" s="11"/>
      <c r="CPF13" s="11"/>
      <c r="CPG13" s="11"/>
      <c r="CPH13" s="11"/>
      <c r="CPI13" s="11"/>
      <c r="CPJ13" s="11"/>
      <c r="CPK13" s="11"/>
      <c r="CPL13" s="11"/>
      <c r="CPM13" s="11"/>
      <c r="CPN13" s="11"/>
      <c r="CPO13" s="11"/>
      <c r="CPP13" s="11"/>
      <c r="CPQ13" s="11"/>
      <c r="CPR13" s="11"/>
      <c r="CPS13" s="11"/>
      <c r="CPT13" s="11"/>
      <c r="CPU13" s="11"/>
      <c r="CPV13" s="11"/>
      <c r="CPW13" s="11"/>
      <c r="CPX13" s="11"/>
      <c r="CPY13" s="11"/>
      <c r="CPZ13" s="11"/>
      <c r="CQA13" s="11"/>
      <c r="CQB13" s="11"/>
      <c r="CQC13" s="11"/>
      <c r="CQD13" s="11"/>
      <c r="CQE13" s="11"/>
      <c r="CQF13" s="11"/>
      <c r="CQG13" s="11"/>
      <c r="CQH13" s="11"/>
      <c r="CQI13" s="11"/>
      <c r="CQJ13" s="11"/>
      <c r="CQK13" s="11"/>
      <c r="CQL13" s="11"/>
      <c r="CQM13" s="11"/>
      <c r="CQN13" s="11"/>
      <c r="CQO13" s="11"/>
      <c r="CQP13" s="11"/>
      <c r="CQQ13" s="11"/>
      <c r="CQR13" s="11"/>
      <c r="CQS13" s="11"/>
      <c r="CQT13" s="11"/>
      <c r="CQU13" s="11"/>
      <c r="CQV13" s="11"/>
      <c r="CQW13" s="11"/>
      <c r="CQX13" s="11"/>
      <c r="CQY13" s="11"/>
      <c r="CQZ13" s="11"/>
      <c r="CRA13" s="11"/>
      <c r="CRB13" s="11"/>
      <c r="CRC13" s="11"/>
      <c r="CRD13" s="11"/>
      <c r="CRE13" s="11"/>
      <c r="CRF13" s="11"/>
      <c r="CRG13" s="11"/>
      <c r="CRH13" s="11"/>
      <c r="CRI13" s="11"/>
      <c r="CRJ13" s="11"/>
      <c r="CRK13" s="11"/>
      <c r="CRL13" s="11"/>
      <c r="CRM13" s="11"/>
      <c r="CRN13" s="11"/>
      <c r="CRO13" s="11"/>
      <c r="CRP13" s="11"/>
      <c r="CRQ13" s="11"/>
      <c r="CRR13" s="11"/>
      <c r="CRS13" s="11"/>
      <c r="CRT13" s="11"/>
      <c r="CRU13" s="11"/>
      <c r="CRV13" s="11"/>
      <c r="CRW13" s="11"/>
      <c r="CRX13" s="11"/>
      <c r="CRY13" s="11"/>
      <c r="CRZ13" s="11"/>
      <c r="CSA13" s="11"/>
      <c r="CSB13" s="11"/>
      <c r="CSC13" s="11"/>
      <c r="CSD13" s="11"/>
      <c r="CSE13" s="11"/>
      <c r="CSF13" s="11"/>
      <c r="CSG13" s="11"/>
      <c r="CSH13" s="11"/>
      <c r="CSI13" s="11"/>
      <c r="CSJ13" s="11"/>
      <c r="CSK13" s="11"/>
      <c r="CSL13" s="11"/>
      <c r="CSM13" s="11"/>
      <c r="CSN13" s="11"/>
      <c r="CSO13" s="11"/>
      <c r="CSP13" s="11"/>
      <c r="CSQ13" s="11"/>
      <c r="CSR13" s="11"/>
      <c r="CSS13" s="11"/>
      <c r="CST13" s="11"/>
      <c r="CSU13" s="11"/>
      <c r="CSV13" s="11"/>
      <c r="CSW13" s="11"/>
      <c r="CSX13" s="11"/>
      <c r="CSY13" s="11"/>
      <c r="CSZ13" s="11"/>
      <c r="CTA13" s="11"/>
      <c r="CTB13" s="11"/>
      <c r="CTC13" s="11"/>
      <c r="CTD13" s="11"/>
      <c r="CTE13" s="11"/>
      <c r="CTF13" s="11"/>
      <c r="CTG13" s="11"/>
      <c r="CTH13" s="11"/>
      <c r="CTI13" s="11"/>
      <c r="CTJ13" s="11"/>
      <c r="CTK13" s="11"/>
      <c r="CTL13" s="11"/>
      <c r="CTM13" s="11"/>
      <c r="CTN13" s="11"/>
      <c r="CTO13" s="11"/>
      <c r="CTP13" s="11"/>
      <c r="CTQ13" s="11"/>
      <c r="CTR13" s="11"/>
      <c r="CTS13" s="11"/>
      <c r="CTT13" s="11"/>
      <c r="CTU13" s="11"/>
      <c r="CTV13" s="11"/>
      <c r="CTW13" s="11"/>
      <c r="CTX13" s="11"/>
      <c r="CTY13" s="11"/>
      <c r="CTZ13" s="11"/>
      <c r="CUA13" s="11"/>
      <c r="CUB13" s="11"/>
      <c r="CUC13" s="11"/>
      <c r="CUD13" s="11"/>
      <c r="CUE13" s="11"/>
      <c r="CUF13" s="11"/>
      <c r="CUG13" s="11"/>
      <c r="CUH13" s="11"/>
      <c r="CUI13" s="11"/>
      <c r="CUJ13" s="11"/>
      <c r="CUK13" s="11"/>
      <c r="CUL13" s="11"/>
      <c r="CUM13" s="11"/>
      <c r="CUN13" s="11"/>
      <c r="CUO13" s="11"/>
      <c r="CUP13" s="11"/>
      <c r="CUQ13" s="11"/>
      <c r="CUR13" s="11"/>
      <c r="CUS13" s="11"/>
      <c r="CUT13" s="11"/>
      <c r="CUU13" s="11"/>
      <c r="CUV13" s="11"/>
      <c r="CUW13" s="11"/>
      <c r="CUX13" s="11"/>
      <c r="CUY13" s="11"/>
      <c r="CUZ13" s="11"/>
      <c r="CVA13" s="11"/>
      <c r="CVB13" s="11"/>
      <c r="CVC13" s="11"/>
      <c r="CVD13" s="11"/>
      <c r="CVE13" s="11"/>
      <c r="CVF13" s="11"/>
      <c r="CVG13" s="11"/>
      <c r="CVH13" s="11"/>
      <c r="CVI13" s="11"/>
      <c r="CVJ13" s="11"/>
      <c r="CVK13" s="11"/>
      <c r="CVL13" s="11"/>
      <c r="CVM13" s="11"/>
      <c r="CVN13" s="11"/>
      <c r="CVO13" s="11"/>
      <c r="CVP13" s="11"/>
      <c r="CVQ13" s="11"/>
      <c r="CVR13" s="11"/>
      <c r="CVS13" s="11"/>
      <c r="CVT13" s="11"/>
      <c r="CVU13" s="11"/>
      <c r="CVV13" s="11"/>
      <c r="CVW13" s="11"/>
      <c r="CVX13" s="11"/>
      <c r="CVY13" s="11"/>
      <c r="CVZ13" s="11"/>
      <c r="CWA13" s="11"/>
      <c r="CWB13" s="11"/>
      <c r="CWC13" s="11"/>
      <c r="CWD13" s="11"/>
      <c r="CWE13" s="11"/>
      <c r="CWF13" s="11"/>
      <c r="CWG13" s="11"/>
      <c r="CWH13" s="11"/>
      <c r="CWI13" s="11"/>
      <c r="CWJ13" s="11"/>
      <c r="CWK13" s="11"/>
      <c r="CWL13" s="11"/>
      <c r="CWM13" s="11"/>
      <c r="CWN13" s="11"/>
      <c r="CWO13" s="11"/>
      <c r="CWP13" s="11"/>
      <c r="CWQ13" s="11"/>
      <c r="CWR13" s="11"/>
      <c r="CWS13" s="11"/>
      <c r="CWT13" s="11"/>
      <c r="CWU13" s="11"/>
      <c r="CWV13" s="11"/>
      <c r="CWW13" s="11"/>
      <c r="CWX13" s="11"/>
      <c r="CWY13" s="11"/>
      <c r="CWZ13" s="11"/>
      <c r="CXA13" s="11"/>
      <c r="CXB13" s="11"/>
      <c r="CXC13" s="11"/>
      <c r="CXD13" s="11"/>
      <c r="CXE13" s="11"/>
      <c r="CXF13" s="11"/>
      <c r="CXG13" s="11"/>
      <c r="CXH13" s="11"/>
      <c r="CXI13" s="11"/>
      <c r="CXJ13" s="11"/>
      <c r="CXK13" s="11"/>
      <c r="CXL13" s="11"/>
      <c r="CXM13" s="11"/>
      <c r="CXN13" s="11"/>
      <c r="CXO13" s="11"/>
      <c r="CXP13" s="11"/>
      <c r="CXQ13" s="11"/>
      <c r="CXR13" s="11"/>
      <c r="CXS13" s="11"/>
      <c r="CXT13" s="11"/>
      <c r="CXU13" s="11"/>
      <c r="CXV13" s="11"/>
      <c r="CXW13" s="11"/>
      <c r="CXX13" s="11"/>
      <c r="CXY13" s="11"/>
      <c r="CXZ13" s="11"/>
      <c r="CYA13" s="11"/>
      <c r="CYB13" s="11"/>
      <c r="CYC13" s="11"/>
      <c r="CYD13" s="11"/>
      <c r="CYE13" s="11"/>
      <c r="CYF13" s="11"/>
      <c r="CYG13" s="11"/>
      <c r="CYH13" s="11"/>
      <c r="CYI13" s="11"/>
      <c r="CYJ13" s="11"/>
      <c r="CYK13" s="11"/>
      <c r="CYL13" s="11"/>
      <c r="CYM13" s="11"/>
      <c r="CYN13" s="11"/>
      <c r="CYO13" s="11"/>
      <c r="CYP13" s="11"/>
      <c r="CYQ13" s="11"/>
      <c r="CYR13" s="11"/>
      <c r="CYS13" s="11"/>
      <c r="CYT13" s="11"/>
      <c r="CYU13" s="11"/>
      <c r="CYV13" s="11"/>
      <c r="CYW13" s="11"/>
      <c r="CYX13" s="11"/>
      <c r="CYY13" s="11"/>
      <c r="CYZ13" s="11"/>
      <c r="CZA13" s="11"/>
      <c r="CZB13" s="11"/>
      <c r="CZC13" s="11"/>
      <c r="CZD13" s="11"/>
      <c r="CZE13" s="11"/>
      <c r="CZF13" s="11"/>
      <c r="CZG13" s="11"/>
      <c r="CZH13" s="11"/>
      <c r="CZI13" s="11"/>
      <c r="CZJ13" s="11"/>
      <c r="CZK13" s="11"/>
      <c r="CZL13" s="11"/>
      <c r="CZM13" s="11"/>
      <c r="CZN13" s="11"/>
      <c r="CZO13" s="11"/>
      <c r="CZP13" s="11"/>
      <c r="CZQ13" s="11"/>
      <c r="CZR13" s="11"/>
      <c r="CZS13" s="11"/>
      <c r="CZT13" s="11"/>
      <c r="CZU13" s="11"/>
      <c r="CZV13" s="11"/>
      <c r="CZW13" s="11"/>
      <c r="CZX13" s="11"/>
      <c r="CZY13" s="11"/>
      <c r="CZZ13" s="11"/>
      <c r="DAA13" s="11"/>
      <c r="DAB13" s="11"/>
      <c r="DAC13" s="11"/>
      <c r="DAD13" s="11"/>
      <c r="DAE13" s="11"/>
      <c r="DAF13" s="11"/>
      <c r="DAG13" s="11"/>
      <c r="DAH13" s="11"/>
      <c r="DAI13" s="11"/>
      <c r="DAJ13" s="11"/>
      <c r="DAK13" s="11"/>
      <c r="DAL13" s="11"/>
      <c r="DAM13" s="11"/>
      <c r="DAN13" s="11"/>
      <c r="DAO13" s="11"/>
      <c r="DAP13" s="11"/>
      <c r="DAQ13" s="11"/>
      <c r="DAR13" s="11"/>
      <c r="DAS13" s="11"/>
      <c r="DAT13" s="11"/>
      <c r="DAU13" s="11"/>
      <c r="DAV13" s="11"/>
      <c r="DAW13" s="11"/>
      <c r="DAX13" s="11"/>
      <c r="DAY13" s="11"/>
      <c r="DAZ13" s="11"/>
      <c r="DBA13" s="11"/>
      <c r="DBB13" s="11"/>
      <c r="DBC13" s="11"/>
      <c r="DBD13" s="11"/>
      <c r="DBE13" s="11"/>
      <c r="DBF13" s="11"/>
      <c r="DBG13" s="11"/>
      <c r="DBH13" s="11"/>
      <c r="DBI13" s="11"/>
      <c r="DBJ13" s="11"/>
      <c r="DBK13" s="11"/>
      <c r="DBL13" s="11"/>
      <c r="DBM13" s="11"/>
      <c r="DBN13" s="11"/>
      <c r="DBO13" s="11"/>
      <c r="DBP13" s="11"/>
      <c r="DBQ13" s="11"/>
      <c r="DBR13" s="11"/>
      <c r="DBS13" s="11"/>
      <c r="DBT13" s="11"/>
      <c r="DBU13" s="11"/>
      <c r="DBV13" s="11"/>
      <c r="DBW13" s="11"/>
      <c r="DBX13" s="11"/>
      <c r="DBY13" s="11"/>
      <c r="DBZ13" s="11"/>
      <c r="DCA13" s="11"/>
      <c r="DCB13" s="11"/>
      <c r="DCC13" s="11"/>
      <c r="DCD13" s="11"/>
      <c r="DCE13" s="11"/>
      <c r="DCF13" s="11"/>
      <c r="DCG13" s="11"/>
      <c r="DCH13" s="11"/>
      <c r="DCI13" s="11"/>
      <c r="DCJ13" s="11"/>
      <c r="DCK13" s="11"/>
      <c r="DCL13" s="11"/>
      <c r="DCM13" s="11"/>
      <c r="DCN13" s="11"/>
      <c r="DCO13" s="11"/>
      <c r="DCP13" s="11"/>
      <c r="DCQ13" s="11"/>
      <c r="DCR13" s="11"/>
      <c r="DCS13" s="11"/>
      <c r="DCT13" s="11"/>
      <c r="DCU13" s="11"/>
      <c r="DCV13" s="11"/>
      <c r="DCW13" s="11"/>
      <c r="DCX13" s="11"/>
      <c r="DCY13" s="11"/>
      <c r="DCZ13" s="11"/>
      <c r="DDA13" s="11"/>
      <c r="DDB13" s="11"/>
      <c r="DDC13" s="11"/>
      <c r="DDD13" s="11"/>
      <c r="DDE13" s="11"/>
      <c r="DDF13" s="11"/>
      <c r="DDG13" s="11"/>
      <c r="DDH13" s="11"/>
      <c r="DDI13" s="11"/>
      <c r="DDJ13" s="11"/>
      <c r="DDK13" s="11"/>
      <c r="DDL13" s="11"/>
      <c r="DDM13" s="11"/>
      <c r="DDN13" s="11"/>
      <c r="DDO13" s="11"/>
      <c r="DDP13" s="11"/>
      <c r="DDQ13" s="11"/>
      <c r="DDR13" s="11"/>
      <c r="DDS13" s="11"/>
      <c r="DDT13" s="11"/>
      <c r="DDU13" s="11"/>
      <c r="DDV13" s="11"/>
      <c r="DDW13" s="11"/>
      <c r="DDX13" s="11"/>
      <c r="DDY13" s="11"/>
      <c r="DDZ13" s="11"/>
      <c r="DEA13" s="11"/>
      <c r="DEB13" s="11"/>
      <c r="DEC13" s="11"/>
      <c r="DED13" s="11"/>
      <c r="DEE13" s="11"/>
      <c r="DEF13" s="11"/>
      <c r="DEG13" s="11"/>
      <c r="DEH13" s="11"/>
      <c r="DEI13" s="11"/>
      <c r="DEJ13" s="11"/>
      <c r="DEK13" s="11"/>
      <c r="DEL13" s="11"/>
      <c r="DEM13" s="11"/>
      <c r="DEN13" s="11"/>
      <c r="DEO13" s="11"/>
      <c r="DEP13" s="11"/>
      <c r="DEQ13" s="11"/>
      <c r="DER13" s="11"/>
      <c r="DES13" s="11"/>
      <c r="DET13" s="11"/>
      <c r="DEU13" s="11"/>
      <c r="DEV13" s="11"/>
      <c r="DEW13" s="11"/>
      <c r="DEX13" s="11"/>
      <c r="DEY13" s="11"/>
      <c r="DEZ13" s="11"/>
      <c r="DFA13" s="11"/>
      <c r="DFB13" s="11"/>
      <c r="DFC13" s="11"/>
      <c r="DFD13" s="11"/>
      <c r="DFE13" s="11"/>
      <c r="DFF13" s="11"/>
      <c r="DFG13" s="11"/>
      <c r="DFH13" s="11"/>
      <c r="DFI13" s="11"/>
      <c r="DFJ13" s="11"/>
      <c r="DFK13" s="11"/>
      <c r="DFL13" s="11"/>
      <c r="DFM13" s="11"/>
      <c r="DFN13" s="11"/>
      <c r="DFO13" s="11"/>
      <c r="DFP13" s="11"/>
      <c r="DFQ13" s="11"/>
      <c r="DFR13" s="11"/>
      <c r="DFS13" s="11"/>
      <c r="DFT13" s="11"/>
      <c r="DFU13" s="11"/>
      <c r="DFV13" s="11"/>
      <c r="DFW13" s="11"/>
      <c r="DFX13" s="11"/>
      <c r="DFY13" s="11"/>
      <c r="DFZ13" s="11"/>
      <c r="DGA13" s="11"/>
      <c r="DGB13" s="11"/>
      <c r="DGC13" s="11"/>
      <c r="DGD13" s="11"/>
      <c r="DGE13" s="11"/>
      <c r="DGF13" s="11"/>
      <c r="DGG13" s="11"/>
      <c r="DGH13" s="11"/>
      <c r="DGI13" s="11"/>
      <c r="DGJ13" s="11"/>
      <c r="DGK13" s="11"/>
      <c r="DGL13" s="11"/>
      <c r="DGM13" s="11"/>
      <c r="DGN13" s="11"/>
      <c r="DGO13" s="11"/>
      <c r="DGP13" s="11"/>
      <c r="DGQ13" s="11"/>
      <c r="DGR13" s="11"/>
      <c r="DGS13" s="11"/>
      <c r="DGT13" s="11"/>
      <c r="DGU13" s="11"/>
      <c r="DGV13" s="11"/>
      <c r="DGW13" s="11"/>
      <c r="DGX13" s="11"/>
      <c r="DGY13" s="11"/>
      <c r="DGZ13" s="11"/>
      <c r="DHA13" s="11"/>
      <c r="DHB13" s="11"/>
      <c r="DHC13" s="11"/>
      <c r="DHD13" s="11"/>
      <c r="DHE13" s="11"/>
      <c r="DHF13" s="11"/>
      <c r="DHG13" s="11"/>
      <c r="DHH13" s="11"/>
      <c r="DHI13" s="11"/>
      <c r="DHJ13" s="11"/>
      <c r="DHK13" s="11"/>
      <c r="DHL13" s="11"/>
      <c r="DHM13" s="11"/>
      <c r="DHN13" s="11"/>
      <c r="DHO13" s="11"/>
      <c r="DHP13" s="11"/>
      <c r="DHQ13" s="11"/>
      <c r="DHR13" s="11"/>
      <c r="DHS13" s="11"/>
      <c r="DHT13" s="11"/>
      <c r="DHU13" s="11"/>
      <c r="DHV13" s="11"/>
      <c r="DHW13" s="11"/>
      <c r="DHX13" s="11"/>
      <c r="DHY13" s="11"/>
      <c r="DHZ13" s="11"/>
      <c r="DIA13" s="11"/>
      <c r="DIB13" s="11"/>
      <c r="DIC13" s="11"/>
      <c r="DID13" s="11"/>
      <c r="DIE13" s="11"/>
      <c r="DIF13" s="11"/>
      <c r="DIG13" s="11"/>
      <c r="DIH13" s="11"/>
      <c r="DII13" s="11"/>
      <c r="DIJ13" s="11"/>
      <c r="DIK13" s="11"/>
      <c r="DIL13" s="11"/>
      <c r="DIM13" s="11"/>
      <c r="DIN13" s="11"/>
      <c r="DIO13" s="11"/>
      <c r="DIP13" s="11"/>
      <c r="DIQ13" s="11"/>
      <c r="DIR13" s="11"/>
      <c r="DIS13" s="11"/>
      <c r="DIT13" s="11"/>
      <c r="DIU13" s="11"/>
      <c r="DIV13" s="11"/>
      <c r="DIW13" s="11"/>
      <c r="DIX13" s="11"/>
      <c r="DIY13" s="11"/>
      <c r="DIZ13" s="11"/>
      <c r="DJA13" s="11"/>
      <c r="DJB13" s="11"/>
      <c r="DJC13" s="11"/>
      <c r="DJD13" s="11"/>
      <c r="DJE13" s="11"/>
      <c r="DJF13" s="11"/>
      <c r="DJG13" s="11"/>
      <c r="DJH13" s="11"/>
      <c r="DJI13" s="11"/>
      <c r="DJJ13" s="11"/>
      <c r="DJK13" s="11"/>
      <c r="DJL13" s="11"/>
      <c r="DJM13" s="11"/>
      <c r="DJN13" s="11"/>
      <c r="DJO13" s="11"/>
      <c r="DJP13" s="11"/>
      <c r="DJQ13" s="11"/>
      <c r="DJR13" s="11"/>
      <c r="DJS13" s="11"/>
      <c r="DJT13" s="11"/>
      <c r="DJU13" s="11"/>
      <c r="DJV13" s="11"/>
      <c r="DJW13" s="11"/>
      <c r="DJX13" s="11"/>
      <c r="DJY13" s="11"/>
      <c r="DJZ13" s="11"/>
      <c r="DKA13" s="11"/>
      <c r="DKB13" s="11"/>
      <c r="DKC13" s="11"/>
      <c r="DKD13" s="11"/>
      <c r="DKE13" s="11"/>
      <c r="DKF13" s="11"/>
      <c r="DKG13" s="11"/>
      <c r="DKH13" s="11"/>
      <c r="DKI13" s="11"/>
      <c r="DKJ13" s="11"/>
      <c r="DKK13" s="11"/>
      <c r="DKL13" s="11"/>
      <c r="DKM13" s="11"/>
      <c r="DKN13" s="11"/>
      <c r="DKO13" s="11"/>
      <c r="DKP13" s="11"/>
      <c r="DKQ13" s="11"/>
      <c r="DKR13" s="11"/>
      <c r="DKS13" s="11"/>
      <c r="DKT13" s="11"/>
      <c r="DKU13" s="11"/>
      <c r="DKV13" s="11"/>
      <c r="DKW13" s="11"/>
      <c r="DKX13" s="11"/>
      <c r="DKY13" s="11"/>
      <c r="DKZ13" s="11"/>
      <c r="DLA13" s="11"/>
      <c r="DLB13" s="11"/>
      <c r="DLC13" s="11"/>
      <c r="DLD13" s="11"/>
      <c r="DLE13" s="11"/>
      <c r="DLF13" s="11"/>
      <c r="DLG13" s="11"/>
      <c r="DLH13" s="11"/>
      <c r="DLI13" s="11"/>
      <c r="DLJ13" s="11"/>
      <c r="DLK13" s="11"/>
      <c r="DLL13" s="11"/>
      <c r="DLM13" s="11"/>
      <c r="DLN13" s="11"/>
      <c r="DLO13" s="11"/>
      <c r="DLP13" s="11"/>
      <c r="DLQ13" s="11"/>
      <c r="DLR13" s="11"/>
      <c r="DLS13" s="11"/>
      <c r="DLT13" s="11"/>
      <c r="DLU13" s="11"/>
      <c r="DLV13" s="11"/>
      <c r="DLW13" s="11"/>
      <c r="DLX13" s="11"/>
      <c r="DLY13" s="11"/>
      <c r="DLZ13" s="11"/>
      <c r="DMA13" s="11"/>
      <c r="DMB13" s="11"/>
      <c r="DMC13" s="11"/>
      <c r="DMD13" s="11"/>
      <c r="DME13" s="11"/>
      <c r="DMF13" s="11"/>
      <c r="DMG13" s="11"/>
      <c r="DMH13" s="11"/>
      <c r="DMI13" s="11"/>
      <c r="DMJ13" s="11"/>
      <c r="DMK13" s="11"/>
      <c r="DML13" s="11"/>
      <c r="DMM13" s="11"/>
      <c r="DMN13" s="11"/>
      <c r="DMO13" s="11"/>
      <c r="DMP13" s="11"/>
      <c r="DMQ13" s="11"/>
      <c r="DMR13" s="11"/>
      <c r="DMS13" s="11"/>
      <c r="DMT13" s="11"/>
      <c r="DMU13" s="11"/>
      <c r="DMV13" s="11"/>
      <c r="DMW13" s="11"/>
      <c r="DMX13" s="11"/>
      <c r="DMY13" s="11"/>
      <c r="DMZ13" s="11"/>
      <c r="DNA13" s="11"/>
      <c r="DNB13" s="11"/>
      <c r="DNC13" s="11"/>
      <c r="DND13" s="11"/>
      <c r="DNE13" s="11"/>
      <c r="DNF13" s="11"/>
      <c r="DNG13" s="11"/>
      <c r="DNH13" s="11"/>
      <c r="DNI13" s="11"/>
      <c r="DNJ13" s="11"/>
      <c r="DNK13" s="11"/>
      <c r="DNL13" s="11"/>
      <c r="DNM13" s="11"/>
      <c r="DNN13" s="11"/>
      <c r="DNO13" s="11"/>
      <c r="DNP13" s="11"/>
      <c r="DNQ13" s="11"/>
      <c r="DNR13" s="11"/>
      <c r="DNS13" s="11"/>
      <c r="DNT13" s="11"/>
      <c r="DNU13" s="11"/>
      <c r="DNV13" s="11"/>
      <c r="DNW13" s="11"/>
      <c r="DNX13" s="11"/>
      <c r="DNY13" s="11"/>
      <c r="DNZ13" s="11"/>
      <c r="DOA13" s="11"/>
      <c r="DOB13" s="11"/>
      <c r="DOC13" s="11"/>
      <c r="DOD13" s="11"/>
      <c r="DOE13" s="11"/>
      <c r="DOF13" s="11"/>
      <c r="DOG13" s="11"/>
      <c r="DOH13" s="11"/>
      <c r="DOI13" s="11"/>
      <c r="DOJ13" s="11"/>
      <c r="DOK13" s="11"/>
      <c r="DOL13" s="11"/>
      <c r="DOM13" s="11"/>
      <c r="DON13" s="11"/>
      <c r="DOO13" s="11"/>
      <c r="DOP13" s="11"/>
      <c r="DOQ13" s="11"/>
      <c r="DOR13" s="11"/>
      <c r="DOS13" s="11"/>
      <c r="DOT13" s="11"/>
      <c r="DOU13" s="11"/>
      <c r="DOV13" s="11"/>
      <c r="DOW13" s="11"/>
      <c r="DOX13" s="11"/>
      <c r="DOY13" s="11"/>
      <c r="DOZ13" s="11"/>
      <c r="DPA13" s="11"/>
      <c r="DPB13" s="11"/>
      <c r="DPC13" s="11"/>
      <c r="DPD13" s="11"/>
      <c r="DPE13" s="11"/>
      <c r="DPF13" s="11"/>
      <c r="DPG13" s="11"/>
      <c r="DPH13" s="11"/>
      <c r="DPI13" s="11"/>
      <c r="DPJ13" s="11"/>
      <c r="DPK13" s="11"/>
      <c r="DPL13" s="11"/>
      <c r="DPM13" s="11"/>
      <c r="DPN13" s="11"/>
      <c r="DPO13" s="11"/>
      <c r="DPP13" s="11"/>
      <c r="DPQ13" s="11"/>
      <c r="DPR13" s="11"/>
      <c r="DPS13" s="11"/>
      <c r="DPT13" s="11"/>
      <c r="DPU13" s="11"/>
      <c r="DPV13" s="11"/>
      <c r="DPW13" s="11"/>
      <c r="DPX13" s="11"/>
      <c r="DPY13" s="11"/>
      <c r="DPZ13" s="11"/>
      <c r="DQA13" s="11"/>
      <c r="DQB13" s="11"/>
      <c r="DQC13" s="11"/>
      <c r="DQD13" s="11"/>
      <c r="DQE13" s="11"/>
      <c r="DQF13" s="11"/>
      <c r="DQG13" s="11"/>
      <c r="DQH13" s="11"/>
      <c r="DQI13" s="11"/>
      <c r="DQJ13" s="11"/>
      <c r="DQK13" s="11"/>
      <c r="DQL13" s="11"/>
      <c r="DQM13" s="11"/>
      <c r="DQN13" s="11"/>
      <c r="DQO13" s="11"/>
      <c r="DQP13" s="11"/>
      <c r="DQQ13" s="11"/>
      <c r="DQR13" s="11"/>
      <c r="DQS13" s="11"/>
      <c r="DQT13" s="11"/>
      <c r="DQU13" s="11"/>
      <c r="DQV13" s="11"/>
      <c r="DQW13" s="11"/>
      <c r="DQX13" s="11"/>
      <c r="DQY13" s="11"/>
      <c r="DQZ13" s="11"/>
      <c r="DRA13" s="11"/>
      <c r="DRB13" s="11"/>
      <c r="DRC13" s="11"/>
      <c r="DRD13" s="11"/>
      <c r="DRE13" s="11"/>
      <c r="DRF13" s="11"/>
      <c r="DRG13" s="11"/>
      <c r="DRH13" s="11"/>
      <c r="DRI13" s="11"/>
      <c r="DRJ13" s="11"/>
      <c r="DRK13" s="11"/>
      <c r="DRL13" s="11"/>
      <c r="DRM13" s="11"/>
      <c r="DRN13" s="11"/>
      <c r="DRO13" s="11"/>
      <c r="DRP13" s="11"/>
      <c r="DRQ13" s="11"/>
      <c r="DRR13" s="11"/>
      <c r="DRS13" s="11"/>
      <c r="DRT13" s="11"/>
      <c r="DRU13" s="11"/>
      <c r="DRV13" s="11"/>
      <c r="DRW13" s="11"/>
      <c r="DRX13" s="11"/>
      <c r="DRY13" s="11"/>
      <c r="DRZ13" s="11"/>
      <c r="DSA13" s="11"/>
      <c r="DSB13" s="11"/>
      <c r="DSC13" s="11"/>
      <c r="DSD13" s="11"/>
      <c r="DSE13" s="11"/>
      <c r="DSF13" s="11"/>
      <c r="DSG13" s="11"/>
      <c r="DSH13" s="11"/>
      <c r="DSI13" s="11"/>
      <c r="DSJ13" s="11"/>
      <c r="DSK13" s="11"/>
      <c r="DSL13" s="11"/>
      <c r="DSM13" s="11"/>
      <c r="DSN13" s="11"/>
      <c r="DSO13" s="11"/>
      <c r="DSP13" s="11"/>
      <c r="DSQ13" s="11"/>
      <c r="DSR13" s="11"/>
      <c r="DSS13" s="11"/>
      <c r="DST13" s="11"/>
      <c r="DSU13" s="11"/>
      <c r="DSV13" s="11"/>
      <c r="DSW13" s="11"/>
      <c r="DSX13" s="11"/>
      <c r="DSY13" s="11"/>
      <c r="DSZ13" s="11"/>
      <c r="DTA13" s="11"/>
      <c r="DTB13" s="11"/>
      <c r="DTC13" s="11"/>
      <c r="DTD13" s="11"/>
      <c r="DTE13" s="11"/>
      <c r="DTF13" s="11"/>
      <c r="DTG13" s="11"/>
      <c r="DTH13" s="11"/>
      <c r="DTI13" s="11"/>
      <c r="DTJ13" s="11"/>
      <c r="DTK13" s="11"/>
      <c r="DTL13" s="11"/>
      <c r="DTM13" s="11"/>
      <c r="DTN13" s="11"/>
      <c r="DTO13" s="11"/>
      <c r="DTP13" s="11"/>
      <c r="DTQ13" s="11"/>
      <c r="DTR13" s="11"/>
      <c r="DTS13" s="11"/>
      <c r="DTT13" s="11"/>
      <c r="DTU13" s="11"/>
      <c r="DTV13" s="11"/>
      <c r="DTW13" s="11"/>
      <c r="DTX13" s="11"/>
      <c r="DTY13" s="11"/>
      <c r="DTZ13" s="11"/>
      <c r="DUA13" s="11"/>
      <c r="DUB13" s="11"/>
      <c r="DUC13" s="11"/>
      <c r="DUD13" s="11"/>
      <c r="DUE13" s="11"/>
      <c r="DUF13" s="11"/>
      <c r="DUG13" s="11"/>
      <c r="DUH13" s="11"/>
      <c r="DUI13" s="11"/>
      <c r="DUJ13" s="11"/>
      <c r="DUK13" s="11"/>
      <c r="DUL13" s="11"/>
      <c r="DUM13" s="11"/>
      <c r="DUN13" s="11"/>
      <c r="DUO13" s="11"/>
      <c r="DUP13" s="11"/>
      <c r="DUQ13" s="11"/>
      <c r="DUR13" s="11"/>
      <c r="DUS13" s="11"/>
      <c r="DUT13" s="11"/>
      <c r="DUU13" s="11"/>
      <c r="DUV13" s="11"/>
      <c r="DUW13" s="11"/>
      <c r="DUX13" s="11"/>
      <c r="DUY13" s="11"/>
      <c r="DUZ13" s="11"/>
      <c r="DVA13" s="11"/>
      <c r="DVB13" s="11"/>
      <c r="DVC13" s="11"/>
      <c r="DVD13" s="11"/>
      <c r="DVE13" s="11"/>
      <c r="DVF13" s="11"/>
      <c r="DVG13" s="11"/>
      <c r="DVH13" s="11"/>
      <c r="DVI13" s="11"/>
      <c r="DVJ13" s="11"/>
      <c r="DVK13" s="11"/>
      <c r="DVL13" s="11"/>
      <c r="DVM13" s="11"/>
      <c r="DVN13" s="11"/>
      <c r="DVO13" s="11"/>
      <c r="DVP13" s="11"/>
      <c r="DVQ13" s="11"/>
      <c r="DVR13" s="11"/>
      <c r="DVS13" s="11"/>
      <c r="DVT13" s="11"/>
      <c r="DVU13" s="11"/>
      <c r="DVV13" s="11"/>
      <c r="DVW13" s="11"/>
      <c r="DVX13" s="11"/>
      <c r="DVY13" s="11"/>
      <c r="DVZ13" s="11"/>
      <c r="DWA13" s="11"/>
      <c r="DWB13" s="11"/>
      <c r="DWC13" s="11"/>
      <c r="DWD13" s="11"/>
      <c r="DWE13" s="11"/>
      <c r="DWF13" s="11"/>
      <c r="DWG13" s="11"/>
      <c r="DWH13" s="11"/>
      <c r="DWI13" s="11"/>
      <c r="DWJ13" s="11"/>
      <c r="DWK13" s="11"/>
      <c r="DWL13" s="11"/>
      <c r="DWM13" s="11"/>
      <c r="DWN13" s="11"/>
      <c r="DWO13" s="11"/>
      <c r="DWP13" s="11"/>
      <c r="DWQ13" s="11"/>
      <c r="DWR13" s="11"/>
      <c r="DWS13" s="11"/>
      <c r="DWT13" s="11"/>
      <c r="DWU13" s="11"/>
      <c r="DWV13" s="11"/>
      <c r="DWW13" s="11"/>
      <c r="DWX13" s="11"/>
      <c r="DWY13" s="11"/>
      <c r="DWZ13" s="11"/>
      <c r="DXA13" s="11"/>
      <c r="DXB13" s="11"/>
      <c r="DXC13" s="11"/>
      <c r="DXD13" s="11"/>
      <c r="DXE13" s="11"/>
      <c r="DXF13" s="11"/>
      <c r="DXG13" s="11"/>
      <c r="DXH13" s="11"/>
      <c r="DXI13" s="11"/>
      <c r="DXJ13" s="11"/>
      <c r="DXK13" s="11"/>
      <c r="DXL13" s="11"/>
      <c r="DXM13" s="11"/>
      <c r="DXN13" s="11"/>
      <c r="DXO13" s="11"/>
      <c r="DXP13" s="11"/>
      <c r="DXQ13" s="11"/>
      <c r="DXR13" s="11"/>
      <c r="DXS13" s="11"/>
      <c r="DXT13" s="11"/>
      <c r="DXU13" s="11"/>
      <c r="DXV13" s="11"/>
      <c r="DXW13" s="11"/>
      <c r="DXX13" s="11"/>
      <c r="DXY13" s="11"/>
      <c r="DXZ13" s="11"/>
      <c r="DYA13" s="11"/>
      <c r="DYB13" s="11"/>
      <c r="DYC13" s="11"/>
      <c r="DYD13" s="11"/>
      <c r="DYE13" s="11"/>
      <c r="DYF13" s="11"/>
      <c r="DYG13" s="11"/>
      <c r="DYH13" s="11"/>
      <c r="DYI13" s="11"/>
      <c r="DYJ13" s="11"/>
      <c r="DYK13" s="11"/>
      <c r="DYL13" s="11"/>
      <c r="DYM13" s="11"/>
      <c r="DYN13" s="11"/>
      <c r="DYO13" s="11"/>
      <c r="DYP13" s="11"/>
      <c r="DYQ13" s="11"/>
      <c r="DYR13" s="11"/>
      <c r="DYS13" s="11"/>
      <c r="DYT13" s="11"/>
      <c r="DYU13" s="11"/>
      <c r="DYV13" s="11"/>
      <c r="DYW13" s="11"/>
      <c r="DYX13" s="11"/>
      <c r="DYY13" s="11"/>
      <c r="DYZ13" s="11"/>
      <c r="DZA13" s="11"/>
      <c r="DZB13" s="11"/>
      <c r="DZC13" s="11"/>
      <c r="DZD13" s="11"/>
      <c r="DZE13" s="11"/>
      <c r="DZF13" s="11"/>
      <c r="DZG13" s="11"/>
      <c r="DZH13" s="11"/>
      <c r="DZI13" s="11"/>
      <c r="DZJ13" s="11"/>
      <c r="DZK13" s="11"/>
      <c r="DZL13" s="11"/>
      <c r="DZM13" s="11"/>
      <c r="DZN13" s="11"/>
      <c r="DZO13" s="11"/>
      <c r="DZP13" s="11"/>
      <c r="DZQ13" s="11"/>
      <c r="DZR13" s="11"/>
      <c r="DZS13" s="11"/>
      <c r="DZT13" s="11"/>
      <c r="DZU13" s="11"/>
      <c r="DZV13" s="11"/>
      <c r="DZW13" s="11"/>
      <c r="DZX13" s="11"/>
      <c r="DZY13" s="11"/>
      <c r="DZZ13" s="11"/>
      <c r="EAA13" s="11"/>
      <c r="EAB13" s="11"/>
      <c r="EAC13" s="11"/>
      <c r="EAD13" s="11"/>
      <c r="EAE13" s="11"/>
      <c r="EAF13" s="11"/>
      <c r="EAG13" s="11"/>
      <c r="EAH13" s="11"/>
      <c r="EAI13" s="11"/>
      <c r="EAJ13" s="11"/>
      <c r="EAK13" s="11"/>
      <c r="EAL13" s="11"/>
      <c r="EAM13" s="11"/>
      <c r="EAN13" s="11"/>
      <c r="EAO13" s="11"/>
      <c r="EAP13" s="11"/>
      <c r="EAQ13" s="11"/>
      <c r="EAR13" s="11"/>
      <c r="EAS13" s="11"/>
      <c r="EAT13" s="11"/>
      <c r="EAU13" s="11"/>
      <c r="EAV13" s="11"/>
      <c r="EAW13" s="11"/>
      <c r="EAX13" s="11"/>
      <c r="EAY13" s="11"/>
      <c r="EAZ13" s="11"/>
      <c r="EBA13" s="11"/>
      <c r="EBB13" s="11"/>
      <c r="EBC13" s="11"/>
      <c r="EBD13" s="11"/>
      <c r="EBE13" s="11"/>
      <c r="EBF13" s="11"/>
      <c r="EBG13" s="11"/>
      <c r="EBH13" s="11"/>
      <c r="EBI13" s="11"/>
      <c r="EBJ13" s="11"/>
      <c r="EBK13" s="11"/>
      <c r="EBL13" s="11"/>
      <c r="EBM13" s="11"/>
      <c r="EBN13" s="11"/>
      <c r="EBO13" s="11"/>
      <c r="EBP13" s="11"/>
      <c r="EBQ13" s="11"/>
      <c r="EBR13" s="11"/>
      <c r="EBS13" s="11"/>
      <c r="EBT13" s="11"/>
      <c r="EBU13" s="11"/>
      <c r="EBV13" s="11"/>
      <c r="EBW13" s="11"/>
      <c r="EBX13" s="11"/>
      <c r="EBY13" s="11"/>
      <c r="EBZ13" s="11"/>
      <c r="ECA13" s="11"/>
      <c r="ECB13" s="11"/>
      <c r="ECC13" s="11"/>
      <c r="ECD13" s="11"/>
      <c r="ECE13" s="11"/>
      <c r="ECF13" s="11"/>
      <c r="ECG13" s="11"/>
      <c r="ECH13" s="11"/>
      <c r="ECI13" s="11"/>
      <c r="ECJ13" s="11"/>
      <c r="ECK13" s="11"/>
      <c r="ECL13" s="11"/>
      <c r="ECM13" s="11"/>
      <c r="ECN13" s="11"/>
      <c r="ECO13" s="11"/>
      <c r="ECP13" s="11"/>
      <c r="ECQ13" s="11"/>
      <c r="ECR13" s="11"/>
      <c r="ECS13" s="11"/>
      <c r="ECT13" s="11"/>
      <c r="ECU13" s="11"/>
      <c r="ECV13" s="11"/>
      <c r="ECW13" s="11"/>
      <c r="ECX13" s="11"/>
      <c r="ECY13" s="11"/>
      <c r="ECZ13" s="11"/>
      <c r="EDA13" s="11"/>
      <c r="EDB13" s="11"/>
      <c r="EDC13" s="11"/>
      <c r="EDD13" s="11"/>
      <c r="EDE13" s="11"/>
      <c r="EDF13" s="11"/>
      <c r="EDG13" s="11"/>
      <c r="EDH13" s="11"/>
      <c r="EDI13" s="11"/>
      <c r="EDJ13" s="11"/>
      <c r="EDK13" s="11"/>
      <c r="EDL13" s="11"/>
      <c r="EDM13" s="11"/>
      <c r="EDN13" s="11"/>
      <c r="EDO13" s="11"/>
      <c r="EDP13" s="11"/>
      <c r="EDQ13" s="11"/>
      <c r="EDR13" s="11"/>
      <c r="EDS13" s="11"/>
      <c r="EDT13" s="11"/>
      <c r="EDU13" s="11"/>
      <c r="EDV13" s="11"/>
      <c r="EDW13" s="11"/>
      <c r="EDX13" s="11"/>
      <c r="EDY13" s="11"/>
      <c r="EDZ13" s="11"/>
      <c r="EEA13" s="11"/>
      <c r="EEB13" s="11"/>
      <c r="EEC13" s="11"/>
      <c r="EED13" s="11"/>
      <c r="EEE13" s="11"/>
      <c r="EEF13" s="11"/>
      <c r="EEG13" s="11"/>
      <c r="EEH13" s="11"/>
      <c r="EEI13" s="11"/>
      <c r="EEJ13" s="11"/>
      <c r="EEK13" s="11"/>
      <c r="EEL13" s="11"/>
      <c r="EEM13" s="11"/>
      <c r="EEN13" s="11"/>
      <c r="EEO13" s="11"/>
      <c r="EEP13" s="11"/>
      <c r="EEQ13" s="11"/>
      <c r="EER13" s="11"/>
      <c r="EES13" s="11"/>
      <c r="EET13" s="11"/>
      <c r="EEU13" s="11"/>
      <c r="EEV13" s="11"/>
      <c r="EEW13" s="11"/>
      <c r="EEX13" s="11"/>
      <c r="EEY13" s="11"/>
      <c r="EEZ13" s="11"/>
      <c r="EFA13" s="11"/>
      <c r="EFB13" s="11"/>
      <c r="EFC13" s="11"/>
      <c r="EFD13" s="11"/>
      <c r="EFE13" s="11"/>
      <c r="EFF13" s="11"/>
      <c r="EFG13" s="11"/>
      <c r="EFH13" s="11"/>
      <c r="EFI13" s="11"/>
      <c r="EFJ13" s="11"/>
      <c r="EFK13" s="11"/>
      <c r="EFL13" s="11"/>
      <c r="EFM13" s="11"/>
      <c r="EFN13" s="11"/>
      <c r="EFO13" s="11"/>
      <c r="EFP13" s="11"/>
      <c r="EFQ13" s="11"/>
      <c r="EFR13" s="11"/>
      <c r="EFS13" s="11"/>
      <c r="EFT13" s="11"/>
      <c r="EFU13" s="11"/>
      <c r="EFV13" s="11"/>
      <c r="EFW13" s="11"/>
      <c r="EFX13" s="11"/>
      <c r="EFY13" s="11"/>
      <c r="EFZ13" s="11"/>
      <c r="EGA13" s="11"/>
      <c r="EGB13" s="11"/>
      <c r="EGC13" s="11"/>
      <c r="EGD13" s="11"/>
      <c r="EGE13" s="11"/>
      <c r="EGF13" s="11"/>
      <c r="EGG13" s="11"/>
      <c r="EGH13" s="11"/>
      <c r="EGI13" s="11"/>
      <c r="EGJ13" s="11"/>
      <c r="EGK13" s="11"/>
      <c r="EGL13" s="11"/>
      <c r="EGM13" s="11"/>
      <c r="EGN13" s="11"/>
      <c r="EGO13" s="11"/>
      <c r="EGP13" s="11"/>
      <c r="EGQ13" s="11"/>
      <c r="EGR13" s="11"/>
      <c r="EGS13" s="11"/>
      <c r="EGT13" s="11"/>
      <c r="EGU13" s="11"/>
      <c r="EGV13" s="11"/>
      <c r="EGW13" s="11"/>
      <c r="EGX13" s="11"/>
      <c r="EGY13" s="11"/>
      <c r="EGZ13" s="11"/>
      <c r="EHA13" s="11"/>
      <c r="EHB13" s="11"/>
      <c r="EHC13" s="11"/>
      <c r="EHD13" s="11"/>
      <c r="EHE13" s="11"/>
      <c r="EHF13" s="11"/>
      <c r="EHG13" s="11"/>
      <c r="EHH13" s="11"/>
      <c r="EHI13" s="11"/>
      <c r="EHJ13" s="11"/>
      <c r="EHK13" s="11"/>
      <c r="EHL13" s="11"/>
      <c r="EHM13" s="11"/>
      <c r="EHN13" s="11"/>
      <c r="EHO13" s="11"/>
      <c r="EHP13" s="11"/>
      <c r="EHQ13" s="11"/>
      <c r="EHR13" s="11"/>
      <c r="EHS13" s="11"/>
      <c r="EHT13" s="11"/>
      <c r="EHU13" s="11"/>
      <c r="EHV13" s="11"/>
      <c r="EHW13" s="11"/>
      <c r="EHX13" s="11"/>
      <c r="EHY13" s="11"/>
      <c r="EHZ13" s="11"/>
      <c r="EIA13" s="11"/>
      <c r="EIB13" s="11"/>
      <c r="EIC13" s="11"/>
      <c r="EID13" s="11"/>
      <c r="EIE13" s="11"/>
      <c r="EIF13" s="11"/>
      <c r="EIG13" s="11"/>
      <c r="EIH13" s="11"/>
      <c r="EII13" s="11"/>
      <c r="EIJ13" s="11"/>
      <c r="EIK13" s="11"/>
      <c r="EIL13" s="11"/>
      <c r="EIM13" s="11"/>
      <c r="EIN13" s="11"/>
      <c r="EIO13" s="11"/>
      <c r="EIP13" s="11"/>
      <c r="EIQ13" s="11"/>
      <c r="EIR13" s="11"/>
      <c r="EIS13" s="11"/>
      <c r="EIT13" s="11"/>
      <c r="EIU13" s="11"/>
      <c r="EIV13" s="11"/>
      <c r="EIW13" s="11"/>
      <c r="EIX13" s="11"/>
      <c r="EIY13" s="11"/>
      <c r="EIZ13" s="11"/>
      <c r="EJA13" s="11"/>
      <c r="EJB13" s="11"/>
      <c r="EJC13" s="11"/>
      <c r="EJD13" s="11"/>
      <c r="EJE13" s="11"/>
      <c r="EJF13" s="11"/>
      <c r="EJG13" s="11"/>
      <c r="EJH13" s="11"/>
      <c r="EJI13" s="11"/>
      <c r="EJJ13" s="11"/>
      <c r="EJK13" s="11"/>
      <c r="EJL13" s="11"/>
      <c r="EJM13" s="11"/>
      <c r="EJN13" s="11"/>
      <c r="EJO13" s="11"/>
      <c r="EJP13" s="11"/>
      <c r="EJQ13" s="11"/>
      <c r="EJR13" s="11"/>
      <c r="EJS13" s="11"/>
      <c r="EJT13" s="11"/>
      <c r="EJU13" s="11"/>
      <c r="EJV13" s="11"/>
      <c r="EJW13" s="11"/>
      <c r="EJX13" s="11"/>
      <c r="EJY13" s="11"/>
      <c r="EJZ13" s="11"/>
      <c r="EKA13" s="11"/>
      <c r="EKB13" s="11"/>
      <c r="EKC13" s="11"/>
      <c r="EKD13" s="11"/>
      <c r="EKE13" s="11"/>
      <c r="EKF13" s="11"/>
      <c r="EKG13" s="11"/>
      <c r="EKH13" s="11"/>
      <c r="EKI13" s="11"/>
      <c r="EKJ13" s="11"/>
      <c r="EKK13" s="11"/>
      <c r="EKL13" s="11"/>
      <c r="EKM13" s="11"/>
      <c r="EKN13" s="11"/>
      <c r="EKO13" s="11"/>
      <c r="EKP13" s="11"/>
      <c r="EKQ13" s="11"/>
      <c r="EKR13" s="11"/>
      <c r="EKS13" s="11"/>
      <c r="EKT13" s="11"/>
      <c r="EKU13" s="11"/>
      <c r="EKV13" s="11"/>
      <c r="EKW13" s="11"/>
      <c r="EKX13" s="11"/>
      <c r="EKY13" s="11"/>
      <c r="EKZ13" s="11"/>
      <c r="ELA13" s="11"/>
      <c r="ELB13" s="11"/>
      <c r="ELC13" s="11"/>
      <c r="ELD13" s="11"/>
      <c r="ELE13" s="11"/>
      <c r="ELF13" s="11"/>
      <c r="ELG13" s="11"/>
      <c r="ELH13" s="11"/>
      <c r="ELI13" s="11"/>
      <c r="ELJ13" s="11"/>
      <c r="ELK13" s="11"/>
      <c r="ELL13" s="11"/>
      <c r="ELM13" s="11"/>
      <c r="ELN13" s="11"/>
      <c r="ELO13" s="11"/>
      <c r="ELP13" s="11"/>
      <c r="ELQ13" s="11"/>
      <c r="ELR13" s="11"/>
      <c r="ELS13" s="11"/>
      <c r="ELT13" s="11"/>
      <c r="ELU13" s="11"/>
      <c r="ELV13" s="11"/>
      <c r="ELW13" s="11"/>
      <c r="ELX13" s="11"/>
      <c r="ELY13" s="11"/>
      <c r="ELZ13" s="11"/>
      <c r="EMA13" s="11"/>
      <c r="EMB13" s="11"/>
      <c r="EMC13" s="11"/>
      <c r="EMD13" s="11"/>
      <c r="EME13" s="11"/>
      <c r="EMF13" s="11"/>
      <c r="EMG13" s="11"/>
      <c r="EMH13" s="11"/>
      <c r="EMI13" s="11"/>
      <c r="EMJ13" s="11"/>
      <c r="EMK13" s="11"/>
      <c r="EML13" s="11"/>
      <c r="EMM13" s="11"/>
      <c r="EMN13" s="11"/>
      <c r="EMO13" s="11"/>
      <c r="EMP13" s="11"/>
      <c r="EMQ13" s="11"/>
      <c r="EMR13" s="11"/>
      <c r="EMS13" s="11"/>
      <c r="EMT13" s="11"/>
      <c r="EMU13" s="11"/>
      <c r="EMV13" s="11"/>
      <c r="EMW13" s="11"/>
      <c r="EMX13" s="11"/>
      <c r="EMY13" s="11"/>
      <c r="EMZ13" s="11"/>
      <c r="ENA13" s="11"/>
      <c r="ENB13" s="11"/>
      <c r="ENC13" s="11"/>
      <c r="END13" s="11"/>
      <c r="ENE13" s="11"/>
      <c r="ENF13" s="11"/>
      <c r="ENG13" s="11"/>
      <c r="ENH13" s="11"/>
      <c r="ENI13" s="11"/>
      <c r="ENJ13" s="11"/>
      <c r="ENK13" s="11"/>
      <c r="ENL13" s="11"/>
      <c r="ENM13" s="11"/>
      <c r="ENN13" s="11"/>
      <c r="ENO13" s="11"/>
      <c r="ENP13" s="11"/>
      <c r="ENQ13" s="11"/>
      <c r="ENR13" s="11"/>
      <c r="ENS13" s="11"/>
      <c r="ENT13" s="11"/>
      <c r="ENU13" s="11"/>
      <c r="ENV13" s="11"/>
      <c r="ENW13" s="11"/>
      <c r="ENX13" s="11"/>
      <c r="ENY13" s="11"/>
      <c r="ENZ13" s="11"/>
      <c r="EOA13" s="11"/>
      <c r="EOB13" s="11"/>
      <c r="EOC13" s="11"/>
      <c r="EOD13" s="11"/>
      <c r="EOE13" s="11"/>
      <c r="EOF13" s="11"/>
      <c r="EOG13" s="11"/>
      <c r="EOH13" s="11"/>
      <c r="EOI13" s="11"/>
      <c r="EOJ13" s="11"/>
      <c r="EOK13" s="11"/>
      <c r="EOL13" s="11"/>
      <c r="EOM13" s="11"/>
      <c r="EON13" s="11"/>
      <c r="EOO13" s="11"/>
      <c r="EOP13" s="11"/>
      <c r="EOQ13" s="11"/>
      <c r="EOR13" s="11"/>
      <c r="EOS13" s="11"/>
      <c r="EOT13" s="11"/>
      <c r="EOU13" s="11"/>
      <c r="EOV13" s="11"/>
      <c r="EOW13" s="11"/>
      <c r="EOX13" s="11"/>
      <c r="EOY13" s="11"/>
      <c r="EOZ13" s="11"/>
      <c r="EPA13" s="11"/>
      <c r="EPB13" s="11"/>
      <c r="EPC13" s="11"/>
      <c r="EPD13" s="11"/>
      <c r="EPE13" s="11"/>
      <c r="EPF13" s="11"/>
      <c r="EPG13" s="11"/>
      <c r="EPH13" s="11"/>
      <c r="EPI13" s="11"/>
      <c r="EPJ13" s="11"/>
      <c r="EPK13" s="11"/>
      <c r="EPL13" s="11"/>
      <c r="EPM13" s="11"/>
      <c r="EPN13" s="11"/>
      <c r="EPO13" s="11"/>
      <c r="EPP13" s="11"/>
      <c r="EPQ13" s="11"/>
      <c r="EPR13" s="11"/>
      <c r="EPS13" s="11"/>
      <c r="EPT13" s="11"/>
      <c r="EPU13" s="11"/>
      <c r="EPV13" s="11"/>
      <c r="EPW13" s="11"/>
      <c r="EPX13" s="11"/>
      <c r="EPY13" s="11"/>
      <c r="EPZ13" s="11"/>
      <c r="EQA13" s="11"/>
      <c r="EQB13" s="11"/>
      <c r="EQC13" s="11"/>
      <c r="EQD13" s="11"/>
      <c r="EQE13" s="11"/>
      <c r="EQF13" s="11"/>
      <c r="EQG13" s="11"/>
      <c r="EQH13" s="11"/>
      <c r="EQI13" s="11"/>
      <c r="EQJ13" s="11"/>
      <c r="EQK13" s="11"/>
      <c r="EQL13" s="11"/>
      <c r="EQM13" s="11"/>
      <c r="EQN13" s="11"/>
      <c r="EQO13" s="11"/>
      <c r="EQP13" s="11"/>
      <c r="EQQ13" s="11"/>
      <c r="EQR13" s="11"/>
      <c r="EQS13" s="11"/>
      <c r="EQT13" s="11"/>
      <c r="EQU13" s="11"/>
      <c r="EQV13" s="11"/>
      <c r="EQW13" s="11"/>
      <c r="EQX13" s="11"/>
      <c r="EQY13" s="11"/>
      <c r="EQZ13" s="11"/>
      <c r="ERA13" s="11"/>
      <c r="ERB13" s="11"/>
      <c r="ERC13" s="11"/>
      <c r="ERD13" s="11"/>
      <c r="ERE13" s="11"/>
      <c r="ERF13" s="11"/>
      <c r="ERG13" s="11"/>
      <c r="ERH13" s="11"/>
      <c r="ERI13" s="11"/>
      <c r="ERJ13" s="11"/>
      <c r="ERK13" s="11"/>
      <c r="ERL13" s="11"/>
      <c r="ERM13" s="11"/>
      <c r="ERN13" s="11"/>
      <c r="ERO13" s="11"/>
      <c r="ERP13" s="11"/>
      <c r="ERQ13" s="11"/>
      <c r="ERR13" s="11"/>
      <c r="ERS13" s="11"/>
      <c r="ERT13" s="11"/>
      <c r="ERU13" s="11"/>
      <c r="ERV13" s="11"/>
      <c r="ERW13" s="11"/>
      <c r="ERX13" s="11"/>
      <c r="ERY13" s="11"/>
      <c r="ERZ13" s="11"/>
      <c r="ESA13" s="11"/>
      <c r="ESB13" s="11"/>
      <c r="ESC13" s="11"/>
      <c r="ESD13" s="11"/>
      <c r="ESE13" s="11"/>
      <c r="ESF13" s="11"/>
      <c r="ESG13" s="11"/>
      <c r="ESH13" s="11"/>
      <c r="ESI13" s="11"/>
      <c r="ESJ13" s="11"/>
      <c r="ESK13" s="11"/>
      <c r="ESL13" s="11"/>
      <c r="ESM13" s="11"/>
      <c r="ESN13" s="11"/>
      <c r="ESO13" s="11"/>
      <c r="ESP13" s="11"/>
      <c r="ESQ13" s="11"/>
      <c r="ESR13" s="11"/>
      <c r="ESS13" s="11"/>
      <c r="EST13" s="11"/>
      <c r="ESU13" s="11"/>
      <c r="ESV13" s="11"/>
      <c r="ESW13" s="11"/>
      <c r="ESX13" s="11"/>
      <c r="ESY13" s="11"/>
      <c r="ESZ13" s="11"/>
      <c r="ETA13" s="11"/>
      <c r="ETB13" s="11"/>
      <c r="ETC13" s="11"/>
      <c r="ETD13" s="11"/>
      <c r="ETE13" s="11"/>
      <c r="ETF13" s="11"/>
      <c r="ETG13" s="11"/>
      <c r="ETH13" s="11"/>
      <c r="ETI13" s="11"/>
      <c r="ETJ13" s="11"/>
      <c r="ETK13" s="11"/>
      <c r="ETL13" s="11"/>
      <c r="ETM13" s="11"/>
      <c r="ETN13" s="11"/>
      <c r="ETO13" s="11"/>
      <c r="ETP13" s="11"/>
      <c r="ETQ13" s="11"/>
      <c r="ETR13" s="11"/>
      <c r="ETS13" s="11"/>
      <c r="ETT13" s="11"/>
      <c r="ETU13" s="11"/>
      <c r="ETV13" s="11"/>
      <c r="ETW13" s="11"/>
      <c r="ETX13" s="11"/>
      <c r="ETY13" s="11"/>
      <c r="ETZ13" s="11"/>
      <c r="EUA13" s="11"/>
      <c r="EUB13" s="11"/>
      <c r="EUC13" s="11"/>
      <c r="EUD13" s="11"/>
      <c r="EUE13" s="11"/>
      <c r="EUF13" s="11"/>
      <c r="EUG13" s="11"/>
      <c r="EUH13" s="11"/>
      <c r="EUI13" s="11"/>
      <c r="EUJ13" s="11"/>
      <c r="EUK13" s="11"/>
      <c r="EUL13" s="11"/>
      <c r="EUM13" s="11"/>
      <c r="EUN13" s="11"/>
      <c r="EUO13" s="11"/>
      <c r="EUP13" s="11"/>
      <c r="EUQ13" s="11"/>
      <c r="EUR13" s="11"/>
      <c r="EUS13" s="11"/>
      <c r="EUT13" s="11"/>
      <c r="EUU13" s="11"/>
      <c r="EUV13" s="11"/>
      <c r="EUW13" s="11"/>
      <c r="EUX13" s="11"/>
      <c r="EUY13" s="11"/>
      <c r="EUZ13" s="11"/>
      <c r="EVA13" s="11"/>
      <c r="EVB13" s="11"/>
      <c r="EVC13" s="11"/>
      <c r="EVD13" s="11"/>
      <c r="EVE13" s="11"/>
      <c r="EVF13" s="11"/>
      <c r="EVG13" s="11"/>
      <c r="EVH13" s="11"/>
      <c r="EVI13" s="11"/>
      <c r="EVJ13" s="11"/>
      <c r="EVK13" s="11"/>
      <c r="EVL13" s="11"/>
      <c r="EVM13" s="11"/>
      <c r="EVN13" s="11"/>
      <c r="EVO13" s="11"/>
      <c r="EVP13" s="11"/>
      <c r="EVQ13" s="11"/>
      <c r="EVR13" s="11"/>
      <c r="EVS13" s="11"/>
      <c r="EVT13" s="11"/>
      <c r="EVU13" s="11"/>
      <c r="EVV13" s="11"/>
      <c r="EVW13" s="11"/>
      <c r="EVX13" s="11"/>
      <c r="EVY13" s="11"/>
      <c r="EVZ13" s="11"/>
      <c r="EWA13" s="11"/>
      <c r="EWB13" s="11"/>
      <c r="EWC13" s="11"/>
      <c r="EWD13" s="11"/>
      <c r="EWE13" s="11"/>
      <c r="EWF13" s="11"/>
      <c r="EWG13" s="11"/>
      <c r="EWH13" s="11"/>
      <c r="EWI13" s="11"/>
      <c r="EWJ13" s="11"/>
      <c r="EWK13" s="11"/>
      <c r="EWL13" s="11"/>
      <c r="EWM13" s="11"/>
      <c r="EWN13" s="11"/>
      <c r="EWO13" s="11"/>
      <c r="EWP13" s="11"/>
      <c r="EWQ13" s="11"/>
      <c r="EWR13" s="11"/>
      <c r="EWS13" s="11"/>
      <c r="EWT13" s="11"/>
      <c r="EWU13" s="11"/>
      <c r="EWV13" s="11"/>
      <c r="EWW13" s="11"/>
      <c r="EWX13" s="11"/>
      <c r="EWY13" s="11"/>
      <c r="EWZ13" s="11"/>
      <c r="EXA13" s="11"/>
      <c r="EXB13" s="11"/>
      <c r="EXC13" s="11"/>
      <c r="EXD13" s="11"/>
      <c r="EXE13" s="11"/>
      <c r="EXF13" s="11"/>
      <c r="EXG13" s="11"/>
      <c r="EXH13" s="11"/>
      <c r="EXI13" s="11"/>
      <c r="EXJ13" s="11"/>
      <c r="EXK13" s="11"/>
      <c r="EXL13" s="11"/>
      <c r="EXM13" s="11"/>
      <c r="EXN13" s="11"/>
      <c r="EXO13" s="11"/>
      <c r="EXP13" s="11"/>
      <c r="EXQ13" s="11"/>
      <c r="EXR13" s="11"/>
      <c r="EXS13" s="11"/>
      <c r="EXT13" s="11"/>
      <c r="EXU13" s="11"/>
      <c r="EXV13" s="11"/>
      <c r="EXW13" s="11"/>
      <c r="EXX13" s="11"/>
      <c r="EXY13" s="11"/>
      <c r="EXZ13" s="11"/>
      <c r="EYA13" s="11"/>
      <c r="EYB13" s="11"/>
      <c r="EYC13" s="11"/>
      <c r="EYD13" s="11"/>
      <c r="EYE13" s="11"/>
      <c r="EYF13" s="11"/>
      <c r="EYG13" s="11"/>
      <c r="EYH13" s="11"/>
      <c r="EYI13" s="11"/>
      <c r="EYJ13" s="11"/>
      <c r="EYK13" s="11"/>
      <c r="EYL13" s="11"/>
      <c r="EYM13" s="11"/>
      <c r="EYN13" s="11"/>
      <c r="EYO13" s="11"/>
      <c r="EYP13" s="11"/>
      <c r="EYQ13" s="11"/>
      <c r="EYR13" s="11"/>
      <c r="EYS13" s="11"/>
      <c r="EYT13" s="11"/>
      <c r="EYU13" s="11"/>
      <c r="EYV13" s="11"/>
      <c r="EYW13" s="11"/>
      <c r="EYX13" s="11"/>
      <c r="EYY13" s="11"/>
      <c r="EYZ13" s="11"/>
      <c r="EZA13" s="11"/>
      <c r="EZB13" s="11"/>
      <c r="EZC13" s="11"/>
      <c r="EZD13" s="11"/>
      <c r="EZE13" s="11"/>
      <c r="EZF13" s="11"/>
      <c r="EZG13" s="11"/>
      <c r="EZH13" s="11"/>
      <c r="EZI13" s="11"/>
      <c r="EZJ13" s="11"/>
      <c r="EZK13" s="11"/>
      <c r="EZL13" s="11"/>
      <c r="EZM13" s="11"/>
      <c r="EZN13" s="11"/>
      <c r="EZO13" s="11"/>
      <c r="EZP13" s="11"/>
      <c r="EZQ13" s="11"/>
      <c r="EZR13" s="11"/>
      <c r="EZS13" s="11"/>
      <c r="EZT13" s="11"/>
      <c r="EZU13" s="11"/>
      <c r="EZV13" s="11"/>
      <c r="EZW13" s="11"/>
      <c r="EZX13" s="11"/>
      <c r="EZY13" s="11"/>
      <c r="EZZ13" s="11"/>
      <c r="FAA13" s="11"/>
      <c r="FAB13" s="11"/>
      <c r="FAC13" s="11"/>
      <c r="FAD13" s="11"/>
      <c r="FAE13" s="11"/>
      <c r="FAF13" s="11"/>
      <c r="FAG13" s="11"/>
      <c r="FAH13" s="11"/>
      <c r="FAI13" s="11"/>
      <c r="FAJ13" s="11"/>
      <c r="FAK13" s="11"/>
      <c r="FAL13" s="11"/>
      <c r="FAM13" s="11"/>
      <c r="FAN13" s="11"/>
      <c r="FAO13" s="11"/>
      <c r="FAP13" s="11"/>
      <c r="FAQ13" s="11"/>
      <c r="FAR13" s="11"/>
      <c r="FAS13" s="11"/>
      <c r="FAT13" s="11"/>
      <c r="FAU13" s="11"/>
      <c r="FAV13" s="11"/>
      <c r="FAW13" s="11"/>
      <c r="FAX13" s="11"/>
      <c r="FAY13" s="11"/>
      <c r="FAZ13" s="11"/>
      <c r="FBA13" s="11"/>
      <c r="FBB13" s="11"/>
      <c r="FBC13" s="11"/>
      <c r="FBD13" s="11"/>
      <c r="FBE13" s="11"/>
      <c r="FBF13" s="11"/>
      <c r="FBG13" s="11"/>
      <c r="FBH13" s="11"/>
      <c r="FBI13" s="11"/>
      <c r="FBJ13" s="11"/>
      <c r="FBK13" s="11"/>
      <c r="FBL13" s="11"/>
      <c r="FBM13" s="11"/>
      <c r="FBN13" s="11"/>
      <c r="FBO13" s="11"/>
      <c r="FBP13" s="11"/>
      <c r="FBQ13" s="11"/>
      <c r="FBR13" s="11"/>
      <c r="FBS13" s="11"/>
      <c r="FBT13" s="11"/>
      <c r="FBU13" s="11"/>
      <c r="FBV13" s="11"/>
      <c r="FBW13" s="11"/>
      <c r="FBX13" s="11"/>
      <c r="FBY13" s="11"/>
      <c r="FBZ13" s="11"/>
      <c r="FCA13" s="11"/>
      <c r="FCB13" s="11"/>
      <c r="FCC13" s="11"/>
      <c r="FCD13" s="11"/>
      <c r="FCE13" s="11"/>
      <c r="FCF13" s="11"/>
      <c r="FCG13" s="11"/>
      <c r="FCH13" s="11"/>
      <c r="FCI13" s="11"/>
      <c r="FCJ13" s="11"/>
      <c r="FCK13" s="11"/>
      <c r="FCL13" s="11"/>
      <c r="FCM13" s="11"/>
      <c r="FCN13" s="11"/>
      <c r="FCO13" s="11"/>
      <c r="FCP13" s="11"/>
      <c r="FCQ13" s="11"/>
      <c r="FCR13" s="11"/>
      <c r="FCS13" s="11"/>
      <c r="FCT13" s="11"/>
      <c r="FCU13" s="11"/>
      <c r="FCV13" s="11"/>
      <c r="FCW13" s="11"/>
      <c r="FCX13" s="11"/>
      <c r="FCY13" s="11"/>
      <c r="FCZ13" s="11"/>
      <c r="FDA13" s="11"/>
      <c r="FDB13" s="11"/>
      <c r="FDC13" s="11"/>
      <c r="FDD13" s="11"/>
      <c r="FDE13" s="11"/>
      <c r="FDF13" s="11"/>
      <c r="FDG13" s="11"/>
      <c r="FDH13" s="11"/>
      <c r="FDI13" s="11"/>
      <c r="FDJ13" s="11"/>
      <c r="FDK13" s="11"/>
      <c r="FDL13" s="11"/>
      <c r="FDM13" s="11"/>
      <c r="FDN13" s="11"/>
      <c r="FDO13" s="11"/>
      <c r="FDP13" s="11"/>
      <c r="FDQ13" s="11"/>
      <c r="FDR13" s="11"/>
      <c r="FDS13" s="11"/>
      <c r="FDT13" s="11"/>
      <c r="FDU13" s="11"/>
      <c r="FDV13" s="11"/>
      <c r="FDW13" s="11"/>
      <c r="FDX13" s="11"/>
      <c r="FDY13" s="11"/>
      <c r="FDZ13" s="11"/>
      <c r="FEA13" s="11"/>
      <c r="FEB13" s="11"/>
      <c r="FEC13" s="11"/>
      <c r="FED13" s="11"/>
      <c r="FEE13" s="11"/>
      <c r="FEF13" s="11"/>
      <c r="FEG13" s="11"/>
      <c r="FEH13" s="11"/>
      <c r="FEI13" s="11"/>
      <c r="FEJ13" s="11"/>
      <c r="FEK13" s="11"/>
      <c r="FEL13" s="11"/>
      <c r="FEM13" s="11"/>
      <c r="FEN13" s="11"/>
      <c r="FEO13" s="11"/>
      <c r="FEP13" s="11"/>
      <c r="FEQ13" s="11"/>
      <c r="FER13" s="11"/>
      <c r="FES13" s="11"/>
      <c r="FET13" s="11"/>
      <c r="FEU13" s="11"/>
      <c r="FEV13" s="11"/>
      <c r="FEW13" s="11"/>
      <c r="FEX13" s="11"/>
      <c r="FEY13" s="11"/>
      <c r="FEZ13" s="11"/>
      <c r="FFA13" s="11"/>
      <c r="FFB13" s="11"/>
      <c r="FFC13" s="11"/>
      <c r="FFD13" s="11"/>
      <c r="FFE13" s="11"/>
      <c r="FFF13" s="11"/>
      <c r="FFG13" s="11"/>
      <c r="FFH13" s="11"/>
      <c r="FFI13" s="11"/>
      <c r="FFJ13" s="11"/>
      <c r="FFK13" s="11"/>
      <c r="FFL13" s="11"/>
      <c r="FFM13" s="11"/>
      <c r="FFN13" s="11"/>
      <c r="FFO13" s="11"/>
      <c r="FFP13" s="11"/>
      <c r="FFQ13" s="11"/>
      <c r="FFR13" s="11"/>
      <c r="FFS13" s="11"/>
      <c r="FFT13" s="11"/>
      <c r="FFU13" s="11"/>
      <c r="FFV13" s="11"/>
      <c r="FFW13" s="11"/>
      <c r="FFX13" s="11"/>
      <c r="FFY13" s="11"/>
      <c r="FFZ13" s="11"/>
      <c r="FGA13" s="11"/>
      <c r="FGB13" s="11"/>
      <c r="FGC13" s="11"/>
      <c r="FGD13" s="11"/>
      <c r="FGE13" s="11"/>
      <c r="FGF13" s="11"/>
      <c r="FGG13" s="11"/>
      <c r="FGH13" s="11"/>
      <c r="FGI13" s="11"/>
      <c r="FGJ13" s="11"/>
      <c r="FGK13" s="11"/>
      <c r="FGL13" s="11"/>
      <c r="FGM13" s="11"/>
      <c r="FGN13" s="11"/>
      <c r="FGO13" s="11"/>
      <c r="FGP13" s="11"/>
      <c r="FGQ13" s="11"/>
      <c r="FGR13" s="11"/>
      <c r="FGS13" s="11"/>
      <c r="FGT13" s="11"/>
      <c r="FGU13" s="11"/>
      <c r="FGV13" s="11"/>
      <c r="FGW13" s="11"/>
      <c r="FGX13" s="11"/>
      <c r="FGY13" s="11"/>
      <c r="FGZ13" s="11"/>
      <c r="FHA13" s="11"/>
      <c r="FHB13" s="11"/>
      <c r="FHC13" s="11"/>
      <c r="FHD13" s="11"/>
      <c r="FHE13" s="11"/>
      <c r="FHF13" s="11"/>
      <c r="FHG13" s="11"/>
      <c r="FHH13" s="11"/>
      <c r="FHI13" s="11"/>
      <c r="FHJ13" s="11"/>
      <c r="FHK13" s="11"/>
      <c r="FHL13" s="11"/>
      <c r="FHM13" s="11"/>
      <c r="FHN13" s="11"/>
      <c r="FHO13" s="11"/>
      <c r="FHP13" s="11"/>
      <c r="FHQ13" s="11"/>
      <c r="FHR13" s="11"/>
      <c r="FHS13" s="11"/>
      <c r="FHT13" s="11"/>
      <c r="FHU13" s="11"/>
      <c r="FHV13" s="11"/>
      <c r="FHW13" s="11"/>
      <c r="FHX13" s="11"/>
      <c r="FHY13" s="11"/>
      <c r="FHZ13" s="11"/>
      <c r="FIA13" s="11"/>
      <c r="FIB13" s="11"/>
      <c r="FIC13" s="11"/>
      <c r="FID13" s="11"/>
      <c r="FIE13" s="11"/>
      <c r="FIF13" s="11"/>
      <c r="FIG13" s="11"/>
      <c r="FIH13" s="11"/>
      <c r="FII13" s="11"/>
      <c r="FIJ13" s="11"/>
      <c r="FIK13" s="11"/>
      <c r="FIL13" s="11"/>
      <c r="FIM13" s="11"/>
      <c r="FIN13" s="11"/>
      <c r="FIO13" s="11"/>
      <c r="FIP13" s="11"/>
      <c r="FIQ13" s="11"/>
      <c r="FIR13" s="11"/>
      <c r="FIS13" s="11"/>
      <c r="FIT13" s="11"/>
      <c r="FIU13" s="11"/>
      <c r="FIV13" s="11"/>
      <c r="FIW13" s="11"/>
      <c r="FIX13" s="11"/>
      <c r="FIY13" s="11"/>
      <c r="FIZ13" s="11"/>
      <c r="FJA13" s="11"/>
      <c r="FJB13" s="11"/>
      <c r="FJC13" s="11"/>
      <c r="FJD13" s="11"/>
      <c r="FJE13" s="11"/>
      <c r="FJF13" s="11"/>
      <c r="FJG13" s="11"/>
      <c r="FJH13" s="11"/>
      <c r="FJI13" s="11"/>
      <c r="FJJ13" s="11"/>
      <c r="FJK13" s="11"/>
      <c r="FJL13" s="11"/>
      <c r="FJM13" s="11"/>
      <c r="FJN13" s="11"/>
      <c r="FJO13" s="11"/>
      <c r="FJP13" s="11"/>
      <c r="FJQ13" s="11"/>
      <c r="FJR13" s="11"/>
      <c r="FJS13" s="11"/>
      <c r="FJT13" s="11"/>
      <c r="FJU13" s="11"/>
      <c r="FJV13" s="11"/>
      <c r="FJW13" s="11"/>
      <c r="FJX13" s="11"/>
      <c r="FJY13" s="11"/>
      <c r="FJZ13" s="11"/>
      <c r="FKA13" s="11"/>
      <c r="FKB13" s="11"/>
      <c r="FKC13" s="11"/>
      <c r="FKD13" s="11"/>
      <c r="FKE13" s="11"/>
      <c r="FKF13" s="11"/>
      <c r="FKG13" s="11"/>
      <c r="FKH13" s="11"/>
      <c r="FKI13" s="11"/>
      <c r="FKJ13" s="11"/>
      <c r="FKK13" s="11"/>
      <c r="FKL13" s="11"/>
      <c r="FKM13" s="11"/>
      <c r="FKN13" s="11"/>
      <c r="FKO13" s="11"/>
      <c r="FKP13" s="11"/>
      <c r="FKQ13" s="11"/>
      <c r="FKR13" s="11"/>
      <c r="FKS13" s="11"/>
      <c r="FKT13" s="11"/>
      <c r="FKU13" s="11"/>
      <c r="FKV13" s="11"/>
      <c r="FKW13" s="11"/>
      <c r="FKX13" s="11"/>
      <c r="FKY13" s="11"/>
      <c r="FKZ13" s="11"/>
      <c r="FLA13" s="11"/>
      <c r="FLB13" s="11"/>
      <c r="FLC13" s="11"/>
      <c r="FLD13" s="11"/>
      <c r="FLE13" s="11"/>
      <c r="FLF13" s="11"/>
      <c r="FLG13" s="11"/>
      <c r="FLH13" s="11"/>
      <c r="FLI13" s="11"/>
      <c r="FLJ13" s="11"/>
      <c r="FLK13" s="11"/>
      <c r="FLL13" s="11"/>
      <c r="FLM13" s="11"/>
      <c r="FLN13" s="11"/>
      <c r="FLO13" s="11"/>
      <c r="FLP13" s="11"/>
      <c r="FLQ13" s="11"/>
      <c r="FLR13" s="11"/>
      <c r="FLS13" s="11"/>
      <c r="FLT13" s="11"/>
      <c r="FLU13" s="11"/>
      <c r="FLV13" s="11"/>
      <c r="FLW13" s="11"/>
      <c r="FLX13" s="11"/>
      <c r="FLY13" s="11"/>
      <c r="FLZ13" s="11"/>
      <c r="FMA13" s="11"/>
      <c r="FMB13" s="11"/>
      <c r="FMC13" s="11"/>
      <c r="FMD13" s="11"/>
      <c r="FME13" s="11"/>
      <c r="FMF13" s="11"/>
      <c r="FMG13" s="11"/>
      <c r="FMH13" s="11"/>
      <c r="FMI13" s="11"/>
      <c r="FMJ13" s="11"/>
      <c r="FMK13" s="11"/>
      <c r="FML13" s="11"/>
      <c r="FMM13" s="11"/>
      <c r="FMN13" s="11"/>
      <c r="FMO13" s="11"/>
      <c r="FMP13" s="11"/>
      <c r="FMQ13" s="11"/>
      <c r="FMR13" s="11"/>
      <c r="FMS13" s="11"/>
      <c r="FMT13" s="11"/>
      <c r="FMU13" s="11"/>
      <c r="FMV13" s="11"/>
      <c r="FMW13" s="11"/>
      <c r="FMX13" s="11"/>
      <c r="FMY13" s="11"/>
      <c r="FMZ13" s="11"/>
      <c r="FNA13" s="11"/>
      <c r="FNB13" s="11"/>
      <c r="FNC13" s="11"/>
      <c r="FND13" s="11"/>
      <c r="FNE13" s="11"/>
      <c r="FNF13" s="11"/>
      <c r="FNG13" s="11"/>
      <c r="FNH13" s="11"/>
      <c r="FNI13" s="11"/>
      <c r="FNJ13" s="11"/>
      <c r="FNK13" s="11"/>
      <c r="FNL13" s="11"/>
      <c r="FNM13" s="11"/>
      <c r="FNN13" s="11"/>
      <c r="FNO13" s="11"/>
      <c r="FNP13" s="11"/>
      <c r="FNQ13" s="11"/>
      <c r="FNR13" s="11"/>
      <c r="FNS13" s="11"/>
      <c r="FNT13" s="11"/>
      <c r="FNU13" s="11"/>
      <c r="FNV13" s="11"/>
      <c r="FNW13" s="11"/>
      <c r="FNX13" s="11"/>
      <c r="FNY13" s="11"/>
      <c r="FNZ13" s="11"/>
      <c r="FOA13" s="11"/>
      <c r="FOB13" s="11"/>
      <c r="FOC13" s="11"/>
      <c r="FOD13" s="11"/>
      <c r="FOE13" s="11"/>
      <c r="FOF13" s="11"/>
      <c r="FOG13" s="11"/>
      <c r="FOH13" s="11"/>
      <c r="FOI13" s="11"/>
      <c r="FOJ13" s="11"/>
      <c r="FOK13" s="11"/>
      <c r="FOL13" s="11"/>
      <c r="FOM13" s="11"/>
      <c r="FON13" s="11"/>
      <c r="FOO13" s="11"/>
      <c r="FOP13" s="11"/>
      <c r="FOQ13" s="11"/>
      <c r="FOR13" s="11"/>
      <c r="FOS13" s="11"/>
      <c r="FOT13" s="11"/>
      <c r="FOU13" s="11"/>
      <c r="FOV13" s="11"/>
      <c r="FOW13" s="11"/>
      <c r="FOX13" s="11"/>
      <c r="FOY13" s="11"/>
      <c r="FOZ13" s="11"/>
      <c r="FPA13" s="11"/>
      <c r="FPB13" s="11"/>
      <c r="FPC13" s="11"/>
      <c r="FPD13" s="11"/>
      <c r="FPE13" s="11"/>
      <c r="FPF13" s="11"/>
      <c r="FPG13" s="11"/>
      <c r="FPH13" s="11"/>
      <c r="FPI13" s="11"/>
      <c r="FPJ13" s="11"/>
      <c r="FPK13" s="11"/>
      <c r="FPL13" s="11"/>
      <c r="FPM13" s="11"/>
      <c r="FPN13" s="11"/>
      <c r="FPO13" s="11"/>
      <c r="FPP13" s="11"/>
      <c r="FPQ13" s="11"/>
      <c r="FPR13" s="11"/>
      <c r="FPS13" s="11"/>
      <c r="FPT13" s="11"/>
      <c r="FPU13" s="11"/>
      <c r="FPV13" s="11"/>
      <c r="FPW13" s="11"/>
      <c r="FPX13" s="11"/>
      <c r="FPY13" s="11"/>
      <c r="FPZ13" s="11"/>
      <c r="FQA13" s="11"/>
      <c r="FQB13" s="11"/>
      <c r="FQC13" s="11"/>
      <c r="FQD13" s="11"/>
      <c r="FQE13" s="11"/>
      <c r="FQF13" s="11"/>
      <c r="FQG13" s="11"/>
      <c r="FQH13" s="11"/>
      <c r="FQI13" s="11"/>
      <c r="FQJ13" s="11"/>
      <c r="FQK13" s="11"/>
      <c r="FQL13" s="11"/>
      <c r="FQM13" s="11"/>
      <c r="FQN13" s="11"/>
      <c r="FQO13" s="11"/>
      <c r="FQP13" s="11"/>
      <c r="FQQ13" s="11"/>
      <c r="FQR13" s="11"/>
      <c r="FQS13" s="11"/>
      <c r="FQT13" s="11"/>
      <c r="FQU13" s="11"/>
      <c r="FQV13" s="11"/>
      <c r="FQW13" s="11"/>
      <c r="FQX13" s="11"/>
      <c r="FQY13" s="11"/>
      <c r="FQZ13" s="11"/>
      <c r="FRA13" s="11"/>
      <c r="FRB13" s="11"/>
      <c r="FRC13" s="11"/>
      <c r="FRD13" s="11"/>
      <c r="FRE13" s="11"/>
      <c r="FRF13" s="11"/>
      <c r="FRG13" s="11"/>
      <c r="FRH13" s="11"/>
      <c r="FRI13" s="11"/>
      <c r="FRJ13" s="11"/>
      <c r="FRK13" s="11"/>
      <c r="FRL13" s="11"/>
      <c r="FRM13" s="11"/>
      <c r="FRN13" s="11"/>
      <c r="FRO13" s="11"/>
      <c r="FRP13" s="11"/>
      <c r="FRQ13" s="11"/>
      <c r="FRR13" s="11"/>
      <c r="FRS13" s="11"/>
      <c r="FRT13" s="11"/>
      <c r="FRU13" s="11"/>
      <c r="FRV13" s="11"/>
      <c r="FRW13" s="11"/>
      <c r="FRX13" s="11"/>
      <c r="FRY13" s="11"/>
      <c r="FRZ13" s="11"/>
      <c r="FSA13" s="11"/>
      <c r="FSB13" s="11"/>
      <c r="FSC13" s="11"/>
      <c r="FSD13" s="11"/>
      <c r="FSE13" s="11"/>
      <c r="FSF13" s="11"/>
      <c r="FSG13" s="11"/>
      <c r="FSH13" s="11"/>
      <c r="FSI13" s="11"/>
      <c r="FSJ13" s="11"/>
      <c r="FSK13" s="11"/>
      <c r="FSL13" s="11"/>
      <c r="FSM13" s="11"/>
      <c r="FSN13" s="11"/>
      <c r="FSO13" s="11"/>
      <c r="FSP13" s="11"/>
      <c r="FSQ13" s="11"/>
      <c r="FSR13" s="11"/>
      <c r="FSS13" s="11"/>
      <c r="FST13" s="11"/>
      <c r="FSU13" s="11"/>
      <c r="FSV13" s="11"/>
      <c r="FSW13" s="11"/>
      <c r="FSX13" s="11"/>
      <c r="FSY13" s="11"/>
      <c r="FSZ13" s="11"/>
      <c r="FTA13" s="11"/>
      <c r="FTB13" s="11"/>
      <c r="FTC13" s="11"/>
      <c r="FTD13" s="11"/>
      <c r="FTE13" s="11"/>
      <c r="FTF13" s="11"/>
      <c r="FTG13" s="11"/>
      <c r="FTH13" s="11"/>
      <c r="FTI13" s="11"/>
      <c r="FTJ13" s="11"/>
      <c r="FTK13" s="11"/>
      <c r="FTL13" s="11"/>
      <c r="FTM13" s="11"/>
      <c r="FTN13" s="11"/>
      <c r="FTO13" s="11"/>
      <c r="FTP13" s="11"/>
      <c r="FTQ13" s="11"/>
      <c r="FTR13" s="11"/>
      <c r="FTS13" s="11"/>
      <c r="FTT13" s="11"/>
      <c r="FTU13" s="11"/>
      <c r="FTV13" s="11"/>
      <c r="FTW13" s="11"/>
      <c r="FTX13" s="11"/>
      <c r="FTY13" s="11"/>
      <c r="FTZ13" s="11"/>
      <c r="FUA13" s="11"/>
      <c r="FUB13" s="11"/>
      <c r="FUC13" s="11"/>
      <c r="FUD13" s="11"/>
      <c r="FUE13" s="11"/>
      <c r="FUF13" s="11"/>
      <c r="FUG13" s="11"/>
      <c r="FUH13" s="11"/>
      <c r="FUI13" s="11"/>
      <c r="FUJ13" s="11"/>
      <c r="FUK13" s="11"/>
      <c r="FUL13" s="11"/>
      <c r="FUM13" s="11"/>
      <c r="FUN13" s="11"/>
      <c r="FUO13" s="11"/>
      <c r="FUP13" s="11"/>
      <c r="FUQ13" s="11"/>
      <c r="FUR13" s="11"/>
      <c r="FUS13" s="11"/>
      <c r="FUT13" s="11"/>
      <c r="FUU13" s="11"/>
      <c r="FUV13" s="11"/>
      <c r="FUW13" s="11"/>
      <c r="FUX13" s="11"/>
      <c r="FUY13" s="11"/>
      <c r="FUZ13" s="11"/>
      <c r="FVA13" s="11"/>
      <c r="FVB13" s="11"/>
      <c r="FVC13" s="11"/>
      <c r="FVD13" s="11"/>
      <c r="FVE13" s="11"/>
      <c r="FVF13" s="11"/>
      <c r="FVG13" s="11"/>
      <c r="FVH13" s="11"/>
      <c r="FVI13" s="11"/>
      <c r="FVJ13" s="11"/>
      <c r="FVK13" s="11"/>
      <c r="FVL13" s="11"/>
      <c r="FVM13" s="11"/>
      <c r="FVN13" s="11"/>
      <c r="FVO13" s="11"/>
      <c r="FVP13" s="11"/>
      <c r="FVQ13" s="11"/>
      <c r="FVR13" s="11"/>
      <c r="FVS13" s="11"/>
      <c r="FVT13" s="11"/>
      <c r="FVU13" s="11"/>
      <c r="FVV13" s="11"/>
      <c r="FVW13" s="11"/>
      <c r="FVX13" s="11"/>
      <c r="FVY13" s="11"/>
      <c r="FVZ13" s="11"/>
      <c r="FWA13" s="11"/>
      <c r="FWB13" s="11"/>
      <c r="FWC13" s="11"/>
      <c r="FWD13" s="11"/>
      <c r="FWE13" s="11"/>
      <c r="FWF13" s="11"/>
      <c r="FWG13" s="11"/>
      <c r="FWH13" s="11"/>
      <c r="FWI13" s="11"/>
      <c r="FWJ13" s="11"/>
      <c r="FWK13" s="11"/>
      <c r="FWL13" s="11"/>
      <c r="FWM13" s="11"/>
      <c r="FWN13" s="11"/>
      <c r="FWO13" s="11"/>
      <c r="FWP13" s="11"/>
      <c r="FWQ13" s="11"/>
      <c r="FWR13" s="11"/>
      <c r="FWS13" s="11"/>
      <c r="FWT13" s="11"/>
      <c r="FWU13" s="11"/>
      <c r="FWV13" s="11"/>
      <c r="FWW13" s="11"/>
      <c r="FWX13" s="11"/>
      <c r="FWY13" s="11"/>
      <c r="FWZ13" s="11"/>
      <c r="FXA13" s="11"/>
      <c r="FXB13" s="11"/>
      <c r="FXC13" s="11"/>
      <c r="FXD13" s="11"/>
      <c r="FXE13" s="11"/>
      <c r="FXF13" s="11"/>
      <c r="FXG13" s="11"/>
      <c r="FXH13" s="11"/>
      <c r="FXI13" s="11"/>
      <c r="FXJ13" s="11"/>
      <c r="FXK13" s="11"/>
      <c r="FXL13" s="11"/>
      <c r="FXM13" s="11"/>
      <c r="FXN13" s="11"/>
      <c r="FXO13" s="11"/>
      <c r="FXP13" s="11"/>
      <c r="FXQ13" s="11"/>
      <c r="FXR13" s="11"/>
      <c r="FXS13" s="11"/>
      <c r="FXT13" s="11"/>
      <c r="FXU13" s="11"/>
      <c r="FXV13" s="11"/>
      <c r="FXW13" s="11"/>
      <c r="FXX13" s="11"/>
      <c r="FXY13" s="11"/>
      <c r="FXZ13" s="11"/>
      <c r="FYA13" s="11"/>
      <c r="FYB13" s="11"/>
      <c r="FYC13" s="11"/>
      <c r="FYD13" s="11"/>
      <c r="FYE13" s="11"/>
      <c r="FYF13" s="11"/>
      <c r="FYG13" s="11"/>
      <c r="FYH13" s="11"/>
      <c r="FYI13" s="11"/>
      <c r="FYJ13" s="11"/>
      <c r="FYK13" s="11"/>
      <c r="FYL13" s="11"/>
      <c r="FYM13" s="11"/>
      <c r="FYN13" s="11"/>
      <c r="FYO13" s="11"/>
      <c r="FYP13" s="11"/>
      <c r="FYQ13" s="11"/>
      <c r="FYR13" s="11"/>
      <c r="FYS13" s="11"/>
      <c r="FYT13" s="11"/>
      <c r="FYU13" s="11"/>
      <c r="FYV13" s="11"/>
      <c r="FYW13" s="11"/>
      <c r="FYX13" s="11"/>
      <c r="FYY13" s="11"/>
      <c r="FYZ13" s="11"/>
      <c r="FZA13" s="11"/>
      <c r="FZB13" s="11"/>
      <c r="FZC13" s="11"/>
      <c r="FZD13" s="11"/>
      <c r="FZE13" s="11"/>
      <c r="FZF13" s="11"/>
      <c r="FZG13" s="11"/>
      <c r="FZH13" s="11"/>
      <c r="FZI13" s="11"/>
      <c r="FZJ13" s="11"/>
      <c r="FZK13" s="11"/>
      <c r="FZL13" s="11"/>
      <c r="FZM13" s="11"/>
      <c r="FZN13" s="11"/>
      <c r="FZO13" s="11"/>
      <c r="FZP13" s="11"/>
      <c r="FZQ13" s="11"/>
      <c r="FZR13" s="11"/>
      <c r="FZS13" s="11"/>
      <c r="FZT13" s="11"/>
      <c r="FZU13" s="11"/>
      <c r="FZV13" s="11"/>
      <c r="FZW13" s="11"/>
      <c r="FZX13" s="11"/>
      <c r="FZY13" s="11"/>
      <c r="FZZ13" s="11"/>
      <c r="GAA13" s="11"/>
      <c r="GAB13" s="11"/>
      <c r="GAC13" s="11"/>
      <c r="GAD13" s="11"/>
      <c r="GAE13" s="11"/>
      <c r="GAF13" s="11"/>
      <c r="GAG13" s="11"/>
      <c r="GAH13" s="11"/>
      <c r="GAI13" s="11"/>
      <c r="GAJ13" s="11"/>
      <c r="GAK13" s="11"/>
      <c r="GAL13" s="11"/>
      <c r="GAM13" s="11"/>
      <c r="GAN13" s="11"/>
      <c r="GAO13" s="11"/>
      <c r="GAP13" s="11"/>
      <c r="GAQ13" s="11"/>
      <c r="GAR13" s="11"/>
      <c r="GAS13" s="11"/>
      <c r="GAT13" s="11"/>
      <c r="GAU13" s="11"/>
      <c r="GAV13" s="11"/>
      <c r="GAW13" s="11"/>
      <c r="GAX13" s="11"/>
      <c r="GAY13" s="11"/>
      <c r="GAZ13" s="11"/>
      <c r="GBA13" s="11"/>
      <c r="GBB13" s="11"/>
      <c r="GBC13" s="11"/>
      <c r="GBD13" s="11"/>
      <c r="GBE13" s="11"/>
      <c r="GBF13" s="11"/>
      <c r="GBG13" s="11"/>
      <c r="GBH13" s="11"/>
      <c r="GBI13" s="11"/>
      <c r="GBJ13" s="11"/>
      <c r="GBK13" s="11"/>
      <c r="GBL13" s="11"/>
      <c r="GBM13" s="11"/>
      <c r="GBN13" s="11"/>
      <c r="GBO13" s="11"/>
      <c r="GBP13" s="11"/>
      <c r="GBQ13" s="11"/>
      <c r="GBR13" s="11"/>
      <c r="GBS13" s="11"/>
      <c r="GBT13" s="11"/>
      <c r="GBU13" s="11"/>
      <c r="GBV13" s="11"/>
      <c r="GBW13" s="11"/>
      <c r="GBX13" s="11"/>
      <c r="GBY13" s="11"/>
      <c r="GBZ13" s="11"/>
      <c r="GCA13" s="11"/>
      <c r="GCB13" s="11"/>
      <c r="GCC13" s="11"/>
      <c r="GCD13" s="11"/>
      <c r="GCE13" s="11"/>
      <c r="GCF13" s="11"/>
      <c r="GCG13" s="11"/>
      <c r="GCH13" s="11"/>
      <c r="GCI13" s="11"/>
      <c r="GCJ13" s="11"/>
      <c r="GCK13" s="11"/>
      <c r="GCL13" s="11"/>
      <c r="GCM13" s="11"/>
      <c r="GCN13" s="11"/>
      <c r="GCO13" s="11"/>
      <c r="GCP13" s="11"/>
      <c r="GCQ13" s="11"/>
      <c r="GCR13" s="11"/>
      <c r="GCS13" s="11"/>
      <c r="GCT13" s="11"/>
      <c r="GCU13" s="11"/>
      <c r="GCV13" s="11"/>
      <c r="GCW13" s="11"/>
      <c r="GCX13" s="11"/>
      <c r="GCY13" s="11"/>
      <c r="GCZ13" s="11"/>
      <c r="GDA13" s="11"/>
      <c r="GDB13" s="11"/>
      <c r="GDC13" s="11"/>
      <c r="GDD13" s="11"/>
      <c r="GDE13" s="11"/>
      <c r="GDF13" s="11"/>
      <c r="GDG13" s="11"/>
      <c r="GDH13" s="11"/>
      <c r="GDI13" s="11"/>
      <c r="GDJ13" s="11"/>
      <c r="GDK13" s="11"/>
      <c r="GDL13" s="11"/>
      <c r="GDM13" s="11"/>
      <c r="GDN13" s="11"/>
      <c r="GDO13" s="11"/>
      <c r="GDP13" s="11"/>
      <c r="GDQ13" s="11"/>
      <c r="GDR13" s="11"/>
      <c r="GDS13" s="11"/>
      <c r="GDT13" s="11"/>
      <c r="GDU13" s="11"/>
      <c r="GDV13" s="11"/>
      <c r="GDW13" s="11"/>
      <c r="GDX13" s="11"/>
      <c r="GDY13" s="11"/>
      <c r="GDZ13" s="11"/>
      <c r="GEA13" s="11"/>
      <c r="GEB13" s="11"/>
      <c r="GEC13" s="11"/>
      <c r="GED13" s="11"/>
      <c r="GEE13" s="11"/>
      <c r="GEF13" s="11"/>
      <c r="GEG13" s="11"/>
      <c r="GEH13" s="11"/>
      <c r="GEI13" s="11"/>
      <c r="GEJ13" s="11"/>
      <c r="GEK13" s="11"/>
      <c r="GEL13" s="11"/>
      <c r="GEM13" s="11"/>
      <c r="GEN13" s="11"/>
      <c r="GEO13" s="11"/>
      <c r="GEP13" s="11"/>
      <c r="GEQ13" s="11"/>
      <c r="GER13" s="11"/>
      <c r="GES13" s="11"/>
      <c r="GET13" s="11"/>
      <c r="GEU13" s="11"/>
      <c r="GEV13" s="11"/>
      <c r="GEW13" s="11"/>
      <c r="GEX13" s="11"/>
      <c r="GEY13" s="11"/>
      <c r="GEZ13" s="11"/>
      <c r="GFA13" s="11"/>
      <c r="GFB13" s="11"/>
      <c r="GFC13" s="11"/>
      <c r="GFD13" s="11"/>
      <c r="GFE13" s="11"/>
      <c r="GFF13" s="11"/>
      <c r="GFG13" s="11"/>
      <c r="GFH13" s="11"/>
      <c r="GFI13" s="11"/>
      <c r="GFJ13" s="11"/>
      <c r="GFK13" s="11"/>
      <c r="GFL13" s="11"/>
      <c r="GFM13" s="11"/>
      <c r="GFN13" s="11"/>
      <c r="GFO13" s="11"/>
      <c r="GFP13" s="11"/>
      <c r="GFQ13" s="11"/>
      <c r="GFR13" s="11"/>
      <c r="GFS13" s="11"/>
      <c r="GFT13" s="11"/>
      <c r="GFU13" s="11"/>
      <c r="GFV13" s="11"/>
      <c r="GFW13" s="11"/>
      <c r="GFX13" s="11"/>
      <c r="GFY13" s="11"/>
      <c r="GFZ13" s="11"/>
      <c r="GGA13" s="11"/>
      <c r="GGB13" s="11"/>
      <c r="GGC13" s="11"/>
      <c r="GGD13" s="11"/>
      <c r="GGE13" s="11"/>
      <c r="GGF13" s="11"/>
      <c r="GGG13" s="11"/>
      <c r="GGH13" s="11"/>
      <c r="GGI13" s="11"/>
      <c r="GGJ13" s="11"/>
      <c r="GGK13" s="11"/>
      <c r="GGL13" s="11"/>
      <c r="GGM13" s="11"/>
      <c r="GGN13" s="11"/>
      <c r="GGO13" s="11"/>
      <c r="GGP13" s="11"/>
      <c r="GGQ13" s="11"/>
      <c r="GGR13" s="11"/>
      <c r="GGS13" s="11"/>
      <c r="GGT13" s="11"/>
      <c r="GGU13" s="11"/>
      <c r="GGV13" s="11"/>
      <c r="GGW13" s="11"/>
      <c r="GGX13" s="11"/>
      <c r="GGY13" s="11"/>
      <c r="GGZ13" s="11"/>
      <c r="GHA13" s="11"/>
      <c r="GHB13" s="11"/>
      <c r="GHC13" s="11"/>
      <c r="GHD13" s="11"/>
      <c r="GHE13" s="11"/>
      <c r="GHF13" s="11"/>
      <c r="GHG13" s="11"/>
      <c r="GHH13" s="11"/>
      <c r="GHI13" s="11"/>
      <c r="GHJ13" s="11"/>
      <c r="GHK13" s="11"/>
      <c r="GHL13" s="11"/>
      <c r="GHM13" s="11"/>
      <c r="GHN13" s="11"/>
      <c r="GHO13" s="11"/>
      <c r="GHP13" s="11"/>
      <c r="GHQ13" s="11"/>
      <c r="GHR13" s="11"/>
      <c r="GHS13" s="11"/>
      <c r="GHT13" s="11"/>
      <c r="GHU13" s="11"/>
      <c r="GHV13" s="11"/>
      <c r="GHW13" s="11"/>
      <c r="GHX13" s="11"/>
      <c r="GHY13" s="11"/>
      <c r="GHZ13" s="11"/>
      <c r="GIA13" s="11"/>
      <c r="GIB13" s="11"/>
      <c r="GIC13" s="11"/>
      <c r="GID13" s="11"/>
      <c r="GIE13" s="11"/>
      <c r="GIF13" s="11"/>
      <c r="GIG13" s="11"/>
      <c r="GIH13" s="11"/>
      <c r="GII13" s="11"/>
      <c r="GIJ13" s="11"/>
      <c r="GIK13" s="11"/>
      <c r="GIL13" s="11"/>
      <c r="GIM13" s="11"/>
      <c r="GIN13" s="11"/>
      <c r="GIO13" s="11"/>
      <c r="GIP13" s="11"/>
      <c r="GIQ13" s="11"/>
      <c r="GIR13" s="11"/>
      <c r="GIS13" s="11"/>
      <c r="GIT13" s="11"/>
      <c r="GIU13" s="11"/>
      <c r="GIV13" s="11"/>
      <c r="GIW13" s="11"/>
      <c r="GIX13" s="11"/>
      <c r="GIY13" s="11"/>
      <c r="GIZ13" s="11"/>
      <c r="GJA13" s="11"/>
      <c r="GJB13" s="11"/>
      <c r="GJC13" s="11"/>
      <c r="GJD13" s="11"/>
      <c r="GJE13" s="11"/>
      <c r="GJF13" s="11"/>
      <c r="GJG13" s="11"/>
      <c r="GJH13" s="11"/>
      <c r="GJI13" s="11"/>
      <c r="GJJ13" s="11"/>
      <c r="GJK13" s="11"/>
      <c r="GJL13" s="11"/>
      <c r="GJM13" s="11"/>
      <c r="GJN13" s="11"/>
      <c r="GJO13" s="11"/>
      <c r="GJP13" s="11"/>
      <c r="GJQ13" s="11"/>
      <c r="GJR13" s="11"/>
      <c r="GJS13" s="11"/>
      <c r="GJT13" s="11"/>
      <c r="GJU13" s="11"/>
      <c r="GJV13" s="11"/>
      <c r="GJW13" s="11"/>
      <c r="GJX13" s="11"/>
      <c r="GJY13" s="11"/>
      <c r="GJZ13" s="11"/>
      <c r="GKA13" s="11"/>
      <c r="GKB13" s="11"/>
      <c r="GKC13" s="11"/>
      <c r="GKD13" s="11"/>
      <c r="GKE13" s="11"/>
      <c r="GKF13" s="11"/>
      <c r="GKG13" s="11"/>
      <c r="GKH13" s="11"/>
      <c r="GKI13" s="11"/>
      <c r="GKJ13" s="11"/>
      <c r="GKK13" s="11"/>
      <c r="GKL13" s="11"/>
      <c r="GKM13" s="11"/>
      <c r="GKN13" s="11"/>
      <c r="GKO13" s="11"/>
      <c r="GKP13" s="11"/>
      <c r="GKQ13" s="11"/>
      <c r="GKR13" s="11"/>
      <c r="GKS13" s="11"/>
      <c r="GKT13" s="11"/>
      <c r="GKU13" s="11"/>
      <c r="GKV13" s="11"/>
      <c r="GKW13" s="11"/>
      <c r="GKX13" s="11"/>
      <c r="GKY13" s="11"/>
      <c r="GKZ13" s="11"/>
      <c r="GLA13" s="11"/>
      <c r="GLB13" s="11"/>
      <c r="GLC13" s="11"/>
      <c r="GLD13" s="11"/>
      <c r="GLE13" s="11"/>
      <c r="GLF13" s="11"/>
      <c r="GLG13" s="11"/>
      <c r="GLH13" s="11"/>
      <c r="GLI13" s="11"/>
      <c r="GLJ13" s="11"/>
      <c r="GLK13" s="11"/>
      <c r="GLL13" s="11"/>
      <c r="GLM13" s="11"/>
      <c r="GLN13" s="11"/>
      <c r="GLO13" s="11"/>
      <c r="GLP13" s="11"/>
      <c r="GLQ13" s="11"/>
      <c r="GLR13" s="11"/>
      <c r="GLS13" s="11"/>
      <c r="GLT13" s="11"/>
      <c r="GLU13" s="11"/>
      <c r="GLV13" s="11"/>
      <c r="GLW13" s="11"/>
      <c r="GLX13" s="11"/>
      <c r="GLY13" s="11"/>
      <c r="GLZ13" s="11"/>
      <c r="GMA13" s="11"/>
      <c r="GMB13" s="11"/>
      <c r="GMC13" s="11"/>
      <c r="GMD13" s="11"/>
      <c r="GME13" s="11"/>
      <c r="GMF13" s="11"/>
      <c r="GMG13" s="11"/>
      <c r="GMH13" s="11"/>
      <c r="GMI13" s="11"/>
      <c r="GMJ13" s="11"/>
      <c r="GMK13" s="11"/>
      <c r="GML13" s="11"/>
      <c r="GMM13" s="11"/>
      <c r="GMN13" s="11"/>
      <c r="GMO13" s="11"/>
      <c r="GMP13" s="11"/>
      <c r="GMQ13" s="11"/>
      <c r="GMR13" s="11"/>
      <c r="GMS13" s="11"/>
      <c r="GMT13" s="11"/>
      <c r="GMU13" s="11"/>
      <c r="GMV13" s="11"/>
      <c r="GMW13" s="11"/>
      <c r="GMX13" s="11"/>
      <c r="GMY13" s="11"/>
      <c r="GMZ13" s="11"/>
      <c r="GNA13" s="11"/>
      <c r="GNB13" s="11"/>
      <c r="GNC13" s="11"/>
      <c r="GND13" s="11"/>
      <c r="GNE13" s="11"/>
      <c r="GNF13" s="11"/>
      <c r="GNG13" s="11"/>
      <c r="GNH13" s="11"/>
      <c r="GNI13" s="11"/>
      <c r="GNJ13" s="11"/>
      <c r="GNK13" s="11"/>
      <c r="GNL13" s="11"/>
      <c r="GNM13" s="11"/>
      <c r="GNN13" s="11"/>
      <c r="GNO13" s="11"/>
      <c r="GNP13" s="11"/>
      <c r="GNQ13" s="11"/>
      <c r="GNR13" s="11"/>
      <c r="GNS13" s="11"/>
      <c r="GNT13" s="11"/>
      <c r="GNU13" s="11"/>
      <c r="GNV13" s="11"/>
      <c r="GNW13" s="11"/>
      <c r="GNX13" s="11"/>
      <c r="GNY13" s="11"/>
      <c r="GNZ13" s="11"/>
      <c r="GOA13" s="11"/>
      <c r="GOB13" s="11"/>
      <c r="GOC13" s="11"/>
      <c r="GOD13" s="11"/>
      <c r="GOE13" s="11"/>
      <c r="GOF13" s="11"/>
      <c r="GOG13" s="11"/>
      <c r="GOH13" s="11"/>
      <c r="GOI13" s="11"/>
      <c r="GOJ13" s="11"/>
      <c r="GOK13" s="11"/>
      <c r="GOL13" s="11"/>
      <c r="GOM13" s="11"/>
      <c r="GON13" s="11"/>
      <c r="GOO13" s="11"/>
      <c r="GOP13" s="11"/>
      <c r="GOQ13" s="11"/>
      <c r="GOR13" s="11"/>
      <c r="GOS13" s="11"/>
      <c r="GOT13" s="11"/>
      <c r="GOU13" s="11"/>
      <c r="GOV13" s="11"/>
      <c r="GOW13" s="11"/>
      <c r="GOX13" s="11"/>
      <c r="GOY13" s="11"/>
      <c r="GOZ13" s="11"/>
      <c r="GPA13" s="11"/>
      <c r="GPB13" s="11"/>
      <c r="GPC13" s="11"/>
      <c r="GPD13" s="11"/>
      <c r="GPE13" s="11"/>
      <c r="GPF13" s="11"/>
      <c r="GPG13" s="11"/>
      <c r="GPH13" s="11"/>
      <c r="GPI13" s="11"/>
      <c r="GPJ13" s="11"/>
      <c r="GPK13" s="11"/>
      <c r="GPL13" s="11"/>
      <c r="GPM13" s="11"/>
      <c r="GPN13" s="11"/>
      <c r="GPO13" s="11"/>
      <c r="GPP13" s="11"/>
      <c r="GPQ13" s="11"/>
      <c r="GPR13" s="11"/>
      <c r="GPS13" s="11"/>
      <c r="GPT13" s="11"/>
      <c r="GPU13" s="11"/>
      <c r="GPV13" s="11"/>
      <c r="GPW13" s="11"/>
      <c r="GPX13" s="11"/>
      <c r="GPY13" s="11"/>
      <c r="GPZ13" s="11"/>
      <c r="GQA13" s="11"/>
      <c r="GQB13" s="11"/>
      <c r="GQC13" s="11"/>
      <c r="GQD13" s="11"/>
      <c r="GQE13" s="11"/>
      <c r="GQF13" s="11"/>
      <c r="GQG13" s="11"/>
      <c r="GQH13" s="11"/>
      <c r="GQI13" s="11"/>
      <c r="GQJ13" s="11"/>
      <c r="GQK13" s="11"/>
      <c r="GQL13" s="11"/>
      <c r="GQM13" s="11"/>
      <c r="GQN13" s="11"/>
      <c r="GQO13" s="11"/>
      <c r="GQP13" s="11"/>
      <c r="GQQ13" s="11"/>
      <c r="GQR13" s="11"/>
      <c r="GQS13" s="11"/>
      <c r="GQT13" s="11"/>
      <c r="GQU13" s="11"/>
      <c r="GQV13" s="11"/>
      <c r="GQW13" s="11"/>
      <c r="GQX13" s="11"/>
      <c r="GQY13" s="11"/>
      <c r="GQZ13" s="11"/>
      <c r="GRA13" s="11"/>
      <c r="GRB13" s="11"/>
      <c r="GRC13" s="11"/>
      <c r="GRD13" s="11"/>
      <c r="GRE13" s="11"/>
      <c r="GRF13" s="11"/>
      <c r="GRG13" s="11"/>
      <c r="GRH13" s="11"/>
      <c r="GRI13" s="11"/>
      <c r="GRJ13" s="11"/>
      <c r="GRK13" s="11"/>
      <c r="GRL13" s="11"/>
      <c r="GRM13" s="11"/>
      <c r="GRN13" s="11"/>
      <c r="GRO13" s="11"/>
      <c r="GRP13" s="11"/>
      <c r="GRQ13" s="11"/>
      <c r="GRR13" s="11"/>
      <c r="GRS13" s="11"/>
      <c r="GRT13" s="11"/>
      <c r="GRU13" s="11"/>
      <c r="GRV13" s="11"/>
      <c r="GRW13" s="11"/>
      <c r="GRX13" s="11"/>
      <c r="GRY13" s="11"/>
      <c r="GRZ13" s="11"/>
      <c r="GSA13" s="11"/>
      <c r="GSB13" s="11"/>
      <c r="GSC13" s="11"/>
      <c r="GSD13" s="11"/>
      <c r="GSE13" s="11"/>
      <c r="GSF13" s="11"/>
      <c r="GSG13" s="11"/>
      <c r="GSH13" s="11"/>
      <c r="GSI13" s="11"/>
      <c r="GSJ13" s="11"/>
      <c r="GSK13" s="11"/>
      <c r="GSL13" s="11"/>
      <c r="GSM13" s="11"/>
      <c r="GSN13" s="11"/>
      <c r="GSO13" s="11"/>
      <c r="GSP13" s="11"/>
      <c r="GSQ13" s="11"/>
      <c r="GSR13" s="11"/>
      <c r="GSS13" s="11"/>
      <c r="GST13" s="11"/>
      <c r="GSU13" s="11"/>
      <c r="GSV13" s="11"/>
      <c r="GSW13" s="11"/>
      <c r="GSX13" s="11"/>
      <c r="GSY13" s="11"/>
      <c r="GSZ13" s="11"/>
      <c r="GTA13" s="11"/>
      <c r="GTB13" s="11"/>
      <c r="GTC13" s="11"/>
      <c r="GTD13" s="11"/>
      <c r="GTE13" s="11"/>
      <c r="GTF13" s="11"/>
      <c r="GTG13" s="11"/>
      <c r="GTH13" s="11"/>
      <c r="GTI13" s="11"/>
      <c r="GTJ13" s="11"/>
      <c r="GTK13" s="11"/>
      <c r="GTL13" s="11"/>
      <c r="GTM13" s="11"/>
      <c r="GTN13" s="11"/>
      <c r="GTO13" s="11"/>
      <c r="GTP13" s="11"/>
      <c r="GTQ13" s="11"/>
      <c r="GTR13" s="11"/>
      <c r="GTS13" s="11"/>
      <c r="GTT13" s="11"/>
      <c r="GTU13" s="11"/>
      <c r="GTV13" s="11"/>
      <c r="GTW13" s="11"/>
      <c r="GTX13" s="11"/>
      <c r="GTY13" s="11"/>
      <c r="GTZ13" s="11"/>
      <c r="GUA13" s="11"/>
      <c r="GUB13" s="11"/>
      <c r="GUC13" s="11"/>
      <c r="GUD13" s="11"/>
      <c r="GUE13" s="11"/>
      <c r="GUF13" s="11"/>
      <c r="GUG13" s="11"/>
      <c r="GUH13" s="11"/>
      <c r="GUI13" s="11"/>
      <c r="GUJ13" s="11"/>
      <c r="GUK13" s="11"/>
      <c r="GUL13" s="11"/>
      <c r="GUM13" s="11"/>
      <c r="GUN13" s="11"/>
      <c r="GUO13" s="11"/>
      <c r="GUP13" s="11"/>
      <c r="GUQ13" s="11"/>
      <c r="GUR13" s="11"/>
      <c r="GUS13" s="11"/>
      <c r="GUT13" s="11"/>
      <c r="GUU13" s="11"/>
      <c r="GUV13" s="11"/>
      <c r="GUW13" s="11"/>
      <c r="GUX13" s="11"/>
      <c r="GUY13" s="11"/>
      <c r="GUZ13" s="11"/>
      <c r="GVA13" s="11"/>
      <c r="GVB13" s="11"/>
      <c r="GVC13" s="11"/>
      <c r="GVD13" s="11"/>
      <c r="GVE13" s="11"/>
      <c r="GVF13" s="11"/>
      <c r="GVG13" s="11"/>
      <c r="GVH13" s="11"/>
      <c r="GVI13" s="11"/>
      <c r="GVJ13" s="11"/>
      <c r="GVK13" s="11"/>
      <c r="GVL13" s="11"/>
      <c r="GVM13" s="11"/>
      <c r="GVN13" s="11"/>
      <c r="GVO13" s="11"/>
      <c r="GVP13" s="11"/>
      <c r="GVQ13" s="11"/>
      <c r="GVR13" s="11"/>
      <c r="GVS13" s="11"/>
      <c r="GVT13" s="11"/>
      <c r="GVU13" s="11"/>
      <c r="GVV13" s="11"/>
      <c r="GVW13" s="11"/>
      <c r="GVX13" s="11"/>
      <c r="GVY13" s="11"/>
      <c r="GVZ13" s="11"/>
      <c r="GWA13" s="11"/>
      <c r="GWB13" s="11"/>
      <c r="GWC13" s="11"/>
      <c r="GWD13" s="11"/>
      <c r="GWE13" s="11"/>
      <c r="GWF13" s="11"/>
      <c r="GWG13" s="11"/>
      <c r="GWH13" s="11"/>
      <c r="GWI13" s="11"/>
      <c r="GWJ13" s="11"/>
      <c r="GWK13" s="11"/>
      <c r="GWL13" s="11"/>
      <c r="GWM13" s="11"/>
      <c r="GWN13" s="11"/>
      <c r="GWO13" s="11"/>
      <c r="GWP13" s="11"/>
      <c r="GWQ13" s="11"/>
      <c r="GWR13" s="11"/>
      <c r="GWS13" s="11"/>
      <c r="GWT13" s="11"/>
      <c r="GWU13" s="11"/>
      <c r="GWV13" s="11"/>
      <c r="GWW13" s="11"/>
      <c r="GWX13" s="11"/>
      <c r="GWY13" s="11"/>
      <c r="GWZ13" s="11"/>
      <c r="GXA13" s="11"/>
      <c r="GXB13" s="11"/>
      <c r="GXC13" s="11"/>
      <c r="GXD13" s="11"/>
      <c r="GXE13" s="11"/>
      <c r="GXF13" s="11"/>
      <c r="GXG13" s="11"/>
      <c r="GXH13" s="11"/>
      <c r="GXI13" s="11"/>
      <c r="GXJ13" s="11"/>
      <c r="GXK13" s="11"/>
      <c r="GXL13" s="11"/>
      <c r="GXM13" s="11"/>
      <c r="GXN13" s="11"/>
      <c r="GXO13" s="11"/>
      <c r="GXP13" s="11"/>
      <c r="GXQ13" s="11"/>
      <c r="GXR13" s="11"/>
      <c r="GXS13" s="11"/>
      <c r="GXT13" s="11"/>
      <c r="GXU13" s="11"/>
      <c r="GXV13" s="11"/>
      <c r="GXW13" s="11"/>
      <c r="GXX13" s="11"/>
      <c r="GXY13" s="11"/>
      <c r="GXZ13" s="11"/>
      <c r="GYA13" s="11"/>
      <c r="GYB13" s="11"/>
      <c r="GYC13" s="11"/>
      <c r="GYD13" s="11"/>
      <c r="GYE13" s="11"/>
      <c r="GYF13" s="11"/>
      <c r="GYG13" s="11"/>
      <c r="GYH13" s="11"/>
      <c r="GYI13" s="11"/>
      <c r="GYJ13" s="11"/>
      <c r="GYK13" s="11"/>
      <c r="GYL13" s="11"/>
      <c r="GYM13" s="11"/>
      <c r="GYN13" s="11"/>
      <c r="GYO13" s="11"/>
      <c r="GYP13" s="11"/>
      <c r="GYQ13" s="11"/>
      <c r="GYR13" s="11"/>
      <c r="GYS13" s="11"/>
      <c r="GYT13" s="11"/>
      <c r="GYU13" s="11"/>
      <c r="GYV13" s="11"/>
      <c r="GYW13" s="11"/>
      <c r="GYX13" s="11"/>
      <c r="GYY13" s="11"/>
      <c r="GYZ13" s="11"/>
      <c r="GZA13" s="11"/>
      <c r="GZB13" s="11"/>
      <c r="GZC13" s="11"/>
      <c r="GZD13" s="11"/>
      <c r="GZE13" s="11"/>
      <c r="GZF13" s="11"/>
      <c r="GZG13" s="11"/>
      <c r="GZH13" s="11"/>
      <c r="GZI13" s="11"/>
      <c r="GZJ13" s="11"/>
      <c r="GZK13" s="11"/>
      <c r="GZL13" s="11"/>
      <c r="GZM13" s="11"/>
      <c r="GZN13" s="11"/>
      <c r="GZO13" s="11"/>
      <c r="GZP13" s="11"/>
      <c r="GZQ13" s="11"/>
      <c r="GZR13" s="11"/>
      <c r="GZS13" s="11"/>
      <c r="GZT13" s="11"/>
      <c r="GZU13" s="11"/>
      <c r="GZV13" s="11"/>
      <c r="GZW13" s="11"/>
      <c r="GZX13" s="11"/>
      <c r="GZY13" s="11"/>
      <c r="GZZ13" s="11"/>
      <c r="HAA13" s="11"/>
      <c r="HAB13" s="11"/>
      <c r="HAC13" s="11"/>
      <c r="HAD13" s="11"/>
      <c r="HAE13" s="11"/>
      <c r="HAF13" s="11"/>
      <c r="HAG13" s="11"/>
      <c r="HAH13" s="11"/>
      <c r="HAI13" s="11"/>
      <c r="HAJ13" s="11"/>
      <c r="HAK13" s="11"/>
      <c r="HAL13" s="11"/>
      <c r="HAM13" s="11"/>
      <c r="HAN13" s="11"/>
      <c r="HAO13" s="11"/>
      <c r="HAP13" s="11"/>
      <c r="HAQ13" s="11"/>
      <c r="HAR13" s="11"/>
      <c r="HAS13" s="11"/>
      <c r="HAT13" s="11"/>
      <c r="HAU13" s="11"/>
      <c r="HAV13" s="11"/>
      <c r="HAW13" s="11"/>
      <c r="HAX13" s="11"/>
      <c r="HAY13" s="11"/>
      <c r="HAZ13" s="11"/>
      <c r="HBA13" s="11"/>
      <c r="HBB13" s="11"/>
      <c r="HBC13" s="11"/>
      <c r="HBD13" s="11"/>
      <c r="HBE13" s="11"/>
      <c r="HBF13" s="11"/>
      <c r="HBG13" s="11"/>
      <c r="HBH13" s="11"/>
      <c r="HBI13" s="11"/>
      <c r="HBJ13" s="11"/>
      <c r="HBK13" s="11"/>
      <c r="HBL13" s="11"/>
      <c r="HBM13" s="11"/>
      <c r="HBN13" s="11"/>
      <c r="HBO13" s="11"/>
      <c r="HBP13" s="11"/>
      <c r="HBQ13" s="11"/>
      <c r="HBR13" s="11"/>
      <c r="HBS13" s="11"/>
      <c r="HBT13" s="11"/>
      <c r="HBU13" s="11"/>
      <c r="HBV13" s="11"/>
      <c r="HBW13" s="11"/>
      <c r="HBX13" s="11"/>
      <c r="HBY13" s="11"/>
      <c r="HBZ13" s="11"/>
      <c r="HCA13" s="11"/>
      <c r="HCB13" s="11"/>
      <c r="HCC13" s="11"/>
      <c r="HCD13" s="11"/>
      <c r="HCE13" s="11"/>
      <c r="HCF13" s="11"/>
      <c r="HCG13" s="11"/>
      <c r="HCH13" s="11"/>
      <c r="HCI13" s="11"/>
      <c r="HCJ13" s="11"/>
      <c r="HCK13" s="11"/>
      <c r="HCL13" s="11"/>
      <c r="HCM13" s="11"/>
      <c r="HCN13" s="11"/>
      <c r="HCO13" s="11"/>
      <c r="HCP13" s="11"/>
      <c r="HCQ13" s="11"/>
      <c r="HCR13" s="11"/>
      <c r="HCS13" s="11"/>
      <c r="HCT13" s="11"/>
      <c r="HCU13" s="11"/>
      <c r="HCV13" s="11"/>
      <c r="HCW13" s="11"/>
      <c r="HCX13" s="11"/>
      <c r="HCY13" s="11"/>
      <c r="HCZ13" s="11"/>
      <c r="HDA13" s="11"/>
      <c r="HDB13" s="11"/>
      <c r="HDC13" s="11"/>
      <c r="HDD13" s="11"/>
      <c r="HDE13" s="11"/>
      <c r="HDF13" s="11"/>
      <c r="HDG13" s="11"/>
      <c r="HDH13" s="11"/>
      <c r="HDI13" s="11"/>
      <c r="HDJ13" s="11"/>
      <c r="HDK13" s="11"/>
      <c r="HDL13" s="11"/>
      <c r="HDM13" s="11"/>
      <c r="HDN13" s="11"/>
      <c r="HDO13" s="11"/>
      <c r="HDP13" s="11"/>
      <c r="HDQ13" s="11"/>
      <c r="HDR13" s="11"/>
      <c r="HDS13" s="11"/>
      <c r="HDT13" s="11"/>
      <c r="HDU13" s="11"/>
      <c r="HDV13" s="11"/>
      <c r="HDW13" s="11"/>
      <c r="HDX13" s="11"/>
      <c r="HDY13" s="11"/>
      <c r="HDZ13" s="11"/>
      <c r="HEA13" s="11"/>
      <c r="HEB13" s="11"/>
      <c r="HEC13" s="11"/>
      <c r="HED13" s="11"/>
      <c r="HEE13" s="11"/>
      <c r="HEF13" s="11"/>
      <c r="HEG13" s="11"/>
      <c r="HEH13" s="11"/>
      <c r="HEI13" s="11"/>
      <c r="HEJ13" s="11"/>
      <c r="HEK13" s="11"/>
      <c r="HEL13" s="11"/>
      <c r="HEM13" s="11"/>
      <c r="HEN13" s="11"/>
      <c r="HEO13" s="11"/>
      <c r="HEP13" s="11"/>
      <c r="HEQ13" s="11"/>
      <c r="HER13" s="11"/>
      <c r="HES13" s="11"/>
      <c r="HET13" s="11"/>
      <c r="HEU13" s="11"/>
      <c r="HEV13" s="11"/>
      <c r="HEW13" s="11"/>
      <c r="HEX13" s="11"/>
      <c r="HEY13" s="11"/>
      <c r="HEZ13" s="11"/>
      <c r="HFA13" s="11"/>
      <c r="HFB13" s="11"/>
      <c r="HFC13" s="11"/>
      <c r="HFD13" s="11"/>
      <c r="HFE13" s="11"/>
      <c r="HFF13" s="11"/>
      <c r="HFG13" s="11"/>
      <c r="HFH13" s="11"/>
      <c r="HFI13" s="11"/>
      <c r="HFJ13" s="11"/>
      <c r="HFK13" s="11"/>
      <c r="HFL13" s="11"/>
      <c r="HFM13" s="11"/>
      <c r="HFN13" s="11"/>
      <c r="HFO13" s="11"/>
      <c r="HFP13" s="11"/>
      <c r="HFQ13" s="11"/>
      <c r="HFR13" s="11"/>
      <c r="HFS13" s="11"/>
      <c r="HFT13" s="11"/>
      <c r="HFU13" s="11"/>
      <c r="HFV13" s="11"/>
      <c r="HFW13" s="11"/>
      <c r="HFX13" s="11"/>
      <c r="HFY13" s="11"/>
      <c r="HFZ13" s="11"/>
      <c r="HGA13" s="11"/>
      <c r="HGB13" s="11"/>
      <c r="HGC13" s="11"/>
      <c r="HGD13" s="11"/>
      <c r="HGE13" s="11"/>
      <c r="HGF13" s="11"/>
      <c r="HGG13" s="11"/>
      <c r="HGH13" s="11"/>
      <c r="HGI13" s="11"/>
      <c r="HGJ13" s="11"/>
      <c r="HGK13" s="11"/>
      <c r="HGL13" s="11"/>
      <c r="HGM13" s="11"/>
      <c r="HGN13" s="11"/>
      <c r="HGO13" s="11"/>
      <c r="HGP13" s="11"/>
      <c r="HGQ13" s="11"/>
      <c r="HGR13" s="11"/>
      <c r="HGS13" s="11"/>
      <c r="HGT13" s="11"/>
      <c r="HGU13" s="11"/>
      <c r="HGV13" s="11"/>
      <c r="HGW13" s="11"/>
      <c r="HGX13" s="11"/>
      <c r="HGY13" s="11"/>
      <c r="HGZ13" s="11"/>
      <c r="HHA13" s="11"/>
      <c r="HHB13" s="11"/>
      <c r="HHC13" s="11"/>
      <c r="HHD13" s="11"/>
      <c r="HHE13" s="11"/>
      <c r="HHF13" s="11"/>
      <c r="HHG13" s="11"/>
      <c r="HHH13" s="11"/>
      <c r="HHI13" s="11"/>
      <c r="HHJ13" s="11"/>
      <c r="HHK13" s="11"/>
      <c r="HHL13" s="11"/>
      <c r="HHM13" s="11"/>
      <c r="HHN13" s="11"/>
      <c r="HHO13" s="11"/>
      <c r="HHP13" s="11"/>
      <c r="HHQ13" s="11"/>
      <c r="HHR13" s="11"/>
      <c r="HHS13" s="11"/>
      <c r="HHT13" s="11"/>
      <c r="HHU13" s="11"/>
      <c r="HHV13" s="11"/>
      <c r="HHW13" s="11"/>
      <c r="HHX13" s="11"/>
      <c r="HHY13" s="11"/>
      <c r="HHZ13" s="11"/>
      <c r="HIA13" s="11"/>
      <c r="HIB13" s="11"/>
      <c r="HIC13" s="11"/>
      <c r="HID13" s="11"/>
      <c r="HIE13" s="11"/>
      <c r="HIF13" s="11"/>
      <c r="HIG13" s="11"/>
      <c r="HIH13" s="11"/>
      <c r="HII13" s="11"/>
      <c r="HIJ13" s="11"/>
      <c r="HIK13" s="11"/>
      <c r="HIL13" s="11"/>
      <c r="HIM13" s="11"/>
      <c r="HIN13" s="11"/>
      <c r="HIO13" s="11"/>
      <c r="HIP13" s="11"/>
      <c r="HIQ13" s="11"/>
      <c r="HIR13" s="11"/>
      <c r="HIS13" s="11"/>
      <c r="HIT13" s="11"/>
      <c r="HIU13" s="11"/>
      <c r="HIV13" s="11"/>
      <c r="HIW13" s="11"/>
      <c r="HIX13" s="11"/>
      <c r="HIY13" s="11"/>
      <c r="HIZ13" s="11"/>
      <c r="HJA13" s="11"/>
      <c r="HJB13" s="11"/>
      <c r="HJC13" s="11"/>
      <c r="HJD13" s="11"/>
      <c r="HJE13" s="11"/>
      <c r="HJF13" s="11"/>
      <c r="HJG13" s="11"/>
      <c r="HJH13" s="11"/>
      <c r="HJI13" s="11"/>
      <c r="HJJ13" s="11"/>
      <c r="HJK13" s="11"/>
      <c r="HJL13" s="11"/>
      <c r="HJM13" s="11"/>
      <c r="HJN13" s="11"/>
      <c r="HJO13" s="11"/>
      <c r="HJP13" s="11"/>
      <c r="HJQ13" s="11"/>
      <c r="HJR13" s="11"/>
      <c r="HJS13" s="11"/>
      <c r="HJT13" s="11"/>
      <c r="HJU13" s="11"/>
      <c r="HJV13" s="11"/>
      <c r="HJW13" s="11"/>
      <c r="HJX13" s="11"/>
      <c r="HJY13" s="11"/>
      <c r="HJZ13" s="11"/>
      <c r="HKA13" s="11"/>
      <c r="HKB13" s="11"/>
      <c r="HKC13" s="11"/>
      <c r="HKD13" s="11"/>
      <c r="HKE13" s="11"/>
      <c r="HKF13" s="11"/>
      <c r="HKG13" s="11"/>
      <c r="HKH13" s="11"/>
      <c r="HKI13" s="11"/>
      <c r="HKJ13" s="11"/>
      <c r="HKK13" s="11"/>
      <c r="HKL13" s="11"/>
      <c r="HKM13" s="11"/>
      <c r="HKN13" s="11"/>
      <c r="HKO13" s="11"/>
      <c r="HKP13" s="11"/>
      <c r="HKQ13" s="11"/>
      <c r="HKR13" s="11"/>
      <c r="HKS13" s="11"/>
      <c r="HKT13" s="11"/>
      <c r="HKU13" s="11"/>
      <c r="HKV13" s="11"/>
      <c r="HKW13" s="11"/>
      <c r="HKX13" s="11"/>
      <c r="HKY13" s="11"/>
      <c r="HKZ13" s="11"/>
      <c r="HLA13" s="11"/>
      <c r="HLB13" s="11"/>
      <c r="HLC13" s="11"/>
      <c r="HLD13" s="11"/>
      <c r="HLE13" s="11"/>
      <c r="HLF13" s="11"/>
      <c r="HLG13" s="11"/>
      <c r="HLH13" s="11"/>
      <c r="HLI13" s="11"/>
      <c r="HLJ13" s="11"/>
      <c r="HLK13" s="11"/>
      <c r="HLL13" s="11"/>
      <c r="HLM13" s="11"/>
      <c r="HLN13" s="11"/>
      <c r="HLO13" s="11"/>
      <c r="HLP13" s="11"/>
      <c r="HLQ13" s="11"/>
      <c r="HLR13" s="11"/>
      <c r="HLS13" s="11"/>
      <c r="HLT13" s="11"/>
      <c r="HLU13" s="11"/>
      <c r="HLV13" s="11"/>
      <c r="HLW13" s="11"/>
      <c r="HLX13" s="11"/>
      <c r="HLY13" s="11"/>
      <c r="HLZ13" s="11"/>
      <c r="HMA13" s="11"/>
      <c r="HMB13" s="11"/>
      <c r="HMC13" s="11"/>
      <c r="HMD13" s="11"/>
      <c r="HME13" s="11"/>
      <c r="HMF13" s="11"/>
      <c r="HMG13" s="11"/>
      <c r="HMH13" s="11"/>
      <c r="HMI13" s="11"/>
      <c r="HMJ13" s="11"/>
      <c r="HMK13" s="11"/>
      <c r="HML13" s="11"/>
      <c r="HMM13" s="11"/>
      <c r="HMN13" s="11"/>
      <c r="HMO13" s="11"/>
      <c r="HMP13" s="11"/>
      <c r="HMQ13" s="11"/>
      <c r="HMR13" s="11"/>
      <c r="HMS13" s="11"/>
      <c r="HMT13" s="11"/>
      <c r="HMU13" s="11"/>
      <c r="HMV13" s="11"/>
      <c r="HMW13" s="11"/>
      <c r="HMX13" s="11"/>
      <c r="HMY13" s="11"/>
      <c r="HMZ13" s="11"/>
      <c r="HNA13" s="11"/>
      <c r="HNB13" s="11"/>
      <c r="HNC13" s="11"/>
      <c r="HND13" s="11"/>
      <c r="HNE13" s="11"/>
      <c r="HNF13" s="11"/>
      <c r="HNG13" s="11"/>
      <c r="HNH13" s="11"/>
      <c r="HNI13" s="11"/>
      <c r="HNJ13" s="11"/>
      <c r="HNK13" s="11"/>
      <c r="HNL13" s="11"/>
      <c r="HNM13" s="11"/>
      <c r="HNN13" s="11"/>
      <c r="HNO13" s="11"/>
      <c r="HNP13" s="11"/>
      <c r="HNQ13" s="11"/>
      <c r="HNR13" s="11"/>
      <c r="HNS13" s="11"/>
      <c r="HNT13" s="11"/>
      <c r="HNU13" s="11"/>
      <c r="HNV13" s="11"/>
      <c r="HNW13" s="11"/>
      <c r="HNX13" s="11"/>
      <c r="HNY13" s="11"/>
      <c r="HNZ13" s="11"/>
      <c r="HOA13" s="11"/>
      <c r="HOB13" s="11"/>
      <c r="HOC13" s="11"/>
      <c r="HOD13" s="11"/>
      <c r="HOE13" s="11"/>
      <c r="HOF13" s="11"/>
      <c r="HOG13" s="11"/>
      <c r="HOH13" s="11"/>
      <c r="HOI13" s="11"/>
      <c r="HOJ13" s="11"/>
      <c r="HOK13" s="11"/>
      <c r="HOL13" s="11"/>
      <c r="HOM13" s="11"/>
      <c r="HON13" s="11"/>
      <c r="HOO13" s="11"/>
      <c r="HOP13" s="11"/>
      <c r="HOQ13" s="11"/>
      <c r="HOR13" s="11"/>
      <c r="HOS13" s="11"/>
      <c r="HOT13" s="11"/>
      <c r="HOU13" s="11"/>
      <c r="HOV13" s="11"/>
      <c r="HOW13" s="11"/>
      <c r="HOX13" s="11"/>
      <c r="HOY13" s="11"/>
      <c r="HOZ13" s="11"/>
      <c r="HPA13" s="11"/>
      <c r="HPB13" s="11"/>
      <c r="HPC13" s="11"/>
      <c r="HPD13" s="11"/>
      <c r="HPE13" s="11"/>
      <c r="HPF13" s="11"/>
      <c r="HPG13" s="11"/>
      <c r="HPH13" s="11"/>
      <c r="HPI13" s="11"/>
      <c r="HPJ13" s="11"/>
      <c r="HPK13" s="11"/>
      <c r="HPL13" s="11"/>
      <c r="HPM13" s="11"/>
      <c r="HPN13" s="11"/>
      <c r="HPO13" s="11"/>
      <c r="HPP13" s="11"/>
      <c r="HPQ13" s="11"/>
      <c r="HPR13" s="11"/>
      <c r="HPS13" s="11"/>
      <c r="HPT13" s="11"/>
      <c r="HPU13" s="11"/>
      <c r="HPV13" s="11"/>
      <c r="HPW13" s="11"/>
      <c r="HPX13" s="11"/>
      <c r="HPY13" s="11"/>
      <c r="HPZ13" s="11"/>
      <c r="HQA13" s="11"/>
      <c r="HQB13" s="11"/>
      <c r="HQC13" s="11"/>
      <c r="HQD13" s="11"/>
      <c r="HQE13" s="11"/>
      <c r="HQF13" s="11"/>
      <c r="HQG13" s="11"/>
      <c r="HQH13" s="11"/>
      <c r="HQI13" s="11"/>
      <c r="HQJ13" s="11"/>
      <c r="HQK13" s="11"/>
      <c r="HQL13" s="11"/>
      <c r="HQM13" s="11"/>
      <c r="HQN13" s="11"/>
      <c r="HQO13" s="11"/>
      <c r="HQP13" s="11"/>
      <c r="HQQ13" s="11"/>
      <c r="HQR13" s="11"/>
      <c r="HQS13" s="11"/>
      <c r="HQT13" s="11"/>
      <c r="HQU13" s="11"/>
      <c r="HQV13" s="11"/>
      <c r="HQW13" s="11"/>
      <c r="HQX13" s="11"/>
      <c r="HQY13" s="11"/>
      <c r="HQZ13" s="11"/>
      <c r="HRA13" s="11"/>
      <c r="HRB13" s="11"/>
      <c r="HRC13" s="11"/>
      <c r="HRD13" s="11"/>
      <c r="HRE13" s="11"/>
      <c r="HRF13" s="11"/>
      <c r="HRG13" s="11"/>
      <c r="HRH13" s="11"/>
      <c r="HRI13" s="11"/>
      <c r="HRJ13" s="11"/>
      <c r="HRK13" s="11"/>
      <c r="HRL13" s="11"/>
      <c r="HRM13" s="11"/>
      <c r="HRN13" s="11"/>
      <c r="HRO13" s="11"/>
      <c r="HRP13" s="11"/>
      <c r="HRQ13" s="11"/>
      <c r="HRR13" s="11"/>
      <c r="HRS13" s="11"/>
      <c r="HRT13" s="11"/>
      <c r="HRU13" s="11"/>
      <c r="HRV13" s="11"/>
      <c r="HRW13" s="11"/>
      <c r="HRX13" s="11"/>
      <c r="HRY13" s="11"/>
      <c r="HRZ13" s="11"/>
      <c r="HSA13" s="11"/>
      <c r="HSB13" s="11"/>
      <c r="HSC13" s="11"/>
      <c r="HSD13" s="11"/>
      <c r="HSE13" s="11"/>
      <c r="HSF13" s="11"/>
      <c r="HSG13" s="11"/>
      <c r="HSH13" s="11"/>
      <c r="HSI13" s="11"/>
      <c r="HSJ13" s="11"/>
      <c r="HSK13" s="11"/>
      <c r="HSL13" s="11"/>
      <c r="HSM13" s="11"/>
      <c r="HSN13" s="11"/>
      <c r="HSO13" s="11"/>
      <c r="HSP13" s="11"/>
      <c r="HSQ13" s="11"/>
      <c r="HSR13" s="11"/>
      <c r="HSS13" s="11"/>
      <c r="HST13" s="11"/>
      <c r="HSU13" s="11"/>
      <c r="HSV13" s="11"/>
      <c r="HSW13" s="11"/>
      <c r="HSX13" s="11"/>
      <c r="HSY13" s="11"/>
      <c r="HSZ13" s="11"/>
      <c r="HTA13" s="11"/>
      <c r="HTB13" s="11"/>
      <c r="HTC13" s="11"/>
      <c r="HTD13" s="11"/>
      <c r="HTE13" s="11"/>
      <c r="HTF13" s="11"/>
      <c r="HTG13" s="11"/>
      <c r="HTH13" s="11"/>
      <c r="HTI13" s="11"/>
      <c r="HTJ13" s="11"/>
      <c r="HTK13" s="11"/>
      <c r="HTL13" s="11"/>
      <c r="HTM13" s="11"/>
      <c r="HTN13" s="11"/>
      <c r="HTO13" s="11"/>
      <c r="HTP13" s="11"/>
      <c r="HTQ13" s="11"/>
      <c r="HTR13" s="11"/>
      <c r="HTS13" s="11"/>
      <c r="HTT13" s="11"/>
      <c r="HTU13" s="11"/>
      <c r="HTV13" s="11"/>
      <c r="HTW13" s="11"/>
      <c r="HTX13" s="11"/>
      <c r="HTY13" s="11"/>
      <c r="HTZ13" s="11"/>
      <c r="HUA13" s="11"/>
      <c r="HUB13" s="11"/>
      <c r="HUC13" s="11"/>
      <c r="HUD13" s="11"/>
      <c r="HUE13" s="11"/>
      <c r="HUF13" s="11"/>
      <c r="HUG13" s="11"/>
      <c r="HUH13" s="11"/>
      <c r="HUI13" s="11"/>
      <c r="HUJ13" s="11"/>
      <c r="HUK13" s="11"/>
      <c r="HUL13" s="11"/>
      <c r="HUM13" s="11"/>
      <c r="HUN13" s="11"/>
      <c r="HUO13" s="11"/>
      <c r="HUP13" s="11"/>
      <c r="HUQ13" s="11"/>
      <c r="HUR13" s="11"/>
      <c r="HUS13" s="11"/>
      <c r="HUT13" s="11"/>
      <c r="HUU13" s="11"/>
      <c r="HUV13" s="11"/>
      <c r="HUW13" s="11"/>
      <c r="HUX13" s="11"/>
      <c r="HUY13" s="11"/>
      <c r="HUZ13" s="11"/>
      <c r="HVA13" s="11"/>
      <c r="HVB13" s="11"/>
      <c r="HVC13" s="11"/>
      <c r="HVD13" s="11"/>
      <c r="HVE13" s="11"/>
      <c r="HVF13" s="11"/>
      <c r="HVG13" s="11"/>
      <c r="HVH13" s="11"/>
      <c r="HVI13" s="11"/>
      <c r="HVJ13" s="11"/>
      <c r="HVK13" s="11"/>
      <c r="HVL13" s="11"/>
      <c r="HVM13" s="11"/>
      <c r="HVN13" s="11"/>
      <c r="HVO13" s="11"/>
      <c r="HVP13" s="11"/>
      <c r="HVQ13" s="11"/>
      <c r="HVR13" s="11"/>
      <c r="HVS13" s="11"/>
      <c r="HVT13" s="11"/>
      <c r="HVU13" s="11"/>
      <c r="HVV13" s="11"/>
      <c r="HVW13" s="11"/>
      <c r="HVX13" s="11"/>
      <c r="HVY13" s="11"/>
      <c r="HVZ13" s="11"/>
      <c r="HWA13" s="11"/>
      <c r="HWB13" s="11"/>
      <c r="HWC13" s="11"/>
      <c r="HWD13" s="11"/>
      <c r="HWE13" s="11"/>
      <c r="HWF13" s="11"/>
      <c r="HWG13" s="11"/>
      <c r="HWH13" s="11"/>
      <c r="HWI13" s="11"/>
      <c r="HWJ13" s="11"/>
      <c r="HWK13" s="11"/>
      <c r="HWL13" s="11"/>
      <c r="HWM13" s="11"/>
      <c r="HWN13" s="11"/>
      <c r="HWO13" s="11"/>
      <c r="HWP13" s="11"/>
      <c r="HWQ13" s="11"/>
      <c r="HWR13" s="11"/>
      <c r="HWS13" s="11"/>
      <c r="HWT13" s="11"/>
      <c r="HWU13" s="11"/>
      <c r="HWV13" s="11"/>
      <c r="HWW13" s="11"/>
      <c r="HWX13" s="11"/>
      <c r="HWY13" s="11"/>
      <c r="HWZ13" s="11"/>
      <c r="HXA13" s="11"/>
      <c r="HXB13" s="11"/>
      <c r="HXC13" s="11"/>
      <c r="HXD13" s="11"/>
      <c r="HXE13" s="11"/>
      <c r="HXF13" s="11"/>
      <c r="HXG13" s="11"/>
      <c r="HXH13" s="11"/>
      <c r="HXI13" s="11"/>
      <c r="HXJ13" s="11"/>
      <c r="HXK13" s="11"/>
      <c r="HXL13" s="11"/>
      <c r="HXM13" s="11"/>
      <c r="HXN13" s="11"/>
      <c r="HXO13" s="11"/>
      <c r="HXP13" s="11"/>
      <c r="HXQ13" s="11"/>
      <c r="HXR13" s="11"/>
      <c r="HXS13" s="11"/>
      <c r="HXT13" s="11"/>
      <c r="HXU13" s="11"/>
      <c r="HXV13" s="11"/>
      <c r="HXW13" s="11"/>
      <c r="HXX13" s="11"/>
      <c r="HXY13" s="11"/>
      <c r="HXZ13" s="11"/>
      <c r="HYA13" s="11"/>
      <c r="HYB13" s="11"/>
      <c r="HYC13" s="11"/>
      <c r="HYD13" s="11"/>
      <c r="HYE13" s="11"/>
      <c r="HYF13" s="11"/>
      <c r="HYG13" s="11"/>
      <c r="HYH13" s="11"/>
      <c r="HYI13" s="11"/>
      <c r="HYJ13" s="11"/>
      <c r="HYK13" s="11"/>
      <c r="HYL13" s="11"/>
      <c r="HYM13" s="11"/>
      <c r="HYN13" s="11"/>
      <c r="HYO13" s="11"/>
      <c r="HYP13" s="11"/>
      <c r="HYQ13" s="11"/>
      <c r="HYR13" s="11"/>
      <c r="HYS13" s="11"/>
      <c r="HYT13" s="11"/>
      <c r="HYU13" s="11"/>
      <c r="HYV13" s="11"/>
      <c r="HYW13" s="11"/>
      <c r="HYX13" s="11"/>
      <c r="HYY13" s="11"/>
      <c r="HYZ13" s="11"/>
      <c r="HZA13" s="11"/>
      <c r="HZB13" s="11"/>
      <c r="HZC13" s="11"/>
      <c r="HZD13" s="11"/>
      <c r="HZE13" s="11"/>
      <c r="HZF13" s="11"/>
      <c r="HZG13" s="11"/>
      <c r="HZH13" s="11"/>
      <c r="HZI13" s="11"/>
      <c r="HZJ13" s="11"/>
      <c r="HZK13" s="11"/>
      <c r="HZL13" s="11"/>
      <c r="HZM13" s="11"/>
      <c r="HZN13" s="11"/>
      <c r="HZO13" s="11"/>
      <c r="HZP13" s="11"/>
      <c r="HZQ13" s="11"/>
      <c r="HZR13" s="11"/>
      <c r="HZS13" s="11"/>
      <c r="HZT13" s="11"/>
      <c r="HZU13" s="11"/>
      <c r="HZV13" s="11"/>
      <c r="HZW13" s="11"/>
      <c r="HZX13" s="11"/>
      <c r="HZY13" s="11"/>
      <c r="HZZ13" s="11"/>
      <c r="IAA13" s="11"/>
      <c r="IAB13" s="11"/>
      <c r="IAC13" s="11"/>
      <c r="IAD13" s="11"/>
      <c r="IAE13" s="11"/>
      <c r="IAF13" s="11"/>
      <c r="IAG13" s="11"/>
      <c r="IAH13" s="11"/>
      <c r="IAI13" s="11"/>
      <c r="IAJ13" s="11"/>
      <c r="IAK13" s="11"/>
      <c r="IAL13" s="11"/>
      <c r="IAM13" s="11"/>
      <c r="IAN13" s="11"/>
      <c r="IAO13" s="11"/>
      <c r="IAP13" s="11"/>
      <c r="IAQ13" s="11"/>
      <c r="IAR13" s="11"/>
      <c r="IAS13" s="11"/>
      <c r="IAT13" s="11"/>
      <c r="IAU13" s="11"/>
      <c r="IAV13" s="11"/>
      <c r="IAW13" s="11"/>
      <c r="IAX13" s="11"/>
      <c r="IAY13" s="11"/>
      <c r="IAZ13" s="11"/>
      <c r="IBA13" s="11"/>
      <c r="IBB13" s="11"/>
      <c r="IBC13" s="11"/>
      <c r="IBD13" s="11"/>
      <c r="IBE13" s="11"/>
      <c r="IBF13" s="11"/>
      <c r="IBG13" s="11"/>
      <c r="IBH13" s="11"/>
      <c r="IBI13" s="11"/>
      <c r="IBJ13" s="11"/>
      <c r="IBK13" s="11"/>
      <c r="IBL13" s="11"/>
      <c r="IBM13" s="11"/>
      <c r="IBN13" s="11"/>
      <c r="IBO13" s="11"/>
      <c r="IBP13" s="11"/>
      <c r="IBQ13" s="11"/>
      <c r="IBR13" s="11"/>
      <c r="IBS13" s="11"/>
      <c r="IBT13" s="11"/>
      <c r="IBU13" s="11"/>
      <c r="IBV13" s="11"/>
      <c r="IBW13" s="11"/>
      <c r="IBX13" s="11"/>
      <c r="IBY13" s="11"/>
      <c r="IBZ13" s="11"/>
      <c r="ICA13" s="11"/>
      <c r="ICB13" s="11"/>
      <c r="ICC13" s="11"/>
      <c r="ICD13" s="11"/>
      <c r="ICE13" s="11"/>
      <c r="ICF13" s="11"/>
      <c r="ICG13" s="11"/>
      <c r="ICH13" s="11"/>
      <c r="ICI13" s="11"/>
      <c r="ICJ13" s="11"/>
      <c r="ICK13" s="11"/>
      <c r="ICL13" s="11"/>
      <c r="ICM13" s="11"/>
      <c r="ICN13" s="11"/>
      <c r="ICO13" s="11"/>
      <c r="ICP13" s="11"/>
      <c r="ICQ13" s="11"/>
      <c r="ICR13" s="11"/>
      <c r="ICS13" s="11"/>
      <c r="ICT13" s="11"/>
      <c r="ICU13" s="11"/>
      <c r="ICV13" s="11"/>
      <c r="ICW13" s="11"/>
      <c r="ICX13" s="11"/>
      <c r="ICY13" s="11"/>
      <c r="ICZ13" s="11"/>
      <c r="IDA13" s="11"/>
      <c r="IDB13" s="11"/>
      <c r="IDC13" s="11"/>
      <c r="IDD13" s="11"/>
      <c r="IDE13" s="11"/>
      <c r="IDF13" s="11"/>
      <c r="IDG13" s="11"/>
      <c r="IDH13" s="11"/>
      <c r="IDI13" s="11"/>
      <c r="IDJ13" s="11"/>
      <c r="IDK13" s="11"/>
      <c r="IDL13" s="11"/>
      <c r="IDM13" s="11"/>
      <c r="IDN13" s="11"/>
      <c r="IDO13" s="11"/>
      <c r="IDP13" s="11"/>
      <c r="IDQ13" s="11"/>
      <c r="IDR13" s="11"/>
      <c r="IDS13" s="11"/>
      <c r="IDT13" s="11"/>
      <c r="IDU13" s="11"/>
      <c r="IDV13" s="11"/>
      <c r="IDW13" s="11"/>
      <c r="IDX13" s="11"/>
      <c r="IDY13" s="11"/>
      <c r="IDZ13" s="11"/>
      <c r="IEA13" s="11"/>
      <c r="IEB13" s="11"/>
      <c r="IEC13" s="11"/>
      <c r="IED13" s="11"/>
      <c r="IEE13" s="11"/>
      <c r="IEF13" s="11"/>
      <c r="IEG13" s="11"/>
      <c r="IEH13" s="11"/>
      <c r="IEI13" s="11"/>
      <c r="IEJ13" s="11"/>
      <c r="IEK13" s="11"/>
      <c r="IEL13" s="11"/>
      <c r="IEM13" s="11"/>
      <c r="IEN13" s="11"/>
      <c r="IEO13" s="11"/>
      <c r="IEP13" s="11"/>
      <c r="IEQ13" s="11"/>
      <c r="IER13" s="11"/>
      <c r="IES13" s="11"/>
      <c r="IET13" s="11"/>
      <c r="IEU13" s="11"/>
      <c r="IEV13" s="11"/>
      <c r="IEW13" s="11"/>
      <c r="IEX13" s="11"/>
      <c r="IEY13" s="11"/>
      <c r="IEZ13" s="11"/>
      <c r="IFA13" s="11"/>
      <c r="IFB13" s="11"/>
      <c r="IFC13" s="11"/>
      <c r="IFD13" s="11"/>
      <c r="IFE13" s="11"/>
      <c r="IFF13" s="11"/>
      <c r="IFG13" s="11"/>
      <c r="IFH13" s="11"/>
      <c r="IFI13" s="11"/>
      <c r="IFJ13" s="11"/>
      <c r="IFK13" s="11"/>
      <c r="IFL13" s="11"/>
      <c r="IFM13" s="11"/>
      <c r="IFN13" s="11"/>
      <c r="IFO13" s="11"/>
      <c r="IFP13" s="11"/>
      <c r="IFQ13" s="11"/>
      <c r="IFR13" s="11"/>
      <c r="IFS13" s="11"/>
      <c r="IFT13" s="11"/>
      <c r="IFU13" s="11"/>
      <c r="IFV13" s="11"/>
      <c r="IFW13" s="11"/>
      <c r="IFX13" s="11"/>
      <c r="IFY13" s="11"/>
      <c r="IFZ13" s="11"/>
      <c r="IGA13" s="11"/>
      <c r="IGB13" s="11"/>
      <c r="IGC13" s="11"/>
      <c r="IGD13" s="11"/>
      <c r="IGE13" s="11"/>
      <c r="IGF13" s="11"/>
      <c r="IGG13" s="11"/>
      <c r="IGH13" s="11"/>
      <c r="IGI13" s="11"/>
      <c r="IGJ13" s="11"/>
      <c r="IGK13" s="11"/>
      <c r="IGL13" s="11"/>
      <c r="IGM13" s="11"/>
      <c r="IGN13" s="11"/>
      <c r="IGO13" s="11"/>
      <c r="IGP13" s="11"/>
      <c r="IGQ13" s="11"/>
      <c r="IGR13" s="11"/>
      <c r="IGS13" s="11"/>
      <c r="IGT13" s="11"/>
      <c r="IGU13" s="11"/>
      <c r="IGV13" s="11"/>
      <c r="IGW13" s="11"/>
      <c r="IGX13" s="11"/>
      <c r="IGY13" s="11"/>
      <c r="IGZ13" s="11"/>
      <c r="IHA13" s="11"/>
      <c r="IHB13" s="11"/>
      <c r="IHC13" s="11"/>
      <c r="IHD13" s="11"/>
      <c r="IHE13" s="11"/>
      <c r="IHF13" s="11"/>
      <c r="IHG13" s="11"/>
      <c r="IHH13" s="11"/>
      <c r="IHI13" s="11"/>
      <c r="IHJ13" s="11"/>
      <c r="IHK13" s="11"/>
      <c r="IHL13" s="11"/>
      <c r="IHM13" s="11"/>
      <c r="IHN13" s="11"/>
      <c r="IHO13" s="11"/>
      <c r="IHP13" s="11"/>
      <c r="IHQ13" s="11"/>
      <c r="IHR13" s="11"/>
      <c r="IHS13" s="11"/>
      <c r="IHT13" s="11"/>
      <c r="IHU13" s="11"/>
      <c r="IHV13" s="11"/>
      <c r="IHW13" s="11"/>
      <c r="IHX13" s="11"/>
      <c r="IHY13" s="11"/>
      <c r="IHZ13" s="11"/>
      <c r="IIA13" s="11"/>
      <c r="IIB13" s="11"/>
      <c r="IIC13" s="11"/>
      <c r="IID13" s="11"/>
      <c r="IIE13" s="11"/>
      <c r="IIF13" s="11"/>
      <c r="IIG13" s="11"/>
      <c r="IIH13" s="11"/>
      <c r="III13" s="11"/>
      <c r="IIJ13" s="11"/>
      <c r="IIK13" s="11"/>
      <c r="IIL13" s="11"/>
      <c r="IIM13" s="11"/>
      <c r="IIN13" s="11"/>
      <c r="IIO13" s="11"/>
      <c r="IIP13" s="11"/>
      <c r="IIQ13" s="11"/>
      <c r="IIR13" s="11"/>
      <c r="IIS13" s="11"/>
      <c r="IIT13" s="11"/>
      <c r="IIU13" s="11"/>
      <c r="IIV13" s="11"/>
      <c r="IIW13" s="11"/>
      <c r="IIX13" s="11"/>
      <c r="IIY13" s="11"/>
      <c r="IIZ13" s="11"/>
      <c r="IJA13" s="11"/>
      <c r="IJB13" s="11"/>
      <c r="IJC13" s="11"/>
      <c r="IJD13" s="11"/>
      <c r="IJE13" s="11"/>
      <c r="IJF13" s="11"/>
      <c r="IJG13" s="11"/>
      <c r="IJH13" s="11"/>
      <c r="IJI13" s="11"/>
      <c r="IJJ13" s="11"/>
      <c r="IJK13" s="11"/>
      <c r="IJL13" s="11"/>
      <c r="IJM13" s="11"/>
      <c r="IJN13" s="11"/>
      <c r="IJO13" s="11"/>
      <c r="IJP13" s="11"/>
      <c r="IJQ13" s="11"/>
      <c r="IJR13" s="11"/>
      <c r="IJS13" s="11"/>
      <c r="IJT13" s="11"/>
      <c r="IJU13" s="11"/>
      <c r="IJV13" s="11"/>
      <c r="IJW13" s="11"/>
      <c r="IJX13" s="11"/>
      <c r="IJY13" s="11"/>
      <c r="IJZ13" s="11"/>
      <c r="IKA13" s="11"/>
      <c r="IKB13" s="11"/>
      <c r="IKC13" s="11"/>
      <c r="IKD13" s="11"/>
      <c r="IKE13" s="11"/>
      <c r="IKF13" s="11"/>
      <c r="IKG13" s="11"/>
      <c r="IKH13" s="11"/>
      <c r="IKI13" s="11"/>
      <c r="IKJ13" s="11"/>
      <c r="IKK13" s="11"/>
      <c r="IKL13" s="11"/>
      <c r="IKM13" s="11"/>
      <c r="IKN13" s="11"/>
      <c r="IKO13" s="11"/>
      <c r="IKP13" s="11"/>
      <c r="IKQ13" s="11"/>
      <c r="IKR13" s="11"/>
      <c r="IKS13" s="11"/>
      <c r="IKT13" s="11"/>
      <c r="IKU13" s="11"/>
      <c r="IKV13" s="11"/>
      <c r="IKW13" s="11"/>
      <c r="IKX13" s="11"/>
      <c r="IKY13" s="11"/>
      <c r="IKZ13" s="11"/>
      <c r="ILA13" s="11"/>
      <c r="ILB13" s="11"/>
      <c r="ILC13" s="11"/>
      <c r="ILD13" s="11"/>
      <c r="ILE13" s="11"/>
      <c r="ILF13" s="11"/>
      <c r="ILG13" s="11"/>
      <c r="ILH13" s="11"/>
      <c r="ILI13" s="11"/>
      <c r="ILJ13" s="11"/>
      <c r="ILK13" s="11"/>
      <c r="ILL13" s="11"/>
      <c r="ILM13" s="11"/>
      <c r="ILN13" s="11"/>
      <c r="ILO13" s="11"/>
      <c r="ILP13" s="11"/>
      <c r="ILQ13" s="11"/>
      <c r="ILR13" s="11"/>
      <c r="ILS13" s="11"/>
      <c r="ILT13" s="11"/>
      <c r="ILU13" s="11"/>
      <c r="ILV13" s="11"/>
      <c r="ILW13" s="11"/>
      <c r="ILX13" s="11"/>
      <c r="ILY13" s="11"/>
      <c r="ILZ13" s="11"/>
      <c r="IMA13" s="11"/>
      <c r="IMB13" s="11"/>
      <c r="IMC13" s="11"/>
      <c r="IMD13" s="11"/>
      <c r="IME13" s="11"/>
      <c r="IMF13" s="11"/>
      <c r="IMG13" s="11"/>
      <c r="IMH13" s="11"/>
      <c r="IMI13" s="11"/>
      <c r="IMJ13" s="11"/>
      <c r="IMK13" s="11"/>
      <c r="IML13" s="11"/>
      <c r="IMM13" s="11"/>
      <c r="IMN13" s="11"/>
      <c r="IMO13" s="11"/>
      <c r="IMP13" s="11"/>
      <c r="IMQ13" s="11"/>
      <c r="IMR13" s="11"/>
      <c r="IMS13" s="11"/>
      <c r="IMT13" s="11"/>
      <c r="IMU13" s="11"/>
      <c r="IMV13" s="11"/>
      <c r="IMW13" s="11"/>
      <c r="IMX13" s="11"/>
      <c r="IMY13" s="11"/>
      <c r="IMZ13" s="11"/>
      <c r="INA13" s="11"/>
      <c r="INB13" s="11"/>
      <c r="INC13" s="11"/>
      <c r="IND13" s="11"/>
      <c r="INE13" s="11"/>
      <c r="INF13" s="11"/>
      <c r="ING13" s="11"/>
      <c r="INH13" s="11"/>
      <c r="INI13" s="11"/>
      <c r="INJ13" s="11"/>
      <c r="INK13" s="11"/>
      <c r="INL13" s="11"/>
      <c r="INM13" s="11"/>
      <c r="INN13" s="11"/>
      <c r="INO13" s="11"/>
      <c r="INP13" s="11"/>
      <c r="INQ13" s="11"/>
      <c r="INR13" s="11"/>
      <c r="INS13" s="11"/>
      <c r="INT13" s="11"/>
      <c r="INU13" s="11"/>
      <c r="INV13" s="11"/>
      <c r="INW13" s="11"/>
      <c r="INX13" s="11"/>
      <c r="INY13" s="11"/>
      <c r="INZ13" s="11"/>
      <c r="IOA13" s="11"/>
      <c r="IOB13" s="11"/>
      <c r="IOC13" s="11"/>
      <c r="IOD13" s="11"/>
      <c r="IOE13" s="11"/>
      <c r="IOF13" s="11"/>
      <c r="IOG13" s="11"/>
      <c r="IOH13" s="11"/>
      <c r="IOI13" s="11"/>
      <c r="IOJ13" s="11"/>
      <c r="IOK13" s="11"/>
      <c r="IOL13" s="11"/>
      <c r="IOM13" s="11"/>
      <c r="ION13" s="11"/>
      <c r="IOO13" s="11"/>
      <c r="IOP13" s="11"/>
      <c r="IOQ13" s="11"/>
      <c r="IOR13" s="11"/>
      <c r="IOS13" s="11"/>
      <c r="IOT13" s="11"/>
      <c r="IOU13" s="11"/>
      <c r="IOV13" s="11"/>
      <c r="IOW13" s="11"/>
      <c r="IOX13" s="11"/>
      <c r="IOY13" s="11"/>
      <c r="IOZ13" s="11"/>
      <c r="IPA13" s="11"/>
      <c r="IPB13" s="11"/>
      <c r="IPC13" s="11"/>
      <c r="IPD13" s="11"/>
      <c r="IPE13" s="11"/>
      <c r="IPF13" s="11"/>
      <c r="IPG13" s="11"/>
      <c r="IPH13" s="11"/>
      <c r="IPI13" s="11"/>
      <c r="IPJ13" s="11"/>
      <c r="IPK13" s="11"/>
      <c r="IPL13" s="11"/>
      <c r="IPM13" s="11"/>
      <c r="IPN13" s="11"/>
      <c r="IPO13" s="11"/>
      <c r="IPP13" s="11"/>
      <c r="IPQ13" s="11"/>
      <c r="IPR13" s="11"/>
      <c r="IPS13" s="11"/>
      <c r="IPT13" s="11"/>
      <c r="IPU13" s="11"/>
      <c r="IPV13" s="11"/>
      <c r="IPW13" s="11"/>
      <c r="IPX13" s="11"/>
      <c r="IPY13" s="11"/>
      <c r="IPZ13" s="11"/>
      <c r="IQA13" s="11"/>
      <c r="IQB13" s="11"/>
      <c r="IQC13" s="11"/>
      <c r="IQD13" s="11"/>
      <c r="IQE13" s="11"/>
      <c r="IQF13" s="11"/>
      <c r="IQG13" s="11"/>
      <c r="IQH13" s="11"/>
      <c r="IQI13" s="11"/>
      <c r="IQJ13" s="11"/>
      <c r="IQK13" s="11"/>
      <c r="IQL13" s="11"/>
      <c r="IQM13" s="11"/>
      <c r="IQN13" s="11"/>
      <c r="IQO13" s="11"/>
      <c r="IQP13" s="11"/>
      <c r="IQQ13" s="11"/>
      <c r="IQR13" s="11"/>
      <c r="IQS13" s="11"/>
      <c r="IQT13" s="11"/>
      <c r="IQU13" s="11"/>
      <c r="IQV13" s="11"/>
      <c r="IQW13" s="11"/>
      <c r="IQX13" s="11"/>
      <c r="IQY13" s="11"/>
      <c r="IQZ13" s="11"/>
      <c r="IRA13" s="11"/>
      <c r="IRB13" s="11"/>
      <c r="IRC13" s="11"/>
      <c r="IRD13" s="11"/>
      <c r="IRE13" s="11"/>
      <c r="IRF13" s="11"/>
      <c r="IRG13" s="11"/>
      <c r="IRH13" s="11"/>
      <c r="IRI13" s="11"/>
      <c r="IRJ13" s="11"/>
      <c r="IRK13" s="11"/>
      <c r="IRL13" s="11"/>
      <c r="IRM13" s="11"/>
      <c r="IRN13" s="11"/>
      <c r="IRO13" s="11"/>
      <c r="IRP13" s="11"/>
      <c r="IRQ13" s="11"/>
      <c r="IRR13" s="11"/>
      <c r="IRS13" s="11"/>
      <c r="IRT13" s="11"/>
      <c r="IRU13" s="11"/>
      <c r="IRV13" s="11"/>
      <c r="IRW13" s="11"/>
      <c r="IRX13" s="11"/>
      <c r="IRY13" s="11"/>
      <c r="IRZ13" s="11"/>
      <c r="ISA13" s="11"/>
      <c r="ISB13" s="11"/>
      <c r="ISC13" s="11"/>
      <c r="ISD13" s="11"/>
      <c r="ISE13" s="11"/>
      <c r="ISF13" s="11"/>
      <c r="ISG13" s="11"/>
      <c r="ISH13" s="11"/>
      <c r="ISI13" s="11"/>
      <c r="ISJ13" s="11"/>
      <c r="ISK13" s="11"/>
      <c r="ISL13" s="11"/>
      <c r="ISM13" s="11"/>
      <c r="ISN13" s="11"/>
      <c r="ISO13" s="11"/>
      <c r="ISP13" s="11"/>
      <c r="ISQ13" s="11"/>
      <c r="ISR13" s="11"/>
      <c r="ISS13" s="11"/>
      <c r="IST13" s="11"/>
      <c r="ISU13" s="11"/>
      <c r="ISV13" s="11"/>
      <c r="ISW13" s="11"/>
      <c r="ISX13" s="11"/>
      <c r="ISY13" s="11"/>
      <c r="ISZ13" s="11"/>
      <c r="ITA13" s="11"/>
      <c r="ITB13" s="11"/>
      <c r="ITC13" s="11"/>
      <c r="ITD13" s="11"/>
      <c r="ITE13" s="11"/>
      <c r="ITF13" s="11"/>
      <c r="ITG13" s="11"/>
      <c r="ITH13" s="11"/>
      <c r="ITI13" s="11"/>
      <c r="ITJ13" s="11"/>
      <c r="ITK13" s="11"/>
      <c r="ITL13" s="11"/>
      <c r="ITM13" s="11"/>
      <c r="ITN13" s="11"/>
      <c r="ITO13" s="11"/>
      <c r="ITP13" s="11"/>
      <c r="ITQ13" s="11"/>
      <c r="ITR13" s="11"/>
      <c r="ITS13" s="11"/>
      <c r="ITT13" s="11"/>
      <c r="ITU13" s="11"/>
      <c r="ITV13" s="11"/>
      <c r="ITW13" s="11"/>
      <c r="ITX13" s="11"/>
      <c r="ITY13" s="11"/>
      <c r="ITZ13" s="11"/>
      <c r="IUA13" s="11"/>
      <c r="IUB13" s="11"/>
      <c r="IUC13" s="11"/>
      <c r="IUD13" s="11"/>
      <c r="IUE13" s="11"/>
      <c r="IUF13" s="11"/>
      <c r="IUG13" s="11"/>
      <c r="IUH13" s="11"/>
      <c r="IUI13" s="11"/>
      <c r="IUJ13" s="11"/>
      <c r="IUK13" s="11"/>
      <c r="IUL13" s="11"/>
      <c r="IUM13" s="11"/>
      <c r="IUN13" s="11"/>
      <c r="IUO13" s="11"/>
      <c r="IUP13" s="11"/>
      <c r="IUQ13" s="11"/>
      <c r="IUR13" s="11"/>
      <c r="IUS13" s="11"/>
      <c r="IUT13" s="11"/>
      <c r="IUU13" s="11"/>
      <c r="IUV13" s="11"/>
      <c r="IUW13" s="11"/>
      <c r="IUX13" s="11"/>
      <c r="IUY13" s="11"/>
      <c r="IUZ13" s="11"/>
      <c r="IVA13" s="11"/>
      <c r="IVB13" s="11"/>
      <c r="IVC13" s="11"/>
      <c r="IVD13" s="11"/>
      <c r="IVE13" s="11"/>
      <c r="IVF13" s="11"/>
      <c r="IVG13" s="11"/>
      <c r="IVH13" s="11"/>
      <c r="IVI13" s="11"/>
      <c r="IVJ13" s="11"/>
      <c r="IVK13" s="11"/>
      <c r="IVL13" s="11"/>
      <c r="IVM13" s="11"/>
      <c r="IVN13" s="11"/>
      <c r="IVO13" s="11"/>
      <c r="IVP13" s="11"/>
      <c r="IVQ13" s="11"/>
      <c r="IVR13" s="11"/>
      <c r="IVS13" s="11"/>
      <c r="IVT13" s="11"/>
      <c r="IVU13" s="11"/>
      <c r="IVV13" s="11"/>
      <c r="IVW13" s="11"/>
      <c r="IVX13" s="11"/>
      <c r="IVY13" s="11"/>
      <c r="IVZ13" s="11"/>
      <c r="IWA13" s="11"/>
      <c r="IWB13" s="11"/>
      <c r="IWC13" s="11"/>
      <c r="IWD13" s="11"/>
      <c r="IWE13" s="11"/>
      <c r="IWF13" s="11"/>
      <c r="IWG13" s="11"/>
      <c r="IWH13" s="11"/>
      <c r="IWI13" s="11"/>
      <c r="IWJ13" s="11"/>
      <c r="IWK13" s="11"/>
      <c r="IWL13" s="11"/>
      <c r="IWM13" s="11"/>
      <c r="IWN13" s="11"/>
      <c r="IWO13" s="11"/>
      <c r="IWP13" s="11"/>
      <c r="IWQ13" s="11"/>
      <c r="IWR13" s="11"/>
      <c r="IWS13" s="11"/>
      <c r="IWT13" s="11"/>
      <c r="IWU13" s="11"/>
      <c r="IWV13" s="11"/>
      <c r="IWW13" s="11"/>
      <c r="IWX13" s="11"/>
      <c r="IWY13" s="11"/>
      <c r="IWZ13" s="11"/>
      <c r="IXA13" s="11"/>
      <c r="IXB13" s="11"/>
      <c r="IXC13" s="11"/>
      <c r="IXD13" s="11"/>
      <c r="IXE13" s="11"/>
      <c r="IXF13" s="11"/>
      <c r="IXG13" s="11"/>
      <c r="IXH13" s="11"/>
      <c r="IXI13" s="11"/>
      <c r="IXJ13" s="11"/>
      <c r="IXK13" s="11"/>
      <c r="IXL13" s="11"/>
      <c r="IXM13" s="11"/>
      <c r="IXN13" s="11"/>
      <c r="IXO13" s="11"/>
      <c r="IXP13" s="11"/>
      <c r="IXQ13" s="11"/>
      <c r="IXR13" s="11"/>
      <c r="IXS13" s="11"/>
      <c r="IXT13" s="11"/>
      <c r="IXU13" s="11"/>
      <c r="IXV13" s="11"/>
      <c r="IXW13" s="11"/>
      <c r="IXX13" s="11"/>
      <c r="IXY13" s="11"/>
      <c r="IXZ13" s="11"/>
      <c r="IYA13" s="11"/>
      <c r="IYB13" s="11"/>
      <c r="IYC13" s="11"/>
      <c r="IYD13" s="11"/>
      <c r="IYE13" s="11"/>
      <c r="IYF13" s="11"/>
      <c r="IYG13" s="11"/>
      <c r="IYH13" s="11"/>
      <c r="IYI13" s="11"/>
      <c r="IYJ13" s="11"/>
      <c r="IYK13" s="11"/>
      <c r="IYL13" s="11"/>
      <c r="IYM13" s="11"/>
      <c r="IYN13" s="11"/>
      <c r="IYO13" s="11"/>
      <c r="IYP13" s="11"/>
      <c r="IYQ13" s="11"/>
      <c r="IYR13" s="11"/>
      <c r="IYS13" s="11"/>
      <c r="IYT13" s="11"/>
      <c r="IYU13" s="11"/>
      <c r="IYV13" s="11"/>
      <c r="IYW13" s="11"/>
      <c r="IYX13" s="11"/>
      <c r="IYY13" s="11"/>
      <c r="IYZ13" s="11"/>
      <c r="IZA13" s="11"/>
      <c r="IZB13" s="11"/>
      <c r="IZC13" s="11"/>
      <c r="IZD13" s="11"/>
      <c r="IZE13" s="11"/>
      <c r="IZF13" s="11"/>
      <c r="IZG13" s="11"/>
      <c r="IZH13" s="11"/>
      <c r="IZI13" s="11"/>
      <c r="IZJ13" s="11"/>
      <c r="IZK13" s="11"/>
      <c r="IZL13" s="11"/>
      <c r="IZM13" s="11"/>
      <c r="IZN13" s="11"/>
      <c r="IZO13" s="11"/>
      <c r="IZP13" s="11"/>
      <c r="IZQ13" s="11"/>
      <c r="IZR13" s="11"/>
      <c r="IZS13" s="11"/>
      <c r="IZT13" s="11"/>
      <c r="IZU13" s="11"/>
      <c r="IZV13" s="11"/>
      <c r="IZW13" s="11"/>
      <c r="IZX13" s="11"/>
      <c r="IZY13" s="11"/>
      <c r="IZZ13" s="11"/>
      <c r="JAA13" s="11"/>
      <c r="JAB13" s="11"/>
      <c r="JAC13" s="11"/>
      <c r="JAD13" s="11"/>
      <c r="JAE13" s="11"/>
      <c r="JAF13" s="11"/>
      <c r="JAG13" s="11"/>
      <c r="JAH13" s="11"/>
      <c r="JAI13" s="11"/>
      <c r="JAJ13" s="11"/>
      <c r="JAK13" s="11"/>
      <c r="JAL13" s="11"/>
      <c r="JAM13" s="11"/>
      <c r="JAN13" s="11"/>
      <c r="JAO13" s="11"/>
      <c r="JAP13" s="11"/>
      <c r="JAQ13" s="11"/>
      <c r="JAR13" s="11"/>
      <c r="JAS13" s="11"/>
      <c r="JAT13" s="11"/>
      <c r="JAU13" s="11"/>
      <c r="JAV13" s="11"/>
      <c r="JAW13" s="11"/>
      <c r="JAX13" s="11"/>
      <c r="JAY13" s="11"/>
      <c r="JAZ13" s="11"/>
      <c r="JBA13" s="11"/>
      <c r="JBB13" s="11"/>
      <c r="JBC13" s="11"/>
      <c r="JBD13" s="11"/>
      <c r="JBE13" s="11"/>
      <c r="JBF13" s="11"/>
      <c r="JBG13" s="11"/>
      <c r="JBH13" s="11"/>
      <c r="JBI13" s="11"/>
      <c r="JBJ13" s="11"/>
      <c r="JBK13" s="11"/>
      <c r="JBL13" s="11"/>
      <c r="JBM13" s="11"/>
      <c r="JBN13" s="11"/>
      <c r="JBO13" s="11"/>
      <c r="JBP13" s="11"/>
      <c r="JBQ13" s="11"/>
      <c r="JBR13" s="11"/>
      <c r="JBS13" s="11"/>
      <c r="JBT13" s="11"/>
      <c r="JBU13" s="11"/>
      <c r="JBV13" s="11"/>
      <c r="JBW13" s="11"/>
      <c r="JBX13" s="11"/>
      <c r="JBY13" s="11"/>
      <c r="JBZ13" s="11"/>
      <c r="JCA13" s="11"/>
      <c r="JCB13" s="11"/>
      <c r="JCC13" s="11"/>
      <c r="JCD13" s="11"/>
      <c r="JCE13" s="11"/>
      <c r="JCF13" s="11"/>
      <c r="JCG13" s="11"/>
      <c r="JCH13" s="11"/>
      <c r="JCI13" s="11"/>
      <c r="JCJ13" s="11"/>
      <c r="JCK13" s="11"/>
      <c r="JCL13" s="11"/>
      <c r="JCM13" s="11"/>
      <c r="JCN13" s="11"/>
      <c r="JCO13" s="11"/>
      <c r="JCP13" s="11"/>
      <c r="JCQ13" s="11"/>
      <c r="JCR13" s="11"/>
      <c r="JCS13" s="11"/>
      <c r="JCT13" s="11"/>
      <c r="JCU13" s="11"/>
      <c r="JCV13" s="11"/>
      <c r="JCW13" s="11"/>
      <c r="JCX13" s="11"/>
      <c r="JCY13" s="11"/>
      <c r="JCZ13" s="11"/>
      <c r="JDA13" s="11"/>
      <c r="JDB13" s="11"/>
      <c r="JDC13" s="11"/>
      <c r="JDD13" s="11"/>
      <c r="JDE13" s="11"/>
      <c r="JDF13" s="11"/>
      <c r="JDG13" s="11"/>
      <c r="JDH13" s="11"/>
      <c r="JDI13" s="11"/>
      <c r="JDJ13" s="11"/>
      <c r="JDK13" s="11"/>
      <c r="JDL13" s="11"/>
      <c r="JDM13" s="11"/>
      <c r="JDN13" s="11"/>
      <c r="JDO13" s="11"/>
      <c r="JDP13" s="11"/>
      <c r="JDQ13" s="11"/>
      <c r="JDR13" s="11"/>
      <c r="JDS13" s="11"/>
      <c r="JDT13" s="11"/>
      <c r="JDU13" s="11"/>
      <c r="JDV13" s="11"/>
      <c r="JDW13" s="11"/>
      <c r="JDX13" s="11"/>
      <c r="JDY13" s="11"/>
      <c r="JDZ13" s="11"/>
      <c r="JEA13" s="11"/>
      <c r="JEB13" s="11"/>
      <c r="JEC13" s="11"/>
      <c r="JED13" s="11"/>
      <c r="JEE13" s="11"/>
      <c r="JEF13" s="11"/>
      <c r="JEG13" s="11"/>
      <c r="JEH13" s="11"/>
      <c r="JEI13" s="11"/>
      <c r="JEJ13" s="11"/>
      <c r="JEK13" s="11"/>
      <c r="JEL13" s="11"/>
      <c r="JEM13" s="11"/>
      <c r="JEN13" s="11"/>
      <c r="JEO13" s="11"/>
      <c r="JEP13" s="11"/>
      <c r="JEQ13" s="11"/>
      <c r="JER13" s="11"/>
      <c r="JES13" s="11"/>
      <c r="JET13" s="11"/>
      <c r="JEU13" s="11"/>
      <c r="JEV13" s="11"/>
      <c r="JEW13" s="11"/>
      <c r="JEX13" s="11"/>
      <c r="JEY13" s="11"/>
      <c r="JEZ13" s="11"/>
      <c r="JFA13" s="11"/>
      <c r="JFB13" s="11"/>
      <c r="JFC13" s="11"/>
      <c r="JFD13" s="11"/>
      <c r="JFE13" s="11"/>
      <c r="JFF13" s="11"/>
      <c r="JFG13" s="11"/>
      <c r="JFH13" s="11"/>
      <c r="JFI13" s="11"/>
      <c r="JFJ13" s="11"/>
      <c r="JFK13" s="11"/>
      <c r="JFL13" s="11"/>
      <c r="JFM13" s="11"/>
      <c r="JFN13" s="11"/>
      <c r="JFO13" s="11"/>
      <c r="JFP13" s="11"/>
      <c r="JFQ13" s="11"/>
      <c r="JFR13" s="11"/>
      <c r="JFS13" s="11"/>
      <c r="JFT13" s="11"/>
      <c r="JFU13" s="11"/>
      <c r="JFV13" s="11"/>
      <c r="JFW13" s="11"/>
      <c r="JFX13" s="11"/>
      <c r="JFY13" s="11"/>
      <c r="JFZ13" s="11"/>
      <c r="JGA13" s="11"/>
      <c r="JGB13" s="11"/>
      <c r="JGC13" s="11"/>
      <c r="JGD13" s="11"/>
      <c r="JGE13" s="11"/>
      <c r="JGF13" s="11"/>
      <c r="JGG13" s="11"/>
      <c r="JGH13" s="11"/>
      <c r="JGI13" s="11"/>
      <c r="JGJ13" s="11"/>
      <c r="JGK13" s="11"/>
      <c r="JGL13" s="11"/>
      <c r="JGM13" s="11"/>
      <c r="JGN13" s="11"/>
      <c r="JGO13" s="11"/>
      <c r="JGP13" s="11"/>
      <c r="JGQ13" s="11"/>
      <c r="JGR13" s="11"/>
      <c r="JGS13" s="11"/>
      <c r="JGT13" s="11"/>
      <c r="JGU13" s="11"/>
      <c r="JGV13" s="11"/>
      <c r="JGW13" s="11"/>
      <c r="JGX13" s="11"/>
      <c r="JGY13" s="11"/>
      <c r="JGZ13" s="11"/>
      <c r="JHA13" s="11"/>
      <c r="JHB13" s="11"/>
      <c r="JHC13" s="11"/>
      <c r="JHD13" s="11"/>
      <c r="JHE13" s="11"/>
      <c r="JHF13" s="11"/>
      <c r="JHG13" s="11"/>
      <c r="JHH13" s="11"/>
      <c r="JHI13" s="11"/>
      <c r="JHJ13" s="11"/>
      <c r="JHK13" s="11"/>
      <c r="JHL13" s="11"/>
      <c r="JHM13" s="11"/>
      <c r="JHN13" s="11"/>
      <c r="JHO13" s="11"/>
      <c r="JHP13" s="11"/>
      <c r="JHQ13" s="11"/>
      <c r="JHR13" s="11"/>
      <c r="JHS13" s="11"/>
      <c r="JHT13" s="11"/>
      <c r="JHU13" s="11"/>
      <c r="JHV13" s="11"/>
      <c r="JHW13" s="11"/>
      <c r="JHX13" s="11"/>
      <c r="JHY13" s="11"/>
      <c r="JHZ13" s="11"/>
      <c r="JIA13" s="11"/>
      <c r="JIB13" s="11"/>
      <c r="JIC13" s="11"/>
      <c r="JID13" s="11"/>
      <c r="JIE13" s="11"/>
      <c r="JIF13" s="11"/>
      <c r="JIG13" s="11"/>
      <c r="JIH13" s="11"/>
      <c r="JII13" s="11"/>
      <c r="JIJ13" s="11"/>
      <c r="JIK13" s="11"/>
      <c r="JIL13" s="11"/>
      <c r="JIM13" s="11"/>
      <c r="JIN13" s="11"/>
      <c r="JIO13" s="11"/>
      <c r="JIP13" s="11"/>
      <c r="JIQ13" s="11"/>
      <c r="JIR13" s="11"/>
      <c r="JIS13" s="11"/>
      <c r="JIT13" s="11"/>
      <c r="JIU13" s="11"/>
      <c r="JIV13" s="11"/>
      <c r="JIW13" s="11"/>
      <c r="JIX13" s="11"/>
      <c r="JIY13" s="11"/>
      <c r="JIZ13" s="11"/>
      <c r="JJA13" s="11"/>
      <c r="JJB13" s="11"/>
      <c r="JJC13" s="11"/>
      <c r="JJD13" s="11"/>
      <c r="JJE13" s="11"/>
      <c r="JJF13" s="11"/>
      <c r="JJG13" s="11"/>
      <c r="JJH13" s="11"/>
      <c r="JJI13" s="11"/>
      <c r="JJJ13" s="11"/>
      <c r="JJK13" s="11"/>
      <c r="JJL13" s="11"/>
      <c r="JJM13" s="11"/>
      <c r="JJN13" s="11"/>
      <c r="JJO13" s="11"/>
      <c r="JJP13" s="11"/>
      <c r="JJQ13" s="11"/>
      <c r="JJR13" s="11"/>
      <c r="JJS13" s="11"/>
      <c r="JJT13" s="11"/>
      <c r="JJU13" s="11"/>
      <c r="JJV13" s="11"/>
      <c r="JJW13" s="11"/>
      <c r="JJX13" s="11"/>
      <c r="JJY13" s="11"/>
      <c r="JJZ13" s="11"/>
      <c r="JKA13" s="11"/>
      <c r="JKB13" s="11"/>
      <c r="JKC13" s="11"/>
      <c r="JKD13" s="11"/>
      <c r="JKE13" s="11"/>
      <c r="JKF13" s="11"/>
      <c r="JKG13" s="11"/>
      <c r="JKH13" s="11"/>
      <c r="JKI13" s="11"/>
      <c r="JKJ13" s="11"/>
      <c r="JKK13" s="11"/>
      <c r="JKL13" s="11"/>
      <c r="JKM13" s="11"/>
      <c r="JKN13" s="11"/>
      <c r="JKO13" s="11"/>
      <c r="JKP13" s="11"/>
      <c r="JKQ13" s="11"/>
      <c r="JKR13" s="11"/>
      <c r="JKS13" s="11"/>
      <c r="JKT13" s="11"/>
      <c r="JKU13" s="11"/>
      <c r="JKV13" s="11"/>
      <c r="JKW13" s="11"/>
      <c r="JKX13" s="11"/>
      <c r="JKY13" s="11"/>
      <c r="JKZ13" s="11"/>
      <c r="JLA13" s="11"/>
      <c r="JLB13" s="11"/>
      <c r="JLC13" s="11"/>
      <c r="JLD13" s="11"/>
      <c r="JLE13" s="11"/>
      <c r="JLF13" s="11"/>
      <c r="JLG13" s="11"/>
      <c r="JLH13" s="11"/>
      <c r="JLI13" s="11"/>
      <c r="JLJ13" s="11"/>
      <c r="JLK13" s="11"/>
      <c r="JLL13" s="11"/>
      <c r="JLM13" s="11"/>
      <c r="JLN13" s="11"/>
      <c r="JLO13" s="11"/>
      <c r="JLP13" s="11"/>
      <c r="JLQ13" s="11"/>
      <c r="JLR13" s="11"/>
      <c r="JLS13" s="11"/>
      <c r="JLT13" s="11"/>
      <c r="JLU13" s="11"/>
      <c r="JLV13" s="11"/>
      <c r="JLW13" s="11"/>
      <c r="JLX13" s="11"/>
      <c r="JLY13" s="11"/>
      <c r="JLZ13" s="11"/>
      <c r="JMA13" s="11"/>
      <c r="JMB13" s="11"/>
      <c r="JMC13" s="11"/>
      <c r="JMD13" s="11"/>
      <c r="JME13" s="11"/>
      <c r="JMF13" s="11"/>
      <c r="JMG13" s="11"/>
      <c r="JMH13" s="11"/>
      <c r="JMI13" s="11"/>
      <c r="JMJ13" s="11"/>
      <c r="JMK13" s="11"/>
      <c r="JML13" s="11"/>
      <c r="JMM13" s="11"/>
      <c r="JMN13" s="11"/>
      <c r="JMO13" s="11"/>
      <c r="JMP13" s="11"/>
      <c r="JMQ13" s="11"/>
      <c r="JMR13" s="11"/>
      <c r="JMS13" s="11"/>
      <c r="JMT13" s="11"/>
      <c r="JMU13" s="11"/>
      <c r="JMV13" s="11"/>
      <c r="JMW13" s="11"/>
      <c r="JMX13" s="11"/>
      <c r="JMY13" s="11"/>
      <c r="JMZ13" s="11"/>
      <c r="JNA13" s="11"/>
      <c r="JNB13" s="11"/>
      <c r="JNC13" s="11"/>
      <c r="JND13" s="11"/>
      <c r="JNE13" s="11"/>
      <c r="JNF13" s="11"/>
      <c r="JNG13" s="11"/>
      <c r="JNH13" s="11"/>
      <c r="JNI13" s="11"/>
      <c r="JNJ13" s="11"/>
      <c r="JNK13" s="11"/>
      <c r="JNL13" s="11"/>
      <c r="JNM13" s="11"/>
      <c r="JNN13" s="11"/>
      <c r="JNO13" s="11"/>
      <c r="JNP13" s="11"/>
      <c r="JNQ13" s="11"/>
      <c r="JNR13" s="11"/>
      <c r="JNS13" s="11"/>
      <c r="JNT13" s="11"/>
      <c r="JNU13" s="11"/>
      <c r="JNV13" s="11"/>
      <c r="JNW13" s="11"/>
      <c r="JNX13" s="11"/>
      <c r="JNY13" s="11"/>
      <c r="JNZ13" s="11"/>
      <c r="JOA13" s="11"/>
      <c r="JOB13" s="11"/>
      <c r="JOC13" s="11"/>
      <c r="JOD13" s="11"/>
      <c r="JOE13" s="11"/>
      <c r="JOF13" s="11"/>
      <c r="JOG13" s="11"/>
      <c r="JOH13" s="11"/>
      <c r="JOI13" s="11"/>
      <c r="JOJ13" s="11"/>
      <c r="JOK13" s="11"/>
      <c r="JOL13" s="11"/>
      <c r="JOM13" s="11"/>
      <c r="JON13" s="11"/>
      <c r="JOO13" s="11"/>
      <c r="JOP13" s="11"/>
      <c r="JOQ13" s="11"/>
      <c r="JOR13" s="11"/>
      <c r="JOS13" s="11"/>
      <c r="JOT13" s="11"/>
      <c r="JOU13" s="11"/>
      <c r="JOV13" s="11"/>
      <c r="JOW13" s="11"/>
      <c r="JOX13" s="11"/>
      <c r="JOY13" s="11"/>
      <c r="JOZ13" s="11"/>
      <c r="JPA13" s="11"/>
      <c r="JPB13" s="11"/>
      <c r="JPC13" s="11"/>
      <c r="JPD13" s="11"/>
      <c r="JPE13" s="11"/>
      <c r="JPF13" s="11"/>
      <c r="JPG13" s="11"/>
      <c r="JPH13" s="11"/>
      <c r="JPI13" s="11"/>
      <c r="JPJ13" s="11"/>
      <c r="JPK13" s="11"/>
      <c r="JPL13" s="11"/>
      <c r="JPM13" s="11"/>
      <c r="JPN13" s="11"/>
      <c r="JPO13" s="11"/>
      <c r="JPP13" s="11"/>
      <c r="JPQ13" s="11"/>
      <c r="JPR13" s="11"/>
      <c r="JPS13" s="11"/>
      <c r="JPT13" s="11"/>
      <c r="JPU13" s="11"/>
      <c r="JPV13" s="11"/>
      <c r="JPW13" s="11"/>
      <c r="JPX13" s="11"/>
      <c r="JPY13" s="11"/>
      <c r="JPZ13" s="11"/>
      <c r="JQA13" s="11"/>
      <c r="JQB13" s="11"/>
      <c r="JQC13" s="11"/>
      <c r="JQD13" s="11"/>
      <c r="JQE13" s="11"/>
      <c r="JQF13" s="11"/>
      <c r="JQG13" s="11"/>
      <c r="JQH13" s="11"/>
      <c r="JQI13" s="11"/>
      <c r="JQJ13" s="11"/>
      <c r="JQK13" s="11"/>
      <c r="JQL13" s="11"/>
      <c r="JQM13" s="11"/>
      <c r="JQN13" s="11"/>
      <c r="JQO13" s="11"/>
      <c r="JQP13" s="11"/>
      <c r="JQQ13" s="11"/>
      <c r="JQR13" s="11"/>
      <c r="JQS13" s="11"/>
      <c r="JQT13" s="11"/>
      <c r="JQU13" s="11"/>
      <c r="JQV13" s="11"/>
      <c r="JQW13" s="11"/>
      <c r="JQX13" s="11"/>
      <c r="JQY13" s="11"/>
      <c r="JQZ13" s="11"/>
      <c r="JRA13" s="11"/>
      <c r="JRB13" s="11"/>
      <c r="JRC13" s="11"/>
      <c r="JRD13" s="11"/>
      <c r="JRE13" s="11"/>
      <c r="JRF13" s="11"/>
      <c r="JRG13" s="11"/>
      <c r="JRH13" s="11"/>
      <c r="JRI13" s="11"/>
      <c r="JRJ13" s="11"/>
      <c r="JRK13" s="11"/>
      <c r="JRL13" s="11"/>
      <c r="JRM13" s="11"/>
      <c r="JRN13" s="11"/>
      <c r="JRO13" s="11"/>
      <c r="JRP13" s="11"/>
      <c r="JRQ13" s="11"/>
      <c r="JRR13" s="11"/>
      <c r="JRS13" s="11"/>
      <c r="JRT13" s="11"/>
      <c r="JRU13" s="11"/>
      <c r="JRV13" s="11"/>
      <c r="JRW13" s="11"/>
      <c r="JRX13" s="11"/>
      <c r="JRY13" s="11"/>
      <c r="JRZ13" s="11"/>
      <c r="JSA13" s="11"/>
      <c r="JSB13" s="11"/>
      <c r="JSC13" s="11"/>
      <c r="JSD13" s="11"/>
      <c r="JSE13" s="11"/>
      <c r="JSF13" s="11"/>
      <c r="JSG13" s="11"/>
      <c r="JSH13" s="11"/>
      <c r="JSI13" s="11"/>
      <c r="JSJ13" s="11"/>
      <c r="JSK13" s="11"/>
      <c r="JSL13" s="11"/>
      <c r="JSM13" s="11"/>
      <c r="JSN13" s="11"/>
      <c r="JSO13" s="11"/>
      <c r="JSP13" s="11"/>
      <c r="JSQ13" s="11"/>
      <c r="JSR13" s="11"/>
      <c r="JSS13" s="11"/>
      <c r="JST13" s="11"/>
      <c r="JSU13" s="11"/>
      <c r="JSV13" s="11"/>
      <c r="JSW13" s="11"/>
      <c r="JSX13" s="11"/>
      <c r="JSY13" s="11"/>
      <c r="JSZ13" s="11"/>
      <c r="JTA13" s="11"/>
      <c r="JTB13" s="11"/>
      <c r="JTC13" s="11"/>
      <c r="JTD13" s="11"/>
      <c r="JTE13" s="11"/>
      <c r="JTF13" s="11"/>
      <c r="JTG13" s="11"/>
      <c r="JTH13" s="11"/>
      <c r="JTI13" s="11"/>
      <c r="JTJ13" s="11"/>
      <c r="JTK13" s="11"/>
      <c r="JTL13" s="11"/>
      <c r="JTM13" s="11"/>
      <c r="JTN13" s="11"/>
      <c r="JTO13" s="11"/>
      <c r="JTP13" s="11"/>
      <c r="JTQ13" s="11"/>
      <c r="JTR13" s="11"/>
      <c r="JTS13" s="11"/>
      <c r="JTT13" s="11"/>
      <c r="JTU13" s="11"/>
      <c r="JTV13" s="11"/>
      <c r="JTW13" s="11"/>
      <c r="JTX13" s="11"/>
      <c r="JTY13" s="11"/>
      <c r="JTZ13" s="11"/>
      <c r="JUA13" s="11"/>
      <c r="JUB13" s="11"/>
      <c r="JUC13" s="11"/>
      <c r="JUD13" s="11"/>
      <c r="JUE13" s="11"/>
      <c r="JUF13" s="11"/>
      <c r="JUG13" s="11"/>
      <c r="JUH13" s="11"/>
      <c r="JUI13" s="11"/>
      <c r="JUJ13" s="11"/>
      <c r="JUK13" s="11"/>
      <c r="JUL13" s="11"/>
      <c r="JUM13" s="11"/>
      <c r="JUN13" s="11"/>
      <c r="JUO13" s="11"/>
      <c r="JUP13" s="11"/>
      <c r="JUQ13" s="11"/>
      <c r="JUR13" s="11"/>
      <c r="JUS13" s="11"/>
      <c r="JUT13" s="11"/>
      <c r="JUU13" s="11"/>
      <c r="JUV13" s="11"/>
      <c r="JUW13" s="11"/>
      <c r="JUX13" s="11"/>
      <c r="JUY13" s="11"/>
      <c r="JUZ13" s="11"/>
      <c r="JVA13" s="11"/>
      <c r="JVB13" s="11"/>
      <c r="JVC13" s="11"/>
      <c r="JVD13" s="11"/>
      <c r="JVE13" s="11"/>
      <c r="JVF13" s="11"/>
      <c r="JVG13" s="11"/>
      <c r="JVH13" s="11"/>
      <c r="JVI13" s="11"/>
      <c r="JVJ13" s="11"/>
      <c r="JVK13" s="11"/>
      <c r="JVL13" s="11"/>
      <c r="JVM13" s="11"/>
      <c r="JVN13" s="11"/>
      <c r="JVO13" s="11"/>
      <c r="JVP13" s="11"/>
      <c r="JVQ13" s="11"/>
      <c r="JVR13" s="11"/>
      <c r="JVS13" s="11"/>
      <c r="JVT13" s="11"/>
      <c r="JVU13" s="11"/>
      <c r="JVV13" s="11"/>
      <c r="JVW13" s="11"/>
      <c r="JVX13" s="11"/>
      <c r="JVY13" s="11"/>
      <c r="JVZ13" s="11"/>
      <c r="JWA13" s="11"/>
      <c r="JWB13" s="11"/>
      <c r="JWC13" s="11"/>
      <c r="JWD13" s="11"/>
      <c r="JWE13" s="11"/>
      <c r="JWF13" s="11"/>
      <c r="JWG13" s="11"/>
      <c r="JWH13" s="11"/>
      <c r="JWI13" s="11"/>
      <c r="JWJ13" s="11"/>
      <c r="JWK13" s="11"/>
      <c r="JWL13" s="11"/>
      <c r="JWM13" s="11"/>
      <c r="JWN13" s="11"/>
      <c r="JWO13" s="11"/>
      <c r="JWP13" s="11"/>
      <c r="JWQ13" s="11"/>
      <c r="JWR13" s="11"/>
      <c r="JWS13" s="11"/>
      <c r="JWT13" s="11"/>
      <c r="JWU13" s="11"/>
      <c r="JWV13" s="11"/>
      <c r="JWW13" s="11"/>
      <c r="JWX13" s="11"/>
      <c r="JWY13" s="11"/>
      <c r="JWZ13" s="11"/>
      <c r="JXA13" s="11"/>
      <c r="JXB13" s="11"/>
      <c r="JXC13" s="11"/>
      <c r="JXD13" s="11"/>
      <c r="JXE13" s="11"/>
      <c r="JXF13" s="11"/>
      <c r="JXG13" s="11"/>
      <c r="JXH13" s="11"/>
      <c r="JXI13" s="11"/>
      <c r="JXJ13" s="11"/>
      <c r="JXK13" s="11"/>
      <c r="JXL13" s="11"/>
      <c r="JXM13" s="11"/>
      <c r="JXN13" s="11"/>
      <c r="JXO13" s="11"/>
      <c r="JXP13" s="11"/>
      <c r="JXQ13" s="11"/>
      <c r="JXR13" s="11"/>
      <c r="JXS13" s="11"/>
      <c r="JXT13" s="11"/>
      <c r="JXU13" s="11"/>
      <c r="JXV13" s="11"/>
      <c r="JXW13" s="11"/>
      <c r="JXX13" s="11"/>
      <c r="JXY13" s="11"/>
      <c r="JXZ13" s="11"/>
      <c r="JYA13" s="11"/>
      <c r="JYB13" s="11"/>
      <c r="JYC13" s="11"/>
      <c r="JYD13" s="11"/>
      <c r="JYE13" s="11"/>
      <c r="JYF13" s="11"/>
      <c r="JYG13" s="11"/>
      <c r="JYH13" s="11"/>
      <c r="JYI13" s="11"/>
      <c r="JYJ13" s="11"/>
      <c r="JYK13" s="11"/>
      <c r="JYL13" s="11"/>
      <c r="JYM13" s="11"/>
      <c r="JYN13" s="11"/>
      <c r="JYO13" s="11"/>
      <c r="JYP13" s="11"/>
      <c r="JYQ13" s="11"/>
      <c r="JYR13" s="11"/>
      <c r="JYS13" s="11"/>
      <c r="JYT13" s="11"/>
      <c r="JYU13" s="11"/>
      <c r="JYV13" s="11"/>
      <c r="JYW13" s="11"/>
      <c r="JYX13" s="11"/>
      <c r="JYY13" s="11"/>
      <c r="JYZ13" s="11"/>
      <c r="JZA13" s="11"/>
      <c r="JZB13" s="11"/>
      <c r="JZC13" s="11"/>
      <c r="JZD13" s="11"/>
      <c r="JZE13" s="11"/>
      <c r="JZF13" s="11"/>
      <c r="JZG13" s="11"/>
      <c r="JZH13" s="11"/>
      <c r="JZI13" s="11"/>
      <c r="JZJ13" s="11"/>
      <c r="JZK13" s="11"/>
      <c r="JZL13" s="11"/>
      <c r="JZM13" s="11"/>
      <c r="JZN13" s="11"/>
      <c r="JZO13" s="11"/>
      <c r="JZP13" s="11"/>
      <c r="JZQ13" s="11"/>
      <c r="JZR13" s="11"/>
      <c r="JZS13" s="11"/>
      <c r="JZT13" s="11"/>
      <c r="JZU13" s="11"/>
      <c r="JZV13" s="11"/>
      <c r="JZW13" s="11"/>
      <c r="JZX13" s="11"/>
      <c r="JZY13" s="11"/>
      <c r="JZZ13" s="11"/>
      <c r="KAA13" s="11"/>
      <c r="KAB13" s="11"/>
      <c r="KAC13" s="11"/>
      <c r="KAD13" s="11"/>
      <c r="KAE13" s="11"/>
      <c r="KAF13" s="11"/>
      <c r="KAG13" s="11"/>
      <c r="KAH13" s="11"/>
      <c r="KAI13" s="11"/>
      <c r="KAJ13" s="11"/>
      <c r="KAK13" s="11"/>
      <c r="KAL13" s="11"/>
      <c r="KAM13" s="11"/>
      <c r="KAN13" s="11"/>
      <c r="KAO13" s="11"/>
      <c r="KAP13" s="11"/>
      <c r="KAQ13" s="11"/>
      <c r="KAR13" s="11"/>
      <c r="KAS13" s="11"/>
      <c r="KAT13" s="11"/>
      <c r="KAU13" s="11"/>
      <c r="KAV13" s="11"/>
      <c r="KAW13" s="11"/>
      <c r="KAX13" s="11"/>
      <c r="KAY13" s="11"/>
      <c r="KAZ13" s="11"/>
      <c r="KBA13" s="11"/>
      <c r="KBB13" s="11"/>
      <c r="KBC13" s="11"/>
      <c r="KBD13" s="11"/>
      <c r="KBE13" s="11"/>
      <c r="KBF13" s="11"/>
      <c r="KBG13" s="11"/>
      <c r="KBH13" s="11"/>
      <c r="KBI13" s="11"/>
      <c r="KBJ13" s="11"/>
      <c r="KBK13" s="11"/>
      <c r="KBL13" s="11"/>
      <c r="KBM13" s="11"/>
      <c r="KBN13" s="11"/>
      <c r="KBO13" s="11"/>
      <c r="KBP13" s="11"/>
      <c r="KBQ13" s="11"/>
      <c r="KBR13" s="11"/>
      <c r="KBS13" s="11"/>
      <c r="KBT13" s="11"/>
      <c r="KBU13" s="11"/>
      <c r="KBV13" s="11"/>
      <c r="KBW13" s="11"/>
      <c r="KBX13" s="11"/>
      <c r="KBY13" s="11"/>
      <c r="KBZ13" s="11"/>
      <c r="KCA13" s="11"/>
      <c r="KCB13" s="11"/>
      <c r="KCC13" s="11"/>
      <c r="KCD13" s="11"/>
      <c r="KCE13" s="11"/>
      <c r="KCF13" s="11"/>
      <c r="KCG13" s="11"/>
      <c r="KCH13" s="11"/>
      <c r="KCI13" s="11"/>
      <c r="KCJ13" s="11"/>
      <c r="KCK13" s="11"/>
      <c r="KCL13" s="11"/>
      <c r="KCM13" s="11"/>
      <c r="KCN13" s="11"/>
      <c r="KCO13" s="11"/>
      <c r="KCP13" s="11"/>
      <c r="KCQ13" s="11"/>
      <c r="KCR13" s="11"/>
      <c r="KCS13" s="11"/>
      <c r="KCT13" s="11"/>
      <c r="KCU13" s="11"/>
      <c r="KCV13" s="11"/>
      <c r="KCW13" s="11"/>
      <c r="KCX13" s="11"/>
      <c r="KCY13" s="11"/>
      <c r="KCZ13" s="11"/>
      <c r="KDA13" s="11"/>
      <c r="KDB13" s="11"/>
      <c r="KDC13" s="11"/>
      <c r="KDD13" s="11"/>
      <c r="KDE13" s="11"/>
      <c r="KDF13" s="11"/>
      <c r="KDG13" s="11"/>
      <c r="KDH13" s="11"/>
      <c r="KDI13" s="11"/>
      <c r="KDJ13" s="11"/>
      <c r="KDK13" s="11"/>
      <c r="KDL13" s="11"/>
      <c r="KDM13" s="11"/>
      <c r="KDN13" s="11"/>
      <c r="KDO13" s="11"/>
      <c r="KDP13" s="11"/>
      <c r="KDQ13" s="11"/>
      <c r="KDR13" s="11"/>
      <c r="KDS13" s="11"/>
      <c r="KDT13" s="11"/>
      <c r="KDU13" s="11"/>
      <c r="KDV13" s="11"/>
      <c r="KDW13" s="11"/>
      <c r="KDX13" s="11"/>
      <c r="KDY13" s="11"/>
      <c r="KDZ13" s="11"/>
      <c r="KEA13" s="11"/>
      <c r="KEB13" s="11"/>
      <c r="KEC13" s="11"/>
      <c r="KED13" s="11"/>
      <c r="KEE13" s="11"/>
      <c r="KEF13" s="11"/>
      <c r="KEG13" s="11"/>
      <c r="KEH13" s="11"/>
      <c r="KEI13" s="11"/>
      <c r="KEJ13" s="11"/>
      <c r="KEK13" s="11"/>
      <c r="KEL13" s="11"/>
      <c r="KEM13" s="11"/>
      <c r="KEN13" s="11"/>
      <c r="KEO13" s="11"/>
      <c r="KEP13" s="11"/>
      <c r="KEQ13" s="11"/>
      <c r="KER13" s="11"/>
      <c r="KES13" s="11"/>
      <c r="KET13" s="11"/>
      <c r="KEU13" s="11"/>
      <c r="KEV13" s="11"/>
      <c r="KEW13" s="11"/>
      <c r="KEX13" s="11"/>
      <c r="KEY13" s="11"/>
      <c r="KEZ13" s="11"/>
      <c r="KFA13" s="11"/>
      <c r="KFB13" s="11"/>
      <c r="KFC13" s="11"/>
      <c r="KFD13" s="11"/>
      <c r="KFE13" s="11"/>
      <c r="KFF13" s="11"/>
      <c r="KFG13" s="11"/>
      <c r="KFH13" s="11"/>
      <c r="KFI13" s="11"/>
      <c r="KFJ13" s="11"/>
      <c r="KFK13" s="11"/>
      <c r="KFL13" s="11"/>
      <c r="KFM13" s="11"/>
      <c r="KFN13" s="11"/>
      <c r="KFO13" s="11"/>
      <c r="KFP13" s="11"/>
      <c r="KFQ13" s="11"/>
      <c r="KFR13" s="11"/>
      <c r="KFS13" s="11"/>
      <c r="KFT13" s="11"/>
      <c r="KFU13" s="11"/>
      <c r="KFV13" s="11"/>
      <c r="KFW13" s="11"/>
      <c r="KFX13" s="11"/>
      <c r="KFY13" s="11"/>
      <c r="KFZ13" s="11"/>
      <c r="KGA13" s="11"/>
      <c r="KGB13" s="11"/>
      <c r="KGC13" s="11"/>
      <c r="KGD13" s="11"/>
      <c r="KGE13" s="11"/>
      <c r="KGF13" s="11"/>
      <c r="KGG13" s="11"/>
      <c r="KGH13" s="11"/>
      <c r="KGI13" s="11"/>
      <c r="KGJ13" s="11"/>
      <c r="KGK13" s="11"/>
      <c r="KGL13" s="11"/>
      <c r="KGM13" s="11"/>
      <c r="KGN13" s="11"/>
      <c r="KGO13" s="11"/>
      <c r="KGP13" s="11"/>
      <c r="KGQ13" s="11"/>
      <c r="KGR13" s="11"/>
      <c r="KGS13" s="11"/>
      <c r="KGT13" s="11"/>
      <c r="KGU13" s="11"/>
      <c r="KGV13" s="11"/>
      <c r="KGW13" s="11"/>
      <c r="KGX13" s="11"/>
      <c r="KGY13" s="11"/>
      <c r="KGZ13" s="11"/>
      <c r="KHA13" s="11"/>
      <c r="KHB13" s="11"/>
      <c r="KHC13" s="11"/>
      <c r="KHD13" s="11"/>
      <c r="KHE13" s="11"/>
      <c r="KHF13" s="11"/>
      <c r="KHG13" s="11"/>
      <c r="KHH13" s="11"/>
      <c r="KHI13" s="11"/>
      <c r="KHJ13" s="11"/>
      <c r="KHK13" s="11"/>
      <c r="KHL13" s="11"/>
      <c r="KHM13" s="11"/>
      <c r="KHN13" s="11"/>
      <c r="KHO13" s="11"/>
      <c r="KHP13" s="11"/>
      <c r="KHQ13" s="11"/>
      <c r="KHR13" s="11"/>
      <c r="KHS13" s="11"/>
      <c r="KHT13" s="11"/>
      <c r="KHU13" s="11"/>
      <c r="KHV13" s="11"/>
      <c r="KHW13" s="11"/>
      <c r="KHX13" s="11"/>
      <c r="KHY13" s="11"/>
      <c r="KHZ13" s="11"/>
      <c r="KIA13" s="11"/>
      <c r="KIB13" s="11"/>
      <c r="KIC13" s="11"/>
      <c r="KID13" s="11"/>
      <c r="KIE13" s="11"/>
      <c r="KIF13" s="11"/>
      <c r="KIG13" s="11"/>
      <c r="KIH13" s="11"/>
      <c r="KII13" s="11"/>
      <c r="KIJ13" s="11"/>
      <c r="KIK13" s="11"/>
      <c r="KIL13" s="11"/>
      <c r="KIM13" s="11"/>
      <c r="KIN13" s="11"/>
      <c r="KIO13" s="11"/>
      <c r="KIP13" s="11"/>
      <c r="KIQ13" s="11"/>
      <c r="KIR13" s="11"/>
      <c r="KIS13" s="11"/>
      <c r="KIT13" s="11"/>
      <c r="KIU13" s="11"/>
      <c r="KIV13" s="11"/>
      <c r="KIW13" s="11"/>
      <c r="KIX13" s="11"/>
      <c r="KIY13" s="11"/>
      <c r="KIZ13" s="11"/>
      <c r="KJA13" s="11"/>
      <c r="KJB13" s="11"/>
      <c r="KJC13" s="11"/>
      <c r="KJD13" s="11"/>
      <c r="KJE13" s="11"/>
      <c r="KJF13" s="11"/>
      <c r="KJG13" s="11"/>
      <c r="KJH13" s="11"/>
      <c r="KJI13" s="11"/>
      <c r="KJJ13" s="11"/>
      <c r="KJK13" s="11"/>
      <c r="KJL13" s="11"/>
      <c r="KJM13" s="11"/>
      <c r="KJN13" s="11"/>
      <c r="KJO13" s="11"/>
      <c r="KJP13" s="11"/>
      <c r="KJQ13" s="11"/>
      <c r="KJR13" s="11"/>
      <c r="KJS13" s="11"/>
      <c r="KJT13" s="11"/>
      <c r="KJU13" s="11"/>
      <c r="KJV13" s="11"/>
      <c r="KJW13" s="11"/>
      <c r="KJX13" s="11"/>
      <c r="KJY13" s="11"/>
      <c r="KJZ13" s="11"/>
      <c r="KKA13" s="11"/>
      <c r="KKB13" s="11"/>
      <c r="KKC13" s="11"/>
      <c r="KKD13" s="11"/>
      <c r="KKE13" s="11"/>
      <c r="KKF13" s="11"/>
      <c r="KKG13" s="11"/>
      <c r="KKH13" s="11"/>
      <c r="KKI13" s="11"/>
      <c r="KKJ13" s="11"/>
      <c r="KKK13" s="11"/>
      <c r="KKL13" s="11"/>
      <c r="KKM13" s="11"/>
      <c r="KKN13" s="11"/>
      <c r="KKO13" s="11"/>
      <c r="KKP13" s="11"/>
      <c r="KKQ13" s="11"/>
      <c r="KKR13" s="11"/>
      <c r="KKS13" s="11"/>
      <c r="KKT13" s="11"/>
      <c r="KKU13" s="11"/>
      <c r="KKV13" s="11"/>
      <c r="KKW13" s="11"/>
      <c r="KKX13" s="11"/>
      <c r="KKY13" s="11"/>
      <c r="KKZ13" s="11"/>
      <c r="KLA13" s="11"/>
      <c r="KLB13" s="11"/>
      <c r="KLC13" s="11"/>
      <c r="KLD13" s="11"/>
      <c r="KLE13" s="11"/>
      <c r="KLF13" s="11"/>
      <c r="KLG13" s="11"/>
      <c r="KLH13" s="11"/>
      <c r="KLI13" s="11"/>
      <c r="KLJ13" s="11"/>
      <c r="KLK13" s="11"/>
      <c r="KLL13" s="11"/>
      <c r="KLM13" s="11"/>
      <c r="KLN13" s="11"/>
      <c r="KLO13" s="11"/>
      <c r="KLP13" s="11"/>
      <c r="KLQ13" s="11"/>
      <c r="KLR13" s="11"/>
      <c r="KLS13" s="11"/>
      <c r="KLT13" s="11"/>
      <c r="KLU13" s="11"/>
      <c r="KLV13" s="11"/>
      <c r="KLW13" s="11"/>
      <c r="KLX13" s="11"/>
      <c r="KLY13" s="11"/>
      <c r="KLZ13" s="11"/>
      <c r="KMA13" s="11"/>
      <c r="KMB13" s="11"/>
      <c r="KMC13" s="11"/>
      <c r="KMD13" s="11"/>
      <c r="KME13" s="11"/>
      <c r="KMF13" s="11"/>
      <c r="KMG13" s="11"/>
      <c r="KMH13" s="11"/>
      <c r="KMI13" s="11"/>
      <c r="KMJ13" s="11"/>
      <c r="KMK13" s="11"/>
      <c r="KML13" s="11"/>
      <c r="KMM13" s="11"/>
      <c r="KMN13" s="11"/>
      <c r="KMO13" s="11"/>
      <c r="KMP13" s="11"/>
      <c r="KMQ13" s="11"/>
      <c r="KMR13" s="11"/>
      <c r="KMS13" s="11"/>
      <c r="KMT13" s="11"/>
      <c r="KMU13" s="11"/>
      <c r="KMV13" s="11"/>
      <c r="KMW13" s="11"/>
      <c r="KMX13" s="11"/>
      <c r="KMY13" s="11"/>
      <c r="KMZ13" s="11"/>
      <c r="KNA13" s="11"/>
      <c r="KNB13" s="11"/>
      <c r="KNC13" s="11"/>
      <c r="KND13" s="11"/>
      <c r="KNE13" s="11"/>
      <c r="KNF13" s="11"/>
      <c r="KNG13" s="11"/>
      <c r="KNH13" s="11"/>
      <c r="KNI13" s="11"/>
      <c r="KNJ13" s="11"/>
      <c r="KNK13" s="11"/>
      <c r="KNL13" s="11"/>
      <c r="KNM13" s="11"/>
      <c r="KNN13" s="11"/>
      <c r="KNO13" s="11"/>
      <c r="KNP13" s="11"/>
      <c r="KNQ13" s="11"/>
      <c r="KNR13" s="11"/>
      <c r="KNS13" s="11"/>
      <c r="KNT13" s="11"/>
      <c r="KNU13" s="11"/>
      <c r="KNV13" s="11"/>
      <c r="KNW13" s="11"/>
      <c r="KNX13" s="11"/>
      <c r="KNY13" s="11"/>
      <c r="KNZ13" s="11"/>
      <c r="KOA13" s="11"/>
      <c r="KOB13" s="11"/>
      <c r="KOC13" s="11"/>
      <c r="KOD13" s="11"/>
      <c r="KOE13" s="11"/>
      <c r="KOF13" s="11"/>
      <c r="KOG13" s="11"/>
      <c r="KOH13" s="11"/>
      <c r="KOI13" s="11"/>
      <c r="KOJ13" s="11"/>
      <c r="KOK13" s="11"/>
      <c r="KOL13" s="11"/>
      <c r="KOM13" s="11"/>
      <c r="KON13" s="11"/>
      <c r="KOO13" s="11"/>
      <c r="KOP13" s="11"/>
      <c r="KOQ13" s="11"/>
      <c r="KOR13" s="11"/>
      <c r="KOS13" s="11"/>
      <c r="KOT13" s="11"/>
      <c r="KOU13" s="11"/>
      <c r="KOV13" s="11"/>
      <c r="KOW13" s="11"/>
      <c r="KOX13" s="11"/>
      <c r="KOY13" s="11"/>
      <c r="KOZ13" s="11"/>
      <c r="KPA13" s="11"/>
      <c r="KPB13" s="11"/>
      <c r="KPC13" s="11"/>
      <c r="KPD13" s="11"/>
      <c r="KPE13" s="11"/>
      <c r="KPF13" s="11"/>
      <c r="KPG13" s="11"/>
      <c r="KPH13" s="11"/>
      <c r="KPI13" s="11"/>
      <c r="KPJ13" s="11"/>
      <c r="KPK13" s="11"/>
      <c r="KPL13" s="11"/>
      <c r="KPM13" s="11"/>
      <c r="KPN13" s="11"/>
      <c r="KPO13" s="11"/>
      <c r="KPP13" s="11"/>
      <c r="KPQ13" s="11"/>
      <c r="KPR13" s="11"/>
      <c r="KPS13" s="11"/>
      <c r="KPT13" s="11"/>
      <c r="KPU13" s="11"/>
      <c r="KPV13" s="11"/>
      <c r="KPW13" s="11"/>
      <c r="KPX13" s="11"/>
      <c r="KPY13" s="11"/>
      <c r="KPZ13" s="11"/>
      <c r="KQA13" s="11"/>
      <c r="KQB13" s="11"/>
      <c r="KQC13" s="11"/>
      <c r="KQD13" s="11"/>
      <c r="KQE13" s="11"/>
      <c r="KQF13" s="11"/>
      <c r="KQG13" s="11"/>
      <c r="KQH13" s="11"/>
      <c r="KQI13" s="11"/>
      <c r="KQJ13" s="11"/>
      <c r="KQK13" s="11"/>
      <c r="KQL13" s="11"/>
      <c r="KQM13" s="11"/>
      <c r="KQN13" s="11"/>
      <c r="KQO13" s="11"/>
      <c r="KQP13" s="11"/>
      <c r="KQQ13" s="11"/>
      <c r="KQR13" s="11"/>
      <c r="KQS13" s="11"/>
      <c r="KQT13" s="11"/>
      <c r="KQU13" s="11"/>
      <c r="KQV13" s="11"/>
      <c r="KQW13" s="11"/>
      <c r="KQX13" s="11"/>
      <c r="KQY13" s="11"/>
      <c r="KQZ13" s="11"/>
      <c r="KRA13" s="11"/>
      <c r="KRB13" s="11"/>
      <c r="KRC13" s="11"/>
      <c r="KRD13" s="11"/>
      <c r="KRE13" s="11"/>
      <c r="KRF13" s="11"/>
      <c r="KRG13" s="11"/>
      <c r="KRH13" s="11"/>
      <c r="KRI13" s="11"/>
      <c r="KRJ13" s="11"/>
      <c r="KRK13" s="11"/>
      <c r="KRL13" s="11"/>
      <c r="KRM13" s="11"/>
      <c r="KRN13" s="11"/>
      <c r="KRO13" s="11"/>
      <c r="KRP13" s="11"/>
      <c r="KRQ13" s="11"/>
      <c r="KRR13" s="11"/>
      <c r="KRS13" s="11"/>
      <c r="KRT13" s="11"/>
      <c r="KRU13" s="11"/>
      <c r="KRV13" s="11"/>
      <c r="KRW13" s="11"/>
      <c r="KRX13" s="11"/>
      <c r="KRY13" s="11"/>
      <c r="KRZ13" s="11"/>
      <c r="KSA13" s="11"/>
      <c r="KSB13" s="11"/>
      <c r="KSC13" s="11"/>
      <c r="KSD13" s="11"/>
      <c r="KSE13" s="11"/>
      <c r="KSF13" s="11"/>
      <c r="KSG13" s="11"/>
      <c r="KSH13" s="11"/>
      <c r="KSI13" s="11"/>
      <c r="KSJ13" s="11"/>
      <c r="KSK13" s="11"/>
      <c r="KSL13" s="11"/>
      <c r="KSM13" s="11"/>
      <c r="KSN13" s="11"/>
      <c r="KSO13" s="11"/>
      <c r="KSP13" s="11"/>
      <c r="KSQ13" s="11"/>
      <c r="KSR13" s="11"/>
      <c r="KSS13" s="11"/>
      <c r="KST13" s="11"/>
      <c r="KSU13" s="11"/>
      <c r="KSV13" s="11"/>
      <c r="KSW13" s="11"/>
      <c r="KSX13" s="11"/>
      <c r="KSY13" s="11"/>
      <c r="KSZ13" s="11"/>
      <c r="KTA13" s="11"/>
      <c r="KTB13" s="11"/>
      <c r="KTC13" s="11"/>
      <c r="KTD13" s="11"/>
      <c r="KTE13" s="11"/>
      <c r="KTF13" s="11"/>
      <c r="KTG13" s="11"/>
      <c r="KTH13" s="11"/>
      <c r="KTI13" s="11"/>
      <c r="KTJ13" s="11"/>
      <c r="KTK13" s="11"/>
      <c r="KTL13" s="11"/>
      <c r="KTM13" s="11"/>
      <c r="KTN13" s="11"/>
      <c r="KTO13" s="11"/>
      <c r="KTP13" s="11"/>
      <c r="KTQ13" s="11"/>
      <c r="KTR13" s="11"/>
      <c r="KTS13" s="11"/>
      <c r="KTT13" s="11"/>
      <c r="KTU13" s="11"/>
      <c r="KTV13" s="11"/>
      <c r="KTW13" s="11"/>
      <c r="KTX13" s="11"/>
      <c r="KTY13" s="11"/>
      <c r="KTZ13" s="11"/>
      <c r="KUA13" s="11"/>
      <c r="KUB13" s="11"/>
      <c r="KUC13" s="11"/>
      <c r="KUD13" s="11"/>
      <c r="KUE13" s="11"/>
      <c r="KUF13" s="11"/>
      <c r="KUG13" s="11"/>
      <c r="KUH13" s="11"/>
      <c r="KUI13" s="11"/>
      <c r="KUJ13" s="11"/>
      <c r="KUK13" s="11"/>
      <c r="KUL13" s="11"/>
      <c r="KUM13" s="11"/>
      <c r="KUN13" s="11"/>
      <c r="KUO13" s="11"/>
      <c r="KUP13" s="11"/>
      <c r="KUQ13" s="11"/>
      <c r="KUR13" s="11"/>
      <c r="KUS13" s="11"/>
      <c r="KUT13" s="11"/>
      <c r="KUU13" s="11"/>
      <c r="KUV13" s="11"/>
      <c r="KUW13" s="11"/>
      <c r="KUX13" s="11"/>
      <c r="KUY13" s="11"/>
      <c r="KUZ13" s="11"/>
      <c r="KVA13" s="11"/>
      <c r="KVB13" s="11"/>
      <c r="KVC13" s="11"/>
      <c r="KVD13" s="11"/>
      <c r="KVE13" s="11"/>
      <c r="KVF13" s="11"/>
      <c r="KVG13" s="11"/>
      <c r="KVH13" s="11"/>
      <c r="KVI13" s="11"/>
      <c r="KVJ13" s="11"/>
      <c r="KVK13" s="11"/>
      <c r="KVL13" s="11"/>
      <c r="KVM13" s="11"/>
      <c r="KVN13" s="11"/>
      <c r="KVO13" s="11"/>
      <c r="KVP13" s="11"/>
      <c r="KVQ13" s="11"/>
      <c r="KVR13" s="11"/>
      <c r="KVS13" s="11"/>
      <c r="KVT13" s="11"/>
      <c r="KVU13" s="11"/>
      <c r="KVV13" s="11"/>
      <c r="KVW13" s="11"/>
      <c r="KVX13" s="11"/>
      <c r="KVY13" s="11"/>
      <c r="KVZ13" s="11"/>
      <c r="KWA13" s="11"/>
      <c r="KWB13" s="11"/>
      <c r="KWC13" s="11"/>
      <c r="KWD13" s="11"/>
      <c r="KWE13" s="11"/>
      <c r="KWF13" s="11"/>
      <c r="KWG13" s="11"/>
      <c r="KWH13" s="11"/>
      <c r="KWI13" s="11"/>
      <c r="KWJ13" s="11"/>
      <c r="KWK13" s="11"/>
      <c r="KWL13" s="11"/>
      <c r="KWM13" s="11"/>
      <c r="KWN13" s="11"/>
      <c r="KWO13" s="11"/>
      <c r="KWP13" s="11"/>
      <c r="KWQ13" s="11"/>
      <c r="KWR13" s="11"/>
      <c r="KWS13" s="11"/>
      <c r="KWT13" s="11"/>
      <c r="KWU13" s="11"/>
      <c r="KWV13" s="11"/>
      <c r="KWW13" s="11"/>
      <c r="KWX13" s="11"/>
      <c r="KWY13" s="11"/>
      <c r="KWZ13" s="11"/>
      <c r="KXA13" s="11"/>
      <c r="KXB13" s="11"/>
      <c r="KXC13" s="11"/>
      <c r="KXD13" s="11"/>
      <c r="KXE13" s="11"/>
      <c r="KXF13" s="11"/>
      <c r="KXG13" s="11"/>
      <c r="KXH13" s="11"/>
      <c r="KXI13" s="11"/>
      <c r="KXJ13" s="11"/>
      <c r="KXK13" s="11"/>
      <c r="KXL13" s="11"/>
      <c r="KXM13" s="11"/>
      <c r="KXN13" s="11"/>
      <c r="KXO13" s="11"/>
      <c r="KXP13" s="11"/>
      <c r="KXQ13" s="11"/>
      <c r="KXR13" s="11"/>
      <c r="KXS13" s="11"/>
      <c r="KXT13" s="11"/>
      <c r="KXU13" s="11"/>
      <c r="KXV13" s="11"/>
      <c r="KXW13" s="11"/>
      <c r="KXX13" s="11"/>
      <c r="KXY13" s="11"/>
      <c r="KXZ13" s="11"/>
      <c r="KYA13" s="11"/>
      <c r="KYB13" s="11"/>
      <c r="KYC13" s="11"/>
      <c r="KYD13" s="11"/>
      <c r="KYE13" s="11"/>
      <c r="KYF13" s="11"/>
      <c r="KYG13" s="11"/>
      <c r="KYH13" s="11"/>
      <c r="KYI13" s="11"/>
      <c r="KYJ13" s="11"/>
      <c r="KYK13" s="11"/>
      <c r="KYL13" s="11"/>
      <c r="KYM13" s="11"/>
      <c r="KYN13" s="11"/>
      <c r="KYO13" s="11"/>
      <c r="KYP13" s="11"/>
      <c r="KYQ13" s="11"/>
      <c r="KYR13" s="11"/>
      <c r="KYS13" s="11"/>
      <c r="KYT13" s="11"/>
      <c r="KYU13" s="11"/>
      <c r="KYV13" s="11"/>
      <c r="KYW13" s="11"/>
      <c r="KYX13" s="11"/>
      <c r="KYY13" s="11"/>
      <c r="KYZ13" s="11"/>
      <c r="KZA13" s="11"/>
      <c r="KZB13" s="11"/>
      <c r="KZC13" s="11"/>
      <c r="KZD13" s="11"/>
      <c r="KZE13" s="11"/>
      <c r="KZF13" s="11"/>
      <c r="KZG13" s="11"/>
      <c r="KZH13" s="11"/>
      <c r="KZI13" s="11"/>
      <c r="KZJ13" s="11"/>
      <c r="KZK13" s="11"/>
      <c r="KZL13" s="11"/>
      <c r="KZM13" s="11"/>
      <c r="KZN13" s="11"/>
      <c r="KZO13" s="11"/>
      <c r="KZP13" s="11"/>
      <c r="KZQ13" s="11"/>
      <c r="KZR13" s="11"/>
      <c r="KZS13" s="11"/>
      <c r="KZT13" s="11"/>
      <c r="KZU13" s="11"/>
      <c r="KZV13" s="11"/>
      <c r="KZW13" s="11"/>
      <c r="KZX13" s="11"/>
      <c r="KZY13" s="11"/>
      <c r="KZZ13" s="11"/>
      <c r="LAA13" s="11"/>
      <c r="LAB13" s="11"/>
      <c r="LAC13" s="11"/>
      <c r="LAD13" s="11"/>
      <c r="LAE13" s="11"/>
      <c r="LAF13" s="11"/>
      <c r="LAG13" s="11"/>
      <c r="LAH13" s="11"/>
      <c r="LAI13" s="11"/>
      <c r="LAJ13" s="11"/>
      <c r="LAK13" s="11"/>
      <c r="LAL13" s="11"/>
      <c r="LAM13" s="11"/>
      <c r="LAN13" s="11"/>
      <c r="LAO13" s="11"/>
      <c r="LAP13" s="11"/>
      <c r="LAQ13" s="11"/>
      <c r="LAR13" s="11"/>
      <c r="LAS13" s="11"/>
      <c r="LAT13" s="11"/>
      <c r="LAU13" s="11"/>
      <c r="LAV13" s="11"/>
      <c r="LAW13" s="11"/>
      <c r="LAX13" s="11"/>
      <c r="LAY13" s="11"/>
      <c r="LAZ13" s="11"/>
      <c r="LBA13" s="11"/>
      <c r="LBB13" s="11"/>
      <c r="LBC13" s="11"/>
      <c r="LBD13" s="11"/>
      <c r="LBE13" s="11"/>
      <c r="LBF13" s="11"/>
      <c r="LBG13" s="11"/>
      <c r="LBH13" s="11"/>
      <c r="LBI13" s="11"/>
      <c r="LBJ13" s="11"/>
      <c r="LBK13" s="11"/>
      <c r="LBL13" s="11"/>
      <c r="LBM13" s="11"/>
      <c r="LBN13" s="11"/>
      <c r="LBO13" s="11"/>
      <c r="LBP13" s="11"/>
      <c r="LBQ13" s="11"/>
      <c r="LBR13" s="11"/>
      <c r="LBS13" s="11"/>
      <c r="LBT13" s="11"/>
      <c r="LBU13" s="11"/>
      <c r="LBV13" s="11"/>
      <c r="LBW13" s="11"/>
      <c r="LBX13" s="11"/>
      <c r="LBY13" s="11"/>
      <c r="LBZ13" s="11"/>
      <c r="LCA13" s="11"/>
      <c r="LCB13" s="11"/>
      <c r="LCC13" s="11"/>
      <c r="LCD13" s="11"/>
      <c r="LCE13" s="11"/>
      <c r="LCF13" s="11"/>
      <c r="LCG13" s="11"/>
      <c r="LCH13" s="11"/>
      <c r="LCI13" s="11"/>
      <c r="LCJ13" s="11"/>
      <c r="LCK13" s="11"/>
      <c r="LCL13" s="11"/>
      <c r="LCM13" s="11"/>
      <c r="LCN13" s="11"/>
      <c r="LCO13" s="11"/>
      <c r="LCP13" s="11"/>
      <c r="LCQ13" s="11"/>
      <c r="LCR13" s="11"/>
      <c r="LCS13" s="11"/>
      <c r="LCT13" s="11"/>
      <c r="LCU13" s="11"/>
      <c r="LCV13" s="11"/>
      <c r="LCW13" s="11"/>
      <c r="LCX13" s="11"/>
      <c r="LCY13" s="11"/>
      <c r="LCZ13" s="11"/>
      <c r="LDA13" s="11"/>
      <c r="LDB13" s="11"/>
      <c r="LDC13" s="11"/>
      <c r="LDD13" s="11"/>
      <c r="LDE13" s="11"/>
      <c r="LDF13" s="11"/>
      <c r="LDG13" s="11"/>
      <c r="LDH13" s="11"/>
      <c r="LDI13" s="11"/>
      <c r="LDJ13" s="11"/>
      <c r="LDK13" s="11"/>
      <c r="LDL13" s="11"/>
      <c r="LDM13" s="11"/>
      <c r="LDN13" s="11"/>
      <c r="LDO13" s="11"/>
      <c r="LDP13" s="11"/>
      <c r="LDQ13" s="11"/>
      <c r="LDR13" s="11"/>
      <c r="LDS13" s="11"/>
      <c r="LDT13" s="11"/>
      <c r="LDU13" s="11"/>
      <c r="LDV13" s="11"/>
      <c r="LDW13" s="11"/>
      <c r="LDX13" s="11"/>
      <c r="LDY13" s="11"/>
      <c r="LDZ13" s="11"/>
      <c r="LEA13" s="11"/>
      <c r="LEB13" s="11"/>
      <c r="LEC13" s="11"/>
      <c r="LED13" s="11"/>
      <c r="LEE13" s="11"/>
      <c r="LEF13" s="11"/>
      <c r="LEG13" s="11"/>
      <c r="LEH13" s="11"/>
      <c r="LEI13" s="11"/>
      <c r="LEJ13" s="11"/>
      <c r="LEK13" s="11"/>
      <c r="LEL13" s="11"/>
      <c r="LEM13" s="11"/>
      <c r="LEN13" s="11"/>
      <c r="LEO13" s="11"/>
      <c r="LEP13" s="11"/>
      <c r="LEQ13" s="11"/>
      <c r="LER13" s="11"/>
      <c r="LES13" s="11"/>
      <c r="LET13" s="11"/>
      <c r="LEU13" s="11"/>
      <c r="LEV13" s="11"/>
      <c r="LEW13" s="11"/>
      <c r="LEX13" s="11"/>
      <c r="LEY13" s="11"/>
      <c r="LEZ13" s="11"/>
      <c r="LFA13" s="11"/>
      <c r="LFB13" s="11"/>
      <c r="LFC13" s="11"/>
      <c r="LFD13" s="11"/>
      <c r="LFE13" s="11"/>
      <c r="LFF13" s="11"/>
      <c r="LFG13" s="11"/>
      <c r="LFH13" s="11"/>
      <c r="LFI13" s="11"/>
      <c r="LFJ13" s="11"/>
      <c r="LFK13" s="11"/>
      <c r="LFL13" s="11"/>
      <c r="LFM13" s="11"/>
      <c r="LFN13" s="11"/>
      <c r="LFO13" s="11"/>
      <c r="LFP13" s="11"/>
      <c r="LFQ13" s="11"/>
      <c r="LFR13" s="11"/>
      <c r="LFS13" s="11"/>
      <c r="LFT13" s="11"/>
      <c r="LFU13" s="11"/>
      <c r="LFV13" s="11"/>
      <c r="LFW13" s="11"/>
      <c r="LFX13" s="11"/>
      <c r="LFY13" s="11"/>
      <c r="LFZ13" s="11"/>
      <c r="LGA13" s="11"/>
      <c r="LGB13" s="11"/>
      <c r="LGC13" s="11"/>
      <c r="LGD13" s="11"/>
      <c r="LGE13" s="11"/>
      <c r="LGF13" s="11"/>
      <c r="LGG13" s="11"/>
      <c r="LGH13" s="11"/>
      <c r="LGI13" s="11"/>
      <c r="LGJ13" s="11"/>
      <c r="LGK13" s="11"/>
      <c r="LGL13" s="11"/>
      <c r="LGM13" s="11"/>
      <c r="LGN13" s="11"/>
      <c r="LGO13" s="11"/>
      <c r="LGP13" s="11"/>
      <c r="LGQ13" s="11"/>
      <c r="LGR13" s="11"/>
      <c r="LGS13" s="11"/>
      <c r="LGT13" s="11"/>
      <c r="LGU13" s="11"/>
      <c r="LGV13" s="11"/>
      <c r="LGW13" s="11"/>
      <c r="LGX13" s="11"/>
      <c r="LGY13" s="11"/>
      <c r="LGZ13" s="11"/>
      <c r="LHA13" s="11"/>
      <c r="LHB13" s="11"/>
      <c r="LHC13" s="11"/>
      <c r="LHD13" s="11"/>
      <c r="LHE13" s="11"/>
      <c r="LHF13" s="11"/>
      <c r="LHG13" s="11"/>
      <c r="LHH13" s="11"/>
      <c r="LHI13" s="11"/>
      <c r="LHJ13" s="11"/>
      <c r="LHK13" s="11"/>
      <c r="LHL13" s="11"/>
      <c r="LHM13" s="11"/>
      <c r="LHN13" s="11"/>
      <c r="LHO13" s="11"/>
      <c r="LHP13" s="11"/>
      <c r="LHQ13" s="11"/>
      <c r="LHR13" s="11"/>
      <c r="LHS13" s="11"/>
      <c r="LHT13" s="11"/>
      <c r="LHU13" s="11"/>
      <c r="LHV13" s="11"/>
      <c r="LHW13" s="11"/>
      <c r="LHX13" s="11"/>
      <c r="LHY13" s="11"/>
      <c r="LHZ13" s="11"/>
      <c r="LIA13" s="11"/>
      <c r="LIB13" s="11"/>
      <c r="LIC13" s="11"/>
      <c r="LID13" s="11"/>
      <c r="LIE13" s="11"/>
      <c r="LIF13" s="11"/>
      <c r="LIG13" s="11"/>
      <c r="LIH13" s="11"/>
      <c r="LII13" s="11"/>
      <c r="LIJ13" s="11"/>
      <c r="LIK13" s="11"/>
      <c r="LIL13" s="11"/>
      <c r="LIM13" s="11"/>
      <c r="LIN13" s="11"/>
      <c r="LIO13" s="11"/>
      <c r="LIP13" s="11"/>
      <c r="LIQ13" s="11"/>
      <c r="LIR13" s="11"/>
      <c r="LIS13" s="11"/>
      <c r="LIT13" s="11"/>
      <c r="LIU13" s="11"/>
      <c r="LIV13" s="11"/>
      <c r="LIW13" s="11"/>
      <c r="LIX13" s="11"/>
      <c r="LIY13" s="11"/>
      <c r="LIZ13" s="11"/>
      <c r="LJA13" s="11"/>
      <c r="LJB13" s="11"/>
      <c r="LJC13" s="11"/>
      <c r="LJD13" s="11"/>
      <c r="LJE13" s="11"/>
      <c r="LJF13" s="11"/>
      <c r="LJG13" s="11"/>
      <c r="LJH13" s="11"/>
      <c r="LJI13" s="11"/>
      <c r="LJJ13" s="11"/>
      <c r="LJK13" s="11"/>
      <c r="LJL13" s="11"/>
      <c r="LJM13" s="11"/>
      <c r="LJN13" s="11"/>
      <c r="LJO13" s="11"/>
      <c r="LJP13" s="11"/>
      <c r="LJQ13" s="11"/>
      <c r="LJR13" s="11"/>
      <c r="LJS13" s="11"/>
      <c r="LJT13" s="11"/>
      <c r="LJU13" s="11"/>
      <c r="LJV13" s="11"/>
      <c r="LJW13" s="11"/>
      <c r="LJX13" s="11"/>
      <c r="LJY13" s="11"/>
      <c r="LJZ13" s="11"/>
      <c r="LKA13" s="11"/>
      <c r="LKB13" s="11"/>
      <c r="LKC13" s="11"/>
      <c r="LKD13" s="11"/>
      <c r="LKE13" s="11"/>
      <c r="LKF13" s="11"/>
      <c r="LKG13" s="11"/>
      <c r="LKH13" s="11"/>
      <c r="LKI13" s="11"/>
      <c r="LKJ13" s="11"/>
      <c r="LKK13" s="11"/>
      <c r="LKL13" s="11"/>
      <c r="LKM13" s="11"/>
      <c r="LKN13" s="11"/>
      <c r="LKO13" s="11"/>
      <c r="LKP13" s="11"/>
      <c r="LKQ13" s="11"/>
      <c r="LKR13" s="11"/>
      <c r="LKS13" s="11"/>
      <c r="LKT13" s="11"/>
      <c r="LKU13" s="11"/>
      <c r="LKV13" s="11"/>
      <c r="LKW13" s="11"/>
      <c r="LKX13" s="11"/>
      <c r="LKY13" s="11"/>
      <c r="LKZ13" s="11"/>
      <c r="LLA13" s="11"/>
      <c r="LLB13" s="11"/>
      <c r="LLC13" s="11"/>
      <c r="LLD13" s="11"/>
      <c r="LLE13" s="11"/>
      <c r="LLF13" s="11"/>
      <c r="LLG13" s="11"/>
      <c r="LLH13" s="11"/>
      <c r="LLI13" s="11"/>
      <c r="LLJ13" s="11"/>
      <c r="LLK13" s="11"/>
      <c r="LLL13" s="11"/>
      <c r="LLM13" s="11"/>
      <c r="LLN13" s="11"/>
      <c r="LLO13" s="11"/>
      <c r="LLP13" s="11"/>
      <c r="LLQ13" s="11"/>
      <c r="LLR13" s="11"/>
      <c r="LLS13" s="11"/>
      <c r="LLT13" s="11"/>
      <c r="LLU13" s="11"/>
      <c r="LLV13" s="11"/>
      <c r="LLW13" s="11"/>
      <c r="LLX13" s="11"/>
      <c r="LLY13" s="11"/>
      <c r="LLZ13" s="11"/>
      <c r="LMA13" s="11"/>
      <c r="LMB13" s="11"/>
      <c r="LMC13" s="11"/>
      <c r="LMD13" s="11"/>
      <c r="LME13" s="11"/>
      <c r="LMF13" s="11"/>
      <c r="LMG13" s="11"/>
      <c r="LMH13" s="11"/>
      <c r="LMI13" s="11"/>
      <c r="LMJ13" s="11"/>
      <c r="LMK13" s="11"/>
      <c r="LML13" s="11"/>
      <c r="LMM13" s="11"/>
      <c r="LMN13" s="11"/>
      <c r="LMO13" s="11"/>
      <c r="LMP13" s="11"/>
      <c r="LMQ13" s="11"/>
      <c r="LMR13" s="11"/>
      <c r="LMS13" s="11"/>
      <c r="LMT13" s="11"/>
      <c r="LMU13" s="11"/>
      <c r="LMV13" s="11"/>
      <c r="LMW13" s="11"/>
      <c r="LMX13" s="11"/>
      <c r="LMY13" s="11"/>
      <c r="LMZ13" s="11"/>
      <c r="LNA13" s="11"/>
      <c r="LNB13" s="11"/>
      <c r="LNC13" s="11"/>
      <c r="LND13" s="11"/>
      <c r="LNE13" s="11"/>
      <c r="LNF13" s="11"/>
      <c r="LNG13" s="11"/>
      <c r="LNH13" s="11"/>
      <c r="LNI13" s="11"/>
      <c r="LNJ13" s="11"/>
      <c r="LNK13" s="11"/>
      <c r="LNL13" s="11"/>
      <c r="LNM13" s="11"/>
      <c r="LNN13" s="11"/>
      <c r="LNO13" s="11"/>
      <c r="LNP13" s="11"/>
      <c r="LNQ13" s="11"/>
      <c r="LNR13" s="11"/>
      <c r="LNS13" s="11"/>
      <c r="LNT13" s="11"/>
      <c r="LNU13" s="11"/>
      <c r="LNV13" s="11"/>
      <c r="LNW13" s="11"/>
      <c r="LNX13" s="11"/>
      <c r="LNY13" s="11"/>
      <c r="LNZ13" s="11"/>
      <c r="LOA13" s="11"/>
      <c r="LOB13" s="11"/>
      <c r="LOC13" s="11"/>
      <c r="LOD13" s="11"/>
      <c r="LOE13" s="11"/>
      <c r="LOF13" s="11"/>
      <c r="LOG13" s="11"/>
      <c r="LOH13" s="11"/>
      <c r="LOI13" s="11"/>
      <c r="LOJ13" s="11"/>
      <c r="LOK13" s="11"/>
      <c r="LOL13" s="11"/>
      <c r="LOM13" s="11"/>
      <c r="LON13" s="11"/>
      <c r="LOO13" s="11"/>
      <c r="LOP13" s="11"/>
      <c r="LOQ13" s="11"/>
      <c r="LOR13" s="11"/>
      <c r="LOS13" s="11"/>
      <c r="LOT13" s="11"/>
      <c r="LOU13" s="11"/>
      <c r="LOV13" s="11"/>
      <c r="LOW13" s="11"/>
      <c r="LOX13" s="11"/>
      <c r="LOY13" s="11"/>
      <c r="LOZ13" s="11"/>
      <c r="LPA13" s="11"/>
      <c r="LPB13" s="11"/>
      <c r="LPC13" s="11"/>
      <c r="LPD13" s="11"/>
      <c r="LPE13" s="11"/>
      <c r="LPF13" s="11"/>
      <c r="LPG13" s="11"/>
      <c r="LPH13" s="11"/>
      <c r="LPI13" s="11"/>
      <c r="LPJ13" s="11"/>
      <c r="LPK13" s="11"/>
      <c r="LPL13" s="11"/>
      <c r="LPM13" s="11"/>
      <c r="LPN13" s="11"/>
      <c r="LPO13" s="11"/>
      <c r="LPP13" s="11"/>
      <c r="LPQ13" s="11"/>
      <c r="LPR13" s="11"/>
      <c r="LPS13" s="11"/>
      <c r="LPT13" s="11"/>
      <c r="LPU13" s="11"/>
      <c r="LPV13" s="11"/>
      <c r="LPW13" s="11"/>
      <c r="LPX13" s="11"/>
      <c r="LPY13" s="11"/>
      <c r="LPZ13" s="11"/>
      <c r="LQA13" s="11"/>
      <c r="LQB13" s="11"/>
      <c r="LQC13" s="11"/>
      <c r="LQD13" s="11"/>
      <c r="LQE13" s="11"/>
      <c r="LQF13" s="11"/>
      <c r="LQG13" s="11"/>
      <c r="LQH13" s="11"/>
      <c r="LQI13" s="11"/>
      <c r="LQJ13" s="11"/>
      <c r="LQK13" s="11"/>
      <c r="LQL13" s="11"/>
      <c r="LQM13" s="11"/>
      <c r="LQN13" s="11"/>
      <c r="LQO13" s="11"/>
      <c r="LQP13" s="11"/>
      <c r="LQQ13" s="11"/>
      <c r="LQR13" s="11"/>
      <c r="LQS13" s="11"/>
      <c r="LQT13" s="11"/>
      <c r="LQU13" s="11"/>
      <c r="LQV13" s="11"/>
      <c r="LQW13" s="11"/>
      <c r="LQX13" s="11"/>
      <c r="LQY13" s="11"/>
      <c r="LQZ13" s="11"/>
      <c r="LRA13" s="11"/>
      <c r="LRB13" s="11"/>
      <c r="LRC13" s="11"/>
      <c r="LRD13" s="11"/>
      <c r="LRE13" s="11"/>
      <c r="LRF13" s="11"/>
      <c r="LRG13" s="11"/>
      <c r="LRH13" s="11"/>
      <c r="LRI13" s="11"/>
      <c r="LRJ13" s="11"/>
      <c r="LRK13" s="11"/>
      <c r="LRL13" s="11"/>
      <c r="LRM13" s="11"/>
      <c r="LRN13" s="11"/>
      <c r="LRO13" s="11"/>
      <c r="LRP13" s="11"/>
      <c r="LRQ13" s="11"/>
      <c r="LRR13" s="11"/>
      <c r="LRS13" s="11"/>
      <c r="LRT13" s="11"/>
      <c r="LRU13" s="11"/>
      <c r="LRV13" s="11"/>
      <c r="LRW13" s="11"/>
      <c r="LRX13" s="11"/>
      <c r="LRY13" s="11"/>
      <c r="LRZ13" s="11"/>
      <c r="LSA13" s="11"/>
      <c r="LSB13" s="11"/>
      <c r="LSC13" s="11"/>
      <c r="LSD13" s="11"/>
      <c r="LSE13" s="11"/>
      <c r="LSF13" s="11"/>
      <c r="LSG13" s="11"/>
      <c r="LSH13" s="11"/>
      <c r="LSI13" s="11"/>
      <c r="LSJ13" s="11"/>
      <c r="LSK13" s="11"/>
      <c r="LSL13" s="11"/>
      <c r="LSM13" s="11"/>
      <c r="LSN13" s="11"/>
      <c r="LSO13" s="11"/>
      <c r="LSP13" s="11"/>
      <c r="LSQ13" s="11"/>
      <c r="LSR13" s="11"/>
      <c r="LSS13" s="11"/>
      <c r="LST13" s="11"/>
      <c r="LSU13" s="11"/>
      <c r="LSV13" s="11"/>
      <c r="LSW13" s="11"/>
      <c r="LSX13" s="11"/>
      <c r="LSY13" s="11"/>
      <c r="LSZ13" s="11"/>
      <c r="LTA13" s="11"/>
      <c r="LTB13" s="11"/>
      <c r="LTC13" s="11"/>
      <c r="LTD13" s="11"/>
      <c r="LTE13" s="11"/>
      <c r="LTF13" s="11"/>
      <c r="LTG13" s="11"/>
      <c r="LTH13" s="11"/>
      <c r="LTI13" s="11"/>
      <c r="LTJ13" s="11"/>
      <c r="LTK13" s="11"/>
      <c r="LTL13" s="11"/>
      <c r="LTM13" s="11"/>
      <c r="LTN13" s="11"/>
      <c r="LTO13" s="11"/>
      <c r="LTP13" s="11"/>
      <c r="LTQ13" s="11"/>
      <c r="LTR13" s="11"/>
      <c r="LTS13" s="11"/>
      <c r="LTT13" s="11"/>
      <c r="LTU13" s="11"/>
      <c r="LTV13" s="11"/>
      <c r="LTW13" s="11"/>
      <c r="LTX13" s="11"/>
      <c r="LTY13" s="11"/>
      <c r="LTZ13" s="11"/>
      <c r="LUA13" s="11"/>
      <c r="LUB13" s="11"/>
      <c r="LUC13" s="11"/>
      <c r="LUD13" s="11"/>
      <c r="LUE13" s="11"/>
      <c r="LUF13" s="11"/>
      <c r="LUG13" s="11"/>
      <c r="LUH13" s="11"/>
      <c r="LUI13" s="11"/>
      <c r="LUJ13" s="11"/>
      <c r="LUK13" s="11"/>
      <c r="LUL13" s="11"/>
      <c r="LUM13" s="11"/>
      <c r="LUN13" s="11"/>
      <c r="LUO13" s="11"/>
      <c r="LUP13" s="11"/>
      <c r="LUQ13" s="11"/>
      <c r="LUR13" s="11"/>
      <c r="LUS13" s="11"/>
      <c r="LUT13" s="11"/>
      <c r="LUU13" s="11"/>
      <c r="LUV13" s="11"/>
      <c r="LUW13" s="11"/>
      <c r="LUX13" s="11"/>
      <c r="LUY13" s="11"/>
      <c r="LUZ13" s="11"/>
      <c r="LVA13" s="11"/>
      <c r="LVB13" s="11"/>
      <c r="LVC13" s="11"/>
      <c r="LVD13" s="11"/>
      <c r="LVE13" s="11"/>
      <c r="LVF13" s="11"/>
      <c r="LVG13" s="11"/>
      <c r="LVH13" s="11"/>
      <c r="LVI13" s="11"/>
      <c r="LVJ13" s="11"/>
      <c r="LVK13" s="11"/>
      <c r="LVL13" s="11"/>
      <c r="LVM13" s="11"/>
      <c r="LVN13" s="11"/>
      <c r="LVO13" s="11"/>
      <c r="LVP13" s="11"/>
      <c r="LVQ13" s="11"/>
      <c r="LVR13" s="11"/>
      <c r="LVS13" s="11"/>
      <c r="LVT13" s="11"/>
      <c r="LVU13" s="11"/>
      <c r="LVV13" s="11"/>
      <c r="LVW13" s="11"/>
      <c r="LVX13" s="11"/>
      <c r="LVY13" s="11"/>
      <c r="LVZ13" s="11"/>
      <c r="LWA13" s="11"/>
      <c r="LWB13" s="11"/>
      <c r="LWC13" s="11"/>
      <c r="LWD13" s="11"/>
      <c r="LWE13" s="11"/>
      <c r="LWF13" s="11"/>
      <c r="LWG13" s="11"/>
      <c r="LWH13" s="11"/>
      <c r="LWI13" s="11"/>
      <c r="LWJ13" s="11"/>
      <c r="LWK13" s="11"/>
      <c r="LWL13" s="11"/>
      <c r="LWM13" s="11"/>
      <c r="LWN13" s="11"/>
      <c r="LWO13" s="11"/>
      <c r="LWP13" s="11"/>
      <c r="LWQ13" s="11"/>
      <c r="LWR13" s="11"/>
      <c r="LWS13" s="11"/>
      <c r="LWT13" s="11"/>
      <c r="LWU13" s="11"/>
      <c r="LWV13" s="11"/>
      <c r="LWW13" s="11"/>
      <c r="LWX13" s="11"/>
      <c r="LWY13" s="11"/>
      <c r="LWZ13" s="11"/>
      <c r="LXA13" s="11"/>
      <c r="LXB13" s="11"/>
      <c r="LXC13" s="11"/>
      <c r="LXD13" s="11"/>
      <c r="LXE13" s="11"/>
      <c r="LXF13" s="11"/>
      <c r="LXG13" s="11"/>
      <c r="LXH13" s="11"/>
      <c r="LXI13" s="11"/>
      <c r="LXJ13" s="11"/>
      <c r="LXK13" s="11"/>
      <c r="LXL13" s="11"/>
      <c r="LXM13" s="11"/>
      <c r="LXN13" s="11"/>
      <c r="LXO13" s="11"/>
      <c r="LXP13" s="11"/>
      <c r="LXQ13" s="11"/>
      <c r="LXR13" s="11"/>
      <c r="LXS13" s="11"/>
      <c r="LXT13" s="11"/>
      <c r="LXU13" s="11"/>
      <c r="LXV13" s="11"/>
      <c r="LXW13" s="11"/>
      <c r="LXX13" s="11"/>
      <c r="LXY13" s="11"/>
      <c r="LXZ13" s="11"/>
      <c r="LYA13" s="11"/>
      <c r="LYB13" s="11"/>
      <c r="LYC13" s="11"/>
      <c r="LYD13" s="11"/>
      <c r="LYE13" s="11"/>
      <c r="LYF13" s="11"/>
      <c r="LYG13" s="11"/>
      <c r="LYH13" s="11"/>
      <c r="LYI13" s="11"/>
      <c r="LYJ13" s="11"/>
      <c r="LYK13" s="11"/>
      <c r="LYL13" s="11"/>
      <c r="LYM13" s="11"/>
      <c r="LYN13" s="11"/>
      <c r="LYO13" s="11"/>
      <c r="LYP13" s="11"/>
      <c r="LYQ13" s="11"/>
      <c r="LYR13" s="11"/>
      <c r="LYS13" s="11"/>
      <c r="LYT13" s="11"/>
      <c r="LYU13" s="11"/>
      <c r="LYV13" s="11"/>
      <c r="LYW13" s="11"/>
      <c r="LYX13" s="11"/>
      <c r="LYY13" s="11"/>
      <c r="LYZ13" s="11"/>
      <c r="LZA13" s="11"/>
      <c r="LZB13" s="11"/>
      <c r="LZC13" s="11"/>
      <c r="LZD13" s="11"/>
      <c r="LZE13" s="11"/>
      <c r="LZF13" s="11"/>
      <c r="LZG13" s="11"/>
      <c r="LZH13" s="11"/>
      <c r="LZI13" s="11"/>
      <c r="LZJ13" s="11"/>
      <c r="LZK13" s="11"/>
      <c r="LZL13" s="11"/>
      <c r="LZM13" s="11"/>
      <c r="LZN13" s="11"/>
      <c r="LZO13" s="11"/>
      <c r="LZP13" s="11"/>
      <c r="LZQ13" s="11"/>
      <c r="LZR13" s="11"/>
      <c r="LZS13" s="11"/>
      <c r="LZT13" s="11"/>
      <c r="LZU13" s="11"/>
      <c r="LZV13" s="11"/>
      <c r="LZW13" s="11"/>
      <c r="LZX13" s="11"/>
      <c r="LZY13" s="11"/>
      <c r="LZZ13" s="11"/>
      <c r="MAA13" s="11"/>
      <c r="MAB13" s="11"/>
      <c r="MAC13" s="11"/>
      <c r="MAD13" s="11"/>
      <c r="MAE13" s="11"/>
      <c r="MAF13" s="11"/>
      <c r="MAG13" s="11"/>
      <c r="MAH13" s="11"/>
      <c r="MAI13" s="11"/>
      <c r="MAJ13" s="11"/>
      <c r="MAK13" s="11"/>
      <c r="MAL13" s="11"/>
      <c r="MAM13" s="11"/>
      <c r="MAN13" s="11"/>
      <c r="MAO13" s="11"/>
      <c r="MAP13" s="11"/>
      <c r="MAQ13" s="11"/>
      <c r="MAR13" s="11"/>
      <c r="MAS13" s="11"/>
      <c r="MAT13" s="11"/>
      <c r="MAU13" s="11"/>
      <c r="MAV13" s="11"/>
      <c r="MAW13" s="11"/>
      <c r="MAX13" s="11"/>
      <c r="MAY13" s="11"/>
      <c r="MAZ13" s="11"/>
      <c r="MBA13" s="11"/>
      <c r="MBB13" s="11"/>
      <c r="MBC13" s="11"/>
      <c r="MBD13" s="11"/>
      <c r="MBE13" s="11"/>
      <c r="MBF13" s="11"/>
      <c r="MBG13" s="11"/>
      <c r="MBH13" s="11"/>
      <c r="MBI13" s="11"/>
      <c r="MBJ13" s="11"/>
      <c r="MBK13" s="11"/>
      <c r="MBL13" s="11"/>
      <c r="MBM13" s="11"/>
      <c r="MBN13" s="11"/>
      <c r="MBO13" s="11"/>
      <c r="MBP13" s="11"/>
      <c r="MBQ13" s="11"/>
      <c r="MBR13" s="11"/>
      <c r="MBS13" s="11"/>
      <c r="MBT13" s="11"/>
      <c r="MBU13" s="11"/>
      <c r="MBV13" s="11"/>
      <c r="MBW13" s="11"/>
      <c r="MBX13" s="11"/>
      <c r="MBY13" s="11"/>
      <c r="MBZ13" s="11"/>
      <c r="MCA13" s="11"/>
      <c r="MCB13" s="11"/>
      <c r="MCC13" s="11"/>
      <c r="MCD13" s="11"/>
      <c r="MCE13" s="11"/>
      <c r="MCF13" s="11"/>
      <c r="MCG13" s="11"/>
      <c r="MCH13" s="11"/>
      <c r="MCI13" s="11"/>
      <c r="MCJ13" s="11"/>
      <c r="MCK13" s="11"/>
      <c r="MCL13" s="11"/>
      <c r="MCM13" s="11"/>
      <c r="MCN13" s="11"/>
      <c r="MCO13" s="11"/>
      <c r="MCP13" s="11"/>
      <c r="MCQ13" s="11"/>
      <c r="MCR13" s="11"/>
      <c r="MCS13" s="11"/>
      <c r="MCT13" s="11"/>
      <c r="MCU13" s="11"/>
      <c r="MCV13" s="11"/>
      <c r="MCW13" s="11"/>
      <c r="MCX13" s="11"/>
      <c r="MCY13" s="11"/>
      <c r="MCZ13" s="11"/>
      <c r="MDA13" s="11"/>
      <c r="MDB13" s="11"/>
      <c r="MDC13" s="11"/>
      <c r="MDD13" s="11"/>
      <c r="MDE13" s="11"/>
      <c r="MDF13" s="11"/>
      <c r="MDG13" s="11"/>
      <c r="MDH13" s="11"/>
      <c r="MDI13" s="11"/>
      <c r="MDJ13" s="11"/>
      <c r="MDK13" s="11"/>
      <c r="MDL13" s="11"/>
      <c r="MDM13" s="11"/>
      <c r="MDN13" s="11"/>
      <c r="MDO13" s="11"/>
      <c r="MDP13" s="11"/>
      <c r="MDQ13" s="11"/>
      <c r="MDR13" s="11"/>
      <c r="MDS13" s="11"/>
      <c r="MDT13" s="11"/>
      <c r="MDU13" s="11"/>
      <c r="MDV13" s="11"/>
      <c r="MDW13" s="11"/>
      <c r="MDX13" s="11"/>
      <c r="MDY13" s="11"/>
      <c r="MDZ13" s="11"/>
      <c r="MEA13" s="11"/>
      <c r="MEB13" s="11"/>
      <c r="MEC13" s="11"/>
      <c r="MED13" s="11"/>
      <c r="MEE13" s="11"/>
      <c r="MEF13" s="11"/>
      <c r="MEG13" s="11"/>
      <c r="MEH13" s="11"/>
      <c r="MEI13" s="11"/>
      <c r="MEJ13" s="11"/>
      <c r="MEK13" s="11"/>
      <c r="MEL13" s="11"/>
      <c r="MEM13" s="11"/>
      <c r="MEN13" s="11"/>
      <c r="MEO13" s="11"/>
      <c r="MEP13" s="11"/>
      <c r="MEQ13" s="11"/>
      <c r="MER13" s="11"/>
      <c r="MES13" s="11"/>
      <c r="MET13" s="11"/>
      <c r="MEU13" s="11"/>
      <c r="MEV13" s="11"/>
      <c r="MEW13" s="11"/>
      <c r="MEX13" s="11"/>
      <c r="MEY13" s="11"/>
      <c r="MEZ13" s="11"/>
      <c r="MFA13" s="11"/>
      <c r="MFB13" s="11"/>
      <c r="MFC13" s="11"/>
      <c r="MFD13" s="11"/>
      <c r="MFE13" s="11"/>
      <c r="MFF13" s="11"/>
      <c r="MFG13" s="11"/>
      <c r="MFH13" s="11"/>
      <c r="MFI13" s="11"/>
      <c r="MFJ13" s="11"/>
      <c r="MFK13" s="11"/>
      <c r="MFL13" s="11"/>
      <c r="MFM13" s="11"/>
      <c r="MFN13" s="11"/>
      <c r="MFO13" s="11"/>
      <c r="MFP13" s="11"/>
      <c r="MFQ13" s="11"/>
      <c r="MFR13" s="11"/>
      <c r="MFS13" s="11"/>
      <c r="MFT13" s="11"/>
      <c r="MFU13" s="11"/>
      <c r="MFV13" s="11"/>
      <c r="MFW13" s="11"/>
      <c r="MFX13" s="11"/>
      <c r="MFY13" s="11"/>
      <c r="MFZ13" s="11"/>
      <c r="MGA13" s="11"/>
      <c r="MGB13" s="11"/>
      <c r="MGC13" s="11"/>
      <c r="MGD13" s="11"/>
      <c r="MGE13" s="11"/>
      <c r="MGF13" s="11"/>
      <c r="MGG13" s="11"/>
      <c r="MGH13" s="11"/>
      <c r="MGI13" s="11"/>
      <c r="MGJ13" s="11"/>
      <c r="MGK13" s="11"/>
      <c r="MGL13" s="11"/>
      <c r="MGM13" s="11"/>
      <c r="MGN13" s="11"/>
      <c r="MGO13" s="11"/>
      <c r="MGP13" s="11"/>
      <c r="MGQ13" s="11"/>
      <c r="MGR13" s="11"/>
      <c r="MGS13" s="11"/>
      <c r="MGT13" s="11"/>
      <c r="MGU13" s="11"/>
      <c r="MGV13" s="11"/>
      <c r="MGW13" s="11"/>
      <c r="MGX13" s="11"/>
      <c r="MGY13" s="11"/>
      <c r="MGZ13" s="11"/>
      <c r="MHA13" s="11"/>
      <c r="MHB13" s="11"/>
      <c r="MHC13" s="11"/>
      <c r="MHD13" s="11"/>
      <c r="MHE13" s="11"/>
      <c r="MHF13" s="11"/>
      <c r="MHG13" s="11"/>
      <c r="MHH13" s="11"/>
      <c r="MHI13" s="11"/>
      <c r="MHJ13" s="11"/>
      <c r="MHK13" s="11"/>
      <c r="MHL13" s="11"/>
      <c r="MHM13" s="11"/>
      <c r="MHN13" s="11"/>
      <c r="MHO13" s="11"/>
      <c r="MHP13" s="11"/>
      <c r="MHQ13" s="11"/>
      <c r="MHR13" s="11"/>
      <c r="MHS13" s="11"/>
      <c r="MHT13" s="11"/>
      <c r="MHU13" s="11"/>
      <c r="MHV13" s="11"/>
      <c r="MHW13" s="11"/>
      <c r="MHX13" s="11"/>
      <c r="MHY13" s="11"/>
      <c r="MHZ13" s="11"/>
      <c r="MIA13" s="11"/>
      <c r="MIB13" s="11"/>
      <c r="MIC13" s="11"/>
      <c r="MID13" s="11"/>
      <c r="MIE13" s="11"/>
      <c r="MIF13" s="11"/>
      <c r="MIG13" s="11"/>
      <c r="MIH13" s="11"/>
      <c r="MII13" s="11"/>
      <c r="MIJ13" s="11"/>
      <c r="MIK13" s="11"/>
      <c r="MIL13" s="11"/>
      <c r="MIM13" s="11"/>
      <c r="MIN13" s="11"/>
      <c r="MIO13" s="11"/>
      <c r="MIP13" s="11"/>
      <c r="MIQ13" s="11"/>
      <c r="MIR13" s="11"/>
      <c r="MIS13" s="11"/>
      <c r="MIT13" s="11"/>
      <c r="MIU13" s="11"/>
      <c r="MIV13" s="11"/>
      <c r="MIW13" s="11"/>
      <c r="MIX13" s="11"/>
      <c r="MIY13" s="11"/>
      <c r="MIZ13" s="11"/>
      <c r="MJA13" s="11"/>
      <c r="MJB13" s="11"/>
      <c r="MJC13" s="11"/>
      <c r="MJD13" s="11"/>
      <c r="MJE13" s="11"/>
      <c r="MJF13" s="11"/>
      <c r="MJG13" s="11"/>
      <c r="MJH13" s="11"/>
      <c r="MJI13" s="11"/>
      <c r="MJJ13" s="11"/>
      <c r="MJK13" s="11"/>
      <c r="MJL13" s="11"/>
      <c r="MJM13" s="11"/>
      <c r="MJN13" s="11"/>
      <c r="MJO13" s="11"/>
      <c r="MJP13" s="11"/>
      <c r="MJQ13" s="11"/>
      <c r="MJR13" s="11"/>
      <c r="MJS13" s="11"/>
      <c r="MJT13" s="11"/>
      <c r="MJU13" s="11"/>
      <c r="MJV13" s="11"/>
      <c r="MJW13" s="11"/>
      <c r="MJX13" s="11"/>
      <c r="MJY13" s="11"/>
      <c r="MJZ13" s="11"/>
      <c r="MKA13" s="11"/>
      <c r="MKB13" s="11"/>
      <c r="MKC13" s="11"/>
      <c r="MKD13" s="11"/>
      <c r="MKE13" s="11"/>
      <c r="MKF13" s="11"/>
      <c r="MKG13" s="11"/>
      <c r="MKH13" s="11"/>
      <c r="MKI13" s="11"/>
      <c r="MKJ13" s="11"/>
      <c r="MKK13" s="11"/>
      <c r="MKL13" s="11"/>
      <c r="MKM13" s="11"/>
      <c r="MKN13" s="11"/>
      <c r="MKO13" s="11"/>
      <c r="MKP13" s="11"/>
      <c r="MKQ13" s="11"/>
      <c r="MKR13" s="11"/>
      <c r="MKS13" s="11"/>
      <c r="MKT13" s="11"/>
      <c r="MKU13" s="11"/>
      <c r="MKV13" s="11"/>
      <c r="MKW13" s="11"/>
      <c r="MKX13" s="11"/>
      <c r="MKY13" s="11"/>
      <c r="MKZ13" s="11"/>
      <c r="MLA13" s="11"/>
      <c r="MLB13" s="11"/>
      <c r="MLC13" s="11"/>
      <c r="MLD13" s="11"/>
      <c r="MLE13" s="11"/>
      <c r="MLF13" s="11"/>
      <c r="MLG13" s="11"/>
      <c r="MLH13" s="11"/>
      <c r="MLI13" s="11"/>
      <c r="MLJ13" s="11"/>
      <c r="MLK13" s="11"/>
      <c r="MLL13" s="11"/>
      <c r="MLM13" s="11"/>
      <c r="MLN13" s="11"/>
      <c r="MLO13" s="11"/>
      <c r="MLP13" s="11"/>
      <c r="MLQ13" s="11"/>
      <c r="MLR13" s="11"/>
      <c r="MLS13" s="11"/>
      <c r="MLT13" s="11"/>
      <c r="MLU13" s="11"/>
      <c r="MLV13" s="11"/>
      <c r="MLW13" s="11"/>
      <c r="MLX13" s="11"/>
      <c r="MLY13" s="11"/>
      <c r="MLZ13" s="11"/>
      <c r="MMA13" s="11"/>
      <c r="MMB13" s="11"/>
      <c r="MMC13" s="11"/>
      <c r="MMD13" s="11"/>
      <c r="MME13" s="11"/>
      <c r="MMF13" s="11"/>
      <c r="MMG13" s="11"/>
      <c r="MMH13" s="11"/>
      <c r="MMI13" s="11"/>
      <c r="MMJ13" s="11"/>
      <c r="MMK13" s="11"/>
      <c r="MML13" s="11"/>
      <c r="MMM13" s="11"/>
      <c r="MMN13" s="11"/>
      <c r="MMO13" s="11"/>
      <c r="MMP13" s="11"/>
      <c r="MMQ13" s="11"/>
      <c r="MMR13" s="11"/>
      <c r="MMS13" s="11"/>
      <c r="MMT13" s="11"/>
      <c r="MMU13" s="11"/>
      <c r="MMV13" s="11"/>
      <c r="MMW13" s="11"/>
      <c r="MMX13" s="11"/>
      <c r="MMY13" s="11"/>
      <c r="MMZ13" s="11"/>
      <c r="MNA13" s="11"/>
      <c r="MNB13" s="11"/>
      <c r="MNC13" s="11"/>
      <c r="MND13" s="11"/>
      <c r="MNE13" s="11"/>
      <c r="MNF13" s="11"/>
      <c r="MNG13" s="11"/>
      <c r="MNH13" s="11"/>
      <c r="MNI13" s="11"/>
      <c r="MNJ13" s="11"/>
      <c r="MNK13" s="11"/>
      <c r="MNL13" s="11"/>
      <c r="MNM13" s="11"/>
      <c r="MNN13" s="11"/>
      <c r="MNO13" s="11"/>
      <c r="MNP13" s="11"/>
      <c r="MNQ13" s="11"/>
      <c r="MNR13" s="11"/>
      <c r="MNS13" s="11"/>
      <c r="MNT13" s="11"/>
      <c r="MNU13" s="11"/>
      <c r="MNV13" s="11"/>
      <c r="MNW13" s="11"/>
      <c r="MNX13" s="11"/>
      <c r="MNY13" s="11"/>
      <c r="MNZ13" s="11"/>
      <c r="MOA13" s="11"/>
      <c r="MOB13" s="11"/>
      <c r="MOC13" s="11"/>
      <c r="MOD13" s="11"/>
      <c r="MOE13" s="11"/>
      <c r="MOF13" s="11"/>
      <c r="MOG13" s="11"/>
      <c r="MOH13" s="11"/>
      <c r="MOI13" s="11"/>
      <c r="MOJ13" s="11"/>
      <c r="MOK13" s="11"/>
      <c r="MOL13" s="11"/>
      <c r="MOM13" s="11"/>
      <c r="MON13" s="11"/>
      <c r="MOO13" s="11"/>
      <c r="MOP13" s="11"/>
      <c r="MOQ13" s="11"/>
      <c r="MOR13" s="11"/>
      <c r="MOS13" s="11"/>
      <c r="MOT13" s="11"/>
      <c r="MOU13" s="11"/>
      <c r="MOV13" s="11"/>
      <c r="MOW13" s="11"/>
      <c r="MOX13" s="11"/>
      <c r="MOY13" s="11"/>
      <c r="MOZ13" s="11"/>
      <c r="MPA13" s="11"/>
      <c r="MPB13" s="11"/>
      <c r="MPC13" s="11"/>
      <c r="MPD13" s="11"/>
      <c r="MPE13" s="11"/>
      <c r="MPF13" s="11"/>
      <c r="MPG13" s="11"/>
      <c r="MPH13" s="11"/>
      <c r="MPI13" s="11"/>
      <c r="MPJ13" s="11"/>
      <c r="MPK13" s="11"/>
      <c r="MPL13" s="11"/>
      <c r="MPM13" s="11"/>
      <c r="MPN13" s="11"/>
      <c r="MPO13" s="11"/>
      <c r="MPP13" s="11"/>
      <c r="MPQ13" s="11"/>
      <c r="MPR13" s="11"/>
      <c r="MPS13" s="11"/>
      <c r="MPT13" s="11"/>
      <c r="MPU13" s="11"/>
      <c r="MPV13" s="11"/>
      <c r="MPW13" s="11"/>
      <c r="MPX13" s="11"/>
      <c r="MPY13" s="11"/>
      <c r="MPZ13" s="11"/>
      <c r="MQA13" s="11"/>
      <c r="MQB13" s="11"/>
      <c r="MQC13" s="11"/>
      <c r="MQD13" s="11"/>
      <c r="MQE13" s="11"/>
      <c r="MQF13" s="11"/>
      <c r="MQG13" s="11"/>
      <c r="MQH13" s="11"/>
      <c r="MQI13" s="11"/>
      <c r="MQJ13" s="11"/>
      <c r="MQK13" s="11"/>
      <c r="MQL13" s="11"/>
      <c r="MQM13" s="11"/>
      <c r="MQN13" s="11"/>
      <c r="MQO13" s="11"/>
      <c r="MQP13" s="11"/>
      <c r="MQQ13" s="11"/>
      <c r="MQR13" s="11"/>
      <c r="MQS13" s="11"/>
      <c r="MQT13" s="11"/>
      <c r="MQU13" s="11"/>
      <c r="MQV13" s="11"/>
      <c r="MQW13" s="11"/>
      <c r="MQX13" s="11"/>
      <c r="MQY13" s="11"/>
      <c r="MQZ13" s="11"/>
      <c r="MRA13" s="11"/>
      <c r="MRB13" s="11"/>
      <c r="MRC13" s="11"/>
      <c r="MRD13" s="11"/>
      <c r="MRE13" s="11"/>
      <c r="MRF13" s="11"/>
      <c r="MRG13" s="11"/>
      <c r="MRH13" s="11"/>
      <c r="MRI13" s="11"/>
      <c r="MRJ13" s="11"/>
      <c r="MRK13" s="11"/>
      <c r="MRL13" s="11"/>
      <c r="MRM13" s="11"/>
      <c r="MRN13" s="11"/>
      <c r="MRO13" s="11"/>
      <c r="MRP13" s="11"/>
      <c r="MRQ13" s="11"/>
      <c r="MRR13" s="11"/>
      <c r="MRS13" s="11"/>
      <c r="MRT13" s="11"/>
      <c r="MRU13" s="11"/>
      <c r="MRV13" s="11"/>
      <c r="MRW13" s="11"/>
      <c r="MRX13" s="11"/>
      <c r="MRY13" s="11"/>
      <c r="MRZ13" s="11"/>
      <c r="MSA13" s="11"/>
      <c r="MSB13" s="11"/>
      <c r="MSC13" s="11"/>
      <c r="MSD13" s="11"/>
      <c r="MSE13" s="11"/>
      <c r="MSF13" s="11"/>
      <c r="MSG13" s="11"/>
      <c r="MSH13" s="11"/>
      <c r="MSI13" s="11"/>
      <c r="MSJ13" s="11"/>
      <c r="MSK13" s="11"/>
      <c r="MSL13" s="11"/>
      <c r="MSM13" s="11"/>
      <c r="MSN13" s="11"/>
      <c r="MSO13" s="11"/>
      <c r="MSP13" s="11"/>
      <c r="MSQ13" s="11"/>
      <c r="MSR13" s="11"/>
      <c r="MSS13" s="11"/>
      <c r="MST13" s="11"/>
      <c r="MSU13" s="11"/>
      <c r="MSV13" s="11"/>
      <c r="MSW13" s="11"/>
      <c r="MSX13" s="11"/>
      <c r="MSY13" s="11"/>
      <c r="MSZ13" s="11"/>
      <c r="MTA13" s="11"/>
      <c r="MTB13" s="11"/>
      <c r="MTC13" s="11"/>
      <c r="MTD13" s="11"/>
      <c r="MTE13" s="11"/>
      <c r="MTF13" s="11"/>
      <c r="MTG13" s="11"/>
      <c r="MTH13" s="11"/>
      <c r="MTI13" s="11"/>
      <c r="MTJ13" s="11"/>
      <c r="MTK13" s="11"/>
      <c r="MTL13" s="11"/>
      <c r="MTM13" s="11"/>
      <c r="MTN13" s="11"/>
      <c r="MTO13" s="11"/>
      <c r="MTP13" s="11"/>
      <c r="MTQ13" s="11"/>
      <c r="MTR13" s="11"/>
      <c r="MTS13" s="11"/>
      <c r="MTT13" s="11"/>
      <c r="MTU13" s="11"/>
      <c r="MTV13" s="11"/>
      <c r="MTW13" s="11"/>
      <c r="MTX13" s="11"/>
      <c r="MTY13" s="11"/>
      <c r="MTZ13" s="11"/>
      <c r="MUA13" s="11"/>
      <c r="MUB13" s="11"/>
      <c r="MUC13" s="11"/>
      <c r="MUD13" s="11"/>
      <c r="MUE13" s="11"/>
      <c r="MUF13" s="11"/>
      <c r="MUG13" s="11"/>
      <c r="MUH13" s="11"/>
      <c r="MUI13" s="11"/>
      <c r="MUJ13" s="11"/>
      <c r="MUK13" s="11"/>
      <c r="MUL13" s="11"/>
      <c r="MUM13" s="11"/>
      <c r="MUN13" s="11"/>
      <c r="MUO13" s="11"/>
      <c r="MUP13" s="11"/>
      <c r="MUQ13" s="11"/>
      <c r="MUR13" s="11"/>
      <c r="MUS13" s="11"/>
      <c r="MUT13" s="11"/>
      <c r="MUU13" s="11"/>
      <c r="MUV13" s="11"/>
      <c r="MUW13" s="11"/>
      <c r="MUX13" s="11"/>
      <c r="MUY13" s="11"/>
      <c r="MUZ13" s="11"/>
      <c r="MVA13" s="11"/>
      <c r="MVB13" s="11"/>
      <c r="MVC13" s="11"/>
      <c r="MVD13" s="11"/>
      <c r="MVE13" s="11"/>
      <c r="MVF13" s="11"/>
      <c r="MVG13" s="11"/>
      <c r="MVH13" s="11"/>
      <c r="MVI13" s="11"/>
      <c r="MVJ13" s="11"/>
      <c r="MVK13" s="11"/>
      <c r="MVL13" s="11"/>
      <c r="MVM13" s="11"/>
      <c r="MVN13" s="11"/>
      <c r="MVO13" s="11"/>
      <c r="MVP13" s="11"/>
      <c r="MVQ13" s="11"/>
      <c r="MVR13" s="11"/>
      <c r="MVS13" s="11"/>
      <c r="MVT13" s="11"/>
      <c r="MVU13" s="11"/>
      <c r="MVV13" s="11"/>
      <c r="MVW13" s="11"/>
      <c r="MVX13" s="11"/>
      <c r="MVY13" s="11"/>
      <c r="MVZ13" s="11"/>
      <c r="MWA13" s="11"/>
      <c r="MWB13" s="11"/>
      <c r="MWC13" s="11"/>
      <c r="MWD13" s="11"/>
      <c r="MWE13" s="11"/>
      <c r="MWF13" s="11"/>
      <c r="MWG13" s="11"/>
      <c r="MWH13" s="11"/>
      <c r="MWI13" s="11"/>
      <c r="MWJ13" s="11"/>
      <c r="MWK13" s="11"/>
      <c r="MWL13" s="11"/>
      <c r="MWM13" s="11"/>
      <c r="MWN13" s="11"/>
      <c r="MWO13" s="11"/>
      <c r="MWP13" s="11"/>
      <c r="MWQ13" s="11"/>
      <c r="MWR13" s="11"/>
      <c r="MWS13" s="11"/>
      <c r="MWT13" s="11"/>
      <c r="MWU13" s="11"/>
      <c r="MWV13" s="11"/>
      <c r="MWW13" s="11"/>
      <c r="MWX13" s="11"/>
      <c r="MWY13" s="11"/>
      <c r="MWZ13" s="11"/>
      <c r="MXA13" s="11"/>
      <c r="MXB13" s="11"/>
      <c r="MXC13" s="11"/>
      <c r="MXD13" s="11"/>
      <c r="MXE13" s="11"/>
      <c r="MXF13" s="11"/>
      <c r="MXG13" s="11"/>
      <c r="MXH13" s="11"/>
      <c r="MXI13" s="11"/>
      <c r="MXJ13" s="11"/>
      <c r="MXK13" s="11"/>
      <c r="MXL13" s="11"/>
      <c r="MXM13" s="11"/>
      <c r="MXN13" s="11"/>
      <c r="MXO13" s="11"/>
      <c r="MXP13" s="11"/>
      <c r="MXQ13" s="11"/>
      <c r="MXR13" s="11"/>
      <c r="MXS13" s="11"/>
      <c r="MXT13" s="11"/>
      <c r="MXU13" s="11"/>
      <c r="MXV13" s="11"/>
      <c r="MXW13" s="11"/>
      <c r="MXX13" s="11"/>
      <c r="MXY13" s="11"/>
      <c r="MXZ13" s="11"/>
      <c r="MYA13" s="11"/>
      <c r="MYB13" s="11"/>
      <c r="MYC13" s="11"/>
      <c r="MYD13" s="11"/>
      <c r="MYE13" s="11"/>
      <c r="MYF13" s="11"/>
      <c r="MYG13" s="11"/>
      <c r="MYH13" s="11"/>
      <c r="MYI13" s="11"/>
      <c r="MYJ13" s="11"/>
      <c r="MYK13" s="11"/>
      <c r="MYL13" s="11"/>
      <c r="MYM13" s="11"/>
      <c r="MYN13" s="11"/>
      <c r="MYO13" s="11"/>
      <c r="MYP13" s="11"/>
      <c r="MYQ13" s="11"/>
      <c r="MYR13" s="11"/>
      <c r="MYS13" s="11"/>
      <c r="MYT13" s="11"/>
      <c r="MYU13" s="11"/>
      <c r="MYV13" s="11"/>
      <c r="MYW13" s="11"/>
      <c r="MYX13" s="11"/>
      <c r="MYY13" s="11"/>
      <c r="MYZ13" s="11"/>
      <c r="MZA13" s="11"/>
      <c r="MZB13" s="11"/>
      <c r="MZC13" s="11"/>
      <c r="MZD13" s="11"/>
      <c r="MZE13" s="11"/>
      <c r="MZF13" s="11"/>
      <c r="MZG13" s="11"/>
      <c r="MZH13" s="11"/>
      <c r="MZI13" s="11"/>
      <c r="MZJ13" s="11"/>
      <c r="MZK13" s="11"/>
      <c r="MZL13" s="11"/>
      <c r="MZM13" s="11"/>
      <c r="MZN13" s="11"/>
      <c r="MZO13" s="11"/>
      <c r="MZP13" s="11"/>
      <c r="MZQ13" s="11"/>
      <c r="MZR13" s="11"/>
      <c r="MZS13" s="11"/>
      <c r="MZT13" s="11"/>
      <c r="MZU13" s="11"/>
      <c r="MZV13" s="11"/>
      <c r="MZW13" s="11"/>
      <c r="MZX13" s="11"/>
      <c r="MZY13" s="11"/>
      <c r="MZZ13" s="11"/>
      <c r="NAA13" s="11"/>
      <c r="NAB13" s="11"/>
      <c r="NAC13" s="11"/>
      <c r="NAD13" s="11"/>
      <c r="NAE13" s="11"/>
      <c r="NAF13" s="11"/>
      <c r="NAG13" s="11"/>
      <c r="NAH13" s="11"/>
      <c r="NAI13" s="11"/>
      <c r="NAJ13" s="11"/>
      <c r="NAK13" s="11"/>
      <c r="NAL13" s="11"/>
      <c r="NAM13" s="11"/>
      <c r="NAN13" s="11"/>
      <c r="NAO13" s="11"/>
      <c r="NAP13" s="11"/>
      <c r="NAQ13" s="11"/>
      <c r="NAR13" s="11"/>
      <c r="NAS13" s="11"/>
      <c r="NAT13" s="11"/>
      <c r="NAU13" s="11"/>
      <c r="NAV13" s="11"/>
      <c r="NAW13" s="11"/>
      <c r="NAX13" s="11"/>
      <c r="NAY13" s="11"/>
      <c r="NAZ13" s="11"/>
      <c r="NBA13" s="11"/>
      <c r="NBB13" s="11"/>
      <c r="NBC13" s="11"/>
      <c r="NBD13" s="11"/>
      <c r="NBE13" s="11"/>
      <c r="NBF13" s="11"/>
      <c r="NBG13" s="11"/>
      <c r="NBH13" s="11"/>
      <c r="NBI13" s="11"/>
      <c r="NBJ13" s="11"/>
      <c r="NBK13" s="11"/>
      <c r="NBL13" s="11"/>
      <c r="NBM13" s="11"/>
      <c r="NBN13" s="11"/>
      <c r="NBO13" s="11"/>
      <c r="NBP13" s="11"/>
      <c r="NBQ13" s="11"/>
      <c r="NBR13" s="11"/>
      <c r="NBS13" s="11"/>
      <c r="NBT13" s="11"/>
      <c r="NBU13" s="11"/>
      <c r="NBV13" s="11"/>
      <c r="NBW13" s="11"/>
      <c r="NBX13" s="11"/>
      <c r="NBY13" s="11"/>
      <c r="NBZ13" s="11"/>
      <c r="NCA13" s="11"/>
      <c r="NCB13" s="11"/>
      <c r="NCC13" s="11"/>
      <c r="NCD13" s="11"/>
      <c r="NCE13" s="11"/>
      <c r="NCF13" s="11"/>
      <c r="NCG13" s="11"/>
      <c r="NCH13" s="11"/>
      <c r="NCI13" s="11"/>
      <c r="NCJ13" s="11"/>
      <c r="NCK13" s="11"/>
      <c r="NCL13" s="11"/>
      <c r="NCM13" s="11"/>
      <c r="NCN13" s="11"/>
      <c r="NCO13" s="11"/>
      <c r="NCP13" s="11"/>
      <c r="NCQ13" s="11"/>
      <c r="NCR13" s="11"/>
      <c r="NCS13" s="11"/>
      <c r="NCT13" s="11"/>
      <c r="NCU13" s="11"/>
      <c r="NCV13" s="11"/>
      <c r="NCW13" s="11"/>
      <c r="NCX13" s="11"/>
      <c r="NCY13" s="11"/>
      <c r="NCZ13" s="11"/>
      <c r="NDA13" s="11"/>
      <c r="NDB13" s="11"/>
      <c r="NDC13" s="11"/>
      <c r="NDD13" s="11"/>
      <c r="NDE13" s="11"/>
      <c r="NDF13" s="11"/>
      <c r="NDG13" s="11"/>
      <c r="NDH13" s="11"/>
      <c r="NDI13" s="11"/>
      <c r="NDJ13" s="11"/>
      <c r="NDK13" s="11"/>
      <c r="NDL13" s="11"/>
      <c r="NDM13" s="11"/>
      <c r="NDN13" s="11"/>
      <c r="NDO13" s="11"/>
      <c r="NDP13" s="11"/>
      <c r="NDQ13" s="11"/>
      <c r="NDR13" s="11"/>
      <c r="NDS13" s="11"/>
      <c r="NDT13" s="11"/>
      <c r="NDU13" s="11"/>
      <c r="NDV13" s="11"/>
      <c r="NDW13" s="11"/>
      <c r="NDX13" s="11"/>
      <c r="NDY13" s="11"/>
      <c r="NDZ13" s="11"/>
      <c r="NEA13" s="11"/>
      <c r="NEB13" s="11"/>
      <c r="NEC13" s="11"/>
      <c r="NED13" s="11"/>
      <c r="NEE13" s="11"/>
      <c r="NEF13" s="11"/>
      <c r="NEG13" s="11"/>
      <c r="NEH13" s="11"/>
      <c r="NEI13" s="11"/>
      <c r="NEJ13" s="11"/>
      <c r="NEK13" s="11"/>
      <c r="NEL13" s="11"/>
      <c r="NEM13" s="11"/>
      <c r="NEN13" s="11"/>
      <c r="NEO13" s="11"/>
      <c r="NEP13" s="11"/>
      <c r="NEQ13" s="11"/>
      <c r="NER13" s="11"/>
      <c r="NES13" s="11"/>
      <c r="NET13" s="11"/>
      <c r="NEU13" s="11"/>
      <c r="NEV13" s="11"/>
      <c r="NEW13" s="11"/>
      <c r="NEX13" s="11"/>
      <c r="NEY13" s="11"/>
      <c r="NEZ13" s="11"/>
      <c r="NFA13" s="11"/>
      <c r="NFB13" s="11"/>
      <c r="NFC13" s="11"/>
      <c r="NFD13" s="11"/>
      <c r="NFE13" s="11"/>
      <c r="NFF13" s="11"/>
      <c r="NFG13" s="11"/>
      <c r="NFH13" s="11"/>
      <c r="NFI13" s="11"/>
      <c r="NFJ13" s="11"/>
      <c r="NFK13" s="11"/>
      <c r="NFL13" s="11"/>
      <c r="NFM13" s="11"/>
      <c r="NFN13" s="11"/>
      <c r="NFO13" s="11"/>
      <c r="NFP13" s="11"/>
      <c r="NFQ13" s="11"/>
      <c r="NFR13" s="11"/>
      <c r="NFS13" s="11"/>
      <c r="NFT13" s="11"/>
      <c r="NFU13" s="11"/>
      <c r="NFV13" s="11"/>
      <c r="NFW13" s="11"/>
      <c r="NFX13" s="11"/>
      <c r="NFY13" s="11"/>
      <c r="NFZ13" s="11"/>
      <c r="NGA13" s="11"/>
      <c r="NGB13" s="11"/>
      <c r="NGC13" s="11"/>
      <c r="NGD13" s="11"/>
      <c r="NGE13" s="11"/>
      <c r="NGF13" s="11"/>
      <c r="NGG13" s="11"/>
      <c r="NGH13" s="11"/>
      <c r="NGI13" s="11"/>
      <c r="NGJ13" s="11"/>
      <c r="NGK13" s="11"/>
      <c r="NGL13" s="11"/>
      <c r="NGM13" s="11"/>
      <c r="NGN13" s="11"/>
      <c r="NGO13" s="11"/>
      <c r="NGP13" s="11"/>
      <c r="NGQ13" s="11"/>
      <c r="NGR13" s="11"/>
      <c r="NGS13" s="11"/>
      <c r="NGT13" s="11"/>
      <c r="NGU13" s="11"/>
      <c r="NGV13" s="11"/>
      <c r="NGW13" s="11"/>
      <c r="NGX13" s="11"/>
      <c r="NGY13" s="11"/>
      <c r="NGZ13" s="11"/>
      <c r="NHA13" s="11"/>
      <c r="NHB13" s="11"/>
      <c r="NHC13" s="11"/>
      <c r="NHD13" s="11"/>
      <c r="NHE13" s="11"/>
      <c r="NHF13" s="11"/>
      <c r="NHG13" s="11"/>
      <c r="NHH13" s="11"/>
      <c r="NHI13" s="11"/>
      <c r="NHJ13" s="11"/>
      <c r="NHK13" s="11"/>
      <c r="NHL13" s="11"/>
      <c r="NHM13" s="11"/>
      <c r="NHN13" s="11"/>
      <c r="NHO13" s="11"/>
      <c r="NHP13" s="11"/>
      <c r="NHQ13" s="11"/>
      <c r="NHR13" s="11"/>
      <c r="NHS13" s="11"/>
      <c r="NHT13" s="11"/>
      <c r="NHU13" s="11"/>
      <c r="NHV13" s="11"/>
      <c r="NHW13" s="11"/>
      <c r="NHX13" s="11"/>
      <c r="NHY13" s="11"/>
      <c r="NHZ13" s="11"/>
      <c r="NIA13" s="11"/>
      <c r="NIB13" s="11"/>
      <c r="NIC13" s="11"/>
      <c r="NID13" s="11"/>
      <c r="NIE13" s="11"/>
      <c r="NIF13" s="11"/>
      <c r="NIG13" s="11"/>
      <c r="NIH13" s="11"/>
      <c r="NII13" s="11"/>
      <c r="NIJ13" s="11"/>
      <c r="NIK13" s="11"/>
      <c r="NIL13" s="11"/>
      <c r="NIM13" s="11"/>
      <c r="NIN13" s="11"/>
      <c r="NIO13" s="11"/>
      <c r="NIP13" s="11"/>
      <c r="NIQ13" s="11"/>
      <c r="NIR13" s="11"/>
      <c r="NIS13" s="11"/>
      <c r="NIT13" s="11"/>
      <c r="NIU13" s="11"/>
      <c r="NIV13" s="11"/>
      <c r="NIW13" s="11"/>
      <c r="NIX13" s="11"/>
      <c r="NIY13" s="11"/>
      <c r="NIZ13" s="11"/>
      <c r="NJA13" s="11"/>
      <c r="NJB13" s="11"/>
      <c r="NJC13" s="11"/>
      <c r="NJD13" s="11"/>
      <c r="NJE13" s="11"/>
      <c r="NJF13" s="11"/>
      <c r="NJG13" s="11"/>
      <c r="NJH13" s="11"/>
      <c r="NJI13" s="11"/>
      <c r="NJJ13" s="11"/>
      <c r="NJK13" s="11"/>
      <c r="NJL13" s="11"/>
      <c r="NJM13" s="11"/>
      <c r="NJN13" s="11"/>
      <c r="NJO13" s="11"/>
      <c r="NJP13" s="11"/>
      <c r="NJQ13" s="11"/>
      <c r="NJR13" s="11"/>
      <c r="NJS13" s="11"/>
      <c r="NJT13" s="11"/>
      <c r="NJU13" s="11"/>
      <c r="NJV13" s="11"/>
      <c r="NJW13" s="11"/>
      <c r="NJX13" s="11"/>
      <c r="NJY13" s="11"/>
      <c r="NJZ13" s="11"/>
      <c r="NKA13" s="11"/>
      <c r="NKB13" s="11"/>
      <c r="NKC13" s="11"/>
      <c r="NKD13" s="11"/>
      <c r="NKE13" s="11"/>
      <c r="NKF13" s="11"/>
      <c r="NKG13" s="11"/>
      <c r="NKH13" s="11"/>
      <c r="NKI13" s="11"/>
      <c r="NKJ13" s="11"/>
      <c r="NKK13" s="11"/>
      <c r="NKL13" s="11"/>
      <c r="NKM13" s="11"/>
      <c r="NKN13" s="11"/>
      <c r="NKO13" s="11"/>
      <c r="NKP13" s="11"/>
      <c r="NKQ13" s="11"/>
      <c r="NKR13" s="11"/>
      <c r="NKS13" s="11"/>
      <c r="NKT13" s="11"/>
      <c r="NKU13" s="11"/>
      <c r="NKV13" s="11"/>
      <c r="NKW13" s="11"/>
      <c r="NKX13" s="11"/>
      <c r="NKY13" s="11"/>
      <c r="NKZ13" s="11"/>
      <c r="NLA13" s="11"/>
      <c r="NLB13" s="11"/>
      <c r="NLC13" s="11"/>
      <c r="NLD13" s="11"/>
      <c r="NLE13" s="11"/>
      <c r="NLF13" s="11"/>
      <c r="NLG13" s="11"/>
      <c r="NLH13" s="11"/>
      <c r="NLI13" s="11"/>
      <c r="NLJ13" s="11"/>
      <c r="NLK13" s="11"/>
      <c r="NLL13" s="11"/>
      <c r="NLM13" s="11"/>
      <c r="NLN13" s="11"/>
      <c r="NLO13" s="11"/>
      <c r="NLP13" s="11"/>
      <c r="NLQ13" s="11"/>
      <c r="NLR13" s="11"/>
      <c r="NLS13" s="11"/>
      <c r="NLT13" s="11"/>
      <c r="NLU13" s="11"/>
      <c r="NLV13" s="11"/>
      <c r="NLW13" s="11"/>
      <c r="NLX13" s="11"/>
      <c r="NLY13" s="11"/>
      <c r="NLZ13" s="11"/>
      <c r="NMA13" s="11"/>
      <c r="NMB13" s="11"/>
      <c r="NMC13" s="11"/>
      <c r="NMD13" s="11"/>
      <c r="NME13" s="11"/>
      <c r="NMF13" s="11"/>
      <c r="NMG13" s="11"/>
      <c r="NMH13" s="11"/>
      <c r="NMI13" s="11"/>
      <c r="NMJ13" s="11"/>
      <c r="NMK13" s="11"/>
      <c r="NML13" s="11"/>
      <c r="NMM13" s="11"/>
      <c r="NMN13" s="11"/>
      <c r="NMO13" s="11"/>
      <c r="NMP13" s="11"/>
      <c r="NMQ13" s="11"/>
      <c r="NMR13" s="11"/>
      <c r="NMS13" s="11"/>
      <c r="NMT13" s="11"/>
      <c r="NMU13" s="11"/>
      <c r="NMV13" s="11"/>
      <c r="NMW13" s="11"/>
      <c r="NMX13" s="11"/>
      <c r="NMY13" s="11"/>
      <c r="NMZ13" s="11"/>
      <c r="NNA13" s="11"/>
      <c r="NNB13" s="11"/>
      <c r="NNC13" s="11"/>
      <c r="NND13" s="11"/>
      <c r="NNE13" s="11"/>
      <c r="NNF13" s="11"/>
      <c r="NNG13" s="11"/>
      <c r="NNH13" s="11"/>
      <c r="NNI13" s="11"/>
      <c r="NNJ13" s="11"/>
      <c r="NNK13" s="11"/>
      <c r="NNL13" s="11"/>
      <c r="NNM13" s="11"/>
      <c r="NNN13" s="11"/>
      <c r="NNO13" s="11"/>
      <c r="NNP13" s="11"/>
      <c r="NNQ13" s="11"/>
      <c r="NNR13" s="11"/>
      <c r="NNS13" s="11"/>
      <c r="NNT13" s="11"/>
      <c r="NNU13" s="11"/>
      <c r="NNV13" s="11"/>
      <c r="NNW13" s="11"/>
      <c r="NNX13" s="11"/>
      <c r="NNY13" s="11"/>
      <c r="NNZ13" s="11"/>
      <c r="NOA13" s="11"/>
      <c r="NOB13" s="11"/>
      <c r="NOC13" s="11"/>
      <c r="NOD13" s="11"/>
      <c r="NOE13" s="11"/>
      <c r="NOF13" s="11"/>
      <c r="NOG13" s="11"/>
      <c r="NOH13" s="11"/>
      <c r="NOI13" s="11"/>
      <c r="NOJ13" s="11"/>
      <c r="NOK13" s="11"/>
      <c r="NOL13" s="11"/>
      <c r="NOM13" s="11"/>
      <c r="NON13" s="11"/>
      <c r="NOO13" s="11"/>
      <c r="NOP13" s="11"/>
      <c r="NOQ13" s="11"/>
      <c r="NOR13" s="11"/>
      <c r="NOS13" s="11"/>
      <c r="NOT13" s="11"/>
      <c r="NOU13" s="11"/>
      <c r="NOV13" s="11"/>
      <c r="NOW13" s="11"/>
      <c r="NOX13" s="11"/>
      <c r="NOY13" s="11"/>
      <c r="NOZ13" s="11"/>
      <c r="NPA13" s="11"/>
      <c r="NPB13" s="11"/>
      <c r="NPC13" s="11"/>
      <c r="NPD13" s="11"/>
      <c r="NPE13" s="11"/>
      <c r="NPF13" s="11"/>
      <c r="NPG13" s="11"/>
      <c r="NPH13" s="11"/>
      <c r="NPI13" s="11"/>
      <c r="NPJ13" s="11"/>
      <c r="NPK13" s="11"/>
      <c r="NPL13" s="11"/>
      <c r="NPM13" s="11"/>
      <c r="NPN13" s="11"/>
      <c r="NPO13" s="11"/>
      <c r="NPP13" s="11"/>
      <c r="NPQ13" s="11"/>
      <c r="NPR13" s="11"/>
      <c r="NPS13" s="11"/>
      <c r="NPT13" s="11"/>
      <c r="NPU13" s="11"/>
      <c r="NPV13" s="11"/>
      <c r="NPW13" s="11"/>
      <c r="NPX13" s="11"/>
      <c r="NPY13" s="11"/>
      <c r="NPZ13" s="11"/>
      <c r="NQA13" s="11"/>
      <c r="NQB13" s="11"/>
      <c r="NQC13" s="11"/>
      <c r="NQD13" s="11"/>
      <c r="NQE13" s="11"/>
      <c r="NQF13" s="11"/>
      <c r="NQG13" s="11"/>
      <c r="NQH13" s="11"/>
      <c r="NQI13" s="11"/>
      <c r="NQJ13" s="11"/>
      <c r="NQK13" s="11"/>
      <c r="NQL13" s="11"/>
      <c r="NQM13" s="11"/>
      <c r="NQN13" s="11"/>
      <c r="NQO13" s="11"/>
      <c r="NQP13" s="11"/>
      <c r="NQQ13" s="11"/>
      <c r="NQR13" s="11"/>
      <c r="NQS13" s="11"/>
      <c r="NQT13" s="11"/>
      <c r="NQU13" s="11"/>
      <c r="NQV13" s="11"/>
      <c r="NQW13" s="11"/>
      <c r="NQX13" s="11"/>
      <c r="NQY13" s="11"/>
      <c r="NQZ13" s="11"/>
      <c r="NRA13" s="11"/>
      <c r="NRB13" s="11"/>
      <c r="NRC13" s="11"/>
      <c r="NRD13" s="11"/>
      <c r="NRE13" s="11"/>
      <c r="NRF13" s="11"/>
      <c r="NRG13" s="11"/>
      <c r="NRH13" s="11"/>
      <c r="NRI13" s="11"/>
      <c r="NRJ13" s="11"/>
      <c r="NRK13" s="11"/>
      <c r="NRL13" s="11"/>
      <c r="NRM13" s="11"/>
      <c r="NRN13" s="11"/>
      <c r="NRO13" s="11"/>
      <c r="NRP13" s="11"/>
      <c r="NRQ13" s="11"/>
      <c r="NRR13" s="11"/>
      <c r="NRS13" s="11"/>
      <c r="NRT13" s="11"/>
      <c r="NRU13" s="11"/>
      <c r="NRV13" s="11"/>
      <c r="NRW13" s="11"/>
      <c r="NRX13" s="11"/>
      <c r="NRY13" s="11"/>
      <c r="NRZ13" s="11"/>
      <c r="NSA13" s="11"/>
      <c r="NSB13" s="11"/>
      <c r="NSC13" s="11"/>
      <c r="NSD13" s="11"/>
      <c r="NSE13" s="11"/>
      <c r="NSF13" s="11"/>
      <c r="NSG13" s="11"/>
      <c r="NSH13" s="11"/>
      <c r="NSI13" s="11"/>
      <c r="NSJ13" s="11"/>
      <c r="NSK13" s="11"/>
      <c r="NSL13" s="11"/>
      <c r="NSM13" s="11"/>
      <c r="NSN13" s="11"/>
      <c r="NSO13" s="11"/>
      <c r="NSP13" s="11"/>
      <c r="NSQ13" s="11"/>
      <c r="NSR13" s="11"/>
      <c r="NSS13" s="11"/>
      <c r="NST13" s="11"/>
      <c r="NSU13" s="11"/>
      <c r="NSV13" s="11"/>
      <c r="NSW13" s="11"/>
      <c r="NSX13" s="11"/>
      <c r="NSY13" s="11"/>
      <c r="NSZ13" s="11"/>
      <c r="NTA13" s="11"/>
      <c r="NTB13" s="11"/>
      <c r="NTC13" s="11"/>
      <c r="NTD13" s="11"/>
      <c r="NTE13" s="11"/>
      <c r="NTF13" s="11"/>
      <c r="NTG13" s="11"/>
      <c r="NTH13" s="11"/>
      <c r="NTI13" s="11"/>
      <c r="NTJ13" s="11"/>
      <c r="NTK13" s="11"/>
      <c r="NTL13" s="11"/>
      <c r="NTM13" s="11"/>
      <c r="NTN13" s="11"/>
      <c r="NTO13" s="11"/>
      <c r="NTP13" s="11"/>
      <c r="NTQ13" s="11"/>
      <c r="NTR13" s="11"/>
      <c r="NTS13" s="11"/>
      <c r="NTT13" s="11"/>
      <c r="NTU13" s="11"/>
      <c r="NTV13" s="11"/>
      <c r="NTW13" s="11"/>
      <c r="NTX13" s="11"/>
      <c r="NTY13" s="11"/>
      <c r="NTZ13" s="11"/>
      <c r="NUA13" s="11"/>
      <c r="NUB13" s="11"/>
      <c r="NUC13" s="11"/>
      <c r="NUD13" s="11"/>
      <c r="NUE13" s="11"/>
      <c r="NUF13" s="11"/>
      <c r="NUG13" s="11"/>
      <c r="NUH13" s="11"/>
      <c r="NUI13" s="11"/>
      <c r="NUJ13" s="11"/>
      <c r="NUK13" s="11"/>
      <c r="NUL13" s="11"/>
      <c r="NUM13" s="11"/>
      <c r="NUN13" s="11"/>
      <c r="NUO13" s="11"/>
      <c r="NUP13" s="11"/>
      <c r="NUQ13" s="11"/>
      <c r="NUR13" s="11"/>
      <c r="NUS13" s="11"/>
      <c r="NUT13" s="11"/>
      <c r="NUU13" s="11"/>
      <c r="NUV13" s="11"/>
      <c r="NUW13" s="11"/>
      <c r="NUX13" s="11"/>
      <c r="NUY13" s="11"/>
      <c r="NUZ13" s="11"/>
      <c r="NVA13" s="11"/>
      <c r="NVB13" s="11"/>
      <c r="NVC13" s="11"/>
      <c r="NVD13" s="11"/>
      <c r="NVE13" s="11"/>
      <c r="NVF13" s="11"/>
      <c r="NVG13" s="11"/>
      <c r="NVH13" s="11"/>
      <c r="NVI13" s="11"/>
      <c r="NVJ13" s="11"/>
      <c r="NVK13" s="11"/>
      <c r="NVL13" s="11"/>
      <c r="NVM13" s="11"/>
      <c r="NVN13" s="11"/>
      <c r="NVO13" s="11"/>
      <c r="NVP13" s="11"/>
      <c r="NVQ13" s="11"/>
      <c r="NVR13" s="11"/>
      <c r="NVS13" s="11"/>
      <c r="NVT13" s="11"/>
      <c r="NVU13" s="11"/>
      <c r="NVV13" s="11"/>
      <c r="NVW13" s="11"/>
      <c r="NVX13" s="11"/>
      <c r="NVY13" s="11"/>
      <c r="NVZ13" s="11"/>
      <c r="NWA13" s="11"/>
      <c r="NWB13" s="11"/>
      <c r="NWC13" s="11"/>
      <c r="NWD13" s="11"/>
      <c r="NWE13" s="11"/>
      <c r="NWF13" s="11"/>
      <c r="NWG13" s="11"/>
      <c r="NWH13" s="11"/>
      <c r="NWI13" s="11"/>
      <c r="NWJ13" s="11"/>
      <c r="NWK13" s="11"/>
      <c r="NWL13" s="11"/>
      <c r="NWM13" s="11"/>
      <c r="NWN13" s="11"/>
      <c r="NWO13" s="11"/>
      <c r="NWP13" s="11"/>
      <c r="NWQ13" s="11"/>
      <c r="NWR13" s="11"/>
      <c r="NWS13" s="11"/>
      <c r="NWT13" s="11"/>
      <c r="NWU13" s="11"/>
      <c r="NWV13" s="11"/>
      <c r="NWW13" s="11"/>
      <c r="NWX13" s="11"/>
      <c r="NWY13" s="11"/>
      <c r="NWZ13" s="11"/>
      <c r="NXA13" s="11"/>
      <c r="NXB13" s="11"/>
      <c r="NXC13" s="11"/>
      <c r="NXD13" s="11"/>
      <c r="NXE13" s="11"/>
      <c r="NXF13" s="11"/>
      <c r="NXG13" s="11"/>
      <c r="NXH13" s="11"/>
      <c r="NXI13" s="11"/>
      <c r="NXJ13" s="11"/>
      <c r="NXK13" s="11"/>
      <c r="NXL13" s="11"/>
      <c r="NXM13" s="11"/>
      <c r="NXN13" s="11"/>
      <c r="NXO13" s="11"/>
      <c r="NXP13" s="11"/>
      <c r="NXQ13" s="11"/>
      <c r="NXR13" s="11"/>
      <c r="NXS13" s="11"/>
      <c r="NXT13" s="11"/>
      <c r="NXU13" s="11"/>
      <c r="NXV13" s="11"/>
      <c r="NXW13" s="11"/>
      <c r="NXX13" s="11"/>
      <c r="NXY13" s="11"/>
      <c r="NXZ13" s="11"/>
      <c r="NYA13" s="11"/>
      <c r="NYB13" s="11"/>
      <c r="NYC13" s="11"/>
      <c r="NYD13" s="11"/>
      <c r="NYE13" s="11"/>
      <c r="NYF13" s="11"/>
      <c r="NYG13" s="11"/>
      <c r="NYH13" s="11"/>
      <c r="NYI13" s="11"/>
      <c r="NYJ13" s="11"/>
      <c r="NYK13" s="11"/>
      <c r="NYL13" s="11"/>
      <c r="NYM13" s="11"/>
      <c r="NYN13" s="11"/>
      <c r="NYO13" s="11"/>
      <c r="NYP13" s="11"/>
      <c r="NYQ13" s="11"/>
      <c r="NYR13" s="11"/>
      <c r="NYS13" s="11"/>
      <c r="NYT13" s="11"/>
      <c r="NYU13" s="11"/>
      <c r="NYV13" s="11"/>
      <c r="NYW13" s="11"/>
      <c r="NYX13" s="11"/>
      <c r="NYY13" s="11"/>
      <c r="NYZ13" s="11"/>
      <c r="NZA13" s="11"/>
      <c r="NZB13" s="11"/>
      <c r="NZC13" s="11"/>
      <c r="NZD13" s="11"/>
      <c r="NZE13" s="11"/>
      <c r="NZF13" s="11"/>
      <c r="NZG13" s="11"/>
      <c r="NZH13" s="11"/>
      <c r="NZI13" s="11"/>
      <c r="NZJ13" s="11"/>
      <c r="NZK13" s="11"/>
      <c r="NZL13" s="11"/>
      <c r="NZM13" s="11"/>
      <c r="NZN13" s="11"/>
      <c r="NZO13" s="11"/>
      <c r="NZP13" s="11"/>
      <c r="NZQ13" s="11"/>
      <c r="NZR13" s="11"/>
      <c r="NZS13" s="11"/>
      <c r="NZT13" s="11"/>
      <c r="NZU13" s="11"/>
      <c r="NZV13" s="11"/>
      <c r="NZW13" s="11"/>
      <c r="NZX13" s="11"/>
      <c r="NZY13" s="11"/>
      <c r="NZZ13" s="11"/>
      <c r="OAA13" s="11"/>
      <c r="OAB13" s="11"/>
      <c r="OAC13" s="11"/>
      <c r="OAD13" s="11"/>
      <c r="OAE13" s="11"/>
      <c r="OAF13" s="11"/>
      <c r="OAG13" s="11"/>
      <c r="OAH13" s="11"/>
      <c r="OAI13" s="11"/>
      <c r="OAJ13" s="11"/>
      <c r="OAK13" s="11"/>
      <c r="OAL13" s="11"/>
      <c r="OAM13" s="11"/>
      <c r="OAN13" s="11"/>
      <c r="OAO13" s="11"/>
      <c r="OAP13" s="11"/>
      <c r="OAQ13" s="11"/>
      <c r="OAR13" s="11"/>
      <c r="OAS13" s="11"/>
      <c r="OAT13" s="11"/>
      <c r="OAU13" s="11"/>
      <c r="OAV13" s="11"/>
      <c r="OAW13" s="11"/>
      <c r="OAX13" s="11"/>
      <c r="OAY13" s="11"/>
      <c r="OAZ13" s="11"/>
      <c r="OBA13" s="11"/>
      <c r="OBB13" s="11"/>
      <c r="OBC13" s="11"/>
      <c r="OBD13" s="11"/>
      <c r="OBE13" s="11"/>
      <c r="OBF13" s="11"/>
      <c r="OBG13" s="11"/>
      <c r="OBH13" s="11"/>
      <c r="OBI13" s="11"/>
      <c r="OBJ13" s="11"/>
      <c r="OBK13" s="11"/>
      <c r="OBL13" s="11"/>
      <c r="OBM13" s="11"/>
      <c r="OBN13" s="11"/>
      <c r="OBO13" s="11"/>
      <c r="OBP13" s="11"/>
      <c r="OBQ13" s="11"/>
      <c r="OBR13" s="11"/>
      <c r="OBS13" s="11"/>
      <c r="OBT13" s="11"/>
      <c r="OBU13" s="11"/>
      <c r="OBV13" s="11"/>
      <c r="OBW13" s="11"/>
      <c r="OBX13" s="11"/>
      <c r="OBY13" s="11"/>
      <c r="OBZ13" s="11"/>
      <c r="OCA13" s="11"/>
      <c r="OCB13" s="11"/>
      <c r="OCC13" s="11"/>
      <c r="OCD13" s="11"/>
      <c r="OCE13" s="11"/>
      <c r="OCF13" s="11"/>
      <c r="OCG13" s="11"/>
      <c r="OCH13" s="11"/>
      <c r="OCI13" s="11"/>
      <c r="OCJ13" s="11"/>
      <c r="OCK13" s="11"/>
      <c r="OCL13" s="11"/>
      <c r="OCM13" s="11"/>
      <c r="OCN13" s="11"/>
      <c r="OCO13" s="11"/>
      <c r="OCP13" s="11"/>
      <c r="OCQ13" s="11"/>
      <c r="OCR13" s="11"/>
      <c r="OCS13" s="11"/>
      <c r="OCT13" s="11"/>
      <c r="OCU13" s="11"/>
      <c r="OCV13" s="11"/>
      <c r="OCW13" s="11"/>
      <c r="OCX13" s="11"/>
      <c r="OCY13" s="11"/>
      <c r="OCZ13" s="11"/>
      <c r="ODA13" s="11"/>
      <c r="ODB13" s="11"/>
      <c r="ODC13" s="11"/>
      <c r="ODD13" s="11"/>
      <c r="ODE13" s="11"/>
      <c r="ODF13" s="11"/>
      <c r="ODG13" s="11"/>
      <c r="ODH13" s="11"/>
      <c r="ODI13" s="11"/>
      <c r="ODJ13" s="11"/>
      <c r="ODK13" s="11"/>
      <c r="ODL13" s="11"/>
      <c r="ODM13" s="11"/>
      <c r="ODN13" s="11"/>
      <c r="ODO13" s="11"/>
      <c r="ODP13" s="11"/>
      <c r="ODQ13" s="11"/>
      <c r="ODR13" s="11"/>
      <c r="ODS13" s="11"/>
      <c r="ODT13" s="11"/>
      <c r="ODU13" s="11"/>
      <c r="ODV13" s="11"/>
      <c r="ODW13" s="11"/>
      <c r="ODX13" s="11"/>
      <c r="ODY13" s="11"/>
      <c r="ODZ13" s="11"/>
      <c r="OEA13" s="11"/>
      <c r="OEB13" s="11"/>
      <c r="OEC13" s="11"/>
      <c r="OED13" s="11"/>
      <c r="OEE13" s="11"/>
      <c r="OEF13" s="11"/>
      <c r="OEG13" s="11"/>
      <c r="OEH13" s="11"/>
      <c r="OEI13" s="11"/>
      <c r="OEJ13" s="11"/>
      <c r="OEK13" s="11"/>
      <c r="OEL13" s="11"/>
      <c r="OEM13" s="11"/>
      <c r="OEN13" s="11"/>
      <c r="OEO13" s="11"/>
      <c r="OEP13" s="11"/>
      <c r="OEQ13" s="11"/>
      <c r="OER13" s="11"/>
      <c r="OES13" s="11"/>
      <c r="OET13" s="11"/>
      <c r="OEU13" s="11"/>
      <c r="OEV13" s="11"/>
      <c r="OEW13" s="11"/>
      <c r="OEX13" s="11"/>
      <c r="OEY13" s="11"/>
      <c r="OEZ13" s="11"/>
      <c r="OFA13" s="11"/>
      <c r="OFB13" s="11"/>
      <c r="OFC13" s="11"/>
      <c r="OFD13" s="11"/>
      <c r="OFE13" s="11"/>
      <c r="OFF13" s="11"/>
      <c r="OFG13" s="11"/>
      <c r="OFH13" s="11"/>
      <c r="OFI13" s="11"/>
      <c r="OFJ13" s="11"/>
      <c r="OFK13" s="11"/>
      <c r="OFL13" s="11"/>
      <c r="OFM13" s="11"/>
      <c r="OFN13" s="11"/>
      <c r="OFO13" s="11"/>
      <c r="OFP13" s="11"/>
      <c r="OFQ13" s="11"/>
      <c r="OFR13" s="11"/>
      <c r="OFS13" s="11"/>
      <c r="OFT13" s="11"/>
      <c r="OFU13" s="11"/>
      <c r="OFV13" s="11"/>
      <c r="OFW13" s="11"/>
      <c r="OFX13" s="11"/>
      <c r="OFY13" s="11"/>
      <c r="OFZ13" s="11"/>
      <c r="OGA13" s="11"/>
      <c r="OGB13" s="11"/>
      <c r="OGC13" s="11"/>
      <c r="OGD13" s="11"/>
      <c r="OGE13" s="11"/>
      <c r="OGF13" s="11"/>
      <c r="OGG13" s="11"/>
      <c r="OGH13" s="11"/>
      <c r="OGI13" s="11"/>
      <c r="OGJ13" s="11"/>
      <c r="OGK13" s="11"/>
      <c r="OGL13" s="11"/>
      <c r="OGM13" s="11"/>
      <c r="OGN13" s="11"/>
      <c r="OGO13" s="11"/>
      <c r="OGP13" s="11"/>
      <c r="OGQ13" s="11"/>
      <c r="OGR13" s="11"/>
      <c r="OGS13" s="11"/>
      <c r="OGT13" s="11"/>
      <c r="OGU13" s="11"/>
      <c r="OGV13" s="11"/>
      <c r="OGW13" s="11"/>
      <c r="OGX13" s="11"/>
      <c r="OGY13" s="11"/>
      <c r="OGZ13" s="11"/>
      <c r="OHA13" s="11"/>
      <c r="OHB13" s="11"/>
      <c r="OHC13" s="11"/>
      <c r="OHD13" s="11"/>
      <c r="OHE13" s="11"/>
      <c r="OHF13" s="11"/>
      <c r="OHG13" s="11"/>
      <c r="OHH13" s="11"/>
      <c r="OHI13" s="11"/>
      <c r="OHJ13" s="11"/>
      <c r="OHK13" s="11"/>
      <c r="OHL13" s="11"/>
      <c r="OHM13" s="11"/>
      <c r="OHN13" s="11"/>
      <c r="OHO13" s="11"/>
      <c r="OHP13" s="11"/>
      <c r="OHQ13" s="11"/>
      <c r="OHR13" s="11"/>
      <c r="OHS13" s="11"/>
      <c r="OHT13" s="11"/>
      <c r="OHU13" s="11"/>
      <c r="OHV13" s="11"/>
      <c r="OHW13" s="11"/>
      <c r="OHX13" s="11"/>
      <c r="OHY13" s="11"/>
      <c r="OHZ13" s="11"/>
      <c r="OIA13" s="11"/>
      <c r="OIB13" s="11"/>
      <c r="OIC13" s="11"/>
      <c r="OID13" s="11"/>
      <c r="OIE13" s="11"/>
      <c r="OIF13" s="11"/>
      <c r="OIG13" s="11"/>
      <c r="OIH13" s="11"/>
      <c r="OII13" s="11"/>
      <c r="OIJ13" s="11"/>
      <c r="OIK13" s="11"/>
      <c r="OIL13" s="11"/>
      <c r="OIM13" s="11"/>
      <c r="OIN13" s="11"/>
      <c r="OIO13" s="11"/>
      <c r="OIP13" s="11"/>
      <c r="OIQ13" s="11"/>
      <c r="OIR13" s="11"/>
      <c r="OIS13" s="11"/>
      <c r="OIT13" s="11"/>
      <c r="OIU13" s="11"/>
      <c r="OIV13" s="11"/>
      <c r="OIW13" s="11"/>
      <c r="OIX13" s="11"/>
      <c r="OIY13" s="11"/>
      <c r="OIZ13" s="11"/>
      <c r="OJA13" s="11"/>
      <c r="OJB13" s="11"/>
      <c r="OJC13" s="11"/>
      <c r="OJD13" s="11"/>
      <c r="OJE13" s="11"/>
      <c r="OJF13" s="11"/>
      <c r="OJG13" s="11"/>
      <c r="OJH13" s="11"/>
      <c r="OJI13" s="11"/>
      <c r="OJJ13" s="11"/>
      <c r="OJK13" s="11"/>
      <c r="OJL13" s="11"/>
      <c r="OJM13" s="11"/>
      <c r="OJN13" s="11"/>
      <c r="OJO13" s="11"/>
      <c r="OJP13" s="11"/>
      <c r="OJQ13" s="11"/>
      <c r="OJR13" s="11"/>
      <c r="OJS13" s="11"/>
      <c r="OJT13" s="11"/>
      <c r="OJU13" s="11"/>
      <c r="OJV13" s="11"/>
      <c r="OJW13" s="11"/>
      <c r="OJX13" s="11"/>
      <c r="OJY13" s="11"/>
      <c r="OJZ13" s="11"/>
      <c r="OKA13" s="11"/>
      <c r="OKB13" s="11"/>
      <c r="OKC13" s="11"/>
      <c r="OKD13" s="11"/>
      <c r="OKE13" s="11"/>
      <c r="OKF13" s="11"/>
      <c r="OKG13" s="11"/>
      <c r="OKH13" s="11"/>
      <c r="OKI13" s="11"/>
      <c r="OKJ13" s="11"/>
      <c r="OKK13" s="11"/>
      <c r="OKL13" s="11"/>
      <c r="OKM13" s="11"/>
      <c r="OKN13" s="11"/>
      <c r="OKO13" s="11"/>
      <c r="OKP13" s="11"/>
      <c r="OKQ13" s="11"/>
      <c r="OKR13" s="11"/>
      <c r="OKS13" s="11"/>
      <c r="OKT13" s="11"/>
      <c r="OKU13" s="11"/>
      <c r="OKV13" s="11"/>
      <c r="OKW13" s="11"/>
      <c r="OKX13" s="11"/>
      <c r="OKY13" s="11"/>
      <c r="OKZ13" s="11"/>
      <c r="OLA13" s="11"/>
      <c r="OLB13" s="11"/>
      <c r="OLC13" s="11"/>
      <c r="OLD13" s="11"/>
      <c r="OLE13" s="11"/>
      <c r="OLF13" s="11"/>
      <c r="OLG13" s="11"/>
      <c r="OLH13" s="11"/>
      <c r="OLI13" s="11"/>
      <c r="OLJ13" s="11"/>
      <c r="OLK13" s="11"/>
      <c r="OLL13" s="11"/>
      <c r="OLM13" s="11"/>
      <c r="OLN13" s="11"/>
      <c r="OLO13" s="11"/>
      <c r="OLP13" s="11"/>
      <c r="OLQ13" s="11"/>
      <c r="OLR13" s="11"/>
      <c r="OLS13" s="11"/>
      <c r="OLT13" s="11"/>
      <c r="OLU13" s="11"/>
      <c r="OLV13" s="11"/>
      <c r="OLW13" s="11"/>
      <c r="OLX13" s="11"/>
      <c r="OLY13" s="11"/>
      <c r="OLZ13" s="11"/>
      <c r="OMA13" s="11"/>
      <c r="OMB13" s="11"/>
      <c r="OMC13" s="11"/>
      <c r="OMD13" s="11"/>
      <c r="OME13" s="11"/>
      <c r="OMF13" s="11"/>
      <c r="OMG13" s="11"/>
      <c r="OMH13" s="11"/>
      <c r="OMI13" s="11"/>
      <c r="OMJ13" s="11"/>
      <c r="OMK13" s="11"/>
      <c r="OML13" s="11"/>
      <c r="OMM13" s="11"/>
      <c r="OMN13" s="11"/>
      <c r="OMO13" s="11"/>
      <c r="OMP13" s="11"/>
      <c r="OMQ13" s="11"/>
      <c r="OMR13" s="11"/>
      <c r="OMS13" s="11"/>
      <c r="OMT13" s="11"/>
      <c r="OMU13" s="11"/>
      <c r="OMV13" s="11"/>
      <c r="OMW13" s="11"/>
      <c r="OMX13" s="11"/>
      <c r="OMY13" s="11"/>
      <c r="OMZ13" s="11"/>
      <c r="ONA13" s="11"/>
      <c r="ONB13" s="11"/>
      <c r="ONC13" s="11"/>
      <c r="OND13" s="11"/>
      <c r="ONE13" s="11"/>
      <c r="ONF13" s="11"/>
      <c r="ONG13" s="11"/>
      <c r="ONH13" s="11"/>
      <c r="ONI13" s="11"/>
      <c r="ONJ13" s="11"/>
      <c r="ONK13" s="11"/>
      <c r="ONL13" s="11"/>
      <c r="ONM13" s="11"/>
      <c r="ONN13" s="11"/>
      <c r="ONO13" s="11"/>
      <c r="ONP13" s="11"/>
      <c r="ONQ13" s="11"/>
      <c r="ONR13" s="11"/>
      <c r="ONS13" s="11"/>
      <c r="ONT13" s="11"/>
      <c r="ONU13" s="11"/>
      <c r="ONV13" s="11"/>
      <c r="ONW13" s="11"/>
      <c r="ONX13" s="11"/>
      <c r="ONY13" s="11"/>
      <c r="ONZ13" s="11"/>
      <c r="OOA13" s="11"/>
      <c r="OOB13" s="11"/>
      <c r="OOC13" s="11"/>
      <c r="OOD13" s="11"/>
      <c r="OOE13" s="11"/>
      <c r="OOF13" s="11"/>
      <c r="OOG13" s="11"/>
      <c r="OOH13" s="11"/>
      <c r="OOI13" s="11"/>
      <c r="OOJ13" s="11"/>
      <c r="OOK13" s="11"/>
      <c r="OOL13" s="11"/>
      <c r="OOM13" s="11"/>
      <c r="OON13" s="11"/>
      <c r="OOO13" s="11"/>
      <c r="OOP13" s="11"/>
      <c r="OOQ13" s="11"/>
      <c r="OOR13" s="11"/>
      <c r="OOS13" s="11"/>
      <c r="OOT13" s="11"/>
      <c r="OOU13" s="11"/>
      <c r="OOV13" s="11"/>
      <c r="OOW13" s="11"/>
      <c r="OOX13" s="11"/>
      <c r="OOY13" s="11"/>
      <c r="OOZ13" s="11"/>
      <c r="OPA13" s="11"/>
      <c r="OPB13" s="11"/>
      <c r="OPC13" s="11"/>
      <c r="OPD13" s="11"/>
      <c r="OPE13" s="11"/>
      <c r="OPF13" s="11"/>
      <c r="OPG13" s="11"/>
      <c r="OPH13" s="11"/>
      <c r="OPI13" s="11"/>
      <c r="OPJ13" s="11"/>
      <c r="OPK13" s="11"/>
      <c r="OPL13" s="11"/>
      <c r="OPM13" s="11"/>
      <c r="OPN13" s="11"/>
      <c r="OPO13" s="11"/>
      <c r="OPP13" s="11"/>
      <c r="OPQ13" s="11"/>
      <c r="OPR13" s="11"/>
      <c r="OPS13" s="11"/>
      <c r="OPT13" s="11"/>
      <c r="OPU13" s="11"/>
      <c r="OPV13" s="11"/>
      <c r="OPW13" s="11"/>
      <c r="OPX13" s="11"/>
      <c r="OPY13" s="11"/>
      <c r="OPZ13" s="11"/>
      <c r="OQA13" s="11"/>
      <c r="OQB13" s="11"/>
      <c r="OQC13" s="11"/>
      <c r="OQD13" s="11"/>
      <c r="OQE13" s="11"/>
      <c r="OQF13" s="11"/>
      <c r="OQG13" s="11"/>
      <c r="OQH13" s="11"/>
      <c r="OQI13" s="11"/>
      <c r="OQJ13" s="11"/>
      <c r="OQK13" s="11"/>
      <c r="OQL13" s="11"/>
      <c r="OQM13" s="11"/>
      <c r="OQN13" s="11"/>
      <c r="OQO13" s="11"/>
      <c r="OQP13" s="11"/>
      <c r="OQQ13" s="11"/>
      <c r="OQR13" s="11"/>
      <c r="OQS13" s="11"/>
      <c r="OQT13" s="11"/>
      <c r="OQU13" s="11"/>
      <c r="OQV13" s="11"/>
      <c r="OQW13" s="11"/>
      <c r="OQX13" s="11"/>
      <c r="OQY13" s="11"/>
      <c r="OQZ13" s="11"/>
      <c r="ORA13" s="11"/>
      <c r="ORB13" s="11"/>
      <c r="ORC13" s="11"/>
      <c r="ORD13" s="11"/>
      <c r="ORE13" s="11"/>
      <c r="ORF13" s="11"/>
      <c r="ORG13" s="11"/>
      <c r="ORH13" s="11"/>
      <c r="ORI13" s="11"/>
      <c r="ORJ13" s="11"/>
      <c r="ORK13" s="11"/>
      <c r="ORL13" s="11"/>
      <c r="ORM13" s="11"/>
      <c r="ORN13" s="11"/>
      <c r="ORO13" s="11"/>
      <c r="ORP13" s="11"/>
      <c r="ORQ13" s="11"/>
      <c r="ORR13" s="11"/>
      <c r="ORS13" s="11"/>
      <c r="ORT13" s="11"/>
      <c r="ORU13" s="11"/>
      <c r="ORV13" s="11"/>
      <c r="ORW13" s="11"/>
      <c r="ORX13" s="11"/>
      <c r="ORY13" s="11"/>
      <c r="ORZ13" s="11"/>
      <c r="OSA13" s="11"/>
      <c r="OSB13" s="11"/>
      <c r="OSC13" s="11"/>
      <c r="OSD13" s="11"/>
      <c r="OSE13" s="11"/>
      <c r="OSF13" s="11"/>
      <c r="OSG13" s="11"/>
      <c r="OSH13" s="11"/>
      <c r="OSI13" s="11"/>
      <c r="OSJ13" s="11"/>
      <c r="OSK13" s="11"/>
      <c r="OSL13" s="11"/>
      <c r="OSM13" s="11"/>
      <c r="OSN13" s="11"/>
      <c r="OSO13" s="11"/>
      <c r="OSP13" s="11"/>
      <c r="OSQ13" s="11"/>
      <c r="OSR13" s="11"/>
      <c r="OSS13" s="11"/>
      <c r="OST13" s="11"/>
      <c r="OSU13" s="11"/>
      <c r="OSV13" s="11"/>
      <c r="OSW13" s="11"/>
      <c r="OSX13" s="11"/>
      <c r="OSY13" s="11"/>
      <c r="OSZ13" s="11"/>
      <c r="OTA13" s="11"/>
      <c r="OTB13" s="11"/>
      <c r="OTC13" s="11"/>
      <c r="OTD13" s="11"/>
      <c r="OTE13" s="11"/>
      <c r="OTF13" s="11"/>
      <c r="OTG13" s="11"/>
      <c r="OTH13" s="11"/>
      <c r="OTI13" s="11"/>
      <c r="OTJ13" s="11"/>
      <c r="OTK13" s="11"/>
      <c r="OTL13" s="11"/>
      <c r="OTM13" s="11"/>
      <c r="OTN13" s="11"/>
      <c r="OTO13" s="11"/>
      <c r="OTP13" s="11"/>
      <c r="OTQ13" s="11"/>
      <c r="OTR13" s="11"/>
      <c r="OTS13" s="11"/>
      <c r="OTT13" s="11"/>
      <c r="OTU13" s="11"/>
      <c r="OTV13" s="11"/>
      <c r="OTW13" s="11"/>
      <c r="OTX13" s="11"/>
      <c r="OTY13" s="11"/>
      <c r="OTZ13" s="11"/>
      <c r="OUA13" s="11"/>
      <c r="OUB13" s="11"/>
      <c r="OUC13" s="11"/>
      <c r="OUD13" s="11"/>
      <c r="OUE13" s="11"/>
      <c r="OUF13" s="11"/>
      <c r="OUG13" s="11"/>
      <c r="OUH13" s="11"/>
      <c r="OUI13" s="11"/>
      <c r="OUJ13" s="11"/>
      <c r="OUK13" s="11"/>
      <c r="OUL13" s="11"/>
      <c r="OUM13" s="11"/>
      <c r="OUN13" s="11"/>
      <c r="OUO13" s="11"/>
      <c r="OUP13" s="11"/>
      <c r="OUQ13" s="11"/>
      <c r="OUR13" s="11"/>
      <c r="OUS13" s="11"/>
      <c r="OUT13" s="11"/>
      <c r="OUU13" s="11"/>
      <c r="OUV13" s="11"/>
      <c r="OUW13" s="11"/>
      <c r="OUX13" s="11"/>
      <c r="OUY13" s="11"/>
      <c r="OUZ13" s="11"/>
      <c r="OVA13" s="11"/>
      <c r="OVB13" s="11"/>
      <c r="OVC13" s="11"/>
      <c r="OVD13" s="11"/>
      <c r="OVE13" s="11"/>
      <c r="OVF13" s="11"/>
      <c r="OVG13" s="11"/>
      <c r="OVH13" s="11"/>
      <c r="OVI13" s="11"/>
      <c r="OVJ13" s="11"/>
      <c r="OVK13" s="11"/>
      <c r="OVL13" s="11"/>
      <c r="OVM13" s="11"/>
      <c r="OVN13" s="11"/>
      <c r="OVO13" s="11"/>
      <c r="OVP13" s="11"/>
      <c r="OVQ13" s="11"/>
      <c r="OVR13" s="11"/>
      <c r="OVS13" s="11"/>
      <c r="OVT13" s="11"/>
      <c r="OVU13" s="11"/>
      <c r="OVV13" s="11"/>
      <c r="OVW13" s="11"/>
      <c r="OVX13" s="11"/>
      <c r="OVY13" s="11"/>
      <c r="OVZ13" s="11"/>
      <c r="OWA13" s="11"/>
      <c r="OWB13" s="11"/>
      <c r="OWC13" s="11"/>
      <c r="OWD13" s="11"/>
      <c r="OWE13" s="11"/>
      <c r="OWF13" s="11"/>
      <c r="OWG13" s="11"/>
      <c r="OWH13" s="11"/>
      <c r="OWI13" s="11"/>
      <c r="OWJ13" s="11"/>
      <c r="OWK13" s="11"/>
      <c r="OWL13" s="11"/>
      <c r="OWM13" s="11"/>
      <c r="OWN13" s="11"/>
      <c r="OWO13" s="11"/>
      <c r="OWP13" s="11"/>
      <c r="OWQ13" s="11"/>
      <c r="OWR13" s="11"/>
      <c r="OWS13" s="11"/>
      <c r="OWT13" s="11"/>
      <c r="OWU13" s="11"/>
      <c r="OWV13" s="11"/>
      <c r="OWW13" s="11"/>
      <c r="OWX13" s="11"/>
      <c r="OWY13" s="11"/>
      <c r="OWZ13" s="11"/>
      <c r="OXA13" s="11"/>
      <c r="OXB13" s="11"/>
      <c r="OXC13" s="11"/>
      <c r="OXD13" s="11"/>
      <c r="OXE13" s="11"/>
      <c r="OXF13" s="11"/>
      <c r="OXG13" s="11"/>
      <c r="OXH13" s="11"/>
      <c r="OXI13" s="11"/>
      <c r="OXJ13" s="11"/>
      <c r="OXK13" s="11"/>
      <c r="OXL13" s="11"/>
      <c r="OXM13" s="11"/>
      <c r="OXN13" s="11"/>
      <c r="OXO13" s="11"/>
      <c r="OXP13" s="11"/>
      <c r="OXQ13" s="11"/>
      <c r="OXR13" s="11"/>
      <c r="OXS13" s="11"/>
      <c r="OXT13" s="11"/>
      <c r="OXU13" s="11"/>
      <c r="OXV13" s="11"/>
      <c r="OXW13" s="11"/>
      <c r="OXX13" s="11"/>
      <c r="OXY13" s="11"/>
      <c r="OXZ13" s="11"/>
      <c r="OYA13" s="11"/>
      <c r="OYB13" s="11"/>
      <c r="OYC13" s="11"/>
      <c r="OYD13" s="11"/>
      <c r="OYE13" s="11"/>
      <c r="OYF13" s="11"/>
      <c r="OYG13" s="11"/>
      <c r="OYH13" s="11"/>
      <c r="OYI13" s="11"/>
      <c r="OYJ13" s="11"/>
      <c r="OYK13" s="11"/>
      <c r="OYL13" s="11"/>
      <c r="OYM13" s="11"/>
      <c r="OYN13" s="11"/>
      <c r="OYO13" s="11"/>
      <c r="OYP13" s="11"/>
      <c r="OYQ13" s="11"/>
      <c r="OYR13" s="11"/>
      <c r="OYS13" s="11"/>
      <c r="OYT13" s="11"/>
      <c r="OYU13" s="11"/>
      <c r="OYV13" s="11"/>
      <c r="OYW13" s="11"/>
      <c r="OYX13" s="11"/>
      <c r="OYY13" s="11"/>
      <c r="OYZ13" s="11"/>
      <c r="OZA13" s="11"/>
      <c r="OZB13" s="11"/>
      <c r="OZC13" s="11"/>
      <c r="OZD13" s="11"/>
      <c r="OZE13" s="11"/>
      <c r="OZF13" s="11"/>
      <c r="OZG13" s="11"/>
      <c r="OZH13" s="11"/>
      <c r="OZI13" s="11"/>
      <c r="OZJ13" s="11"/>
      <c r="OZK13" s="11"/>
      <c r="OZL13" s="11"/>
      <c r="OZM13" s="11"/>
      <c r="OZN13" s="11"/>
      <c r="OZO13" s="11"/>
      <c r="OZP13" s="11"/>
      <c r="OZQ13" s="11"/>
      <c r="OZR13" s="11"/>
      <c r="OZS13" s="11"/>
      <c r="OZT13" s="11"/>
      <c r="OZU13" s="11"/>
      <c r="OZV13" s="11"/>
      <c r="OZW13" s="11"/>
      <c r="OZX13" s="11"/>
      <c r="OZY13" s="11"/>
      <c r="OZZ13" s="11"/>
      <c r="PAA13" s="11"/>
      <c r="PAB13" s="11"/>
      <c r="PAC13" s="11"/>
      <c r="PAD13" s="11"/>
      <c r="PAE13" s="11"/>
      <c r="PAF13" s="11"/>
      <c r="PAG13" s="11"/>
      <c r="PAH13" s="11"/>
      <c r="PAI13" s="11"/>
      <c r="PAJ13" s="11"/>
      <c r="PAK13" s="11"/>
      <c r="PAL13" s="11"/>
      <c r="PAM13" s="11"/>
      <c r="PAN13" s="11"/>
      <c r="PAO13" s="11"/>
      <c r="PAP13" s="11"/>
      <c r="PAQ13" s="11"/>
      <c r="PAR13" s="11"/>
      <c r="PAS13" s="11"/>
      <c r="PAT13" s="11"/>
      <c r="PAU13" s="11"/>
      <c r="PAV13" s="11"/>
      <c r="PAW13" s="11"/>
      <c r="PAX13" s="11"/>
      <c r="PAY13" s="11"/>
      <c r="PAZ13" s="11"/>
      <c r="PBA13" s="11"/>
      <c r="PBB13" s="11"/>
      <c r="PBC13" s="11"/>
      <c r="PBD13" s="11"/>
      <c r="PBE13" s="11"/>
      <c r="PBF13" s="11"/>
      <c r="PBG13" s="11"/>
      <c r="PBH13" s="11"/>
      <c r="PBI13" s="11"/>
      <c r="PBJ13" s="11"/>
      <c r="PBK13" s="11"/>
      <c r="PBL13" s="11"/>
      <c r="PBM13" s="11"/>
      <c r="PBN13" s="11"/>
      <c r="PBO13" s="11"/>
      <c r="PBP13" s="11"/>
      <c r="PBQ13" s="11"/>
      <c r="PBR13" s="11"/>
      <c r="PBS13" s="11"/>
      <c r="PBT13" s="11"/>
      <c r="PBU13" s="11"/>
      <c r="PBV13" s="11"/>
      <c r="PBW13" s="11"/>
      <c r="PBX13" s="11"/>
      <c r="PBY13" s="11"/>
      <c r="PBZ13" s="11"/>
      <c r="PCA13" s="11"/>
      <c r="PCB13" s="11"/>
      <c r="PCC13" s="11"/>
      <c r="PCD13" s="11"/>
      <c r="PCE13" s="11"/>
      <c r="PCF13" s="11"/>
      <c r="PCG13" s="11"/>
      <c r="PCH13" s="11"/>
      <c r="PCI13" s="11"/>
      <c r="PCJ13" s="11"/>
      <c r="PCK13" s="11"/>
      <c r="PCL13" s="11"/>
      <c r="PCM13" s="11"/>
      <c r="PCN13" s="11"/>
      <c r="PCO13" s="11"/>
      <c r="PCP13" s="11"/>
      <c r="PCQ13" s="11"/>
      <c r="PCR13" s="11"/>
      <c r="PCS13" s="11"/>
      <c r="PCT13" s="11"/>
      <c r="PCU13" s="11"/>
      <c r="PCV13" s="11"/>
      <c r="PCW13" s="11"/>
      <c r="PCX13" s="11"/>
      <c r="PCY13" s="11"/>
      <c r="PCZ13" s="11"/>
      <c r="PDA13" s="11"/>
      <c r="PDB13" s="11"/>
      <c r="PDC13" s="11"/>
      <c r="PDD13" s="11"/>
      <c r="PDE13" s="11"/>
      <c r="PDF13" s="11"/>
      <c r="PDG13" s="11"/>
      <c r="PDH13" s="11"/>
      <c r="PDI13" s="11"/>
      <c r="PDJ13" s="11"/>
      <c r="PDK13" s="11"/>
      <c r="PDL13" s="11"/>
      <c r="PDM13" s="11"/>
      <c r="PDN13" s="11"/>
      <c r="PDO13" s="11"/>
      <c r="PDP13" s="11"/>
      <c r="PDQ13" s="11"/>
      <c r="PDR13" s="11"/>
      <c r="PDS13" s="11"/>
      <c r="PDT13" s="11"/>
      <c r="PDU13" s="11"/>
      <c r="PDV13" s="11"/>
      <c r="PDW13" s="11"/>
      <c r="PDX13" s="11"/>
      <c r="PDY13" s="11"/>
      <c r="PDZ13" s="11"/>
      <c r="PEA13" s="11"/>
      <c r="PEB13" s="11"/>
      <c r="PEC13" s="11"/>
      <c r="PED13" s="11"/>
      <c r="PEE13" s="11"/>
      <c r="PEF13" s="11"/>
      <c r="PEG13" s="11"/>
      <c r="PEH13" s="11"/>
      <c r="PEI13" s="11"/>
      <c r="PEJ13" s="11"/>
      <c r="PEK13" s="11"/>
      <c r="PEL13" s="11"/>
      <c r="PEM13" s="11"/>
      <c r="PEN13" s="11"/>
      <c r="PEO13" s="11"/>
      <c r="PEP13" s="11"/>
      <c r="PEQ13" s="11"/>
      <c r="PER13" s="11"/>
      <c r="PES13" s="11"/>
      <c r="PET13" s="11"/>
      <c r="PEU13" s="11"/>
      <c r="PEV13" s="11"/>
      <c r="PEW13" s="11"/>
      <c r="PEX13" s="11"/>
      <c r="PEY13" s="11"/>
      <c r="PEZ13" s="11"/>
      <c r="PFA13" s="11"/>
      <c r="PFB13" s="11"/>
      <c r="PFC13" s="11"/>
      <c r="PFD13" s="11"/>
      <c r="PFE13" s="11"/>
      <c r="PFF13" s="11"/>
      <c r="PFG13" s="11"/>
      <c r="PFH13" s="11"/>
      <c r="PFI13" s="11"/>
      <c r="PFJ13" s="11"/>
      <c r="PFK13" s="11"/>
      <c r="PFL13" s="11"/>
      <c r="PFM13" s="11"/>
      <c r="PFN13" s="11"/>
      <c r="PFO13" s="11"/>
      <c r="PFP13" s="11"/>
      <c r="PFQ13" s="11"/>
      <c r="PFR13" s="11"/>
      <c r="PFS13" s="11"/>
      <c r="PFT13" s="11"/>
      <c r="PFU13" s="11"/>
      <c r="PFV13" s="11"/>
      <c r="PFW13" s="11"/>
      <c r="PFX13" s="11"/>
      <c r="PFY13" s="11"/>
      <c r="PFZ13" s="11"/>
      <c r="PGA13" s="11"/>
      <c r="PGB13" s="11"/>
      <c r="PGC13" s="11"/>
      <c r="PGD13" s="11"/>
      <c r="PGE13" s="11"/>
      <c r="PGF13" s="11"/>
      <c r="PGG13" s="11"/>
      <c r="PGH13" s="11"/>
      <c r="PGI13" s="11"/>
      <c r="PGJ13" s="11"/>
      <c r="PGK13" s="11"/>
      <c r="PGL13" s="11"/>
      <c r="PGM13" s="11"/>
      <c r="PGN13" s="11"/>
      <c r="PGO13" s="11"/>
      <c r="PGP13" s="11"/>
      <c r="PGQ13" s="11"/>
      <c r="PGR13" s="11"/>
      <c r="PGS13" s="11"/>
      <c r="PGT13" s="11"/>
      <c r="PGU13" s="11"/>
      <c r="PGV13" s="11"/>
      <c r="PGW13" s="11"/>
      <c r="PGX13" s="11"/>
      <c r="PGY13" s="11"/>
      <c r="PGZ13" s="11"/>
      <c r="PHA13" s="11"/>
      <c r="PHB13" s="11"/>
      <c r="PHC13" s="11"/>
      <c r="PHD13" s="11"/>
      <c r="PHE13" s="11"/>
      <c r="PHF13" s="11"/>
      <c r="PHG13" s="11"/>
      <c r="PHH13" s="11"/>
      <c r="PHI13" s="11"/>
      <c r="PHJ13" s="11"/>
      <c r="PHK13" s="11"/>
      <c r="PHL13" s="11"/>
      <c r="PHM13" s="11"/>
      <c r="PHN13" s="11"/>
      <c r="PHO13" s="11"/>
      <c r="PHP13" s="11"/>
      <c r="PHQ13" s="11"/>
      <c r="PHR13" s="11"/>
      <c r="PHS13" s="11"/>
      <c r="PHT13" s="11"/>
      <c r="PHU13" s="11"/>
      <c r="PHV13" s="11"/>
      <c r="PHW13" s="11"/>
      <c r="PHX13" s="11"/>
      <c r="PHY13" s="11"/>
      <c r="PHZ13" s="11"/>
      <c r="PIA13" s="11"/>
      <c r="PIB13" s="11"/>
      <c r="PIC13" s="11"/>
      <c r="PID13" s="11"/>
      <c r="PIE13" s="11"/>
      <c r="PIF13" s="11"/>
      <c r="PIG13" s="11"/>
      <c r="PIH13" s="11"/>
      <c r="PII13" s="11"/>
      <c r="PIJ13" s="11"/>
      <c r="PIK13" s="11"/>
      <c r="PIL13" s="11"/>
      <c r="PIM13" s="11"/>
      <c r="PIN13" s="11"/>
      <c r="PIO13" s="11"/>
      <c r="PIP13" s="11"/>
      <c r="PIQ13" s="11"/>
      <c r="PIR13" s="11"/>
      <c r="PIS13" s="11"/>
      <c r="PIT13" s="11"/>
      <c r="PIU13" s="11"/>
      <c r="PIV13" s="11"/>
      <c r="PIW13" s="11"/>
      <c r="PIX13" s="11"/>
      <c r="PIY13" s="11"/>
      <c r="PIZ13" s="11"/>
      <c r="PJA13" s="11"/>
      <c r="PJB13" s="11"/>
      <c r="PJC13" s="11"/>
      <c r="PJD13" s="11"/>
      <c r="PJE13" s="11"/>
      <c r="PJF13" s="11"/>
      <c r="PJG13" s="11"/>
      <c r="PJH13" s="11"/>
      <c r="PJI13" s="11"/>
      <c r="PJJ13" s="11"/>
      <c r="PJK13" s="11"/>
      <c r="PJL13" s="11"/>
      <c r="PJM13" s="11"/>
      <c r="PJN13" s="11"/>
      <c r="PJO13" s="11"/>
      <c r="PJP13" s="11"/>
      <c r="PJQ13" s="11"/>
      <c r="PJR13" s="11"/>
      <c r="PJS13" s="11"/>
      <c r="PJT13" s="11"/>
      <c r="PJU13" s="11"/>
      <c r="PJV13" s="11"/>
      <c r="PJW13" s="11"/>
      <c r="PJX13" s="11"/>
      <c r="PJY13" s="11"/>
      <c r="PJZ13" s="11"/>
      <c r="PKA13" s="11"/>
      <c r="PKB13" s="11"/>
      <c r="PKC13" s="11"/>
      <c r="PKD13" s="11"/>
      <c r="PKE13" s="11"/>
      <c r="PKF13" s="11"/>
      <c r="PKG13" s="11"/>
      <c r="PKH13" s="11"/>
      <c r="PKI13" s="11"/>
      <c r="PKJ13" s="11"/>
      <c r="PKK13" s="11"/>
      <c r="PKL13" s="11"/>
      <c r="PKM13" s="11"/>
      <c r="PKN13" s="11"/>
      <c r="PKO13" s="11"/>
      <c r="PKP13" s="11"/>
      <c r="PKQ13" s="11"/>
      <c r="PKR13" s="11"/>
      <c r="PKS13" s="11"/>
      <c r="PKT13" s="11"/>
      <c r="PKU13" s="11"/>
      <c r="PKV13" s="11"/>
      <c r="PKW13" s="11"/>
      <c r="PKX13" s="11"/>
      <c r="PKY13" s="11"/>
      <c r="PKZ13" s="11"/>
      <c r="PLA13" s="11"/>
      <c r="PLB13" s="11"/>
      <c r="PLC13" s="11"/>
      <c r="PLD13" s="11"/>
      <c r="PLE13" s="11"/>
      <c r="PLF13" s="11"/>
      <c r="PLG13" s="11"/>
      <c r="PLH13" s="11"/>
      <c r="PLI13" s="11"/>
      <c r="PLJ13" s="11"/>
      <c r="PLK13" s="11"/>
      <c r="PLL13" s="11"/>
      <c r="PLM13" s="11"/>
      <c r="PLN13" s="11"/>
      <c r="PLO13" s="11"/>
      <c r="PLP13" s="11"/>
      <c r="PLQ13" s="11"/>
      <c r="PLR13" s="11"/>
      <c r="PLS13" s="11"/>
      <c r="PLT13" s="11"/>
      <c r="PLU13" s="11"/>
      <c r="PLV13" s="11"/>
      <c r="PLW13" s="11"/>
      <c r="PLX13" s="11"/>
      <c r="PLY13" s="11"/>
      <c r="PLZ13" s="11"/>
      <c r="PMA13" s="11"/>
      <c r="PMB13" s="11"/>
      <c r="PMC13" s="11"/>
      <c r="PMD13" s="11"/>
      <c r="PME13" s="11"/>
      <c r="PMF13" s="11"/>
      <c r="PMG13" s="11"/>
      <c r="PMH13" s="11"/>
      <c r="PMI13" s="11"/>
      <c r="PMJ13" s="11"/>
      <c r="PMK13" s="11"/>
      <c r="PML13" s="11"/>
      <c r="PMM13" s="11"/>
      <c r="PMN13" s="11"/>
      <c r="PMO13" s="11"/>
      <c r="PMP13" s="11"/>
      <c r="PMQ13" s="11"/>
      <c r="PMR13" s="11"/>
      <c r="PMS13" s="11"/>
      <c r="PMT13" s="11"/>
      <c r="PMU13" s="11"/>
      <c r="PMV13" s="11"/>
      <c r="PMW13" s="11"/>
      <c r="PMX13" s="11"/>
      <c r="PMY13" s="11"/>
      <c r="PMZ13" s="11"/>
      <c r="PNA13" s="11"/>
      <c r="PNB13" s="11"/>
      <c r="PNC13" s="11"/>
      <c r="PND13" s="11"/>
      <c r="PNE13" s="11"/>
      <c r="PNF13" s="11"/>
      <c r="PNG13" s="11"/>
      <c r="PNH13" s="11"/>
      <c r="PNI13" s="11"/>
      <c r="PNJ13" s="11"/>
      <c r="PNK13" s="11"/>
      <c r="PNL13" s="11"/>
      <c r="PNM13" s="11"/>
      <c r="PNN13" s="11"/>
      <c r="PNO13" s="11"/>
      <c r="PNP13" s="11"/>
      <c r="PNQ13" s="11"/>
      <c r="PNR13" s="11"/>
      <c r="PNS13" s="11"/>
      <c r="PNT13" s="11"/>
      <c r="PNU13" s="11"/>
      <c r="PNV13" s="11"/>
      <c r="PNW13" s="11"/>
      <c r="PNX13" s="11"/>
      <c r="PNY13" s="11"/>
      <c r="PNZ13" s="11"/>
      <c r="POA13" s="11"/>
      <c r="POB13" s="11"/>
      <c r="POC13" s="11"/>
      <c r="POD13" s="11"/>
      <c r="POE13" s="11"/>
      <c r="POF13" s="11"/>
      <c r="POG13" s="11"/>
      <c r="POH13" s="11"/>
      <c r="POI13" s="11"/>
      <c r="POJ13" s="11"/>
      <c r="POK13" s="11"/>
      <c r="POL13" s="11"/>
      <c r="POM13" s="11"/>
      <c r="PON13" s="11"/>
      <c r="POO13" s="11"/>
      <c r="POP13" s="11"/>
      <c r="POQ13" s="11"/>
      <c r="POR13" s="11"/>
      <c r="POS13" s="11"/>
      <c r="POT13" s="11"/>
      <c r="POU13" s="11"/>
      <c r="POV13" s="11"/>
      <c r="POW13" s="11"/>
      <c r="POX13" s="11"/>
      <c r="POY13" s="11"/>
      <c r="POZ13" s="11"/>
      <c r="PPA13" s="11"/>
      <c r="PPB13" s="11"/>
      <c r="PPC13" s="11"/>
      <c r="PPD13" s="11"/>
      <c r="PPE13" s="11"/>
      <c r="PPF13" s="11"/>
      <c r="PPG13" s="11"/>
      <c r="PPH13" s="11"/>
      <c r="PPI13" s="11"/>
      <c r="PPJ13" s="11"/>
      <c r="PPK13" s="11"/>
      <c r="PPL13" s="11"/>
      <c r="PPM13" s="11"/>
      <c r="PPN13" s="11"/>
      <c r="PPO13" s="11"/>
      <c r="PPP13" s="11"/>
      <c r="PPQ13" s="11"/>
      <c r="PPR13" s="11"/>
      <c r="PPS13" s="11"/>
      <c r="PPT13" s="11"/>
      <c r="PPU13" s="11"/>
      <c r="PPV13" s="11"/>
      <c r="PPW13" s="11"/>
      <c r="PPX13" s="11"/>
      <c r="PPY13" s="11"/>
      <c r="PPZ13" s="11"/>
      <c r="PQA13" s="11"/>
      <c r="PQB13" s="11"/>
      <c r="PQC13" s="11"/>
      <c r="PQD13" s="11"/>
      <c r="PQE13" s="11"/>
      <c r="PQF13" s="11"/>
      <c r="PQG13" s="11"/>
      <c r="PQH13" s="11"/>
      <c r="PQI13" s="11"/>
      <c r="PQJ13" s="11"/>
      <c r="PQK13" s="11"/>
      <c r="PQL13" s="11"/>
      <c r="PQM13" s="11"/>
      <c r="PQN13" s="11"/>
      <c r="PQO13" s="11"/>
      <c r="PQP13" s="11"/>
      <c r="PQQ13" s="11"/>
      <c r="PQR13" s="11"/>
      <c r="PQS13" s="11"/>
      <c r="PQT13" s="11"/>
      <c r="PQU13" s="11"/>
      <c r="PQV13" s="11"/>
      <c r="PQW13" s="11"/>
      <c r="PQX13" s="11"/>
      <c r="PQY13" s="11"/>
      <c r="PQZ13" s="11"/>
      <c r="PRA13" s="11"/>
      <c r="PRB13" s="11"/>
      <c r="PRC13" s="11"/>
      <c r="PRD13" s="11"/>
      <c r="PRE13" s="11"/>
      <c r="PRF13" s="11"/>
      <c r="PRG13" s="11"/>
      <c r="PRH13" s="11"/>
      <c r="PRI13" s="11"/>
      <c r="PRJ13" s="11"/>
      <c r="PRK13" s="11"/>
      <c r="PRL13" s="11"/>
      <c r="PRM13" s="11"/>
      <c r="PRN13" s="11"/>
      <c r="PRO13" s="11"/>
      <c r="PRP13" s="11"/>
      <c r="PRQ13" s="11"/>
      <c r="PRR13" s="11"/>
      <c r="PRS13" s="11"/>
      <c r="PRT13" s="11"/>
      <c r="PRU13" s="11"/>
      <c r="PRV13" s="11"/>
      <c r="PRW13" s="11"/>
      <c r="PRX13" s="11"/>
      <c r="PRY13" s="11"/>
      <c r="PRZ13" s="11"/>
      <c r="PSA13" s="11"/>
      <c r="PSB13" s="11"/>
      <c r="PSC13" s="11"/>
      <c r="PSD13" s="11"/>
      <c r="PSE13" s="11"/>
      <c r="PSF13" s="11"/>
      <c r="PSG13" s="11"/>
      <c r="PSH13" s="11"/>
      <c r="PSI13" s="11"/>
      <c r="PSJ13" s="11"/>
      <c r="PSK13" s="11"/>
      <c r="PSL13" s="11"/>
      <c r="PSM13" s="11"/>
      <c r="PSN13" s="11"/>
      <c r="PSO13" s="11"/>
      <c r="PSP13" s="11"/>
      <c r="PSQ13" s="11"/>
      <c r="PSR13" s="11"/>
      <c r="PSS13" s="11"/>
      <c r="PST13" s="11"/>
      <c r="PSU13" s="11"/>
      <c r="PSV13" s="11"/>
      <c r="PSW13" s="11"/>
      <c r="PSX13" s="11"/>
      <c r="PSY13" s="11"/>
      <c r="PSZ13" s="11"/>
      <c r="PTA13" s="11"/>
      <c r="PTB13" s="11"/>
      <c r="PTC13" s="11"/>
      <c r="PTD13" s="11"/>
      <c r="PTE13" s="11"/>
      <c r="PTF13" s="11"/>
      <c r="PTG13" s="11"/>
      <c r="PTH13" s="11"/>
      <c r="PTI13" s="11"/>
      <c r="PTJ13" s="11"/>
      <c r="PTK13" s="11"/>
      <c r="PTL13" s="11"/>
      <c r="PTM13" s="11"/>
      <c r="PTN13" s="11"/>
      <c r="PTO13" s="11"/>
      <c r="PTP13" s="11"/>
      <c r="PTQ13" s="11"/>
      <c r="PTR13" s="11"/>
      <c r="PTS13" s="11"/>
      <c r="PTT13" s="11"/>
      <c r="PTU13" s="11"/>
      <c r="PTV13" s="11"/>
      <c r="PTW13" s="11"/>
      <c r="PTX13" s="11"/>
      <c r="PTY13" s="11"/>
      <c r="PTZ13" s="11"/>
      <c r="PUA13" s="11"/>
      <c r="PUB13" s="11"/>
      <c r="PUC13" s="11"/>
      <c r="PUD13" s="11"/>
      <c r="PUE13" s="11"/>
      <c r="PUF13" s="11"/>
      <c r="PUG13" s="11"/>
      <c r="PUH13" s="11"/>
      <c r="PUI13" s="11"/>
      <c r="PUJ13" s="11"/>
      <c r="PUK13" s="11"/>
      <c r="PUL13" s="11"/>
      <c r="PUM13" s="11"/>
      <c r="PUN13" s="11"/>
      <c r="PUO13" s="11"/>
      <c r="PUP13" s="11"/>
      <c r="PUQ13" s="11"/>
      <c r="PUR13" s="11"/>
      <c r="PUS13" s="11"/>
      <c r="PUT13" s="11"/>
      <c r="PUU13" s="11"/>
      <c r="PUV13" s="11"/>
      <c r="PUW13" s="11"/>
      <c r="PUX13" s="11"/>
      <c r="PUY13" s="11"/>
      <c r="PUZ13" s="11"/>
      <c r="PVA13" s="11"/>
      <c r="PVB13" s="11"/>
      <c r="PVC13" s="11"/>
      <c r="PVD13" s="11"/>
      <c r="PVE13" s="11"/>
      <c r="PVF13" s="11"/>
      <c r="PVG13" s="11"/>
      <c r="PVH13" s="11"/>
      <c r="PVI13" s="11"/>
      <c r="PVJ13" s="11"/>
      <c r="PVK13" s="11"/>
      <c r="PVL13" s="11"/>
      <c r="PVM13" s="11"/>
      <c r="PVN13" s="11"/>
      <c r="PVO13" s="11"/>
      <c r="PVP13" s="11"/>
      <c r="PVQ13" s="11"/>
      <c r="PVR13" s="11"/>
      <c r="PVS13" s="11"/>
      <c r="PVT13" s="11"/>
      <c r="PVU13" s="11"/>
      <c r="PVV13" s="11"/>
      <c r="PVW13" s="11"/>
      <c r="PVX13" s="11"/>
      <c r="PVY13" s="11"/>
      <c r="PVZ13" s="11"/>
      <c r="PWA13" s="11"/>
      <c r="PWB13" s="11"/>
      <c r="PWC13" s="11"/>
      <c r="PWD13" s="11"/>
      <c r="PWE13" s="11"/>
      <c r="PWF13" s="11"/>
      <c r="PWG13" s="11"/>
      <c r="PWH13" s="11"/>
      <c r="PWI13" s="11"/>
      <c r="PWJ13" s="11"/>
      <c r="PWK13" s="11"/>
      <c r="PWL13" s="11"/>
      <c r="PWM13" s="11"/>
      <c r="PWN13" s="11"/>
      <c r="PWO13" s="11"/>
      <c r="PWP13" s="11"/>
      <c r="PWQ13" s="11"/>
      <c r="PWR13" s="11"/>
      <c r="PWS13" s="11"/>
      <c r="PWT13" s="11"/>
      <c r="PWU13" s="11"/>
      <c r="PWV13" s="11"/>
      <c r="PWW13" s="11"/>
      <c r="PWX13" s="11"/>
      <c r="PWY13" s="11"/>
      <c r="PWZ13" s="11"/>
      <c r="PXA13" s="11"/>
      <c r="PXB13" s="11"/>
      <c r="PXC13" s="11"/>
      <c r="PXD13" s="11"/>
      <c r="PXE13" s="11"/>
      <c r="PXF13" s="11"/>
      <c r="PXG13" s="11"/>
      <c r="PXH13" s="11"/>
      <c r="PXI13" s="11"/>
      <c r="PXJ13" s="11"/>
      <c r="PXK13" s="11"/>
      <c r="PXL13" s="11"/>
      <c r="PXM13" s="11"/>
      <c r="PXN13" s="11"/>
      <c r="PXO13" s="11"/>
      <c r="PXP13" s="11"/>
      <c r="PXQ13" s="11"/>
      <c r="PXR13" s="11"/>
      <c r="PXS13" s="11"/>
      <c r="PXT13" s="11"/>
      <c r="PXU13" s="11"/>
      <c r="PXV13" s="11"/>
      <c r="PXW13" s="11"/>
      <c r="PXX13" s="11"/>
      <c r="PXY13" s="11"/>
      <c r="PXZ13" s="11"/>
      <c r="PYA13" s="11"/>
      <c r="PYB13" s="11"/>
      <c r="PYC13" s="11"/>
      <c r="PYD13" s="11"/>
      <c r="PYE13" s="11"/>
      <c r="PYF13" s="11"/>
      <c r="PYG13" s="11"/>
      <c r="PYH13" s="11"/>
      <c r="PYI13" s="11"/>
      <c r="PYJ13" s="11"/>
      <c r="PYK13" s="11"/>
      <c r="PYL13" s="11"/>
      <c r="PYM13" s="11"/>
      <c r="PYN13" s="11"/>
      <c r="PYO13" s="11"/>
      <c r="PYP13" s="11"/>
      <c r="PYQ13" s="11"/>
      <c r="PYR13" s="11"/>
      <c r="PYS13" s="11"/>
      <c r="PYT13" s="11"/>
      <c r="PYU13" s="11"/>
      <c r="PYV13" s="11"/>
      <c r="PYW13" s="11"/>
      <c r="PYX13" s="11"/>
      <c r="PYY13" s="11"/>
      <c r="PYZ13" s="11"/>
      <c r="PZA13" s="11"/>
      <c r="PZB13" s="11"/>
      <c r="PZC13" s="11"/>
      <c r="PZD13" s="11"/>
      <c r="PZE13" s="11"/>
      <c r="PZF13" s="11"/>
      <c r="PZG13" s="11"/>
      <c r="PZH13" s="11"/>
      <c r="PZI13" s="11"/>
      <c r="PZJ13" s="11"/>
      <c r="PZK13" s="11"/>
      <c r="PZL13" s="11"/>
      <c r="PZM13" s="11"/>
      <c r="PZN13" s="11"/>
      <c r="PZO13" s="11"/>
      <c r="PZP13" s="11"/>
      <c r="PZQ13" s="11"/>
      <c r="PZR13" s="11"/>
      <c r="PZS13" s="11"/>
      <c r="PZT13" s="11"/>
      <c r="PZU13" s="11"/>
      <c r="PZV13" s="11"/>
      <c r="PZW13" s="11"/>
      <c r="PZX13" s="11"/>
      <c r="PZY13" s="11"/>
      <c r="PZZ13" s="11"/>
      <c r="QAA13" s="11"/>
      <c r="QAB13" s="11"/>
      <c r="QAC13" s="11"/>
      <c r="QAD13" s="11"/>
      <c r="QAE13" s="11"/>
      <c r="QAF13" s="11"/>
      <c r="QAG13" s="11"/>
      <c r="QAH13" s="11"/>
      <c r="QAI13" s="11"/>
      <c r="QAJ13" s="11"/>
      <c r="QAK13" s="11"/>
      <c r="QAL13" s="11"/>
      <c r="QAM13" s="11"/>
      <c r="QAN13" s="11"/>
      <c r="QAO13" s="11"/>
      <c r="QAP13" s="11"/>
      <c r="QAQ13" s="11"/>
      <c r="QAR13" s="11"/>
      <c r="QAS13" s="11"/>
      <c r="QAT13" s="11"/>
      <c r="QAU13" s="11"/>
      <c r="QAV13" s="11"/>
      <c r="QAW13" s="11"/>
      <c r="QAX13" s="11"/>
      <c r="QAY13" s="11"/>
      <c r="QAZ13" s="11"/>
      <c r="QBA13" s="11"/>
      <c r="QBB13" s="11"/>
      <c r="QBC13" s="11"/>
      <c r="QBD13" s="11"/>
      <c r="QBE13" s="11"/>
      <c r="QBF13" s="11"/>
      <c r="QBG13" s="11"/>
      <c r="QBH13" s="11"/>
      <c r="QBI13" s="11"/>
      <c r="QBJ13" s="11"/>
      <c r="QBK13" s="11"/>
      <c r="QBL13" s="11"/>
      <c r="QBM13" s="11"/>
      <c r="QBN13" s="11"/>
      <c r="QBO13" s="11"/>
      <c r="QBP13" s="11"/>
      <c r="QBQ13" s="11"/>
      <c r="QBR13" s="11"/>
      <c r="QBS13" s="11"/>
      <c r="QBT13" s="11"/>
      <c r="QBU13" s="11"/>
      <c r="QBV13" s="11"/>
      <c r="QBW13" s="11"/>
      <c r="QBX13" s="11"/>
      <c r="QBY13" s="11"/>
      <c r="QBZ13" s="11"/>
      <c r="QCA13" s="11"/>
      <c r="QCB13" s="11"/>
      <c r="QCC13" s="11"/>
      <c r="QCD13" s="11"/>
      <c r="QCE13" s="11"/>
      <c r="QCF13" s="11"/>
      <c r="QCG13" s="11"/>
      <c r="QCH13" s="11"/>
      <c r="QCI13" s="11"/>
      <c r="QCJ13" s="11"/>
      <c r="QCK13" s="11"/>
      <c r="QCL13" s="11"/>
      <c r="QCM13" s="11"/>
      <c r="QCN13" s="11"/>
      <c r="QCO13" s="11"/>
      <c r="QCP13" s="11"/>
      <c r="QCQ13" s="11"/>
      <c r="QCR13" s="11"/>
      <c r="QCS13" s="11"/>
      <c r="QCT13" s="11"/>
      <c r="QCU13" s="11"/>
      <c r="QCV13" s="11"/>
      <c r="QCW13" s="11"/>
      <c r="QCX13" s="11"/>
      <c r="QCY13" s="11"/>
      <c r="QCZ13" s="11"/>
      <c r="QDA13" s="11"/>
      <c r="QDB13" s="11"/>
      <c r="QDC13" s="11"/>
      <c r="QDD13" s="11"/>
      <c r="QDE13" s="11"/>
      <c r="QDF13" s="11"/>
      <c r="QDG13" s="11"/>
      <c r="QDH13" s="11"/>
      <c r="QDI13" s="11"/>
      <c r="QDJ13" s="11"/>
      <c r="QDK13" s="11"/>
      <c r="QDL13" s="11"/>
      <c r="QDM13" s="11"/>
      <c r="QDN13" s="11"/>
      <c r="QDO13" s="11"/>
      <c r="QDP13" s="11"/>
      <c r="QDQ13" s="11"/>
      <c r="QDR13" s="11"/>
      <c r="QDS13" s="11"/>
      <c r="QDT13" s="11"/>
      <c r="QDU13" s="11"/>
      <c r="QDV13" s="11"/>
      <c r="QDW13" s="11"/>
      <c r="QDX13" s="11"/>
      <c r="QDY13" s="11"/>
      <c r="QDZ13" s="11"/>
      <c r="QEA13" s="11"/>
      <c r="QEB13" s="11"/>
      <c r="QEC13" s="11"/>
      <c r="QED13" s="11"/>
      <c r="QEE13" s="11"/>
      <c r="QEF13" s="11"/>
      <c r="QEG13" s="11"/>
      <c r="QEH13" s="11"/>
      <c r="QEI13" s="11"/>
      <c r="QEJ13" s="11"/>
      <c r="QEK13" s="11"/>
      <c r="QEL13" s="11"/>
      <c r="QEM13" s="11"/>
      <c r="QEN13" s="11"/>
      <c r="QEO13" s="11"/>
      <c r="QEP13" s="11"/>
      <c r="QEQ13" s="11"/>
      <c r="QER13" s="11"/>
      <c r="QES13" s="11"/>
      <c r="QET13" s="11"/>
      <c r="QEU13" s="11"/>
      <c r="QEV13" s="11"/>
      <c r="QEW13" s="11"/>
      <c r="QEX13" s="11"/>
      <c r="QEY13" s="11"/>
      <c r="QEZ13" s="11"/>
      <c r="QFA13" s="11"/>
      <c r="QFB13" s="11"/>
      <c r="QFC13" s="11"/>
      <c r="QFD13" s="11"/>
      <c r="QFE13" s="11"/>
      <c r="QFF13" s="11"/>
      <c r="QFG13" s="11"/>
      <c r="QFH13" s="11"/>
      <c r="QFI13" s="11"/>
      <c r="QFJ13" s="11"/>
      <c r="QFK13" s="11"/>
      <c r="QFL13" s="11"/>
      <c r="QFM13" s="11"/>
      <c r="QFN13" s="11"/>
      <c r="QFO13" s="11"/>
      <c r="QFP13" s="11"/>
      <c r="QFQ13" s="11"/>
      <c r="QFR13" s="11"/>
      <c r="QFS13" s="11"/>
      <c r="QFT13" s="11"/>
      <c r="QFU13" s="11"/>
      <c r="QFV13" s="11"/>
      <c r="QFW13" s="11"/>
      <c r="QFX13" s="11"/>
      <c r="QFY13" s="11"/>
      <c r="QFZ13" s="11"/>
      <c r="QGA13" s="11"/>
      <c r="QGB13" s="11"/>
      <c r="QGC13" s="11"/>
      <c r="QGD13" s="11"/>
      <c r="QGE13" s="11"/>
      <c r="QGF13" s="11"/>
      <c r="QGG13" s="11"/>
      <c r="QGH13" s="11"/>
      <c r="QGI13" s="11"/>
      <c r="QGJ13" s="11"/>
      <c r="QGK13" s="11"/>
      <c r="QGL13" s="11"/>
      <c r="QGM13" s="11"/>
      <c r="QGN13" s="11"/>
      <c r="QGO13" s="11"/>
      <c r="QGP13" s="11"/>
      <c r="QGQ13" s="11"/>
      <c r="QGR13" s="11"/>
      <c r="QGS13" s="11"/>
      <c r="QGT13" s="11"/>
      <c r="QGU13" s="11"/>
      <c r="QGV13" s="11"/>
      <c r="QGW13" s="11"/>
      <c r="QGX13" s="11"/>
      <c r="QGY13" s="11"/>
      <c r="QGZ13" s="11"/>
      <c r="QHA13" s="11"/>
      <c r="QHB13" s="11"/>
      <c r="QHC13" s="11"/>
      <c r="QHD13" s="11"/>
      <c r="QHE13" s="11"/>
      <c r="QHF13" s="11"/>
      <c r="QHG13" s="11"/>
      <c r="QHH13" s="11"/>
      <c r="QHI13" s="11"/>
      <c r="QHJ13" s="11"/>
      <c r="QHK13" s="11"/>
      <c r="QHL13" s="11"/>
      <c r="QHM13" s="11"/>
      <c r="QHN13" s="11"/>
      <c r="QHO13" s="11"/>
      <c r="QHP13" s="11"/>
      <c r="QHQ13" s="11"/>
      <c r="QHR13" s="11"/>
      <c r="QHS13" s="11"/>
      <c r="QHT13" s="11"/>
      <c r="QHU13" s="11"/>
      <c r="QHV13" s="11"/>
      <c r="QHW13" s="11"/>
      <c r="QHX13" s="11"/>
      <c r="QHY13" s="11"/>
      <c r="QHZ13" s="11"/>
      <c r="QIA13" s="11"/>
      <c r="QIB13" s="11"/>
      <c r="QIC13" s="11"/>
      <c r="QID13" s="11"/>
      <c r="QIE13" s="11"/>
      <c r="QIF13" s="11"/>
      <c r="QIG13" s="11"/>
      <c r="QIH13" s="11"/>
      <c r="QII13" s="11"/>
      <c r="QIJ13" s="11"/>
      <c r="QIK13" s="11"/>
      <c r="QIL13" s="11"/>
      <c r="QIM13" s="11"/>
      <c r="QIN13" s="11"/>
      <c r="QIO13" s="11"/>
      <c r="QIP13" s="11"/>
      <c r="QIQ13" s="11"/>
      <c r="QIR13" s="11"/>
      <c r="QIS13" s="11"/>
      <c r="QIT13" s="11"/>
      <c r="QIU13" s="11"/>
      <c r="QIV13" s="11"/>
      <c r="QIW13" s="11"/>
      <c r="QIX13" s="11"/>
      <c r="QIY13" s="11"/>
      <c r="QIZ13" s="11"/>
      <c r="QJA13" s="11"/>
      <c r="QJB13" s="11"/>
      <c r="QJC13" s="11"/>
      <c r="QJD13" s="11"/>
      <c r="QJE13" s="11"/>
      <c r="QJF13" s="11"/>
      <c r="QJG13" s="11"/>
      <c r="QJH13" s="11"/>
      <c r="QJI13" s="11"/>
      <c r="QJJ13" s="11"/>
      <c r="QJK13" s="11"/>
      <c r="QJL13" s="11"/>
      <c r="QJM13" s="11"/>
      <c r="QJN13" s="11"/>
      <c r="QJO13" s="11"/>
      <c r="QJP13" s="11"/>
      <c r="QJQ13" s="11"/>
      <c r="QJR13" s="11"/>
      <c r="QJS13" s="11"/>
      <c r="QJT13" s="11"/>
      <c r="QJU13" s="11"/>
      <c r="QJV13" s="11"/>
      <c r="QJW13" s="11"/>
      <c r="QJX13" s="11"/>
      <c r="QJY13" s="11"/>
      <c r="QJZ13" s="11"/>
      <c r="QKA13" s="11"/>
      <c r="QKB13" s="11"/>
      <c r="QKC13" s="11"/>
      <c r="QKD13" s="11"/>
      <c r="QKE13" s="11"/>
      <c r="QKF13" s="11"/>
      <c r="QKG13" s="11"/>
      <c r="QKH13" s="11"/>
      <c r="QKI13" s="11"/>
      <c r="QKJ13" s="11"/>
      <c r="QKK13" s="11"/>
      <c r="QKL13" s="11"/>
      <c r="QKM13" s="11"/>
      <c r="QKN13" s="11"/>
      <c r="QKO13" s="11"/>
      <c r="QKP13" s="11"/>
      <c r="QKQ13" s="11"/>
      <c r="QKR13" s="11"/>
      <c r="QKS13" s="11"/>
      <c r="QKT13" s="11"/>
      <c r="QKU13" s="11"/>
      <c r="QKV13" s="11"/>
      <c r="QKW13" s="11"/>
      <c r="QKX13" s="11"/>
      <c r="QKY13" s="11"/>
      <c r="QKZ13" s="11"/>
      <c r="QLA13" s="11"/>
      <c r="QLB13" s="11"/>
      <c r="QLC13" s="11"/>
      <c r="QLD13" s="11"/>
      <c r="QLE13" s="11"/>
      <c r="QLF13" s="11"/>
      <c r="QLG13" s="11"/>
      <c r="QLH13" s="11"/>
      <c r="QLI13" s="11"/>
      <c r="QLJ13" s="11"/>
      <c r="QLK13" s="11"/>
      <c r="QLL13" s="11"/>
      <c r="QLM13" s="11"/>
      <c r="QLN13" s="11"/>
      <c r="QLO13" s="11"/>
      <c r="QLP13" s="11"/>
      <c r="QLQ13" s="11"/>
      <c r="QLR13" s="11"/>
      <c r="QLS13" s="11"/>
      <c r="QLT13" s="11"/>
      <c r="QLU13" s="11"/>
      <c r="QLV13" s="11"/>
      <c r="QLW13" s="11"/>
      <c r="QLX13" s="11"/>
      <c r="QLY13" s="11"/>
      <c r="QLZ13" s="11"/>
      <c r="QMA13" s="11"/>
      <c r="QMB13" s="11"/>
      <c r="QMC13" s="11"/>
      <c r="QMD13" s="11"/>
      <c r="QME13" s="11"/>
      <c r="QMF13" s="11"/>
      <c r="QMG13" s="11"/>
      <c r="QMH13" s="11"/>
      <c r="QMI13" s="11"/>
      <c r="QMJ13" s="11"/>
      <c r="QMK13" s="11"/>
      <c r="QML13" s="11"/>
      <c r="QMM13" s="11"/>
      <c r="QMN13" s="11"/>
      <c r="QMO13" s="11"/>
      <c r="QMP13" s="11"/>
      <c r="QMQ13" s="11"/>
      <c r="QMR13" s="11"/>
      <c r="QMS13" s="11"/>
      <c r="QMT13" s="11"/>
      <c r="QMU13" s="11"/>
      <c r="QMV13" s="11"/>
      <c r="QMW13" s="11"/>
      <c r="QMX13" s="11"/>
      <c r="QMY13" s="11"/>
      <c r="QMZ13" s="11"/>
      <c r="QNA13" s="11"/>
      <c r="QNB13" s="11"/>
      <c r="QNC13" s="11"/>
      <c r="QND13" s="11"/>
      <c r="QNE13" s="11"/>
      <c r="QNF13" s="11"/>
      <c r="QNG13" s="11"/>
      <c r="QNH13" s="11"/>
      <c r="QNI13" s="11"/>
      <c r="QNJ13" s="11"/>
      <c r="QNK13" s="11"/>
      <c r="QNL13" s="11"/>
      <c r="QNM13" s="11"/>
      <c r="QNN13" s="11"/>
      <c r="QNO13" s="11"/>
      <c r="QNP13" s="11"/>
      <c r="QNQ13" s="11"/>
      <c r="QNR13" s="11"/>
      <c r="QNS13" s="11"/>
      <c r="QNT13" s="11"/>
      <c r="QNU13" s="11"/>
      <c r="QNV13" s="11"/>
      <c r="QNW13" s="11"/>
      <c r="QNX13" s="11"/>
      <c r="QNY13" s="11"/>
      <c r="QNZ13" s="11"/>
      <c r="QOA13" s="11"/>
      <c r="QOB13" s="11"/>
      <c r="QOC13" s="11"/>
      <c r="QOD13" s="11"/>
      <c r="QOE13" s="11"/>
      <c r="QOF13" s="11"/>
      <c r="QOG13" s="11"/>
      <c r="QOH13" s="11"/>
      <c r="QOI13" s="11"/>
      <c r="QOJ13" s="11"/>
      <c r="QOK13" s="11"/>
      <c r="QOL13" s="11"/>
      <c r="QOM13" s="11"/>
      <c r="QON13" s="11"/>
      <c r="QOO13" s="11"/>
      <c r="QOP13" s="11"/>
      <c r="QOQ13" s="11"/>
      <c r="QOR13" s="11"/>
      <c r="QOS13" s="11"/>
      <c r="QOT13" s="11"/>
      <c r="QOU13" s="11"/>
      <c r="QOV13" s="11"/>
      <c r="QOW13" s="11"/>
      <c r="QOX13" s="11"/>
      <c r="QOY13" s="11"/>
      <c r="QOZ13" s="11"/>
      <c r="QPA13" s="11"/>
      <c r="QPB13" s="11"/>
      <c r="QPC13" s="11"/>
      <c r="QPD13" s="11"/>
      <c r="QPE13" s="11"/>
      <c r="QPF13" s="11"/>
      <c r="QPG13" s="11"/>
      <c r="QPH13" s="11"/>
      <c r="QPI13" s="11"/>
      <c r="QPJ13" s="11"/>
      <c r="QPK13" s="11"/>
      <c r="QPL13" s="11"/>
      <c r="QPM13" s="11"/>
      <c r="QPN13" s="11"/>
      <c r="QPO13" s="11"/>
      <c r="QPP13" s="11"/>
      <c r="QPQ13" s="11"/>
      <c r="QPR13" s="11"/>
      <c r="QPS13" s="11"/>
      <c r="QPT13" s="11"/>
      <c r="QPU13" s="11"/>
      <c r="QPV13" s="11"/>
      <c r="QPW13" s="11"/>
      <c r="QPX13" s="11"/>
      <c r="QPY13" s="11"/>
      <c r="QPZ13" s="11"/>
      <c r="QQA13" s="11"/>
      <c r="QQB13" s="11"/>
      <c r="QQC13" s="11"/>
      <c r="QQD13" s="11"/>
      <c r="QQE13" s="11"/>
      <c r="QQF13" s="11"/>
      <c r="QQG13" s="11"/>
      <c r="QQH13" s="11"/>
      <c r="QQI13" s="11"/>
      <c r="QQJ13" s="11"/>
      <c r="QQK13" s="11"/>
      <c r="QQL13" s="11"/>
      <c r="QQM13" s="11"/>
      <c r="QQN13" s="11"/>
      <c r="QQO13" s="11"/>
      <c r="QQP13" s="11"/>
      <c r="QQQ13" s="11"/>
      <c r="QQR13" s="11"/>
      <c r="QQS13" s="11"/>
      <c r="QQT13" s="11"/>
      <c r="QQU13" s="11"/>
      <c r="QQV13" s="11"/>
      <c r="QQW13" s="11"/>
      <c r="QQX13" s="11"/>
      <c r="QQY13" s="11"/>
      <c r="QQZ13" s="11"/>
      <c r="QRA13" s="11"/>
      <c r="QRB13" s="11"/>
      <c r="QRC13" s="11"/>
      <c r="QRD13" s="11"/>
      <c r="QRE13" s="11"/>
      <c r="QRF13" s="11"/>
      <c r="QRG13" s="11"/>
      <c r="QRH13" s="11"/>
      <c r="QRI13" s="11"/>
      <c r="QRJ13" s="11"/>
      <c r="QRK13" s="11"/>
      <c r="QRL13" s="11"/>
      <c r="QRM13" s="11"/>
      <c r="QRN13" s="11"/>
      <c r="QRO13" s="11"/>
      <c r="QRP13" s="11"/>
      <c r="QRQ13" s="11"/>
      <c r="QRR13" s="11"/>
      <c r="QRS13" s="11"/>
      <c r="QRT13" s="11"/>
      <c r="QRU13" s="11"/>
      <c r="QRV13" s="11"/>
      <c r="QRW13" s="11"/>
      <c r="QRX13" s="11"/>
      <c r="QRY13" s="11"/>
      <c r="QRZ13" s="11"/>
      <c r="QSA13" s="11"/>
      <c r="QSB13" s="11"/>
      <c r="QSC13" s="11"/>
      <c r="QSD13" s="11"/>
      <c r="QSE13" s="11"/>
      <c r="QSF13" s="11"/>
      <c r="QSG13" s="11"/>
      <c r="QSH13" s="11"/>
      <c r="QSI13" s="11"/>
      <c r="QSJ13" s="11"/>
      <c r="QSK13" s="11"/>
      <c r="QSL13" s="11"/>
      <c r="QSM13" s="11"/>
      <c r="QSN13" s="11"/>
      <c r="QSO13" s="11"/>
      <c r="QSP13" s="11"/>
      <c r="QSQ13" s="11"/>
      <c r="QSR13" s="11"/>
      <c r="QSS13" s="11"/>
      <c r="QST13" s="11"/>
      <c r="QSU13" s="11"/>
      <c r="QSV13" s="11"/>
      <c r="QSW13" s="11"/>
      <c r="QSX13" s="11"/>
      <c r="QSY13" s="11"/>
      <c r="QSZ13" s="11"/>
      <c r="QTA13" s="11"/>
      <c r="QTB13" s="11"/>
      <c r="QTC13" s="11"/>
      <c r="QTD13" s="11"/>
      <c r="QTE13" s="11"/>
      <c r="QTF13" s="11"/>
      <c r="QTG13" s="11"/>
      <c r="QTH13" s="11"/>
      <c r="QTI13" s="11"/>
      <c r="QTJ13" s="11"/>
      <c r="QTK13" s="11"/>
      <c r="QTL13" s="11"/>
      <c r="QTM13" s="11"/>
      <c r="QTN13" s="11"/>
      <c r="QTO13" s="11"/>
      <c r="QTP13" s="11"/>
      <c r="QTQ13" s="11"/>
      <c r="QTR13" s="11"/>
      <c r="QTS13" s="11"/>
      <c r="QTT13" s="11"/>
      <c r="QTU13" s="11"/>
      <c r="QTV13" s="11"/>
      <c r="QTW13" s="11"/>
      <c r="QTX13" s="11"/>
      <c r="QTY13" s="11"/>
      <c r="QTZ13" s="11"/>
      <c r="QUA13" s="11"/>
      <c r="QUB13" s="11"/>
      <c r="QUC13" s="11"/>
      <c r="QUD13" s="11"/>
      <c r="QUE13" s="11"/>
      <c r="QUF13" s="11"/>
      <c r="QUG13" s="11"/>
      <c r="QUH13" s="11"/>
      <c r="QUI13" s="11"/>
      <c r="QUJ13" s="11"/>
      <c r="QUK13" s="11"/>
      <c r="QUL13" s="11"/>
      <c r="QUM13" s="11"/>
      <c r="QUN13" s="11"/>
      <c r="QUO13" s="11"/>
      <c r="QUP13" s="11"/>
      <c r="QUQ13" s="11"/>
      <c r="QUR13" s="11"/>
      <c r="QUS13" s="11"/>
      <c r="QUT13" s="11"/>
      <c r="QUU13" s="11"/>
      <c r="QUV13" s="11"/>
      <c r="QUW13" s="11"/>
      <c r="QUX13" s="11"/>
      <c r="QUY13" s="11"/>
      <c r="QUZ13" s="11"/>
      <c r="QVA13" s="11"/>
      <c r="QVB13" s="11"/>
      <c r="QVC13" s="11"/>
      <c r="QVD13" s="11"/>
      <c r="QVE13" s="11"/>
      <c r="QVF13" s="11"/>
      <c r="QVG13" s="11"/>
      <c r="QVH13" s="11"/>
      <c r="QVI13" s="11"/>
      <c r="QVJ13" s="11"/>
      <c r="QVK13" s="11"/>
      <c r="QVL13" s="11"/>
      <c r="QVM13" s="11"/>
      <c r="QVN13" s="11"/>
      <c r="QVO13" s="11"/>
      <c r="QVP13" s="11"/>
      <c r="QVQ13" s="11"/>
      <c r="QVR13" s="11"/>
      <c r="QVS13" s="11"/>
      <c r="QVT13" s="11"/>
      <c r="QVU13" s="11"/>
      <c r="QVV13" s="11"/>
      <c r="QVW13" s="11"/>
      <c r="QVX13" s="11"/>
      <c r="QVY13" s="11"/>
      <c r="QVZ13" s="11"/>
      <c r="QWA13" s="11"/>
      <c r="QWB13" s="11"/>
      <c r="QWC13" s="11"/>
      <c r="QWD13" s="11"/>
      <c r="QWE13" s="11"/>
      <c r="QWF13" s="11"/>
      <c r="QWG13" s="11"/>
      <c r="QWH13" s="11"/>
      <c r="QWI13" s="11"/>
      <c r="QWJ13" s="11"/>
      <c r="QWK13" s="11"/>
      <c r="QWL13" s="11"/>
      <c r="QWM13" s="11"/>
      <c r="QWN13" s="11"/>
      <c r="QWO13" s="11"/>
      <c r="QWP13" s="11"/>
      <c r="QWQ13" s="11"/>
      <c r="QWR13" s="11"/>
      <c r="QWS13" s="11"/>
      <c r="QWT13" s="11"/>
      <c r="QWU13" s="11"/>
      <c r="QWV13" s="11"/>
      <c r="QWW13" s="11"/>
      <c r="QWX13" s="11"/>
      <c r="QWY13" s="11"/>
      <c r="QWZ13" s="11"/>
      <c r="QXA13" s="11"/>
      <c r="QXB13" s="11"/>
      <c r="QXC13" s="11"/>
      <c r="QXD13" s="11"/>
      <c r="QXE13" s="11"/>
      <c r="QXF13" s="11"/>
      <c r="QXG13" s="11"/>
      <c r="QXH13" s="11"/>
      <c r="QXI13" s="11"/>
      <c r="QXJ13" s="11"/>
      <c r="QXK13" s="11"/>
      <c r="QXL13" s="11"/>
      <c r="QXM13" s="11"/>
      <c r="QXN13" s="11"/>
      <c r="QXO13" s="11"/>
      <c r="QXP13" s="11"/>
      <c r="QXQ13" s="11"/>
      <c r="QXR13" s="11"/>
      <c r="QXS13" s="11"/>
      <c r="QXT13" s="11"/>
      <c r="QXU13" s="11"/>
      <c r="QXV13" s="11"/>
      <c r="QXW13" s="11"/>
      <c r="QXX13" s="11"/>
      <c r="QXY13" s="11"/>
      <c r="QXZ13" s="11"/>
      <c r="QYA13" s="11"/>
      <c r="QYB13" s="11"/>
      <c r="QYC13" s="11"/>
      <c r="QYD13" s="11"/>
      <c r="QYE13" s="11"/>
      <c r="QYF13" s="11"/>
      <c r="QYG13" s="11"/>
      <c r="QYH13" s="11"/>
      <c r="QYI13" s="11"/>
      <c r="QYJ13" s="11"/>
      <c r="QYK13" s="11"/>
      <c r="QYL13" s="11"/>
      <c r="QYM13" s="11"/>
      <c r="QYN13" s="11"/>
      <c r="QYO13" s="11"/>
      <c r="QYP13" s="11"/>
      <c r="QYQ13" s="11"/>
      <c r="QYR13" s="11"/>
      <c r="QYS13" s="11"/>
      <c r="QYT13" s="11"/>
      <c r="QYU13" s="11"/>
      <c r="QYV13" s="11"/>
      <c r="QYW13" s="11"/>
      <c r="QYX13" s="11"/>
      <c r="QYY13" s="11"/>
      <c r="QYZ13" s="11"/>
      <c r="QZA13" s="11"/>
      <c r="QZB13" s="11"/>
      <c r="QZC13" s="11"/>
      <c r="QZD13" s="11"/>
      <c r="QZE13" s="11"/>
      <c r="QZF13" s="11"/>
      <c r="QZG13" s="11"/>
      <c r="QZH13" s="11"/>
      <c r="QZI13" s="11"/>
      <c r="QZJ13" s="11"/>
      <c r="QZK13" s="11"/>
      <c r="QZL13" s="11"/>
      <c r="QZM13" s="11"/>
      <c r="QZN13" s="11"/>
      <c r="QZO13" s="11"/>
      <c r="QZP13" s="11"/>
      <c r="QZQ13" s="11"/>
      <c r="QZR13" s="11"/>
      <c r="QZS13" s="11"/>
      <c r="QZT13" s="11"/>
      <c r="QZU13" s="11"/>
      <c r="QZV13" s="11"/>
      <c r="QZW13" s="11"/>
      <c r="QZX13" s="11"/>
      <c r="QZY13" s="11"/>
      <c r="QZZ13" s="11"/>
      <c r="RAA13" s="11"/>
      <c r="RAB13" s="11"/>
      <c r="RAC13" s="11"/>
      <c r="RAD13" s="11"/>
      <c r="RAE13" s="11"/>
      <c r="RAF13" s="11"/>
      <c r="RAG13" s="11"/>
      <c r="RAH13" s="11"/>
      <c r="RAI13" s="11"/>
      <c r="RAJ13" s="11"/>
      <c r="RAK13" s="11"/>
      <c r="RAL13" s="11"/>
      <c r="RAM13" s="11"/>
      <c r="RAN13" s="11"/>
      <c r="RAO13" s="11"/>
      <c r="RAP13" s="11"/>
      <c r="RAQ13" s="11"/>
      <c r="RAR13" s="11"/>
      <c r="RAS13" s="11"/>
      <c r="RAT13" s="11"/>
      <c r="RAU13" s="11"/>
      <c r="RAV13" s="11"/>
      <c r="RAW13" s="11"/>
      <c r="RAX13" s="11"/>
      <c r="RAY13" s="11"/>
      <c r="RAZ13" s="11"/>
      <c r="RBA13" s="11"/>
      <c r="RBB13" s="11"/>
      <c r="RBC13" s="11"/>
      <c r="RBD13" s="11"/>
      <c r="RBE13" s="11"/>
      <c r="RBF13" s="11"/>
      <c r="RBG13" s="11"/>
      <c r="RBH13" s="11"/>
      <c r="RBI13" s="11"/>
      <c r="RBJ13" s="11"/>
      <c r="RBK13" s="11"/>
      <c r="RBL13" s="11"/>
      <c r="RBM13" s="11"/>
      <c r="RBN13" s="11"/>
      <c r="RBO13" s="11"/>
      <c r="RBP13" s="11"/>
      <c r="RBQ13" s="11"/>
      <c r="RBR13" s="11"/>
      <c r="RBS13" s="11"/>
      <c r="RBT13" s="11"/>
      <c r="RBU13" s="11"/>
      <c r="RBV13" s="11"/>
      <c r="RBW13" s="11"/>
      <c r="RBX13" s="11"/>
      <c r="RBY13" s="11"/>
      <c r="RBZ13" s="11"/>
      <c r="RCA13" s="11"/>
      <c r="RCB13" s="11"/>
      <c r="RCC13" s="11"/>
      <c r="RCD13" s="11"/>
      <c r="RCE13" s="11"/>
      <c r="RCF13" s="11"/>
      <c r="RCG13" s="11"/>
      <c r="RCH13" s="11"/>
      <c r="RCI13" s="11"/>
      <c r="RCJ13" s="11"/>
      <c r="RCK13" s="11"/>
      <c r="RCL13" s="11"/>
      <c r="RCM13" s="11"/>
      <c r="RCN13" s="11"/>
      <c r="RCO13" s="11"/>
      <c r="RCP13" s="11"/>
      <c r="RCQ13" s="11"/>
      <c r="RCR13" s="11"/>
      <c r="RCS13" s="11"/>
      <c r="RCT13" s="11"/>
      <c r="RCU13" s="11"/>
      <c r="RCV13" s="11"/>
      <c r="RCW13" s="11"/>
      <c r="RCX13" s="11"/>
      <c r="RCY13" s="11"/>
      <c r="RCZ13" s="11"/>
      <c r="RDA13" s="11"/>
      <c r="RDB13" s="11"/>
      <c r="RDC13" s="11"/>
      <c r="RDD13" s="11"/>
      <c r="RDE13" s="11"/>
      <c r="RDF13" s="11"/>
      <c r="RDG13" s="11"/>
      <c r="RDH13" s="11"/>
      <c r="RDI13" s="11"/>
      <c r="RDJ13" s="11"/>
      <c r="RDK13" s="11"/>
      <c r="RDL13" s="11"/>
      <c r="RDM13" s="11"/>
      <c r="RDN13" s="11"/>
      <c r="RDO13" s="11"/>
      <c r="RDP13" s="11"/>
      <c r="RDQ13" s="11"/>
      <c r="RDR13" s="11"/>
      <c r="RDS13" s="11"/>
      <c r="RDT13" s="11"/>
      <c r="RDU13" s="11"/>
      <c r="RDV13" s="11"/>
      <c r="RDW13" s="11"/>
      <c r="RDX13" s="11"/>
      <c r="RDY13" s="11"/>
      <c r="RDZ13" s="11"/>
      <c r="REA13" s="11"/>
      <c r="REB13" s="11"/>
      <c r="REC13" s="11"/>
      <c r="RED13" s="11"/>
      <c r="REE13" s="11"/>
      <c r="REF13" s="11"/>
      <c r="REG13" s="11"/>
      <c r="REH13" s="11"/>
      <c r="REI13" s="11"/>
      <c r="REJ13" s="11"/>
      <c r="REK13" s="11"/>
      <c r="REL13" s="11"/>
      <c r="REM13" s="11"/>
      <c r="REN13" s="11"/>
      <c r="REO13" s="11"/>
      <c r="REP13" s="11"/>
      <c r="REQ13" s="11"/>
      <c r="RER13" s="11"/>
      <c r="RES13" s="11"/>
      <c r="RET13" s="11"/>
      <c r="REU13" s="11"/>
      <c r="REV13" s="11"/>
      <c r="REW13" s="11"/>
      <c r="REX13" s="11"/>
      <c r="REY13" s="11"/>
      <c r="REZ13" s="11"/>
      <c r="RFA13" s="11"/>
      <c r="RFB13" s="11"/>
      <c r="RFC13" s="11"/>
      <c r="RFD13" s="11"/>
      <c r="RFE13" s="11"/>
      <c r="RFF13" s="11"/>
      <c r="RFG13" s="11"/>
      <c r="RFH13" s="11"/>
      <c r="RFI13" s="11"/>
      <c r="RFJ13" s="11"/>
      <c r="RFK13" s="11"/>
      <c r="RFL13" s="11"/>
      <c r="RFM13" s="11"/>
      <c r="RFN13" s="11"/>
      <c r="RFO13" s="11"/>
      <c r="RFP13" s="11"/>
      <c r="RFQ13" s="11"/>
      <c r="RFR13" s="11"/>
      <c r="RFS13" s="11"/>
      <c r="RFT13" s="11"/>
      <c r="RFU13" s="11"/>
      <c r="RFV13" s="11"/>
      <c r="RFW13" s="11"/>
      <c r="RFX13" s="11"/>
      <c r="RFY13" s="11"/>
      <c r="RFZ13" s="11"/>
      <c r="RGA13" s="11"/>
      <c r="RGB13" s="11"/>
      <c r="RGC13" s="11"/>
      <c r="RGD13" s="11"/>
      <c r="RGE13" s="11"/>
      <c r="RGF13" s="11"/>
      <c r="RGG13" s="11"/>
      <c r="RGH13" s="11"/>
      <c r="RGI13" s="11"/>
      <c r="RGJ13" s="11"/>
      <c r="RGK13" s="11"/>
      <c r="RGL13" s="11"/>
      <c r="RGM13" s="11"/>
      <c r="RGN13" s="11"/>
      <c r="RGO13" s="11"/>
      <c r="RGP13" s="11"/>
      <c r="RGQ13" s="11"/>
      <c r="RGR13" s="11"/>
      <c r="RGS13" s="11"/>
      <c r="RGT13" s="11"/>
      <c r="RGU13" s="11"/>
      <c r="RGV13" s="11"/>
      <c r="RGW13" s="11"/>
      <c r="RGX13" s="11"/>
      <c r="RGY13" s="11"/>
      <c r="RGZ13" s="11"/>
      <c r="RHA13" s="11"/>
      <c r="RHB13" s="11"/>
      <c r="RHC13" s="11"/>
      <c r="RHD13" s="11"/>
      <c r="RHE13" s="11"/>
      <c r="RHF13" s="11"/>
      <c r="RHG13" s="11"/>
      <c r="RHH13" s="11"/>
      <c r="RHI13" s="11"/>
      <c r="RHJ13" s="11"/>
      <c r="RHK13" s="11"/>
      <c r="RHL13" s="11"/>
      <c r="RHM13" s="11"/>
      <c r="RHN13" s="11"/>
      <c r="RHO13" s="11"/>
      <c r="RHP13" s="11"/>
      <c r="RHQ13" s="11"/>
      <c r="RHR13" s="11"/>
      <c r="RHS13" s="11"/>
      <c r="RHT13" s="11"/>
      <c r="RHU13" s="11"/>
      <c r="RHV13" s="11"/>
      <c r="RHW13" s="11"/>
      <c r="RHX13" s="11"/>
      <c r="RHY13" s="11"/>
      <c r="RHZ13" s="11"/>
      <c r="RIA13" s="11"/>
      <c r="RIB13" s="11"/>
      <c r="RIC13" s="11"/>
      <c r="RID13" s="11"/>
      <c r="RIE13" s="11"/>
      <c r="RIF13" s="11"/>
      <c r="RIG13" s="11"/>
      <c r="RIH13" s="11"/>
      <c r="RII13" s="11"/>
      <c r="RIJ13" s="11"/>
      <c r="RIK13" s="11"/>
      <c r="RIL13" s="11"/>
      <c r="RIM13" s="11"/>
      <c r="RIN13" s="11"/>
      <c r="RIO13" s="11"/>
      <c r="RIP13" s="11"/>
      <c r="RIQ13" s="11"/>
      <c r="RIR13" s="11"/>
      <c r="RIS13" s="11"/>
      <c r="RIT13" s="11"/>
      <c r="RIU13" s="11"/>
      <c r="RIV13" s="11"/>
      <c r="RIW13" s="11"/>
      <c r="RIX13" s="11"/>
      <c r="RIY13" s="11"/>
      <c r="RIZ13" s="11"/>
      <c r="RJA13" s="11"/>
      <c r="RJB13" s="11"/>
      <c r="RJC13" s="11"/>
      <c r="RJD13" s="11"/>
      <c r="RJE13" s="11"/>
      <c r="RJF13" s="11"/>
      <c r="RJG13" s="11"/>
      <c r="RJH13" s="11"/>
      <c r="RJI13" s="11"/>
      <c r="RJJ13" s="11"/>
      <c r="RJK13" s="11"/>
      <c r="RJL13" s="11"/>
      <c r="RJM13" s="11"/>
      <c r="RJN13" s="11"/>
      <c r="RJO13" s="11"/>
      <c r="RJP13" s="11"/>
      <c r="RJQ13" s="11"/>
      <c r="RJR13" s="11"/>
      <c r="RJS13" s="11"/>
      <c r="RJT13" s="11"/>
      <c r="RJU13" s="11"/>
      <c r="RJV13" s="11"/>
      <c r="RJW13" s="11"/>
      <c r="RJX13" s="11"/>
      <c r="RJY13" s="11"/>
      <c r="RJZ13" s="11"/>
      <c r="RKA13" s="11"/>
      <c r="RKB13" s="11"/>
      <c r="RKC13" s="11"/>
      <c r="RKD13" s="11"/>
      <c r="RKE13" s="11"/>
      <c r="RKF13" s="11"/>
      <c r="RKG13" s="11"/>
      <c r="RKH13" s="11"/>
      <c r="RKI13" s="11"/>
      <c r="RKJ13" s="11"/>
      <c r="RKK13" s="11"/>
      <c r="RKL13" s="11"/>
      <c r="RKM13" s="11"/>
      <c r="RKN13" s="11"/>
      <c r="RKO13" s="11"/>
      <c r="RKP13" s="11"/>
      <c r="RKQ13" s="11"/>
      <c r="RKR13" s="11"/>
      <c r="RKS13" s="11"/>
      <c r="RKT13" s="11"/>
      <c r="RKU13" s="11"/>
      <c r="RKV13" s="11"/>
      <c r="RKW13" s="11"/>
      <c r="RKX13" s="11"/>
      <c r="RKY13" s="11"/>
      <c r="RKZ13" s="11"/>
      <c r="RLA13" s="11"/>
      <c r="RLB13" s="11"/>
      <c r="RLC13" s="11"/>
      <c r="RLD13" s="11"/>
      <c r="RLE13" s="11"/>
      <c r="RLF13" s="11"/>
      <c r="RLG13" s="11"/>
      <c r="RLH13" s="11"/>
      <c r="RLI13" s="11"/>
      <c r="RLJ13" s="11"/>
      <c r="RLK13" s="11"/>
      <c r="RLL13" s="11"/>
      <c r="RLM13" s="11"/>
      <c r="RLN13" s="11"/>
      <c r="RLO13" s="11"/>
      <c r="RLP13" s="11"/>
      <c r="RLQ13" s="11"/>
      <c r="RLR13" s="11"/>
      <c r="RLS13" s="11"/>
      <c r="RLT13" s="11"/>
      <c r="RLU13" s="11"/>
      <c r="RLV13" s="11"/>
      <c r="RLW13" s="11"/>
      <c r="RLX13" s="11"/>
      <c r="RLY13" s="11"/>
      <c r="RLZ13" s="11"/>
      <c r="RMA13" s="11"/>
      <c r="RMB13" s="11"/>
      <c r="RMC13" s="11"/>
      <c r="RMD13" s="11"/>
      <c r="RME13" s="11"/>
      <c r="RMF13" s="11"/>
      <c r="RMG13" s="11"/>
      <c r="RMH13" s="11"/>
      <c r="RMI13" s="11"/>
      <c r="RMJ13" s="11"/>
      <c r="RMK13" s="11"/>
      <c r="RML13" s="11"/>
      <c r="RMM13" s="11"/>
      <c r="RMN13" s="11"/>
      <c r="RMO13" s="11"/>
      <c r="RMP13" s="11"/>
      <c r="RMQ13" s="11"/>
      <c r="RMR13" s="11"/>
      <c r="RMS13" s="11"/>
      <c r="RMT13" s="11"/>
      <c r="RMU13" s="11"/>
      <c r="RMV13" s="11"/>
      <c r="RMW13" s="11"/>
      <c r="RMX13" s="11"/>
      <c r="RMY13" s="11"/>
      <c r="RMZ13" s="11"/>
      <c r="RNA13" s="11"/>
      <c r="RNB13" s="11"/>
      <c r="RNC13" s="11"/>
      <c r="RND13" s="11"/>
      <c r="RNE13" s="11"/>
      <c r="RNF13" s="11"/>
      <c r="RNG13" s="11"/>
      <c r="RNH13" s="11"/>
      <c r="RNI13" s="11"/>
      <c r="RNJ13" s="11"/>
      <c r="RNK13" s="11"/>
      <c r="RNL13" s="11"/>
      <c r="RNM13" s="11"/>
      <c r="RNN13" s="11"/>
      <c r="RNO13" s="11"/>
      <c r="RNP13" s="11"/>
      <c r="RNQ13" s="11"/>
      <c r="RNR13" s="11"/>
      <c r="RNS13" s="11"/>
      <c r="RNT13" s="11"/>
      <c r="RNU13" s="11"/>
      <c r="RNV13" s="11"/>
      <c r="RNW13" s="11"/>
      <c r="RNX13" s="11"/>
      <c r="RNY13" s="11"/>
      <c r="RNZ13" s="11"/>
      <c r="ROA13" s="11"/>
      <c r="ROB13" s="11"/>
      <c r="ROC13" s="11"/>
      <c r="ROD13" s="11"/>
      <c r="ROE13" s="11"/>
      <c r="ROF13" s="11"/>
      <c r="ROG13" s="11"/>
      <c r="ROH13" s="11"/>
      <c r="ROI13" s="11"/>
      <c r="ROJ13" s="11"/>
      <c r="ROK13" s="11"/>
      <c r="ROL13" s="11"/>
      <c r="ROM13" s="11"/>
      <c r="RON13" s="11"/>
      <c r="ROO13" s="11"/>
      <c r="ROP13" s="11"/>
      <c r="ROQ13" s="11"/>
      <c r="ROR13" s="11"/>
      <c r="ROS13" s="11"/>
      <c r="ROT13" s="11"/>
      <c r="ROU13" s="11"/>
      <c r="ROV13" s="11"/>
      <c r="ROW13" s="11"/>
      <c r="ROX13" s="11"/>
      <c r="ROY13" s="11"/>
      <c r="ROZ13" s="11"/>
      <c r="RPA13" s="11"/>
      <c r="RPB13" s="11"/>
      <c r="RPC13" s="11"/>
      <c r="RPD13" s="11"/>
      <c r="RPE13" s="11"/>
      <c r="RPF13" s="11"/>
      <c r="RPG13" s="11"/>
      <c r="RPH13" s="11"/>
      <c r="RPI13" s="11"/>
      <c r="RPJ13" s="11"/>
      <c r="RPK13" s="11"/>
      <c r="RPL13" s="11"/>
      <c r="RPM13" s="11"/>
      <c r="RPN13" s="11"/>
      <c r="RPO13" s="11"/>
      <c r="RPP13" s="11"/>
      <c r="RPQ13" s="11"/>
      <c r="RPR13" s="11"/>
      <c r="RPS13" s="11"/>
      <c r="RPT13" s="11"/>
      <c r="RPU13" s="11"/>
      <c r="RPV13" s="11"/>
      <c r="RPW13" s="11"/>
      <c r="RPX13" s="11"/>
      <c r="RPY13" s="11"/>
      <c r="RPZ13" s="11"/>
      <c r="RQA13" s="11"/>
      <c r="RQB13" s="11"/>
      <c r="RQC13" s="11"/>
      <c r="RQD13" s="11"/>
      <c r="RQE13" s="11"/>
      <c r="RQF13" s="11"/>
      <c r="RQG13" s="11"/>
      <c r="RQH13" s="11"/>
      <c r="RQI13" s="11"/>
      <c r="RQJ13" s="11"/>
      <c r="RQK13" s="11"/>
      <c r="RQL13" s="11"/>
      <c r="RQM13" s="11"/>
      <c r="RQN13" s="11"/>
      <c r="RQO13" s="11"/>
      <c r="RQP13" s="11"/>
      <c r="RQQ13" s="11"/>
      <c r="RQR13" s="11"/>
      <c r="RQS13" s="11"/>
      <c r="RQT13" s="11"/>
      <c r="RQU13" s="11"/>
      <c r="RQV13" s="11"/>
      <c r="RQW13" s="11"/>
      <c r="RQX13" s="11"/>
      <c r="RQY13" s="11"/>
      <c r="RQZ13" s="11"/>
      <c r="RRA13" s="11"/>
      <c r="RRB13" s="11"/>
      <c r="RRC13" s="11"/>
      <c r="RRD13" s="11"/>
      <c r="RRE13" s="11"/>
      <c r="RRF13" s="11"/>
      <c r="RRG13" s="11"/>
      <c r="RRH13" s="11"/>
      <c r="RRI13" s="11"/>
      <c r="RRJ13" s="11"/>
      <c r="RRK13" s="11"/>
      <c r="RRL13" s="11"/>
      <c r="RRM13" s="11"/>
      <c r="RRN13" s="11"/>
      <c r="RRO13" s="11"/>
      <c r="RRP13" s="11"/>
      <c r="RRQ13" s="11"/>
      <c r="RRR13" s="11"/>
      <c r="RRS13" s="11"/>
      <c r="RRT13" s="11"/>
      <c r="RRU13" s="11"/>
      <c r="RRV13" s="11"/>
      <c r="RRW13" s="11"/>
      <c r="RRX13" s="11"/>
      <c r="RRY13" s="11"/>
      <c r="RRZ13" s="11"/>
      <c r="RSA13" s="11"/>
      <c r="RSB13" s="11"/>
      <c r="RSC13" s="11"/>
      <c r="RSD13" s="11"/>
      <c r="RSE13" s="11"/>
      <c r="RSF13" s="11"/>
      <c r="RSG13" s="11"/>
      <c r="RSH13" s="11"/>
      <c r="RSI13" s="11"/>
      <c r="RSJ13" s="11"/>
      <c r="RSK13" s="11"/>
      <c r="RSL13" s="11"/>
      <c r="RSM13" s="11"/>
      <c r="RSN13" s="11"/>
      <c r="RSO13" s="11"/>
      <c r="RSP13" s="11"/>
      <c r="RSQ13" s="11"/>
      <c r="RSR13" s="11"/>
      <c r="RSS13" s="11"/>
      <c r="RST13" s="11"/>
      <c r="RSU13" s="11"/>
      <c r="RSV13" s="11"/>
      <c r="RSW13" s="11"/>
      <c r="RSX13" s="11"/>
      <c r="RSY13" s="11"/>
      <c r="RSZ13" s="11"/>
      <c r="RTA13" s="11"/>
      <c r="RTB13" s="11"/>
      <c r="RTC13" s="11"/>
      <c r="RTD13" s="11"/>
      <c r="RTE13" s="11"/>
      <c r="RTF13" s="11"/>
      <c r="RTG13" s="11"/>
      <c r="RTH13" s="11"/>
      <c r="RTI13" s="11"/>
      <c r="RTJ13" s="11"/>
      <c r="RTK13" s="11"/>
      <c r="RTL13" s="11"/>
      <c r="RTM13" s="11"/>
      <c r="RTN13" s="11"/>
      <c r="RTO13" s="11"/>
      <c r="RTP13" s="11"/>
      <c r="RTQ13" s="11"/>
      <c r="RTR13" s="11"/>
      <c r="RTS13" s="11"/>
      <c r="RTT13" s="11"/>
      <c r="RTU13" s="11"/>
      <c r="RTV13" s="11"/>
      <c r="RTW13" s="11"/>
      <c r="RTX13" s="11"/>
      <c r="RTY13" s="11"/>
      <c r="RTZ13" s="11"/>
      <c r="RUA13" s="11"/>
      <c r="RUB13" s="11"/>
      <c r="RUC13" s="11"/>
      <c r="RUD13" s="11"/>
      <c r="RUE13" s="11"/>
      <c r="RUF13" s="11"/>
      <c r="RUG13" s="11"/>
      <c r="RUH13" s="11"/>
      <c r="RUI13" s="11"/>
      <c r="RUJ13" s="11"/>
      <c r="RUK13" s="11"/>
      <c r="RUL13" s="11"/>
      <c r="RUM13" s="11"/>
      <c r="RUN13" s="11"/>
      <c r="RUO13" s="11"/>
      <c r="RUP13" s="11"/>
      <c r="RUQ13" s="11"/>
      <c r="RUR13" s="11"/>
      <c r="RUS13" s="11"/>
      <c r="RUT13" s="11"/>
      <c r="RUU13" s="11"/>
      <c r="RUV13" s="11"/>
      <c r="RUW13" s="11"/>
      <c r="RUX13" s="11"/>
      <c r="RUY13" s="11"/>
      <c r="RUZ13" s="11"/>
      <c r="RVA13" s="11"/>
      <c r="RVB13" s="11"/>
      <c r="RVC13" s="11"/>
      <c r="RVD13" s="11"/>
      <c r="RVE13" s="11"/>
      <c r="RVF13" s="11"/>
      <c r="RVG13" s="11"/>
      <c r="RVH13" s="11"/>
      <c r="RVI13" s="11"/>
      <c r="RVJ13" s="11"/>
      <c r="RVK13" s="11"/>
      <c r="RVL13" s="11"/>
      <c r="RVM13" s="11"/>
      <c r="RVN13" s="11"/>
      <c r="RVO13" s="11"/>
      <c r="RVP13" s="11"/>
      <c r="RVQ13" s="11"/>
      <c r="RVR13" s="11"/>
      <c r="RVS13" s="11"/>
      <c r="RVT13" s="11"/>
      <c r="RVU13" s="11"/>
      <c r="RVV13" s="11"/>
      <c r="RVW13" s="11"/>
      <c r="RVX13" s="11"/>
      <c r="RVY13" s="11"/>
      <c r="RVZ13" s="11"/>
      <c r="RWA13" s="11"/>
      <c r="RWB13" s="11"/>
      <c r="RWC13" s="11"/>
      <c r="RWD13" s="11"/>
      <c r="RWE13" s="11"/>
      <c r="RWF13" s="11"/>
      <c r="RWG13" s="11"/>
      <c r="RWH13" s="11"/>
      <c r="RWI13" s="11"/>
      <c r="RWJ13" s="11"/>
      <c r="RWK13" s="11"/>
      <c r="RWL13" s="11"/>
      <c r="RWM13" s="11"/>
      <c r="RWN13" s="11"/>
      <c r="RWO13" s="11"/>
      <c r="RWP13" s="11"/>
      <c r="RWQ13" s="11"/>
      <c r="RWR13" s="11"/>
      <c r="RWS13" s="11"/>
      <c r="RWT13" s="11"/>
      <c r="RWU13" s="11"/>
      <c r="RWV13" s="11"/>
      <c r="RWW13" s="11"/>
      <c r="RWX13" s="11"/>
      <c r="RWY13" s="11"/>
      <c r="RWZ13" s="11"/>
      <c r="RXA13" s="11"/>
      <c r="RXB13" s="11"/>
      <c r="RXC13" s="11"/>
      <c r="RXD13" s="11"/>
      <c r="RXE13" s="11"/>
      <c r="RXF13" s="11"/>
      <c r="RXG13" s="11"/>
      <c r="RXH13" s="11"/>
      <c r="RXI13" s="11"/>
      <c r="RXJ13" s="11"/>
      <c r="RXK13" s="11"/>
      <c r="RXL13" s="11"/>
      <c r="RXM13" s="11"/>
      <c r="RXN13" s="11"/>
      <c r="RXO13" s="11"/>
      <c r="RXP13" s="11"/>
      <c r="RXQ13" s="11"/>
      <c r="RXR13" s="11"/>
      <c r="RXS13" s="11"/>
      <c r="RXT13" s="11"/>
      <c r="RXU13" s="11"/>
      <c r="RXV13" s="11"/>
      <c r="RXW13" s="11"/>
      <c r="RXX13" s="11"/>
      <c r="RXY13" s="11"/>
      <c r="RXZ13" s="11"/>
      <c r="RYA13" s="11"/>
      <c r="RYB13" s="11"/>
      <c r="RYC13" s="11"/>
      <c r="RYD13" s="11"/>
      <c r="RYE13" s="11"/>
      <c r="RYF13" s="11"/>
      <c r="RYG13" s="11"/>
      <c r="RYH13" s="11"/>
      <c r="RYI13" s="11"/>
      <c r="RYJ13" s="11"/>
      <c r="RYK13" s="11"/>
      <c r="RYL13" s="11"/>
      <c r="RYM13" s="11"/>
      <c r="RYN13" s="11"/>
      <c r="RYO13" s="11"/>
      <c r="RYP13" s="11"/>
      <c r="RYQ13" s="11"/>
      <c r="RYR13" s="11"/>
      <c r="RYS13" s="11"/>
      <c r="RYT13" s="11"/>
      <c r="RYU13" s="11"/>
      <c r="RYV13" s="11"/>
      <c r="RYW13" s="11"/>
      <c r="RYX13" s="11"/>
      <c r="RYY13" s="11"/>
      <c r="RYZ13" s="11"/>
      <c r="RZA13" s="11"/>
      <c r="RZB13" s="11"/>
      <c r="RZC13" s="11"/>
      <c r="RZD13" s="11"/>
      <c r="RZE13" s="11"/>
      <c r="RZF13" s="11"/>
      <c r="RZG13" s="11"/>
      <c r="RZH13" s="11"/>
      <c r="RZI13" s="11"/>
      <c r="RZJ13" s="11"/>
      <c r="RZK13" s="11"/>
      <c r="RZL13" s="11"/>
      <c r="RZM13" s="11"/>
      <c r="RZN13" s="11"/>
      <c r="RZO13" s="11"/>
      <c r="RZP13" s="11"/>
      <c r="RZQ13" s="11"/>
      <c r="RZR13" s="11"/>
      <c r="RZS13" s="11"/>
      <c r="RZT13" s="11"/>
      <c r="RZU13" s="11"/>
      <c r="RZV13" s="11"/>
      <c r="RZW13" s="11"/>
      <c r="RZX13" s="11"/>
      <c r="RZY13" s="11"/>
      <c r="RZZ13" s="11"/>
      <c r="SAA13" s="11"/>
      <c r="SAB13" s="11"/>
      <c r="SAC13" s="11"/>
      <c r="SAD13" s="11"/>
      <c r="SAE13" s="11"/>
      <c r="SAF13" s="11"/>
      <c r="SAG13" s="11"/>
      <c r="SAH13" s="11"/>
      <c r="SAI13" s="11"/>
      <c r="SAJ13" s="11"/>
      <c r="SAK13" s="11"/>
      <c r="SAL13" s="11"/>
      <c r="SAM13" s="11"/>
      <c r="SAN13" s="11"/>
      <c r="SAO13" s="11"/>
      <c r="SAP13" s="11"/>
      <c r="SAQ13" s="11"/>
      <c r="SAR13" s="11"/>
      <c r="SAS13" s="11"/>
      <c r="SAT13" s="11"/>
      <c r="SAU13" s="11"/>
      <c r="SAV13" s="11"/>
      <c r="SAW13" s="11"/>
      <c r="SAX13" s="11"/>
      <c r="SAY13" s="11"/>
      <c r="SAZ13" s="11"/>
      <c r="SBA13" s="11"/>
      <c r="SBB13" s="11"/>
      <c r="SBC13" s="11"/>
      <c r="SBD13" s="11"/>
      <c r="SBE13" s="11"/>
      <c r="SBF13" s="11"/>
      <c r="SBG13" s="11"/>
      <c r="SBH13" s="11"/>
      <c r="SBI13" s="11"/>
      <c r="SBJ13" s="11"/>
      <c r="SBK13" s="11"/>
      <c r="SBL13" s="11"/>
      <c r="SBM13" s="11"/>
      <c r="SBN13" s="11"/>
      <c r="SBO13" s="11"/>
      <c r="SBP13" s="11"/>
      <c r="SBQ13" s="11"/>
      <c r="SBR13" s="11"/>
      <c r="SBS13" s="11"/>
      <c r="SBT13" s="11"/>
      <c r="SBU13" s="11"/>
      <c r="SBV13" s="11"/>
      <c r="SBW13" s="11"/>
      <c r="SBX13" s="11"/>
      <c r="SBY13" s="11"/>
      <c r="SBZ13" s="11"/>
      <c r="SCA13" s="11"/>
      <c r="SCB13" s="11"/>
      <c r="SCC13" s="11"/>
      <c r="SCD13" s="11"/>
      <c r="SCE13" s="11"/>
      <c r="SCF13" s="11"/>
      <c r="SCG13" s="11"/>
      <c r="SCH13" s="11"/>
      <c r="SCI13" s="11"/>
      <c r="SCJ13" s="11"/>
      <c r="SCK13" s="11"/>
      <c r="SCL13" s="11"/>
      <c r="SCM13" s="11"/>
      <c r="SCN13" s="11"/>
      <c r="SCO13" s="11"/>
      <c r="SCP13" s="11"/>
      <c r="SCQ13" s="11"/>
      <c r="SCR13" s="11"/>
      <c r="SCS13" s="11"/>
      <c r="SCT13" s="11"/>
      <c r="SCU13" s="11"/>
      <c r="SCV13" s="11"/>
      <c r="SCW13" s="11"/>
      <c r="SCX13" s="11"/>
      <c r="SCY13" s="11"/>
      <c r="SCZ13" s="11"/>
      <c r="SDA13" s="11"/>
      <c r="SDB13" s="11"/>
      <c r="SDC13" s="11"/>
      <c r="SDD13" s="11"/>
      <c r="SDE13" s="11"/>
      <c r="SDF13" s="11"/>
      <c r="SDG13" s="11"/>
      <c r="SDH13" s="11"/>
      <c r="SDI13" s="11"/>
      <c r="SDJ13" s="11"/>
      <c r="SDK13" s="11"/>
      <c r="SDL13" s="11"/>
      <c r="SDM13" s="11"/>
      <c r="SDN13" s="11"/>
      <c r="SDO13" s="11"/>
      <c r="SDP13" s="11"/>
      <c r="SDQ13" s="11"/>
      <c r="SDR13" s="11"/>
      <c r="SDS13" s="11"/>
      <c r="SDT13" s="11"/>
      <c r="SDU13" s="11"/>
      <c r="SDV13" s="11"/>
      <c r="SDW13" s="11"/>
      <c r="SDX13" s="11"/>
      <c r="SDY13" s="11"/>
      <c r="SDZ13" s="11"/>
      <c r="SEA13" s="11"/>
      <c r="SEB13" s="11"/>
      <c r="SEC13" s="11"/>
      <c r="SED13" s="11"/>
      <c r="SEE13" s="11"/>
      <c r="SEF13" s="11"/>
      <c r="SEG13" s="11"/>
      <c r="SEH13" s="11"/>
      <c r="SEI13" s="11"/>
      <c r="SEJ13" s="11"/>
      <c r="SEK13" s="11"/>
      <c r="SEL13" s="11"/>
      <c r="SEM13" s="11"/>
      <c r="SEN13" s="11"/>
      <c r="SEO13" s="11"/>
      <c r="SEP13" s="11"/>
      <c r="SEQ13" s="11"/>
      <c r="SER13" s="11"/>
      <c r="SES13" s="11"/>
      <c r="SET13" s="11"/>
      <c r="SEU13" s="11"/>
      <c r="SEV13" s="11"/>
      <c r="SEW13" s="11"/>
      <c r="SEX13" s="11"/>
      <c r="SEY13" s="11"/>
      <c r="SEZ13" s="11"/>
      <c r="SFA13" s="11"/>
      <c r="SFB13" s="11"/>
      <c r="SFC13" s="11"/>
      <c r="SFD13" s="11"/>
      <c r="SFE13" s="11"/>
      <c r="SFF13" s="11"/>
      <c r="SFG13" s="11"/>
      <c r="SFH13" s="11"/>
      <c r="SFI13" s="11"/>
      <c r="SFJ13" s="11"/>
      <c r="SFK13" s="11"/>
      <c r="SFL13" s="11"/>
      <c r="SFM13" s="11"/>
      <c r="SFN13" s="11"/>
      <c r="SFO13" s="11"/>
      <c r="SFP13" s="11"/>
      <c r="SFQ13" s="11"/>
      <c r="SFR13" s="11"/>
      <c r="SFS13" s="11"/>
      <c r="SFT13" s="11"/>
      <c r="SFU13" s="11"/>
      <c r="SFV13" s="11"/>
      <c r="SFW13" s="11"/>
      <c r="SFX13" s="11"/>
      <c r="SFY13" s="11"/>
      <c r="SFZ13" s="11"/>
      <c r="SGA13" s="11"/>
      <c r="SGB13" s="11"/>
      <c r="SGC13" s="11"/>
      <c r="SGD13" s="11"/>
      <c r="SGE13" s="11"/>
      <c r="SGF13" s="11"/>
      <c r="SGG13" s="11"/>
      <c r="SGH13" s="11"/>
      <c r="SGI13" s="11"/>
      <c r="SGJ13" s="11"/>
      <c r="SGK13" s="11"/>
      <c r="SGL13" s="11"/>
      <c r="SGM13" s="11"/>
      <c r="SGN13" s="11"/>
      <c r="SGO13" s="11"/>
      <c r="SGP13" s="11"/>
      <c r="SGQ13" s="11"/>
      <c r="SGR13" s="11"/>
      <c r="SGS13" s="11"/>
      <c r="SGT13" s="11"/>
      <c r="SGU13" s="11"/>
      <c r="SGV13" s="11"/>
      <c r="SGW13" s="11"/>
      <c r="SGX13" s="11"/>
      <c r="SGY13" s="11"/>
      <c r="SGZ13" s="11"/>
      <c r="SHA13" s="11"/>
      <c r="SHB13" s="11"/>
      <c r="SHC13" s="11"/>
      <c r="SHD13" s="11"/>
      <c r="SHE13" s="11"/>
      <c r="SHF13" s="11"/>
      <c r="SHG13" s="11"/>
      <c r="SHH13" s="11"/>
      <c r="SHI13" s="11"/>
      <c r="SHJ13" s="11"/>
      <c r="SHK13" s="11"/>
      <c r="SHL13" s="11"/>
      <c r="SHM13" s="11"/>
      <c r="SHN13" s="11"/>
      <c r="SHO13" s="11"/>
      <c r="SHP13" s="11"/>
      <c r="SHQ13" s="11"/>
      <c r="SHR13" s="11"/>
      <c r="SHS13" s="11"/>
      <c r="SHT13" s="11"/>
      <c r="SHU13" s="11"/>
      <c r="SHV13" s="11"/>
      <c r="SHW13" s="11"/>
      <c r="SHX13" s="11"/>
      <c r="SHY13" s="11"/>
      <c r="SHZ13" s="11"/>
      <c r="SIA13" s="11"/>
      <c r="SIB13" s="11"/>
      <c r="SIC13" s="11"/>
      <c r="SID13" s="11"/>
      <c r="SIE13" s="11"/>
      <c r="SIF13" s="11"/>
      <c r="SIG13" s="11"/>
      <c r="SIH13" s="11"/>
      <c r="SII13" s="11"/>
      <c r="SIJ13" s="11"/>
      <c r="SIK13" s="11"/>
      <c r="SIL13" s="11"/>
      <c r="SIM13" s="11"/>
      <c r="SIN13" s="11"/>
      <c r="SIO13" s="11"/>
      <c r="SIP13" s="11"/>
      <c r="SIQ13" s="11"/>
      <c r="SIR13" s="11"/>
      <c r="SIS13" s="11"/>
      <c r="SIT13" s="11"/>
      <c r="SIU13" s="11"/>
      <c r="SIV13" s="11"/>
      <c r="SIW13" s="11"/>
      <c r="SIX13" s="11"/>
      <c r="SIY13" s="11"/>
      <c r="SIZ13" s="11"/>
      <c r="SJA13" s="11"/>
      <c r="SJB13" s="11"/>
      <c r="SJC13" s="11"/>
      <c r="SJD13" s="11"/>
      <c r="SJE13" s="11"/>
      <c r="SJF13" s="11"/>
      <c r="SJG13" s="11"/>
      <c r="SJH13" s="11"/>
      <c r="SJI13" s="11"/>
      <c r="SJJ13" s="11"/>
      <c r="SJK13" s="11"/>
      <c r="SJL13" s="11"/>
      <c r="SJM13" s="11"/>
      <c r="SJN13" s="11"/>
      <c r="SJO13" s="11"/>
      <c r="SJP13" s="11"/>
      <c r="SJQ13" s="11"/>
      <c r="SJR13" s="11"/>
      <c r="SJS13" s="11"/>
      <c r="SJT13" s="11"/>
      <c r="SJU13" s="11"/>
      <c r="SJV13" s="11"/>
      <c r="SJW13" s="11"/>
      <c r="SJX13" s="11"/>
      <c r="SJY13" s="11"/>
      <c r="SJZ13" s="11"/>
      <c r="SKA13" s="11"/>
      <c r="SKB13" s="11"/>
      <c r="SKC13" s="11"/>
      <c r="SKD13" s="11"/>
      <c r="SKE13" s="11"/>
      <c r="SKF13" s="11"/>
      <c r="SKG13" s="11"/>
      <c r="SKH13" s="11"/>
      <c r="SKI13" s="11"/>
      <c r="SKJ13" s="11"/>
      <c r="SKK13" s="11"/>
      <c r="SKL13" s="11"/>
      <c r="SKM13" s="11"/>
      <c r="SKN13" s="11"/>
      <c r="SKO13" s="11"/>
      <c r="SKP13" s="11"/>
      <c r="SKQ13" s="11"/>
      <c r="SKR13" s="11"/>
      <c r="SKS13" s="11"/>
      <c r="SKT13" s="11"/>
      <c r="SKU13" s="11"/>
      <c r="SKV13" s="11"/>
      <c r="SKW13" s="11"/>
      <c r="SKX13" s="11"/>
      <c r="SKY13" s="11"/>
      <c r="SKZ13" s="11"/>
      <c r="SLA13" s="11"/>
      <c r="SLB13" s="11"/>
      <c r="SLC13" s="11"/>
      <c r="SLD13" s="11"/>
      <c r="SLE13" s="11"/>
      <c r="SLF13" s="11"/>
      <c r="SLG13" s="11"/>
      <c r="SLH13" s="11"/>
      <c r="SLI13" s="11"/>
      <c r="SLJ13" s="11"/>
      <c r="SLK13" s="11"/>
      <c r="SLL13" s="11"/>
      <c r="SLM13" s="11"/>
      <c r="SLN13" s="11"/>
      <c r="SLO13" s="11"/>
      <c r="SLP13" s="11"/>
      <c r="SLQ13" s="11"/>
      <c r="SLR13" s="11"/>
      <c r="SLS13" s="11"/>
      <c r="SLT13" s="11"/>
      <c r="SLU13" s="11"/>
      <c r="SLV13" s="11"/>
      <c r="SLW13" s="11"/>
      <c r="SLX13" s="11"/>
      <c r="SLY13" s="11"/>
      <c r="SLZ13" s="11"/>
      <c r="SMA13" s="11"/>
      <c r="SMB13" s="11"/>
      <c r="SMC13" s="11"/>
      <c r="SMD13" s="11"/>
      <c r="SME13" s="11"/>
      <c r="SMF13" s="11"/>
      <c r="SMG13" s="11"/>
      <c r="SMH13" s="11"/>
      <c r="SMI13" s="11"/>
      <c r="SMJ13" s="11"/>
      <c r="SMK13" s="11"/>
      <c r="SML13" s="11"/>
      <c r="SMM13" s="11"/>
      <c r="SMN13" s="11"/>
      <c r="SMO13" s="11"/>
      <c r="SMP13" s="11"/>
      <c r="SMQ13" s="11"/>
      <c r="SMR13" s="11"/>
      <c r="SMS13" s="11"/>
      <c r="SMT13" s="11"/>
      <c r="SMU13" s="11"/>
      <c r="SMV13" s="11"/>
      <c r="SMW13" s="11"/>
      <c r="SMX13" s="11"/>
      <c r="SMY13" s="11"/>
      <c r="SMZ13" s="11"/>
      <c r="SNA13" s="11"/>
      <c r="SNB13" s="11"/>
      <c r="SNC13" s="11"/>
      <c r="SND13" s="11"/>
      <c r="SNE13" s="11"/>
      <c r="SNF13" s="11"/>
      <c r="SNG13" s="11"/>
      <c r="SNH13" s="11"/>
      <c r="SNI13" s="11"/>
      <c r="SNJ13" s="11"/>
      <c r="SNK13" s="11"/>
      <c r="SNL13" s="11"/>
      <c r="SNM13" s="11"/>
      <c r="SNN13" s="11"/>
      <c r="SNO13" s="11"/>
      <c r="SNP13" s="11"/>
      <c r="SNQ13" s="11"/>
      <c r="SNR13" s="11"/>
      <c r="SNS13" s="11"/>
      <c r="SNT13" s="11"/>
      <c r="SNU13" s="11"/>
      <c r="SNV13" s="11"/>
      <c r="SNW13" s="11"/>
      <c r="SNX13" s="11"/>
      <c r="SNY13" s="11"/>
      <c r="SNZ13" s="11"/>
      <c r="SOA13" s="11"/>
      <c r="SOB13" s="11"/>
      <c r="SOC13" s="11"/>
      <c r="SOD13" s="11"/>
      <c r="SOE13" s="11"/>
      <c r="SOF13" s="11"/>
      <c r="SOG13" s="11"/>
      <c r="SOH13" s="11"/>
      <c r="SOI13" s="11"/>
      <c r="SOJ13" s="11"/>
      <c r="SOK13" s="11"/>
      <c r="SOL13" s="11"/>
      <c r="SOM13" s="11"/>
      <c r="SON13" s="11"/>
      <c r="SOO13" s="11"/>
      <c r="SOP13" s="11"/>
      <c r="SOQ13" s="11"/>
      <c r="SOR13" s="11"/>
      <c r="SOS13" s="11"/>
      <c r="SOT13" s="11"/>
      <c r="SOU13" s="11"/>
      <c r="SOV13" s="11"/>
      <c r="SOW13" s="11"/>
      <c r="SOX13" s="11"/>
      <c r="SOY13" s="11"/>
      <c r="SOZ13" s="11"/>
      <c r="SPA13" s="11"/>
      <c r="SPB13" s="11"/>
      <c r="SPC13" s="11"/>
      <c r="SPD13" s="11"/>
      <c r="SPE13" s="11"/>
      <c r="SPF13" s="11"/>
      <c r="SPG13" s="11"/>
      <c r="SPH13" s="11"/>
      <c r="SPI13" s="11"/>
      <c r="SPJ13" s="11"/>
      <c r="SPK13" s="11"/>
      <c r="SPL13" s="11"/>
      <c r="SPM13" s="11"/>
      <c r="SPN13" s="11"/>
      <c r="SPO13" s="11"/>
      <c r="SPP13" s="11"/>
      <c r="SPQ13" s="11"/>
      <c r="SPR13" s="11"/>
      <c r="SPS13" s="11"/>
      <c r="SPT13" s="11"/>
      <c r="SPU13" s="11"/>
      <c r="SPV13" s="11"/>
      <c r="SPW13" s="11"/>
      <c r="SPX13" s="11"/>
      <c r="SPY13" s="11"/>
      <c r="SPZ13" s="11"/>
      <c r="SQA13" s="11"/>
      <c r="SQB13" s="11"/>
      <c r="SQC13" s="11"/>
      <c r="SQD13" s="11"/>
      <c r="SQE13" s="11"/>
      <c r="SQF13" s="11"/>
      <c r="SQG13" s="11"/>
      <c r="SQH13" s="11"/>
      <c r="SQI13" s="11"/>
      <c r="SQJ13" s="11"/>
      <c r="SQK13" s="11"/>
      <c r="SQL13" s="11"/>
      <c r="SQM13" s="11"/>
      <c r="SQN13" s="11"/>
      <c r="SQO13" s="11"/>
      <c r="SQP13" s="11"/>
      <c r="SQQ13" s="11"/>
      <c r="SQR13" s="11"/>
      <c r="SQS13" s="11"/>
      <c r="SQT13" s="11"/>
      <c r="SQU13" s="11"/>
      <c r="SQV13" s="11"/>
      <c r="SQW13" s="11"/>
      <c r="SQX13" s="11"/>
      <c r="SQY13" s="11"/>
      <c r="SQZ13" s="11"/>
      <c r="SRA13" s="11"/>
      <c r="SRB13" s="11"/>
      <c r="SRC13" s="11"/>
      <c r="SRD13" s="11"/>
      <c r="SRE13" s="11"/>
      <c r="SRF13" s="11"/>
      <c r="SRG13" s="11"/>
      <c r="SRH13" s="11"/>
      <c r="SRI13" s="11"/>
      <c r="SRJ13" s="11"/>
      <c r="SRK13" s="11"/>
      <c r="SRL13" s="11"/>
      <c r="SRM13" s="11"/>
      <c r="SRN13" s="11"/>
      <c r="SRO13" s="11"/>
      <c r="SRP13" s="11"/>
      <c r="SRQ13" s="11"/>
      <c r="SRR13" s="11"/>
      <c r="SRS13" s="11"/>
      <c r="SRT13" s="11"/>
      <c r="SRU13" s="11"/>
      <c r="SRV13" s="11"/>
      <c r="SRW13" s="11"/>
      <c r="SRX13" s="11"/>
      <c r="SRY13" s="11"/>
      <c r="SRZ13" s="11"/>
      <c r="SSA13" s="11"/>
      <c r="SSB13" s="11"/>
      <c r="SSC13" s="11"/>
      <c r="SSD13" s="11"/>
      <c r="SSE13" s="11"/>
      <c r="SSF13" s="11"/>
      <c r="SSG13" s="11"/>
      <c r="SSH13" s="11"/>
      <c r="SSI13" s="11"/>
      <c r="SSJ13" s="11"/>
      <c r="SSK13" s="11"/>
      <c r="SSL13" s="11"/>
      <c r="SSM13" s="11"/>
      <c r="SSN13" s="11"/>
      <c r="SSO13" s="11"/>
      <c r="SSP13" s="11"/>
      <c r="SSQ13" s="11"/>
      <c r="SSR13" s="11"/>
      <c r="SSS13" s="11"/>
      <c r="SST13" s="11"/>
      <c r="SSU13" s="11"/>
      <c r="SSV13" s="11"/>
      <c r="SSW13" s="11"/>
      <c r="SSX13" s="11"/>
      <c r="SSY13" s="11"/>
      <c r="SSZ13" s="11"/>
      <c r="STA13" s="11"/>
      <c r="STB13" s="11"/>
      <c r="STC13" s="11"/>
      <c r="STD13" s="11"/>
      <c r="STE13" s="11"/>
      <c r="STF13" s="11"/>
      <c r="STG13" s="11"/>
      <c r="STH13" s="11"/>
      <c r="STI13" s="11"/>
      <c r="STJ13" s="11"/>
      <c r="STK13" s="11"/>
      <c r="STL13" s="11"/>
      <c r="STM13" s="11"/>
      <c r="STN13" s="11"/>
      <c r="STO13" s="11"/>
      <c r="STP13" s="11"/>
      <c r="STQ13" s="11"/>
      <c r="STR13" s="11"/>
      <c r="STS13" s="11"/>
      <c r="STT13" s="11"/>
      <c r="STU13" s="11"/>
      <c r="STV13" s="11"/>
      <c r="STW13" s="11"/>
      <c r="STX13" s="11"/>
      <c r="STY13" s="11"/>
      <c r="STZ13" s="11"/>
      <c r="SUA13" s="11"/>
      <c r="SUB13" s="11"/>
      <c r="SUC13" s="11"/>
      <c r="SUD13" s="11"/>
      <c r="SUE13" s="11"/>
      <c r="SUF13" s="11"/>
      <c r="SUG13" s="11"/>
      <c r="SUH13" s="11"/>
      <c r="SUI13" s="11"/>
      <c r="SUJ13" s="11"/>
      <c r="SUK13" s="11"/>
      <c r="SUL13" s="11"/>
      <c r="SUM13" s="11"/>
      <c r="SUN13" s="11"/>
      <c r="SUO13" s="11"/>
      <c r="SUP13" s="11"/>
      <c r="SUQ13" s="11"/>
      <c r="SUR13" s="11"/>
      <c r="SUS13" s="11"/>
      <c r="SUT13" s="11"/>
      <c r="SUU13" s="11"/>
      <c r="SUV13" s="11"/>
      <c r="SUW13" s="11"/>
      <c r="SUX13" s="11"/>
      <c r="SUY13" s="11"/>
      <c r="SUZ13" s="11"/>
      <c r="SVA13" s="11"/>
      <c r="SVB13" s="11"/>
      <c r="SVC13" s="11"/>
      <c r="SVD13" s="11"/>
      <c r="SVE13" s="11"/>
      <c r="SVF13" s="11"/>
      <c r="SVG13" s="11"/>
      <c r="SVH13" s="11"/>
      <c r="SVI13" s="11"/>
      <c r="SVJ13" s="11"/>
      <c r="SVK13" s="11"/>
      <c r="SVL13" s="11"/>
      <c r="SVM13" s="11"/>
      <c r="SVN13" s="11"/>
      <c r="SVO13" s="11"/>
      <c r="SVP13" s="11"/>
      <c r="SVQ13" s="11"/>
      <c r="SVR13" s="11"/>
      <c r="SVS13" s="11"/>
      <c r="SVT13" s="11"/>
      <c r="SVU13" s="11"/>
      <c r="SVV13" s="11"/>
      <c r="SVW13" s="11"/>
      <c r="SVX13" s="11"/>
      <c r="SVY13" s="11"/>
      <c r="SVZ13" s="11"/>
      <c r="SWA13" s="11"/>
      <c r="SWB13" s="11"/>
      <c r="SWC13" s="11"/>
      <c r="SWD13" s="11"/>
      <c r="SWE13" s="11"/>
      <c r="SWF13" s="11"/>
      <c r="SWG13" s="11"/>
      <c r="SWH13" s="11"/>
      <c r="SWI13" s="11"/>
      <c r="SWJ13" s="11"/>
      <c r="SWK13" s="11"/>
      <c r="SWL13" s="11"/>
      <c r="SWM13" s="11"/>
      <c r="SWN13" s="11"/>
      <c r="SWO13" s="11"/>
      <c r="SWP13" s="11"/>
      <c r="SWQ13" s="11"/>
      <c r="SWR13" s="11"/>
      <c r="SWS13" s="11"/>
      <c r="SWT13" s="11"/>
      <c r="SWU13" s="11"/>
      <c r="SWV13" s="11"/>
      <c r="SWW13" s="11"/>
      <c r="SWX13" s="11"/>
      <c r="SWY13" s="11"/>
      <c r="SWZ13" s="11"/>
      <c r="SXA13" s="11"/>
      <c r="SXB13" s="11"/>
      <c r="SXC13" s="11"/>
      <c r="SXD13" s="11"/>
      <c r="SXE13" s="11"/>
      <c r="SXF13" s="11"/>
      <c r="SXG13" s="11"/>
      <c r="SXH13" s="11"/>
      <c r="SXI13" s="11"/>
      <c r="SXJ13" s="11"/>
      <c r="SXK13" s="11"/>
      <c r="SXL13" s="11"/>
      <c r="SXM13" s="11"/>
      <c r="SXN13" s="11"/>
      <c r="SXO13" s="11"/>
      <c r="SXP13" s="11"/>
      <c r="SXQ13" s="11"/>
      <c r="SXR13" s="11"/>
      <c r="SXS13" s="11"/>
      <c r="SXT13" s="11"/>
      <c r="SXU13" s="11"/>
      <c r="SXV13" s="11"/>
      <c r="SXW13" s="11"/>
      <c r="SXX13" s="11"/>
      <c r="SXY13" s="11"/>
      <c r="SXZ13" s="11"/>
      <c r="SYA13" s="11"/>
      <c r="SYB13" s="11"/>
      <c r="SYC13" s="11"/>
      <c r="SYD13" s="11"/>
      <c r="SYE13" s="11"/>
      <c r="SYF13" s="11"/>
      <c r="SYG13" s="11"/>
      <c r="SYH13" s="11"/>
      <c r="SYI13" s="11"/>
      <c r="SYJ13" s="11"/>
      <c r="SYK13" s="11"/>
      <c r="SYL13" s="11"/>
      <c r="SYM13" s="11"/>
      <c r="SYN13" s="11"/>
      <c r="SYO13" s="11"/>
      <c r="SYP13" s="11"/>
      <c r="SYQ13" s="11"/>
      <c r="SYR13" s="11"/>
      <c r="SYS13" s="11"/>
      <c r="SYT13" s="11"/>
      <c r="SYU13" s="11"/>
      <c r="SYV13" s="11"/>
      <c r="SYW13" s="11"/>
      <c r="SYX13" s="11"/>
      <c r="SYY13" s="11"/>
      <c r="SYZ13" s="11"/>
      <c r="SZA13" s="11"/>
      <c r="SZB13" s="11"/>
      <c r="SZC13" s="11"/>
      <c r="SZD13" s="11"/>
      <c r="SZE13" s="11"/>
      <c r="SZF13" s="11"/>
      <c r="SZG13" s="11"/>
      <c r="SZH13" s="11"/>
      <c r="SZI13" s="11"/>
      <c r="SZJ13" s="11"/>
      <c r="SZK13" s="11"/>
      <c r="SZL13" s="11"/>
      <c r="SZM13" s="11"/>
      <c r="SZN13" s="11"/>
      <c r="SZO13" s="11"/>
      <c r="SZP13" s="11"/>
      <c r="SZQ13" s="11"/>
      <c r="SZR13" s="11"/>
      <c r="SZS13" s="11"/>
      <c r="SZT13" s="11"/>
      <c r="SZU13" s="11"/>
      <c r="SZV13" s="11"/>
      <c r="SZW13" s="11"/>
      <c r="SZX13" s="11"/>
      <c r="SZY13" s="11"/>
      <c r="SZZ13" s="11"/>
      <c r="TAA13" s="11"/>
      <c r="TAB13" s="11"/>
      <c r="TAC13" s="11"/>
      <c r="TAD13" s="11"/>
      <c r="TAE13" s="11"/>
      <c r="TAF13" s="11"/>
      <c r="TAG13" s="11"/>
      <c r="TAH13" s="11"/>
      <c r="TAI13" s="11"/>
      <c r="TAJ13" s="11"/>
      <c r="TAK13" s="11"/>
      <c r="TAL13" s="11"/>
      <c r="TAM13" s="11"/>
      <c r="TAN13" s="11"/>
      <c r="TAO13" s="11"/>
      <c r="TAP13" s="11"/>
      <c r="TAQ13" s="11"/>
      <c r="TAR13" s="11"/>
      <c r="TAS13" s="11"/>
      <c r="TAT13" s="11"/>
      <c r="TAU13" s="11"/>
      <c r="TAV13" s="11"/>
      <c r="TAW13" s="11"/>
      <c r="TAX13" s="11"/>
      <c r="TAY13" s="11"/>
      <c r="TAZ13" s="11"/>
      <c r="TBA13" s="11"/>
      <c r="TBB13" s="11"/>
      <c r="TBC13" s="11"/>
      <c r="TBD13" s="11"/>
      <c r="TBE13" s="11"/>
      <c r="TBF13" s="11"/>
      <c r="TBG13" s="11"/>
      <c r="TBH13" s="11"/>
      <c r="TBI13" s="11"/>
      <c r="TBJ13" s="11"/>
      <c r="TBK13" s="11"/>
      <c r="TBL13" s="11"/>
      <c r="TBM13" s="11"/>
      <c r="TBN13" s="11"/>
      <c r="TBO13" s="11"/>
      <c r="TBP13" s="11"/>
      <c r="TBQ13" s="11"/>
      <c r="TBR13" s="11"/>
      <c r="TBS13" s="11"/>
      <c r="TBT13" s="11"/>
      <c r="TBU13" s="11"/>
      <c r="TBV13" s="11"/>
      <c r="TBW13" s="11"/>
      <c r="TBX13" s="11"/>
      <c r="TBY13" s="11"/>
      <c r="TBZ13" s="11"/>
      <c r="TCA13" s="11"/>
      <c r="TCB13" s="11"/>
      <c r="TCC13" s="11"/>
      <c r="TCD13" s="11"/>
      <c r="TCE13" s="11"/>
      <c r="TCF13" s="11"/>
      <c r="TCG13" s="11"/>
      <c r="TCH13" s="11"/>
      <c r="TCI13" s="11"/>
      <c r="TCJ13" s="11"/>
      <c r="TCK13" s="11"/>
      <c r="TCL13" s="11"/>
      <c r="TCM13" s="11"/>
      <c r="TCN13" s="11"/>
      <c r="TCO13" s="11"/>
      <c r="TCP13" s="11"/>
      <c r="TCQ13" s="11"/>
      <c r="TCR13" s="11"/>
      <c r="TCS13" s="11"/>
      <c r="TCT13" s="11"/>
      <c r="TCU13" s="11"/>
      <c r="TCV13" s="11"/>
      <c r="TCW13" s="11"/>
      <c r="TCX13" s="11"/>
      <c r="TCY13" s="11"/>
      <c r="TCZ13" s="11"/>
      <c r="TDA13" s="11"/>
      <c r="TDB13" s="11"/>
      <c r="TDC13" s="11"/>
      <c r="TDD13" s="11"/>
      <c r="TDE13" s="11"/>
      <c r="TDF13" s="11"/>
      <c r="TDG13" s="11"/>
      <c r="TDH13" s="11"/>
      <c r="TDI13" s="11"/>
      <c r="TDJ13" s="11"/>
      <c r="TDK13" s="11"/>
      <c r="TDL13" s="11"/>
      <c r="TDM13" s="11"/>
      <c r="TDN13" s="11"/>
      <c r="TDO13" s="11"/>
      <c r="TDP13" s="11"/>
      <c r="TDQ13" s="11"/>
      <c r="TDR13" s="11"/>
      <c r="TDS13" s="11"/>
      <c r="TDT13" s="11"/>
      <c r="TDU13" s="11"/>
      <c r="TDV13" s="11"/>
      <c r="TDW13" s="11"/>
      <c r="TDX13" s="11"/>
      <c r="TDY13" s="11"/>
      <c r="TDZ13" s="11"/>
      <c r="TEA13" s="11"/>
      <c r="TEB13" s="11"/>
      <c r="TEC13" s="11"/>
      <c r="TED13" s="11"/>
      <c r="TEE13" s="11"/>
      <c r="TEF13" s="11"/>
      <c r="TEG13" s="11"/>
      <c r="TEH13" s="11"/>
      <c r="TEI13" s="11"/>
      <c r="TEJ13" s="11"/>
      <c r="TEK13" s="11"/>
      <c r="TEL13" s="11"/>
      <c r="TEM13" s="11"/>
      <c r="TEN13" s="11"/>
      <c r="TEO13" s="11"/>
      <c r="TEP13" s="11"/>
      <c r="TEQ13" s="11"/>
      <c r="TER13" s="11"/>
      <c r="TES13" s="11"/>
      <c r="TET13" s="11"/>
      <c r="TEU13" s="11"/>
      <c r="TEV13" s="11"/>
      <c r="TEW13" s="11"/>
      <c r="TEX13" s="11"/>
      <c r="TEY13" s="11"/>
      <c r="TEZ13" s="11"/>
      <c r="TFA13" s="11"/>
      <c r="TFB13" s="11"/>
      <c r="TFC13" s="11"/>
      <c r="TFD13" s="11"/>
      <c r="TFE13" s="11"/>
      <c r="TFF13" s="11"/>
      <c r="TFG13" s="11"/>
      <c r="TFH13" s="11"/>
      <c r="TFI13" s="11"/>
      <c r="TFJ13" s="11"/>
      <c r="TFK13" s="11"/>
      <c r="TFL13" s="11"/>
      <c r="TFM13" s="11"/>
      <c r="TFN13" s="11"/>
      <c r="TFO13" s="11"/>
      <c r="TFP13" s="11"/>
      <c r="TFQ13" s="11"/>
      <c r="TFR13" s="11"/>
      <c r="TFS13" s="11"/>
      <c r="TFT13" s="11"/>
      <c r="TFU13" s="11"/>
      <c r="TFV13" s="11"/>
      <c r="TFW13" s="11"/>
      <c r="TFX13" s="11"/>
      <c r="TFY13" s="11"/>
      <c r="TFZ13" s="11"/>
      <c r="TGA13" s="11"/>
      <c r="TGB13" s="11"/>
      <c r="TGC13" s="11"/>
      <c r="TGD13" s="11"/>
      <c r="TGE13" s="11"/>
      <c r="TGF13" s="11"/>
      <c r="TGG13" s="11"/>
      <c r="TGH13" s="11"/>
      <c r="TGI13" s="11"/>
      <c r="TGJ13" s="11"/>
      <c r="TGK13" s="11"/>
      <c r="TGL13" s="11"/>
      <c r="TGM13" s="11"/>
      <c r="TGN13" s="11"/>
      <c r="TGO13" s="11"/>
      <c r="TGP13" s="11"/>
      <c r="TGQ13" s="11"/>
      <c r="TGR13" s="11"/>
      <c r="TGS13" s="11"/>
      <c r="TGT13" s="11"/>
      <c r="TGU13" s="11"/>
      <c r="TGV13" s="11"/>
      <c r="TGW13" s="11"/>
      <c r="TGX13" s="11"/>
      <c r="TGY13" s="11"/>
      <c r="TGZ13" s="11"/>
      <c r="THA13" s="11"/>
      <c r="THB13" s="11"/>
      <c r="THC13" s="11"/>
      <c r="THD13" s="11"/>
      <c r="THE13" s="11"/>
      <c r="THF13" s="11"/>
      <c r="THG13" s="11"/>
      <c r="THH13" s="11"/>
      <c r="THI13" s="11"/>
      <c r="THJ13" s="11"/>
      <c r="THK13" s="11"/>
      <c r="THL13" s="11"/>
      <c r="THM13" s="11"/>
      <c r="THN13" s="11"/>
      <c r="THO13" s="11"/>
      <c r="THP13" s="11"/>
      <c r="THQ13" s="11"/>
      <c r="THR13" s="11"/>
      <c r="THS13" s="11"/>
      <c r="THT13" s="11"/>
      <c r="THU13" s="11"/>
      <c r="THV13" s="11"/>
      <c r="THW13" s="11"/>
      <c r="THX13" s="11"/>
      <c r="THY13" s="11"/>
      <c r="THZ13" s="11"/>
      <c r="TIA13" s="11"/>
      <c r="TIB13" s="11"/>
      <c r="TIC13" s="11"/>
      <c r="TID13" s="11"/>
      <c r="TIE13" s="11"/>
      <c r="TIF13" s="11"/>
      <c r="TIG13" s="11"/>
      <c r="TIH13" s="11"/>
      <c r="TII13" s="11"/>
      <c r="TIJ13" s="11"/>
      <c r="TIK13" s="11"/>
      <c r="TIL13" s="11"/>
      <c r="TIM13" s="11"/>
      <c r="TIN13" s="11"/>
      <c r="TIO13" s="11"/>
      <c r="TIP13" s="11"/>
      <c r="TIQ13" s="11"/>
      <c r="TIR13" s="11"/>
      <c r="TIS13" s="11"/>
      <c r="TIT13" s="11"/>
      <c r="TIU13" s="11"/>
      <c r="TIV13" s="11"/>
      <c r="TIW13" s="11"/>
      <c r="TIX13" s="11"/>
      <c r="TIY13" s="11"/>
      <c r="TIZ13" s="11"/>
      <c r="TJA13" s="11"/>
      <c r="TJB13" s="11"/>
      <c r="TJC13" s="11"/>
      <c r="TJD13" s="11"/>
      <c r="TJE13" s="11"/>
      <c r="TJF13" s="11"/>
      <c r="TJG13" s="11"/>
      <c r="TJH13" s="11"/>
      <c r="TJI13" s="11"/>
      <c r="TJJ13" s="11"/>
      <c r="TJK13" s="11"/>
      <c r="TJL13" s="11"/>
      <c r="TJM13" s="11"/>
      <c r="TJN13" s="11"/>
      <c r="TJO13" s="11"/>
      <c r="TJP13" s="11"/>
      <c r="TJQ13" s="11"/>
      <c r="TJR13" s="11"/>
      <c r="TJS13" s="11"/>
      <c r="TJT13" s="11"/>
      <c r="TJU13" s="11"/>
      <c r="TJV13" s="11"/>
      <c r="TJW13" s="11"/>
      <c r="TJX13" s="11"/>
      <c r="TJY13" s="11"/>
      <c r="TJZ13" s="11"/>
      <c r="TKA13" s="11"/>
      <c r="TKB13" s="11"/>
      <c r="TKC13" s="11"/>
      <c r="TKD13" s="11"/>
      <c r="TKE13" s="11"/>
      <c r="TKF13" s="11"/>
      <c r="TKG13" s="11"/>
      <c r="TKH13" s="11"/>
      <c r="TKI13" s="11"/>
      <c r="TKJ13" s="11"/>
      <c r="TKK13" s="11"/>
      <c r="TKL13" s="11"/>
      <c r="TKM13" s="11"/>
      <c r="TKN13" s="11"/>
      <c r="TKO13" s="11"/>
      <c r="TKP13" s="11"/>
      <c r="TKQ13" s="11"/>
      <c r="TKR13" s="11"/>
      <c r="TKS13" s="11"/>
      <c r="TKT13" s="11"/>
      <c r="TKU13" s="11"/>
      <c r="TKV13" s="11"/>
      <c r="TKW13" s="11"/>
      <c r="TKX13" s="11"/>
      <c r="TKY13" s="11"/>
      <c r="TKZ13" s="11"/>
      <c r="TLA13" s="11"/>
      <c r="TLB13" s="11"/>
      <c r="TLC13" s="11"/>
      <c r="TLD13" s="11"/>
      <c r="TLE13" s="11"/>
      <c r="TLF13" s="11"/>
      <c r="TLG13" s="11"/>
      <c r="TLH13" s="11"/>
      <c r="TLI13" s="11"/>
      <c r="TLJ13" s="11"/>
      <c r="TLK13" s="11"/>
      <c r="TLL13" s="11"/>
      <c r="TLM13" s="11"/>
      <c r="TLN13" s="11"/>
      <c r="TLO13" s="11"/>
      <c r="TLP13" s="11"/>
      <c r="TLQ13" s="11"/>
      <c r="TLR13" s="11"/>
      <c r="TLS13" s="11"/>
      <c r="TLT13" s="11"/>
      <c r="TLU13" s="11"/>
      <c r="TLV13" s="11"/>
      <c r="TLW13" s="11"/>
      <c r="TLX13" s="11"/>
      <c r="TLY13" s="11"/>
      <c r="TLZ13" s="11"/>
      <c r="TMA13" s="11"/>
      <c r="TMB13" s="11"/>
      <c r="TMC13" s="11"/>
      <c r="TMD13" s="11"/>
      <c r="TME13" s="11"/>
      <c r="TMF13" s="11"/>
      <c r="TMG13" s="11"/>
      <c r="TMH13" s="11"/>
      <c r="TMI13" s="11"/>
      <c r="TMJ13" s="11"/>
      <c r="TMK13" s="11"/>
      <c r="TML13" s="11"/>
      <c r="TMM13" s="11"/>
      <c r="TMN13" s="11"/>
      <c r="TMO13" s="11"/>
      <c r="TMP13" s="11"/>
      <c r="TMQ13" s="11"/>
      <c r="TMR13" s="11"/>
      <c r="TMS13" s="11"/>
      <c r="TMT13" s="11"/>
      <c r="TMU13" s="11"/>
      <c r="TMV13" s="11"/>
      <c r="TMW13" s="11"/>
      <c r="TMX13" s="11"/>
      <c r="TMY13" s="11"/>
      <c r="TMZ13" s="11"/>
      <c r="TNA13" s="11"/>
      <c r="TNB13" s="11"/>
      <c r="TNC13" s="11"/>
      <c r="TND13" s="11"/>
      <c r="TNE13" s="11"/>
      <c r="TNF13" s="11"/>
      <c r="TNG13" s="11"/>
      <c r="TNH13" s="11"/>
      <c r="TNI13" s="11"/>
      <c r="TNJ13" s="11"/>
      <c r="TNK13" s="11"/>
      <c r="TNL13" s="11"/>
      <c r="TNM13" s="11"/>
      <c r="TNN13" s="11"/>
      <c r="TNO13" s="11"/>
      <c r="TNP13" s="11"/>
      <c r="TNQ13" s="11"/>
      <c r="TNR13" s="11"/>
      <c r="TNS13" s="11"/>
      <c r="TNT13" s="11"/>
      <c r="TNU13" s="11"/>
      <c r="TNV13" s="11"/>
      <c r="TNW13" s="11"/>
      <c r="TNX13" s="11"/>
      <c r="TNY13" s="11"/>
      <c r="TNZ13" s="11"/>
      <c r="TOA13" s="11"/>
      <c r="TOB13" s="11"/>
      <c r="TOC13" s="11"/>
      <c r="TOD13" s="11"/>
      <c r="TOE13" s="11"/>
      <c r="TOF13" s="11"/>
      <c r="TOG13" s="11"/>
      <c r="TOH13" s="11"/>
      <c r="TOI13" s="11"/>
      <c r="TOJ13" s="11"/>
      <c r="TOK13" s="11"/>
      <c r="TOL13" s="11"/>
      <c r="TOM13" s="11"/>
      <c r="TON13" s="11"/>
      <c r="TOO13" s="11"/>
      <c r="TOP13" s="11"/>
      <c r="TOQ13" s="11"/>
      <c r="TOR13" s="11"/>
      <c r="TOS13" s="11"/>
      <c r="TOT13" s="11"/>
      <c r="TOU13" s="11"/>
      <c r="TOV13" s="11"/>
      <c r="TOW13" s="11"/>
      <c r="TOX13" s="11"/>
      <c r="TOY13" s="11"/>
      <c r="TOZ13" s="11"/>
      <c r="TPA13" s="11"/>
      <c r="TPB13" s="11"/>
      <c r="TPC13" s="11"/>
      <c r="TPD13" s="11"/>
      <c r="TPE13" s="11"/>
      <c r="TPF13" s="11"/>
      <c r="TPG13" s="11"/>
      <c r="TPH13" s="11"/>
      <c r="TPI13" s="11"/>
      <c r="TPJ13" s="11"/>
      <c r="TPK13" s="11"/>
      <c r="TPL13" s="11"/>
      <c r="TPM13" s="11"/>
      <c r="TPN13" s="11"/>
      <c r="TPO13" s="11"/>
      <c r="TPP13" s="11"/>
      <c r="TPQ13" s="11"/>
      <c r="TPR13" s="11"/>
      <c r="TPS13" s="11"/>
      <c r="TPT13" s="11"/>
      <c r="TPU13" s="11"/>
      <c r="TPV13" s="11"/>
      <c r="TPW13" s="11"/>
      <c r="TPX13" s="11"/>
      <c r="TPY13" s="11"/>
      <c r="TPZ13" s="11"/>
      <c r="TQA13" s="11"/>
      <c r="TQB13" s="11"/>
      <c r="TQC13" s="11"/>
      <c r="TQD13" s="11"/>
      <c r="TQE13" s="11"/>
      <c r="TQF13" s="11"/>
      <c r="TQG13" s="11"/>
      <c r="TQH13" s="11"/>
      <c r="TQI13" s="11"/>
      <c r="TQJ13" s="11"/>
      <c r="TQK13" s="11"/>
      <c r="TQL13" s="11"/>
      <c r="TQM13" s="11"/>
      <c r="TQN13" s="11"/>
      <c r="TQO13" s="11"/>
      <c r="TQP13" s="11"/>
      <c r="TQQ13" s="11"/>
      <c r="TQR13" s="11"/>
      <c r="TQS13" s="11"/>
      <c r="TQT13" s="11"/>
      <c r="TQU13" s="11"/>
      <c r="TQV13" s="11"/>
      <c r="TQW13" s="11"/>
      <c r="TQX13" s="11"/>
      <c r="TQY13" s="11"/>
      <c r="TQZ13" s="11"/>
      <c r="TRA13" s="11"/>
      <c r="TRB13" s="11"/>
      <c r="TRC13" s="11"/>
      <c r="TRD13" s="11"/>
      <c r="TRE13" s="11"/>
      <c r="TRF13" s="11"/>
      <c r="TRG13" s="11"/>
      <c r="TRH13" s="11"/>
      <c r="TRI13" s="11"/>
      <c r="TRJ13" s="11"/>
      <c r="TRK13" s="11"/>
      <c r="TRL13" s="11"/>
      <c r="TRM13" s="11"/>
      <c r="TRN13" s="11"/>
      <c r="TRO13" s="11"/>
      <c r="TRP13" s="11"/>
      <c r="TRQ13" s="11"/>
      <c r="TRR13" s="11"/>
      <c r="TRS13" s="11"/>
      <c r="TRT13" s="11"/>
      <c r="TRU13" s="11"/>
      <c r="TRV13" s="11"/>
      <c r="TRW13" s="11"/>
      <c r="TRX13" s="11"/>
      <c r="TRY13" s="11"/>
      <c r="TRZ13" s="11"/>
      <c r="TSA13" s="11"/>
      <c r="TSB13" s="11"/>
      <c r="TSC13" s="11"/>
      <c r="TSD13" s="11"/>
      <c r="TSE13" s="11"/>
      <c r="TSF13" s="11"/>
      <c r="TSG13" s="11"/>
      <c r="TSH13" s="11"/>
      <c r="TSI13" s="11"/>
      <c r="TSJ13" s="11"/>
      <c r="TSK13" s="11"/>
      <c r="TSL13" s="11"/>
      <c r="TSM13" s="11"/>
      <c r="TSN13" s="11"/>
      <c r="TSO13" s="11"/>
      <c r="TSP13" s="11"/>
      <c r="TSQ13" s="11"/>
      <c r="TSR13" s="11"/>
      <c r="TSS13" s="11"/>
      <c r="TST13" s="11"/>
      <c r="TSU13" s="11"/>
      <c r="TSV13" s="11"/>
      <c r="TSW13" s="11"/>
      <c r="TSX13" s="11"/>
      <c r="TSY13" s="11"/>
      <c r="TSZ13" s="11"/>
      <c r="TTA13" s="11"/>
      <c r="TTB13" s="11"/>
      <c r="TTC13" s="11"/>
      <c r="TTD13" s="11"/>
      <c r="TTE13" s="11"/>
      <c r="TTF13" s="11"/>
      <c r="TTG13" s="11"/>
      <c r="TTH13" s="11"/>
      <c r="TTI13" s="11"/>
      <c r="TTJ13" s="11"/>
      <c r="TTK13" s="11"/>
      <c r="TTL13" s="11"/>
      <c r="TTM13" s="11"/>
      <c r="TTN13" s="11"/>
      <c r="TTO13" s="11"/>
      <c r="TTP13" s="11"/>
      <c r="TTQ13" s="11"/>
      <c r="TTR13" s="11"/>
      <c r="TTS13" s="11"/>
      <c r="TTT13" s="11"/>
      <c r="TTU13" s="11"/>
      <c r="TTV13" s="11"/>
      <c r="TTW13" s="11"/>
      <c r="TTX13" s="11"/>
      <c r="TTY13" s="11"/>
      <c r="TTZ13" s="11"/>
      <c r="TUA13" s="11"/>
      <c r="TUB13" s="11"/>
      <c r="TUC13" s="11"/>
      <c r="TUD13" s="11"/>
      <c r="TUE13" s="11"/>
      <c r="TUF13" s="11"/>
      <c r="TUG13" s="11"/>
      <c r="TUH13" s="11"/>
      <c r="TUI13" s="11"/>
      <c r="TUJ13" s="11"/>
      <c r="TUK13" s="11"/>
      <c r="TUL13" s="11"/>
      <c r="TUM13" s="11"/>
      <c r="TUN13" s="11"/>
      <c r="TUO13" s="11"/>
      <c r="TUP13" s="11"/>
      <c r="TUQ13" s="11"/>
      <c r="TUR13" s="11"/>
      <c r="TUS13" s="11"/>
      <c r="TUT13" s="11"/>
      <c r="TUU13" s="11"/>
      <c r="TUV13" s="11"/>
      <c r="TUW13" s="11"/>
      <c r="TUX13" s="11"/>
      <c r="TUY13" s="11"/>
      <c r="TUZ13" s="11"/>
      <c r="TVA13" s="11"/>
      <c r="TVB13" s="11"/>
      <c r="TVC13" s="11"/>
      <c r="TVD13" s="11"/>
      <c r="TVE13" s="11"/>
      <c r="TVF13" s="11"/>
      <c r="TVG13" s="11"/>
      <c r="TVH13" s="11"/>
      <c r="TVI13" s="11"/>
      <c r="TVJ13" s="11"/>
      <c r="TVK13" s="11"/>
      <c r="TVL13" s="11"/>
      <c r="TVM13" s="11"/>
      <c r="TVN13" s="11"/>
      <c r="TVO13" s="11"/>
      <c r="TVP13" s="11"/>
      <c r="TVQ13" s="11"/>
      <c r="TVR13" s="11"/>
      <c r="TVS13" s="11"/>
      <c r="TVT13" s="11"/>
      <c r="TVU13" s="11"/>
      <c r="TVV13" s="11"/>
      <c r="TVW13" s="11"/>
      <c r="TVX13" s="11"/>
      <c r="TVY13" s="11"/>
      <c r="TVZ13" s="11"/>
      <c r="TWA13" s="11"/>
      <c r="TWB13" s="11"/>
      <c r="TWC13" s="11"/>
      <c r="TWD13" s="11"/>
      <c r="TWE13" s="11"/>
      <c r="TWF13" s="11"/>
      <c r="TWG13" s="11"/>
      <c r="TWH13" s="11"/>
      <c r="TWI13" s="11"/>
      <c r="TWJ13" s="11"/>
      <c r="TWK13" s="11"/>
      <c r="TWL13" s="11"/>
      <c r="TWM13" s="11"/>
      <c r="TWN13" s="11"/>
      <c r="TWO13" s="11"/>
      <c r="TWP13" s="11"/>
      <c r="TWQ13" s="11"/>
      <c r="TWR13" s="11"/>
      <c r="TWS13" s="11"/>
      <c r="TWT13" s="11"/>
      <c r="TWU13" s="11"/>
      <c r="TWV13" s="11"/>
      <c r="TWW13" s="11"/>
      <c r="TWX13" s="11"/>
      <c r="TWY13" s="11"/>
      <c r="TWZ13" s="11"/>
      <c r="TXA13" s="11"/>
      <c r="TXB13" s="11"/>
      <c r="TXC13" s="11"/>
      <c r="TXD13" s="11"/>
      <c r="TXE13" s="11"/>
      <c r="TXF13" s="11"/>
      <c r="TXG13" s="11"/>
      <c r="TXH13" s="11"/>
      <c r="TXI13" s="11"/>
      <c r="TXJ13" s="11"/>
      <c r="TXK13" s="11"/>
      <c r="TXL13" s="11"/>
      <c r="TXM13" s="11"/>
      <c r="TXN13" s="11"/>
      <c r="TXO13" s="11"/>
      <c r="TXP13" s="11"/>
      <c r="TXQ13" s="11"/>
      <c r="TXR13" s="11"/>
      <c r="TXS13" s="11"/>
      <c r="TXT13" s="11"/>
      <c r="TXU13" s="11"/>
      <c r="TXV13" s="11"/>
      <c r="TXW13" s="11"/>
      <c r="TXX13" s="11"/>
      <c r="TXY13" s="11"/>
      <c r="TXZ13" s="11"/>
      <c r="TYA13" s="11"/>
      <c r="TYB13" s="11"/>
      <c r="TYC13" s="11"/>
      <c r="TYD13" s="11"/>
      <c r="TYE13" s="11"/>
      <c r="TYF13" s="11"/>
      <c r="TYG13" s="11"/>
      <c r="TYH13" s="11"/>
      <c r="TYI13" s="11"/>
      <c r="TYJ13" s="11"/>
      <c r="TYK13" s="11"/>
      <c r="TYL13" s="11"/>
      <c r="TYM13" s="11"/>
      <c r="TYN13" s="11"/>
      <c r="TYO13" s="11"/>
      <c r="TYP13" s="11"/>
      <c r="TYQ13" s="11"/>
      <c r="TYR13" s="11"/>
      <c r="TYS13" s="11"/>
      <c r="TYT13" s="11"/>
      <c r="TYU13" s="11"/>
      <c r="TYV13" s="11"/>
      <c r="TYW13" s="11"/>
      <c r="TYX13" s="11"/>
      <c r="TYY13" s="11"/>
      <c r="TYZ13" s="11"/>
      <c r="TZA13" s="11"/>
      <c r="TZB13" s="11"/>
      <c r="TZC13" s="11"/>
      <c r="TZD13" s="11"/>
      <c r="TZE13" s="11"/>
      <c r="TZF13" s="11"/>
      <c r="TZG13" s="11"/>
      <c r="TZH13" s="11"/>
      <c r="TZI13" s="11"/>
      <c r="TZJ13" s="11"/>
      <c r="TZK13" s="11"/>
      <c r="TZL13" s="11"/>
      <c r="TZM13" s="11"/>
      <c r="TZN13" s="11"/>
      <c r="TZO13" s="11"/>
      <c r="TZP13" s="11"/>
      <c r="TZQ13" s="11"/>
      <c r="TZR13" s="11"/>
      <c r="TZS13" s="11"/>
      <c r="TZT13" s="11"/>
      <c r="TZU13" s="11"/>
      <c r="TZV13" s="11"/>
      <c r="TZW13" s="11"/>
      <c r="TZX13" s="11"/>
      <c r="TZY13" s="11"/>
      <c r="TZZ13" s="11"/>
      <c r="UAA13" s="11"/>
      <c r="UAB13" s="11"/>
      <c r="UAC13" s="11"/>
      <c r="UAD13" s="11"/>
      <c r="UAE13" s="11"/>
      <c r="UAF13" s="11"/>
      <c r="UAG13" s="11"/>
      <c r="UAH13" s="11"/>
      <c r="UAI13" s="11"/>
      <c r="UAJ13" s="11"/>
      <c r="UAK13" s="11"/>
      <c r="UAL13" s="11"/>
      <c r="UAM13" s="11"/>
      <c r="UAN13" s="11"/>
      <c r="UAO13" s="11"/>
      <c r="UAP13" s="11"/>
      <c r="UAQ13" s="11"/>
      <c r="UAR13" s="11"/>
      <c r="UAS13" s="11"/>
      <c r="UAT13" s="11"/>
      <c r="UAU13" s="11"/>
      <c r="UAV13" s="11"/>
      <c r="UAW13" s="11"/>
      <c r="UAX13" s="11"/>
      <c r="UAY13" s="11"/>
      <c r="UAZ13" s="11"/>
      <c r="UBA13" s="11"/>
      <c r="UBB13" s="11"/>
      <c r="UBC13" s="11"/>
      <c r="UBD13" s="11"/>
      <c r="UBE13" s="11"/>
      <c r="UBF13" s="11"/>
      <c r="UBG13" s="11"/>
      <c r="UBH13" s="11"/>
      <c r="UBI13" s="11"/>
      <c r="UBJ13" s="11"/>
      <c r="UBK13" s="11"/>
      <c r="UBL13" s="11"/>
      <c r="UBM13" s="11"/>
      <c r="UBN13" s="11"/>
      <c r="UBO13" s="11"/>
      <c r="UBP13" s="11"/>
      <c r="UBQ13" s="11"/>
      <c r="UBR13" s="11"/>
      <c r="UBS13" s="11"/>
      <c r="UBT13" s="11"/>
      <c r="UBU13" s="11"/>
      <c r="UBV13" s="11"/>
      <c r="UBW13" s="11"/>
      <c r="UBX13" s="11"/>
      <c r="UBY13" s="11"/>
      <c r="UBZ13" s="11"/>
      <c r="UCA13" s="11"/>
      <c r="UCB13" s="11"/>
      <c r="UCC13" s="11"/>
      <c r="UCD13" s="11"/>
      <c r="UCE13" s="11"/>
      <c r="UCF13" s="11"/>
      <c r="UCG13" s="11"/>
      <c r="UCH13" s="11"/>
      <c r="UCI13" s="11"/>
      <c r="UCJ13" s="11"/>
      <c r="UCK13" s="11"/>
      <c r="UCL13" s="11"/>
      <c r="UCM13" s="11"/>
      <c r="UCN13" s="11"/>
      <c r="UCO13" s="11"/>
      <c r="UCP13" s="11"/>
      <c r="UCQ13" s="11"/>
      <c r="UCR13" s="11"/>
      <c r="UCS13" s="11"/>
      <c r="UCT13" s="11"/>
      <c r="UCU13" s="11"/>
      <c r="UCV13" s="11"/>
      <c r="UCW13" s="11"/>
      <c r="UCX13" s="11"/>
      <c r="UCY13" s="11"/>
      <c r="UCZ13" s="11"/>
      <c r="UDA13" s="11"/>
      <c r="UDB13" s="11"/>
      <c r="UDC13" s="11"/>
      <c r="UDD13" s="11"/>
      <c r="UDE13" s="11"/>
      <c r="UDF13" s="11"/>
      <c r="UDG13" s="11"/>
      <c r="UDH13" s="11"/>
      <c r="UDI13" s="11"/>
      <c r="UDJ13" s="11"/>
      <c r="UDK13" s="11"/>
      <c r="UDL13" s="11"/>
      <c r="UDM13" s="11"/>
      <c r="UDN13" s="11"/>
      <c r="UDO13" s="11"/>
      <c r="UDP13" s="11"/>
      <c r="UDQ13" s="11"/>
      <c r="UDR13" s="11"/>
      <c r="UDS13" s="11"/>
      <c r="UDT13" s="11"/>
      <c r="UDU13" s="11"/>
      <c r="UDV13" s="11"/>
      <c r="UDW13" s="11"/>
      <c r="UDX13" s="11"/>
      <c r="UDY13" s="11"/>
      <c r="UDZ13" s="11"/>
      <c r="UEA13" s="11"/>
      <c r="UEB13" s="11"/>
      <c r="UEC13" s="11"/>
      <c r="UED13" s="11"/>
      <c r="UEE13" s="11"/>
      <c r="UEF13" s="11"/>
      <c r="UEG13" s="11"/>
      <c r="UEH13" s="11"/>
      <c r="UEI13" s="11"/>
      <c r="UEJ13" s="11"/>
      <c r="UEK13" s="11"/>
      <c r="UEL13" s="11"/>
      <c r="UEM13" s="11"/>
      <c r="UEN13" s="11"/>
      <c r="UEO13" s="11"/>
      <c r="UEP13" s="11"/>
      <c r="UEQ13" s="11"/>
      <c r="UER13" s="11"/>
      <c r="UES13" s="11"/>
      <c r="UET13" s="11"/>
      <c r="UEU13" s="11"/>
      <c r="UEV13" s="11"/>
      <c r="UEW13" s="11"/>
      <c r="UEX13" s="11"/>
      <c r="UEY13" s="11"/>
      <c r="UEZ13" s="11"/>
      <c r="UFA13" s="11"/>
      <c r="UFB13" s="11"/>
      <c r="UFC13" s="11"/>
      <c r="UFD13" s="11"/>
      <c r="UFE13" s="11"/>
      <c r="UFF13" s="11"/>
      <c r="UFG13" s="11"/>
      <c r="UFH13" s="11"/>
      <c r="UFI13" s="11"/>
      <c r="UFJ13" s="11"/>
      <c r="UFK13" s="11"/>
      <c r="UFL13" s="11"/>
      <c r="UFM13" s="11"/>
      <c r="UFN13" s="11"/>
      <c r="UFO13" s="11"/>
      <c r="UFP13" s="11"/>
      <c r="UFQ13" s="11"/>
      <c r="UFR13" s="11"/>
      <c r="UFS13" s="11"/>
      <c r="UFT13" s="11"/>
      <c r="UFU13" s="11"/>
      <c r="UFV13" s="11"/>
      <c r="UFW13" s="11"/>
      <c r="UFX13" s="11"/>
      <c r="UFY13" s="11"/>
      <c r="UFZ13" s="11"/>
      <c r="UGA13" s="11"/>
      <c r="UGB13" s="11"/>
      <c r="UGC13" s="11"/>
      <c r="UGD13" s="11"/>
      <c r="UGE13" s="11"/>
      <c r="UGF13" s="11"/>
      <c r="UGG13" s="11"/>
      <c r="UGH13" s="11"/>
      <c r="UGI13" s="11"/>
      <c r="UGJ13" s="11"/>
      <c r="UGK13" s="11"/>
      <c r="UGL13" s="11"/>
      <c r="UGM13" s="11"/>
      <c r="UGN13" s="11"/>
      <c r="UGO13" s="11"/>
      <c r="UGP13" s="11"/>
      <c r="UGQ13" s="11"/>
      <c r="UGR13" s="11"/>
      <c r="UGS13" s="11"/>
      <c r="UGT13" s="11"/>
      <c r="UGU13" s="11"/>
      <c r="UGV13" s="11"/>
      <c r="UGW13" s="11"/>
      <c r="UGX13" s="11"/>
      <c r="UGY13" s="11"/>
      <c r="UGZ13" s="11"/>
      <c r="UHA13" s="11"/>
      <c r="UHB13" s="11"/>
      <c r="UHC13" s="11"/>
      <c r="UHD13" s="11"/>
      <c r="UHE13" s="11"/>
      <c r="UHF13" s="11"/>
      <c r="UHG13" s="11"/>
      <c r="UHH13" s="11"/>
      <c r="UHI13" s="11"/>
      <c r="UHJ13" s="11"/>
      <c r="UHK13" s="11"/>
      <c r="UHL13" s="11"/>
      <c r="UHM13" s="11"/>
      <c r="UHN13" s="11"/>
      <c r="UHO13" s="11"/>
      <c r="UHP13" s="11"/>
      <c r="UHQ13" s="11"/>
      <c r="UHR13" s="11"/>
      <c r="UHS13" s="11"/>
      <c r="UHT13" s="11"/>
      <c r="UHU13" s="11"/>
      <c r="UHV13" s="11"/>
      <c r="UHW13" s="11"/>
      <c r="UHX13" s="11"/>
      <c r="UHY13" s="11"/>
      <c r="UHZ13" s="11"/>
      <c r="UIA13" s="11"/>
      <c r="UIB13" s="11"/>
      <c r="UIC13" s="11"/>
      <c r="UID13" s="11"/>
      <c r="UIE13" s="11"/>
      <c r="UIF13" s="11"/>
      <c r="UIG13" s="11"/>
      <c r="UIH13" s="11"/>
      <c r="UII13" s="11"/>
      <c r="UIJ13" s="11"/>
      <c r="UIK13" s="11"/>
      <c r="UIL13" s="11"/>
      <c r="UIM13" s="11"/>
      <c r="UIN13" s="11"/>
      <c r="UIO13" s="11"/>
      <c r="UIP13" s="11"/>
      <c r="UIQ13" s="11"/>
      <c r="UIR13" s="11"/>
      <c r="UIS13" s="11"/>
      <c r="UIT13" s="11"/>
      <c r="UIU13" s="11"/>
      <c r="UIV13" s="11"/>
      <c r="UIW13" s="11"/>
      <c r="UIX13" s="11"/>
      <c r="UIY13" s="11"/>
      <c r="UIZ13" s="11"/>
      <c r="UJA13" s="11"/>
      <c r="UJB13" s="11"/>
      <c r="UJC13" s="11"/>
      <c r="UJD13" s="11"/>
      <c r="UJE13" s="11"/>
      <c r="UJF13" s="11"/>
      <c r="UJG13" s="11"/>
      <c r="UJH13" s="11"/>
      <c r="UJI13" s="11"/>
      <c r="UJJ13" s="11"/>
      <c r="UJK13" s="11"/>
      <c r="UJL13" s="11"/>
      <c r="UJM13" s="11"/>
      <c r="UJN13" s="11"/>
      <c r="UJO13" s="11"/>
      <c r="UJP13" s="11"/>
      <c r="UJQ13" s="11"/>
      <c r="UJR13" s="11"/>
      <c r="UJS13" s="11"/>
      <c r="UJT13" s="11"/>
      <c r="UJU13" s="11"/>
      <c r="UJV13" s="11"/>
      <c r="UJW13" s="11"/>
      <c r="UJX13" s="11"/>
      <c r="UJY13" s="11"/>
      <c r="UJZ13" s="11"/>
      <c r="UKA13" s="11"/>
      <c r="UKB13" s="11"/>
      <c r="UKC13" s="11"/>
      <c r="UKD13" s="11"/>
      <c r="UKE13" s="11"/>
      <c r="UKF13" s="11"/>
      <c r="UKG13" s="11"/>
      <c r="UKH13" s="11"/>
      <c r="UKI13" s="11"/>
      <c r="UKJ13" s="11"/>
      <c r="UKK13" s="11"/>
      <c r="UKL13" s="11"/>
      <c r="UKM13" s="11"/>
      <c r="UKN13" s="11"/>
      <c r="UKO13" s="11"/>
      <c r="UKP13" s="11"/>
      <c r="UKQ13" s="11"/>
      <c r="UKR13" s="11"/>
      <c r="UKS13" s="11"/>
      <c r="UKT13" s="11"/>
      <c r="UKU13" s="11"/>
      <c r="UKV13" s="11"/>
      <c r="UKW13" s="11"/>
      <c r="UKX13" s="11"/>
      <c r="UKY13" s="11"/>
      <c r="UKZ13" s="11"/>
      <c r="ULA13" s="11"/>
      <c r="ULB13" s="11"/>
      <c r="ULC13" s="11"/>
      <c r="ULD13" s="11"/>
      <c r="ULE13" s="11"/>
      <c r="ULF13" s="11"/>
      <c r="ULG13" s="11"/>
      <c r="ULH13" s="11"/>
      <c r="ULI13" s="11"/>
      <c r="ULJ13" s="11"/>
      <c r="ULK13" s="11"/>
      <c r="ULL13" s="11"/>
      <c r="ULM13" s="11"/>
      <c r="ULN13" s="11"/>
      <c r="ULO13" s="11"/>
      <c r="ULP13" s="11"/>
      <c r="ULQ13" s="11"/>
      <c r="ULR13" s="11"/>
      <c r="ULS13" s="11"/>
      <c r="ULT13" s="11"/>
      <c r="ULU13" s="11"/>
      <c r="ULV13" s="11"/>
      <c r="ULW13" s="11"/>
      <c r="ULX13" s="11"/>
      <c r="ULY13" s="11"/>
      <c r="ULZ13" s="11"/>
      <c r="UMA13" s="11"/>
      <c r="UMB13" s="11"/>
      <c r="UMC13" s="11"/>
      <c r="UMD13" s="11"/>
      <c r="UME13" s="11"/>
      <c r="UMF13" s="11"/>
      <c r="UMG13" s="11"/>
      <c r="UMH13" s="11"/>
      <c r="UMI13" s="11"/>
      <c r="UMJ13" s="11"/>
      <c r="UMK13" s="11"/>
      <c r="UML13" s="11"/>
      <c r="UMM13" s="11"/>
      <c r="UMN13" s="11"/>
      <c r="UMO13" s="11"/>
      <c r="UMP13" s="11"/>
      <c r="UMQ13" s="11"/>
      <c r="UMR13" s="11"/>
      <c r="UMS13" s="11"/>
      <c r="UMT13" s="11"/>
      <c r="UMU13" s="11"/>
      <c r="UMV13" s="11"/>
      <c r="UMW13" s="11"/>
      <c r="UMX13" s="11"/>
      <c r="UMY13" s="11"/>
      <c r="UMZ13" s="11"/>
      <c r="UNA13" s="11"/>
      <c r="UNB13" s="11"/>
      <c r="UNC13" s="11"/>
      <c r="UND13" s="11"/>
      <c r="UNE13" s="11"/>
      <c r="UNF13" s="11"/>
      <c r="UNG13" s="11"/>
      <c r="UNH13" s="11"/>
      <c r="UNI13" s="11"/>
      <c r="UNJ13" s="11"/>
      <c r="UNK13" s="11"/>
      <c r="UNL13" s="11"/>
      <c r="UNM13" s="11"/>
      <c r="UNN13" s="11"/>
      <c r="UNO13" s="11"/>
      <c r="UNP13" s="11"/>
      <c r="UNQ13" s="11"/>
      <c r="UNR13" s="11"/>
      <c r="UNS13" s="11"/>
      <c r="UNT13" s="11"/>
      <c r="UNU13" s="11"/>
      <c r="UNV13" s="11"/>
      <c r="UNW13" s="11"/>
      <c r="UNX13" s="11"/>
      <c r="UNY13" s="11"/>
      <c r="UNZ13" s="11"/>
      <c r="UOA13" s="11"/>
      <c r="UOB13" s="11"/>
      <c r="UOC13" s="11"/>
      <c r="UOD13" s="11"/>
      <c r="UOE13" s="11"/>
      <c r="UOF13" s="11"/>
      <c r="UOG13" s="11"/>
      <c r="UOH13" s="11"/>
      <c r="UOI13" s="11"/>
      <c r="UOJ13" s="11"/>
      <c r="UOK13" s="11"/>
      <c r="UOL13" s="11"/>
      <c r="UOM13" s="11"/>
      <c r="UON13" s="11"/>
      <c r="UOO13" s="11"/>
      <c r="UOP13" s="11"/>
      <c r="UOQ13" s="11"/>
      <c r="UOR13" s="11"/>
      <c r="UOS13" s="11"/>
      <c r="UOT13" s="11"/>
      <c r="UOU13" s="11"/>
      <c r="UOV13" s="11"/>
      <c r="UOW13" s="11"/>
      <c r="UOX13" s="11"/>
      <c r="UOY13" s="11"/>
      <c r="UOZ13" s="11"/>
      <c r="UPA13" s="11"/>
      <c r="UPB13" s="11"/>
      <c r="UPC13" s="11"/>
      <c r="UPD13" s="11"/>
      <c r="UPE13" s="11"/>
      <c r="UPF13" s="11"/>
      <c r="UPG13" s="11"/>
      <c r="UPH13" s="11"/>
      <c r="UPI13" s="11"/>
      <c r="UPJ13" s="11"/>
      <c r="UPK13" s="11"/>
      <c r="UPL13" s="11"/>
      <c r="UPM13" s="11"/>
      <c r="UPN13" s="11"/>
      <c r="UPO13" s="11"/>
      <c r="UPP13" s="11"/>
      <c r="UPQ13" s="11"/>
      <c r="UPR13" s="11"/>
      <c r="UPS13" s="11"/>
      <c r="UPT13" s="11"/>
      <c r="UPU13" s="11"/>
      <c r="UPV13" s="11"/>
      <c r="UPW13" s="11"/>
      <c r="UPX13" s="11"/>
      <c r="UPY13" s="11"/>
      <c r="UPZ13" s="11"/>
      <c r="UQA13" s="11"/>
      <c r="UQB13" s="11"/>
      <c r="UQC13" s="11"/>
      <c r="UQD13" s="11"/>
      <c r="UQE13" s="11"/>
      <c r="UQF13" s="11"/>
      <c r="UQG13" s="11"/>
      <c r="UQH13" s="11"/>
      <c r="UQI13" s="11"/>
      <c r="UQJ13" s="11"/>
      <c r="UQK13" s="11"/>
      <c r="UQL13" s="11"/>
      <c r="UQM13" s="11"/>
      <c r="UQN13" s="11"/>
      <c r="UQO13" s="11"/>
      <c r="UQP13" s="11"/>
      <c r="UQQ13" s="11"/>
      <c r="UQR13" s="11"/>
      <c r="UQS13" s="11"/>
      <c r="UQT13" s="11"/>
      <c r="UQU13" s="11"/>
      <c r="UQV13" s="11"/>
      <c r="UQW13" s="11"/>
      <c r="UQX13" s="11"/>
      <c r="UQY13" s="11"/>
      <c r="UQZ13" s="11"/>
      <c r="URA13" s="11"/>
      <c r="URB13" s="11"/>
      <c r="URC13" s="11"/>
      <c r="URD13" s="11"/>
      <c r="URE13" s="11"/>
      <c r="URF13" s="11"/>
      <c r="URG13" s="11"/>
      <c r="URH13" s="11"/>
      <c r="URI13" s="11"/>
      <c r="URJ13" s="11"/>
      <c r="URK13" s="11"/>
      <c r="URL13" s="11"/>
      <c r="URM13" s="11"/>
      <c r="URN13" s="11"/>
      <c r="URO13" s="11"/>
      <c r="URP13" s="11"/>
      <c r="URQ13" s="11"/>
      <c r="URR13" s="11"/>
      <c r="URS13" s="11"/>
      <c r="URT13" s="11"/>
      <c r="URU13" s="11"/>
      <c r="URV13" s="11"/>
      <c r="URW13" s="11"/>
      <c r="URX13" s="11"/>
      <c r="URY13" s="11"/>
      <c r="URZ13" s="11"/>
      <c r="USA13" s="11"/>
      <c r="USB13" s="11"/>
      <c r="USC13" s="11"/>
      <c r="USD13" s="11"/>
      <c r="USE13" s="11"/>
      <c r="USF13" s="11"/>
      <c r="USG13" s="11"/>
      <c r="USH13" s="11"/>
      <c r="USI13" s="11"/>
      <c r="USJ13" s="11"/>
      <c r="USK13" s="11"/>
      <c r="USL13" s="11"/>
      <c r="USM13" s="11"/>
      <c r="USN13" s="11"/>
      <c r="USO13" s="11"/>
      <c r="USP13" s="11"/>
      <c r="USQ13" s="11"/>
      <c r="USR13" s="11"/>
      <c r="USS13" s="11"/>
      <c r="UST13" s="11"/>
      <c r="USU13" s="11"/>
      <c r="USV13" s="11"/>
      <c r="USW13" s="11"/>
      <c r="USX13" s="11"/>
      <c r="USY13" s="11"/>
      <c r="USZ13" s="11"/>
      <c r="UTA13" s="11"/>
      <c r="UTB13" s="11"/>
      <c r="UTC13" s="11"/>
      <c r="UTD13" s="11"/>
      <c r="UTE13" s="11"/>
      <c r="UTF13" s="11"/>
      <c r="UTG13" s="11"/>
      <c r="UTH13" s="11"/>
      <c r="UTI13" s="11"/>
      <c r="UTJ13" s="11"/>
      <c r="UTK13" s="11"/>
      <c r="UTL13" s="11"/>
      <c r="UTM13" s="11"/>
      <c r="UTN13" s="11"/>
      <c r="UTO13" s="11"/>
      <c r="UTP13" s="11"/>
      <c r="UTQ13" s="11"/>
      <c r="UTR13" s="11"/>
      <c r="UTS13" s="11"/>
      <c r="UTT13" s="11"/>
      <c r="UTU13" s="11"/>
      <c r="UTV13" s="11"/>
      <c r="UTW13" s="11"/>
      <c r="UTX13" s="11"/>
      <c r="UTY13" s="11"/>
      <c r="UTZ13" s="11"/>
      <c r="UUA13" s="11"/>
      <c r="UUB13" s="11"/>
      <c r="UUC13" s="11"/>
      <c r="UUD13" s="11"/>
      <c r="UUE13" s="11"/>
      <c r="UUF13" s="11"/>
      <c r="UUG13" s="11"/>
      <c r="UUH13" s="11"/>
      <c r="UUI13" s="11"/>
      <c r="UUJ13" s="11"/>
      <c r="UUK13" s="11"/>
      <c r="UUL13" s="11"/>
      <c r="UUM13" s="11"/>
      <c r="UUN13" s="11"/>
      <c r="UUO13" s="11"/>
      <c r="UUP13" s="11"/>
      <c r="UUQ13" s="11"/>
      <c r="UUR13" s="11"/>
      <c r="UUS13" s="11"/>
      <c r="UUT13" s="11"/>
      <c r="UUU13" s="11"/>
      <c r="UUV13" s="11"/>
      <c r="UUW13" s="11"/>
      <c r="UUX13" s="11"/>
      <c r="UUY13" s="11"/>
      <c r="UUZ13" s="11"/>
      <c r="UVA13" s="11"/>
      <c r="UVB13" s="11"/>
      <c r="UVC13" s="11"/>
      <c r="UVD13" s="11"/>
      <c r="UVE13" s="11"/>
      <c r="UVF13" s="11"/>
      <c r="UVG13" s="11"/>
      <c r="UVH13" s="11"/>
      <c r="UVI13" s="11"/>
      <c r="UVJ13" s="11"/>
      <c r="UVK13" s="11"/>
      <c r="UVL13" s="11"/>
      <c r="UVM13" s="11"/>
      <c r="UVN13" s="11"/>
      <c r="UVO13" s="11"/>
      <c r="UVP13" s="11"/>
      <c r="UVQ13" s="11"/>
      <c r="UVR13" s="11"/>
      <c r="UVS13" s="11"/>
      <c r="UVT13" s="11"/>
      <c r="UVU13" s="11"/>
      <c r="UVV13" s="11"/>
      <c r="UVW13" s="11"/>
      <c r="UVX13" s="11"/>
      <c r="UVY13" s="11"/>
      <c r="UVZ13" s="11"/>
      <c r="UWA13" s="11"/>
      <c r="UWB13" s="11"/>
      <c r="UWC13" s="11"/>
      <c r="UWD13" s="11"/>
      <c r="UWE13" s="11"/>
      <c r="UWF13" s="11"/>
      <c r="UWG13" s="11"/>
      <c r="UWH13" s="11"/>
      <c r="UWI13" s="11"/>
      <c r="UWJ13" s="11"/>
      <c r="UWK13" s="11"/>
      <c r="UWL13" s="11"/>
      <c r="UWM13" s="11"/>
      <c r="UWN13" s="11"/>
      <c r="UWO13" s="11"/>
      <c r="UWP13" s="11"/>
      <c r="UWQ13" s="11"/>
      <c r="UWR13" s="11"/>
      <c r="UWS13" s="11"/>
      <c r="UWT13" s="11"/>
      <c r="UWU13" s="11"/>
      <c r="UWV13" s="11"/>
      <c r="UWW13" s="11"/>
      <c r="UWX13" s="11"/>
      <c r="UWY13" s="11"/>
      <c r="UWZ13" s="11"/>
      <c r="UXA13" s="11"/>
      <c r="UXB13" s="11"/>
      <c r="UXC13" s="11"/>
      <c r="UXD13" s="11"/>
      <c r="UXE13" s="11"/>
      <c r="UXF13" s="11"/>
      <c r="UXG13" s="11"/>
      <c r="UXH13" s="11"/>
      <c r="UXI13" s="11"/>
      <c r="UXJ13" s="11"/>
      <c r="UXK13" s="11"/>
      <c r="UXL13" s="11"/>
      <c r="UXM13" s="11"/>
      <c r="UXN13" s="11"/>
      <c r="UXO13" s="11"/>
      <c r="UXP13" s="11"/>
      <c r="UXQ13" s="11"/>
      <c r="UXR13" s="11"/>
      <c r="UXS13" s="11"/>
      <c r="UXT13" s="11"/>
      <c r="UXU13" s="11"/>
      <c r="UXV13" s="11"/>
      <c r="UXW13" s="11"/>
      <c r="UXX13" s="11"/>
      <c r="UXY13" s="11"/>
      <c r="UXZ13" s="11"/>
      <c r="UYA13" s="11"/>
      <c r="UYB13" s="11"/>
      <c r="UYC13" s="11"/>
      <c r="UYD13" s="11"/>
      <c r="UYE13" s="11"/>
      <c r="UYF13" s="11"/>
      <c r="UYG13" s="11"/>
      <c r="UYH13" s="11"/>
      <c r="UYI13" s="11"/>
      <c r="UYJ13" s="11"/>
      <c r="UYK13" s="11"/>
      <c r="UYL13" s="11"/>
      <c r="UYM13" s="11"/>
      <c r="UYN13" s="11"/>
      <c r="UYO13" s="11"/>
      <c r="UYP13" s="11"/>
      <c r="UYQ13" s="11"/>
      <c r="UYR13" s="11"/>
      <c r="UYS13" s="11"/>
      <c r="UYT13" s="11"/>
      <c r="UYU13" s="11"/>
      <c r="UYV13" s="11"/>
      <c r="UYW13" s="11"/>
      <c r="UYX13" s="11"/>
      <c r="UYY13" s="11"/>
      <c r="UYZ13" s="11"/>
      <c r="UZA13" s="11"/>
      <c r="UZB13" s="11"/>
      <c r="UZC13" s="11"/>
      <c r="UZD13" s="11"/>
      <c r="UZE13" s="11"/>
      <c r="UZF13" s="11"/>
      <c r="UZG13" s="11"/>
      <c r="UZH13" s="11"/>
      <c r="UZI13" s="11"/>
      <c r="UZJ13" s="11"/>
      <c r="UZK13" s="11"/>
      <c r="UZL13" s="11"/>
      <c r="UZM13" s="11"/>
      <c r="UZN13" s="11"/>
      <c r="UZO13" s="11"/>
      <c r="UZP13" s="11"/>
      <c r="UZQ13" s="11"/>
      <c r="UZR13" s="11"/>
      <c r="UZS13" s="11"/>
      <c r="UZT13" s="11"/>
      <c r="UZU13" s="11"/>
      <c r="UZV13" s="11"/>
      <c r="UZW13" s="11"/>
      <c r="UZX13" s="11"/>
      <c r="UZY13" s="11"/>
      <c r="UZZ13" s="11"/>
      <c r="VAA13" s="11"/>
      <c r="VAB13" s="11"/>
      <c r="VAC13" s="11"/>
      <c r="VAD13" s="11"/>
      <c r="VAE13" s="11"/>
      <c r="VAF13" s="11"/>
      <c r="VAG13" s="11"/>
      <c r="VAH13" s="11"/>
      <c r="VAI13" s="11"/>
      <c r="VAJ13" s="11"/>
      <c r="VAK13" s="11"/>
      <c r="VAL13" s="11"/>
      <c r="VAM13" s="11"/>
      <c r="VAN13" s="11"/>
      <c r="VAO13" s="11"/>
      <c r="VAP13" s="11"/>
      <c r="VAQ13" s="11"/>
      <c r="VAR13" s="11"/>
      <c r="VAS13" s="11"/>
      <c r="VAT13" s="11"/>
      <c r="VAU13" s="11"/>
      <c r="VAV13" s="11"/>
      <c r="VAW13" s="11"/>
      <c r="VAX13" s="11"/>
      <c r="VAY13" s="11"/>
      <c r="VAZ13" s="11"/>
      <c r="VBA13" s="11"/>
      <c r="VBB13" s="11"/>
      <c r="VBC13" s="11"/>
      <c r="VBD13" s="11"/>
      <c r="VBE13" s="11"/>
      <c r="VBF13" s="11"/>
      <c r="VBG13" s="11"/>
      <c r="VBH13" s="11"/>
      <c r="VBI13" s="11"/>
      <c r="VBJ13" s="11"/>
      <c r="VBK13" s="11"/>
      <c r="VBL13" s="11"/>
      <c r="VBM13" s="11"/>
      <c r="VBN13" s="11"/>
      <c r="VBO13" s="11"/>
      <c r="VBP13" s="11"/>
      <c r="VBQ13" s="11"/>
      <c r="VBR13" s="11"/>
      <c r="VBS13" s="11"/>
      <c r="VBT13" s="11"/>
      <c r="VBU13" s="11"/>
      <c r="VBV13" s="11"/>
      <c r="VBW13" s="11"/>
      <c r="VBX13" s="11"/>
      <c r="VBY13" s="11"/>
      <c r="VBZ13" s="11"/>
      <c r="VCA13" s="11"/>
      <c r="VCB13" s="11"/>
      <c r="VCC13" s="11"/>
      <c r="VCD13" s="11"/>
      <c r="VCE13" s="11"/>
      <c r="VCF13" s="11"/>
      <c r="VCG13" s="11"/>
      <c r="VCH13" s="11"/>
      <c r="VCI13" s="11"/>
      <c r="VCJ13" s="11"/>
      <c r="VCK13" s="11"/>
      <c r="VCL13" s="11"/>
      <c r="VCM13" s="11"/>
      <c r="VCN13" s="11"/>
      <c r="VCO13" s="11"/>
      <c r="VCP13" s="11"/>
      <c r="VCQ13" s="11"/>
      <c r="VCR13" s="11"/>
      <c r="VCS13" s="11"/>
      <c r="VCT13" s="11"/>
      <c r="VCU13" s="11"/>
      <c r="VCV13" s="11"/>
      <c r="VCW13" s="11"/>
      <c r="VCX13" s="11"/>
      <c r="VCY13" s="11"/>
      <c r="VCZ13" s="11"/>
      <c r="VDA13" s="11"/>
      <c r="VDB13" s="11"/>
      <c r="VDC13" s="11"/>
      <c r="VDD13" s="11"/>
      <c r="VDE13" s="11"/>
      <c r="VDF13" s="11"/>
      <c r="VDG13" s="11"/>
      <c r="VDH13" s="11"/>
      <c r="VDI13" s="11"/>
      <c r="VDJ13" s="11"/>
      <c r="VDK13" s="11"/>
      <c r="VDL13" s="11"/>
      <c r="VDM13" s="11"/>
      <c r="VDN13" s="11"/>
      <c r="VDO13" s="11"/>
      <c r="VDP13" s="11"/>
      <c r="VDQ13" s="11"/>
      <c r="VDR13" s="11"/>
      <c r="VDS13" s="11"/>
      <c r="VDT13" s="11"/>
      <c r="VDU13" s="11"/>
      <c r="VDV13" s="11"/>
      <c r="VDW13" s="11"/>
      <c r="VDX13" s="11"/>
      <c r="VDY13" s="11"/>
      <c r="VDZ13" s="11"/>
      <c r="VEA13" s="11"/>
      <c r="VEB13" s="11"/>
      <c r="VEC13" s="11"/>
      <c r="VED13" s="11"/>
      <c r="VEE13" s="11"/>
      <c r="VEF13" s="11"/>
      <c r="VEG13" s="11"/>
      <c r="VEH13" s="11"/>
      <c r="VEI13" s="11"/>
      <c r="VEJ13" s="11"/>
      <c r="VEK13" s="11"/>
      <c r="VEL13" s="11"/>
      <c r="VEM13" s="11"/>
      <c r="VEN13" s="11"/>
      <c r="VEO13" s="11"/>
      <c r="VEP13" s="11"/>
      <c r="VEQ13" s="11"/>
      <c r="VER13" s="11"/>
      <c r="VES13" s="11"/>
      <c r="VET13" s="11"/>
      <c r="VEU13" s="11"/>
      <c r="VEV13" s="11"/>
      <c r="VEW13" s="11"/>
      <c r="VEX13" s="11"/>
      <c r="VEY13" s="11"/>
      <c r="VEZ13" s="11"/>
      <c r="VFA13" s="11"/>
      <c r="VFB13" s="11"/>
      <c r="VFC13" s="11"/>
      <c r="VFD13" s="11"/>
      <c r="VFE13" s="11"/>
      <c r="VFF13" s="11"/>
      <c r="VFG13" s="11"/>
      <c r="VFH13" s="11"/>
      <c r="VFI13" s="11"/>
      <c r="VFJ13" s="11"/>
      <c r="VFK13" s="11"/>
      <c r="VFL13" s="11"/>
      <c r="VFM13" s="11"/>
      <c r="VFN13" s="11"/>
      <c r="VFO13" s="11"/>
      <c r="VFP13" s="11"/>
      <c r="VFQ13" s="11"/>
      <c r="VFR13" s="11"/>
      <c r="VFS13" s="11"/>
      <c r="VFT13" s="11"/>
      <c r="VFU13" s="11"/>
      <c r="VFV13" s="11"/>
      <c r="VFW13" s="11"/>
      <c r="VFX13" s="11"/>
      <c r="VFY13" s="11"/>
      <c r="VFZ13" s="11"/>
      <c r="VGA13" s="11"/>
      <c r="VGB13" s="11"/>
      <c r="VGC13" s="11"/>
      <c r="VGD13" s="11"/>
      <c r="VGE13" s="11"/>
      <c r="VGF13" s="11"/>
      <c r="VGG13" s="11"/>
      <c r="VGH13" s="11"/>
      <c r="VGI13" s="11"/>
      <c r="VGJ13" s="11"/>
      <c r="VGK13" s="11"/>
      <c r="VGL13" s="11"/>
      <c r="VGM13" s="11"/>
      <c r="VGN13" s="11"/>
      <c r="VGO13" s="11"/>
      <c r="VGP13" s="11"/>
      <c r="VGQ13" s="11"/>
      <c r="VGR13" s="11"/>
      <c r="VGS13" s="11"/>
      <c r="VGT13" s="11"/>
      <c r="VGU13" s="11"/>
      <c r="VGV13" s="11"/>
      <c r="VGW13" s="11"/>
      <c r="VGX13" s="11"/>
      <c r="VGY13" s="11"/>
      <c r="VGZ13" s="11"/>
      <c r="VHA13" s="11"/>
      <c r="VHB13" s="11"/>
      <c r="VHC13" s="11"/>
      <c r="VHD13" s="11"/>
      <c r="VHE13" s="11"/>
      <c r="VHF13" s="11"/>
      <c r="VHG13" s="11"/>
      <c r="VHH13" s="11"/>
      <c r="VHI13" s="11"/>
      <c r="VHJ13" s="11"/>
      <c r="VHK13" s="11"/>
      <c r="VHL13" s="11"/>
      <c r="VHM13" s="11"/>
      <c r="VHN13" s="11"/>
      <c r="VHO13" s="11"/>
      <c r="VHP13" s="11"/>
      <c r="VHQ13" s="11"/>
      <c r="VHR13" s="11"/>
      <c r="VHS13" s="11"/>
      <c r="VHT13" s="11"/>
      <c r="VHU13" s="11"/>
      <c r="VHV13" s="11"/>
      <c r="VHW13" s="11"/>
      <c r="VHX13" s="11"/>
      <c r="VHY13" s="11"/>
      <c r="VHZ13" s="11"/>
      <c r="VIA13" s="11"/>
      <c r="VIB13" s="11"/>
      <c r="VIC13" s="11"/>
      <c r="VID13" s="11"/>
      <c r="VIE13" s="11"/>
      <c r="VIF13" s="11"/>
      <c r="VIG13" s="11"/>
      <c r="VIH13" s="11"/>
      <c r="VII13" s="11"/>
      <c r="VIJ13" s="11"/>
      <c r="VIK13" s="11"/>
      <c r="VIL13" s="11"/>
      <c r="VIM13" s="11"/>
      <c r="VIN13" s="11"/>
      <c r="VIO13" s="11"/>
      <c r="VIP13" s="11"/>
      <c r="VIQ13" s="11"/>
      <c r="VIR13" s="11"/>
      <c r="VIS13" s="11"/>
      <c r="VIT13" s="11"/>
      <c r="VIU13" s="11"/>
      <c r="VIV13" s="11"/>
      <c r="VIW13" s="11"/>
      <c r="VIX13" s="11"/>
      <c r="VIY13" s="11"/>
      <c r="VIZ13" s="11"/>
      <c r="VJA13" s="11"/>
      <c r="VJB13" s="11"/>
      <c r="VJC13" s="11"/>
      <c r="VJD13" s="11"/>
      <c r="VJE13" s="11"/>
      <c r="VJF13" s="11"/>
      <c r="VJG13" s="11"/>
      <c r="VJH13" s="11"/>
      <c r="VJI13" s="11"/>
      <c r="VJJ13" s="11"/>
      <c r="VJK13" s="11"/>
      <c r="VJL13" s="11"/>
      <c r="VJM13" s="11"/>
      <c r="VJN13" s="11"/>
      <c r="VJO13" s="11"/>
      <c r="VJP13" s="11"/>
      <c r="VJQ13" s="11"/>
      <c r="VJR13" s="11"/>
      <c r="VJS13" s="11"/>
      <c r="VJT13" s="11"/>
      <c r="VJU13" s="11"/>
      <c r="VJV13" s="11"/>
      <c r="VJW13" s="11"/>
      <c r="VJX13" s="11"/>
      <c r="VJY13" s="11"/>
      <c r="VJZ13" s="11"/>
      <c r="VKA13" s="11"/>
      <c r="VKB13" s="11"/>
      <c r="VKC13" s="11"/>
      <c r="VKD13" s="11"/>
      <c r="VKE13" s="11"/>
      <c r="VKF13" s="11"/>
      <c r="VKG13" s="11"/>
      <c r="VKH13" s="11"/>
      <c r="VKI13" s="11"/>
      <c r="VKJ13" s="11"/>
      <c r="VKK13" s="11"/>
      <c r="VKL13" s="11"/>
      <c r="VKM13" s="11"/>
      <c r="VKN13" s="11"/>
      <c r="VKO13" s="11"/>
      <c r="VKP13" s="11"/>
      <c r="VKQ13" s="11"/>
      <c r="VKR13" s="11"/>
      <c r="VKS13" s="11"/>
      <c r="VKT13" s="11"/>
      <c r="VKU13" s="11"/>
      <c r="VKV13" s="11"/>
      <c r="VKW13" s="11"/>
      <c r="VKX13" s="11"/>
      <c r="VKY13" s="11"/>
      <c r="VKZ13" s="11"/>
      <c r="VLA13" s="11"/>
      <c r="VLB13" s="11"/>
      <c r="VLC13" s="11"/>
      <c r="VLD13" s="11"/>
      <c r="VLE13" s="11"/>
      <c r="VLF13" s="11"/>
      <c r="VLG13" s="11"/>
      <c r="VLH13" s="11"/>
      <c r="VLI13" s="11"/>
      <c r="VLJ13" s="11"/>
      <c r="VLK13" s="11"/>
      <c r="VLL13" s="11"/>
      <c r="VLM13" s="11"/>
      <c r="VLN13" s="11"/>
      <c r="VLO13" s="11"/>
      <c r="VLP13" s="11"/>
      <c r="VLQ13" s="11"/>
      <c r="VLR13" s="11"/>
      <c r="VLS13" s="11"/>
      <c r="VLT13" s="11"/>
      <c r="VLU13" s="11"/>
      <c r="VLV13" s="11"/>
      <c r="VLW13" s="11"/>
      <c r="VLX13" s="11"/>
      <c r="VLY13" s="11"/>
      <c r="VLZ13" s="11"/>
      <c r="VMA13" s="11"/>
      <c r="VMB13" s="11"/>
      <c r="VMC13" s="11"/>
      <c r="VMD13" s="11"/>
      <c r="VME13" s="11"/>
      <c r="VMF13" s="11"/>
      <c r="VMG13" s="11"/>
      <c r="VMH13" s="11"/>
      <c r="VMI13" s="11"/>
      <c r="VMJ13" s="11"/>
      <c r="VMK13" s="11"/>
      <c r="VML13" s="11"/>
      <c r="VMM13" s="11"/>
      <c r="VMN13" s="11"/>
      <c r="VMO13" s="11"/>
      <c r="VMP13" s="11"/>
      <c r="VMQ13" s="11"/>
      <c r="VMR13" s="11"/>
      <c r="VMS13" s="11"/>
      <c r="VMT13" s="11"/>
      <c r="VMU13" s="11"/>
      <c r="VMV13" s="11"/>
      <c r="VMW13" s="11"/>
      <c r="VMX13" s="11"/>
      <c r="VMY13" s="11"/>
      <c r="VMZ13" s="11"/>
      <c r="VNA13" s="11"/>
      <c r="VNB13" s="11"/>
      <c r="VNC13" s="11"/>
      <c r="VND13" s="11"/>
      <c r="VNE13" s="11"/>
      <c r="VNF13" s="11"/>
      <c r="VNG13" s="11"/>
      <c r="VNH13" s="11"/>
      <c r="VNI13" s="11"/>
      <c r="VNJ13" s="11"/>
      <c r="VNK13" s="11"/>
      <c r="VNL13" s="11"/>
      <c r="VNM13" s="11"/>
      <c r="VNN13" s="11"/>
      <c r="VNO13" s="11"/>
      <c r="VNP13" s="11"/>
      <c r="VNQ13" s="11"/>
      <c r="VNR13" s="11"/>
      <c r="VNS13" s="11"/>
      <c r="VNT13" s="11"/>
      <c r="VNU13" s="11"/>
      <c r="VNV13" s="11"/>
      <c r="VNW13" s="11"/>
      <c r="VNX13" s="11"/>
      <c r="VNY13" s="11"/>
      <c r="VNZ13" s="11"/>
      <c r="VOA13" s="11"/>
      <c r="VOB13" s="11"/>
      <c r="VOC13" s="11"/>
      <c r="VOD13" s="11"/>
      <c r="VOE13" s="11"/>
      <c r="VOF13" s="11"/>
      <c r="VOG13" s="11"/>
      <c r="VOH13" s="11"/>
      <c r="VOI13" s="11"/>
      <c r="VOJ13" s="11"/>
      <c r="VOK13" s="11"/>
      <c r="VOL13" s="11"/>
      <c r="VOM13" s="11"/>
      <c r="VON13" s="11"/>
      <c r="VOO13" s="11"/>
      <c r="VOP13" s="11"/>
      <c r="VOQ13" s="11"/>
      <c r="VOR13" s="11"/>
      <c r="VOS13" s="11"/>
      <c r="VOT13" s="11"/>
      <c r="VOU13" s="11"/>
      <c r="VOV13" s="11"/>
      <c r="VOW13" s="11"/>
      <c r="VOX13" s="11"/>
      <c r="VOY13" s="11"/>
      <c r="VOZ13" s="11"/>
      <c r="VPA13" s="11"/>
      <c r="VPB13" s="11"/>
      <c r="VPC13" s="11"/>
      <c r="VPD13" s="11"/>
      <c r="VPE13" s="11"/>
      <c r="VPF13" s="11"/>
      <c r="VPG13" s="11"/>
      <c r="VPH13" s="11"/>
      <c r="VPI13" s="11"/>
      <c r="VPJ13" s="11"/>
      <c r="VPK13" s="11"/>
      <c r="VPL13" s="11"/>
      <c r="VPM13" s="11"/>
      <c r="VPN13" s="11"/>
      <c r="VPO13" s="11"/>
      <c r="VPP13" s="11"/>
      <c r="VPQ13" s="11"/>
      <c r="VPR13" s="11"/>
      <c r="VPS13" s="11"/>
      <c r="VPT13" s="11"/>
      <c r="VPU13" s="11"/>
      <c r="VPV13" s="11"/>
      <c r="VPW13" s="11"/>
      <c r="VPX13" s="11"/>
      <c r="VPY13" s="11"/>
      <c r="VPZ13" s="11"/>
      <c r="VQA13" s="11"/>
      <c r="VQB13" s="11"/>
      <c r="VQC13" s="11"/>
      <c r="VQD13" s="11"/>
      <c r="VQE13" s="11"/>
      <c r="VQF13" s="11"/>
      <c r="VQG13" s="11"/>
      <c r="VQH13" s="11"/>
      <c r="VQI13" s="11"/>
      <c r="VQJ13" s="11"/>
      <c r="VQK13" s="11"/>
      <c r="VQL13" s="11"/>
      <c r="VQM13" s="11"/>
      <c r="VQN13" s="11"/>
      <c r="VQO13" s="11"/>
      <c r="VQP13" s="11"/>
      <c r="VQQ13" s="11"/>
      <c r="VQR13" s="11"/>
      <c r="VQS13" s="11"/>
      <c r="VQT13" s="11"/>
      <c r="VQU13" s="11"/>
      <c r="VQV13" s="11"/>
      <c r="VQW13" s="11"/>
      <c r="VQX13" s="11"/>
      <c r="VQY13" s="11"/>
      <c r="VQZ13" s="11"/>
      <c r="VRA13" s="11"/>
      <c r="VRB13" s="11"/>
      <c r="VRC13" s="11"/>
      <c r="VRD13" s="11"/>
      <c r="VRE13" s="11"/>
      <c r="VRF13" s="11"/>
      <c r="VRG13" s="11"/>
      <c r="VRH13" s="11"/>
      <c r="VRI13" s="11"/>
      <c r="VRJ13" s="11"/>
      <c r="VRK13" s="11"/>
      <c r="VRL13" s="11"/>
      <c r="VRM13" s="11"/>
      <c r="VRN13" s="11"/>
      <c r="VRO13" s="11"/>
      <c r="VRP13" s="11"/>
      <c r="VRQ13" s="11"/>
      <c r="VRR13" s="11"/>
      <c r="VRS13" s="11"/>
      <c r="VRT13" s="11"/>
      <c r="VRU13" s="11"/>
      <c r="VRV13" s="11"/>
      <c r="VRW13" s="11"/>
      <c r="VRX13" s="11"/>
      <c r="VRY13" s="11"/>
      <c r="VRZ13" s="11"/>
      <c r="VSA13" s="11"/>
      <c r="VSB13" s="11"/>
      <c r="VSC13" s="11"/>
      <c r="VSD13" s="11"/>
      <c r="VSE13" s="11"/>
      <c r="VSF13" s="11"/>
      <c r="VSG13" s="11"/>
      <c r="VSH13" s="11"/>
      <c r="VSI13" s="11"/>
      <c r="VSJ13" s="11"/>
      <c r="VSK13" s="11"/>
      <c r="VSL13" s="11"/>
      <c r="VSM13" s="11"/>
      <c r="VSN13" s="11"/>
      <c r="VSO13" s="11"/>
      <c r="VSP13" s="11"/>
      <c r="VSQ13" s="11"/>
      <c r="VSR13" s="11"/>
      <c r="VSS13" s="11"/>
      <c r="VST13" s="11"/>
      <c r="VSU13" s="11"/>
      <c r="VSV13" s="11"/>
      <c r="VSW13" s="11"/>
      <c r="VSX13" s="11"/>
      <c r="VSY13" s="11"/>
      <c r="VSZ13" s="11"/>
      <c r="VTA13" s="11"/>
      <c r="VTB13" s="11"/>
      <c r="VTC13" s="11"/>
      <c r="VTD13" s="11"/>
      <c r="VTE13" s="11"/>
      <c r="VTF13" s="11"/>
      <c r="VTG13" s="11"/>
      <c r="VTH13" s="11"/>
      <c r="VTI13" s="11"/>
      <c r="VTJ13" s="11"/>
      <c r="VTK13" s="11"/>
      <c r="VTL13" s="11"/>
      <c r="VTM13" s="11"/>
      <c r="VTN13" s="11"/>
      <c r="VTO13" s="11"/>
      <c r="VTP13" s="11"/>
      <c r="VTQ13" s="11"/>
      <c r="VTR13" s="11"/>
      <c r="VTS13" s="11"/>
      <c r="VTT13" s="11"/>
      <c r="VTU13" s="11"/>
      <c r="VTV13" s="11"/>
      <c r="VTW13" s="11"/>
      <c r="VTX13" s="11"/>
      <c r="VTY13" s="11"/>
      <c r="VTZ13" s="11"/>
      <c r="VUA13" s="11"/>
      <c r="VUB13" s="11"/>
      <c r="VUC13" s="11"/>
      <c r="VUD13" s="11"/>
      <c r="VUE13" s="11"/>
      <c r="VUF13" s="11"/>
      <c r="VUG13" s="11"/>
      <c r="VUH13" s="11"/>
      <c r="VUI13" s="11"/>
      <c r="VUJ13" s="11"/>
      <c r="VUK13" s="11"/>
      <c r="VUL13" s="11"/>
      <c r="VUM13" s="11"/>
      <c r="VUN13" s="11"/>
      <c r="VUO13" s="11"/>
      <c r="VUP13" s="11"/>
      <c r="VUQ13" s="11"/>
      <c r="VUR13" s="11"/>
      <c r="VUS13" s="11"/>
      <c r="VUT13" s="11"/>
      <c r="VUU13" s="11"/>
      <c r="VUV13" s="11"/>
      <c r="VUW13" s="11"/>
      <c r="VUX13" s="11"/>
      <c r="VUY13" s="11"/>
      <c r="VUZ13" s="11"/>
      <c r="VVA13" s="11"/>
      <c r="VVB13" s="11"/>
      <c r="VVC13" s="11"/>
      <c r="VVD13" s="11"/>
      <c r="VVE13" s="11"/>
      <c r="VVF13" s="11"/>
      <c r="VVG13" s="11"/>
      <c r="VVH13" s="11"/>
      <c r="VVI13" s="11"/>
      <c r="VVJ13" s="11"/>
      <c r="VVK13" s="11"/>
      <c r="VVL13" s="11"/>
      <c r="VVM13" s="11"/>
      <c r="VVN13" s="11"/>
      <c r="VVO13" s="11"/>
      <c r="VVP13" s="11"/>
      <c r="VVQ13" s="11"/>
      <c r="VVR13" s="11"/>
      <c r="VVS13" s="11"/>
      <c r="VVT13" s="11"/>
      <c r="VVU13" s="11"/>
      <c r="VVV13" s="11"/>
      <c r="VVW13" s="11"/>
      <c r="VVX13" s="11"/>
      <c r="VVY13" s="11"/>
      <c r="VVZ13" s="11"/>
      <c r="VWA13" s="11"/>
      <c r="VWB13" s="11"/>
      <c r="VWC13" s="11"/>
      <c r="VWD13" s="11"/>
      <c r="VWE13" s="11"/>
      <c r="VWF13" s="11"/>
      <c r="VWG13" s="11"/>
      <c r="VWH13" s="11"/>
      <c r="VWI13" s="11"/>
      <c r="VWJ13" s="11"/>
      <c r="VWK13" s="11"/>
      <c r="VWL13" s="11"/>
      <c r="VWM13" s="11"/>
      <c r="VWN13" s="11"/>
      <c r="VWO13" s="11"/>
      <c r="VWP13" s="11"/>
      <c r="VWQ13" s="11"/>
      <c r="VWR13" s="11"/>
      <c r="VWS13" s="11"/>
      <c r="VWT13" s="11"/>
      <c r="VWU13" s="11"/>
      <c r="VWV13" s="11"/>
      <c r="VWW13" s="11"/>
      <c r="VWX13" s="11"/>
      <c r="VWY13" s="11"/>
      <c r="VWZ13" s="11"/>
      <c r="VXA13" s="11"/>
      <c r="VXB13" s="11"/>
      <c r="VXC13" s="11"/>
      <c r="VXD13" s="11"/>
      <c r="VXE13" s="11"/>
      <c r="VXF13" s="11"/>
      <c r="VXG13" s="11"/>
      <c r="VXH13" s="11"/>
      <c r="VXI13" s="11"/>
      <c r="VXJ13" s="11"/>
      <c r="VXK13" s="11"/>
      <c r="VXL13" s="11"/>
      <c r="VXM13" s="11"/>
      <c r="VXN13" s="11"/>
      <c r="VXO13" s="11"/>
      <c r="VXP13" s="11"/>
      <c r="VXQ13" s="11"/>
      <c r="VXR13" s="11"/>
      <c r="VXS13" s="11"/>
      <c r="VXT13" s="11"/>
      <c r="VXU13" s="11"/>
      <c r="VXV13" s="11"/>
      <c r="VXW13" s="11"/>
      <c r="VXX13" s="11"/>
      <c r="VXY13" s="11"/>
      <c r="VXZ13" s="11"/>
      <c r="VYA13" s="11"/>
      <c r="VYB13" s="11"/>
      <c r="VYC13" s="11"/>
      <c r="VYD13" s="11"/>
      <c r="VYE13" s="11"/>
      <c r="VYF13" s="11"/>
      <c r="VYG13" s="11"/>
      <c r="VYH13" s="11"/>
      <c r="VYI13" s="11"/>
      <c r="VYJ13" s="11"/>
      <c r="VYK13" s="11"/>
      <c r="VYL13" s="11"/>
      <c r="VYM13" s="11"/>
      <c r="VYN13" s="11"/>
      <c r="VYO13" s="11"/>
      <c r="VYP13" s="11"/>
      <c r="VYQ13" s="11"/>
      <c r="VYR13" s="11"/>
      <c r="VYS13" s="11"/>
      <c r="VYT13" s="11"/>
      <c r="VYU13" s="11"/>
      <c r="VYV13" s="11"/>
      <c r="VYW13" s="11"/>
      <c r="VYX13" s="11"/>
      <c r="VYY13" s="11"/>
      <c r="VYZ13" s="11"/>
      <c r="VZA13" s="11"/>
      <c r="VZB13" s="11"/>
      <c r="VZC13" s="11"/>
      <c r="VZD13" s="11"/>
      <c r="VZE13" s="11"/>
      <c r="VZF13" s="11"/>
      <c r="VZG13" s="11"/>
      <c r="VZH13" s="11"/>
      <c r="VZI13" s="11"/>
      <c r="VZJ13" s="11"/>
      <c r="VZK13" s="11"/>
      <c r="VZL13" s="11"/>
      <c r="VZM13" s="11"/>
      <c r="VZN13" s="11"/>
      <c r="VZO13" s="11"/>
      <c r="VZP13" s="11"/>
      <c r="VZQ13" s="11"/>
      <c r="VZR13" s="11"/>
      <c r="VZS13" s="11"/>
      <c r="VZT13" s="11"/>
      <c r="VZU13" s="11"/>
      <c r="VZV13" s="11"/>
      <c r="VZW13" s="11"/>
      <c r="VZX13" s="11"/>
      <c r="VZY13" s="11"/>
      <c r="VZZ13" s="11"/>
      <c r="WAA13" s="11"/>
      <c r="WAB13" s="11"/>
      <c r="WAC13" s="11"/>
      <c r="WAD13" s="11"/>
      <c r="WAE13" s="11"/>
      <c r="WAF13" s="11"/>
      <c r="WAG13" s="11"/>
      <c r="WAH13" s="11"/>
      <c r="WAI13" s="11"/>
      <c r="WAJ13" s="11"/>
      <c r="WAK13" s="11"/>
      <c r="WAL13" s="11"/>
      <c r="WAM13" s="11"/>
      <c r="WAN13" s="11"/>
      <c r="WAO13" s="11"/>
      <c r="WAP13" s="11"/>
      <c r="WAQ13" s="11"/>
      <c r="WAR13" s="11"/>
      <c r="WAS13" s="11"/>
      <c r="WAT13" s="11"/>
      <c r="WAU13" s="11"/>
      <c r="WAV13" s="11"/>
      <c r="WAW13" s="11"/>
      <c r="WAX13" s="11"/>
      <c r="WAY13" s="11"/>
      <c r="WAZ13" s="11"/>
      <c r="WBA13" s="11"/>
      <c r="WBB13" s="11"/>
      <c r="WBC13" s="11"/>
      <c r="WBD13" s="11"/>
      <c r="WBE13" s="11"/>
      <c r="WBF13" s="11"/>
      <c r="WBG13" s="11"/>
      <c r="WBH13" s="11"/>
      <c r="WBI13" s="11"/>
      <c r="WBJ13" s="11"/>
      <c r="WBK13" s="11"/>
      <c r="WBL13" s="11"/>
      <c r="WBM13" s="11"/>
      <c r="WBN13" s="11"/>
      <c r="WBO13" s="11"/>
      <c r="WBP13" s="11"/>
      <c r="WBQ13" s="11"/>
      <c r="WBR13" s="11"/>
      <c r="WBS13" s="11"/>
      <c r="WBT13" s="11"/>
      <c r="WBU13" s="11"/>
      <c r="WBV13" s="11"/>
      <c r="WBW13" s="11"/>
      <c r="WBX13" s="11"/>
      <c r="WBY13" s="11"/>
      <c r="WBZ13" s="11"/>
      <c r="WCA13" s="11"/>
      <c r="WCB13" s="11"/>
      <c r="WCC13" s="11"/>
      <c r="WCD13" s="11"/>
      <c r="WCE13" s="11"/>
      <c r="WCF13" s="11"/>
      <c r="WCG13" s="11"/>
      <c r="WCH13" s="11"/>
      <c r="WCI13" s="11"/>
      <c r="WCJ13" s="11"/>
      <c r="WCK13" s="11"/>
      <c r="WCL13" s="11"/>
      <c r="WCM13" s="11"/>
      <c r="WCN13" s="11"/>
      <c r="WCO13" s="11"/>
      <c r="WCP13" s="11"/>
      <c r="WCQ13" s="11"/>
      <c r="WCR13" s="11"/>
      <c r="WCS13" s="11"/>
      <c r="WCT13" s="11"/>
      <c r="WCU13" s="11"/>
      <c r="WCV13" s="11"/>
      <c r="WCW13" s="11"/>
      <c r="WCX13" s="11"/>
      <c r="WCY13" s="11"/>
      <c r="WCZ13" s="11"/>
      <c r="WDA13" s="11"/>
      <c r="WDB13" s="11"/>
      <c r="WDC13" s="11"/>
      <c r="WDD13" s="11"/>
      <c r="WDE13" s="11"/>
      <c r="WDF13" s="11"/>
      <c r="WDG13" s="11"/>
      <c r="WDH13" s="11"/>
      <c r="WDI13" s="11"/>
      <c r="WDJ13" s="11"/>
      <c r="WDK13" s="11"/>
      <c r="WDL13" s="11"/>
      <c r="WDM13" s="11"/>
      <c r="WDN13" s="11"/>
      <c r="WDO13" s="11"/>
      <c r="WDP13" s="11"/>
      <c r="WDQ13" s="11"/>
      <c r="WDR13" s="11"/>
      <c r="WDS13" s="11"/>
      <c r="WDT13" s="11"/>
      <c r="WDU13" s="11"/>
      <c r="WDV13" s="11"/>
      <c r="WDW13" s="11"/>
      <c r="WDX13" s="11"/>
      <c r="WDY13" s="11"/>
      <c r="WDZ13" s="11"/>
      <c r="WEA13" s="11"/>
      <c r="WEB13" s="11"/>
      <c r="WEC13" s="11"/>
      <c r="WED13" s="11"/>
      <c r="WEE13" s="11"/>
      <c r="WEF13" s="11"/>
      <c r="WEG13" s="11"/>
      <c r="WEH13" s="11"/>
      <c r="WEI13" s="11"/>
      <c r="WEJ13" s="11"/>
      <c r="WEK13" s="11"/>
      <c r="WEL13" s="11"/>
      <c r="WEM13" s="11"/>
      <c r="WEN13" s="11"/>
      <c r="WEO13" s="11"/>
      <c r="WEP13" s="11"/>
      <c r="WEQ13" s="11"/>
      <c r="WER13" s="11"/>
      <c r="WES13" s="11"/>
      <c r="WET13" s="11"/>
      <c r="WEU13" s="11"/>
      <c r="WEV13" s="11"/>
      <c r="WEW13" s="11"/>
      <c r="WEX13" s="11"/>
      <c r="WEY13" s="11"/>
      <c r="WEZ13" s="11"/>
      <c r="WFA13" s="11"/>
      <c r="WFB13" s="11"/>
      <c r="WFC13" s="11"/>
      <c r="WFD13" s="11"/>
      <c r="WFE13" s="11"/>
      <c r="WFF13" s="11"/>
      <c r="WFG13" s="11"/>
      <c r="WFH13" s="11"/>
      <c r="WFI13" s="11"/>
      <c r="WFJ13" s="11"/>
      <c r="WFK13" s="11"/>
      <c r="WFL13" s="11"/>
      <c r="WFM13" s="11"/>
      <c r="WFN13" s="11"/>
      <c r="WFO13" s="11"/>
      <c r="WFP13" s="11"/>
      <c r="WFQ13" s="11"/>
      <c r="WFR13" s="11"/>
      <c r="WFS13" s="11"/>
      <c r="WFT13" s="11"/>
      <c r="WFU13" s="11"/>
      <c r="WFV13" s="11"/>
      <c r="WFW13" s="11"/>
      <c r="WFX13" s="11"/>
      <c r="WFY13" s="11"/>
      <c r="WFZ13" s="11"/>
      <c r="WGA13" s="11"/>
      <c r="WGB13" s="11"/>
      <c r="WGC13" s="11"/>
      <c r="WGD13" s="11"/>
      <c r="WGE13" s="11"/>
      <c r="WGF13" s="11"/>
      <c r="WGG13" s="11"/>
      <c r="WGH13" s="11"/>
      <c r="WGI13" s="11"/>
      <c r="WGJ13" s="11"/>
      <c r="WGK13" s="11"/>
      <c r="WGL13" s="11"/>
      <c r="WGM13" s="11"/>
      <c r="WGN13" s="11"/>
      <c r="WGO13" s="11"/>
      <c r="WGP13" s="11"/>
      <c r="WGQ13" s="11"/>
      <c r="WGR13" s="11"/>
      <c r="WGS13" s="11"/>
      <c r="WGT13" s="11"/>
      <c r="WGU13" s="11"/>
      <c r="WGV13" s="11"/>
      <c r="WGW13" s="11"/>
      <c r="WGX13" s="11"/>
      <c r="WGY13" s="11"/>
      <c r="WGZ13" s="11"/>
      <c r="WHA13" s="11"/>
      <c r="WHB13" s="11"/>
      <c r="WHC13" s="11"/>
      <c r="WHD13" s="11"/>
      <c r="WHE13" s="11"/>
      <c r="WHF13" s="11"/>
      <c r="WHG13" s="11"/>
      <c r="WHH13" s="11"/>
      <c r="WHI13" s="11"/>
      <c r="WHJ13" s="11"/>
      <c r="WHK13" s="11"/>
      <c r="WHL13" s="11"/>
      <c r="WHM13" s="11"/>
      <c r="WHN13" s="11"/>
      <c r="WHO13" s="11"/>
      <c r="WHP13" s="11"/>
      <c r="WHQ13" s="11"/>
      <c r="WHR13" s="11"/>
      <c r="WHS13" s="11"/>
      <c r="WHT13" s="11"/>
      <c r="WHU13" s="11"/>
      <c r="WHV13" s="11"/>
      <c r="WHW13" s="11"/>
      <c r="WHX13" s="11"/>
      <c r="WHY13" s="11"/>
      <c r="WHZ13" s="11"/>
      <c r="WIA13" s="11"/>
      <c r="WIB13" s="11"/>
      <c r="WIC13" s="11"/>
      <c r="WID13" s="11"/>
      <c r="WIE13" s="11"/>
      <c r="WIF13" s="11"/>
      <c r="WIG13" s="11"/>
      <c r="WIH13" s="11"/>
      <c r="WII13" s="11"/>
      <c r="WIJ13" s="11"/>
      <c r="WIK13" s="11"/>
      <c r="WIL13" s="11"/>
      <c r="WIM13" s="11"/>
      <c r="WIN13" s="11"/>
      <c r="WIO13" s="11"/>
      <c r="WIP13" s="11"/>
      <c r="WIQ13" s="11"/>
      <c r="WIR13" s="11"/>
      <c r="WIS13" s="11"/>
      <c r="WIT13" s="11"/>
      <c r="WIU13" s="11"/>
      <c r="WIV13" s="11"/>
      <c r="WIW13" s="11"/>
      <c r="WIX13" s="11"/>
      <c r="WIY13" s="11"/>
      <c r="WIZ13" s="11"/>
      <c r="WJA13" s="11"/>
      <c r="WJB13" s="11"/>
      <c r="WJC13" s="11"/>
      <c r="WJD13" s="11"/>
      <c r="WJE13" s="11"/>
      <c r="WJF13" s="11"/>
      <c r="WJG13" s="11"/>
      <c r="WJH13" s="11"/>
      <c r="WJI13" s="11"/>
      <c r="WJJ13" s="11"/>
      <c r="WJK13" s="11"/>
      <c r="WJL13" s="11"/>
      <c r="WJM13" s="11"/>
      <c r="WJN13" s="11"/>
      <c r="WJO13" s="11"/>
      <c r="WJP13" s="11"/>
      <c r="WJQ13" s="11"/>
      <c r="WJR13" s="11"/>
      <c r="WJS13" s="11"/>
      <c r="WJT13" s="11"/>
      <c r="WJU13" s="11"/>
      <c r="WJV13" s="11"/>
      <c r="WJW13" s="11"/>
      <c r="WJX13" s="11"/>
      <c r="WJY13" s="11"/>
      <c r="WJZ13" s="11"/>
      <c r="WKA13" s="11"/>
      <c r="WKB13" s="11"/>
      <c r="WKC13" s="11"/>
      <c r="WKD13" s="11"/>
      <c r="WKE13" s="11"/>
      <c r="WKF13" s="11"/>
      <c r="WKG13" s="11"/>
      <c r="WKH13" s="11"/>
      <c r="WKI13" s="11"/>
      <c r="WKJ13" s="11"/>
      <c r="WKK13" s="11"/>
      <c r="WKL13" s="11"/>
      <c r="WKM13" s="11"/>
      <c r="WKN13" s="11"/>
      <c r="WKO13" s="11"/>
      <c r="WKP13" s="11"/>
      <c r="WKQ13" s="11"/>
      <c r="WKR13" s="11"/>
      <c r="WKS13" s="11"/>
      <c r="WKT13" s="11"/>
      <c r="WKU13" s="11"/>
      <c r="WKV13" s="11"/>
      <c r="WKW13" s="11"/>
      <c r="WKX13" s="11"/>
      <c r="WKY13" s="11"/>
      <c r="WKZ13" s="11"/>
      <c r="WLA13" s="11"/>
      <c r="WLB13" s="11"/>
      <c r="WLC13" s="11"/>
      <c r="WLD13" s="11"/>
      <c r="WLE13" s="11"/>
      <c r="WLF13" s="11"/>
      <c r="WLG13" s="11"/>
      <c r="WLH13" s="11"/>
      <c r="WLI13" s="11"/>
      <c r="WLJ13" s="11"/>
      <c r="WLK13" s="11"/>
      <c r="WLL13" s="11"/>
      <c r="WLM13" s="11"/>
      <c r="WLN13" s="11"/>
      <c r="WLO13" s="11"/>
      <c r="WLP13" s="11"/>
      <c r="WLQ13" s="11"/>
      <c r="WLR13" s="11"/>
      <c r="WLS13" s="11"/>
      <c r="WLT13" s="11"/>
      <c r="WLU13" s="11"/>
      <c r="WLV13" s="11"/>
      <c r="WLW13" s="11"/>
      <c r="WLX13" s="11"/>
      <c r="WLY13" s="11"/>
      <c r="WLZ13" s="11"/>
      <c r="WMA13" s="11"/>
      <c r="WMB13" s="11"/>
      <c r="WMC13" s="11"/>
      <c r="WMD13" s="11"/>
      <c r="WME13" s="11"/>
      <c r="WMF13" s="11"/>
      <c r="WMG13" s="11"/>
      <c r="WMH13" s="11"/>
      <c r="WMI13" s="11"/>
      <c r="WMJ13" s="11"/>
      <c r="WMK13" s="11"/>
      <c r="WML13" s="11"/>
      <c r="WMM13" s="11"/>
      <c r="WMN13" s="11"/>
      <c r="WMO13" s="11"/>
      <c r="WMP13" s="11"/>
      <c r="WMQ13" s="11"/>
      <c r="WMR13" s="11"/>
      <c r="WMS13" s="11"/>
      <c r="WMT13" s="11"/>
      <c r="WMU13" s="11"/>
      <c r="WMV13" s="11"/>
      <c r="WMW13" s="11"/>
      <c r="WMX13" s="11"/>
      <c r="WMY13" s="11"/>
      <c r="WMZ13" s="11"/>
      <c r="WNA13" s="11"/>
      <c r="WNB13" s="11"/>
      <c r="WNC13" s="11"/>
      <c r="WND13" s="11"/>
      <c r="WNE13" s="11"/>
      <c r="WNF13" s="11"/>
      <c r="WNG13" s="11"/>
      <c r="WNH13" s="11"/>
      <c r="WNI13" s="11"/>
      <c r="WNJ13" s="11"/>
      <c r="WNK13" s="11"/>
      <c r="WNL13" s="11"/>
      <c r="WNM13" s="11"/>
      <c r="WNN13" s="11"/>
      <c r="WNO13" s="11"/>
      <c r="WNP13" s="11"/>
      <c r="WNQ13" s="11"/>
      <c r="WNR13" s="11"/>
      <c r="WNS13" s="11"/>
      <c r="WNT13" s="11"/>
      <c r="WNU13" s="11"/>
      <c r="WNV13" s="11"/>
      <c r="WNW13" s="11"/>
      <c r="WNX13" s="11"/>
      <c r="WNY13" s="11"/>
      <c r="WNZ13" s="11"/>
      <c r="WOA13" s="11"/>
      <c r="WOB13" s="11"/>
      <c r="WOC13" s="11"/>
      <c r="WOD13" s="11"/>
      <c r="WOE13" s="11"/>
      <c r="WOF13" s="11"/>
      <c r="WOG13" s="11"/>
      <c r="WOH13" s="11"/>
      <c r="WOI13" s="11"/>
      <c r="WOJ13" s="11"/>
      <c r="WOK13" s="11"/>
      <c r="WOL13" s="11"/>
      <c r="WOM13" s="11"/>
      <c r="WON13" s="11"/>
      <c r="WOO13" s="11"/>
      <c r="WOP13" s="11"/>
      <c r="WOQ13" s="11"/>
      <c r="WOR13" s="11"/>
      <c r="WOS13" s="11"/>
      <c r="WOT13" s="11"/>
      <c r="WOU13" s="11"/>
      <c r="WOV13" s="11"/>
      <c r="WOW13" s="11"/>
      <c r="WOX13" s="11"/>
      <c r="WOY13" s="11"/>
      <c r="WOZ13" s="11"/>
      <c r="WPA13" s="11"/>
      <c r="WPB13" s="11"/>
      <c r="WPC13" s="11"/>
      <c r="WPD13" s="11"/>
      <c r="WPE13" s="11"/>
      <c r="WPF13" s="11"/>
      <c r="WPG13" s="11"/>
      <c r="WPH13" s="11"/>
      <c r="WPI13" s="11"/>
      <c r="WPJ13" s="11"/>
      <c r="WPK13" s="11"/>
      <c r="WPL13" s="11"/>
      <c r="WPM13" s="11"/>
      <c r="WPN13" s="11"/>
      <c r="WPO13" s="11"/>
      <c r="WPP13" s="11"/>
      <c r="WPQ13" s="11"/>
      <c r="WPR13" s="11"/>
      <c r="WPS13" s="11"/>
      <c r="WPT13" s="11"/>
      <c r="WPU13" s="11"/>
      <c r="WPV13" s="11"/>
      <c r="WPW13" s="11"/>
      <c r="WPX13" s="11"/>
      <c r="WPY13" s="11"/>
      <c r="WPZ13" s="11"/>
      <c r="WQA13" s="11"/>
      <c r="WQB13" s="11"/>
      <c r="WQC13" s="11"/>
      <c r="WQD13" s="11"/>
      <c r="WQE13" s="11"/>
      <c r="WQF13" s="11"/>
      <c r="WQG13" s="11"/>
      <c r="WQH13" s="11"/>
      <c r="WQI13" s="11"/>
      <c r="WQJ13" s="11"/>
      <c r="WQK13" s="11"/>
      <c r="WQL13" s="11"/>
      <c r="WQM13" s="11"/>
      <c r="WQN13" s="11"/>
      <c r="WQO13" s="11"/>
      <c r="WQP13" s="11"/>
      <c r="WQQ13" s="11"/>
      <c r="WQR13" s="11"/>
      <c r="WQS13" s="11"/>
      <c r="WQT13" s="11"/>
      <c r="WQU13" s="11"/>
      <c r="WQV13" s="11"/>
      <c r="WQW13" s="11"/>
      <c r="WQX13" s="11"/>
      <c r="WQY13" s="11"/>
      <c r="WQZ13" s="11"/>
      <c r="WRA13" s="11"/>
      <c r="WRB13" s="11"/>
      <c r="WRC13" s="11"/>
      <c r="WRD13" s="11"/>
      <c r="WRE13" s="11"/>
      <c r="WRF13" s="11"/>
      <c r="WRG13" s="11"/>
      <c r="WRH13" s="11"/>
      <c r="WRI13" s="11"/>
      <c r="WRJ13" s="11"/>
      <c r="WRK13" s="11"/>
      <c r="WRL13" s="11"/>
      <c r="WRM13" s="11"/>
      <c r="WRN13" s="11"/>
      <c r="WRO13" s="11"/>
      <c r="WRP13" s="11"/>
      <c r="WRQ13" s="11"/>
      <c r="WRR13" s="11"/>
      <c r="WRS13" s="11"/>
      <c r="WRT13" s="11"/>
      <c r="WRU13" s="11"/>
      <c r="WRV13" s="11"/>
      <c r="WRW13" s="11"/>
      <c r="WRX13" s="11"/>
      <c r="WRY13" s="11"/>
      <c r="WRZ13" s="11"/>
      <c r="WSA13" s="11"/>
      <c r="WSB13" s="11"/>
      <c r="WSC13" s="11"/>
      <c r="WSD13" s="11"/>
      <c r="WSE13" s="11"/>
      <c r="WSF13" s="11"/>
      <c r="WSG13" s="11"/>
      <c r="WSH13" s="11"/>
      <c r="WSI13" s="11"/>
      <c r="WSJ13" s="11"/>
      <c r="WSK13" s="11"/>
      <c r="WSL13" s="11"/>
      <c r="WSM13" s="11"/>
      <c r="WSN13" s="11"/>
      <c r="WSO13" s="11"/>
      <c r="WSP13" s="11"/>
      <c r="WSQ13" s="11"/>
      <c r="WSR13" s="11"/>
      <c r="WSS13" s="11"/>
      <c r="WST13" s="11"/>
      <c r="WSU13" s="11"/>
      <c r="WSV13" s="11"/>
      <c r="WSW13" s="11"/>
      <c r="WSX13" s="11"/>
      <c r="WSY13" s="11"/>
      <c r="WSZ13" s="11"/>
      <c r="WTA13" s="11"/>
      <c r="WTB13" s="11"/>
      <c r="WTC13" s="11"/>
      <c r="WTD13" s="11"/>
      <c r="WTE13" s="11"/>
      <c r="WTF13" s="11"/>
      <c r="WTG13" s="11"/>
      <c r="WTH13" s="11"/>
      <c r="WTI13" s="11"/>
      <c r="WTJ13" s="11"/>
      <c r="WTK13" s="11"/>
      <c r="WTL13" s="11"/>
      <c r="WTM13" s="11"/>
      <c r="WTN13" s="11"/>
      <c r="WTO13" s="11"/>
      <c r="WTP13" s="11"/>
      <c r="WTQ13" s="11"/>
      <c r="WTR13" s="11"/>
      <c r="WTS13" s="11"/>
      <c r="WTT13" s="11"/>
      <c r="WTU13" s="11"/>
      <c r="WTV13" s="11"/>
      <c r="WTW13" s="11"/>
      <c r="WTX13" s="11"/>
      <c r="WTY13" s="11"/>
      <c r="WTZ13" s="11"/>
      <c r="WUA13" s="11"/>
      <c r="WUB13" s="11"/>
      <c r="WUC13" s="11"/>
      <c r="WUD13" s="11"/>
      <c r="WUE13" s="11"/>
      <c r="WUF13" s="11"/>
      <c r="WUG13" s="11"/>
      <c r="WUH13" s="11"/>
      <c r="WUI13" s="11"/>
      <c r="WUJ13" s="11"/>
      <c r="WUK13" s="11"/>
      <c r="WUL13" s="11"/>
      <c r="WUM13" s="11"/>
      <c r="WUN13" s="11"/>
      <c r="WUO13" s="11"/>
      <c r="WUP13" s="11"/>
      <c r="WUQ13" s="11"/>
      <c r="WUR13" s="11"/>
      <c r="WUS13" s="11"/>
      <c r="WUT13" s="11"/>
      <c r="WUU13" s="11"/>
      <c r="WUV13" s="11"/>
      <c r="WUW13" s="11"/>
      <c r="WUX13" s="11"/>
      <c r="WUY13" s="11"/>
      <c r="WUZ13" s="11"/>
      <c r="WVA13" s="11"/>
      <c r="WVB13" s="11"/>
      <c r="WVC13" s="11"/>
      <c r="WVD13" s="11"/>
      <c r="WVE13" s="11"/>
      <c r="WVF13" s="11"/>
      <c r="WVG13" s="11"/>
      <c r="WVH13" s="11"/>
      <c r="WVI13" s="11"/>
      <c r="WVJ13" s="11"/>
      <c r="WVK13" s="11"/>
      <c r="WVL13" s="11"/>
      <c r="WVM13" s="11"/>
      <c r="WVN13" s="11"/>
      <c r="WVO13" s="11"/>
      <c r="WVP13" s="11"/>
      <c r="WVQ13" s="11"/>
      <c r="WVR13" s="11"/>
      <c r="WVS13" s="11"/>
      <c r="WVT13" s="11"/>
      <c r="WVU13" s="11"/>
      <c r="WVV13" s="11"/>
      <c r="WVW13" s="11"/>
      <c r="WVX13" s="11"/>
      <c r="WVY13" s="11"/>
      <c r="WVZ13" s="11"/>
      <c r="WWA13" s="11"/>
      <c r="WWB13" s="11"/>
      <c r="WWC13" s="11"/>
      <c r="WWD13" s="11"/>
      <c r="WWE13" s="11"/>
      <c r="WWF13" s="11"/>
      <c r="WWG13" s="11"/>
      <c r="WWH13" s="11"/>
      <c r="WWI13" s="11"/>
      <c r="WWJ13" s="11"/>
      <c r="WWK13" s="11"/>
      <c r="WWL13" s="11"/>
      <c r="WWM13" s="11"/>
      <c r="WWN13" s="11"/>
      <c r="WWO13" s="11"/>
      <c r="WWP13" s="11"/>
      <c r="WWQ13" s="11"/>
      <c r="WWR13" s="11"/>
      <c r="WWS13" s="11"/>
      <c r="WWT13" s="11"/>
      <c r="WWU13" s="11"/>
      <c r="WWV13" s="11"/>
      <c r="WWW13" s="11"/>
      <c r="WWX13" s="11"/>
      <c r="WWY13" s="11"/>
      <c r="WWZ13" s="11"/>
      <c r="WXA13" s="11"/>
      <c r="WXB13" s="11"/>
      <c r="WXC13" s="11"/>
      <c r="WXD13" s="11"/>
      <c r="WXE13" s="11"/>
      <c r="WXF13" s="11"/>
      <c r="WXG13" s="11"/>
      <c r="WXH13" s="11"/>
      <c r="WXI13" s="11"/>
      <c r="WXJ13" s="11"/>
      <c r="WXK13" s="11"/>
      <c r="WXL13" s="11"/>
      <c r="WXM13" s="11"/>
      <c r="WXN13" s="11"/>
      <c r="WXO13" s="11"/>
      <c r="WXP13" s="11"/>
      <c r="WXQ13" s="11"/>
      <c r="WXR13" s="11"/>
      <c r="WXS13" s="11"/>
      <c r="WXT13" s="11"/>
      <c r="WXU13" s="11"/>
      <c r="WXV13" s="11"/>
      <c r="WXW13" s="11"/>
      <c r="WXX13" s="11"/>
      <c r="WXY13" s="11"/>
      <c r="WXZ13" s="11"/>
      <c r="WYA13" s="11"/>
      <c r="WYB13" s="11"/>
      <c r="WYC13" s="11"/>
      <c r="WYD13" s="11"/>
      <c r="WYE13" s="11"/>
      <c r="WYF13" s="11"/>
      <c r="WYG13" s="11"/>
      <c r="WYH13" s="11"/>
      <c r="WYI13" s="11"/>
      <c r="WYJ13" s="11"/>
      <c r="WYK13" s="11"/>
      <c r="WYL13" s="11"/>
      <c r="WYM13" s="11"/>
      <c r="WYN13" s="11"/>
      <c r="WYO13" s="11"/>
      <c r="WYP13" s="11"/>
      <c r="WYQ13" s="11"/>
      <c r="WYR13" s="11"/>
      <c r="WYS13" s="11"/>
      <c r="WYT13" s="11"/>
      <c r="WYU13" s="11"/>
      <c r="WYV13" s="11"/>
      <c r="WYW13" s="11"/>
      <c r="WYX13" s="11"/>
      <c r="WYY13" s="11"/>
      <c r="WYZ13" s="11"/>
      <c r="WZA13" s="11"/>
      <c r="WZB13" s="11"/>
      <c r="WZC13" s="11"/>
      <c r="WZD13" s="11"/>
      <c r="WZE13" s="11"/>
      <c r="WZF13" s="11"/>
      <c r="WZG13" s="11"/>
      <c r="WZH13" s="11"/>
      <c r="WZI13" s="11"/>
      <c r="WZJ13" s="11"/>
      <c r="WZK13" s="11"/>
      <c r="WZL13" s="11"/>
      <c r="WZM13" s="11"/>
      <c r="WZN13" s="11"/>
      <c r="WZO13" s="11"/>
      <c r="WZP13" s="11"/>
      <c r="WZQ13" s="11"/>
      <c r="WZR13" s="11"/>
      <c r="WZS13" s="11"/>
      <c r="WZT13" s="11"/>
      <c r="WZU13" s="11"/>
      <c r="WZV13" s="11"/>
      <c r="WZW13" s="11"/>
      <c r="WZX13" s="11"/>
      <c r="WZY13" s="11"/>
      <c r="WZZ13" s="11"/>
      <c r="XAA13" s="11"/>
      <c r="XAB13" s="11"/>
      <c r="XAC13" s="11"/>
      <c r="XAD13" s="11"/>
      <c r="XAE13" s="11"/>
      <c r="XAF13" s="11"/>
      <c r="XAG13" s="11"/>
      <c r="XAH13" s="11"/>
      <c r="XAI13" s="11"/>
      <c r="XAJ13" s="11"/>
      <c r="XAK13" s="11"/>
      <c r="XAL13" s="11"/>
      <c r="XAM13" s="11"/>
      <c r="XAN13" s="11"/>
      <c r="XAO13" s="11"/>
      <c r="XAP13" s="11"/>
      <c r="XAQ13" s="11"/>
      <c r="XAR13" s="11"/>
      <c r="XAS13" s="11"/>
      <c r="XAT13" s="11"/>
      <c r="XAU13" s="11"/>
      <c r="XAV13" s="11"/>
      <c r="XAW13" s="11"/>
      <c r="XAX13" s="11"/>
      <c r="XAY13" s="11"/>
      <c r="XAZ13" s="11"/>
      <c r="XBA13" s="11"/>
      <c r="XBB13" s="11"/>
      <c r="XBC13" s="11"/>
      <c r="XBD13" s="11"/>
      <c r="XBE13" s="11"/>
      <c r="XBF13" s="11"/>
      <c r="XBG13" s="11"/>
      <c r="XBH13" s="11"/>
      <c r="XBI13" s="11"/>
      <c r="XBJ13" s="11"/>
      <c r="XBK13" s="11"/>
      <c r="XBL13" s="11"/>
      <c r="XBM13" s="11"/>
      <c r="XBN13" s="11"/>
      <c r="XBO13" s="11"/>
      <c r="XBP13" s="11"/>
      <c r="XBQ13" s="11"/>
      <c r="XBR13" s="11"/>
      <c r="XBS13" s="11"/>
      <c r="XBT13" s="11"/>
      <c r="XBU13" s="11"/>
      <c r="XBV13" s="11"/>
      <c r="XBW13" s="11"/>
      <c r="XBX13" s="11"/>
      <c r="XBY13" s="11"/>
      <c r="XBZ13" s="11"/>
      <c r="XCA13" s="11"/>
      <c r="XCB13" s="11"/>
      <c r="XCC13" s="11"/>
      <c r="XCD13" s="11"/>
      <c r="XCE13" s="11"/>
      <c r="XCF13" s="11"/>
      <c r="XCG13" s="11"/>
      <c r="XCH13" s="11"/>
      <c r="XCI13" s="11"/>
      <c r="XCJ13" s="11"/>
      <c r="XCK13" s="11"/>
      <c r="XCL13" s="11"/>
      <c r="XCM13" s="11"/>
      <c r="XCN13" s="11"/>
      <c r="XCO13" s="11"/>
      <c r="XCP13" s="11"/>
      <c r="XCQ13" s="11"/>
      <c r="XCR13" s="11"/>
      <c r="XCS13" s="11"/>
      <c r="XCT13" s="11"/>
      <c r="XCU13" s="11"/>
      <c r="XCV13" s="11"/>
      <c r="XCW13" s="11"/>
      <c r="XCX13" s="11"/>
      <c r="XCY13" s="11"/>
      <c r="XCZ13" s="11"/>
      <c r="XDA13" s="11"/>
      <c r="XDB13" s="11"/>
      <c r="XDC13" s="11"/>
      <c r="XDD13" s="11"/>
      <c r="XDE13" s="11"/>
      <c r="XDF13" s="11"/>
      <c r="XDG13" s="11"/>
      <c r="XDH13" s="11"/>
      <c r="XDI13" s="11"/>
      <c r="XDJ13" s="11"/>
      <c r="XDK13" s="11"/>
      <c r="XDL13" s="11"/>
      <c r="XDM13" s="11"/>
      <c r="XDN13" s="11"/>
      <c r="XDO13" s="11"/>
      <c r="XDP13" s="11"/>
      <c r="XDQ13" s="11"/>
      <c r="XDR13" s="11"/>
      <c r="XDS13" s="11"/>
      <c r="XDT13" s="11"/>
      <c r="XDU13" s="11"/>
      <c r="XDV13" s="11"/>
      <c r="XDW13" s="11"/>
      <c r="XDX13" s="11"/>
      <c r="XDY13" s="11"/>
      <c r="XDZ13" s="11"/>
      <c r="XEA13" s="11"/>
      <c r="XEB13" s="11"/>
      <c r="XEC13" s="11"/>
      <c r="XED13" s="11"/>
      <c r="XEE13" s="11"/>
      <c r="XEF13" s="11"/>
      <c r="XEG13" s="11"/>
      <c r="XEH13" s="11"/>
      <c r="XEI13" s="11"/>
      <c r="XEJ13" s="11"/>
      <c r="XEK13" s="11"/>
      <c r="XEL13" s="11"/>
      <c r="XEM13" s="11"/>
      <c r="XEN13" s="11"/>
      <c r="XEO13" s="11"/>
      <c r="XEP13" s="11"/>
      <c r="XEQ13" s="11"/>
      <c r="XER13" s="11"/>
      <c r="XES13" s="11"/>
      <c r="XET13" s="11"/>
      <c r="XEU13" s="11"/>
    </row>
    <row r="14" spans="1:16375" s="350" customFormat="1" ht="27.75" customHeight="1" x14ac:dyDescent="0.2">
      <c r="B14" s="747" t="s">
        <v>14724</v>
      </c>
      <c r="C14" s="747" t="s">
        <v>16646</v>
      </c>
      <c r="D14" s="747">
        <v>90777</v>
      </c>
      <c r="E14" s="748" t="s">
        <v>390</v>
      </c>
      <c r="F14" s="749" t="s">
        <v>557</v>
      </c>
      <c r="G14" s="747" t="s">
        <v>16668</v>
      </c>
      <c r="H14" s="763">
        <v>2640</v>
      </c>
      <c r="I14" s="759"/>
      <c r="J14" s="759">
        <f t="shared" si="2"/>
        <v>0</v>
      </c>
      <c r="K14" s="758">
        <f t="shared" si="0"/>
        <v>0</v>
      </c>
      <c r="L14" s="758">
        <f t="shared" si="1"/>
        <v>0</v>
      </c>
      <c r="M14" s="349"/>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row>
    <row r="15" spans="1:16375" s="350" customFormat="1" ht="24" customHeight="1" x14ac:dyDescent="0.2">
      <c r="A15" s="406"/>
      <c r="B15" s="747" t="s">
        <v>14725</v>
      </c>
      <c r="C15" s="747" t="s">
        <v>16646</v>
      </c>
      <c r="D15" s="747">
        <v>90778</v>
      </c>
      <c r="E15" s="748" t="s">
        <v>390</v>
      </c>
      <c r="F15" s="749" t="s">
        <v>558</v>
      </c>
      <c r="G15" s="761" t="s">
        <v>16668</v>
      </c>
      <c r="H15" s="763">
        <v>2640</v>
      </c>
      <c r="I15" s="759"/>
      <c r="J15" s="759">
        <f>ROUND((I15*1.2875),2)</f>
        <v>0</v>
      </c>
      <c r="K15" s="758">
        <f t="shared" si="0"/>
        <v>0</v>
      </c>
      <c r="L15" s="758">
        <f t="shared" si="1"/>
        <v>0</v>
      </c>
      <c r="M15" s="349"/>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11"/>
      <c r="IO15" s="11"/>
      <c r="IP15" s="11"/>
      <c r="IQ15" s="11"/>
      <c r="IR15" s="11"/>
      <c r="IS15" s="11"/>
      <c r="IT15" s="11"/>
      <c r="IU15" s="11"/>
      <c r="IV15" s="11"/>
      <c r="IW15" s="11"/>
      <c r="IX15" s="11"/>
      <c r="IY15" s="11"/>
      <c r="IZ15" s="11"/>
      <c r="JA15" s="11"/>
      <c r="JB15" s="11"/>
      <c r="JC15" s="11"/>
      <c r="JD15" s="11"/>
      <c r="JE15" s="11"/>
      <c r="JF15" s="11"/>
      <c r="JG15" s="11"/>
      <c r="JH15" s="11"/>
      <c r="JI15" s="11"/>
      <c r="JJ15" s="11"/>
      <c r="JK15" s="11"/>
      <c r="JL15" s="11"/>
      <c r="JM15" s="11"/>
      <c r="JN15" s="11"/>
      <c r="JO15" s="11"/>
      <c r="JP15" s="11"/>
      <c r="JQ15" s="11"/>
      <c r="JR15" s="11"/>
      <c r="JS15" s="11"/>
      <c r="JT15" s="11"/>
      <c r="JU15" s="11"/>
      <c r="JV15" s="11"/>
      <c r="JW15" s="11"/>
      <c r="JX15" s="11"/>
      <c r="JY15" s="11"/>
      <c r="JZ15" s="11"/>
      <c r="KA15" s="11"/>
      <c r="KB15" s="11"/>
      <c r="KC15" s="11"/>
      <c r="KD15" s="11"/>
      <c r="KE15" s="11"/>
      <c r="KF15" s="11"/>
      <c r="KG15" s="11"/>
      <c r="KH15" s="11"/>
      <c r="KI15" s="11"/>
      <c r="KJ15" s="11"/>
      <c r="KK15" s="11"/>
      <c r="KL15" s="11"/>
      <c r="KM15" s="11"/>
      <c r="KN15" s="11"/>
      <c r="KO15" s="11"/>
      <c r="KP15" s="11"/>
      <c r="KQ15" s="11"/>
      <c r="KR15" s="11"/>
      <c r="KS15" s="11"/>
      <c r="KT15" s="11"/>
      <c r="KU15" s="11"/>
      <c r="KV15" s="11"/>
      <c r="KW15" s="11"/>
      <c r="KX15" s="11"/>
      <c r="KY15" s="11"/>
      <c r="KZ15" s="11"/>
      <c r="LA15" s="11"/>
      <c r="LB15" s="11"/>
      <c r="LC15" s="11"/>
      <c r="LD15" s="11"/>
      <c r="LE15" s="11"/>
      <c r="LF15" s="11"/>
      <c r="LG15" s="11"/>
      <c r="LH15" s="11"/>
      <c r="LI15" s="11"/>
      <c r="LJ15" s="11"/>
      <c r="LK15" s="11"/>
      <c r="LL15" s="11"/>
      <c r="LM15" s="11"/>
      <c r="LN15" s="11"/>
      <c r="LO15" s="11"/>
      <c r="LP15" s="11"/>
      <c r="LQ15" s="11"/>
      <c r="LR15" s="11"/>
      <c r="LS15" s="11"/>
      <c r="LT15" s="11"/>
      <c r="LU15" s="11"/>
      <c r="LV15" s="11"/>
      <c r="LW15" s="11"/>
      <c r="LX15" s="11"/>
      <c r="LY15" s="11"/>
      <c r="LZ15" s="11"/>
      <c r="MA15" s="11"/>
      <c r="MB15" s="11"/>
      <c r="MC15" s="11"/>
      <c r="MD15" s="11"/>
      <c r="ME15" s="11"/>
      <c r="MF15" s="11"/>
      <c r="MG15" s="11"/>
      <c r="MH15" s="11"/>
      <c r="MI15" s="11"/>
      <c r="MJ15" s="11"/>
      <c r="MK15" s="11"/>
      <c r="ML15" s="11"/>
      <c r="MM15" s="11"/>
      <c r="MN15" s="11"/>
      <c r="MO15" s="11"/>
      <c r="MP15" s="11"/>
      <c r="MQ15" s="11"/>
      <c r="MR15" s="11"/>
      <c r="MS15" s="11"/>
      <c r="MT15" s="11"/>
      <c r="MU15" s="11"/>
      <c r="MV15" s="11"/>
      <c r="MW15" s="11"/>
      <c r="MX15" s="11"/>
      <c r="MY15" s="11"/>
      <c r="MZ15" s="11"/>
      <c r="NA15" s="11"/>
      <c r="NB15" s="11"/>
      <c r="NC15" s="11"/>
      <c r="ND15" s="11"/>
      <c r="NE15" s="11"/>
      <c r="NF15" s="11"/>
      <c r="NG15" s="11"/>
      <c r="NH15" s="11"/>
      <c r="NI15" s="11"/>
      <c r="NJ15" s="11"/>
      <c r="NK15" s="11"/>
      <c r="NL15" s="11"/>
      <c r="NM15" s="11"/>
      <c r="NN15" s="11"/>
      <c r="NO15" s="11"/>
      <c r="NP15" s="11"/>
      <c r="NQ15" s="11"/>
      <c r="NR15" s="11"/>
      <c r="NS15" s="11"/>
      <c r="NT15" s="11"/>
      <c r="NU15" s="11"/>
      <c r="NV15" s="11"/>
      <c r="NW15" s="11"/>
      <c r="NX15" s="11"/>
      <c r="NY15" s="11"/>
      <c r="NZ15" s="11"/>
      <c r="OA15" s="11"/>
      <c r="OB15" s="11"/>
      <c r="OC15" s="11"/>
      <c r="OD15" s="11"/>
      <c r="OE15" s="11"/>
      <c r="OF15" s="11"/>
      <c r="OG15" s="11"/>
      <c r="OH15" s="11"/>
      <c r="OI15" s="11"/>
      <c r="OJ15" s="11"/>
      <c r="OK15" s="11"/>
      <c r="OL15" s="11"/>
      <c r="OM15" s="11"/>
      <c r="ON15" s="11"/>
      <c r="OO15" s="11"/>
      <c r="OP15" s="11"/>
      <c r="OQ15" s="11"/>
      <c r="OR15" s="11"/>
      <c r="OS15" s="11"/>
      <c r="OT15" s="11"/>
      <c r="OU15" s="11"/>
      <c r="OV15" s="11"/>
      <c r="OW15" s="11"/>
      <c r="OX15" s="11"/>
      <c r="OY15" s="11"/>
      <c r="OZ15" s="11"/>
      <c r="PA15" s="11"/>
      <c r="PB15" s="11"/>
      <c r="PC15" s="11"/>
      <c r="PD15" s="11"/>
      <c r="PE15" s="11"/>
      <c r="PF15" s="11"/>
      <c r="PG15" s="11"/>
      <c r="PH15" s="11"/>
      <c r="PI15" s="11"/>
      <c r="PJ15" s="11"/>
      <c r="PK15" s="11"/>
      <c r="PL15" s="11"/>
      <c r="PM15" s="11"/>
      <c r="PN15" s="11"/>
      <c r="PO15" s="11"/>
      <c r="PP15" s="11"/>
      <c r="PQ15" s="11"/>
      <c r="PR15" s="11"/>
      <c r="PS15" s="11"/>
      <c r="PT15" s="11"/>
      <c r="PU15" s="11"/>
      <c r="PV15" s="11"/>
      <c r="PW15" s="11"/>
      <c r="PX15" s="11"/>
      <c r="PY15" s="11"/>
      <c r="PZ15" s="11"/>
      <c r="QA15" s="11"/>
      <c r="QB15" s="11"/>
      <c r="QC15" s="11"/>
      <c r="QD15" s="11"/>
      <c r="QE15" s="11"/>
      <c r="QF15" s="11"/>
      <c r="QG15" s="11"/>
      <c r="QH15" s="11"/>
      <c r="QI15" s="11"/>
      <c r="QJ15" s="11"/>
      <c r="QK15" s="11"/>
      <c r="QL15" s="11"/>
      <c r="QM15" s="11"/>
      <c r="QN15" s="11"/>
      <c r="QO15" s="11"/>
      <c r="QP15" s="11"/>
      <c r="QQ15" s="11"/>
      <c r="QR15" s="11"/>
      <c r="QS15" s="11"/>
      <c r="QT15" s="11"/>
      <c r="QU15" s="11"/>
      <c r="QV15" s="11"/>
      <c r="QW15" s="11"/>
      <c r="QX15" s="11"/>
      <c r="QY15" s="11"/>
      <c r="QZ15" s="11"/>
      <c r="RA15" s="11"/>
      <c r="RB15" s="11"/>
      <c r="RC15" s="11"/>
      <c r="RD15" s="11"/>
      <c r="RE15" s="11"/>
      <c r="RF15" s="11"/>
      <c r="RG15" s="11"/>
      <c r="RH15" s="11"/>
      <c r="RI15" s="11"/>
      <c r="RJ15" s="11"/>
      <c r="RK15" s="11"/>
      <c r="RL15" s="11"/>
      <c r="RM15" s="11"/>
      <c r="RN15" s="11"/>
      <c r="RO15" s="11"/>
      <c r="RP15" s="11"/>
      <c r="RQ15" s="11"/>
      <c r="RR15" s="11"/>
      <c r="RS15" s="11"/>
      <c r="RT15" s="11"/>
      <c r="RU15" s="11"/>
      <c r="RV15" s="11"/>
      <c r="RW15" s="11"/>
      <c r="RX15" s="11"/>
      <c r="RY15" s="11"/>
      <c r="RZ15" s="11"/>
      <c r="SA15" s="11"/>
      <c r="SB15" s="11"/>
      <c r="SC15" s="11"/>
      <c r="SD15" s="11"/>
      <c r="SE15" s="11"/>
      <c r="SF15" s="11"/>
      <c r="SG15" s="11"/>
      <c r="SH15" s="11"/>
      <c r="SI15" s="11"/>
      <c r="SJ15" s="11"/>
      <c r="SK15" s="11"/>
      <c r="SL15" s="11"/>
      <c r="SM15" s="11"/>
      <c r="SN15" s="11"/>
      <c r="SO15" s="11"/>
      <c r="SP15" s="11"/>
      <c r="SQ15" s="11"/>
      <c r="SR15" s="11"/>
      <c r="SS15" s="11"/>
      <c r="ST15" s="11"/>
      <c r="SU15" s="11"/>
      <c r="SV15" s="11"/>
      <c r="SW15" s="11"/>
      <c r="SX15" s="11"/>
      <c r="SY15" s="11"/>
      <c r="SZ15" s="11"/>
      <c r="TA15" s="11"/>
      <c r="TB15" s="11"/>
      <c r="TC15" s="11"/>
      <c r="TD15" s="11"/>
      <c r="TE15" s="11"/>
      <c r="TF15" s="11"/>
      <c r="TG15" s="11"/>
      <c r="TH15" s="11"/>
      <c r="TI15" s="11"/>
      <c r="TJ15" s="11"/>
      <c r="TK15" s="11"/>
      <c r="TL15" s="11"/>
      <c r="TM15" s="11"/>
      <c r="TN15" s="11"/>
      <c r="TO15" s="11"/>
      <c r="TP15" s="11"/>
      <c r="TQ15" s="11"/>
      <c r="TR15" s="11"/>
      <c r="TS15" s="11"/>
      <c r="TT15" s="11"/>
      <c r="TU15" s="11"/>
      <c r="TV15" s="11"/>
      <c r="TW15" s="11"/>
      <c r="TX15" s="11"/>
      <c r="TY15" s="11"/>
      <c r="TZ15" s="11"/>
      <c r="UA15" s="11"/>
      <c r="UB15" s="11"/>
      <c r="UC15" s="11"/>
      <c r="UD15" s="11"/>
      <c r="UE15" s="11"/>
      <c r="UF15" s="11"/>
      <c r="UG15" s="11"/>
      <c r="UH15" s="11"/>
      <c r="UI15" s="11"/>
      <c r="UJ15" s="11"/>
      <c r="UK15" s="11"/>
      <c r="UL15" s="11"/>
      <c r="UM15" s="11"/>
      <c r="UN15" s="11"/>
      <c r="UO15" s="11"/>
      <c r="UP15" s="11"/>
      <c r="UQ15" s="11"/>
      <c r="UR15" s="11"/>
      <c r="US15" s="11"/>
      <c r="UT15" s="11"/>
      <c r="UU15" s="11"/>
      <c r="UV15" s="11"/>
      <c r="UW15" s="11"/>
      <c r="UX15" s="11"/>
      <c r="UY15" s="11"/>
      <c r="UZ15" s="11"/>
      <c r="VA15" s="11"/>
      <c r="VB15" s="11"/>
      <c r="VC15" s="11"/>
      <c r="VD15" s="11"/>
      <c r="VE15" s="11"/>
      <c r="VF15" s="11"/>
      <c r="VG15" s="11"/>
      <c r="VH15" s="11"/>
      <c r="VI15" s="11"/>
      <c r="VJ15" s="11"/>
      <c r="VK15" s="11"/>
      <c r="VL15" s="11"/>
      <c r="VM15" s="11"/>
      <c r="VN15" s="11"/>
      <c r="VO15" s="11"/>
      <c r="VP15" s="11"/>
      <c r="VQ15" s="11"/>
      <c r="VR15" s="11"/>
      <c r="VS15" s="11"/>
      <c r="VT15" s="11"/>
      <c r="VU15" s="11"/>
      <c r="VV15" s="11"/>
      <c r="VW15" s="11"/>
      <c r="VX15" s="11"/>
      <c r="VY15" s="11"/>
      <c r="VZ15" s="11"/>
      <c r="WA15" s="11"/>
      <c r="WB15" s="11"/>
      <c r="WC15" s="11"/>
      <c r="WD15" s="11"/>
      <c r="WE15" s="11"/>
      <c r="WF15" s="11"/>
      <c r="WG15" s="11"/>
      <c r="WH15" s="11"/>
      <c r="WI15" s="11"/>
      <c r="WJ15" s="11"/>
      <c r="WK15" s="11"/>
      <c r="WL15" s="11"/>
      <c r="WM15" s="11"/>
      <c r="WN15" s="11"/>
      <c r="WO15" s="11"/>
      <c r="WP15" s="11"/>
      <c r="WQ15" s="11"/>
      <c r="WR15" s="11"/>
      <c r="WS15" s="11"/>
      <c r="WT15" s="11"/>
      <c r="WU15" s="11"/>
      <c r="WV15" s="11"/>
      <c r="WW15" s="11"/>
      <c r="WX15" s="11"/>
      <c r="WY15" s="11"/>
      <c r="WZ15" s="11"/>
      <c r="XA15" s="11"/>
      <c r="XB15" s="11"/>
      <c r="XC15" s="11"/>
      <c r="XD15" s="11"/>
      <c r="XE15" s="11"/>
      <c r="XF15" s="11"/>
      <c r="XG15" s="11"/>
      <c r="XH15" s="11"/>
      <c r="XI15" s="11"/>
      <c r="XJ15" s="11"/>
      <c r="XK15" s="11"/>
      <c r="XL15" s="11"/>
      <c r="XM15" s="11"/>
      <c r="XN15" s="11"/>
      <c r="XO15" s="11"/>
      <c r="XP15" s="11"/>
      <c r="XQ15" s="11"/>
      <c r="XR15" s="11"/>
      <c r="XS15" s="11"/>
      <c r="XT15" s="11"/>
      <c r="XU15" s="11"/>
      <c r="XV15" s="11"/>
      <c r="XW15" s="11"/>
      <c r="XX15" s="11"/>
      <c r="XY15" s="11"/>
      <c r="XZ15" s="11"/>
      <c r="YA15" s="11"/>
      <c r="YB15" s="11"/>
      <c r="YC15" s="11"/>
      <c r="YD15" s="11"/>
      <c r="YE15" s="11"/>
      <c r="YF15" s="11"/>
      <c r="YG15" s="11"/>
      <c r="YH15" s="11"/>
      <c r="YI15" s="11"/>
      <c r="YJ15" s="11"/>
      <c r="YK15" s="11"/>
      <c r="YL15" s="11"/>
      <c r="YM15" s="11"/>
      <c r="YN15" s="11"/>
      <c r="YO15" s="11"/>
      <c r="YP15" s="11"/>
      <c r="YQ15" s="11"/>
      <c r="YR15" s="11"/>
      <c r="YS15" s="11"/>
      <c r="YT15" s="11"/>
      <c r="YU15" s="11"/>
      <c r="YV15" s="11"/>
      <c r="YW15" s="11"/>
      <c r="YX15" s="11"/>
      <c r="YY15" s="11"/>
      <c r="YZ15" s="11"/>
      <c r="ZA15" s="11"/>
      <c r="ZB15" s="11"/>
      <c r="ZC15" s="11"/>
      <c r="ZD15" s="11"/>
      <c r="ZE15" s="11"/>
      <c r="ZF15" s="11"/>
      <c r="ZG15" s="11"/>
      <c r="ZH15" s="11"/>
      <c r="ZI15" s="11"/>
      <c r="ZJ15" s="11"/>
      <c r="ZK15" s="11"/>
      <c r="ZL15" s="11"/>
      <c r="ZM15" s="11"/>
      <c r="ZN15" s="11"/>
      <c r="ZO15" s="11"/>
      <c r="ZP15" s="11"/>
      <c r="ZQ15" s="11"/>
      <c r="ZR15" s="11"/>
      <c r="ZS15" s="11"/>
      <c r="ZT15" s="11"/>
      <c r="ZU15" s="11"/>
      <c r="ZV15" s="11"/>
      <c r="ZW15" s="11"/>
      <c r="ZX15" s="11"/>
      <c r="ZY15" s="11"/>
      <c r="ZZ15" s="11"/>
      <c r="AAA15" s="11"/>
      <c r="AAB15" s="11"/>
      <c r="AAC15" s="11"/>
      <c r="AAD15" s="11"/>
      <c r="AAE15" s="11"/>
      <c r="AAF15" s="11"/>
      <c r="AAG15" s="11"/>
      <c r="AAH15" s="11"/>
      <c r="AAI15" s="11"/>
      <c r="AAJ15" s="11"/>
      <c r="AAK15" s="11"/>
      <c r="AAL15" s="11"/>
      <c r="AAM15" s="11"/>
      <c r="AAN15" s="11"/>
      <c r="AAO15" s="11"/>
      <c r="AAP15" s="11"/>
      <c r="AAQ15" s="11"/>
      <c r="AAR15" s="11"/>
      <c r="AAS15" s="11"/>
      <c r="AAT15" s="11"/>
      <c r="AAU15" s="11"/>
      <c r="AAV15" s="11"/>
      <c r="AAW15" s="11"/>
      <c r="AAX15" s="11"/>
      <c r="AAY15" s="11"/>
      <c r="AAZ15" s="11"/>
      <c r="ABA15" s="11"/>
      <c r="ABB15" s="11"/>
      <c r="ABC15" s="11"/>
      <c r="ABD15" s="11"/>
      <c r="ABE15" s="11"/>
      <c r="ABF15" s="11"/>
      <c r="ABG15" s="11"/>
      <c r="ABH15" s="11"/>
      <c r="ABI15" s="11"/>
      <c r="ABJ15" s="11"/>
      <c r="ABK15" s="11"/>
      <c r="ABL15" s="11"/>
      <c r="ABM15" s="11"/>
      <c r="ABN15" s="11"/>
      <c r="ABO15" s="11"/>
      <c r="ABP15" s="11"/>
      <c r="ABQ15" s="11"/>
      <c r="ABR15" s="11"/>
      <c r="ABS15" s="11"/>
      <c r="ABT15" s="11"/>
      <c r="ABU15" s="11"/>
      <c r="ABV15" s="11"/>
      <c r="ABW15" s="11"/>
      <c r="ABX15" s="11"/>
      <c r="ABY15" s="11"/>
      <c r="ABZ15" s="11"/>
      <c r="ACA15" s="11"/>
      <c r="ACB15" s="11"/>
      <c r="ACC15" s="11"/>
      <c r="ACD15" s="11"/>
      <c r="ACE15" s="11"/>
      <c r="ACF15" s="11"/>
      <c r="ACG15" s="11"/>
      <c r="ACH15" s="11"/>
      <c r="ACI15" s="11"/>
      <c r="ACJ15" s="11"/>
      <c r="ACK15" s="11"/>
      <c r="ACL15" s="11"/>
      <c r="ACM15" s="11"/>
      <c r="ACN15" s="11"/>
      <c r="ACO15" s="11"/>
      <c r="ACP15" s="11"/>
      <c r="ACQ15" s="11"/>
      <c r="ACR15" s="11"/>
      <c r="ACS15" s="11"/>
      <c r="ACT15" s="11"/>
      <c r="ACU15" s="11"/>
      <c r="ACV15" s="11"/>
      <c r="ACW15" s="11"/>
      <c r="ACX15" s="11"/>
      <c r="ACY15" s="11"/>
      <c r="ACZ15" s="11"/>
      <c r="ADA15" s="11"/>
      <c r="ADB15" s="11"/>
      <c r="ADC15" s="11"/>
      <c r="ADD15" s="11"/>
      <c r="ADE15" s="11"/>
      <c r="ADF15" s="11"/>
      <c r="ADG15" s="11"/>
      <c r="ADH15" s="11"/>
      <c r="ADI15" s="11"/>
      <c r="ADJ15" s="11"/>
      <c r="ADK15" s="11"/>
      <c r="ADL15" s="11"/>
      <c r="ADM15" s="11"/>
      <c r="ADN15" s="11"/>
      <c r="ADO15" s="11"/>
      <c r="ADP15" s="11"/>
      <c r="ADQ15" s="11"/>
      <c r="ADR15" s="11"/>
      <c r="ADS15" s="11"/>
      <c r="ADT15" s="11"/>
      <c r="ADU15" s="11"/>
      <c r="ADV15" s="11"/>
      <c r="ADW15" s="11"/>
      <c r="ADX15" s="11"/>
      <c r="ADY15" s="11"/>
      <c r="ADZ15" s="11"/>
      <c r="AEA15" s="11"/>
      <c r="AEB15" s="11"/>
      <c r="AEC15" s="11"/>
      <c r="AED15" s="11"/>
      <c r="AEE15" s="11"/>
      <c r="AEF15" s="11"/>
      <c r="AEG15" s="11"/>
      <c r="AEH15" s="11"/>
      <c r="AEI15" s="11"/>
      <c r="AEJ15" s="11"/>
      <c r="AEK15" s="11"/>
      <c r="AEL15" s="11"/>
      <c r="AEM15" s="11"/>
      <c r="AEN15" s="11"/>
      <c r="AEO15" s="11"/>
      <c r="AEP15" s="11"/>
      <c r="AEQ15" s="11"/>
      <c r="AER15" s="11"/>
      <c r="AES15" s="11"/>
      <c r="AET15" s="11"/>
      <c r="AEU15" s="11"/>
      <c r="AEV15" s="11"/>
      <c r="AEW15" s="11"/>
      <c r="AEX15" s="11"/>
      <c r="AEY15" s="11"/>
      <c r="AEZ15" s="11"/>
      <c r="AFA15" s="11"/>
      <c r="AFB15" s="11"/>
      <c r="AFC15" s="11"/>
      <c r="AFD15" s="11"/>
      <c r="AFE15" s="11"/>
      <c r="AFF15" s="11"/>
      <c r="AFG15" s="11"/>
      <c r="AFH15" s="11"/>
      <c r="AFI15" s="11"/>
      <c r="AFJ15" s="11"/>
      <c r="AFK15" s="11"/>
      <c r="AFL15" s="11"/>
      <c r="AFM15" s="11"/>
      <c r="AFN15" s="11"/>
      <c r="AFO15" s="11"/>
      <c r="AFP15" s="11"/>
      <c r="AFQ15" s="11"/>
      <c r="AFR15" s="11"/>
      <c r="AFS15" s="11"/>
      <c r="AFT15" s="11"/>
      <c r="AFU15" s="11"/>
      <c r="AFV15" s="11"/>
      <c r="AFW15" s="11"/>
      <c r="AFX15" s="11"/>
      <c r="AFY15" s="11"/>
      <c r="AFZ15" s="11"/>
      <c r="AGA15" s="11"/>
      <c r="AGB15" s="11"/>
      <c r="AGC15" s="11"/>
      <c r="AGD15" s="11"/>
      <c r="AGE15" s="11"/>
      <c r="AGF15" s="11"/>
      <c r="AGG15" s="11"/>
      <c r="AGH15" s="11"/>
      <c r="AGI15" s="11"/>
      <c r="AGJ15" s="11"/>
      <c r="AGK15" s="11"/>
      <c r="AGL15" s="11"/>
      <c r="AGM15" s="11"/>
      <c r="AGN15" s="11"/>
      <c r="AGO15" s="11"/>
      <c r="AGP15" s="11"/>
      <c r="AGQ15" s="11"/>
      <c r="AGR15" s="11"/>
      <c r="AGS15" s="11"/>
      <c r="AGT15" s="11"/>
      <c r="AGU15" s="11"/>
      <c r="AGV15" s="11"/>
      <c r="AGW15" s="11"/>
      <c r="AGX15" s="11"/>
      <c r="AGY15" s="11"/>
      <c r="AGZ15" s="11"/>
      <c r="AHA15" s="11"/>
      <c r="AHB15" s="11"/>
      <c r="AHC15" s="11"/>
      <c r="AHD15" s="11"/>
      <c r="AHE15" s="11"/>
      <c r="AHF15" s="11"/>
      <c r="AHG15" s="11"/>
      <c r="AHH15" s="11"/>
      <c r="AHI15" s="11"/>
      <c r="AHJ15" s="11"/>
      <c r="AHK15" s="11"/>
      <c r="AHL15" s="11"/>
      <c r="AHM15" s="11"/>
      <c r="AHN15" s="11"/>
      <c r="AHO15" s="11"/>
      <c r="AHP15" s="11"/>
      <c r="AHQ15" s="11"/>
      <c r="AHR15" s="11"/>
      <c r="AHS15" s="11"/>
      <c r="AHT15" s="11"/>
      <c r="AHU15" s="11"/>
      <c r="AHV15" s="11"/>
      <c r="AHW15" s="11"/>
      <c r="AHX15" s="11"/>
      <c r="AHY15" s="11"/>
      <c r="AHZ15" s="11"/>
      <c r="AIA15" s="11"/>
      <c r="AIB15" s="11"/>
      <c r="AIC15" s="11"/>
      <c r="AID15" s="11"/>
      <c r="AIE15" s="11"/>
      <c r="AIF15" s="11"/>
      <c r="AIG15" s="11"/>
      <c r="AIH15" s="11"/>
      <c r="AII15" s="11"/>
      <c r="AIJ15" s="11"/>
      <c r="AIK15" s="11"/>
      <c r="AIL15" s="11"/>
      <c r="AIM15" s="11"/>
      <c r="AIN15" s="11"/>
      <c r="AIO15" s="11"/>
      <c r="AIP15" s="11"/>
      <c r="AIQ15" s="11"/>
      <c r="AIR15" s="11"/>
      <c r="AIS15" s="11"/>
      <c r="AIT15" s="11"/>
      <c r="AIU15" s="11"/>
      <c r="AIV15" s="11"/>
      <c r="AIW15" s="11"/>
      <c r="AIX15" s="11"/>
      <c r="AIY15" s="11"/>
      <c r="AIZ15" s="11"/>
      <c r="AJA15" s="11"/>
      <c r="AJB15" s="11"/>
      <c r="AJC15" s="11"/>
      <c r="AJD15" s="11"/>
      <c r="AJE15" s="11"/>
      <c r="AJF15" s="11"/>
      <c r="AJG15" s="11"/>
      <c r="AJH15" s="11"/>
      <c r="AJI15" s="11"/>
      <c r="AJJ15" s="11"/>
      <c r="AJK15" s="11"/>
      <c r="AJL15" s="11"/>
      <c r="AJM15" s="11"/>
      <c r="AJN15" s="11"/>
      <c r="AJO15" s="11"/>
      <c r="AJP15" s="11"/>
      <c r="AJQ15" s="11"/>
      <c r="AJR15" s="11"/>
      <c r="AJS15" s="11"/>
      <c r="AJT15" s="11"/>
      <c r="AJU15" s="11"/>
      <c r="AJV15" s="11"/>
      <c r="AJW15" s="11"/>
      <c r="AJX15" s="11"/>
      <c r="AJY15" s="11"/>
      <c r="AJZ15" s="11"/>
      <c r="AKA15" s="11"/>
      <c r="AKB15" s="11"/>
      <c r="AKC15" s="11"/>
      <c r="AKD15" s="11"/>
      <c r="AKE15" s="11"/>
      <c r="AKF15" s="11"/>
      <c r="AKG15" s="11"/>
      <c r="AKH15" s="11"/>
      <c r="AKI15" s="11"/>
      <c r="AKJ15" s="11"/>
      <c r="AKK15" s="11"/>
      <c r="AKL15" s="11"/>
      <c r="AKM15" s="11"/>
      <c r="AKN15" s="11"/>
      <c r="AKO15" s="11"/>
      <c r="AKP15" s="11"/>
      <c r="AKQ15" s="11"/>
      <c r="AKR15" s="11"/>
      <c r="AKS15" s="11"/>
      <c r="AKT15" s="11"/>
      <c r="AKU15" s="11"/>
      <c r="AKV15" s="11"/>
      <c r="AKW15" s="11"/>
      <c r="AKX15" s="11"/>
      <c r="AKY15" s="11"/>
      <c r="AKZ15" s="11"/>
      <c r="ALA15" s="11"/>
      <c r="ALB15" s="11"/>
      <c r="ALC15" s="11"/>
      <c r="ALD15" s="11"/>
      <c r="ALE15" s="11"/>
      <c r="ALF15" s="11"/>
      <c r="ALG15" s="11"/>
      <c r="ALH15" s="11"/>
      <c r="ALI15" s="11"/>
      <c r="ALJ15" s="11"/>
      <c r="ALK15" s="11"/>
      <c r="ALL15" s="11"/>
      <c r="ALM15" s="11"/>
      <c r="ALN15" s="11"/>
      <c r="ALO15" s="11"/>
      <c r="ALP15" s="11"/>
      <c r="ALQ15" s="11"/>
      <c r="ALR15" s="11"/>
      <c r="ALS15" s="11"/>
      <c r="ALT15" s="11"/>
      <c r="ALU15" s="11"/>
      <c r="ALV15" s="11"/>
      <c r="ALW15" s="11"/>
      <c r="ALX15" s="11"/>
      <c r="ALY15" s="11"/>
      <c r="ALZ15" s="11"/>
      <c r="AMA15" s="11"/>
      <c r="AMB15" s="11"/>
      <c r="AMC15" s="11"/>
      <c r="AMD15" s="11"/>
      <c r="AME15" s="11"/>
      <c r="AMF15" s="11"/>
      <c r="AMG15" s="11"/>
      <c r="AMH15" s="11"/>
      <c r="AMI15" s="11"/>
      <c r="AMJ15" s="11"/>
      <c r="AMK15" s="11"/>
      <c r="AML15" s="11"/>
      <c r="AMM15" s="11"/>
      <c r="AMN15" s="11"/>
      <c r="AMO15" s="11"/>
      <c r="AMP15" s="11"/>
      <c r="AMQ15" s="11"/>
      <c r="AMR15" s="11"/>
      <c r="AMS15" s="11"/>
      <c r="AMT15" s="11"/>
      <c r="AMU15" s="11"/>
      <c r="AMV15" s="11"/>
      <c r="AMW15" s="11"/>
      <c r="AMX15" s="11"/>
      <c r="AMY15" s="11"/>
      <c r="AMZ15" s="11"/>
      <c r="ANA15" s="11"/>
      <c r="ANB15" s="11"/>
      <c r="ANC15" s="11"/>
      <c r="AND15" s="11"/>
      <c r="ANE15" s="11"/>
      <c r="ANF15" s="11"/>
      <c r="ANG15" s="11"/>
      <c r="ANH15" s="11"/>
      <c r="ANI15" s="11"/>
      <c r="ANJ15" s="11"/>
      <c r="ANK15" s="11"/>
      <c r="ANL15" s="11"/>
      <c r="ANM15" s="11"/>
      <c r="ANN15" s="11"/>
      <c r="ANO15" s="11"/>
      <c r="ANP15" s="11"/>
      <c r="ANQ15" s="11"/>
      <c r="ANR15" s="11"/>
      <c r="ANS15" s="11"/>
      <c r="ANT15" s="11"/>
      <c r="ANU15" s="11"/>
      <c r="ANV15" s="11"/>
      <c r="ANW15" s="11"/>
      <c r="ANX15" s="11"/>
      <c r="ANY15" s="11"/>
      <c r="ANZ15" s="11"/>
      <c r="AOA15" s="11"/>
      <c r="AOB15" s="11"/>
      <c r="AOC15" s="11"/>
      <c r="AOD15" s="11"/>
      <c r="AOE15" s="11"/>
      <c r="AOF15" s="11"/>
      <c r="AOG15" s="11"/>
      <c r="AOH15" s="11"/>
      <c r="AOI15" s="11"/>
      <c r="AOJ15" s="11"/>
      <c r="AOK15" s="11"/>
      <c r="AOL15" s="11"/>
      <c r="AOM15" s="11"/>
      <c r="AON15" s="11"/>
      <c r="AOO15" s="11"/>
      <c r="AOP15" s="11"/>
      <c r="AOQ15" s="11"/>
      <c r="AOR15" s="11"/>
      <c r="AOS15" s="11"/>
      <c r="AOT15" s="11"/>
      <c r="AOU15" s="11"/>
      <c r="AOV15" s="11"/>
      <c r="AOW15" s="11"/>
      <c r="AOX15" s="11"/>
      <c r="AOY15" s="11"/>
      <c r="AOZ15" s="11"/>
      <c r="APA15" s="11"/>
      <c r="APB15" s="11"/>
      <c r="APC15" s="11"/>
      <c r="APD15" s="11"/>
      <c r="APE15" s="11"/>
      <c r="APF15" s="11"/>
      <c r="APG15" s="11"/>
      <c r="APH15" s="11"/>
      <c r="API15" s="11"/>
      <c r="APJ15" s="11"/>
      <c r="APK15" s="11"/>
      <c r="APL15" s="11"/>
      <c r="APM15" s="11"/>
      <c r="APN15" s="11"/>
      <c r="APO15" s="11"/>
      <c r="APP15" s="11"/>
      <c r="APQ15" s="11"/>
      <c r="APR15" s="11"/>
      <c r="APS15" s="11"/>
      <c r="APT15" s="11"/>
      <c r="APU15" s="11"/>
      <c r="APV15" s="11"/>
      <c r="APW15" s="11"/>
      <c r="APX15" s="11"/>
      <c r="APY15" s="11"/>
      <c r="APZ15" s="11"/>
      <c r="AQA15" s="11"/>
      <c r="AQB15" s="11"/>
      <c r="AQC15" s="11"/>
      <c r="AQD15" s="11"/>
      <c r="AQE15" s="11"/>
      <c r="AQF15" s="11"/>
      <c r="AQG15" s="11"/>
      <c r="AQH15" s="11"/>
      <c r="AQI15" s="11"/>
      <c r="AQJ15" s="11"/>
      <c r="AQK15" s="11"/>
      <c r="AQL15" s="11"/>
      <c r="AQM15" s="11"/>
      <c r="AQN15" s="11"/>
      <c r="AQO15" s="11"/>
      <c r="AQP15" s="11"/>
      <c r="AQQ15" s="11"/>
      <c r="AQR15" s="11"/>
      <c r="AQS15" s="11"/>
      <c r="AQT15" s="11"/>
      <c r="AQU15" s="11"/>
      <c r="AQV15" s="11"/>
      <c r="AQW15" s="11"/>
      <c r="AQX15" s="11"/>
      <c r="AQY15" s="11"/>
      <c r="AQZ15" s="11"/>
      <c r="ARA15" s="11"/>
      <c r="ARB15" s="11"/>
      <c r="ARC15" s="11"/>
      <c r="ARD15" s="11"/>
      <c r="ARE15" s="11"/>
      <c r="ARF15" s="11"/>
      <c r="ARG15" s="11"/>
      <c r="ARH15" s="11"/>
      <c r="ARI15" s="11"/>
      <c r="ARJ15" s="11"/>
      <c r="ARK15" s="11"/>
      <c r="ARL15" s="11"/>
      <c r="ARM15" s="11"/>
      <c r="ARN15" s="11"/>
      <c r="ARO15" s="11"/>
      <c r="ARP15" s="11"/>
      <c r="ARQ15" s="11"/>
      <c r="ARR15" s="11"/>
      <c r="ARS15" s="11"/>
      <c r="ART15" s="11"/>
      <c r="ARU15" s="11"/>
      <c r="ARV15" s="11"/>
      <c r="ARW15" s="11"/>
      <c r="ARX15" s="11"/>
      <c r="ARY15" s="11"/>
      <c r="ARZ15" s="11"/>
      <c r="ASA15" s="11"/>
      <c r="ASB15" s="11"/>
      <c r="ASC15" s="11"/>
      <c r="ASD15" s="11"/>
      <c r="ASE15" s="11"/>
      <c r="ASF15" s="11"/>
      <c r="ASG15" s="11"/>
      <c r="ASH15" s="11"/>
      <c r="ASI15" s="11"/>
      <c r="ASJ15" s="11"/>
      <c r="ASK15" s="11"/>
      <c r="ASL15" s="11"/>
      <c r="ASM15" s="11"/>
      <c r="ASN15" s="11"/>
      <c r="ASO15" s="11"/>
      <c r="ASP15" s="11"/>
      <c r="ASQ15" s="11"/>
      <c r="ASR15" s="11"/>
      <c r="ASS15" s="11"/>
      <c r="AST15" s="11"/>
      <c r="ASU15" s="11"/>
      <c r="ASV15" s="11"/>
      <c r="ASW15" s="11"/>
      <c r="ASX15" s="11"/>
      <c r="ASY15" s="11"/>
      <c r="ASZ15" s="11"/>
      <c r="ATA15" s="11"/>
      <c r="ATB15" s="11"/>
      <c r="ATC15" s="11"/>
      <c r="ATD15" s="11"/>
      <c r="ATE15" s="11"/>
      <c r="ATF15" s="11"/>
      <c r="ATG15" s="11"/>
      <c r="ATH15" s="11"/>
      <c r="ATI15" s="11"/>
      <c r="ATJ15" s="11"/>
      <c r="ATK15" s="11"/>
      <c r="ATL15" s="11"/>
      <c r="ATM15" s="11"/>
      <c r="ATN15" s="11"/>
      <c r="ATO15" s="11"/>
      <c r="ATP15" s="11"/>
      <c r="ATQ15" s="11"/>
      <c r="ATR15" s="11"/>
      <c r="ATS15" s="11"/>
      <c r="ATT15" s="11"/>
      <c r="ATU15" s="11"/>
      <c r="ATV15" s="11"/>
      <c r="ATW15" s="11"/>
      <c r="ATX15" s="11"/>
      <c r="ATY15" s="11"/>
      <c r="ATZ15" s="11"/>
      <c r="AUA15" s="11"/>
      <c r="AUB15" s="11"/>
      <c r="AUC15" s="11"/>
      <c r="AUD15" s="11"/>
      <c r="AUE15" s="11"/>
      <c r="AUF15" s="11"/>
      <c r="AUG15" s="11"/>
      <c r="AUH15" s="11"/>
      <c r="AUI15" s="11"/>
      <c r="AUJ15" s="11"/>
      <c r="AUK15" s="11"/>
      <c r="AUL15" s="11"/>
      <c r="AUM15" s="11"/>
      <c r="AUN15" s="11"/>
      <c r="AUO15" s="11"/>
      <c r="AUP15" s="11"/>
      <c r="AUQ15" s="11"/>
      <c r="AUR15" s="11"/>
      <c r="AUS15" s="11"/>
      <c r="AUT15" s="11"/>
      <c r="AUU15" s="11"/>
      <c r="AUV15" s="11"/>
      <c r="AUW15" s="11"/>
      <c r="AUX15" s="11"/>
      <c r="AUY15" s="11"/>
      <c r="AUZ15" s="11"/>
      <c r="AVA15" s="11"/>
      <c r="AVB15" s="11"/>
      <c r="AVC15" s="11"/>
      <c r="AVD15" s="11"/>
      <c r="AVE15" s="11"/>
      <c r="AVF15" s="11"/>
      <c r="AVG15" s="11"/>
      <c r="AVH15" s="11"/>
      <c r="AVI15" s="11"/>
      <c r="AVJ15" s="11"/>
      <c r="AVK15" s="11"/>
      <c r="AVL15" s="11"/>
      <c r="AVM15" s="11"/>
      <c r="AVN15" s="11"/>
      <c r="AVO15" s="11"/>
      <c r="AVP15" s="11"/>
      <c r="AVQ15" s="11"/>
      <c r="AVR15" s="11"/>
      <c r="AVS15" s="11"/>
      <c r="AVT15" s="11"/>
      <c r="AVU15" s="11"/>
      <c r="AVV15" s="11"/>
      <c r="AVW15" s="11"/>
      <c r="AVX15" s="11"/>
      <c r="AVY15" s="11"/>
      <c r="AVZ15" s="11"/>
      <c r="AWA15" s="11"/>
      <c r="AWB15" s="11"/>
      <c r="AWC15" s="11"/>
      <c r="AWD15" s="11"/>
      <c r="AWE15" s="11"/>
      <c r="AWF15" s="11"/>
      <c r="AWG15" s="11"/>
      <c r="AWH15" s="11"/>
      <c r="AWI15" s="11"/>
      <c r="AWJ15" s="11"/>
      <c r="AWK15" s="11"/>
      <c r="AWL15" s="11"/>
      <c r="AWM15" s="11"/>
      <c r="AWN15" s="11"/>
      <c r="AWO15" s="11"/>
      <c r="AWP15" s="11"/>
      <c r="AWQ15" s="11"/>
      <c r="AWR15" s="11"/>
      <c r="AWS15" s="11"/>
      <c r="AWT15" s="11"/>
      <c r="AWU15" s="11"/>
      <c r="AWV15" s="11"/>
      <c r="AWW15" s="11"/>
      <c r="AWX15" s="11"/>
      <c r="AWY15" s="11"/>
      <c r="AWZ15" s="11"/>
      <c r="AXA15" s="11"/>
      <c r="AXB15" s="11"/>
      <c r="AXC15" s="11"/>
      <c r="AXD15" s="11"/>
      <c r="AXE15" s="11"/>
      <c r="AXF15" s="11"/>
      <c r="AXG15" s="11"/>
      <c r="AXH15" s="11"/>
      <c r="AXI15" s="11"/>
      <c r="AXJ15" s="11"/>
      <c r="AXK15" s="11"/>
      <c r="AXL15" s="11"/>
      <c r="AXM15" s="11"/>
      <c r="AXN15" s="11"/>
      <c r="AXO15" s="11"/>
      <c r="AXP15" s="11"/>
      <c r="AXQ15" s="11"/>
      <c r="AXR15" s="11"/>
      <c r="AXS15" s="11"/>
      <c r="AXT15" s="11"/>
      <c r="AXU15" s="11"/>
      <c r="AXV15" s="11"/>
      <c r="AXW15" s="11"/>
      <c r="AXX15" s="11"/>
      <c r="AXY15" s="11"/>
      <c r="AXZ15" s="11"/>
      <c r="AYA15" s="11"/>
      <c r="AYB15" s="11"/>
      <c r="AYC15" s="11"/>
      <c r="AYD15" s="11"/>
      <c r="AYE15" s="11"/>
      <c r="AYF15" s="11"/>
      <c r="AYG15" s="11"/>
      <c r="AYH15" s="11"/>
      <c r="AYI15" s="11"/>
      <c r="AYJ15" s="11"/>
      <c r="AYK15" s="11"/>
      <c r="AYL15" s="11"/>
      <c r="AYM15" s="11"/>
      <c r="AYN15" s="11"/>
      <c r="AYO15" s="11"/>
      <c r="AYP15" s="11"/>
      <c r="AYQ15" s="11"/>
      <c r="AYR15" s="11"/>
      <c r="AYS15" s="11"/>
      <c r="AYT15" s="11"/>
      <c r="AYU15" s="11"/>
      <c r="AYV15" s="11"/>
      <c r="AYW15" s="11"/>
      <c r="AYX15" s="11"/>
      <c r="AYY15" s="11"/>
      <c r="AYZ15" s="11"/>
      <c r="AZA15" s="11"/>
      <c r="AZB15" s="11"/>
      <c r="AZC15" s="11"/>
      <c r="AZD15" s="11"/>
      <c r="AZE15" s="11"/>
      <c r="AZF15" s="11"/>
      <c r="AZG15" s="11"/>
      <c r="AZH15" s="11"/>
      <c r="AZI15" s="11"/>
      <c r="AZJ15" s="11"/>
      <c r="AZK15" s="11"/>
      <c r="AZL15" s="11"/>
      <c r="AZM15" s="11"/>
      <c r="AZN15" s="11"/>
      <c r="AZO15" s="11"/>
      <c r="AZP15" s="11"/>
      <c r="AZQ15" s="11"/>
      <c r="AZR15" s="11"/>
      <c r="AZS15" s="11"/>
      <c r="AZT15" s="11"/>
      <c r="AZU15" s="11"/>
      <c r="AZV15" s="11"/>
      <c r="AZW15" s="11"/>
      <c r="AZX15" s="11"/>
      <c r="AZY15" s="11"/>
      <c r="AZZ15" s="11"/>
      <c r="BAA15" s="11"/>
      <c r="BAB15" s="11"/>
      <c r="BAC15" s="11"/>
      <c r="BAD15" s="11"/>
      <c r="BAE15" s="11"/>
      <c r="BAF15" s="11"/>
      <c r="BAG15" s="11"/>
      <c r="BAH15" s="11"/>
      <c r="BAI15" s="11"/>
      <c r="BAJ15" s="11"/>
      <c r="BAK15" s="11"/>
      <c r="BAL15" s="11"/>
      <c r="BAM15" s="11"/>
      <c r="BAN15" s="11"/>
      <c r="BAO15" s="11"/>
      <c r="BAP15" s="11"/>
      <c r="BAQ15" s="11"/>
      <c r="BAR15" s="11"/>
      <c r="BAS15" s="11"/>
      <c r="BAT15" s="11"/>
      <c r="BAU15" s="11"/>
      <c r="BAV15" s="11"/>
      <c r="BAW15" s="11"/>
      <c r="BAX15" s="11"/>
      <c r="BAY15" s="11"/>
      <c r="BAZ15" s="11"/>
      <c r="BBA15" s="11"/>
      <c r="BBB15" s="11"/>
      <c r="BBC15" s="11"/>
      <c r="BBD15" s="11"/>
      <c r="BBE15" s="11"/>
      <c r="BBF15" s="11"/>
      <c r="BBG15" s="11"/>
      <c r="BBH15" s="11"/>
      <c r="BBI15" s="11"/>
      <c r="BBJ15" s="11"/>
      <c r="BBK15" s="11"/>
      <c r="BBL15" s="11"/>
      <c r="BBM15" s="11"/>
      <c r="BBN15" s="11"/>
      <c r="BBO15" s="11"/>
      <c r="BBP15" s="11"/>
      <c r="BBQ15" s="11"/>
      <c r="BBR15" s="11"/>
      <c r="BBS15" s="11"/>
      <c r="BBT15" s="11"/>
      <c r="BBU15" s="11"/>
      <c r="BBV15" s="11"/>
      <c r="BBW15" s="11"/>
      <c r="BBX15" s="11"/>
      <c r="BBY15" s="11"/>
      <c r="BBZ15" s="11"/>
      <c r="BCA15" s="11"/>
      <c r="BCB15" s="11"/>
      <c r="BCC15" s="11"/>
      <c r="BCD15" s="11"/>
      <c r="BCE15" s="11"/>
      <c r="BCF15" s="11"/>
      <c r="BCG15" s="11"/>
      <c r="BCH15" s="11"/>
      <c r="BCI15" s="11"/>
      <c r="BCJ15" s="11"/>
      <c r="BCK15" s="11"/>
      <c r="BCL15" s="11"/>
      <c r="BCM15" s="11"/>
      <c r="BCN15" s="11"/>
      <c r="BCO15" s="11"/>
      <c r="BCP15" s="11"/>
      <c r="BCQ15" s="11"/>
      <c r="BCR15" s="11"/>
      <c r="BCS15" s="11"/>
      <c r="BCT15" s="11"/>
      <c r="BCU15" s="11"/>
      <c r="BCV15" s="11"/>
      <c r="BCW15" s="11"/>
      <c r="BCX15" s="11"/>
      <c r="BCY15" s="11"/>
      <c r="BCZ15" s="11"/>
      <c r="BDA15" s="11"/>
      <c r="BDB15" s="11"/>
      <c r="BDC15" s="11"/>
      <c r="BDD15" s="11"/>
      <c r="BDE15" s="11"/>
      <c r="BDF15" s="11"/>
      <c r="BDG15" s="11"/>
      <c r="BDH15" s="11"/>
      <c r="BDI15" s="11"/>
      <c r="BDJ15" s="11"/>
      <c r="BDK15" s="11"/>
      <c r="BDL15" s="11"/>
      <c r="BDM15" s="11"/>
      <c r="BDN15" s="11"/>
      <c r="BDO15" s="11"/>
      <c r="BDP15" s="11"/>
      <c r="BDQ15" s="11"/>
      <c r="BDR15" s="11"/>
      <c r="BDS15" s="11"/>
      <c r="BDT15" s="11"/>
      <c r="BDU15" s="11"/>
      <c r="BDV15" s="11"/>
      <c r="BDW15" s="11"/>
      <c r="BDX15" s="11"/>
      <c r="BDY15" s="11"/>
      <c r="BDZ15" s="11"/>
      <c r="BEA15" s="11"/>
      <c r="BEB15" s="11"/>
      <c r="BEC15" s="11"/>
      <c r="BED15" s="11"/>
      <c r="BEE15" s="11"/>
      <c r="BEF15" s="11"/>
      <c r="BEG15" s="11"/>
      <c r="BEH15" s="11"/>
      <c r="BEI15" s="11"/>
      <c r="BEJ15" s="11"/>
      <c r="BEK15" s="11"/>
      <c r="BEL15" s="11"/>
      <c r="BEM15" s="11"/>
      <c r="BEN15" s="11"/>
      <c r="BEO15" s="11"/>
      <c r="BEP15" s="11"/>
      <c r="BEQ15" s="11"/>
      <c r="BER15" s="11"/>
      <c r="BES15" s="11"/>
      <c r="BET15" s="11"/>
      <c r="BEU15" s="11"/>
      <c r="BEV15" s="11"/>
      <c r="BEW15" s="11"/>
      <c r="BEX15" s="11"/>
      <c r="BEY15" s="11"/>
      <c r="BEZ15" s="11"/>
      <c r="BFA15" s="11"/>
      <c r="BFB15" s="11"/>
      <c r="BFC15" s="11"/>
      <c r="BFD15" s="11"/>
      <c r="BFE15" s="11"/>
      <c r="BFF15" s="11"/>
      <c r="BFG15" s="11"/>
      <c r="BFH15" s="11"/>
      <c r="BFI15" s="11"/>
      <c r="BFJ15" s="11"/>
      <c r="BFK15" s="11"/>
      <c r="BFL15" s="11"/>
      <c r="BFM15" s="11"/>
      <c r="BFN15" s="11"/>
      <c r="BFO15" s="11"/>
      <c r="BFP15" s="11"/>
      <c r="BFQ15" s="11"/>
      <c r="BFR15" s="11"/>
      <c r="BFS15" s="11"/>
      <c r="BFT15" s="11"/>
      <c r="BFU15" s="11"/>
      <c r="BFV15" s="11"/>
      <c r="BFW15" s="11"/>
      <c r="BFX15" s="11"/>
      <c r="BFY15" s="11"/>
      <c r="BFZ15" s="11"/>
      <c r="BGA15" s="11"/>
      <c r="BGB15" s="11"/>
      <c r="BGC15" s="11"/>
      <c r="BGD15" s="11"/>
      <c r="BGE15" s="11"/>
      <c r="BGF15" s="11"/>
      <c r="BGG15" s="11"/>
      <c r="BGH15" s="11"/>
      <c r="BGI15" s="11"/>
      <c r="BGJ15" s="11"/>
      <c r="BGK15" s="11"/>
      <c r="BGL15" s="11"/>
      <c r="BGM15" s="11"/>
      <c r="BGN15" s="11"/>
      <c r="BGO15" s="11"/>
      <c r="BGP15" s="11"/>
      <c r="BGQ15" s="11"/>
      <c r="BGR15" s="11"/>
      <c r="BGS15" s="11"/>
      <c r="BGT15" s="11"/>
      <c r="BGU15" s="11"/>
      <c r="BGV15" s="11"/>
      <c r="BGW15" s="11"/>
      <c r="BGX15" s="11"/>
      <c r="BGY15" s="11"/>
      <c r="BGZ15" s="11"/>
      <c r="BHA15" s="11"/>
      <c r="BHB15" s="11"/>
      <c r="BHC15" s="11"/>
      <c r="BHD15" s="11"/>
      <c r="BHE15" s="11"/>
      <c r="BHF15" s="11"/>
      <c r="BHG15" s="11"/>
      <c r="BHH15" s="11"/>
      <c r="BHI15" s="11"/>
      <c r="BHJ15" s="11"/>
      <c r="BHK15" s="11"/>
      <c r="BHL15" s="11"/>
      <c r="BHM15" s="11"/>
      <c r="BHN15" s="11"/>
      <c r="BHO15" s="11"/>
      <c r="BHP15" s="11"/>
      <c r="BHQ15" s="11"/>
      <c r="BHR15" s="11"/>
      <c r="BHS15" s="11"/>
      <c r="BHT15" s="11"/>
      <c r="BHU15" s="11"/>
      <c r="BHV15" s="11"/>
      <c r="BHW15" s="11"/>
      <c r="BHX15" s="11"/>
      <c r="BHY15" s="11"/>
      <c r="BHZ15" s="11"/>
      <c r="BIA15" s="11"/>
      <c r="BIB15" s="11"/>
      <c r="BIC15" s="11"/>
      <c r="BID15" s="11"/>
      <c r="BIE15" s="11"/>
      <c r="BIF15" s="11"/>
      <c r="BIG15" s="11"/>
      <c r="BIH15" s="11"/>
      <c r="BII15" s="11"/>
      <c r="BIJ15" s="11"/>
      <c r="BIK15" s="11"/>
      <c r="BIL15" s="11"/>
      <c r="BIM15" s="11"/>
      <c r="BIN15" s="11"/>
      <c r="BIO15" s="11"/>
      <c r="BIP15" s="11"/>
      <c r="BIQ15" s="11"/>
      <c r="BIR15" s="11"/>
      <c r="BIS15" s="11"/>
      <c r="BIT15" s="11"/>
      <c r="BIU15" s="11"/>
      <c r="BIV15" s="11"/>
      <c r="BIW15" s="11"/>
      <c r="BIX15" s="11"/>
      <c r="BIY15" s="11"/>
      <c r="BIZ15" s="11"/>
      <c r="BJA15" s="11"/>
      <c r="BJB15" s="11"/>
      <c r="BJC15" s="11"/>
      <c r="BJD15" s="11"/>
      <c r="BJE15" s="11"/>
      <c r="BJF15" s="11"/>
      <c r="BJG15" s="11"/>
      <c r="BJH15" s="11"/>
      <c r="BJI15" s="11"/>
      <c r="BJJ15" s="11"/>
      <c r="BJK15" s="11"/>
      <c r="BJL15" s="11"/>
      <c r="BJM15" s="11"/>
      <c r="BJN15" s="11"/>
      <c r="BJO15" s="11"/>
      <c r="BJP15" s="11"/>
      <c r="BJQ15" s="11"/>
      <c r="BJR15" s="11"/>
      <c r="BJS15" s="11"/>
      <c r="BJT15" s="11"/>
      <c r="BJU15" s="11"/>
      <c r="BJV15" s="11"/>
      <c r="BJW15" s="11"/>
      <c r="BJX15" s="11"/>
      <c r="BJY15" s="11"/>
      <c r="BJZ15" s="11"/>
      <c r="BKA15" s="11"/>
      <c r="BKB15" s="11"/>
      <c r="BKC15" s="11"/>
      <c r="BKD15" s="11"/>
      <c r="BKE15" s="11"/>
      <c r="BKF15" s="11"/>
      <c r="BKG15" s="11"/>
      <c r="BKH15" s="11"/>
      <c r="BKI15" s="11"/>
      <c r="BKJ15" s="11"/>
      <c r="BKK15" s="11"/>
      <c r="BKL15" s="11"/>
      <c r="BKM15" s="11"/>
      <c r="BKN15" s="11"/>
      <c r="BKO15" s="11"/>
      <c r="BKP15" s="11"/>
      <c r="BKQ15" s="11"/>
      <c r="BKR15" s="11"/>
      <c r="BKS15" s="11"/>
      <c r="BKT15" s="11"/>
      <c r="BKU15" s="11"/>
      <c r="BKV15" s="11"/>
      <c r="BKW15" s="11"/>
      <c r="BKX15" s="11"/>
      <c r="BKY15" s="11"/>
      <c r="BKZ15" s="11"/>
      <c r="BLA15" s="11"/>
      <c r="BLB15" s="11"/>
      <c r="BLC15" s="11"/>
      <c r="BLD15" s="11"/>
      <c r="BLE15" s="11"/>
      <c r="BLF15" s="11"/>
      <c r="BLG15" s="11"/>
      <c r="BLH15" s="11"/>
      <c r="BLI15" s="11"/>
      <c r="BLJ15" s="11"/>
      <c r="BLK15" s="11"/>
      <c r="BLL15" s="11"/>
      <c r="BLM15" s="11"/>
      <c r="BLN15" s="11"/>
      <c r="BLO15" s="11"/>
      <c r="BLP15" s="11"/>
      <c r="BLQ15" s="11"/>
      <c r="BLR15" s="11"/>
      <c r="BLS15" s="11"/>
      <c r="BLT15" s="11"/>
      <c r="BLU15" s="11"/>
      <c r="BLV15" s="11"/>
      <c r="BLW15" s="11"/>
      <c r="BLX15" s="11"/>
      <c r="BLY15" s="11"/>
      <c r="BLZ15" s="11"/>
      <c r="BMA15" s="11"/>
      <c r="BMB15" s="11"/>
      <c r="BMC15" s="11"/>
      <c r="BMD15" s="11"/>
      <c r="BME15" s="11"/>
      <c r="BMF15" s="11"/>
      <c r="BMG15" s="11"/>
      <c r="BMH15" s="11"/>
      <c r="BMI15" s="11"/>
      <c r="BMJ15" s="11"/>
      <c r="BMK15" s="11"/>
      <c r="BML15" s="11"/>
      <c r="BMM15" s="11"/>
      <c r="BMN15" s="11"/>
      <c r="BMO15" s="11"/>
      <c r="BMP15" s="11"/>
      <c r="BMQ15" s="11"/>
      <c r="BMR15" s="11"/>
      <c r="BMS15" s="11"/>
      <c r="BMT15" s="11"/>
      <c r="BMU15" s="11"/>
      <c r="BMV15" s="11"/>
      <c r="BMW15" s="11"/>
      <c r="BMX15" s="11"/>
      <c r="BMY15" s="11"/>
      <c r="BMZ15" s="11"/>
      <c r="BNA15" s="11"/>
      <c r="BNB15" s="11"/>
      <c r="BNC15" s="11"/>
      <c r="BND15" s="11"/>
      <c r="BNE15" s="11"/>
      <c r="BNF15" s="11"/>
      <c r="BNG15" s="11"/>
      <c r="BNH15" s="11"/>
      <c r="BNI15" s="11"/>
      <c r="BNJ15" s="11"/>
      <c r="BNK15" s="11"/>
      <c r="BNL15" s="11"/>
      <c r="BNM15" s="11"/>
      <c r="BNN15" s="11"/>
      <c r="BNO15" s="11"/>
      <c r="BNP15" s="11"/>
      <c r="BNQ15" s="11"/>
      <c r="BNR15" s="11"/>
      <c r="BNS15" s="11"/>
      <c r="BNT15" s="11"/>
      <c r="BNU15" s="11"/>
      <c r="BNV15" s="11"/>
      <c r="BNW15" s="11"/>
      <c r="BNX15" s="11"/>
      <c r="BNY15" s="11"/>
      <c r="BNZ15" s="11"/>
      <c r="BOA15" s="11"/>
      <c r="BOB15" s="11"/>
      <c r="BOC15" s="11"/>
      <c r="BOD15" s="11"/>
      <c r="BOE15" s="11"/>
      <c r="BOF15" s="11"/>
      <c r="BOG15" s="11"/>
      <c r="BOH15" s="11"/>
      <c r="BOI15" s="11"/>
      <c r="BOJ15" s="11"/>
      <c r="BOK15" s="11"/>
      <c r="BOL15" s="11"/>
      <c r="BOM15" s="11"/>
      <c r="BON15" s="11"/>
      <c r="BOO15" s="11"/>
      <c r="BOP15" s="11"/>
      <c r="BOQ15" s="11"/>
      <c r="BOR15" s="11"/>
      <c r="BOS15" s="11"/>
      <c r="BOT15" s="11"/>
      <c r="BOU15" s="11"/>
      <c r="BOV15" s="11"/>
      <c r="BOW15" s="11"/>
      <c r="BOX15" s="11"/>
      <c r="BOY15" s="11"/>
      <c r="BOZ15" s="11"/>
      <c r="BPA15" s="11"/>
      <c r="BPB15" s="11"/>
      <c r="BPC15" s="11"/>
      <c r="BPD15" s="11"/>
      <c r="BPE15" s="11"/>
      <c r="BPF15" s="11"/>
      <c r="BPG15" s="11"/>
      <c r="BPH15" s="11"/>
      <c r="BPI15" s="11"/>
      <c r="BPJ15" s="11"/>
      <c r="BPK15" s="11"/>
      <c r="BPL15" s="11"/>
      <c r="BPM15" s="11"/>
      <c r="BPN15" s="11"/>
      <c r="BPO15" s="11"/>
      <c r="BPP15" s="11"/>
      <c r="BPQ15" s="11"/>
      <c r="BPR15" s="11"/>
      <c r="BPS15" s="11"/>
      <c r="BPT15" s="11"/>
      <c r="BPU15" s="11"/>
      <c r="BPV15" s="11"/>
      <c r="BPW15" s="11"/>
      <c r="BPX15" s="11"/>
      <c r="BPY15" s="11"/>
      <c r="BPZ15" s="11"/>
      <c r="BQA15" s="11"/>
      <c r="BQB15" s="11"/>
      <c r="BQC15" s="11"/>
      <c r="BQD15" s="11"/>
      <c r="BQE15" s="11"/>
      <c r="BQF15" s="11"/>
      <c r="BQG15" s="11"/>
      <c r="BQH15" s="11"/>
      <c r="BQI15" s="11"/>
      <c r="BQJ15" s="11"/>
      <c r="BQK15" s="11"/>
      <c r="BQL15" s="11"/>
      <c r="BQM15" s="11"/>
      <c r="BQN15" s="11"/>
      <c r="BQO15" s="11"/>
      <c r="BQP15" s="11"/>
      <c r="BQQ15" s="11"/>
      <c r="BQR15" s="11"/>
      <c r="BQS15" s="11"/>
      <c r="BQT15" s="11"/>
      <c r="BQU15" s="11"/>
      <c r="BQV15" s="11"/>
      <c r="BQW15" s="11"/>
      <c r="BQX15" s="11"/>
      <c r="BQY15" s="11"/>
      <c r="BQZ15" s="11"/>
      <c r="BRA15" s="11"/>
      <c r="BRB15" s="11"/>
      <c r="BRC15" s="11"/>
      <c r="BRD15" s="11"/>
      <c r="BRE15" s="11"/>
      <c r="BRF15" s="11"/>
      <c r="BRG15" s="11"/>
      <c r="BRH15" s="11"/>
      <c r="BRI15" s="11"/>
      <c r="BRJ15" s="11"/>
      <c r="BRK15" s="11"/>
      <c r="BRL15" s="11"/>
      <c r="BRM15" s="11"/>
      <c r="BRN15" s="11"/>
      <c r="BRO15" s="11"/>
      <c r="BRP15" s="11"/>
      <c r="BRQ15" s="11"/>
      <c r="BRR15" s="11"/>
      <c r="BRS15" s="11"/>
      <c r="BRT15" s="11"/>
      <c r="BRU15" s="11"/>
      <c r="BRV15" s="11"/>
      <c r="BRW15" s="11"/>
      <c r="BRX15" s="11"/>
      <c r="BRY15" s="11"/>
      <c r="BRZ15" s="11"/>
      <c r="BSA15" s="11"/>
      <c r="BSB15" s="11"/>
      <c r="BSC15" s="11"/>
      <c r="BSD15" s="11"/>
      <c r="BSE15" s="11"/>
      <c r="BSF15" s="11"/>
      <c r="BSG15" s="11"/>
      <c r="BSH15" s="11"/>
      <c r="BSI15" s="11"/>
      <c r="BSJ15" s="11"/>
      <c r="BSK15" s="11"/>
      <c r="BSL15" s="11"/>
      <c r="BSM15" s="11"/>
      <c r="BSN15" s="11"/>
      <c r="BSO15" s="11"/>
      <c r="BSP15" s="11"/>
      <c r="BSQ15" s="11"/>
      <c r="BSR15" s="11"/>
      <c r="BSS15" s="11"/>
      <c r="BST15" s="11"/>
      <c r="BSU15" s="11"/>
      <c r="BSV15" s="11"/>
      <c r="BSW15" s="11"/>
      <c r="BSX15" s="11"/>
      <c r="BSY15" s="11"/>
      <c r="BSZ15" s="11"/>
      <c r="BTA15" s="11"/>
      <c r="BTB15" s="11"/>
      <c r="BTC15" s="11"/>
      <c r="BTD15" s="11"/>
      <c r="BTE15" s="11"/>
      <c r="BTF15" s="11"/>
      <c r="BTG15" s="11"/>
      <c r="BTH15" s="11"/>
      <c r="BTI15" s="11"/>
      <c r="BTJ15" s="11"/>
      <c r="BTK15" s="11"/>
      <c r="BTL15" s="11"/>
      <c r="BTM15" s="11"/>
      <c r="BTN15" s="11"/>
      <c r="BTO15" s="11"/>
      <c r="BTP15" s="11"/>
      <c r="BTQ15" s="11"/>
      <c r="BTR15" s="11"/>
      <c r="BTS15" s="11"/>
      <c r="BTT15" s="11"/>
      <c r="BTU15" s="11"/>
      <c r="BTV15" s="11"/>
      <c r="BTW15" s="11"/>
      <c r="BTX15" s="11"/>
      <c r="BTY15" s="11"/>
      <c r="BTZ15" s="11"/>
      <c r="BUA15" s="11"/>
      <c r="BUB15" s="11"/>
      <c r="BUC15" s="11"/>
      <c r="BUD15" s="11"/>
      <c r="BUE15" s="11"/>
      <c r="BUF15" s="11"/>
      <c r="BUG15" s="11"/>
      <c r="BUH15" s="11"/>
      <c r="BUI15" s="11"/>
      <c r="BUJ15" s="11"/>
      <c r="BUK15" s="11"/>
      <c r="BUL15" s="11"/>
      <c r="BUM15" s="11"/>
      <c r="BUN15" s="11"/>
      <c r="BUO15" s="11"/>
      <c r="BUP15" s="11"/>
      <c r="BUQ15" s="11"/>
      <c r="BUR15" s="11"/>
      <c r="BUS15" s="11"/>
      <c r="BUT15" s="11"/>
      <c r="BUU15" s="11"/>
      <c r="BUV15" s="11"/>
      <c r="BUW15" s="11"/>
      <c r="BUX15" s="11"/>
      <c r="BUY15" s="11"/>
      <c r="BUZ15" s="11"/>
      <c r="BVA15" s="11"/>
      <c r="BVB15" s="11"/>
      <c r="BVC15" s="11"/>
      <c r="BVD15" s="11"/>
      <c r="BVE15" s="11"/>
      <c r="BVF15" s="11"/>
      <c r="BVG15" s="11"/>
      <c r="BVH15" s="11"/>
      <c r="BVI15" s="11"/>
      <c r="BVJ15" s="11"/>
      <c r="BVK15" s="11"/>
      <c r="BVL15" s="11"/>
      <c r="BVM15" s="11"/>
      <c r="BVN15" s="11"/>
      <c r="BVO15" s="11"/>
      <c r="BVP15" s="11"/>
      <c r="BVQ15" s="11"/>
      <c r="BVR15" s="11"/>
      <c r="BVS15" s="11"/>
      <c r="BVT15" s="11"/>
      <c r="BVU15" s="11"/>
      <c r="BVV15" s="11"/>
      <c r="BVW15" s="11"/>
      <c r="BVX15" s="11"/>
      <c r="BVY15" s="11"/>
      <c r="BVZ15" s="11"/>
      <c r="BWA15" s="11"/>
      <c r="BWB15" s="11"/>
      <c r="BWC15" s="11"/>
      <c r="BWD15" s="11"/>
      <c r="BWE15" s="11"/>
      <c r="BWF15" s="11"/>
      <c r="BWG15" s="11"/>
      <c r="BWH15" s="11"/>
      <c r="BWI15" s="11"/>
      <c r="BWJ15" s="11"/>
      <c r="BWK15" s="11"/>
      <c r="BWL15" s="11"/>
      <c r="BWM15" s="11"/>
      <c r="BWN15" s="11"/>
      <c r="BWO15" s="11"/>
      <c r="BWP15" s="11"/>
      <c r="BWQ15" s="11"/>
      <c r="BWR15" s="11"/>
      <c r="BWS15" s="11"/>
      <c r="BWT15" s="11"/>
      <c r="BWU15" s="11"/>
      <c r="BWV15" s="11"/>
      <c r="BWW15" s="11"/>
      <c r="BWX15" s="11"/>
      <c r="BWY15" s="11"/>
      <c r="BWZ15" s="11"/>
      <c r="BXA15" s="11"/>
      <c r="BXB15" s="11"/>
      <c r="BXC15" s="11"/>
      <c r="BXD15" s="11"/>
      <c r="BXE15" s="11"/>
      <c r="BXF15" s="11"/>
      <c r="BXG15" s="11"/>
      <c r="BXH15" s="11"/>
      <c r="BXI15" s="11"/>
      <c r="BXJ15" s="11"/>
      <c r="BXK15" s="11"/>
      <c r="BXL15" s="11"/>
      <c r="BXM15" s="11"/>
      <c r="BXN15" s="11"/>
      <c r="BXO15" s="11"/>
      <c r="BXP15" s="11"/>
      <c r="BXQ15" s="11"/>
      <c r="BXR15" s="11"/>
      <c r="BXS15" s="11"/>
      <c r="BXT15" s="11"/>
      <c r="BXU15" s="11"/>
      <c r="BXV15" s="11"/>
      <c r="BXW15" s="11"/>
      <c r="BXX15" s="11"/>
      <c r="BXY15" s="11"/>
      <c r="BXZ15" s="11"/>
      <c r="BYA15" s="11"/>
      <c r="BYB15" s="11"/>
      <c r="BYC15" s="11"/>
      <c r="BYD15" s="11"/>
      <c r="BYE15" s="11"/>
      <c r="BYF15" s="11"/>
      <c r="BYG15" s="11"/>
      <c r="BYH15" s="11"/>
      <c r="BYI15" s="11"/>
      <c r="BYJ15" s="11"/>
      <c r="BYK15" s="11"/>
      <c r="BYL15" s="11"/>
      <c r="BYM15" s="11"/>
      <c r="BYN15" s="11"/>
      <c r="BYO15" s="11"/>
      <c r="BYP15" s="11"/>
      <c r="BYQ15" s="11"/>
      <c r="BYR15" s="11"/>
      <c r="BYS15" s="11"/>
      <c r="BYT15" s="11"/>
      <c r="BYU15" s="11"/>
      <c r="BYV15" s="11"/>
      <c r="BYW15" s="11"/>
      <c r="BYX15" s="11"/>
      <c r="BYY15" s="11"/>
      <c r="BYZ15" s="11"/>
      <c r="BZA15" s="11"/>
      <c r="BZB15" s="11"/>
      <c r="BZC15" s="11"/>
      <c r="BZD15" s="11"/>
      <c r="BZE15" s="11"/>
      <c r="BZF15" s="11"/>
      <c r="BZG15" s="11"/>
      <c r="BZH15" s="11"/>
      <c r="BZI15" s="11"/>
      <c r="BZJ15" s="11"/>
      <c r="BZK15" s="11"/>
      <c r="BZL15" s="11"/>
      <c r="BZM15" s="11"/>
      <c r="BZN15" s="11"/>
      <c r="BZO15" s="11"/>
      <c r="BZP15" s="11"/>
      <c r="BZQ15" s="11"/>
      <c r="BZR15" s="11"/>
      <c r="BZS15" s="11"/>
      <c r="BZT15" s="11"/>
      <c r="BZU15" s="11"/>
      <c r="BZV15" s="11"/>
      <c r="BZW15" s="11"/>
      <c r="BZX15" s="11"/>
      <c r="BZY15" s="11"/>
      <c r="BZZ15" s="11"/>
      <c r="CAA15" s="11"/>
      <c r="CAB15" s="11"/>
      <c r="CAC15" s="11"/>
      <c r="CAD15" s="11"/>
      <c r="CAE15" s="11"/>
      <c r="CAF15" s="11"/>
      <c r="CAG15" s="11"/>
      <c r="CAH15" s="11"/>
      <c r="CAI15" s="11"/>
      <c r="CAJ15" s="11"/>
      <c r="CAK15" s="11"/>
      <c r="CAL15" s="11"/>
      <c r="CAM15" s="11"/>
      <c r="CAN15" s="11"/>
      <c r="CAO15" s="11"/>
      <c r="CAP15" s="11"/>
      <c r="CAQ15" s="11"/>
      <c r="CAR15" s="11"/>
      <c r="CAS15" s="11"/>
      <c r="CAT15" s="11"/>
      <c r="CAU15" s="11"/>
      <c r="CAV15" s="11"/>
      <c r="CAW15" s="11"/>
      <c r="CAX15" s="11"/>
      <c r="CAY15" s="11"/>
      <c r="CAZ15" s="11"/>
      <c r="CBA15" s="11"/>
      <c r="CBB15" s="11"/>
      <c r="CBC15" s="11"/>
      <c r="CBD15" s="11"/>
      <c r="CBE15" s="11"/>
      <c r="CBF15" s="11"/>
      <c r="CBG15" s="11"/>
      <c r="CBH15" s="11"/>
      <c r="CBI15" s="11"/>
      <c r="CBJ15" s="11"/>
      <c r="CBK15" s="11"/>
      <c r="CBL15" s="11"/>
      <c r="CBM15" s="11"/>
      <c r="CBN15" s="11"/>
      <c r="CBO15" s="11"/>
      <c r="CBP15" s="11"/>
      <c r="CBQ15" s="11"/>
      <c r="CBR15" s="11"/>
      <c r="CBS15" s="11"/>
      <c r="CBT15" s="11"/>
      <c r="CBU15" s="11"/>
      <c r="CBV15" s="11"/>
      <c r="CBW15" s="11"/>
      <c r="CBX15" s="11"/>
      <c r="CBY15" s="11"/>
      <c r="CBZ15" s="11"/>
      <c r="CCA15" s="11"/>
      <c r="CCB15" s="11"/>
      <c r="CCC15" s="11"/>
      <c r="CCD15" s="11"/>
      <c r="CCE15" s="11"/>
      <c r="CCF15" s="11"/>
      <c r="CCG15" s="11"/>
      <c r="CCH15" s="11"/>
      <c r="CCI15" s="11"/>
      <c r="CCJ15" s="11"/>
      <c r="CCK15" s="11"/>
      <c r="CCL15" s="11"/>
      <c r="CCM15" s="11"/>
      <c r="CCN15" s="11"/>
      <c r="CCO15" s="11"/>
      <c r="CCP15" s="11"/>
      <c r="CCQ15" s="11"/>
      <c r="CCR15" s="11"/>
      <c r="CCS15" s="11"/>
      <c r="CCT15" s="11"/>
      <c r="CCU15" s="11"/>
      <c r="CCV15" s="11"/>
      <c r="CCW15" s="11"/>
      <c r="CCX15" s="11"/>
      <c r="CCY15" s="11"/>
      <c r="CCZ15" s="11"/>
      <c r="CDA15" s="11"/>
      <c r="CDB15" s="11"/>
      <c r="CDC15" s="11"/>
      <c r="CDD15" s="11"/>
      <c r="CDE15" s="11"/>
      <c r="CDF15" s="11"/>
      <c r="CDG15" s="11"/>
      <c r="CDH15" s="11"/>
      <c r="CDI15" s="11"/>
      <c r="CDJ15" s="11"/>
      <c r="CDK15" s="11"/>
      <c r="CDL15" s="11"/>
      <c r="CDM15" s="11"/>
      <c r="CDN15" s="11"/>
      <c r="CDO15" s="11"/>
      <c r="CDP15" s="11"/>
      <c r="CDQ15" s="11"/>
      <c r="CDR15" s="11"/>
      <c r="CDS15" s="11"/>
      <c r="CDT15" s="11"/>
      <c r="CDU15" s="11"/>
      <c r="CDV15" s="11"/>
      <c r="CDW15" s="11"/>
      <c r="CDX15" s="11"/>
      <c r="CDY15" s="11"/>
      <c r="CDZ15" s="11"/>
      <c r="CEA15" s="11"/>
      <c r="CEB15" s="11"/>
      <c r="CEC15" s="11"/>
      <c r="CED15" s="11"/>
      <c r="CEE15" s="11"/>
      <c r="CEF15" s="11"/>
      <c r="CEG15" s="11"/>
      <c r="CEH15" s="11"/>
      <c r="CEI15" s="11"/>
      <c r="CEJ15" s="11"/>
      <c r="CEK15" s="11"/>
      <c r="CEL15" s="11"/>
      <c r="CEM15" s="11"/>
      <c r="CEN15" s="11"/>
      <c r="CEO15" s="11"/>
      <c r="CEP15" s="11"/>
      <c r="CEQ15" s="11"/>
      <c r="CER15" s="11"/>
      <c r="CES15" s="11"/>
      <c r="CET15" s="11"/>
      <c r="CEU15" s="11"/>
      <c r="CEV15" s="11"/>
      <c r="CEW15" s="11"/>
      <c r="CEX15" s="11"/>
      <c r="CEY15" s="11"/>
      <c r="CEZ15" s="11"/>
      <c r="CFA15" s="11"/>
      <c r="CFB15" s="11"/>
      <c r="CFC15" s="11"/>
      <c r="CFD15" s="11"/>
      <c r="CFE15" s="11"/>
      <c r="CFF15" s="11"/>
      <c r="CFG15" s="11"/>
      <c r="CFH15" s="11"/>
      <c r="CFI15" s="11"/>
      <c r="CFJ15" s="11"/>
      <c r="CFK15" s="11"/>
      <c r="CFL15" s="11"/>
      <c r="CFM15" s="11"/>
      <c r="CFN15" s="11"/>
      <c r="CFO15" s="11"/>
      <c r="CFP15" s="11"/>
      <c r="CFQ15" s="11"/>
      <c r="CFR15" s="11"/>
      <c r="CFS15" s="11"/>
      <c r="CFT15" s="11"/>
      <c r="CFU15" s="11"/>
      <c r="CFV15" s="11"/>
      <c r="CFW15" s="11"/>
      <c r="CFX15" s="11"/>
      <c r="CFY15" s="11"/>
      <c r="CFZ15" s="11"/>
      <c r="CGA15" s="11"/>
      <c r="CGB15" s="11"/>
      <c r="CGC15" s="11"/>
      <c r="CGD15" s="11"/>
      <c r="CGE15" s="11"/>
      <c r="CGF15" s="11"/>
      <c r="CGG15" s="11"/>
      <c r="CGH15" s="11"/>
      <c r="CGI15" s="11"/>
      <c r="CGJ15" s="11"/>
      <c r="CGK15" s="11"/>
      <c r="CGL15" s="11"/>
      <c r="CGM15" s="11"/>
      <c r="CGN15" s="11"/>
      <c r="CGO15" s="11"/>
      <c r="CGP15" s="11"/>
      <c r="CGQ15" s="11"/>
      <c r="CGR15" s="11"/>
      <c r="CGS15" s="11"/>
      <c r="CGT15" s="11"/>
      <c r="CGU15" s="11"/>
      <c r="CGV15" s="11"/>
      <c r="CGW15" s="11"/>
      <c r="CGX15" s="11"/>
      <c r="CGY15" s="11"/>
      <c r="CGZ15" s="11"/>
      <c r="CHA15" s="11"/>
      <c r="CHB15" s="11"/>
      <c r="CHC15" s="11"/>
      <c r="CHD15" s="11"/>
      <c r="CHE15" s="11"/>
      <c r="CHF15" s="11"/>
      <c r="CHG15" s="11"/>
      <c r="CHH15" s="11"/>
      <c r="CHI15" s="11"/>
      <c r="CHJ15" s="11"/>
      <c r="CHK15" s="11"/>
      <c r="CHL15" s="11"/>
      <c r="CHM15" s="11"/>
      <c r="CHN15" s="11"/>
      <c r="CHO15" s="11"/>
      <c r="CHP15" s="11"/>
      <c r="CHQ15" s="11"/>
      <c r="CHR15" s="11"/>
      <c r="CHS15" s="11"/>
      <c r="CHT15" s="11"/>
      <c r="CHU15" s="11"/>
      <c r="CHV15" s="11"/>
      <c r="CHW15" s="11"/>
      <c r="CHX15" s="11"/>
      <c r="CHY15" s="11"/>
      <c r="CHZ15" s="11"/>
      <c r="CIA15" s="11"/>
      <c r="CIB15" s="11"/>
      <c r="CIC15" s="11"/>
      <c r="CID15" s="11"/>
      <c r="CIE15" s="11"/>
      <c r="CIF15" s="11"/>
      <c r="CIG15" s="11"/>
      <c r="CIH15" s="11"/>
      <c r="CII15" s="11"/>
      <c r="CIJ15" s="11"/>
      <c r="CIK15" s="11"/>
      <c r="CIL15" s="11"/>
      <c r="CIM15" s="11"/>
      <c r="CIN15" s="11"/>
      <c r="CIO15" s="11"/>
      <c r="CIP15" s="11"/>
      <c r="CIQ15" s="11"/>
      <c r="CIR15" s="11"/>
      <c r="CIS15" s="11"/>
      <c r="CIT15" s="11"/>
      <c r="CIU15" s="11"/>
      <c r="CIV15" s="11"/>
      <c r="CIW15" s="11"/>
      <c r="CIX15" s="11"/>
      <c r="CIY15" s="11"/>
      <c r="CIZ15" s="11"/>
      <c r="CJA15" s="11"/>
      <c r="CJB15" s="11"/>
      <c r="CJC15" s="11"/>
      <c r="CJD15" s="11"/>
      <c r="CJE15" s="11"/>
      <c r="CJF15" s="11"/>
      <c r="CJG15" s="11"/>
      <c r="CJH15" s="11"/>
      <c r="CJI15" s="11"/>
      <c r="CJJ15" s="11"/>
      <c r="CJK15" s="11"/>
      <c r="CJL15" s="11"/>
      <c r="CJM15" s="11"/>
      <c r="CJN15" s="11"/>
      <c r="CJO15" s="11"/>
      <c r="CJP15" s="11"/>
      <c r="CJQ15" s="11"/>
      <c r="CJR15" s="11"/>
      <c r="CJS15" s="11"/>
      <c r="CJT15" s="11"/>
      <c r="CJU15" s="11"/>
      <c r="CJV15" s="11"/>
      <c r="CJW15" s="11"/>
      <c r="CJX15" s="11"/>
      <c r="CJY15" s="11"/>
      <c r="CJZ15" s="11"/>
      <c r="CKA15" s="11"/>
      <c r="CKB15" s="11"/>
      <c r="CKC15" s="11"/>
      <c r="CKD15" s="11"/>
      <c r="CKE15" s="11"/>
      <c r="CKF15" s="11"/>
      <c r="CKG15" s="11"/>
      <c r="CKH15" s="11"/>
      <c r="CKI15" s="11"/>
      <c r="CKJ15" s="11"/>
      <c r="CKK15" s="11"/>
      <c r="CKL15" s="11"/>
      <c r="CKM15" s="11"/>
      <c r="CKN15" s="11"/>
      <c r="CKO15" s="11"/>
      <c r="CKP15" s="11"/>
      <c r="CKQ15" s="11"/>
      <c r="CKR15" s="11"/>
      <c r="CKS15" s="11"/>
      <c r="CKT15" s="11"/>
      <c r="CKU15" s="11"/>
      <c r="CKV15" s="11"/>
      <c r="CKW15" s="11"/>
      <c r="CKX15" s="11"/>
      <c r="CKY15" s="11"/>
      <c r="CKZ15" s="11"/>
      <c r="CLA15" s="11"/>
      <c r="CLB15" s="11"/>
      <c r="CLC15" s="11"/>
      <c r="CLD15" s="11"/>
      <c r="CLE15" s="11"/>
      <c r="CLF15" s="11"/>
      <c r="CLG15" s="11"/>
      <c r="CLH15" s="11"/>
      <c r="CLI15" s="11"/>
      <c r="CLJ15" s="11"/>
      <c r="CLK15" s="11"/>
      <c r="CLL15" s="11"/>
      <c r="CLM15" s="11"/>
      <c r="CLN15" s="11"/>
      <c r="CLO15" s="11"/>
      <c r="CLP15" s="11"/>
      <c r="CLQ15" s="11"/>
      <c r="CLR15" s="11"/>
      <c r="CLS15" s="11"/>
      <c r="CLT15" s="11"/>
      <c r="CLU15" s="11"/>
      <c r="CLV15" s="11"/>
      <c r="CLW15" s="11"/>
      <c r="CLX15" s="11"/>
      <c r="CLY15" s="11"/>
      <c r="CLZ15" s="11"/>
      <c r="CMA15" s="11"/>
      <c r="CMB15" s="11"/>
      <c r="CMC15" s="11"/>
      <c r="CMD15" s="11"/>
      <c r="CME15" s="11"/>
      <c r="CMF15" s="11"/>
      <c r="CMG15" s="11"/>
      <c r="CMH15" s="11"/>
      <c r="CMI15" s="11"/>
      <c r="CMJ15" s="11"/>
      <c r="CMK15" s="11"/>
      <c r="CML15" s="11"/>
      <c r="CMM15" s="11"/>
      <c r="CMN15" s="11"/>
      <c r="CMO15" s="11"/>
      <c r="CMP15" s="11"/>
      <c r="CMQ15" s="11"/>
      <c r="CMR15" s="11"/>
      <c r="CMS15" s="11"/>
      <c r="CMT15" s="11"/>
      <c r="CMU15" s="11"/>
      <c r="CMV15" s="11"/>
      <c r="CMW15" s="11"/>
      <c r="CMX15" s="11"/>
      <c r="CMY15" s="11"/>
      <c r="CMZ15" s="11"/>
      <c r="CNA15" s="11"/>
      <c r="CNB15" s="11"/>
      <c r="CNC15" s="11"/>
      <c r="CND15" s="11"/>
      <c r="CNE15" s="11"/>
      <c r="CNF15" s="11"/>
      <c r="CNG15" s="11"/>
      <c r="CNH15" s="11"/>
      <c r="CNI15" s="11"/>
      <c r="CNJ15" s="11"/>
      <c r="CNK15" s="11"/>
      <c r="CNL15" s="11"/>
      <c r="CNM15" s="11"/>
      <c r="CNN15" s="11"/>
      <c r="CNO15" s="11"/>
      <c r="CNP15" s="11"/>
      <c r="CNQ15" s="11"/>
      <c r="CNR15" s="11"/>
      <c r="CNS15" s="11"/>
      <c r="CNT15" s="11"/>
      <c r="CNU15" s="11"/>
      <c r="CNV15" s="11"/>
      <c r="CNW15" s="11"/>
      <c r="CNX15" s="11"/>
      <c r="CNY15" s="11"/>
      <c r="CNZ15" s="11"/>
      <c r="COA15" s="11"/>
      <c r="COB15" s="11"/>
      <c r="COC15" s="11"/>
      <c r="COD15" s="11"/>
      <c r="COE15" s="11"/>
      <c r="COF15" s="11"/>
      <c r="COG15" s="11"/>
      <c r="COH15" s="11"/>
      <c r="COI15" s="11"/>
      <c r="COJ15" s="11"/>
      <c r="COK15" s="11"/>
      <c r="COL15" s="11"/>
      <c r="COM15" s="11"/>
      <c r="CON15" s="11"/>
      <c r="COO15" s="11"/>
      <c r="COP15" s="11"/>
      <c r="COQ15" s="11"/>
      <c r="COR15" s="11"/>
      <c r="COS15" s="11"/>
      <c r="COT15" s="11"/>
      <c r="COU15" s="11"/>
      <c r="COV15" s="11"/>
      <c r="COW15" s="11"/>
      <c r="COX15" s="11"/>
      <c r="COY15" s="11"/>
      <c r="COZ15" s="11"/>
      <c r="CPA15" s="11"/>
      <c r="CPB15" s="11"/>
      <c r="CPC15" s="11"/>
      <c r="CPD15" s="11"/>
      <c r="CPE15" s="11"/>
      <c r="CPF15" s="11"/>
      <c r="CPG15" s="11"/>
      <c r="CPH15" s="11"/>
      <c r="CPI15" s="11"/>
      <c r="CPJ15" s="11"/>
      <c r="CPK15" s="11"/>
      <c r="CPL15" s="11"/>
      <c r="CPM15" s="11"/>
      <c r="CPN15" s="11"/>
      <c r="CPO15" s="11"/>
      <c r="CPP15" s="11"/>
      <c r="CPQ15" s="11"/>
      <c r="CPR15" s="11"/>
      <c r="CPS15" s="11"/>
      <c r="CPT15" s="11"/>
      <c r="CPU15" s="11"/>
      <c r="CPV15" s="11"/>
      <c r="CPW15" s="11"/>
      <c r="CPX15" s="11"/>
      <c r="CPY15" s="11"/>
      <c r="CPZ15" s="11"/>
      <c r="CQA15" s="11"/>
      <c r="CQB15" s="11"/>
      <c r="CQC15" s="11"/>
      <c r="CQD15" s="11"/>
      <c r="CQE15" s="11"/>
      <c r="CQF15" s="11"/>
      <c r="CQG15" s="11"/>
      <c r="CQH15" s="11"/>
      <c r="CQI15" s="11"/>
      <c r="CQJ15" s="11"/>
      <c r="CQK15" s="11"/>
      <c r="CQL15" s="11"/>
      <c r="CQM15" s="11"/>
      <c r="CQN15" s="11"/>
      <c r="CQO15" s="11"/>
      <c r="CQP15" s="11"/>
      <c r="CQQ15" s="11"/>
      <c r="CQR15" s="11"/>
      <c r="CQS15" s="11"/>
      <c r="CQT15" s="11"/>
      <c r="CQU15" s="11"/>
      <c r="CQV15" s="11"/>
      <c r="CQW15" s="11"/>
      <c r="CQX15" s="11"/>
      <c r="CQY15" s="11"/>
      <c r="CQZ15" s="11"/>
      <c r="CRA15" s="11"/>
      <c r="CRB15" s="11"/>
      <c r="CRC15" s="11"/>
      <c r="CRD15" s="11"/>
      <c r="CRE15" s="11"/>
      <c r="CRF15" s="11"/>
      <c r="CRG15" s="11"/>
      <c r="CRH15" s="11"/>
      <c r="CRI15" s="11"/>
      <c r="CRJ15" s="11"/>
      <c r="CRK15" s="11"/>
      <c r="CRL15" s="11"/>
      <c r="CRM15" s="11"/>
      <c r="CRN15" s="11"/>
      <c r="CRO15" s="11"/>
      <c r="CRP15" s="11"/>
      <c r="CRQ15" s="11"/>
      <c r="CRR15" s="11"/>
      <c r="CRS15" s="11"/>
      <c r="CRT15" s="11"/>
      <c r="CRU15" s="11"/>
      <c r="CRV15" s="11"/>
      <c r="CRW15" s="11"/>
      <c r="CRX15" s="11"/>
      <c r="CRY15" s="11"/>
      <c r="CRZ15" s="11"/>
      <c r="CSA15" s="11"/>
      <c r="CSB15" s="11"/>
      <c r="CSC15" s="11"/>
      <c r="CSD15" s="11"/>
      <c r="CSE15" s="11"/>
      <c r="CSF15" s="11"/>
      <c r="CSG15" s="11"/>
      <c r="CSH15" s="11"/>
      <c r="CSI15" s="11"/>
      <c r="CSJ15" s="11"/>
      <c r="CSK15" s="11"/>
      <c r="CSL15" s="11"/>
      <c r="CSM15" s="11"/>
      <c r="CSN15" s="11"/>
      <c r="CSO15" s="11"/>
      <c r="CSP15" s="11"/>
      <c r="CSQ15" s="11"/>
      <c r="CSR15" s="11"/>
      <c r="CSS15" s="11"/>
      <c r="CST15" s="11"/>
      <c r="CSU15" s="11"/>
      <c r="CSV15" s="11"/>
      <c r="CSW15" s="11"/>
      <c r="CSX15" s="11"/>
      <c r="CSY15" s="11"/>
      <c r="CSZ15" s="11"/>
      <c r="CTA15" s="11"/>
      <c r="CTB15" s="11"/>
      <c r="CTC15" s="11"/>
      <c r="CTD15" s="11"/>
      <c r="CTE15" s="11"/>
      <c r="CTF15" s="11"/>
      <c r="CTG15" s="11"/>
      <c r="CTH15" s="11"/>
      <c r="CTI15" s="11"/>
      <c r="CTJ15" s="11"/>
      <c r="CTK15" s="11"/>
      <c r="CTL15" s="11"/>
      <c r="CTM15" s="11"/>
      <c r="CTN15" s="11"/>
      <c r="CTO15" s="11"/>
      <c r="CTP15" s="11"/>
      <c r="CTQ15" s="11"/>
      <c r="CTR15" s="11"/>
      <c r="CTS15" s="11"/>
      <c r="CTT15" s="11"/>
      <c r="CTU15" s="11"/>
      <c r="CTV15" s="11"/>
      <c r="CTW15" s="11"/>
      <c r="CTX15" s="11"/>
      <c r="CTY15" s="11"/>
      <c r="CTZ15" s="11"/>
      <c r="CUA15" s="11"/>
      <c r="CUB15" s="11"/>
      <c r="CUC15" s="11"/>
      <c r="CUD15" s="11"/>
      <c r="CUE15" s="11"/>
      <c r="CUF15" s="11"/>
      <c r="CUG15" s="11"/>
      <c r="CUH15" s="11"/>
      <c r="CUI15" s="11"/>
      <c r="CUJ15" s="11"/>
      <c r="CUK15" s="11"/>
      <c r="CUL15" s="11"/>
      <c r="CUM15" s="11"/>
      <c r="CUN15" s="11"/>
      <c r="CUO15" s="11"/>
      <c r="CUP15" s="11"/>
      <c r="CUQ15" s="11"/>
      <c r="CUR15" s="11"/>
      <c r="CUS15" s="11"/>
      <c r="CUT15" s="11"/>
      <c r="CUU15" s="11"/>
      <c r="CUV15" s="11"/>
      <c r="CUW15" s="11"/>
      <c r="CUX15" s="11"/>
      <c r="CUY15" s="11"/>
      <c r="CUZ15" s="11"/>
      <c r="CVA15" s="11"/>
      <c r="CVB15" s="11"/>
      <c r="CVC15" s="11"/>
      <c r="CVD15" s="11"/>
      <c r="CVE15" s="11"/>
      <c r="CVF15" s="11"/>
      <c r="CVG15" s="11"/>
      <c r="CVH15" s="11"/>
      <c r="CVI15" s="11"/>
      <c r="CVJ15" s="11"/>
      <c r="CVK15" s="11"/>
      <c r="CVL15" s="11"/>
      <c r="CVM15" s="11"/>
      <c r="CVN15" s="11"/>
      <c r="CVO15" s="11"/>
      <c r="CVP15" s="11"/>
      <c r="CVQ15" s="11"/>
      <c r="CVR15" s="11"/>
      <c r="CVS15" s="11"/>
      <c r="CVT15" s="11"/>
      <c r="CVU15" s="11"/>
      <c r="CVV15" s="11"/>
      <c r="CVW15" s="11"/>
      <c r="CVX15" s="11"/>
      <c r="CVY15" s="11"/>
      <c r="CVZ15" s="11"/>
      <c r="CWA15" s="11"/>
      <c r="CWB15" s="11"/>
      <c r="CWC15" s="11"/>
      <c r="CWD15" s="11"/>
      <c r="CWE15" s="11"/>
      <c r="CWF15" s="11"/>
      <c r="CWG15" s="11"/>
      <c r="CWH15" s="11"/>
      <c r="CWI15" s="11"/>
      <c r="CWJ15" s="11"/>
      <c r="CWK15" s="11"/>
      <c r="CWL15" s="11"/>
      <c r="CWM15" s="11"/>
      <c r="CWN15" s="11"/>
      <c r="CWO15" s="11"/>
      <c r="CWP15" s="11"/>
      <c r="CWQ15" s="11"/>
      <c r="CWR15" s="11"/>
      <c r="CWS15" s="11"/>
      <c r="CWT15" s="11"/>
      <c r="CWU15" s="11"/>
      <c r="CWV15" s="11"/>
      <c r="CWW15" s="11"/>
      <c r="CWX15" s="11"/>
      <c r="CWY15" s="11"/>
      <c r="CWZ15" s="11"/>
      <c r="CXA15" s="11"/>
      <c r="CXB15" s="11"/>
      <c r="CXC15" s="11"/>
      <c r="CXD15" s="11"/>
      <c r="CXE15" s="11"/>
      <c r="CXF15" s="11"/>
      <c r="CXG15" s="11"/>
      <c r="CXH15" s="11"/>
      <c r="CXI15" s="11"/>
      <c r="CXJ15" s="11"/>
      <c r="CXK15" s="11"/>
      <c r="CXL15" s="11"/>
      <c r="CXM15" s="11"/>
      <c r="CXN15" s="11"/>
      <c r="CXO15" s="11"/>
      <c r="CXP15" s="11"/>
      <c r="CXQ15" s="11"/>
      <c r="CXR15" s="11"/>
      <c r="CXS15" s="11"/>
      <c r="CXT15" s="11"/>
      <c r="CXU15" s="11"/>
      <c r="CXV15" s="11"/>
      <c r="CXW15" s="11"/>
      <c r="CXX15" s="11"/>
      <c r="CXY15" s="11"/>
      <c r="CXZ15" s="11"/>
      <c r="CYA15" s="11"/>
      <c r="CYB15" s="11"/>
      <c r="CYC15" s="11"/>
      <c r="CYD15" s="11"/>
      <c r="CYE15" s="11"/>
      <c r="CYF15" s="11"/>
      <c r="CYG15" s="11"/>
      <c r="CYH15" s="11"/>
      <c r="CYI15" s="11"/>
      <c r="CYJ15" s="11"/>
      <c r="CYK15" s="11"/>
      <c r="CYL15" s="11"/>
      <c r="CYM15" s="11"/>
      <c r="CYN15" s="11"/>
      <c r="CYO15" s="11"/>
      <c r="CYP15" s="11"/>
      <c r="CYQ15" s="11"/>
      <c r="CYR15" s="11"/>
      <c r="CYS15" s="11"/>
      <c r="CYT15" s="11"/>
      <c r="CYU15" s="11"/>
      <c r="CYV15" s="11"/>
      <c r="CYW15" s="11"/>
      <c r="CYX15" s="11"/>
      <c r="CYY15" s="11"/>
      <c r="CYZ15" s="11"/>
      <c r="CZA15" s="11"/>
      <c r="CZB15" s="11"/>
      <c r="CZC15" s="11"/>
      <c r="CZD15" s="11"/>
      <c r="CZE15" s="11"/>
      <c r="CZF15" s="11"/>
      <c r="CZG15" s="11"/>
      <c r="CZH15" s="11"/>
      <c r="CZI15" s="11"/>
      <c r="CZJ15" s="11"/>
      <c r="CZK15" s="11"/>
      <c r="CZL15" s="11"/>
      <c r="CZM15" s="11"/>
      <c r="CZN15" s="11"/>
      <c r="CZO15" s="11"/>
      <c r="CZP15" s="11"/>
      <c r="CZQ15" s="11"/>
      <c r="CZR15" s="11"/>
      <c r="CZS15" s="11"/>
      <c r="CZT15" s="11"/>
      <c r="CZU15" s="11"/>
      <c r="CZV15" s="11"/>
      <c r="CZW15" s="11"/>
      <c r="CZX15" s="11"/>
      <c r="CZY15" s="11"/>
      <c r="CZZ15" s="11"/>
      <c r="DAA15" s="11"/>
      <c r="DAB15" s="11"/>
      <c r="DAC15" s="11"/>
      <c r="DAD15" s="11"/>
      <c r="DAE15" s="11"/>
      <c r="DAF15" s="11"/>
      <c r="DAG15" s="11"/>
      <c r="DAH15" s="11"/>
      <c r="DAI15" s="11"/>
      <c r="DAJ15" s="11"/>
      <c r="DAK15" s="11"/>
      <c r="DAL15" s="11"/>
      <c r="DAM15" s="11"/>
      <c r="DAN15" s="11"/>
      <c r="DAO15" s="11"/>
      <c r="DAP15" s="11"/>
      <c r="DAQ15" s="11"/>
      <c r="DAR15" s="11"/>
      <c r="DAS15" s="11"/>
      <c r="DAT15" s="11"/>
      <c r="DAU15" s="11"/>
      <c r="DAV15" s="11"/>
      <c r="DAW15" s="11"/>
      <c r="DAX15" s="11"/>
      <c r="DAY15" s="11"/>
      <c r="DAZ15" s="11"/>
      <c r="DBA15" s="11"/>
      <c r="DBB15" s="11"/>
      <c r="DBC15" s="11"/>
      <c r="DBD15" s="11"/>
      <c r="DBE15" s="11"/>
      <c r="DBF15" s="11"/>
      <c r="DBG15" s="11"/>
      <c r="DBH15" s="11"/>
      <c r="DBI15" s="11"/>
      <c r="DBJ15" s="11"/>
      <c r="DBK15" s="11"/>
      <c r="DBL15" s="11"/>
      <c r="DBM15" s="11"/>
      <c r="DBN15" s="11"/>
      <c r="DBO15" s="11"/>
      <c r="DBP15" s="11"/>
      <c r="DBQ15" s="11"/>
      <c r="DBR15" s="11"/>
      <c r="DBS15" s="11"/>
      <c r="DBT15" s="11"/>
      <c r="DBU15" s="11"/>
      <c r="DBV15" s="11"/>
      <c r="DBW15" s="11"/>
      <c r="DBX15" s="11"/>
      <c r="DBY15" s="11"/>
      <c r="DBZ15" s="11"/>
      <c r="DCA15" s="11"/>
      <c r="DCB15" s="11"/>
      <c r="DCC15" s="11"/>
      <c r="DCD15" s="11"/>
      <c r="DCE15" s="11"/>
      <c r="DCF15" s="11"/>
      <c r="DCG15" s="11"/>
      <c r="DCH15" s="11"/>
      <c r="DCI15" s="11"/>
      <c r="DCJ15" s="11"/>
      <c r="DCK15" s="11"/>
      <c r="DCL15" s="11"/>
      <c r="DCM15" s="11"/>
      <c r="DCN15" s="11"/>
      <c r="DCO15" s="11"/>
      <c r="DCP15" s="11"/>
      <c r="DCQ15" s="11"/>
      <c r="DCR15" s="11"/>
      <c r="DCS15" s="11"/>
      <c r="DCT15" s="11"/>
      <c r="DCU15" s="11"/>
      <c r="DCV15" s="11"/>
      <c r="DCW15" s="11"/>
      <c r="DCX15" s="11"/>
      <c r="DCY15" s="11"/>
      <c r="DCZ15" s="11"/>
      <c r="DDA15" s="11"/>
      <c r="DDB15" s="11"/>
      <c r="DDC15" s="11"/>
      <c r="DDD15" s="11"/>
      <c r="DDE15" s="11"/>
      <c r="DDF15" s="11"/>
      <c r="DDG15" s="11"/>
      <c r="DDH15" s="11"/>
      <c r="DDI15" s="11"/>
      <c r="DDJ15" s="11"/>
      <c r="DDK15" s="11"/>
      <c r="DDL15" s="11"/>
      <c r="DDM15" s="11"/>
      <c r="DDN15" s="11"/>
      <c r="DDO15" s="11"/>
      <c r="DDP15" s="11"/>
      <c r="DDQ15" s="11"/>
      <c r="DDR15" s="11"/>
      <c r="DDS15" s="11"/>
      <c r="DDT15" s="11"/>
      <c r="DDU15" s="11"/>
      <c r="DDV15" s="11"/>
      <c r="DDW15" s="11"/>
      <c r="DDX15" s="11"/>
      <c r="DDY15" s="11"/>
      <c r="DDZ15" s="11"/>
      <c r="DEA15" s="11"/>
      <c r="DEB15" s="11"/>
      <c r="DEC15" s="11"/>
      <c r="DED15" s="11"/>
      <c r="DEE15" s="11"/>
      <c r="DEF15" s="11"/>
      <c r="DEG15" s="11"/>
      <c r="DEH15" s="11"/>
      <c r="DEI15" s="11"/>
      <c r="DEJ15" s="11"/>
      <c r="DEK15" s="11"/>
      <c r="DEL15" s="11"/>
      <c r="DEM15" s="11"/>
      <c r="DEN15" s="11"/>
      <c r="DEO15" s="11"/>
      <c r="DEP15" s="11"/>
      <c r="DEQ15" s="11"/>
      <c r="DER15" s="11"/>
      <c r="DES15" s="11"/>
      <c r="DET15" s="11"/>
      <c r="DEU15" s="11"/>
      <c r="DEV15" s="11"/>
      <c r="DEW15" s="11"/>
      <c r="DEX15" s="11"/>
      <c r="DEY15" s="11"/>
      <c r="DEZ15" s="11"/>
      <c r="DFA15" s="11"/>
      <c r="DFB15" s="11"/>
      <c r="DFC15" s="11"/>
      <c r="DFD15" s="11"/>
      <c r="DFE15" s="11"/>
      <c r="DFF15" s="11"/>
      <c r="DFG15" s="11"/>
      <c r="DFH15" s="11"/>
      <c r="DFI15" s="11"/>
      <c r="DFJ15" s="11"/>
      <c r="DFK15" s="11"/>
      <c r="DFL15" s="11"/>
      <c r="DFM15" s="11"/>
      <c r="DFN15" s="11"/>
      <c r="DFO15" s="11"/>
      <c r="DFP15" s="11"/>
      <c r="DFQ15" s="11"/>
      <c r="DFR15" s="11"/>
      <c r="DFS15" s="11"/>
      <c r="DFT15" s="11"/>
      <c r="DFU15" s="11"/>
      <c r="DFV15" s="11"/>
      <c r="DFW15" s="11"/>
      <c r="DFX15" s="11"/>
      <c r="DFY15" s="11"/>
      <c r="DFZ15" s="11"/>
      <c r="DGA15" s="11"/>
      <c r="DGB15" s="11"/>
      <c r="DGC15" s="11"/>
      <c r="DGD15" s="11"/>
      <c r="DGE15" s="11"/>
      <c r="DGF15" s="11"/>
      <c r="DGG15" s="11"/>
      <c r="DGH15" s="11"/>
      <c r="DGI15" s="11"/>
      <c r="DGJ15" s="11"/>
      <c r="DGK15" s="11"/>
      <c r="DGL15" s="11"/>
      <c r="DGM15" s="11"/>
      <c r="DGN15" s="11"/>
      <c r="DGO15" s="11"/>
      <c r="DGP15" s="11"/>
      <c r="DGQ15" s="11"/>
      <c r="DGR15" s="11"/>
      <c r="DGS15" s="11"/>
      <c r="DGT15" s="11"/>
      <c r="DGU15" s="11"/>
      <c r="DGV15" s="11"/>
      <c r="DGW15" s="11"/>
      <c r="DGX15" s="11"/>
      <c r="DGY15" s="11"/>
      <c r="DGZ15" s="11"/>
      <c r="DHA15" s="11"/>
      <c r="DHB15" s="11"/>
      <c r="DHC15" s="11"/>
      <c r="DHD15" s="11"/>
      <c r="DHE15" s="11"/>
      <c r="DHF15" s="11"/>
      <c r="DHG15" s="11"/>
      <c r="DHH15" s="11"/>
      <c r="DHI15" s="11"/>
      <c r="DHJ15" s="11"/>
      <c r="DHK15" s="11"/>
      <c r="DHL15" s="11"/>
      <c r="DHM15" s="11"/>
      <c r="DHN15" s="11"/>
      <c r="DHO15" s="11"/>
      <c r="DHP15" s="11"/>
      <c r="DHQ15" s="11"/>
      <c r="DHR15" s="11"/>
      <c r="DHS15" s="11"/>
      <c r="DHT15" s="11"/>
      <c r="DHU15" s="11"/>
      <c r="DHV15" s="11"/>
      <c r="DHW15" s="11"/>
      <c r="DHX15" s="11"/>
      <c r="DHY15" s="11"/>
      <c r="DHZ15" s="11"/>
      <c r="DIA15" s="11"/>
      <c r="DIB15" s="11"/>
      <c r="DIC15" s="11"/>
      <c r="DID15" s="11"/>
      <c r="DIE15" s="11"/>
      <c r="DIF15" s="11"/>
      <c r="DIG15" s="11"/>
      <c r="DIH15" s="11"/>
      <c r="DII15" s="11"/>
      <c r="DIJ15" s="11"/>
      <c r="DIK15" s="11"/>
      <c r="DIL15" s="11"/>
      <c r="DIM15" s="11"/>
      <c r="DIN15" s="11"/>
      <c r="DIO15" s="11"/>
      <c r="DIP15" s="11"/>
      <c r="DIQ15" s="11"/>
      <c r="DIR15" s="11"/>
      <c r="DIS15" s="11"/>
      <c r="DIT15" s="11"/>
      <c r="DIU15" s="11"/>
      <c r="DIV15" s="11"/>
      <c r="DIW15" s="11"/>
      <c r="DIX15" s="11"/>
      <c r="DIY15" s="11"/>
      <c r="DIZ15" s="11"/>
      <c r="DJA15" s="11"/>
      <c r="DJB15" s="11"/>
      <c r="DJC15" s="11"/>
      <c r="DJD15" s="11"/>
      <c r="DJE15" s="11"/>
      <c r="DJF15" s="11"/>
      <c r="DJG15" s="11"/>
      <c r="DJH15" s="11"/>
      <c r="DJI15" s="11"/>
      <c r="DJJ15" s="11"/>
      <c r="DJK15" s="11"/>
      <c r="DJL15" s="11"/>
      <c r="DJM15" s="11"/>
      <c r="DJN15" s="11"/>
      <c r="DJO15" s="11"/>
      <c r="DJP15" s="11"/>
      <c r="DJQ15" s="11"/>
      <c r="DJR15" s="11"/>
      <c r="DJS15" s="11"/>
      <c r="DJT15" s="11"/>
      <c r="DJU15" s="11"/>
      <c r="DJV15" s="11"/>
      <c r="DJW15" s="11"/>
      <c r="DJX15" s="11"/>
      <c r="DJY15" s="11"/>
      <c r="DJZ15" s="11"/>
      <c r="DKA15" s="11"/>
      <c r="DKB15" s="11"/>
      <c r="DKC15" s="11"/>
      <c r="DKD15" s="11"/>
      <c r="DKE15" s="11"/>
      <c r="DKF15" s="11"/>
      <c r="DKG15" s="11"/>
      <c r="DKH15" s="11"/>
      <c r="DKI15" s="11"/>
      <c r="DKJ15" s="11"/>
      <c r="DKK15" s="11"/>
      <c r="DKL15" s="11"/>
      <c r="DKM15" s="11"/>
      <c r="DKN15" s="11"/>
      <c r="DKO15" s="11"/>
      <c r="DKP15" s="11"/>
      <c r="DKQ15" s="11"/>
      <c r="DKR15" s="11"/>
      <c r="DKS15" s="11"/>
      <c r="DKT15" s="11"/>
      <c r="DKU15" s="11"/>
      <c r="DKV15" s="11"/>
      <c r="DKW15" s="11"/>
      <c r="DKX15" s="11"/>
      <c r="DKY15" s="11"/>
      <c r="DKZ15" s="11"/>
      <c r="DLA15" s="11"/>
      <c r="DLB15" s="11"/>
      <c r="DLC15" s="11"/>
      <c r="DLD15" s="11"/>
      <c r="DLE15" s="11"/>
      <c r="DLF15" s="11"/>
      <c r="DLG15" s="11"/>
      <c r="DLH15" s="11"/>
      <c r="DLI15" s="11"/>
      <c r="DLJ15" s="11"/>
      <c r="DLK15" s="11"/>
      <c r="DLL15" s="11"/>
      <c r="DLM15" s="11"/>
      <c r="DLN15" s="11"/>
      <c r="DLO15" s="11"/>
      <c r="DLP15" s="11"/>
      <c r="DLQ15" s="11"/>
      <c r="DLR15" s="11"/>
      <c r="DLS15" s="11"/>
      <c r="DLT15" s="11"/>
      <c r="DLU15" s="11"/>
      <c r="DLV15" s="11"/>
      <c r="DLW15" s="11"/>
      <c r="DLX15" s="11"/>
      <c r="DLY15" s="11"/>
      <c r="DLZ15" s="11"/>
      <c r="DMA15" s="11"/>
      <c r="DMB15" s="11"/>
      <c r="DMC15" s="11"/>
      <c r="DMD15" s="11"/>
      <c r="DME15" s="11"/>
      <c r="DMF15" s="11"/>
      <c r="DMG15" s="11"/>
      <c r="DMH15" s="11"/>
      <c r="DMI15" s="11"/>
      <c r="DMJ15" s="11"/>
      <c r="DMK15" s="11"/>
      <c r="DML15" s="11"/>
      <c r="DMM15" s="11"/>
      <c r="DMN15" s="11"/>
      <c r="DMO15" s="11"/>
      <c r="DMP15" s="11"/>
      <c r="DMQ15" s="11"/>
      <c r="DMR15" s="11"/>
      <c r="DMS15" s="11"/>
      <c r="DMT15" s="11"/>
      <c r="DMU15" s="11"/>
      <c r="DMV15" s="11"/>
      <c r="DMW15" s="11"/>
      <c r="DMX15" s="11"/>
      <c r="DMY15" s="11"/>
      <c r="DMZ15" s="11"/>
      <c r="DNA15" s="11"/>
      <c r="DNB15" s="11"/>
      <c r="DNC15" s="11"/>
      <c r="DND15" s="11"/>
      <c r="DNE15" s="11"/>
      <c r="DNF15" s="11"/>
      <c r="DNG15" s="11"/>
      <c r="DNH15" s="11"/>
      <c r="DNI15" s="11"/>
      <c r="DNJ15" s="11"/>
      <c r="DNK15" s="11"/>
      <c r="DNL15" s="11"/>
      <c r="DNM15" s="11"/>
      <c r="DNN15" s="11"/>
      <c r="DNO15" s="11"/>
      <c r="DNP15" s="11"/>
      <c r="DNQ15" s="11"/>
      <c r="DNR15" s="11"/>
      <c r="DNS15" s="11"/>
      <c r="DNT15" s="11"/>
      <c r="DNU15" s="11"/>
      <c r="DNV15" s="11"/>
      <c r="DNW15" s="11"/>
      <c r="DNX15" s="11"/>
      <c r="DNY15" s="11"/>
      <c r="DNZ15" s="11"/>
      <c r="DOA15" s="11"/>
      <c r="DOB15" s="11"/>
      <c r="DOC15" s="11"/>
      <c r="DOD15" s="11"/>
      <c r="DOE15" s="11"/>
      <c r="DOF15" s="11"/>
      <c r="DOG15" s="11"/>
      <c r="DOH15" s="11"/>
      <c r="DOI15" s="11"/>
      <c r="DOJ15" s="11"/>
      <c r="DOK15" s="11"/>
      <c r="DOL15" s="11"/>
      <c r="DOM15" s="11"/>
      <c r="DON15" s="11"/>
      <c r="DOO15" s="11"/>
      <c r="DOP15" s="11"/>
      <c r="DOQ15" s="11"/>
      <c r="DOR15" s="11"/>
      <c r="DOS15" s="11"/>
      <c r="DOT15" s="11"/>
      <c r="DOU15" s="11"/>
      <c r="DOV15" s="11"/>
      <c r="DOW15" s="11"/>
      <c r="DOX15" s="11"/>
      <c r="DOY15" s="11"/>
      <c r="DOZ15" s="11"/>
      <c r="DPA15" s="11"/>
      <c r="DPB15" s="11"/>
      <c r="DPC15" s="11"/>
      <c r="DPD15" s="11"/>
      <c r="DPE15" s="11"/>
      <c r="DPF15" s="11"/>
      <c r="DPG15" s="11"/>
      <c r="DPH15" s="11"/>
      <c r="DPI15" s="11"/>
      <c r="DPJ15" s="11"/>
      <c r="DPK15" s="11"/>
      <c r="DPL15" s="11"/>
      <c r="DPM15" s="11"/>
      <c r="DPN15" s="11"/>
      <c r="DPO15" s="11"/>
      <c r="DPP15" s="11"/>
      <c r="DPQ15" s="11"/>
      <c r="DPR15" s="11"/>
      <c r="DPS15" s="11"/>
      <c r="DPT15" s="11"/>
      <c r="DPU15" s="11"/>
      <c r="DPV15" s="11"/>
      <c r="DPW15" s="11"/>
      <c r="DPX15" s="11"/>
      <c r="DPY15" s="11"/>
      <c r="DPZ15" s="11"/>
      <c r="DQA15" s="11"/>
      <c r="DQB15" s="11"/>
      <c r="DQC15" s="11"/>
      <c r="DQD15" s="11"/>
      <c r="DQE15" s="11"/>
      <c r="DQF15" s="11"/>
      <c r="DQG15" s="11"/>
      <c r="DQH15" s="11"/>
      <c r="DQI15" s="11"/>
      <c r="DQJ15" s="11"/>
      <c r="DQK15" s="11"/>
      <c r="DQL15" s="11"/>
      <c r="DQM15" s="11"/>
      <c r="DQN15" s="11"/>
      <c r="DQO15" s="11"/>
      <c r="DQP15" s="11"/>
      <c r="DQQ15" s="11"/>
      <c r="DQR15" s="11"/>
      <c r="DQS15" s="11"/>
      <c r="DQT15" s="11"/>
      <c r="DQU15" s="11"/>
      <c r="DQV15" s="11"/>
      <c r="DQW15" s="11"/>
      <c r="DQX15" s="11"/>
      <c r="DQY15" s="11"/>
      <c r="DQZ15" s="11"/>
      <c r="DRA15" s="11"/>
      <c r="DRB15" s="11"/>
      <c r="DRC15" s="11"/>
      <c r="DRD15" s="11"/>
      <c r="DRE15" s="11"/>
      <c r="DRF15" s="11"/>
      <c r="DRG15" s="11"/>
      <c r="DRH15" s="11"/>
      <c r="DRI15" s="11"/>
      <c r="DRJ15" s="11"/>
      <c r="DRK15" s="11"/>
      <c r="DRL15" s="11"/>
      <c r="DRM15" s="11"/>
      <c r="DRN15" s="11"/>
      <c r="DRO15" s="11"/>
      <c r="DRP15" s="11"/>
      <c r="DRQ15" s="11"/>
      <c r="DRR15" s="11"/>
      <c r="DRS15" s="11"/>
      <c r="DRT15" s="11"/>
      <c r="DRU15" s="11"/>
      <c r="DRV15" s="11"/>
      <c r="DRW15" s="11"/>
      <c r="DRX15" s="11"/>
      <c r="DRY15" s="11"/>
      <c r="DRZ15" s="11"/>
      <c r="DSA15" s="11"/>
      <c r="DSB15" s="11"/>
      <c r="DSC15" s="11"/>
      <c r="DSD15" s="11"/>
      <c r="DSE15" s="11"/>
      <c r="DSF15" s="11"/>
      <c r="DSG15" s="11"/>
      <c r="DSH15" s="11"/>
      <c r="DSI15" s="11"/>
      <c r="DSJ15" s="11"/>
      <c r="DSK15" s="11"/>
      <c r="DSL15" s="11"/>
      <c r="DSM15" s="11"/>
      <c r="DSN15" s="11"/>
      <c r="DSO15" s="11"/>
      <c r="DSP15" s="11"/>
      <c r="DSQ15" s="11"/>
      <c r="DSR15" s="11"/>
      <c r="DSS15" s="11"/>
      <c r="DST15" s="11"/>
      <c r="DSU15" s="11"/>
      <c r="DSV15" s="11"/>
      <c r="DSW15" s="11"/>
      <c r="DSX15" s="11"/>
      <c r="DSY15" s="11"/>
      <c r="DSZ15" s="11"/>
      <c r="DTA15" s="11"/>
      <c r="DTB15" s="11"/>
      <c r="DTC15" s="11"/>
      <c r="DTD15" s="11"/>
      <c r="DTE15" s="11"/>
      <c r="DTF15" s="11"/>
      <c r="DTG15" s="11"/>
      <c r="DTH15" s="11"/>
      <c r="DTI15" s="11"/>
      <c r="DTJ15" s="11"/>
      <c r="DTK15" s="11"/>
      <c r="DTL15" s="11"/>
      <c r="DTM15" s="11"/>
      <c r="DTN15" s="11"/>
      <c r="DTO15" s="11"/>
      <c r="DTP15" s="11"/>
      <c r="DTQ15" s="11"/>
      <c r="DTR15" s="11"/>
      <c r="DTS15" s="11"/>
      <c r="DTT15" s="11"/>
      <c r="DTU15" s="11"/>
      <c r="DTV15" s="11"/>
      <c r="DTW15" s="11"/>
      <c r="DTX15" s="11"/>
      <c r="DTY15" s="11"/>
      <c r="DTZ15" s="11"/>
      <c r="DUA15" s="11"/>
      <c r="DUB15" s="11"/>
      <c r="DUC15" s="11"/>
      <c r="DUD15" s="11"/>
      <c r="DUE15" s="11"/>
      <c r="DUF15" s="11"/>
      <c r="DUG15" s="11"/>
      <c r="DUH15" s="11"/>
      <c r="DUI15" s="11"/>
      <c r="DUJ15" s="11"/>
      <c r="DUK15" s="11"/>
      <c r="DUL15" s="11"/>
      <c r="DUM15" s="11"/>
      <c r="DUN15" s="11"/>
      <c r="DUO15" s="11"/>
      <c r="DUP15" s="11"/>
      <c r="DUQ15" s="11"/>
      <c r="DUR15" s="11"/>
      <c r="DUS15" s="11"/>
      <c r="DUT15" s="11"/>
      <c r="DUU15" s="11"/>
      <c r="DUV15" s="11"/>
      <c r="DUW15" s="11"/>
      <c r="DUX15" s="11"/>
      <c r="DUY15" s="11"/>
      <c r="DUZ15" s="11"/>
      <c r="DVA15" s="11"/>
      <c r="DVB15" s="11"/>
      <c r="DVC15" s="11"/>
      <c r="DVD15" s="11"/>
      <c r="DVE15" s="11"/>
      <c r="DVF15" s="11"/>
      <c r="DVG15" s="11"/>
      <c r="DVH15" s="11"/>
      <c r="DVI15" s="11"/>
      <c r="DVJ15" s="11"/>
      <c r="DVK15" s="11"/>
      <c r="DVL15" s="11"/>
      <c r="DVM15" s="11"/>
      <c r="DVN15" s="11"/>
      <c r="DVO15" s="11"/>
      <c r="DVP15" s="11"/>
      <c r="DVQ15" s="11"/>
      <c r="DVR15" s="11"/>
      <c r="DVS15" s="11"/>
      <c r="DVT15" s="11"/>
      <c r="DVU15" s="11"/>
      <c r="DVV15" s="11"/>
      <c r="DVW15" s="11"/>
      <c r="DVX15" s="11"/>
      <c r="DVY15" s="11"/>
      <c r="DVZ15" s="11"/>
      <c r="DWA15" s="11"/>
      <c r="DWB15" s="11"/>
      <c r="DWC15" s="11"/>
      <c r="DWD15" s="11"/>
      <c r="DWE15" s="11"/>
      <c r="DWF15" s="11"/>
      <c r="DWG15" s="11"/>
      <c r="DWH15" s="11"/>
      <c r="DWI15" s="11"/>
      <c r="DWJ15" s="11"/>
      <c r="DWK15" s="11"/>
      <c r="DWL15" s="11"/>
      <c r="DWM15" s="11"/>
      <c r="DWN15" s="11"/>
      <c r="DWO15" s="11"/>
      <c r="DWP15" s="11"/>
      <c r="DWQ15" s="11"/>
      <c r="DWR15" s="11"/>
      <c r="DWS15" s="11"/>
      <c r="DWT15" s="11"/>
      <c r="DWU15" s="11"/>
      <c r="DWV15" s="11"/>
      <c r="DWW15" s="11"/>
      <c r="DWX15" s="11"/>
      <c r="DWY15" s="11"/>
      <c r="DWZ15" s="11"/>
      <c r="DXA15" s="11"/>
      <c r="DXB15" s="11"/>
      <c r="DXC15" s="11"/>
      <c r="DXD15" s="11"/>
      <c r="DXE15" s="11"/>
      <c r="DXF15" s="11"/>
      <c r="DXG15" s="11"/>
      <c r="DXH15" s="11"/>
      <c r="DXI15" s="11"/>
      <c r="DXJ15" s="11"/>
      <c r="DXK15" s="11"/>
      <c r="DXL15" s="11"/>
      <c r="DXM15" s="11"/>
      <c r="DXN15" s="11"/>
      <c r="DXO15" s="11"/>
      <c r="DXP15" s="11"/>
      <c r="DXQ15" s="11"/>
      <c r="DXR15" s="11"/>
      <c r="DXS15" s="11"/>
      <c r="DXT15" s="11"/>
      <c r="DXU15" s="11"/>
      <c r="DXV15" s="11"/>
      <c r="DXW15" s="11"/>
      <c r="DXX15" s="11"/>
      <c r="DXY15" s="11"/>
      <c r="DXZ15" s="11"/>
      <c r="DYA15" s="11"/>
      <c r="DYB15" s="11"/>
      <c r="DYC15" s="11"/>
      <c r="DYD15" s="11"/>
      <c r="DYE15" s="11"/>
      <c r="DYF15" s="11"/>
      <c r="DYG15" s="11"/>
      <c r="DYH15" s="11"/>
      <c r="DYI15" s="11"/>
      <c r="DYJ15" s="11"/>
      <c r="DYK15" s="11"/>
      <c r="DYL15" s="11"/>
      <c r="DYM15" s="11"/>
      <c r="DYN15" s="11"/>
      <c r="DYO15" s="11"/>
      <c r="DYP15" s="11"/>
      <c r="DYQ15" s="11"/>
      <c r="DYR15" s="11"/>
      <c r="DYS15" s="11"/>
      <c r="DYT15" s="11"/>
      <c r="DYU15" s="11"/>
      <c r="DYV15" s="11"/>
      <c r="DYW15" s="11"/>
      <c r="DYX15" s="11"/>
      <c r="DYY15" s="11"/>
      <c r="DYZ15" s="11"/>
      <c r="DZA15" s="11"/>
      <c r="DZB15" s="11"/>
      <c r="DZC15" s="11"/>
      <c r="DZD15" s="11"/>
      <c r="DZE15" s="11"/>
      <c r="DZF15" s="11"/>
      <c r="DZG15" s="11"/>
      <c r="DZH15" s="11"/>
      <c r="DZI15" s="11"/>
      <c r="DZJ15" s="11"/>
      <c r="DZK15" s="11"/>
      <c r="DZL15" s="11"/>
      <c r="DZM15" s="11"/>
      <c r="DZN15" s="11"/>
      <c r="DZO15" s="11"/>
      <c r="DZP15" s="11"/>
      <c r="DZQ15" s="11"/>
      <c r="DZR15" s="11"/>
      <c r="DZS15" s="11"/>
      <c r="DZT15" s="11"/>
      <c r="DZU15" s="11"/>
      <c r="DZV15" s="11"/>
      <c r="DZW15" s="11"/>
      <c r="DZX15" s="11"/>
      <c r="DZY15" s="11"/>
      <c r="DZZ15" s="11"/>
      <c r="EAA15" s="11"/>
      <c r="EAB15" s="11"/>
      <c r="EAC15" s="11"/>
      <c r="EAD15" s="11"/>
      <c r="EAE15" s="11"/>
      <c r="EAF15" s="11"/>
      <c r="EAG15" s="11"/>
      <c r="EAH15" s="11"/>
      <c r="EAI15" s="11"/>
      <c r="EAJ15" s="11"/>
      <c r="EAK15" s="11"/>
      <c r="EAL15" s="11"/>
      <c r="EAM15" s="11"/>
      <c r="EAN15" s="11"/>
      <c r="EAO15" s="11"/>
      <c r="EAP15" s="11"/>
      <c r="EAQ15" s="11"/>
      <c r="EAR15" s="11"/>
      <c r="EAS15" s="11"/>
      <c r="EAT15" s="11"/>
      <c r="EAU15" s="11"/>
      <c r="EAV15" s="11"/>
      <c r="EAW15" s="11"/>
      <c r="EAX15" s="11"/>
      <c r="EAY15" s="11"/>
      <c r="EAZ15" s="11"/>
      <c r="EBA15" s="11"/>
      <c r="EBB15" s="11"/>
      <c r="EBC15" s="11"/>
      <c r="EBD15" s="11"/>
      <c r="EBE15" s="11"/>
      <c r="EBF15" s="11"/>
      <c r="EBG15" s="11"/>
      <c r="EBH15" s="11"/>
      <c r="EBI15" s="11"/>
      <c r="EBJ15" s="11"/>
      <c r="EBK15" s="11"/>
      <c r="EBL15" s="11"/>
      <c r="EBM15" s="11"/>
      <c r="EBN15" s="11"/>
      <c r="EBO15" s="11"/>
      <c r="EBP15" s="11"/>
      <c r="EBQ15" s="11"/>
      <c r="EBR15" s="11"/>
      <c r="EBS15" s="11"/>
      <c r="EBT15" s="11"/>
      <c r="EBU15" s="11"/>
      <c r="EBV15" s="11"/>
      <c r="EBW15" s="11"/>
      <c r="EBX15" s="11"/>
      <c r="EBY15" s="11"/>
      <c r="EBZ15" s="11"/>
      <c r="ECA15" s="11"/>
      <c r="ECB15" s="11"/>
      <c r="ECC15" s="11"/>
      <c r="ECD15" s="11"/>
      <c r="ECE15" s="11"/>
      <c r="ECF15" s="11"/>
      <c r="ECG15" s="11"/>
      <c r="ECH15" s="11"/>
      <c r="ECI15" s="11"/>
      <c r="ECJ15" s="11"/>
      <c r="ECK15" s="11"/>
      <c r="ECL15" s="11"/>
      <c r="ECM15" s="11"/>
      <c r="ECN15" s="11"/>
      <c r="ECO15" s="11"/>
      <c r="ECP15" s="11"/>
      <c r="ECQ15" s="11"/>
      <c r="ECR15" s="11"/>
      <c r="ECS15" s="11"/>
      <c r="ECT15" s="11"/>
      <c r="ECU15" s="11"/>
      <c r="ECV15" s="11"/>
      <c r="ECW15" s="11"/>
      <c r="ECX15" s="11"/>
      <c r="ECY15" s="11"/>
      <c r="ECZ15" s="11"/>
      <c r="EDA15" s="11"/>
      <c r="EDB15" s="11"/>
      <c r="EDC15" s="11"/>
      <c r="EDD15" s="11"/>
      <c r="EDE15" s="11"/>
      <c r="EDF15" s="11"/>
      <c r="EDG15" s="11"/>
      <c r="EDH15" s="11"/>
      <c r="EDI15" s="11"/>
      <c r="EDJ15" s="11"/>
      <c r="EDK15" s="11"/>
      <c r="EDL15" s="11"/>
      <c r="EDM15" s="11"/>
      <c r="EDN15" s="11"/>
      <c r="EDO15" s="11"/>
      <c r="EDP15" s="11"/>
      <c r="EDQ15" s="11"/>
      <c r="EDR15" s="11"/>
      <c r="EDS15" s="11"/>
      <c r="EDT15" s="11"/>
      <c r="EDU15" s="11"/>
      <c r="EDV15" s="11"/>
      <c r="EDW15" s="11"/>
      <c r="EDX15" s="11"/>
      <c r="EDY15" s="11"/>
      <c r="EDZ15" s="11"/>
      <c r="EEA15" s="11"/>
      <c r="EEB15" s="11"/>
      <c r="EEC15" s="11"/>
      <c r="EED15" s="11"/>
      <c r="EEE15" s="11"/>
      <c r="EEF15" s="11"/>
      <c r="EEG15" s="11"/>
      <c r="EEH15" s="11"/>
      <c r="EEI15" s="11"/>
      <c r="EEJ15" s="11"/>
      <c r="EEK15" s="11"/>
      <c r="EEL15" s="11"/>
      <c r="EEM15" s="11"/>
      <c r="EEN15" s="11"/>
      <c r="EEO15" s="11"/>
      <c r="EEP15" s="11"/>
      <c r="EEQ15" s="11"/>
      <c r="EER15" s="11"/>
      <c r="EES15" s="11"/>
      <c r="EET15" s="11"/>
      <c r="EEU15" s="11"/>
      <c r="EEV15" s="11"/>
      <c r="EEW15" s="11"/>
      <c r="EEX15" s="11"/>
      <c r="EEY15" s="11"/>
      <c r="EEZ15" s="11"/>
      <c r="EFA15" s="11"/>
      <c r="EFB15" s="11"/>
      <c r="EFC15" s="11"/>
      <c r="EFD15" s="11"/>
      <c r="EFE15" s="11"/>
      <c r="EFF15" s="11"/>
      <c r="EFG15" s="11"/>
      <c r="EFH15" s="11"/>
      <c r="EFI15" s="11"/>
      <c r="EFJ15" s="11"/>
      <c r="EFK15" s="11"/>
      <c r="EFL15" s="11"/>
      <c r="EFM15" s="11"/>
      <c r="EFN15" s="11"/>
      <c r="EFO15" s="11"/>
      <c r="EFP15" s="11"/>
      <c r="EFQ15" s="11"/>
      <c r="EFR15" s="11"/>
      <c r="EFS15" s="11"/>
      <c r="EFT15" s="11"/>
      <c r="EFU15" s="11"/>
      <c r="EFV15" s="11"/>
      <c r="EFW15" s="11"/>
      <c r="EFX15" s="11"/>
      <c r="EFY15" s="11"/>
      <c r="EFZ15" s="11"/>
      <c r="EGA15" s="11"/>
      <c r="EGB15" s="11"/>
      <c r="EGC15" s="11"/>
      <c r="EGD15" s="11"/>
      <c r="EGE15" s="11"/>
      <c r="EGF15" s="11"/>
      <c r="EGG15" s="11"/>
      <c r="EGH15" s="11"/>
      <c r="EGI15" s="11"/>
      <c r="EGJ15" s="11"/>
      <c r="EGK15" s="11"/>
      <c r="EGL15" s="11"/>
      <c r="EGM15" s="11"/>
      <c r="EGN15" s="11"/>
      <c r="EGO15" s="11"/>
      <c r="EGP15" s="11"/>
      <c r="EGQ15" s="11"/>
      <c r="EGR15" s="11"/>
      <c r="EGS15" s="11"/>
      <c r="EGT15" s="11"/>
      <c r="EGU15" s="11"/>
      <c r="EGV15" s="11"/>
      <c r="EGW15" s="11"/>
      <c r="EGX15" s="11"/>
      <c r="EGY15" s="11"/>
      <c r="EGZ15" s="11"/>
      <c r="EHA15" s="11"/>
      <c r="EHB15" s="11"/>
      <c r="EHC15" s="11"/>
      <c r="EHD15" s="11"/>
      <c r="EHE15" s="11"/>
      <c r="EHF15" s="11"/>
      <c r="EHG15" s="11"/>
      <c r="EHH15" s="11"/>
      <c r="EHI15" s="11"/>
      <c r="EHJ15" s="11"/>
      <c r="EHK15" s="11"/>
      <c r="EHL15" s="11"/>
      <c r="EHM15" s="11"/>
      <c r="EHN15" s="11"/>
      <c r="EHO15" s="11"/>
      <c r="EHP15" s="11"/>
      <c r="EHQ15" s="11"/>
      <c r="EHR15" s="11"/>
      <c r="EHS15" s="11"/>
      <c r="EHT15" s="11"/>
      <c r="EHU15" s="11"/>
      <c r="EHV15" s="11"/>
      <c r="EHW15" s="11"/>
      <c r="EHX15" s="11"/>
      <c r="EHY15" s="11"/>
      <c r="EHZ15" s="11"/>
      <c r="EIA15" s="11"/>
      <c r="EIB15" s="11"/>
      <c r="EIC15" s="11"/>
      <c r="EID15" s="11"/>
      <c r="EIE15" s="11"/>
      <c r="EIF15" s="11"/>
      <c r="EIG15" s="11"/>
      <c r="EIH15" s="11"/>
      <c r="EII15" s="11"/>
      <c r="EIJ15" s="11"/>
      <c r="EIK15" s="11"/>
      <c r="EIL15" s="11"/>
      <c r="EIM15" s="11"/>
      <c r="EIN15" s="11"/>
      <c r="EIO15" s="11"/>
      <c r="EIP15" s="11"/>
      <c r="EIQ15" s="11"/>
      <c r="EIR15" s="11"/>
      <c r="EIS15" s="11"/>
      <c r="EIT15" s="11"/>
      <c r="EIU15" s="11"/>
      <c r="EIV15" s="11"/>
      <c r="EIW15" s="11"/>
      <c r="EIX15" s="11"/>
      <c r="EIY15" s="11"/>
      <c r="EIZ15" s="11"/>
      <c r="EJA15" s="11"/>
      <c r="EJB15" s="11"/>
      <c r="EJC15" s="11"/>
      <c r="EJD15" s="11"/>
      <c r="EJE15" s="11"/>
      <c r="EJF15" s="11"/>
      <c r="EJG15" s="11"/>
      <c r="EJH15" s="11"/>
      <c r="EJI15" s="11"/>
      <c r="EJJ15" s="11"/>
      <c r="EJK15" s="11"/>
      <c r="EJL15" s="11"/>
      <c r="EJM15" s="11"/>
      <c r="EJN15" s="11"/>
      <c r="EJO15" s="11"/>
      <c r="EJP15" s="11"/>
      <c r="EJQ15" s="11"/>
      <c r="EJR15" s="11"/>
      <c r="EJS15" s="11"/>
      <c r="EJT15" s="11"/>
      <c r="EJU15" s="11"/>
      <c r="EJV15" s="11"/>
      <c r="EJW15" s="11"/>
      <c r="EJX15" s="11"/>
      <c r="EJY15" s="11"/>
      <c r="EJZ15" s="11"/>
      <c r="EKA15" s="11"/>
      <c r="EKB15" s="11"/>
      <c r="EKC15" s="11"/>
      <c r="EKD15" s="11"/>
      <c r="EKE15" s="11"/>
      <c r="EKF15" s="11"/>
      <c r="EKG15" s="11"/>
      <c r="EKH15" s="11"/>
      <c r="EKI15" s="11"/>
      <c r="EKJ15" s="11"/>
      <c r="EKK15" s="11"/>
      <c r="EKL15" s="11"/>
      <c r="EKM15" s="11"/>
      <c r="EKN15" s="11"/>
      <c r="EKO15" s="11"/>
      <c r="EKP15" s="11"/>
      <c r="EKQ15" s="11"/>
      <c r="EKR15" s="11"/>
      <c r="EKS15" s="11"/>
      <c r="EKT15" s="11"/>
      <c r="EKU15" s="11"/>
      <c r="EKV15" s="11"/>
      <c r="EKW15" s="11"/>
      <c r="EKX15" s="11"/>
      <c r="EKY15" s="11"/>
      <c r="EKZ15" s="11"/>
      <c r="ELA15" s="11"/>
      <c r="ELB15" s="11"/>
      <c r="ELC15" s="11"/>
      <c r="ELD15" s="11"/>
      <c r="ELE15" s="11"/>
      <c r="ELF15" s="11"/>
      <c r="ELG15" s="11"/>
      <c r="ELH15" s="11"/>
      <c r="ELI15" s="11"/>
      <c r="ELJ15" s="11"/>
      <c r="ELK15" s="11"/>
      <c r="ELL15" s="11"/>
      <c r="ELM15" s="11"/>
      <c r="ELN15" s="11"/>
      <c r="ELO15" s="11"/>
      <c r="ELP15" s="11"/>
      <c r="ELQ15" s="11"/>
      <c r="ELR15" s="11"/>
      <c r="ELS15" s="11"/>
      <c r="ELT15" s="11"/>
      <c r="ELU15" s="11"/>
      <c r="ELV15" s="11"/>
      <c r="ELW15" s="11"/>
      <c r="ELX15" s="11"/>
      <c r="ELY15" s="11"/>
      <c r="ELZ15" s="11"/>
      <c r="EMA15" s="11"/>
      <c r="EMB15" s="11"/>
      <c r="EMC15" s="11"/>
      <c r="EMD15" s="11"/>
      <c r="EME15" s="11"/>
      <c r="EMF15" s="11"/>
      <c r="EMG15" s="11"/>
      <c r="EMH15" s="11"/>
      <c r="EMI15" s="11"/>
      <c r="EMJ15" s="11"/>
      <c r="EMK15" s="11"/>
      <c r="EML15" s="11"/>
      <c r="EMM15" s="11"/>
      <c r="EMN15" s="11"/>
      <c r="EMO15" s="11"/>
      <c r="EMP15" s="11"/>
      <c r="EMQ15" s="11"/>
      <c r="EMR15" s="11"/>
      <c r="EMS15" s="11"/>
      <c r="EMT15" s="11"/>
      <c r="EMU15" s="11"/>
      <c r="EMV15" s="11"/>
      <c r="EMW15" s="11"/>
      <c r="EMX15" s="11"/>
      <c r="EMY15" s="11"/>
      <c r="EMZ15" s="11"/>
      <c r="ENA15" s="11"/>
      <c r="ENB15" s="11"/>
      <c r="ENC15" s="11"/>
      <c r="END15" s="11"/>
      <c r="ENE15" s="11"/>
      <c r="ENF15" s="11"/>
      <c r="ENG15" s="11"/>
      <c r="ENH15" s="11"/>
      <c r="ENI15" s="11"/>
      <c r="ENJ15" s="11"/>
      <c r="ENK15" s="11"/>
      <c r="ENL15" s="11"/>
      <c r="ENM15" s="11"/>
      <c r="ENN15" s="11"/>
      <c r="ENO15" s="11"/>
      <c r="ENP15" s="11"/>
      <c r="ENQ15" s="11"/>
      <c r="ENR15" s="11"/>
      <c r="ENS15" s="11"/>
      <c r="ENT15" s="11"/>
      <c r="ENU15" s="11"/>
      <c r="ENV15" s="11"/>
      <c r="ENW15" s="11"/>
      <c r="ENX15" s="11"/>
      <c r="ENY15" s="11"/>
      <c r="ENZ15" s="11"/>
      <c r="EOA15" s="11"/>
      <c r="EOB15" s="11"/>
      <c r="EOC15" s="11"/>
      <c r="EOD15" s="11"/>
      <c r="EOE15" s="11"/>
      <c r="EOF15" s="11"/>
      <c r="EOG15" s="11"/>
      <c r="EOH15" s="11"/>
      <c r="EOI15" s="11"/>
      <c r="EOJ15" s="11"/>
      <c r="EOK15" s="11"/>
      <c r="EOL15" s="11"/>
      <c r="EOM15" s="11"/>
      <c r="EON15" s="11"/>
      <c r="EOO15" s="11"/>
      <c r="EOP15" s="11"/>
      <c r="EOQ15" s="11"/>
      <c r="EOR15" s="11"/>
      <c r="EOS15" s="11"/>
      <c r="EOT15" s="11"/>
      <c r="EOU15" s="11"/>
      <c r="EOV15" s="11"/>
      <c r="EOW15" s="11"/>
      <c r="EOX15" s="11"/>
      <c r="EOY15" s="11"/>
      <c r="EOZ15" s="11"/>
      <c r="EPA15" s="11"/>
      <c r="EPB15" s="11"/>
      <c r="EPC15" s="11"/>
      <c r="EPD15" s="11"/>
      <c r="EPE15" s="11"/>
      <c r="EPF15" s="11"/>
      <c r="EPG15" s="11"/>
      <c r="EPH15" s="11"/>
      <c r="EPI15" s="11"/>
      <c r="EPJ15" s="11"/>
      <c r="EPK15" s="11"/>
      <c r="EPL15" s="11"/>
      <c r="EPM15" s="11"/>
      <c r="EPN15" s="11"/>
      <c r="EPO15" s="11"/>
      <c r="EPP15" s="11"/>
      <c r="EPQ15" s="11"/>
      <c r="EPR15" s="11"/>
      <c r="EPS15" s="11"/>
      <c r="EPT15" s="11"/>
      <c r="EPU15" s="11"/>
      <c r="EPV15" s="11"/>
      <c r="EPW15" s="11"/>
      <c r="EPX15" s="11"/>
      <c r="EPY15" s="11"/>
      <c r="EPZ15" s="11"/>
      <c r="EQA15" s="11"/>
      <c r="EQB15" s="11"/>
      <c r="EQC15" s="11"/>
      <c r="EQD15" s="11"/>
      <c r="EQE15" s="11"/>
      <c r="EQF15" s="11"/>
      <c r="EQG15" s="11"/>
      <c r="EQH15" s="11"/>
      <c r="EQI15" s="11"/>
      <c r="EQJ15" s="11"/>
      <c r="EQK15" s="11"/>
      <c r="EQL15" s="11"/>
      <c r="EQM15" s="11"/>
      <c r="EQN15" s="11"/>
      <c r="EQO15" s="11"/>
      <c r="EQP15" s="11"/>
      <c r="EQQ15" s="11"/>
      <c r="EQR15" s="11"/>
      <c r="EQS15" s="11"/>
      <c r="EQT15" s="11"/>
      <c r="EQU15" s="11"/>
      <c r="EQV15" s="11"/>
      <c r="EQW15" s="11"/>
      <c r="EQX15" s="11"/>
      <c r="EQY15" s="11"/>
      <c r="EQZ15" s="11"/>
      <c r="ERA15" s="11"/>
      <c r="ERB15" s="11"/>
      <c r="ERC15" s="11"/>
      <c r="ERD15" s="11"/>
      <c r="ERE15" s="11"/>
      <c r="ERF15" s="11"/>
      <c r="ERG15" s="11"/>
      <c r="ERH15" s="11"/>
      <c r="ERI15" s="11"/>
      <c r="ERJ15" s="11"/>
      <c r="ERK15" s="11"/>
      <c r="ERL15" s="11"/>
      <c r="ERM15" s="11"/>
      <c r="ERN15" s="11"/>
      <c r="ERO15" s="11"/>
      <c r="ERP15" s="11"/>
      <c r="ERQ15" s="11"/>
      <c r="ERR15" s="11"/>
      <c r="ERS15" s="11"/>
      <c r="ERT15" s="11"/>
      <c r="ERU15" s="11"/>
      <c r="ERV15" s="11"/>
      <c r="ERW15" s="11"/>
      <c r="ERX15" s="11"/>
      <c r="ERY15" s="11"/>
      <c r="ERZ15" s="11"/>
      <c r="ESA15" s="11"/>
      <c r="ESB15" s="11"/>
      <c r="ESC15" s="11"/>
      <c r="ESD15" s="11"/>
      <c r="ESE15" s="11"/>
      <c r="ESF15" s="11"/>
      <c r="ESG15" s="11"/>
      <c r="ESH15" s="11"/>
      <c r="ESI15" s="11"/>
      <c r="ESJ15" s="11"/>
      <c r="ESK15" s="11"/>
      <c r="ESL15" s="11"/>
      <c r="ESM15" s="11"/>
      <c r="ESN15" s="11"/>
      <c r="ESO15" s="11"/>
      <c r="ESP15" s="11"/>
      <c r="ESQ15" s="11"/>
      <c r="ESR15" s="11"/>
      <c r="ESS15" s="11"/>
      <c r="EST15" s="11"/>
      <c r="ESU15" s="11"/>
      <c r="ESV15" s="11"/>
      <c r="ESW15" s="11"/>
      <c r="ESX15" s="11"/>
      <c r="ESY15" s="11"/>
      <c r="ESZ15" s="11"/>
      <c r="ETA15" s="11"/>
      <c r="ETB15" s="11"/>
      <c r="ETC15" s="11"/>
      <c r="ETD15" s="11"/>
      <c r="ETE15" s="11"/>
      <c r="ETF15" s="11"/>
      <c r="ETG15" s="11"/>
      <c r="ETH15" s="11"/>
      <c r="ETI15" s="11"/>
      <c r="ETJ15" s="11"/>
      <c r="ETK15" s="11"/>
      <c r="ETL15" s="11"/>
      <c r="ETM15" s="11"/>
      <c r="ETN15" s="11"/>
      <c r="ETO15" s="11"/>
      <c r="ETP15" s="11"/>
      <c r="ETQ15" s="11"/>
      <c r="ETR15" s="11"/>
      <c r="ETS15" s="11"/>
      <c r="ETT15" s="11"/>
      <c r="ETU15" s="11"/>
      <c r="ETV15" s="11"/>
      <c r="ETW15" s="11"/>
      <c r="ETX15" s="11"/>
      <c r="ETY15" s="11"/>
      <c r="ETZ15" s="11"/>
      <c r="EUA15" s="11"/>
      <c r="EUB15" s="11"/>
      <c r="EUC15" s="11"/>
      <c r="EUD15" s="11"/>
      <c r="EUE15" s="11"/>
      <c r="EUF15" s="11"/>
      <c r="EUG15" s="11"/>
      <c r="EUH15" s="11"/>
      <c r="EUI15" s="11"/>
      <c r="EUJ15" s="11"/>
      <c r="EUK15" s="11"/>
      <c r="EUL15" s="11"/>
      <c r="EUM15" s="11"/>
      <c r="EUN15" s="11"/>
      <c r="EUO15" s="11"/>
      <c r="EUP15" s="11"/>
      <c r="EUQ15" s="11"/>
      <c r="EUR15" s="11"/>
      <c r="EUS15" s="11"/>
      <c r="EUT15" s="11"/>
      <c r="EUU15" s="11"/>
      <c r="EUV15" s="11"/>
      <c r="EUW15" s="11"/>
      <c r="EUX15" s="11"/>
      <c r="EUY15" s="11"/>
      <c r="EUZ15" s="11"/>
      <c r="EVA15" s="11"/>
      <c r="EVB15" s="11"/>
      <c r="EVC15" s="11"/>
      <c r="EVD15" s="11"/>
      <c r="EVE15" s="11"/>
      <c r="EVF15" s="11"/>
      <c r="EVG15" s="11"/>
      <c r="EVH15" s="11"/>
      <c r="EVI15" s="11"/>
      <c r="EVJ15" s="11"/>
      <c r="EVK15" s="11"/>
      <c r="EVL15" s="11"/>
      <c r="EVM15" s="11"/>
      <c r="EVN15" s="11"/>
      <c r="EVO15" s="11"/>
      <c r="EVP15" s="11"/>
      <c r="EVQ15" s="11"/>
      <c r="EVR15" s="11"/>
      <c r="EVS15" s="11"/>
      <c r="EVT15" s="11"/>
      <c r="EVU15" s="11"/>
      <c r="EVV15" s="11"/>
      <c r="EVW15" s="11"/>
      <c r="EVX15" s="11"/>
      <c r="EVY15" s="11"/>
      <c r="EVZ15" s="11"/>
      <c r="EWA15" s="11"/>
      <c r="EWB15" s="11"/>
      <c r="EWC15" s="11"/>
      <c r="EWD15" s="11"/>
      <c r="EWE15" s="11"/>
      <c r="EWF15" s="11"/>
      <c r="EWG15" s="11"/>
      <c r="EWH15" s="11"/>
      <c r="EWI15" s="11"/>
      <c r="EWJ15" s="11"/>
      <c r="EWK15" s="11"/>
      <c r="EWL15" s="11"/>
      <c r="EWM15" s="11"/>
      <c r="EWN15" s="11"/>
      <c r="EWO15" s="11"/>
      <c r="EWP15" s="11"/>
      <c r="EWQ15" s="11"/>
      <c r="EWR15" s="11"/>
      <c r="EWS15" s="11"/>
      <c r="EWT15" s="11"/>
      <c r="EWU15" s="11"/>
      <c r="EWV15" s="11"/>
      <c r="EWW15" s="11"/>
      <c r="EWX15" s="11"/>
      <c r="EWY15" s="11"/>
      <c r="EWZ15" s="11"/>
      <c r="EXA15" s="11"/>
      <c r="EXB15" s="11"/>
      <c r="EXC15" s="11"/>
      <c r="EXD15" s="11"/>
      <c r="EXE15" s="11"/>
      <c r="EXF15" s="11"/>
      <c r="EXG15" s="11"/>
      <c r="EXH15" s="11"/>
      <c r="EXI15" s="11"/>
      <c r="EXJ15" s="11"/>
      <c r="EXK15" s="11"/>
      <c r="EXL15" s="11"/>
      <c r="EXM15" s="11"/>
      <c r="EXN15" s="11"/>
      <c r="EXO15" s="11"/>
      <c r="EXP15" s="11"/>
      <c r="EXQ15" s="11"/>
      <c r="EXR15" s="11"/>
      <c r="EXS15" s="11"/>
      <c r="EXT15" s="11"/>
      <c r="EXU15" s="11"/>
      <c r="EXV15" s="11"/>
      <c r="EXW15" s="11"/>
      <c r="EXX15" s="11"/>
      <c r="EXY15" s="11"/>
      <c r="EXZ15" s="11"/>
      <c r="EYA15" s="11"/>
      <c r="EYB15" s="11"/>
      <c r="EYC15" s="11"/>
      <c r="EYD15" s="11"/>
      <c r="EYE15" s="11"/>
      <c r="EYF15" s="11"/>
      <c r="EYG15" s="11"/>
      <c r="EYH15" s="11"/>
      <c r="EYI15" s="11"/>
      <c r="EYJ15" s="11"/>
      <c r="EYK15" s="11"/>
      <c r="EYL15" s="11"/>
      <c r="EYM15" s="11"/>
      <c r="EYN15" s="11"/>
      <c r="EYO15" s="11"/>
      <c r="EYP15" s="11"/>
      <c r="EYQ15" s="11"/>
      <c r="EYR15" s="11"/>
      <c r="EYS15" s="11"/>
      <c r="EYT15" s="11"/>
      <c r="EYU15" s="11"/>
      <c r="EYV15" s="11"/>
      <c r="EYW15" s="11"/>
      <c r="EYX15" s="11"/>
      <c r="EYY15" s="11"/>
      <c r="EYZ15" s="11"/>
      <c r="EZA15" s="11"/>
      <c r="EZB15" s="11"/>
      <c r="EZC15" s="11"/>
      <c r="EZD15" s="11"/>
      <c r="EZE15" s="11"/>
      <c r="EZF15" s="11"/>
      <c r="EZG15" s="11"/>
      <c r="EZH15" s="11"/>
      <c r="EZI15" s="11"/>
      <c r="EZJ15" s="11"/>
      <c r="EZK15" s="11"/>
      <c r="EZL15" s="11"/>
      <c r="EZM15" s="11"/>
      <c r="EZN15" s="11"/>
      <c r="EZO15" s="11"/>
      <c r="EZP15" s="11"/>
      <c r="EZQ15" s="11"/>
      <c r="EZR15" s="11"/>
      <c r="EZS15" s="11"/>
      <c r="EZT15" s="11"/>
      <c r="EZU15" s="11"/>
      <c r="EZV15" s="11"/>
      <c r="EZW15" s="11"/>
      <c r="EZX15" s="11"/>
      <c r="EZY15" s="11"/>
      <c r="EZZ15" s="11"/>
      <c r="FAA15" s="11"/>
      <c r="FAB15" s="11"/>
      <c r="FAC15" s="11"/>
      <c r="FAD15" s="11"/>
      <c r="FAE15" s="11"/>
      <c r="FAF15" s="11"/>
      <c r="FAG15" s="11"/>
      <c r="FAH15" s="11"/>
      <c r="FAI15" s="11"/>
      <c r="FAJ15" s="11"/>
      <c r="FAK15" s="11"/>
      <c r="FAL15" s="11"/>
      <c r="FAM15" s="11"/>
      <c r="FAN15" s="11"/>
      <c r="FAO15" s="11"/>
      <c r="FAP15" s="11"/>
      <c r="FAQ15" s="11"/>
      <c r="FAR15" s="11"/>
      <c r="FAS15" s="11"/>
      <c r="FAT15" s="11"/>
      <c r="FAU15" s="11"/>
      <c r="FAV15" s="11"/>
      <c r="FAW15" s="11"/>
      <c r="FAX15" s="11"/>
      <c r="FAY15" s="11"/>
      <c r="FAZ15" s="11"/>
      <c r="FBA15" s="11"/>
      <c r="FBB15" s="11"/>
      <c r="FBC15" s="11"/>
      <c r="FBD15" s="11"/>
      <c r="FBE15" s="11"/>
      <c r="FBF15" s="11"/>
      <c r="FBG15" s="11"/>
      <c r="FBH15" s="11"/>
      <c r="FBI15" s="11"/>
      <c r="FBJ15" s="11"/>
      <c r="FBK15" s="11"/>
      <c r="FBL15" s="11"/>
      <c r="FBM15" s="11"/>
      <c r="FBN15" s="11"/>
      <c r="FBO15" s="11"/>
      <c r="FBP15" s="11"/>
      <c r="FBQ15" s="11"/>
      <c r="FBR15" s="11"/>
      <c r="FBS15" s="11"/>
      <c r="FBT15" s="11"/>
      <c r="FBU15" s="11"/>
      <c r="FBV15" s="11"/>
      <c r="FBW15" s="11"/>
      <c r="FBX15" s="11"/>
      <c r="FBY15" s="11"/>
      <c r="FBZ15" s="11"/>
      <c r="FCA15" s="11"/>
      <c r="FCB15" s="11"/>
      <c r="FCC15" s="11"/>
      <c r="FCD15" s="11"/>
      <c r="FCE15" s="11"/>
      <c r="FCF15" s="11"/>
      <c r="FCG15" s="11"/>
      <c r="FCH15" s="11"/>
      <c r="FCI15" s="11"/>
      <c r="FCJ15" s="11"/>
      <c r="FCK15" s="11"/>
      <c r="FCL15" s="11"/>
      <c r="FCM15" s="11"/>
      <c r="FCN15" s="11"/>
      <c r="FCO15" s="11"/>
      <c r="FCP15" s="11"/>
      <c r="FCQ15" s="11"/>
      <c r="FCR15" s="11"/>
      <c r="FCS15" s="11"/>
      <c r="FCT15" s="11"/>
      <c r="FCU15" s="11"/>
      <c r="FCV15" s="11"/>
      <c r="FCW15" s="11"/>
      <c r="FCX15" s="11"/>
      <c r="FCY15" s="11"/>
      <c r="FCZ15" s="11"/>
      <c r="FDA15" s="11"/>
      <c r="FDB15" s="11"/>
      <c r="FDC15" s="11"/>
      <c r="FDD15" s="11"/>
      <c r="FDE15" s="11"/>
      <c r="FDF15" s="11"/>
      <c r="FDG15" s="11"/>
      <c r="FDH15" s="11"/>
      <c r="FDI15" s="11"/>
      <c r="FDJ15" s="11"/>
      <c r="FDK15" s="11"/>
      <c r="FDL15" s="11"/>
      <c r="FDM15" s="11"/>
      <c r="FDN15" s="11"/>
      <c r="FDO15" s="11"/>
      <c r="FDP15" s="11"/>
      <c r="FDQ15" s="11"/>
      <c r="FDR15" s="11"/>
      <c r="FDS15" s="11"/>
      <c r="FDT15" s="11"/>
      <c r="FDU15" s="11"/>
      <c r="FDV15" s="11"/>
      <c r="FDW15" s="11"/>
      <c r="FDX15" s="11"/>
      <c r="FDY15" s="11"/>
      <c r="FDZ15" s="11"/>
      <c r="FEA15" s="11"/>
      <c r="FEB15" s="11"/>
      <c r="FEC15" s="11"/>
      <c r="FED15" s="11"/>
      <c r="FEE15" s="11"/>
      <c r="FEF15" s="11"/>
      <c r="FEG15" s="11"/>
      <c r="FEH15" s="11"/>
      <c r="FEI15" s="11"/>
      <c r="FEJ15" s="11"/>
      <c r="FEK15" s="11"/>
      <c r="FEL15" s="11"/>
      <c r="FEM15" s="11"/>
      <c r="FEN15" s="11"/>
      <c r="FEO15" s="11"/>
      <c r="FEP15" s="11"/>
      <c r="FEQ15" s="11"/>
      <c r="FER15" s="11"/>
      <c r="FES15" s="11"/>
      <c r="FET15" s="11"/>
      <c r="FEU15" s="11"/>
      <c r="FEV15" s="11"/>
      <c r="FEW15" s="11"/>
      <c r="FEX15" s="11"/>
      <c r="FEY15" s="11"/>
      <c r="FEZ15" s="11"/>
      <c r="FFA15" s="11"/>
      <c r="FFB15" s="11"/>
      <c r="FFC15" s="11"/>
      <c r="FFD15" s="11"/>
      <c r="FFE15" s="11"/>
      <c r="FFF15" s="11"/>
      <c r="FFG15" s="11"/>
      <c r="FFH15" s="11"/>
      <c r="FFI15" s="11"/>
      <c r="FFJ15" s="11"/>
      <c r="FFK15" s="11"/>
      <c r="FFL15" s="11"/>
      <c r="FFM15" s="11"/>
      <c r="FFN15" s="11"/>
      <c r="FFO15" s="11"/>
      <c r="FFP15" s="11"/>
      <c r="FFQ15" s="11"/>
      <c r="FFR15" s="11"/>
      <c r="FFS15" s="11"/>
      <c r="FFT15" s="11"/>
      <c r="FFU15" s="11"/>
      <c r="FFV15" s="11"/>
      <c r="FFW15" s="11"/>
      <c r="FFX15" s="11"/>
      <c r="FFY15" s="11"/>
      <c r="FFZ15" s="11"/>
      <c r="FGA15" s="11"/>
      <c r="FGB15" s="11"/>
      <c r="FGC15" s="11"/>
      <c r="FGD15" s="11"/>
      <c r="FGE15" s="11"/>
      <c r="FGF15" s="11"/>
      <c r="FGG15" s="11"/>
      <c r="FGH15" s="11"/>
      <c r="FGI15" s="11"/>
      <c r="FGJ15" s="11"/>
      <c r="FGK15" s="11"/>
      <c r="FGL15" s="11"/>
      <c r="FGM15" s="11"/>
      <c r="FGN15" s="11"/>
      <c r="FGO15" s="11"/>
      <c r="FGP15" s="11"/>
      <c r="FGQ15" s="11"/>
      <c r="FGR15" s="11"/>
      <c r="FGS15" s="11"/>
      <c r="FGT15" s="11"/>
      <c r="FGU15" s="11"/>
      <c r="FGV15" s="11"/>
      <c r="FGW15" s="11"/>
      <c r="FGX15" s="11"/>
      <c r="FGY15" s="11"/>
      <c r="FGZ15" s="11"/>
      <c r="FHA15" s="11"/>
      <c r="FHB15" s="11"/>
      <c r="FHC15" s="11"/>
      <c r="FHD15" s="11"/>
      <c r="FHE15" s="11"/>
      <c r="FHF15" s="11"/>
      <c r="FHG15" s="11"/>
      <c r="FHH15" s="11"/>
      <c r="FHI15" s="11"/>
      <c r="FHJ15" s="11"/>
      <c r="FHK15" s="11"/>
      <c r="FHL15" s="11"/>
      <c r="FHM15" s="11"/>
      <c r="FHN15" s="11"/>
      <c r="FHO15" s="11"/>
      <c r="FHP15" s="11"/>
      <c r="FHQ15" s="11"/>
      <c r="FHR15" s="11"/>
      <c r="FHS15" s="11"/>
      <c r="FHT15" s="11"/>
      <c r="FHU15" s="11"/>
      <c r="FHV15" s="11"/>
      <c r="FHW15" s="11"/>
      <c r="FHX15" s="11"/>
      <c r="FHY15" s="11"/>
      <c r="FHZ15" s="11"/>
      <c r="FIA15" s="11"/>
      <c r="FIB15" s="11"/>
      <c r="FIC15" s="11"/>
      <c r="FID15" s="11"/>
      <c r="FIE15" s="11"/>
      <c r="FIF15" s="11"/>
      <c r="FIG15" s="11"/>
      <c r="FIH15" s="11"/>
      <c r="FII15" s="11"/>
      <c r="FIJ15" s="11"/>
      <c r="FIK15" s="11"/>
      <c r="FIL15" s="11"/>
      <c r="FIM15" s="11"/>
      <c r="FIN15" s="11"/>
      <c r="FIO15" s="11"/>
      <c r="FIP15" s="11"/>
      <c r="FIQ15" s="11"/>
      <c r="FIR15" s="11"/>
      <c r="FIS15" s="11"/>
      <c r="FIT15" s="11"/>
      <c r="FIU15" s="11"/>
      <c r="FIV15" s="11"/>
      <c r="FIW15" s="11"/>
      <c r="FIX15" s="11"/>
      <c r="FIY15" s="11"/>
      <c r="FIZ15" s="11"/>
      <c r="FJA15" s="11"/>
      <c r="FJB15" s="11"/>
      <c r="FJC15" s="11"/>
      <c r="FJD15" s="11"/>
      <c r="FJE15" s="11"/>
      <c r="FJF15" s="11"/>
      <c r="FJG15" s="11"/>
      <c r="FJH15" s="11"/>
      <c r="FJI15" s="11"/>
      <c r="FJJ15" s="11"/>
      <c r="FJK15" s="11"/>
      <c r="FJL15" s="11"/>
      <c r="FJM15" s="11"/>
      <c r="FJN15" s="11"/>
      <c r="FJO15" s="11"/>
      <c r="FJP15" s="11"/>
      <c r="FJQ15" s="11"/>
      <c r="FJR15" s="11"/>
      <c r="FJS15" s="11"/>
      <c r="FJT15" s="11"/>
      <c r="FJU15" s="11"/>
      <c r="FJV15" s="11"/>
      <c r="FJW15" s="11"/>
      <c r="FJX15" s="11"/>
      <c r="FJY15" s="11"/>
      <c r="FJZ15" s="11"/>
      <c r="FKA15" s="11"/>
      <c r="FKB15" s="11"/>
      <c r="FKC15" s="11"/>
      <c r="FKD15" s="11"/>
      <c r="FKE15" s="11"/>
      <c r="FKF15" s="11"/>
      <c r="FKG15" s="11"/>
      <c r="FKH15" s="11"/>
      <c r="FKI15" s="11"/>
      <c r="FKJ15" s="11"/>
      <c r="FKK15" s="11"/>
      <c r="FKL15" s="11"/>
      <c r="FKM15" s="11"/>
      <c r="FKN15" s="11"/>
      <c r="FKO15" s="11"/>
      <c r="FKP15" s="11"/>
      <c r="FKQ15" s="11"/>
      <c r="FKR15" s="11"/>
      <c r="FKS15" s="11"/>
      <c r="FKT15" s="11"/>
      <c r="FKU15" s="11"/>
      <c r="FKV15" s="11"/>
      <c r="FKW15" s="11"/>
      <c r="FKX15" s="11"/>
      <c r="FKY15" s="11"/>
      <c r="FKZ15" s="11"/>
      <c r="FLA15" s="11"/>
      <c r="FLB15" s="11"/>
      <c r="FLC15" s="11"/>
      <c r="FLD15" s="11"/>
      <c r="FLE15" s="11"/>
      <c r="FLF15" s="11"/>
      <c r="FLG15" s="11"/>
      <c r="FLH15" s="11"/>
      <c r="FLI15" s="11"/>
      <c r="FLJ15" s="11"/>
      <c r="FLK15" s="11"/>
      <c r="FLL15" s="11"/>
      <c r="FLM15" s="11"/>
      <c r="FLN15" s="11"/>
      <c r="FLO15" s="11"/>
      <c r="FLP15" s="11"/>
      <c r="FLQ15" s="11"/>
      <c r="FLR15" s="11"/>
      <c r="FLS15" s="11"/>
      <c r="FLT15" s="11"/>
      <c r="FLU15" s="11"/>
      <c r="FLV15" s="11"/>
      <c r="FLW15" s="11"/>
      <c r="FLX15" s="11"/>
      <c r="FLY15" s="11"/>
      <c r="FLZ15" s="11"/>
      <c r="FMA15" s="11"/>
      <c r="FMB15" s="11"/>
      <c r="FMC15" s="11"/>
      <c r="FMD15" s="11"/>
      <c r="FME15" s="11"/>
      <c r="FMF15" s="11"/>
      <c r="FMG15" s="11"/>
      <c r="FMH15" s="11"/>
      <c r="FMI15" s="11"/>
      <c r="FMJ15" s="11"/>
      <c r="FMK15" s="11"/>
      <c r="FML15" s="11"/>
      <c r="FMM15" s="11"/>
      <c r="FMN15" s="11"/>
      <c r="FMO15" s="11"/>
      <c r="FMP15" s="11"/>
      <c r="FMQ15" s="11"/>
      <c r="FMR15" s="11"/>
      <c r="FMS15" s="11"/>
      <c r="FMT15" s="11"/>
      <c r="FMU15" s="11"/>
      <c r="FMV15" s="11"/>
      <c r="FMW15" s="11"/>
      <c r="FMX15" s="11"/>
      <c r="FMY15" s="11"/>
      <c r="FMZ15" s="11"/>
      <c r="FNA15" s="11"/>
      <c r="FNB15" s="11"/>
      <c r="FNC15" s="11"/>
      <c r="FND15" s="11"/>
      <c r="FNE15" s="11"/>
      <c r="FNF15" s="11"/>
      <c r="FNG15" s="11"/>
      <c r="FNH15" s="11"/>
      <c r="FNI15" s="11"/>
      <c r="FNJ15" s="11"/>
      <c r="FNK15" s="11"/>
      <c r="FNL15" s="11"/>
      <c r="FNM15" s="11"/>
      <c r="FNN15" s="11"/>
      <c r="FNO15" s="11"/>
      <c r="FNP15" s="11"/>
      <c r="FNQ15" s="11"/>
      <c r="FNR15" s="11"/>
      <c r="FNS15" s="11"/>
      <c r="FNT15" s="11"/>
      <c r="FNU15" s="11"/>
      <c r="FNV15" s="11"/>
      <c r="FNW15" s="11"/>
      <c r="FNX15" s="11"/>
      <c r="FNY15" s="11"/>
      <c r="FNZ15" s="11"/>
      <c r="FOA15" s="11"/>
      <c r="FOB15" s="11"/>
      <c r="FOC15" s="11"/>
      <c r="FOD15" s="11"/>
      <c r="FOE15" s="11"/>
      <c r="FOF15" s="11"/>
      <c r="FOG15" s="11"/>
      <c r="FOH15" s="11"/>
      <c r="FOI15" s="11"/>
      <c r="FOJ15" s="11"/>
      <c r="FOK15" s="11"/>
      <c r="FOL15" s="11"/>
      <c r="FOM15" s="11"/>
      <c r="FON15" s="11"/>
      <c r="FOO15" s="11"/>
      <c r="FOP15" s="11"/>
      <c r="FOQ15" s="11"/>
      <c r="FOR15" s="11"/>
      <c r="FOS15" s="11"/>
      <c r="FOT15" s="11"/>
      <c r="FOU15" s="11"/>
      <c r="FOV15" s="11"/>
      <c r="FOW15" s="11"/>
      <c r="FOX15" s="11"/>
      <c r="FOY15" s="11"/>
      <c r="FOZ15" s="11"/>
      <c r="FPA15" s="11"/>
      <c r="FPB15" s="11"/>
      <c r="FPC15" s="11"/>
      <c r="FPD15" s="11"/>
      <c r="FPE15" s="11"/>
      <c r="FPF15" s="11"/>
      <c r="FPG15" s="11"/>
      <c r="FPH15" s="11"/>
      <c r="FPI15" s="11"/>
      <c r="FPJ15" s="11"/>
      <c r="FPK15" s="11"/>
      <c r="FPL15" s="11"/>
      <c r="FPM15" s="11"/>
      <c r="FPN15" s="11"/>
      <c r="FPO15" s="11"/>
      <c r="FPP15" s="11"/>
      <c r="FPQ15" s="11"/>
      <c r="FPR15" s="11"/>
      <c r="FPS15" s="11"/>
      <c r="FPT15" s="11"/>
      <c r="FPU15" s="11"/>
      <c r="FPV15" s="11"/>
      <c r="FPW15" s="11"/>
      <c r="FPX15" s="11"/>
      <c r="FPY15" s="11"/>
      <c r="FPZ15" s="11"/>
      <c r="FQA15" s="11"/>
      <c r="FQB15" s="11"/>
      <c r="FQC15" s="11"/>
      <c r="FQD15" s="11"/>
      <c r="FQE15" s="11"/>
      <c r="FQF15" s="11"/>
      <c r="FQG15" s="11"/>
      <c r="FQH15" s="11"/>
      <c r="FQI15" s="11"/>
      <c r="FQJ15" s="11"/>
      <c r="FQK15" s="11"/>
      <c r="FQL15" s="11"/>
      <c r="FQM15" s="11"/>
      <c r="FQN15" s="11"/>
      <c r="FQO15" s="11"/>
      <c r="FQP15" s="11"/>
      <c r="FQQ15" s="11"/>
      <c r="FQR15" s="11"/>
      <c r="FQS15" s="11"/>
      <c r="FQT15" s="11"/>
      <c r="FQU15" s="11"/>
      <c r="FQV15" s="11"/>
      <c r="FQW15" s="11"/>
      <c r="FQX15" s="11"/>
      <c r="FQY15" s="11"/>
      <c r="FQZ15" s="11"/>
      <c r="FRA15" s="11"/>
      <c r="FRB15" s="11"/>
      <c r="FRC15" s="11"/>
      <c r="FRD15" s="11"/>
      <c r="FRE15" s="11"/>
      <c r="FRF15" s="11"/>
      <c r="FRG15" s="11"/>
      <c r="FRH15" s="11"/>
      <c r="FRI15" s="11"/>
      <c r="FRJ15" s="11"/>
      <c r="FRK15" s="11"/>
      <c r="FRL15" s="11"/>
      <c r="FRM15" s="11"/>
      <c r="FRN15" s="11"/>
      <c r="FRO15" s="11"/>
      <c r="FRP15" s="11"/>
      <c r="FRQ15" s="11"/>
      <c r="FRR15" s="11"/>
      <c r="FRS15" s="11"/>
      <c r="FRT15" s="11"/>
      <c r="FRU15" s="11"/>
      <c r="FRV15" s="11"/>
      <c r="FRW15" s="11"/>
      <c r="FRX15" s="11"/>
      <c r="FRY15" s="11"/>
      <c r="FRZ15" s="11"/>
      <c r="FSA15" s="11"/>
      <c r="FSB15" s="11"/>
      <c r="FSC15" s="11"/>
      <c r="FSD15" s="11"/>
      <c r="FSE15" s="11"/>
      <c r="FSF15" s="11"/>
      <c r="FSG15" s="11"/>
      <c r="FSH15" s="11"/>
      <c r="FSI15" s="11"/>
      <c r="FSJ15" s="11"/>
      <c r="FSK15" s="11"/>
      <c r="FSL15" s="11"/>
      <c r="FSM15" s="11"/>
      <c r="FSN15" s="11"/>
      <c r="FSO15" s="11"/>
      <c r="FSP15" s="11"/>
      <c r="FSQ15" s="11"/>
      <c r="FSR15" s="11"/>
      <c r="FSS15" s="11"/>
      <c r="FST15" s="11"/>
      <c r="FSU15" s="11"/>
      <c r="FSV15" s="11"/>
      <c r="FSW15" s="11"/>
      <c r="FSX15" s="11"/>
      <c r="FSY15" s="11"/>
      <c r="FSZ15" s="11"/>
      <c r="FTA15" s="11"/>
      <c r="FTB15" s="11"/>
      <c r="FTC15" s="11"/>
      <c r="FTD15" s="11"/>
      <c r="FTE15" s="11"/>
      <c r="FTF15" s="11"/>
      <c r="FTG15" s="11"/>
      <c r="FTH15" s="11"/>
      <c r="FTI15" s="11"/>
      <c r="FTJ15" s="11"/>
      <c r="FTK15" s="11"/>
      <c r="FTL15" s="11"/>
      <c r="FTM15" s="11"/>
      <c r="FTN15" s="11"/>
      <c r="FTO15" s="11"/>
      <c r="FTP15" s="11"/>
      <c r="FTQ15" s="11"/>
      <c r="FTR15" s="11"/>
      <c r="FTS15" s="11"/>
      <c r="FTT15" s="11"/>
      <c r="FTU15" s="11"/>
      <c r="FTV15" s="11"/>
      <c r="FTW15" s="11"/>
      <c r="FTX15" s="11"/>
      <c r="FTY15" s="11"/>
      <c r="FTZ15" s="11"/>
      <c r="FUA15" s="11"/>
      <c r="FUB15" s="11"/>
      <c r="FUC15" s="11"/>
      <c r="FUD15" s="11"/>
      <c r="FUE15" s="11"/>
      <c r="FUF15" s="11"/>
      <c r="FUG15" s="11"/>
      <c r="FUH15" s="11"/>
      <c r="FUI15" s="11"/>
      <c r="FUJ15" s="11"/>
      <c r="FUK15" s="11"/>
      <c r="FUL15" s="11"/>
      <c r="FUM15" s="11"/>
      <c r="FUN15" s="11"/>
      <c r="FUO15" s="11"/>
      <c r="FUP15" s="11"/>
      <c r="FUQ15" s="11"/>
      <c r="FUR15" s="11"/>
      <c r="FUS15" s="11"/>
      <c r="FUT15" s="11"/>
      <c r="FUU15" s="11"/>
      <c r="FUV15" s="11"/>
      <c r="FUW15" s="11"/>
      <c r="FUX15" s="11"/>
      <c r="FUY15" s="11"/>
      <c r="FUZ15" s="11"/>
      <c r="FVA15" s="11"/>
      <c r="FVB15" s="11"/>
      <c r="FVC15" s="11"/>
      <c r="FVD15" s="11"/>
      <c r="FVE15" s="11"/>
      <c r="FVF15" s="11"/>
      <c r="FVG15" s="11"/>
      <c r="FVH15" s="11"/>
      <c r="FVI15" s="11"/>
      <c r="FVJ15" s="11"/>
      <c r="FVK15" s="11"/>
      <c r="FVL15" s="11"/>
      <c r="FVM15" s="11"/>
      <c r="FVN15" s="11"/>
      <c r="FVO15" s="11"/>
      <c r="FVP15" s="11"/>
      <c r="FVQ15" s="11"/>
      <c r="FVR15" s="11"/>
      <c r="FVS15" s="11"/>
      <c r="FVT15" s="11"/>
      <c r="FVU15" s="11"/>
      <c r="FVV15" s="11"/>
      <c r="FVW15" s="11"/>
      <c r="FVX15" s="11"/>
      <c r="FVY15" s="11"/>
      <c r="FVZ15" s="11"/>
      <c r="FWA15" s="11"/>
      <c r="FWB15" s="11"/>
      <c r="FWC15" s="11"/>
      <c r="FWD15" s="11"/>
      <c r="FWE15" s="11"/>
      <c r="FWF15" s="11"/>
      <c r="FWG15" s="11"/>
      <c r="FWH15" s="11"/>
      <c r="FWI15" s="11"/>
      <c r="FWJ15" s="11"/>
      <c r="FWK15" s="11"/>
      <c r="FWL15" s="11"/>
      <c r="FWM15" s="11"/>
      <c r="FWN15" s="11"/>
      <c r="FWO15" s="11"/>
      <c r="FWP15" s="11"/>
      <c r="FWQ15" s="11"/>
      <c r="FWR15" s="11"/>
      <c r="FWS15" s="11"/>
      <c r="FWT15" s="11"/>
      <c r="FWU15" s="11"/>
      <c r="FWV15" s="11"/>
      <c r="FWW15" s="11"/>
      <c r="FWX15" s="11"/>
      <c r="FWY15" s="11"/>
      <c r="FWZ15" s="11"/>
      <c r="FXA15" s="11"/>
      <c r="FXB15" s="11"/>
      <c r="FXC15" s="11"/>
      <c r="FXD15" s="11"/>
      <c r="FXE15" s="11"/>
      <c r="FXF15" s="11"/>
      <c r="FXG15" s="11"/>
      <c r="FXH15" s="11"/>
      <c r="FXI15" s="11"/>
      <c r="FXJ15" s="11"/>
      <c r="FXK15" s="11"/>
      <c r="FXL15" s="11"/>
      <c r="FXM15" s="11"/>
      <c r="FXN15" s="11"/>
      <c r="FXO15" s="11"/>
      <c r="FXP15" s="11"/>
      <c r="FXQ15" s="11"/>
      <c r="FXR15" s="11"/>
      <c r="FXS15" s="11"/>
      <c r="FXT15" s="11"/>
      <c r="FXU15" s="11"/>
      <c r="FXV15" s="11"/>
      <c r="FXW15" s="11"/>
      <c r="FXX15" s="11"/>
      <c r="FXY15" s="11"/>
      <c r="FXZ15" s="11"/>
      <c r="FYA15" s="11"/>
      <c r="FYB15" s="11"/>
      <c r="FYC15" s="11"/>
      <c r="FYD15" s="11"/>
      <c r="FYE15" s="11"/>
      <c r="FYF15" s="11"/>
      <c r="FYG15" s="11"/>
      <c r="FYH15" s="11"/>
      <c r="FYI15" s="11"/>
      <c r="FYJ15" s="11"/>
      <c r="FYK15" s="11"/>
      <c r="FYL15" s="11"/>
      <c r="FYM15" s="11"/>
      <c r="FYN15" s="11"/>
      <c r="FYO15" s="11"/>
      <c r="FYP15" s="11"/>
      <c r="FYQ15" s="11"/>
      <c r="FYR15" s="11"/>
      <c r="FYS15" s="11"/>
      <c r="FYT15" s="11"/>
      <c r="FYU15" s="11"/>
      <c r="FYV15" s="11"/>
      <c r="FYW15" s="11"/>
      <c r="FYX15" s="11"/>
      <c r="FYY15" s="11"/>
      <c r="FYZ15" s="11"/>
      <c r="FZA15" s="11"/>
      <c r="FZB15" s="11"/>
      <c r="FZC15" s="11"/>
      <c r="FZD15" s="11"/>
      <c r="FZE15" s="11"/>
      <c r="FZF15" s="11"/>
      <c r="FZG15" s="11"/>
      <c r="FZH15" s="11"/>
      <c r="FZI15" s="11"/>
      <c r="FZJ15" s="11"/>
      <c r="FZK15" s="11"/>
      <c r="FZL15" s="11"/>
      <c r="FZM15" s="11"/>
      <c r="FZN15" s="11"/>
      <c r="FZO15" s="11"/>
      <c r="FZP15" s="11"/>
      <c r="FZQ15" s="11"/>
      <c r="FZR15" s="11"/>
      <c r="FZS15" s="11"/>
      <c r="FZT15" s="11"/>
      <c r="FZU15" s="11"/>
      <c r="FZV15" s="11"/>
      <c r="FZW15" s="11"/>
      <c r="FZX15" s="11"/>
      <c r="FZY15" s="11"/>
      <c r="FZZ15" s="11"/>
      <c r="GAA15" s="11"/>
      <c r="GAB15" s="11"/>
      <c r="GAC15" s="11"/>
      <c r="GAD15" s="11"/>
      <c r="GAE15" s="11"/>
      <c r="GAF15" s="11"/>
      <c r="GAG15" s="11"/>
      <c r="GAH15" s="11"/>
      <c r="GAI15" s="11"/>
      <c r="GAJ15" s="11"/>
      <c r="GAK15" s="11"/>
      <c r="GAL15" s="11"/>
      <c r="GAM15" s="11"/>
      <c r="GAN15" s="11"/>
      <c r="GAO15" s="11"/>
      <c r="GAP15" s="11"/>
      <c r="GAQ15" s="11"/>
      <c r="GAR15" s="11"/>
      <c r="GAS15" s="11"/>
      <c r="GAT15" s="11"/>
      <c r="GAU15" s="11"/>
      <c r="GAV15" s="11"/>
      <c r="GAW15" s="11"/>
      <c r="GAX15" s="11"/>
      <c r="GAY15" s="11"/>
      <c r="GAZ15" s="11"/>
      <c r="GBA15" s="11"/>
      <c r="GBB15" s="11"/>
      <c r="GBC15" s="11"/>
      <c r="GBD15" s="11"/>
      <c r="GBE15" s="11"/>
      <c r="GBF15" s="11"/>
      <c r="GBG15" s="11"/>
      <c r="GBH15" s="11"/>
      <c r="GBI15" s="11"/>
      <c r="GBJ15" s="11"/>
      <c r="GBK15" s="11"/>
      <c r="GBL15" s="11"/>
      <c r="GBM15" s="11"/>
      <c r="GBN15" s="11"/>
      <c r="GBO15" s="11"/>
      <c r="GBP15" s="11"/>
      <c r="GBQ15" s="11"/>
      <c r="GBR15" s="11"/>
      <c r="GBS15" s="11"/>
      <c r="GBT15" s="11"/>
      <c r="GBU15" s="11"/>
      <c r="GBV15" s="11"/>
      <c r="GBW15" s="11"/>
      <c r="GBX15" s="11"/>
      <c r="GBY15" s="11"/>
      <c r="GBZ15" s="11"/>
      <c r="GCA15" s="11"/>
      <c r="GCB15" s="11"/>
      <c r="GCC15" s="11"/>
      <c r="GCD15" s="11"/>
      <c r="GCE15" s="11"/>
      <c r="GCF15" s="11"/>
      <c r="GCG15" s="11"/>
      <c r="GCH15" s="11"/>
      <c r="GCI15" s="11"/>
      <c r="GCJ15" s="11"/>
      <c r="GCK15" s="11"/>
      <c r="GCL15" s="11"/>
      <c r="GCM15" s="11"/>
      <c r="GCN15" s="11"/>
      <c r="GCO15" s="11"/>
      <c r="GCP15" s="11"/>
      <c r="GCQ15" s="11"/>
      <c r="GCR15" s="11"/>
      <c r="GCS15" s="11"/>
      <c r="GCT15" s="11"/>
      <c r="GCU15" s="11"/>
      <c r="GCV15" s="11"/>
      <c r="GCW15" s="11"/>
      <c r="GCX15" s="11"/>
      <c r="GCY15" s="11"/>
      <c r="GCZ15" s="11"/>
      <c r="GDA15" s="11"/>
      <c r="GDB15" s="11"/>
      <c r="GDC15" s="11"/>
      <c r="GDD15" s="11"/>
      <c r="GDE15" s="11"/>
      <c r="GDF15" s="11"/>
      <c r="GDG15" s="11"/>
      <c r="GDH15" s="11"/>
      <c r="GDI15" s="11"/>
      <c r="GDJ15" s="11"/>
      <c r="GDK15" s="11"/>
      <c r="GDL15" s="11"/>
      <c r="GDM15" s="11"/>
      <c r="GDN15" s="11"/>
      <c r="GDO15" s="11"/>
      <c r="GDP15" s="11"/>
      <c r="GDQ15" s="11"/>
      <c r="GDR15" s="11"/>
      <c r="GDS15" s="11"/>
      <c r="GDT15" s="11"/>
      <c r="GDU15" s="11"/>
      <c r="GDV15" s="11"/>
      <c r="GDW15" s="11"/>
      <c r="GDX15" s="11"/>
      <c r="GDY15" s="11"/>
      <c r="GDZ15" s="11"/>
      <c r="GEA15" s="11"/>
      <c r="GEB15" s="11"/>
      <c r="GEC15" s="11"/>
      <c r="GED15" s="11"/>
      <c r="GEE15" s="11"/>
      <c r="GEF15" s="11"/>
      <c r="GEG15" s="11"/>
      <c r="GEH15" s="11"/>
      <c r="GEI15" s="11"/>
      <c r="GEJ15" s="11"/>
      <c r="GEK15" s="11"/>
      <c r="GEL15" s="11"/>
      <c r="GEM15" s="11"/>
      <c r="GEN15" s="11"/>
      <c r="GEO15" s="11"/>
      <c r="GEP15" s="11"/>
      <c r="GEQ15" s="11"/>
      <c r="GER15" s="11"/>
      <c r="GES15" s="11"/>
      <c r="GET15" s="11"/>
      <c r="GEU15" s="11"/>
      <c r="GEV15" s="11"/>
      <c r="GEW15" s="11"/>
      <c r="GEX15" s="11"/>
      <c r="GEY15" s="11"/>
      <c r="GEZ15" s="11"/>
      <c r="GFA15" s="11"/>
      <c r="GFB15" s="11"/>
      <c r="GFC15" s="11"/>
      <c r="GFD15" s="11"/>
      <c r="GFE15" s="11"/>
      <c r="GFF15" s="11"/>
      <c r="GFG15" s="11"/>
      <c r="GFH15" s="11"/>
      <c r="GFI15" s="11"/>
      <c r="GFJ15" s="11"/>
      <c r="GFK15" s="11"/>
      <c r="GFL15" s="11"/>
      <c r="GFM15" s="11"/>
      <c r="GFN15" s="11"/>
      <c r="GFO15" s="11"/>
      <c r="GFP15" s="11"/>
      <c r="GFQ15" s="11"/>
      <c r="GFR15" s="11"/>
      <c r="GFS15" s="11"/>
      <c r="GFT15" s="11"/>
      <c r="GFU15" s="11"/>
      <c r="GFV15" s="11"/>
      <c r="GFW15" s="11"/>
      <c r="GFX15" s="11"/>
      <c r="GFY15" s="11"/>
      <c r="GFZ15" s="11"/>
      <c r="GGA15" s="11"/>
      <c r="GGB15" s="11"/>
      <c r="GGC15" s="11"/>
      <c r="GGD15" s="11"/>
      <c r="GGE15" s="11"/>
      <c r="GGF15" s="11"/>
      <c r="GGG15" s="11"/>
      <c r="GGH15" s="11"/>
      <c r="GGI15" s="11"/>
      <c r="GGJ15" s="11"/>
      <c r="GGK15" s="11"/>
      <c r="GGL15" s="11"/>
      <c r="GGM15" s="11"/>
      <c r="GGN15" s="11"/>
      <c r="GGO15" s="11"/>
      <c r="GGP15" s="11"/>
      <c r="GGQ15" s="11"/>
      <c r="GGR15" s="11"/>
      <c r="GGS15" s="11"/>
      <c r="GGT15" s="11"/>
      <c r="GGU15" s="11"/>
      <c r="GGV15" s="11"/>
      <c r="GGW15" s="11"/>
      <c r="GGX15" s="11"/>
      <c r="GGY15" s="11"/>
      <c r="GGZ15" s="11"/>
      <c r="GHA15" s="11"/>
      <c r="GHB15" s="11"/>
      <c r="GHC15" s="11"/>
      <c r="GHD15" s="11"/>
      <c r="GHE15" s="11"/>
      <c r="GHF15" s="11"/>
      <c r="GHG15" s="11"/>
      <c r="GHH15" s="11"/>
      <c r="GHI15" s="11"/>
      <c r="GHJ15" s="11"/>
      <c r="GHK15" s="11"/>
      <c r="GHL15" s="11"/>
      <c r="GHM15" s="11"/>
      <c r="GHN15" s="11"/>
      <c r="GHO15" s="11"/>
      <c r="GHP15" s="11"/>
      <c r="GHQ15" s="11"/>
      <c r="GHR15" s="11"/>
      <c r="GHS15" s="11"/>
      <c r="GHT15" s="11"/>
      <c r="GHU15" s="11"/>
      <c r="GHV15" s="11"/>
      <c r="GHW15" s="11"/>
      <c r="GHX15" s="11"/>
      <c r="GHY15" s="11"/>
      <c r="GHZ15" s="11"/>
      <c r="GIA15" s="11"/>
      <c r="GIB15" s="11"/>
      <c r="GIC15" s="11"/>
      <c r="GID15" s="11"/>
      <c r="GIE15" s="11"/>
      <c r="GIF15" s="11"/>
      <c r="GIG15" s="11"/>
      <c r="GIH15" s="11"/>
      <c r="GII15" s="11"/>
      <c r="GIJ15" s="11"/>
      <c r="GIK15" s="11"/>
      <c r="GIL15" s="11"/>
      <c r="GIM15" s="11"/>
      <c r="GIN15" s="11"/>
      <c r="GIO15" s="11"/>
      <c r="GIP15" s="11"/>
      <c r="GIQ15" s="11"/>
      <c r="GIR15" s="11"/>
      <c r="GIS15" s="11"/>
      <c r="GIT15" s="11"/>
      <c r="GIU15" s="11"/>
      <c r="GIV15" s="11"/>
      <c r="GIW15" s="11"/>
      <c r="GIX15" s="11"/>
      <c r="GIY15" s="11"/>
      <c r="GIZ15" s="11"/>
      <c r="GJA15" s="11"/>
      <c r="GJB15" s="11"/>
      <c r="GJC15" s="11"/>
      <c r="GJD15" s="11"/>
      <c r="GJE15" s="11"/>
      <c r="GJF15" s="11"/>
      <c r="GJG15" s="11"/>
      <c r="GJH15" s="11"/>
      <c r="GJI15" s="11"/>
      <c r="GJJ15" s="11"/>
      <c r="GJK15" s="11"/>
      <c r="GJL15" s="11"/>
      <c r="GJM15" s="11"/>
      <c r="GJN15" s="11"/>
      <c r="GJO15" s="11"/>
      <c r="GJP15" s="11"/>
      <c r="GJQ15" s="11"/>
      <c r="GJR15" s="11"/>
      <c r="GJS15" s="11"/>
      <c r="GJT15" s="11"/>
      <c r="GJU15" s="11"/>
      <c r="GJV15" s="11"/>
      <c r="GJW15" s="11"/>
      <c r="GJX15" s="11"/>
      <c r="GJY15" s="11"/>
      <c r="GJZ15" s="11"/>
      <c r="GKA15" s="11"/>
      <c r="GKB15" s="11"/>
      <c r="GKC15" s="11"/>
      <c r="GKD15" s="11"/>
      <c r="GKE15" s="11"/>
      <c r="GKF15" s="11"/>
      <c r="GKG15" s="11"/>
      <c r="GKH15" s="11"/>
      <c r="GKI15" s="11"/>
      <c r="GKJ15" s="11"/>
      <c r="GKK15" s="11"/>
      <c r="GKL15" s="11"/>
      <c r="GKM15" s="11"/>
      <c r="GKN15" s="11"/>
      <c r="GKO15" s="11"/>
      <c r="GKP15" s="11"/>
      <c r="GKQ15" s="11"/>
      <c r="GKR15" s="11"/>
      <c r="GKS15" s="11"/>
      <c r="GKT15" s="11"/>
      <c r="GKU15" s="11"/>
      <c r="GKV15" s="11"/>
      <c r="GKW15" s="11"/>
      <c r="GKX15" s="11"/>
      <c r="GKY15" s="11"/>
      <c r="GKZ15" s="11"/>
      <c r="GLA15" s="11"/>
      <c r="GLB15" s="11"/>
      <c r="GLC15" s="11"/>
      <c r="GLD15" s="11"/>
      <c r="GLE15" s="11"/>
      <c r="GLF15" s="11"/>
      <c r="GLG15" s="11"/>
      <c r="GLH15" s="11"/>
      <c r="GLI15" s="11"/>
      <c r="GLJ15" s="11"/>
      <c r="GLK15" s="11"/>
      <c r="GLL15" s="11"/>
      <c r="GLM15" s="11"/>
      <c r="GLN15" s="11"/>
      <c r="GLO15" s="11"/>
      <c r="GLP15" s="11"/>
      <c r="GLQ15" s="11"/>
      <c r="GLR15" s="11"/>
      <c r="GLS15" s="11"/>
      <c r="GLT15" s="11"/>
      <c r="GLU15" s="11"/>
      <c r="GLV15" s="11"/>
      <c r="GLW15" s="11"/>
      <c r="GLX15" s="11"/>
      <c r="GLY15" s="11"/>
      <c r="GLZ15" s="11"/>
      <c r="GMA15" s="11"/>
      <c r="GMB15" s="11"/>
      <c r="GMC15" s="11"/>
      <c r="GMD15" s="11"/>
      <c r="GME15" s="11"/>
      <c r="GMF15" s="11"/>
      <c r="GMG15" s="11"/>
      <c r="GMH15" s="11"/>
      <c r="GMI15" s="11"/>
      <c r="GMJ15" s="11"/>
      <c r="GMK15" s="11"/>
      <c r="GML15" s="11"/>
      <c r="GMM15" s="11"/>
      <c r="GMN15" s="11"/>
      <c r="GMO15" s="11"/>
      <c r="GMP15" s="11"/>
      <c r="GMQ15" s="11"/>
      <c r="GMR15" s="11"/>
      <c r="GMS15" s="11"/>
      <c r="GMT15" s="11"/>
      <c r="GMU15" s="11"/>
      <c r="GMV15" s="11"/>
      <c r="GMW15" s="11"/>
      <c r="GMX15" s="11"/>
      <c r="GMY15" s="11"/>
      <c r="GMZ15" s="11"/>
      <c r="GNA15" s="11"/>
      <c r="GNB15" s="11"/>
      <c r="GNC15" s="11"/>
      <c r="GND15" s="11"/>
      <c r="GNE15" s="11"/>
      <c r="GNF15" s="11"/>
      <c r="GNG15" s="11"/>
      <c r="GNH15" s="11"/>
      <c r="GNI15" s="11"/>
      <c r="GNJ15" s="11"/>
      <c r="GNK15" s="11"/>
      <c r="GNL15" s="11"/>
      <c r="GNM15" s="11"/>
      <c r="GNN15" s="11"/>
      <c r="GNO15" s="11"/>
      <c r="GNP15" s="11"/>
      <c r="GNQ15" s="11"/>
      <c r="GNR15" s="11"/>
      <c r="GNS15" s="11"/>
      <c r="GNT15" s="11"/>
      <c r="GNU15" s="11"/>
      <c r="GNV15" s="11"/>
      <c r="GNW15" s="11"/>
      <c r="GNX15" s="11"/>
      <c r="GNY15" s="11"/>
      <c r="GNZ15" s="11"/>
      <c r="GOA15" s="11"/>
      <c r="GOB15" s="11"/>
      <c r="GOC15" s="11"/>
      <c r="GOD15" s="11"/>
      <c r="GOE15" s="11"/>
      <c r="GOF15" s="11"/>
      <c r="GOG15" s="11"/>
      <c r="GOH15" s="11"/>
      <c r="GOI15" s="11"/>
      <c r="GOJ15" s="11"/>
      <c r="GOK15" s="11"/>
      <c r="GOL15" s="11"/>
      <c r="GOM15" s="11"/>
      <c r="GON15" s="11"/>
      <c r="GOO15" s="11"/>
      <c r="GOP15" s="11"/>
      <c r="GOQ15" s="11"/>
      <c r="GOR15" s="11"/>
      <c r="GOS15" s="11"/>
      <c r="GOT15" s="11"/>
      <c r="GOU15" s="11"/>
      <c r="GOV15" s="11"/>
      <c r="GOW15" s="11"/>
      <c r="GOX15" s="11"/>
      <c r="GOY15" s="11"/>
      <c r="GOZ15" s="11"/>
      <c r="GPA15" s="11"/>
      <c r="GPB15" s="11"/>
      <c r="GPC15" s="11"/>
      <c r="GPD15" s="11"/>
      <c r="GPE15" s="11"/>
      <c r="GPF15" s="11"/>
      <c r="GPG15" s="11"/>
      <c r="GPH15" s="11"/>
      <c r="GPI15" s="11"/>
      <c r="GPJ15" s="11"/>
      <c r="GPK15" s="11"/>
      <c r="GPL15" s="11"/>
      <c r="GPM15" s="11"/>
      <c r="GPN15" s="11"/>
      <c r="GPO15" s="11"/>
      <c r="GPP15" s="11"/>
      <c r="GPQ15" s="11"/>
      <c r="GPR15" s="11"/>
      <c r="GPS15" s="11"/>
      <c r="GPT15" s="11"/>
      <c r="GPU15" s="11"/>
      <c r="GPV15" s="11"/>
      <c r="GPW15" s="11"/>
      <c r="GPX15" s="11"/>
      <c r="GPY15" s="11"/>
      <c r="GPZ15" s="11"/>
      <c r="GQA15" s="11"/>
      <c r="GQB15" s="11"/>
      <c r="GQC15" s="11"/>
      <c r="GQD15" s="11"/>
      <c r="GQE15" s="11"/>
      <c r="GQF15" s="11"/>
      <c r="GQG15" s="11"/>
      <c r="GQH15" s="11"/>
      <c r="GQI15" s="11"/>
      <c r="GQJ15" s="11"/>
      <c r="GQK15" s="11"/>
      <c r="GQL15" s="11"/>
      <c r="GQM15" s="11"/>
      <c r="GQN15" s="11"/>
      <c r="GQO15" s="11"/>
      <c r="GQP15" s="11"/>
      <c r="GQQ15" s="11"/>
      <c r="GQR15" s="11"/>
      <c r="GQS15" s="11"/>
      <c r="GQT15" s="11"/>
      <c r="GQU15" s="11"/>
      <c r="GQV15" s="11"/>
      <c r="GQW15" s="11"/>
      <c r="GQX15" s="11"/>
      <c r="GQY15" s="11"/>
      <c r="GQZ15" s="11"/>
      <c r="GRA15" s="11"/>
      <c r="GRB15" s="11"/>
      <c r="GRC15" s="11"/>
      <c r="GRD15" s="11"/>
      <c r="GRE15" s="11"/>
      <c r="GRF15" s="11"/>
      <c r="GRG15" s="11"/>
      <c r="GRH15" s="11"/>
      <c r="GRI15" s="11"/>
      <c r="GRJ15" s="11"/>
      <c r="GRK15" s="11"/>
      <c r="GRL15" s="11"/>
      <c r="GRM15" s="11"/>
      <c r="GRN15" s="11"/>
      <c r="GRO15" s="11"/>
      <c r="GRP15" s="11"/>
      <c r="GRQ15" s="11"/>
      <c r="GRR15" s="11"/>
      <c r="GRS15" s="11"/>
      <c r="GRT15" s="11"/>
      <c r="GRU15" s="11"/>
      <c r="GRV15" s="11"/>
      <c r="GRW15" s="11"/>
      <c r="GRX15" s="11"/>
      <c r="GRY15" s="11"/>
      <c r="GRZ15" s="11"/>
      <c r="GSA15" s="11"/>
      <c r="GSB15" s="11"/>
      <c r="GSC15" s="11"/>
      <c r="GSD15" s="11"/>
      <c r="GSE15" s="11"/>
      <c r="GSF15" s="11"/>
      <c r="GSG15" s="11"/>
      <c r="GSH15" s="11"/>
      <c r="GSI15" s="11"/>
      <c r="GSJ15" s="11"/>
      <c r="GSK15" s="11"/>
      <c r="GSL15" s="11"/>
      <c r="GSM15" s="11"/>
      <c r="GSN15" s="11"/>
      <c r="GSO15" s="11"/>
      <c r="GSP15" s="11"/>
      <c r="GSQ15" s="11"/>
      <c r="GSR15" s="11"/>
      <c r="GSS15" s="11"/>
      <c r="GST15" s="11"/>
      <c r="GSU15" s="11"/>
      <c r="GSV15" s="11"/>
      <c r="GSW15" s="11"/>
      <c r="GSX15" s="11"/>
      <c r="GSY15" s="11"/>
      <c r="GSZ15" s="11"/>
      <c r="GTA15" s="11"/>
      <c r="GTB15" s="11"/>
      <c r="GTC15" s="11"/>
      <c r="GTD15" s="11"/>
      <c r="GTE15" s="11"/>
      <c r="GTF15" s="11"/>
      <c r="GTG15" s="11"/>
      <c r="GTH15" s="11"/>
      <c r="GTI15" s="11"/>
      <c r="GTJ15" s="11"/>
      <c r="GTK15" s="11"/>
      <c r="GTL15" s="11"/>
      <c r="GTM15" s="11"/>
      <c r="GTN15" s="11"/>
      <c r="GTO15" s="11"/>
      <c r="GTP15" s="11"/>
      <c r="GTQ15" s="11"/>
      <c r="GTR15" s="11"/>
      <c r="GTS15" s="11"/>
      <c r="GTT15" s="11"/>
      <c r="GTU15" s="11"/>
      <c r="GTV15" s="11"/>
      <c r="GTW15" s="11"/>
      <c r="GTX15" s="11"/>
      <c r="GTY15" s="11"/>
      <c r="GTZ15" s="11"/>
      <c r="GUA15" s="11"/>
      <c r="GUB15" s="11"/>
      <c r="GUC15" s="11"/>
      <c r="GUD15" s="11"/>
      <c r="GUE15" s="11"/>
      <c r="GUF15" s="11"/>
      <c r="GUG15" s="11"/>
      <c r="GUH15" s="11"/>
      <c r="GUI15" s="11"/>
      <c r="GUJ15" s="11"/>
      <c r="GUK15" s="11"/>
      <c r="GUL15" s="11"/>
      <c r="GUM15" s="11"/>
      <c r="GUN15" s="11"/>
      <c r="GUO15" s="11"/>
      <c r="GUP15" s="11"/>
      <c r="GUQ15" s="11"/>
      <c r="GUR15" s="11"/>
      <c r="GUS15" s="11"/>
      <c r="GUT15" s="11"/>
      <c r="GUU15" s="11"/>
      <c r="GUV15" s="11"/>
      <c r="GUW15" s="11"/>
      <c r="GUX15" s="11"/>
      <c r="GUY15" s="11"/>
      <c r="GUZ15" s="11"/>
      <c r="GVA15" s="11"/>
      <c r="GVB15" s="11"/>
      <c r="GVC15" s="11"/>
      <c r="GVD15" s="11"/>
      <c r="GVE15" s="11"/>
      <c r="GVF15" s="11"/>
      <c r="GVG15" s="11"/>
      <c r="GVH15" s="11"/>
      <c r="GVI15" s="11"/>
      <c r="GVJ15" s="11"/>
      <c r="GVK15" s="11"/>
      <c r="GVL15" s="11"/>
      <c r="GVM15" s="11"/>
      <c r="GVN15" s="11"/>
      <c r="GVO15" s="11"/>
      <c r="GVP15" s="11"/>
      <c r="GVQ15" s="11"/>
      <c r="GVR15" s="11"/>
      <c r="GVS15" s="11"/>
      <c r="GVT15" s="11"/>
      <c r="GVU15" s="11"/>
      <c r="GVV15" s="11"/>
      <c r="GVW15" s="11"/>
      <c r="GVX15" s="11"/>
      <c r="GVY15" s="11"/>
      <c r="GVZ15" s="11"/>
      <c r="GWA15" s="11"/>
      <c r="GWB15" s="11"/>
      <c r="GWC15" s="11"/>
      <c r="GWD15" s="11"/>
      <c r="GWE15" s="11"/>
      <c r="GWF15" s="11"/>
      <c r="GWG15" s="11"/>
      <c r="GWH15" s="11"/>
      <c r="GWI15" s="11"/>
      <c r="GWJ15" s="11"/>
      <c r="GWK15" s="11"/>
      <c r="GWL15" s="11"/>
      <c r="GWM15" s="11"/>
      <c r="GWN15" s="11"/>
      <c r="GWO15" s="11"/>
      <c r="GWP15" s="11"/>
      <c r="GWQ15" s="11"/>
      <c r="GWR15" s="11"/>
      <c r="GWS15" s="11"/>
      <c r="GWT15" s="11"/>
      <c r="GWU15" s="11"/>
      <c r="GWV15" s="11"/>
      <c r="GWW15" s="11"/>
      <c r="GWX15" s="11"/>
      <c r="GWY15" s="11"/>
      <c r="GWZ15" s="11"/>
      <c r="GXA15" s="11"/>
      <c r="GXB15" s="11"/>
      <c r="GXC15" s="11"/>
      <c r="GXD15" s="11"/>
      <c r="GXE15" s="11"/>
      <c r="GXF15" s="11"/>
      <c r="GXG15" s="11"/>
      <c r="GXH15" s="11"/>
      <c r="GXI15" s="11"/>
      <c r="GXJ15" s="11"/>
      <c r="GXK15" s="11"/>
      <c r="GXL15" s="11"/>
      <c r="GXM15" s="11"/>
      <c r="GXN15" s="11"/>
      <c r="GXO15" s="11"/>
      <c r="GXP15" s="11"/>
      <c r="GXQ15" s="11"/>
      <c r="GXR15" s="11"/>
      <c r="GXS15" s="11"/>
      <c r="GXT15" s="11"/>
      <c r="GXU15" s="11"/>
      <c r="GXV15" s="11"/>
      <c r="GXW15" s="11"/>
      <c r="GXX15" s="11"/>
      <c r="GXY15" s="11"/>
      <c r="GXZ15" s="11"/>
      <c r="GYA15" s="11"/>
      <c r="GYB15" s="11"/>
      <c r="GYC15" s="11"/>
      <c r="GYD15" s="11"/>
      <c r="GYE15" s="11"/>
      <c r="GYF15" s="11"/>
      <c r="GYG15" s="11"/>
      <c r="GYH15" s="11"/>
      <c r="GYI15" s="11"/>
      <c r="GYJ15" s="11"/>
      <c r="GYK15" s="11"/>
      <c r="GYL15" s="11"/>
      <c r="GYM15" s="11"/>
      <c r="GYN15" s="11"/>
      <c r="GYO15" s="11"/>
      <c r="GYP15" s="11"/>
      <c r="GYQ15" s="11"/>
      <c r="GYR15" s="11"/>
      <c r="GYS15" s="11"/>
      <c r="GYT15" s="11"/>
      <c r="GYU15" s="11"/>
      <c r="GYV15" s="11"/>
      <c r="GYW15" s="11"/>
      <c r="GYX15" s="11"/>
      <c r="GYY15" s="11"/>
      <c r="GYZ15" s="11"/>
      <c r="GZA15" s="11"/>
      <c r="GZB15" s="11"/>
      <c r="GZC15" s="11"/>
      <c r="GZD15" s="11"/>
      <c r="GZE15" s="11"/>
      <c r="GZF15" s="11"/>
      <c r="GZG15" s="11"/>
      <c r="GZH15" s="11"/>
      <c r="GZI15" s="11"/>
      <c r="GZJ15" s="11"/>
      <c r="GZK15" s="11"/>
      <c r="GZL15" s="11"/>
      <c r="GZM15" s="11"/>
      <c r="GZN15" s="11"/>
      <c r="GZO15" s="11"/>
      <c r="GZP15" s="11"/>
      <c r="GZQ15" s="11"/>
      <c r="GZR15" s="11"/>
      <c r="GZS15" s="11"/>
      <c r="GZT15" s="11"/>
      <c r="GZU15" s="11"/>
      <c r="GZV15" s="11"/>
      <c r="GZW15" s="11"/>
      <c r="GZX15" s="11"/>
      <c r="GZY15" s="11"/>
      <c r="GZZ15" s="11"/>
      <c r="HAA15" s="11"/>
      <c r="HAB15" s="11"/>
      <c r="HAC15" s="11"/>
      <c r="HAD15" s="11"/>
      <c r="HAE15" s="11"/>
      <c r="HAF15" s="11"/>
      <c r="HAG15" s="11"/>
      <c r="HAH15" s="11"/>
      <c r="HAI15" s="11"/>
      <c r="HAJ15" s="11"/>
      <c r="HAK15" s="11"/>
      <c r="HAL15" s="11"/>
      <c r="HAM15" s="11"/>
      <c r="HAN15" s="11"/>
      <c r="HAO15" s="11"/>
      <c r="HAP15" s="11"/>
      <c r="HAQ15" s="11"/>
      <c r="HAR15" s="11"/>
      <c r="HAS15" s="11"/>
      <c r="HAT15" s="11"/>
      <c r="HAU15" s="11"/>
      <c r="HAV15" s="11"/>
      <c r="HAW15" s="11"/>
      <c r="HAX15" s="11"/>
      <c r="HAY15" s="11"/>
      <c r="HAZ15" s="11"/>
      <c r="HBA15" s="11"/>
      <c r="HBB15" s="11"/>
      <c r="HBC15" s="11"/>
      <c r="HBD15" s="11"/>
      <c r="HBE15" s="11"/>
      <c r="HBF15" s="11"/>
      <c r="HBG15" s="11"/>
      <c r="HBH15" s="11"/>
      <c r="HBI15" s="11"/>
      <c r="HBJ15" s="11"/>
      <c r="HBK15" s="11"/>
      <c r="HBL15" s="11"/>
      <c r="HBM15" s="11"/>
      <c r="HBN15" s="11"/>
      <c r="HBO15" s="11"/>
      <c r="HBP15" s="11"/>
      <c r="HBQ15" s="11"/>
      <c r="HBR15" s="11"/>
      <c r="HBS15" s="11"/>
      <c r="HBT15" s="11"/>
      <c r="HBU15" s="11"/>
      <c r="HBV15" s="11"/>
      <c r="HBW15" s="11"/>
      <c r="HBX15" s="11"/>
      <c r="HBY15" s="11"/>
      <c r="HBZ15" s="11"/>
      <c r="HCA15" s="11"/>
      <c r="HCB15" s="11"/>
      <c r="HCC15" s="11"/>
      <c r="HCD15" s="11"/>
      <c r="HCE15" s="11"/>
      <c r="HCF15" s="11"/>
      <c r="HCG15" s="11"/>
      <c r="HCH15" s="11"/>
      <c r="HCI15" s="11"/>
      <c r="HCJ15" s="11"/>
      <c r="HCK15" s="11"/>
      <c r="HCL15" s="11"/>
      <c r="HCM15" s="11"/>
      <c r="HCN15" s="11"/>
      <c r="HCO15" s="11"/>
      <c r="HCP15" s="11"/>
      <c r="HCQ15" s="11"/>
      <c r="HCR15" s="11"/>
      <c r="HCS15" s="11"/>
      <c r="HCT15" s="11"/>
      <c r="HCU15" s="11"/>
      <c r="HCV15" s="11"/>
      <c r="HCW15" s="11"/>
      <c r="HCX15" s="11"/>
      <c r="HCY15" s="11"/>
      <c r="HCZ15" s="11"/>
      <c r="HDA15" s="11"/>
      <c r="HDB15" s="11"/>
      <c r="HDC15" s="11"/>
      <c r="HDD15" s="11"/>
      <c r="HDE15" s="11"/>
      <c r="HDF15" s="11"/>
      <c r="HDG15" s="11"/>
      <c r="HDH15" s="11"/>
      <c r="HDI15" s="11"/>
      <c r="HDJ15" s="11"/>
      <c r="HDK15" s="11"/>
      <c r="HDL15" s="11"/>
      <c r="HDM15" s="11"/>
      <c r="HDN15" s="11"/>
      <c r="HDO15" s="11"/>
      <c r="HDP15" s="11"/>
      <c r="HDQ15" s="11"/>
      <c r="HDR15" s="11"/>
      <c r="HDS15" s="11"/>
      <c r="HDT15" s="11"/>
      <c r="HDU15" s="11"/>
      <c r="HDV15" s="11"/>
      <c r="HDW15" s="11"/>
      <c r="HDX15" s="11"/>
      <c r="HDY15" s="11"/>
      <c r="HDZ15" s="11"/>
      <c r="HEA15" s="11"/>
      <c r="HEB15" s="11"/>
      <c r="HEC15" s="11"/>
      <c r="HED15" s="11"/>
      <c r="HEE15" s="11"/>
      <c r="HEF15" s="11"/>
      <c r="HEG15" s="11"/>
      <c r="HEH15" s="11"/>
      <c r="HEI15" s="11"/>
      <c r="HEJ15" s="11"/>
      <c r="HEK15" s="11"/>
      <c r="HEL15" s="11"/>
      <c r="HEM15" s="11"/>
      <c r="HEN15" s="11"/>
      <c r="HEO15" s="11"/>
      <c r="HEP15" s="11"/>
      <c r="HEQ15" s="11"/>
      <c r="HER15" s="11"/>
      <c r="HES15" s="11"/>
      <c r="HET15" s="11"/>
      <c r="HEU15" s="11"/>
      <c r="HEV15" s="11"/>
      <c r="HEW15" s="11"/>
      <c r="HEX15" s="11"/>
      <c r="HEY15" s="11"/>
      <c r="HEZ15" s="11"/>
      <c r="HFA15" s="11"/>
      <c r="HFB15" s="11"/>
      <c r="HFC15" s="11"/>
      <c r="HFD15" s="11"/>
      <c r="HFE15" s="11"/>
      <c r="HFF15" s="11"/>
      <c r="HFG15" s="11"/>
      <c r="HFH15" s="11"/>
      <c r="HFI15" s="11"/>
      <c r="HFJ15" s="11"/>
      <c r="HFK15" s="11"/>
      <c r="HFL15" s="11"/>
      <c r="HFM15" s="11"/>
      <c r="HFN15" s="11"/>
      <c r="HFO15" s="11"/>
      <c r="HFP15" s="11"/>
      <c r="HFQ15" s="11"/>
      <c r="HFR15" s="11"/>
      <c r="HFS15" s="11"/>
      <c r="HFT15" s="11"/>
      <c r="HFU15" s="11"/>
      <c r="HFV15" s="11"/>
      <c r="HFW15" s="11"/>
      <c r="HFX15" s="11"/>
      <c r="HFY15" s="11"/>
      <c r="HFZ15" s="11"/>
      <c r="HGA15" s="11"/>
      <c r="HGB15" s="11"/>
      <c r="HGC15" s="11"/>
      <c r="HGD15" s="11"/>
      <c r="HGE15" s="11"/>
      <c r="HGF15" s="11"/>
      <c r="HGG15" s="11"/>
      <c r="HGH15" s="11"/>
      <c r="HGI15" s="11"/>
      <c r="HGJ15" s="11"/>
      <c r="HGK15" s="11"/>
      <c r="HGL15" s="11"/>
      <c r="HGM15" s="11"/>
      <c r="HGN15" s="11"/>
      <c r="HGO15" s="11"/>
      <c r="HGP15" s="11"/>
      <c r="HGQ15" s="11"/>
      <c r="HGR15" s="11"/>
      <c r="HGS15" s="11"/>
      <c r="HGT15" s="11"/>
      <c r="HGU15" s="11"/>
      <c r="HGV15" s="11"/>
      <c r="HGW15" s="11"/>
      <c r="HGX15" s="11"/>
      <c r="HGY15" s="11"/>
      <c r="HGZ15" s="11"/>
      <c r="HHA15" s="11"/>
      <c r="HHB15" s="11"/>
      <c r="HHC15" s="11"/>
      <c r="HHD15" s="11"/>
      <c r="HHE15" s="11"/>
      <c r="HHF15" s="11"/>
      <c r="HHG15" s="11"/>
      <c r="HHH15" s="11"/>
      <c r="HHI15" s="11"/>
      <c r="HHJ15" s="11"/>
      <c r="HHK15" s="11"/>
      <c r="HHL15" s="11"/>
      <c r="HHM15" s="11"/>
      <c r="HHN15" s="11"/>
      <c r="HHO15" s="11"/>
      <c r="HHP15" s="11"/>
      <c r="HHQ15" s="11"/>
      <c r="HHR15" s="11"/>
      <c r="HHS15" s="11"/>
      <c r="HHT15" s="11"/>
      <c r="HHU15" s="11"/>
      <c r="HHV15" s="11"/>
      <c r="HHW15" s="11"/>
      <c r="HHX15" s="11"/>
      <c r="HHY15" s="11"/>
      <c r="HHZ15" s="11"/>
      <c r="HIA15" s="11"/>
      <c r="HIB15" s="11"/>
      <c r="HIC15" s="11"/>
      <c r="HID15" s="11"/>
      <c r="HIE15" s="11"/>
      <c r="HIF15" s="11"/>
      <c r="HIG15" s="11"/>
      <c r="HIH15" s="11"/>
      <c r="HII15" s="11"/>
      <c r="HIJ15" s="11"/>
      <c r="HIK15" s="11"/>
      <c r="HIL15" s="11"/>
      <c r="HIM15" s="11"/>
      <c r="HIN15" s="11"/>
      <c r="HIO15" s="11"/>
      <c r="HIP15" s="11"/>
      <c r="HIQ15" s="11"/>
      <c r="HIR15" s="11"/>
      <c r="HIS15" s="11"/>
      <c r="HIT15" s="11"/>
      <c r="HIU15" s="11"/>
      <c r="HIV15" s="11"/>
      <c r="HIW15" s="11"/>
      <c r="HIX15" s="11"/>
      <c r="HIY15" s="11"/>
      <c r="HIZ15" s="11"/>
      <c r="HJA15" s="11"/>
      <c r="HJB15" s="11"/>
      <c r="HJC15" s="11"/>
      <c r="HJD15" s="11"/>
      <c r="HJE15" s="11"/>
      <c r="HJF15" s="11"/>
      <c r="HJG15" s="11"/>
      <c r="HJH15" s="11"/>
      <c r="HJI15" s="11"/>
      <c r="HJJ15" s="11"/>
      <c r="HJK15" s="11"/>
      <c r="HJL15" s="11"/>
      <c r="HJM15" s="11"/>
      <c r="HJN15" s="11"/>
      <c r="HJO15" s="11"/>
      <c r="HJP15" s="11"/>
      <c r="HJQ15" s="11"/>
      <c r="HJR15" s="11"/>
      <c r="HJS15" s="11"/>
      <c r="HJT15" s="11"/>
      <c r="HJU15" s="11"/>
      <c r="HJV15" s="11"/>
      <c r="HJW15" s="11"/>
      <c r="HJX15" s="11"/>
      <c r="HJY15" s="11"/>
      <c r="HJZ15" s="11"/>
      <c r="HKA15" s="11"/>
      <c r="HKB15" s="11"/>
      <c r="HKC15" s="11"/>
      <c r="HKD15" s="11"/>
      <c r="HKE15" s="11"/>
      <c r="HKF15" s="11"/>
      <c r="HKG15" s="11"/>
      <c r="HKH15" s="11"/>
      <c r="HKI15" s="11"/>
      <c r="HKJ15" s="11"/>
      <c r="HKK15" s="11"/>
      <c r="HKL15" s="11"/>
      <c r="HKM15" s="11"/>
      <c r="HKN15" s="11"/>
      <c r="HKO15" s="11"/>
      <c r="HKP15" s="11"/>
      <c r="HKQ15" s="11"/>
      <c r="HKR15" s="11"/>
      <c r="HKS15" s="11"/>
      <c r="HKT15" s="11"/>
      <c r="HKU15" s="11"/>
      <c r="HKV15" s="11"/>
      <c r="HKW15" s="11"/>
      <c r="HKX15" s="11"/>
      <c r="HKY15" s="11"/>
      <c r="HKZ15" s="11"/>
      <c r="HLA15" s="11"/>
      <c r="HLB15" s="11"/>
      <c r="HLC15" s="11"/>
      <c r="HLD15" s="11"/>
      <c r="HLE15" s="11"/>
      <c r="HLF15" s="11"/>
      <c r="HLG15" s="11"/>
      <c r="HLH15" s="11"/>
      <c r="HLI15" s="11"/>
      <c r="HLJ15" s="11"/>
      <c r="HLK15" s="11"/>
      <c r="HLL15" s="11"/>
      <c r="HLM15" s="11"/>
      <c r="HLN15" s="11"/>
      <c r="HLO15" s="11"/>
      <c r="HLP15" s="11"/>
      <c r="HLQ15" s="11"/>
      <c r="HLR15" s="11"/>
      <c r="HLS15" s="11"/>
      <c r="HLT15" s="11"/>
      <c r="HLU15" s="11"/>
      <c r="HLV15" s="11"/>
      <c r="HLW15" s="11"/>
      <c r="HLX15" s="11"/>
      <c r="HLY15" s="11"/>
      <c r="HLZ15" s="11"/>
      <c r="HMA15" s="11"/>
      <c r="HMB15" s="11"/>
      <c r="HMC15" s="11"/>
      <c r="HMD15" s="11"/>
      <c r="HME15" s="11"/>
      <c r="HMF15" s="11"/>
      <c r="HMG15" s="11"/>
      <c r="HMH15" s="11"/>
      <c r="HMI15" s="11"/>
      <c r="HMJ15" s="11"/>
      <c r="HMK15" s="11"/>
      <c r="HML15" s="11"/>
      <c r="HMM15" s="11"/>
      <c r="HMN15" s="11"/>
      <c r="HMO15" s="11"/>
      <c r="HMP15" s="11"/>
      <c r="HMQ15" s="11"/>
      <c r="HMR15" s="11"/>
      <c r="HMS15" s="11"/>
      <c r="HMT15" s="11"/>
      <c r="HMU15" s="11"/>
      <c r="HMV15" s="11"/>
      <c r="HMW15" s="11"/>
      <c r="HMX15" s="11"/>
      <c r="HMY15" s="11"/>
      <c r="HMZ15" s="11"/>
      <c r="HNA15" s="11"/>
      <c r="HNB15" s="11"/>
      <c r="HNC15" s="11"/>
      <c r="HND15" s="11"/>
      <c r="HNE15" s="11"/>
      <c r="HNF15" s="11"/>
      <c r="HNG15" s="11"/>
      <c r="HNH15" s="11"/>
      <c r="HNI15" s="11"/>
      <c r="HNJ15" s="11"/>
      <c r="HNK15" s="11"/>
      <c r="HNL15" s="11"/>
      <c r="HNM15" s="11"/>
      <c r="HNN15" s="11"/>
      <c r="HNO15" s="11"/>
      <c r="HNP15" s="11"/>
      <c r="HNQ15" s="11"/>
      <c r="HNR15" s="11"/>
      <c r="HNS15" s="11"/>
      <c r="HNT15" s="11"/>
      <c r="HNU15" s="11"/>
      <c r="HNV15" s="11"/>
      <c r="HNW15" s="11"/>
      <c r="HNX15" s="11"/>
      <c r="HNY15" s="11"/>
      <c r="HNZ15" s="11"/>
      <c r="HOA15" s="11"/>
      <c r="HOB15" s="11"/>
      <c r="HOC15" s="11"/>
      <c r="HOD15" s="11"/>
      <c r="HOE15" s="11"/>
      <c r="HOF15" s="11"/>
      <c r="HOG15" s="11"/>
      <c r="HOH15" s="11"/>
      <c r="HOI15" s="11"/>
      <c r="HOJ15" s="11"/>
      <c r="HOK15" s="11"/>
      <c r="HOL15" s="11"/>
      <c r="HOM15" s="11"/>
      <c r="HON15" s="11"/>
      <c r="HOO15" s="11"/>
      <c r="HOP15" s="11"/>
      <c r="HOQ15" s="11"/>
      <c r="HOR15" s="11"/>
      <c r="HOS15" s="11"/>
      <c r="HOT15" s="11"/>
      <c r="HOU15" s="11"/>
      <c r="HOV15" s="11"/>
      <c r="HOW15" s="11"/>
      <c r="HOX15" s="11"/>
      <c r="HOY15" s="11"/>
      <c r="HOZ15" s="11"/>
      <c r="HPA15" s="11"/>
      <c r="HPB15" s="11"/>
      <c r="HPC15" s="11"/>
      <c r="HPD15" s="11"/>
      <c r="HPE15" s="11"/>
      <c r="HPF15" s="11"/>
      <c r="HPG15" s="11"/>
      <c r="HPH15" s="11"/>
      <c r="HPI15" s="11"/>
      <c r="HPJ15" s="11"/>
      <c r="HPK15" s="11"/>
      <c r="HPL15" s="11"/>
      <c r="HPM15" s="11"/>
      <c r="HPN15" s="11"/>
      <c r="HPO15" s="11"/>
      <c r="HPP15" s="11"/>
      <c r="HPQ15" s="11"/>
      <c r="HPR15" s="11"/>
      <c r="HPS15" s="11"/>
      <c r="HPT15" s="11"/>
      <c r="HPU15" s="11"/>
      <c r="HPV15" s="11"/>
      <c r="HPW15" s="11"/>
      <c r="HPX15" s="11"/>
      <c r="HPY15" s="11"/>
      <c r="HPZ15" s="11"/>
      <c r="HQA15" s="11"/>
      <c r="HQB15" s="11"/>
      <c r="HQC15" s="11"/>
      <c r="HQD15" s="11"/>
      <c r="HQE15" s="11"/>
      <c r="HQF15" s="11"/>
      <c r="HQG15" s="11"/>
      <c r="HQH15" s="11"/>
      <c r="HQI15" s="11"/>
      <c r="HQJ15" s="11"/>
      <c r="HQK15" s="11"/>
      <c r="HQL15" s="11"/>
      <c r="HQM15" s="11"/>
      <c r="HQN15" s="11"/>
      <c r="HQO15" s="11"/>
      <c r="HQP15" s="11"/>
      <c r="HQQ15" s="11"/>
      <c r="HQR15" s="11"/>
      <c r="HQS15" s="11"/>
      <c r="HQT15" s="11"/>
      <c r="HQU15" s="11"/>
      <c r="HQV15" s="11"/>
      <c r="HQW15" s="11"/>
      <c r="HQX15" s="11"/>
      <c r="HQY15" s="11"/>
      <c r="HQZ15" s="11"/>
      <c r="HRA15" s="11"/>
      <c r="HRB15" s="11"/>
      <c r="HRC15" s="11"/>
      <c r="HRD15" s="11"/>
      <c r="HRE15" s="11"/>
      <c r="HRF15" s="11"/>
      <c r="HRG15" s="11"/>
      <c r="HRH15" s="11"/>
      <c r="HRI15" s="11"/>
      <c r="HRJ15" s="11"/>
      <c r="HRK15" s="11"/>
      <c r="HRL15" s="11"/>
      <c r="HRM15" s="11"/>
      <c r="HRN15" s="11"/>
      <c r="HRO15" s="11"/>
      <c r="HRP15" s="11"/>
      <c r="HRQ15" s="11"/>
      <c r="HRR15" s="11"/>
      <c r="HRS15" s="11"/>
      <c r="HRT15" s="11"/>
      <c r="HRU15" s="11"/>
      <c r="HRV15" s="11"/>
      <c r="HRW15" s="11"/>
      <c r="HRX15" s="11"/>
      <c r="HRY15" s="11"/>
      <c r="HRZ15" s="11"/>
      <c r="HSA15" s="11"/>
      <c r="HSB15" s="11"/>
      <c r="HSC15" s="11"/>
      <c r="HSD15" s="11"/>
      <c r="HSE15" s="11"/>
      <c r="HSF15" s="11"/>
      <c r="HSG15" s="11"/>
      <c r="HSH15" s="11"/>
      <c r="HSI15" s="11"/>
      <c r="HSJ15" s="11"/>
      <c r="HSK15" s="11"/>
      <c r="HSL15" s="11"/>
      <c r="HSM15" s="11"/>
      <c r="HSN15" s="11"/>
      <c r="HSO15" s="11"/>
      <c r="HSP15" s="11"/>
      <c r="HSQ15" s="11"/>
      <c r="HSR15" s="11"/>
      <c r="HSS15" s="11"/>
      <c r="HST15" s="11"/>
      <c r="HSU15" s="11"/>
      <c r="HSV15" s="11"/>
      <c r="HSW15" s="11"/>
      <c r="HSX15" s="11"/>
      <c r="HSY15" s="11"/>
      <c r="HSZ15" s="11"/>
      <c r="HTA15" s="11"/>
      <c r="HTB15" s="11"/>
      <c r="HTC15" s="11"/>
      <c r="HTD15" s="11"/>
      <c r="HTE15" s="11"/>
      <c r="HTF15" s="11"/>
      <c r="HTG15" s="11"/>
      <c r="HTH15" s="11"/>
      <c r="HTI15" s="11"/>
      <c r="HTJ15" s="11"/>
      <c r="HTK15" s="11"/>
      <c r="HTL15" s="11"/>
      <c r="HTM15" s="11"/>
      <c r="HTN15" s="11"/>
      <c r="HTO15" s="11"/>
      <c r="HTP15" s="11"/>
      <c r="HTQ15" s="11"/>
      <c r="HTR15" s="11"/>
      <c r="HTS15" s="11"/>
      <c r="HTT15" s="11"/>
      <c r="HTU15" s="11"/>
      <c r="HTV15" s="11"/>
      <c r="HTW15" s="11"/>
      <c r="HTX15" s="11"/>
      <c r="HTY15" s="11"/>
      <c r="HTZ15" s="11"/>
      <c r="HUA15" s="11"/>
      <c r="HUB15" s="11"/>
      <c r="HUC15" s="11"/>
      <c r="HUD15" s="11"/>
      <c r="HUE15" s="11"/>
      <c r="HUF15" s="11"/>
      <c r="HUG15" s="11"/>
      <c r="HUH15" s="11"/>
      <c r="HUI15" s="11"/>
      <c r="HUJ15" s="11"/>
      <c r="HUK15" s="11"/>
      <c r="HUL15" s="11"/>
      <c r="HUM15" s="11"/>
      <c r="HUN15" s="11"/>
      <c r="HUO15" s="11"/>
      <c r="HUP15" s="11"/>
      <c r="HUQ15" s="11"/>
      <c r="HUR15" s="11"/>
      <c r="HUS15" s="11"/>
      <c r="HUT15" s="11"/>
      <c r="HUU15" s="11"/>
      <c r="HUV15" s="11"/>
      <c r="HUW15" s="11"/>
      <c r="HUX15" s="11"/>
      <c r="HUY15" s="11"/>
      <c r="HUZ15" s="11"/>
      <c r="HVA15" s="11"/>
      <c r="HVB15" s="11"/>
      <c r="HVC15" s="11"/>
      <c r="HVD15" s="11"/>
      <c r="HVE15" s="11"/>
      <c r="HVF15" s="11"/>
      <c r="HVG15" s="11"/>
      <c r="HVH15" s="11"/>
      <c r="HVI15" s="11"/>
      <c r="HVJ15" s="11"/>
      <c r="HVK15" s="11"/>
      <c r="HVL15" s="11"/>
      <c r="HVM15" s="11"/>
      <c r="HVN15" s="11"/>
      <c r="HVO15" s="11"/>
      <c r="HVP15" s="11"/>
      <c r="HVQ15" s="11"/>
      <c r="HVR15" s="11"/>
      <c r="HVS15" s="11"/>
      <c r="HVT15" s="11"/>
      <c r="HVU15" s="11"/>
      <c r="HVV15" s="11"/>
      <c r="HVW15" s="11"/>
      <c r="HVX15" s="11"/>
      <c r="HVY15" s="11"/>
      <c r="HVZ15" s="11"/>
      <c r="HWA15" s="11"/>
      <c r="HWB15" s="11"/>
      <c r="HWC15" s="11"/>
      <c r="HWD15" s="11"/>
      <c r="HWE15" s="11"/>
      <c r="HWF15" s="11"/>
      <c r="HWG15" s="11"/>
      <c r="HWH15" s="11"/>
      <c r="HWI15" s="11"/>
      <c r="HWJ15" s="11"/>
      <c r="HWK15" s="11"/>
      <c r="HWL15" s="11"/>
      <c r="HWM15" s="11"/>
      <c r="HWN15" s="11"/>
      <c r="HWO15" s="11"/>
      <c r="HWP15" s="11"/>
      <c r="HWQ15" s="11"/>
      <c r="HWR15" s="11"/>
      <c r="HWS15" s="11"/>
      <c r="HWT15" s="11"/>
      <c r="HWU15" s="11"/>
      <c r="HWV15" s="11"/>
      <c r="HWW15" s="11"/>
      <c r="HWX15" s="11"/>
      <c r="HWY15" s="11"/>
      <c r="HWZ15" s="11"/>
      <c r="HXA15" s="11"/>
      <c r="HXB15" s="11"/>
      <c r="HXC15" s="11"/>
      <c r="HXD15" s="11"/>
      <c r="HXE15" s="11"/>
      <c r="HXF15" s="11"/>
      <c r="HXG15" s="11"/>
      <c r="HXH15" s="11"/>
      <c r="HXI15" s="11"/>
      <c r="HXJ15" s="11"/>
      <c r="HXK15" s="11"/>
      <c r="HXL15" s="11"/>
      <c r="HXM15" s="11"/>
      <c r="HXN15" s="11"/>
      <c r="HXO15" s="11"/>
      <c r="HXP15" s="11"/>
      <c r="HXQ15" s="11"/>
      <c r="HXR15" s="11"/>
      <c r="HXS15" s="11"/>
      <c r="HXT15" s="11"/>
      <c r="HXU15" s="11"/>
      <c r="HXV15" s="11"/>
      <c r="HXW15" s="11"/>
      <c r="HXX15" s="11"/>
      <c r="HXY15" s="11"/>
      <c r="HXZ15" s="11"/>
      <c r="HYA15" s="11"/>
      <c r="HYB15" s="11"/>
      <c r="HYC15" s="11"/>
      <c r="HYD15" s="11"/>
      <c r="HYE15" s="11"/>
      <c r="HYF15" s="11"/>
      <c r="HYG15" s="11"/>
      <c r="HYH15" s="11"/>
      <c r="HYI15" s="11"/>
      <c r="HYJ15" s="11"/>
      <c r="HYK15" s="11"/>
      <c r="HYL15" s="11"/>
      <c r="HYM15" s="11"/>
      <c r="HYN15" s="11"/>
      <c r="HYO15" s="11"/>
      <c r="HYP15" s="11"/>
      <c r="HYQ15" s="11"/>
      <c r="HYR15" s="11"/>
      <c r="HYS15" s="11"/>
      <c r="HYT15" s="11"/>
      <c r="HYU15" s="11"/>
      <c r="HYV15" s="11"/>
      <c r="HYW15" s="11"/>
      <c r="HYX15" s="11"/>
      <c r="HYY15" s="11"/>
      <c r="HYZ15" s="11"/>
      <c r="HZA15" s="11"/>
      <c r="HZB15" s="11"/>
      <c r="HZC15" s="11"/>
      <c r="HZD15" s="11"/>
      <c r="HZE15" s="11"/>
      <c r="HZF15" s="11"/>
      <c r="HZG15" s="11"/>
      <c r="HZH15" s="11"/>
      <c r="HZI15" s="11"/>
      <c r="HZJ15" s="11"/>
      <c r="HZK15" s="11"/>
      <c r="HZL15" s="11"/>
      <c r="HZM15" s="11"/>
      <c r="HZN15" s="11"/>
      <c r="HZO15" s="11"/>
      <c r="HZP15" s="11"/>
      <c r="HZQ15" s="11"/>
      <c r="HZR15" s="11"/>
      <c r="HZS15" s="11"/>
      <c r="HZT15" s="11"/>
      <c r="HZU15" s="11"/>
      <c r="HZV15" s="11"/>
      <c r="HZW15" s="11"/>
      <c r="HZX15" s="11"/>
      <c r="HZY15" s="11"/>
      <c r="HZZ15" s="11"/>
      <c r="IAA15" s="11"/>
      <c r="IAB15" s="11"/>
      <c r="IAC15" s="11"/>
      <c r="IAD15" s="11"/>
      <c r="IAE15" s="11"/>
      <c r="IAF15" s="11"/>
      <c r="IAG15" s="11"/>
      <c r="IAH15" s="11"/>
      <c r="IAI15" s="11"/>
      <c r="IAJ15" s="11"/>
      <c r="IAK15" s="11"/>
      <c r="IAL15" s="11"/>
      <c r="IAM15" s="11"/>
      <c r="IAN15" s="11"/>
      <c r="IAO15" s="11"/>
      <c r="IAP15" s="11"/>
      <c r="IAQ15" s="11"/>
      <c r="IAR15" s="11"/>
      <c r="IAS15" s="11"/>
      <c r="IAT15" s="11"/>
      <c r="IAU15" s="11"/>
      <c r="IAV15" s="11"/>
      <c r="IAW15" s="11"/>
      <c r="IAX15" s="11"/>
      <c r="IAY15" s="11"/>
      <c r="IAZ15" s="11"/>
      <c r="IBA15" s="11"/>
      <c r="IBB15" s="11"/>
      <c r="IBC15" s="11"/>
      <c r="IBD15" s="11"/>
      <c r="IBE15" s="11"/>
      <c r="IBF15" s="11"/>
      <c r="IBG15" s="11"/>
      <c r="IBH15" s="11"/>
      <c r="IBI15" s="11"/>
      <c r="IBJ15" s="11"/>
      <c r="IBK15" s="11"/>
      <c r="IBL15" s="11"/>
      <c r="IBM15" s="11"/>
      <c r="IBN15" s="11"/>
      <c r="IBO15" s="11"/>
      <c r="IBP15" s="11"/>
      <c r="IBQ15" s="11"/>
      <c r="IBR15" s="11"/>
      <c r="IBS15" s="11"/>
      <c r="IBT15" s="11"/>
      <c r="IBU15" s="11"/>
      <c r="IBV15" s="11"/>
      <c r="IBW15" s="11"/>
      <c r="IBX15" s="11"/>
      <c r="IBY15" s="11"/>
      <c r="IBZ15" s="11"/>
      <c r="ICA15" s="11"/>
      <c r="ICB15" s="11"/>
      <c r="ICC15" s="11"/>
      <c r="ICD15" s="11"/>
      <c r="ICE15" s="11"/>
      <c r="ICF15" s="11"/>
      <c r="ICG15" s="11"/>
      <c r="ICH15" s="11"/>
      <c r="ICI15" s="11"/>
      <c r="ICJ15" s="11"/>
      <c r="ICK15" s="11"/>
      <c r="ICL15" s="11"/>
      <c r="ICM15" s="11"/>
      <c r="ICN15" s="11"/>
      <c r="ICO15" s="11"/>
      <c r="ICP15" s="11"/>
      <c r="ICQ15" s="11"/>
      <c r="ICR15" s="11"/>
      <c r="ICS15" s="11"/>
      <c r="ICT15" s="11"/>
      <c r="ICU15" s="11"/>
      <c r="ICV15" s="11"/>
      <c r="ICW15" s="11"/>
      <c r="ICX15" s="11"/>
      <c r="ICY15" s="11"/>
      <c r="ICZ15" s="11"/>
      <c r="IDA15" s="11"/>
      <c r="IDB15" s="11"/>
      <c r="IDC15" s="11"/>
      <c r="IDD15" s="11"/>
      <c r="IDE15" s="11"/>
      <c r="IDF15" s="11"/>
      <c r="IDG15" s="11"/>
      <c r="IDH15" s="11"/>
      <c r="IDI15" s="11"/>
      <c r="IDJ15" s="11"/>
      <c r="IDK15" s="11"/>
      <c r="IDL15" s="11"/>
      <c r="IDM15" s="11"/>
      <c r="IDN15" s="11"/>
      <c r="IDO15" s="11"/>
      <c r="IDP15" s="11"/>
      <c r="IDQ15" s="11"/>
      <c r="IDR15" s="11"/>
      <c r="IDS15" s="11"/>
      <c r="IDT15" s="11"/>
      <c r="IDU15" s="11"/>
      <c r="IDV15" s="11"/>
      <c r="IDW15" s="11"/>
      <c r="IDX15" s="11"/>
      <c r="IDY15" s="11"/>
      <c r="IDZ15" s="11"/>
      <c r="IEA15" s="11"/>
      <c r="IEB15" s="11"/>
      <c r="IEC15" s="11"/>
      <c r="IED15" s="11"/>
      <c r="IEE15" s="11"/>
      <c r="IEF15" s="11"/>
      <c r="IEG15" s="11"/>
      <c r="IEH15" s="11"/>
      <c r="IEI15" s="11"/>
      <c r="IEJ15" s="11"/>
      <c r="IEK15" s="11"/>
      <c r="IEL15" s="11"/>
      <c r="IEM15" s="11"/>
      <c r="IEN15" s="11"/>
      <c r="IEO15" s="11"/>
      <c r="IEP15" s="11"/>
      <c r="IEQ15" s="11"/>
      <c r="IER15" s="11"/>
      <c r="IES15" s="11"/>
      <c r="IET15" s="11"/>
      <c r="IEU15" s="11"/>
      <c r="IEV15" s="11"/>
      <c r="IEW15" s="11"/>
      <c r="IEX15" s="11"/>
      <c r="IEY15" s="11"/>
      <c r="IEZ15" s="11"/>
      <c r="IFA15" s="11"/>
      <c r="IFB15" s="11"/>
      <c r="IFC15" s="11"/>
      <c r="IFD15" s="11"/>
      <c r="IFE15" s="11"/>
      <c r="IFF15" s="11"/>
      <c r="IFG15" s="11"/>
      <c r="IFH15" s="11"/>
      <c r="IFI15" s="11"/>
      <c r="IFJ15" s="11"/>
      <c r="IFK15" s="11"/>
      <c r="IFL15" s="11"/>
      <c r="IFM15" s="11"/>
      <c r="IFN15" s="11"/>
      <c r="IFO15" s="11"/>
      <c r="IFP15" s="11"/>
      <c r="IFQ15" s="11"/>
      <c r="IFR15" s="11"/>
      <c r="IFS15" s="11"/>
      <c r="IFT15" s="11"/>
      <c r="IFU15" s="11"/>
      <c r="IFV15" s="11"/>
      <c r="IFW15" s="11"/>
      <c r="IFX15" s="11"/>
      <c r="IFY15" s="11"/>
      <c r="IFZ15" s="11"/>
      <c r="IGA15" s="11"/>
      <c r="IGB15" s="11"/>
      <c r="IGC15" s="11"/>
      <c r="IGD15" s="11"/>
      <c r="IGE15" s="11"/>
      <c r="IGF15" s="11"/>
      <c r="IGG15" s="11"/>
      <c r="IGH15" s="11"/>
      <c r="IGI15" s="11"/>
      <c r="IGJ15" s="11"/>
      <c r="IGK15" s="11"/>
      <c r="IGL15" s="11"/>
      <c r="IGM15" s="11"/>
      <c r="IGN15" s="11"/>
      <c r="IGO15" s="11"/>
      <c r="IGP15" s="11"/>
      <c r="IGQ15" s="11"/>
      <c r="IGR15" s="11"/>
      <c r="IGS15" s="11"/>
      <c r="IGT15" s="11"/>
      <c r="IGU15" s="11"/>
      <c r="IGV15" s="11"/>
      <c r="IGW15" s="11"/>
      <c r="IGX15" s="11"/>
      <c r="IGY15" s="11"/>
      <c r="IGZ15" s="11"/>
      <c r="IHA15" s="11"/>
      <c r="IHB15" s="11"/>
      <c r="IHC15" s="11"/>
      <c r="IHD15" s="11"/>
      <c r="IHE15" s="11"/>
      <c r="IHF15" s="11"/>
      <c r="IHG15" s="11"/>
      <c r="IHH15" s="11"/>
      <c r="IHI15" s="11"/>
      <c r="IHJ15" s="11"/>
      <c r="IHK15" s="11"/>
      <c r="IHL15" s="11"/>
      <c r="IHM15" s="11"/>
      <c r="IHN15" s="11"/>
      <c r="IHO15" s="11"/>
      <c r="IHP15" s="11"/>
      <c r="IHQ15" s="11"/>
      <c r="IHR15" s="11"/>
      <c r="IHS15" s="11"/>
      <c r="IHT15" s="11"/>
      <c r="IHU15" s="11"/>
      <c r="IHV15" s="11"/>
      <c r="IHW15" s="11"/>
      <c r="IHX15" s="11"/>
      <c r="IHY15" s="11"/>
      <c r="IHZ15" s="11"/>
      <c r="IIA15" s="11"/>
      <c r="IIB15" s="11"/>
      <c r="IIC15" s="11"/>
      <c r="IID15" s="11"/>
      <c r="IIE15" s="11"/>
      <c r="IIF15" s="11"/>
      <c r="IIG15" s="11"/>
      <c r="IIH15" s="11"/>
      <c r="III15" s="11"/>
      <c r="IIJ15" s="11"/>
      <c r="IIK15" s="11"/>
      <c r="IIL15" s="11"/>
      <c r="IIM15" s="11"/>
      <c r="IIN15" s="11"/>
      <c r="IIO15" s="11"/>
      <c r="IIP15" s="11"/>
      <c r="IIQ15" s="11"/>
      <c r="IIR15" s="11"/>
      <c r="IIS15" s="11"/>
      <c r="IIT15" s="11"/>
      <c r="IIU15" s="11"/>
      <c r="IIV15" s="11"/>
      <c r="IIW15" s="11"/>
      <c r="IIX15" s="11"/>
      <c r="IIY15" s="11"/>
      <c r="IIZ15" s="11"/>
      <c r="IJA15" s="11"/>
      <c r="IJB15" s="11"/>
      <c r="IJC15" s="11"/>
      <c r="IJD15" s="11"/>
      <c r="IJE15" s="11"/>
      <c r="IJF15" s="11"/>
      <c r="IJG15" s="11"/>
      <c r="IJH15" s="11"/>
      <c r="IJI15" s="11"/>
      <c r="IJJ15" s="11"/>
      <c r="IJK15" s="11"/>
      <c r="IJL15" s="11"/>
      <c r="IJM15" s="11"/>
      <c r="IJN15" s="11"/>
      <c r="IJO15" s="11"/>
      <c r="IJP15" s="11"/>
      <c r="IJQ15" s="11"/>
      <c r="IJR15" s="11"/>
      <c r="IJS15" s="11"/>
      <c r="IJT15" s="11"/>
      <c r="IJU15" s="11"/>
      <c r="IJV15" s="11"/>
      <c r="IJW15" s="11"/>
      <c r="IJX15" s="11"/>
      <c r="IJY15" s="11"/>
      <c r="IJZ15" s="11"/>
      <c r="IKA15" s="11"/>
      <c r="IKB15" s="11"/>
      <c r="IKC15" s="11"/>
      <c r="IKD15" s="11"/>
      <c r="IKE15" s="11"/>
      <c r="IKF15" s="11"/>
      <c r="IKG15" s="11"/>
      <c r="IKH15" s="11"/>
      <c r="IKI15" s="11"/>
      <c r="IKJ15" s="11"/>
      <c r="IKK15" s="11"/>
      <c r="IKL15" s="11"/>
      <c r="IKM15" s="11"/>
      <c r="IKN15" s="11"/>
      <c r="IKO15" s="11"/>
      <c r="IKP15" s="11"/>
      <c r="IKQ15" s="11"/>
      <c r="IKR15" s="11"/>
      <c r="IKS15" s="11"/>
      <c r="IKT15" s="11"/>
      <c r="IKU15" s="11"/>
      <c r="IKV15" s="11"/>
      <c r="IKW15" s="11"/>
      <c r="IKX15" s="11"/>
      <c r="IKY15" s="11"/>
      <c r="IKZ15" s="11"/>
      <c r="ILA15" s="11"/>
      <c r="ILB15" s="11"/>
      <c r="ILC15" s="11"/>
      <c r="ILD15" s="11"/>
      <c r="ILE15" s="11"/>
      <c r="ILF15" s="11"/>
      <c r="ILG15" s="11"/>
      <c r="ILH15" s="11"/>
      <c r="ILI15" s="11"/>
      <c r="ILJ15" s="11"/>
      <c r="ILK15" s="11"/>
      <c r="ILL15" s="11"/>
      <c r="ILM15" s="11"/>
      <c r="ILN15" s="11"/>
      <c r="ILO15" s="11"/>
      <c r="ILP15" s="11"/>
      <c r="ILQ15" s="11"/>
      <c r="ILR15" s="11"/>
      <c r="ILS15" s="11"/>
      <c r="ILT15" s="11"/>
      <c r="ILU15" s="11"/>
      <c r="ILV15" s="11"/>
      <c r="ILW15" s="11"/>
      <c r="ILX15" s="11"/>
      <c r="ILY15" s="11"/>
      <c r="ILZ15" s="11"/>
      <c r="IMA15" s="11"/>
      <c r="IMB15" s="11"/>
      <c r="IMC15" s="11"/>
      <c r="IMD15" s="11"/>
      <c r="IME15" s="11"/>
      <c r="IMF15" s="11"/>
      <c r="IMG15" s="11"/>
      <c r="IMH15" s="11"/>
      <c r="IMI15" s="11"/>
      <c r="IMJ15" s="11"/>
      <c r="IMK15" s="11"/>
      <c r="IML15" s="11"/>
      <c r="IMM15" s="11"/>
      <c r="IMN15" s="11"/>
      <c r="IMO15" s="11"/>
      <c r="IMP15" s="11"/>
      <c r="IMQ15" s="11"/>
      <c r="IMR15" s="11"/>
      <c r="IMS15" s="11"/>
      <c r="IMT15" s="11"/>
      <c r="IMU15" s="11"/>
      <c r="IMV15" s="11"/>
      <c r="IMW15" s="11"/>
      <c r="IMX15" s="11"/>
      <c r="IMY15" s="11"/>
      <c r="IMZ15" s="11"/>
      <c r="INA15" s="11"/>
      <c r="INB15" s="11"/>
      <c r="INC15" s="11"/>
      <c r="IND15" s="11"/>
      <c r="INE15" s="11"/>
      <c r="INF15" s="11"/>
      <c r="ING15" s="11"/>
      <c r="INH15" s="11"/>
      <c r="INI15" s="11"/>
      <c r="INJ15" s="11"/>
      <c r="INK15" s="11"/>
      <c r="INL15" s="11"/>
      <c r="INM15" s="11"/>
      <c r="INN15" s="11"/>
      <c r="INO15" s="11"/>
      <c r="INP15" s="11"/>
      <c r="INQ15" s="11"/>
      <c r="INR15" s="11"/>
      <c r="INS15" s="11"/>
      <c r="INT15" s="11"/>
      <c r="INU15" s="11"/>
      <c r="INV15" s="11"/>
      <c r="INW15" s="11"/>
      <c r="INX15" s="11"/>
      <c r="INY15" s="11"/>
      <c r="INZ15" s="11"/>
      <c r="IOA15" s="11"/>
      <c r="IOB15" s="11"/>
      <c r="IOC15" s="11"/>
      <c r="IOD15" s="11"/>
      <c r="IOE15" s="11"/>
      <c r="IOF15" s="11"/>
      <c r="IOG15" s="11"/>
      <c r="IOH15" s="11"/>
      <c r="IOI15" s="11"/>
      <c r="IOJ15" s="11"/>
      <c r="IOK15" s="11"/>
      <c r="IOL15" s="11"/>
      <c r="IOM15" s="11"/>
      <c r="ION15" s="11"/>
      <c r="IOO15" s="11"/>
      <c r="IOP15" s="11"/>
      <c r="IOQ15" s="11"/>
      <c r="IOR15" s="11"/>
      <c r="IOS15" s="11"/>
      <c r="IOT15" s="11"/>
      <c r="IOU15" s="11"/>
      <c r="IOV15" s="11"/>
      <c r="IOW15" s="11"/>
      <c r="IOX15" s="11"/>
      <c r="IOY15" s="11"/>
      <c r="IOZ15" s="11"/>
      <c r="IPA15" s="11"/>
      <c r="IPB15" s="11"/>
      <c r="IPC15" s="11"/>
      <c r="IPD15" s="11"/>
      <c r="IPE15" s="11"/>
      <c r="IPF15" s="11"/>
      <c r="IPG15" s="11"/>
      <c r="IPH15" s="11"/>
      <c r="IPI15" s="11"/>
      <c r="IPJ15" s="11"/>
      <c r="IPK15" s="11"/>
      <c r="IPL15" s="11"/>
      <c r="IPM15" s="11"/>
      <c r="IPN15" s="11"/>
      <c r="IPO15" s="11"/>
      <c r="IPP15" s="11"/>
      <c r="IPQ15" s="11"/>
      <c r="IPR15" s="11"/>
      <c r="IPS15" s="11"/>
      <c r="IPT15" s="11"/>
      <c r="IPU15" s="11"/>
      <c r="IPV15" s="11"/>
      <c r="IPW15" s="11"/>
      <c r="IPX15" s="11"/>
      <c r="IPY15" s="11"/>
      <c r="IPZ15" s="11"/>
      <c r="IQA15" s="11"/>
      <c r="IQB15" s="11"/>
      <c r="IQC15" s="11"/>
      <c r="IQD15" s="11"/>
      <c r="IQE15" s="11"/>
      <c r="IQF15" s="11"/>
      <c r="IQG15" s="11"/>
      <c r="IQH15" s="11"/>
      <c r="IQI15" s="11"/>
      <c r="IQJ15" s="11"/>
      <c r="IQK15" s="11"/>
      <c r="IQL15" s="11"/>
      <c r="IQM15" s="11"/>
      <c r="IQN15" s="11"/>
      <c r="IQO15" s="11"/>
      <c r="IQP15" s="11"/>
      <c r="IQQ15" s="11"/>
      <c r="IQR15" s="11"/>
      <c r="IQS15" s="11"/>
      <c r="IQT15" s="11"/>
      <c r="IQU15" s="11"/>
      <c r="IQV15" s="11"/>
      <c r="IQW15" s="11"/>
      <c r="IQX15" s="11"/>
      <c r="IQY15" s="11"/>
      <c r="IQZ15" s="11"/>
      <c r="IRA15" s="11"/>
      <c r="IRB15" s="11"/>
      <c r="IRC15" s="11"/>
      <c r="IRD15" s="11"/>
      <c r="IRE15" s="11"/>
      <c r="IRF15" s="11"/>
      <c r="IRG15" s="11"/>
      <c r="IRH15" s="11"/>
      <c r="IRI15" s="11"/>
      <c r="IRJ15" s="11"/>
      <c r="IRK15" s="11"/>
      <c r="IRL15" s="11"/>
      <c r="IRM15" s="11"/>
      <c r="IRN15" s="11"/>
      <c r="IRO15" s="11"/>
      <c r="IRP15" s="11"/>
      <c r="IRQ15" s="11"/>
      <c r="IRR15" s="11"/>
      <c r="IRS15" s="11"/>
      <c r="IRT15" s="11"/>
      <c r="IRU15" s="11"/>
      <c r="IRV15" s="11"/>
      <c r="IRW15" s="11"/>
      <c r="IRX15" s="11"/>
      <c r="IRY15" s="11"/>
      <c r="IRZ15" s="11"/>
      <c r="ISA15" s="11"/>
      <c r="ISB15" s="11"/>
      <c r="ISC15" s="11"/>
      <c r="ISD15" s="11"/>
      <c r="ISE15" s="11"/>
      <c r="ISF15" s="11"/>
      <c r="ISG15" s="11"/>
      <c r="ISH15" s="11"/>
      <c r="ISI15" s="11"/>
      <c r="ISJ15" s="11"/>
      <c r="ISK15" s="11"/>
      <c r="ISL15" s="11"/>
      <c r="ISM15" s="11"/>
      <c r="ISN15" s="11"/>
      <c r="ISO15" s="11"/>
      <c r="ISP15" s="11"/>
      <c r="ISQ15" s="11"/>
      <c r="ISR15" s="11"/>
      <c r="ISS15" s="11"/>
      <c r="IST15" s="11"/>
      <c r="ISU15" s="11"/>
      <c r="ISV15" s="11"/>
      <c r="ISW15" s="11"/>
      <c r="ISX15" s="11"/>
      <c r="ISY15" s="11"/>
      <c r="ISZ15" s="11"/>
      <c r="ITA15" s="11"/>
      <c r="ITB15" s="11"/>
      <c r="ITC15" s="11"/>
      <c r="ITD15" s="11"/>
      <c r="ITE15" s="11"/>
      <c r="ITF15" s="11"/>
      <c r="ITG15" s="11"/>
      <c r="ITH15" s="11"/>
      <c r="ITI15" s="11"/>
      <c r="ITJ15" s="11"/>
      <c r="ITK15" s="11"/>
      <c r="ITL15" s="11"/>
      <c r="ITM15" s="11"/>
      <c r="ITN15" s="11"/>
      <c r="ITO15" s="11"/>
      <c r="ITP15" s="11"/>
      <c r="ITQ15" s="11"/>
      <c r="ITR15" s="11"/>
      <c r="ITS15" s="11"/>
      <c r="ITT15" s="11"/>
      <c r="ITU15" s="11"/>
      <c r="ITV15" s="11"/>
      <c r="ITW15" s="11"/>
      <c r="ITX15" s="11"/>
      <c r="ITY15" s="11"/>
      <c r="ITZ15" s="11"/>
      <c r="IUA15" s="11"/>
      <c r="IUB15" s="11"/>
      <c r="IUC15" s="11"/>
      <c r="IUD15" s="11"/>
      <c r="IUE15" s="11"/>
      <c r="IUF15" s="11"/>
      <c r="IUG15" s="11"/>
      <c r="IUH15" s="11"/>
      <c r="IUI15" s="11"/>
      <c r="IUJ15" s="11"/>
      <c r="IUK15" s="11"/>
      <c r="IUL15" s="11"/>
      <c r="IUM15" s="11"/>
      <c r="IUN15" s="11"/>
      <c r="IUO15" s="11"/>
      <c r="IUP15" s="11"/>
      <c r="IUQ15" s="11"/>
      <c r="IUR15" s="11"/>
      <c r="IUS15" s="11"/>
      <c r="IUT15" s="11"/>
      <c r="IUU15" s="11"/>
      <c r="IUV15" s="11"/>
      <c r="IUW15" s="11"/>
      <c r="IUX15" s="11"/>
      <c r="IUY15" s="11"/>
      <c r="IUZ15" s="11"/>
      <c r="IVA15" s="11"/>
      <c r="IVB15" s="11"/>
      <c r="IVC15" s="11"/>
      <c r="IVD15" s="11"/>
      <c r="IVE15" s="11"/>
      <c r="IVF15" s="11"/>
      <c r="IVG15" s="11"/>
      <c r="IVH15" s="11"/>
      <c r="IVI15" s="11"/>
      <c r="IVJ15" s="11"/>
      <c r="IVK15" s="11"/>
      <c r="IVL15" s="11"/>
      <c r="IVM15" s="11"/>
      <c r="IVN15" s="11"/>
      <c r="IVO15" s="11"/>
      <c r="IVP15" s="11"/>
      <c r="IVQ15" s="11"/>
      <c r="IVR15" s="11"/>
      <c r="IVS15" s="11"/>
      <c r="IVT15" s="11"/>
      <c r="IVU15" s="11"/>
      <c r="IVV15" s="11"/>
      <c r="IVW15" s="11"/>
      <c r="IVX15" s="11"/>
      <c r="IVY15" s="11"/>
      <c r="IVZ15" s="11"/>
      <c r="IWA15" s="11"/>
      <c r="IWB15" s="11"/>
      <c r="IWC15" s="11"/>
      <c r="IWD15" s="11"/>
      <c r="IWE15" s="11"/>
      <c r="IWF15" s="11"/>
      <c r="IWG15" s="11"/>
      <c r="IWH15" s="11"/>
      <c r="IWI15" s="11"/>
      <c r="IWJ15" s="11"/>
      <c r="IWK15" s="11"/>
      <c r="IWL15" s="11"/>
      <c r="IWM15" s="11"/>
      <c r="IWN15" s="11"/>
      <c r="IWO15" s="11"/>
      <c r="IWP15" s="11"/>
      <c r="IWQ15" s="11"/>
      <c r="IWR15" s="11"/>
      <c r="IWS15" s="11"/>
      <c r="IWT15" s="11"/>
      <c r="IWU15" s="11"/>
      <c r="IWV15" s="11"/>
      <c r="IWW15" s="11"/>
      <c r="IWX15" s="11"/>
      <c r="IWY15" s="11"/>
      <c r="IWZ15" s="11"/>
      <c r="IXA15" s="11"/>
      <c r="IXB15" s="11"/>
      <c r="IXC15" s="11"/>
      <c r="IXD15" s="11"/>
      <c r="IXE15" s="11"/>
      <c r="IXF15" s="11"/>
      <c r="IXG15" s="11"/>
      <c r="IXH15" s="11"/>
      <c r="IXI15" s="11"/>
      <c r="IXJ15" s="11"/>
      <c r="IXK15" s="11"/>
      <c r="IXL15" s="11"/>
      <c r="IXM15" s="11"/>
      <c r="IXN15" s="11"/>
      <c r="IXO15" s="11"/>
      <c r="IXP15" s="11"/>
      <c r="IXQ15" s="11"/>
      <c r="IXR15" s="11"/>
      <c r="IXS15" s="11"/>
      <c r="IXT15" s="11"/>
      <c r="IXU15" s="11"/>
      <c r="IXV15" s="11"/>
      <c r="IXW15" s="11"/>
      <c r="IXX15" s="11"/>
      <c r="IXY15" s="11"/>
      <c r="IXZ15" s="11"/>
      <c r="IYA15" s="11"/>
      <c r="IYB15" s="11"/>
      <c r="IYC15" s="11"/>
      <c r="IYD15" s="11"/>
      <c r="IYE15" s="11"/>
      <c r="IYF15" s="11"/>
      <c r="IYG15" s="11"/>
      <c r="IYH15" s="11"/>
      <c r="IYI15" s="11"/>
      <c r="IYJ15" s="11"/>
      <c r="IYK15" s="11"/>
      <c r="IYL15" s="11"/>
      <c r="IYM15" s="11"/>
      <c r="IYN15" s="11"/>
      <c r="IYO15" s="11"/>
      <c r="IYP15" s="11"/>
      <c r="IYQ15" s="11"/>
      <c r="IYR15" s="11"/>
      <c r="IYS15" s="11"/>
      <c r="IYT15" s="11"/>
      <c r="IYU15" s="11"/>
      <c r="IYV15" s="11"/>
      <c r="IYW15" s="11"/>
      <c r="IYX15" s="11"/>
      <c r="IYY15" s="11"/>
      <c r="IYZ15" s="11"/>
      <c r="IZA15" s="11"/>
      <c r="IZB15" s="11"/>
      <c r="IZC15" s="11"/>
      <c r="IZD15" s="11"/>
      <c r="IZE15" s="11"/>
      <c r="IZF15" s="11"/>
      <c r="IZG15" s="11"/>
      <c r="IZH15" s="11"/>
      <c r="IZI15" s="11"/>
      <c r="IZJ15" s="11"/>
      <c r="IZK15" s="11"/>
      <c r="IZL15" s="11"/>
      <c r="IZM15" s="11"/>
      <c r="IZN15" s="11"/>
      <c r="IZO15" s="11"/>
      <c r="IZP15" s="11"/>
      <c r="IZQ15" s="11"/>
      <c r="IZR15" s="11"/>
      <c r="IZS15" s="11"/>
      <c r="IZT15" s="11"/>
      <c r="IZU15" s="11"/>
      <c r="IZV15" s="11"/>
      <c r="IZW15" s="11"/>
      <c r="IZX15" s="11"/>
      <c r="IZY15" s="11"/>
      <c r="IZZ15" s="11"/>
      <c r="JAA15" s="11"/>
      <c r="JAB15" s="11"/>
      <c r="JAC15" s="11"/>
      <c r="JAD15" s="11"/>
      <c r="JAE15" s="11"/>
      <c r="JAF15" s="11"/>
      <c r="JAG15" s="11"/>
      <c r="JAH15" s="11"/>
      <c r="JAI15" s="11"/>
      <c r="JAJ15" s="11"/>
      <c r="JAK15" s="11"/>
      <c r="JAL15" s="11"/>
      <c r="JAM15" s="11"/>
      <c r="JAN15" s="11"/>
      <c r="JAO15" s="11"/>
      <c r="JAP15" s="11"/>
      <c r="JAQ15" s="11"/>
      <c r="JAR15" s="11"/>
      <c r="JAS15" s="11"/>
      <c r="JAT15" s="11"/>
      <c r="JAU15" s="11"/>
      <c r="JAV15" s="11"/>
      <c r="JAW15" s="11"/>
      <c r="JAX15" s="11"/>
      <c r="JAY15" s="11"/>
      <c r="JAZ15" s="11"/>
      <c r="JBA15" s="11"/>
      <c r="JBB15" s="11"/>
      <c r="JBC15" s="11"/>
      <c r="JBD15" s="11"/>
      <c r="JBE15" s="11"/>
      <c r="JBF15" s="11"/>
      <c r="JBG15" s="11"/>
      <c r="JBH15" s="11"/>
      <c r="JBI15" s="11"/>
      <c r="JBJ15" s="11"/>
      <c r="JBK15" s="11"/>
      <c r="JBL15" s="11"/>
      <c r="JBM15" s="11"/>
      <c r="JBN15" s="11"/>
      <c r="JBO15" s="11"/>
      <c r="JBP15" s="11"/>
      <c r="JBQ15" s="11"/>
      <c r="JBR15" s="11"/>
      <c r="JBS15" s="11"/>
      <c r="JBT15" s="11"/>
      <c r="JBU15" s="11"/>
      <c r="JBV15" s="11"/>
      <c r="JBW15" s="11"/>
      <c r="JBX15" s="11"/>
      <c r="JBY15" s="11"/>
      <c r="JBZ15" s="11"/>
      <c r="JCA15" s="11"/>
      <c r="JCB15" s="11"/>
      <c r="JCC15" s="11"/>
      <c r="JCD15" s="11"/>
      <c r="JCE15" s="11"/>
      <c r="JCF15" s="11"/>
      <c r="JCG15" s="11"/>
      <c r="JCH15" s="11"/>
      <c r="JCI15" s="11"/>
      <c r="JCJ15" s="11"/>
      <c r="JCK15" s="11"/>
      <c r="JCL15" s="11"/>
      <c r="JCM15" s="11"/>
      <c r="JCN15" s="11"/>
      <c r="JCO15" s="11"/>
      <c r="JCP15" s="11"/>
      <c r="JCQ15" s="11"/>
      <c r="JCR15" s="11"/>
      <c r="JCS15" s="11"/>
      <c r="JCT15" s="11"/>
      <c r="JCU15" s="11"/>
      <c r="JCV15" s="11"/>
      <c r="JCW15" s="11"/>
      <c r="JCX15" s="11"/>
      <c r="JCY15" s="11"/>
      <c r="JCZ15" s="11"/>
      <c r="JDA15" s="11"/>
      <c r="JDB15" s="11"/>
      <c r="JDC15" s="11"/>
      <c r="JDD15" s="11"/>
      <c r="JDE15" s="11"/>
      <c r="JDF15" s="11"/>
      <c r="JDG15" s="11"/>
      <c r="JDH15" s="11"/>
      <c r="JDI15" s="11"/>
      <c r="JDJ15" s="11"/>
      <c r="JDK15" s="11"/>
      <c r="JDL15" s="11"/>
      <c r="JDM15" s="11"/>
      <c r="JDN15" s="11"/>
      <c r="JDO15" s="11"/>
      <c r="JDP15" s="11"/>
      <c r="JDQ15" s="11"/>
      <c r="JDR15" s="11"/>
      <c r="JDS15" s="11"/>
      <c r="JDT15" s="11"/>
      <c r="JDU15" s="11"/>
      <c r="JDV15" s="11"/>
      <c r="JDW15" s="11"/>
      <c r="JDX15" s="11"/>
      <c r="JDY15" s="11"/>
      <c r="JDZ15" s="11"/>
      <c r="JEA15" s="11"/>
      <c r="JEB15" s="11"/>
      <c r="JEC15" s="11"/>
      <c r="JED15" s="11"/>
      <c r="JEE15" s="11"/>
      <c r="JEF15" s="11"/>
      <c r="JEG15" s="11"/>
      <c r="JEH15" s="11"/>
      <c r="JEI15" s="11"/>
      <c r="JEJ15" s="11"/>
      <c r="JEK15" s="11"/>
      <c r="JEL15" s="11"/>
      <c r="JEM15" s="11"/>
      <c r="JEN15" s="11"/>
      <c r="JEO15" s="11"/>
      <c r="JEP15" s="11"/>
      <c r="JEQ15" s="11"/>
      <c r="JER15" s="11"/>
      <c r="JES15" s="11"/>
      <c r="JET15" s="11"/>
      <c r="JEU15" s="11"/>
      <c r="JEV15" s="11"/>
      <c r="JEW15" s="11"/>
      <c r="JEX15" s="11"/>
      <c r="JEY15" s="11"/>
      <c r="JEZ15" s="11"/>
      <c r="JFA15" s="11"/>
      <c r="JFB15" s="11"/>
      <c r="JFC15" s="11"/>
      <c r="JFD15" s="11"/>
      <c r="JFE15" s="11"/>
      <c r="JFF15" s="11"/>
      <c r="JFG15" s="11"/>
      <c r="JFH15" s="11"/>
      <c r="JFI15" s="11"/>
      <c r="JFJ15" s="11"/>
      <c r="JFK15" s="11"/>
      <c r="JFL15" s="11"/>
      <c r="JFM15" s="11"/>
      <c r="JFN15" s="11"/>
      <c r="JFO15" s="11"/>
      <c r="JFP15" s="11"/>
      <c r="JFQ15" s="11"/>
      <c r="JFR15" s="11"/>
      <c r="JFS15" s="11"/>
      <c r="JFT15" s="11"/>
      <c r="JFU15" s="11"/>
      <c r="JFV15" s="11"/>
      <c r="JFW15" s="11"/>
      <c r="JFX15" s="11"/>
      <c r="JFY15" s="11"/>
      <c r="JFZ15" s="11"/>
      <c r="JGA15" s="11"/>
      <c r="JGB15" s="11"/>
      <c r="JGC15" s="11"/>
      <c r="JGD15" s="11"/>
      <c r="JGE15" s="11"/>
      <c r="JGF15" s="11"/>
      <c r="JGG15" s="11"/>
      <c r="JGH15" s="11"/>
      <c r="JGI15" s="11"/>
      <c r="JGJ15" s="11"/>
      <c r="JGK15" s="11"/>
      <c r="JGL15" s="11"/>
      <c r="JGM15" s="11"/>
      <c r="JGN15" s="11"/>
      <c r="JGO15" s="11"/>
      <c r="JGP15" s="11"/>
      <c r="JGQ15" s="11"/>
      <c r="JGR15" s="11"/>
      <c r="JGS15" s="11"/>
      <c r="JGT15" s="11"/>
      <c r="JGU15" s="11"/>
      <c r="JGV15" s="11"/>
      <c r="JGW15" s="11"/>
      <c r="JGX15" s="11"/>
      <c r="JGY15" s="11"/>
      <c r="JGZ15" s="11"/>
      <c r="JHA15" s="11"/>
      <c r="JHB15" s="11"/>
      <c r="JHC15" s="11"/>
      <c r="JHD15" s="11"/>
      <c r="JHE15" s="11"/>
      <c r="JHF15" s="11"/>
      <c r="JHG15" s="11"/>
      <c r="JHH15" s="11"/>
      <c r="JHI15" s="11"/>
      <c r="JHJ15" s="11"/>
      <c r="JHK15" s="11"/>
      <c r="JHL15" s="11"/>
      <c r="JHM15" s="11"/>
      <c r="JHN15" s="11"/>
      <c r="JHO15" s="11"/>
      <c r="JHP15" s="11"/>
      <c r="JHQ15" s="11"/>
      <c r="JHR15" s="11"/>
      <c r="JHS15" s="11"/>
      <c r="JHT15" s="11"/>
      <c r="JHU15" s="11"/>
      <c r="JHV15" s="11"/>
      <c r="JHW15" s="11"/>
      <c r="JHX15" s="11"/>
      <c r="JHY15" s="11"/>
      <c r="JHZ15" s="11"/>
      <c r="JIA15" s="11"/>
      <c r="JIB15" s="11"/>
      <c r="JIC15" s="11"/>
      <c r="JID15" s="11"/>
      <c r="JIE15" s="11"/>
      <c r="JIF15" s="11"/>
      <c r="JIG15" s="11"/>
      <c r="JIH15" s="11"/>
      <c r="JII15" s="11"/>
      <c r="JIJ15" s="11"/>
      <c r="JIK15" s="11"/>
      <c r="JIL15" s="11"/>
      <c r="JIM15" s="11"/>
      <c r="JIN15" s="11"/>
      <c r="JIO15" s="11"/>
      <c r="JIP15" s="11"/>
      <c r="JIQ15" s="11"/>
      <c r="JIR15" s="11"/>
      <c r="JIS15" s="11"/>
      <c r="JIT15" s="11"/>
      <c r="JIU15" s="11"/>
      <c r="JIV15" s="11"/>
      <c r="JIW15" s="11"/>
      <c r="JIX15" s="11"/>
      <c r="JIY15" s="11"/>
      <c r="JIZ15" s="11"/>
      <c r="JJA15" s="11"/>
      <c r="JJB15" s="11"/>
      <c r="JJC15" s="11"/>
      <c r="JJD15" s="11"/>
      <c r="JJE15" s="11"/>
      <c r="JJF15" s="11"/>
      <c r="JJG15" s="11"/>
      <c r="JJH15" s="11"/>
      <c r="JJI15" s="11"/>
      <c r="JJJ15" s="11"/>
      <c r="JJK15" s="11"/>
      <c r="JJL15" s="11"/>
      <c r="JJM15" s="11"/>
      <c r="JJN15" s="11"/>
      <c r="JJO15" s="11"/>
      <c r="JJP15" s="11"/>
      <c r="JJQ15" s="11"/>
      <c r="JJR15" s="11"/>
      <c r="JJS15" s="11"/>
      <c r="JJT15" s="11"/>
      <c r="JJU15" s="11"/>
      <c r="JJV15" s="11"/>
      <c r="JJW15" s="11"/>
      <c r="JJX15" s="11"/>
      <c r="JJY15" s="11"/>
      <c r="JJZ15" s="11"/>
      <c r="JKA15" s="11"/>
      <c r="JKB15" s="11"/>
      <c r="JKC15" s="11"/>
      <c r="JKD15" s="11"/>
      <c r="JKE15" s="11"/>
      <c r="JKF15" s="11"/>
      <c r="JKG15" s="11"/>
      <c r="JKH15" s="11"/>
      <c r="JKI15" s="11"/>
      <c r="JKJ15" s="11"/>
      <c r="JKK15" s="11"/>
      <c r="JKL15" s="11"/>
      <c r="JKM15" s="11"/>
      <c r="JKN15" s="11"/>
      <c r="JKO15" s="11"/>
      <c r="JKP15" s="11"/>
      <c r="JKQ15" s="11"/>
      <c r="JKR15" s="11"/>
      <c r="JKS15" s="11"/>
      <c r="JKT15" s="11"/>
      <c r="JKU15" s="11"/>
      <c r="JKV15" s="11"/>
      <c r="JKW15" s="11"/>
      <c r="JKX15" s="11"/>
      <c r="JKY15" s="11"/>
      <c r="JKZ15" s="11"/>
      <c r="JLA15" s="11"/>
      <c r="JLB15" s="11"/>
      <c r="JLC15" s="11"/>
      <c r="JLD15" s="11"/>
      <c r="JLE15" s="11"/>
      <c r="JLF15" s="11"/>
      <c r="JLG15" s="11"/>
      <c r="JLH15" s="11"/>
      <c r="JLI15" s="11"/>
      <c r="JLJ15" s="11"/>
      <c r="JLK15" s="11"/>
      <c r="JLL15" s="11"/>
      <c r="JLM15" s="11"/>
      <c r="JLN15" s="11"/>
      <c r="JLO15" s="11"/>
      <c r="JLP15" s="11"/>
      <c r="JLQ15" s="11"/>
      <c r="JLR15" s="11"/>
      <c r="JLS15" s="11"/>
      <c r="JLT15" s="11"/>
      <c r="JLU15" s="11"/>
      <c r="JLV15" s="11"/>
      <c r="JLW15" s="11"/>
      <c r="JLX15" s="11"/>
      <c r="JLY15" s="11"/>
      <c r="JLZ15" s="11"/>
      <c r="JMA15" s="11"/>
      <c r="JMB15" s="11"/>
      <c r="JMC15" s="11"/>
      <c r="JMD15" s="11"/>
      <c r="JME15" s="11"/>
      <c r="JMF15" s="11"/>
      <c r="JMG15" s="11"/>
      <c r="JMH15" s="11"/>
      <c r="JMI15" s="11"/>
      <c r="JMJ15" s="11"/>
      <c r="JMK15" s="11"/>
      <c r="JML15" s="11"/>
      <c r="JMM15" s="11"/>
      <c r="JMN15" s="11"/>
      <c r="JMO15" s="11"/>
      <c r="JMP15" s="11"/>
      <c r="JMQ15" s="11"/>
      <c r="JMR15" s="11"/>
      <c r="JMS15" s="11"/>
      <c r="JMT15" s="11"/>
      <c r="JMU15" s="11"/>
      <c r="JMV15" s="11"/>
      <c r="JMW15" s="11"/>
      <c r="JMX15" s="11"/>
      <c r="JMY15" s="11"/>
      <c r="JMZ15" s="11"/>
      <c r="JNA15" s="11"/>
      <c r="JNB15" s="11"/>
      <c r="JNC15" s="11"/>
      <c r="JND15" s="11"/>
      <c r="JNE15" s="11"/>
      <c r="JNF15" s="11"/>
      <c r="JNG15" s="11"/>
      <c r="JNH15" s="11"/>
      <c r="JNI15" s="11"/>
      <c r="JNJ15" s="11"/>
      <c r="JNK15" s="11"/>
      <c r="JNL15" s="11"/>
      <c r="JNM15" s="11"/>
      <c r="JNN15" s="11"/>
      <c r="JNO15" s="11"/>
      <c r="JNP15" s="11"/>
      <c r="JNQ15" s="11"/>
      <c r="JNR15" s="11"/>
      <c r="JNS15" s="11"/>
      <c r="JNT15" s="11"/>
      <c r="JNU15" s="11"/>
      <c r="JNV15" s="11"/>
      <c r="JNW15" s="11"/>
      <c r="JNX15" s="11"/>
      <c r="JNY15" s="11"/>
      <c r="JNZ15" s="11"/>
      <c r="JOA15" s="11"/>
      <c r="JOB15" s="11"/>
      <c r="JOC15" s="11"/>
      <c r="JOD15" s="11"/>
      <c r="JOE15" s="11"/>
      <c r="JOF15" s="11"/>
      <c r="JOG15" s="11"/>
      <c r="JOH15" s="11"/>
      <c r="JOI15" s="11"/>
      <c r="JOJ15" s="11"/>
      <c r="JOK15" s="11"/>
      <c r="JOL15" s="11"/>
      <c r="JOM15" s="11"/>
      <c r="JON15" s="11"/>
      <c r="JOO15" s="11"/>
      <c r="JOP15" s="11"/>
      <c r="JOQ15" s="11"/>
      <c r="JOR15" s="11"/>
      <c r="JOS15" s="11"/>
      <c r="JOT15" s="11"/>
      <c r="JOU15" s="11"/>
      <c r="JOV15" s="11"/>
      <c r="JOW15" s="11"/>
      <c r="JOX15" s="11"/>
      <c r="JOY15" s="11"/>
      <c r="JOZ15" s="11"/>
      <c r="JPA15" s="11"/>
      <c r="JPB15" s="11"/>
      <c r="JPC15" s="11"/>
      <c r="JPD15" s="11"/>
      <c r="JPE15" s="11"/>
      <c r="JPF15" s="11"/>
      <c r="JPG15" s="11"/>
      <c r="JPH15" s="11"/>
      <c r="JPI15" s="11"/>
      <c r="JPJ15" s="11"/>
      <c r="JPK15" s="11"/>
      <c r="JPL15" s="11"/>
      <c r="JPM15" s="11"/>
      <c r="JPN15" s="11"/>
      <c r="JPO15" s="11"/>
      <c r="JPP15" s="11"/>
      <c r="JPQ15" s="11"/>
      <c r="JPR15" s="11"/>
      <c r="JPS15" s="11"/>
      <c r="JPT15" s="11"/>
      <c r="JPU15" s="11"/>
      <c r="JPV15" s="11"/>
      <c r="JPW15" s="11"/>
      <c r="JPX15" s="11"/>
      <c r="JPY15" s="11"/>
      <c r="JPZ15" s="11"/>
      <c r="JQA15" s="11"/>
      <c r="JQB15" s="11"/>
      <c r="JQC15" s="11"/>
      <c r="JQD15" s="11"/>
      <c r="JQE15" s="11"/>
      <c r="JQF15" s="11"/>
      <c r="JQG15" s="11"/>
      <c r="JQH15" s="11"/>
      <c r="JQI15" s="11"/>
      <c r="JQJ15" s="11"/>
      <c r="JQK15" s="11"/>
      <c r="JQL15" s="11"/>
      <c r="JQM15" s="11"/>
      <c r="JQN15" s="11"/>
      <c r="JQO15" s="11"/>
      <c r="JQP15" s="11"/>
      <c r="JQQ15" s="11"/>
      <c r="JQR15" s="11"/>
      <c r="JQS15" s="11"/>
      <c r="JQT15" s="11"/>
      <c r="JQU15" s="11"/>
      <c r="JQV15" s="11"/>
      <c r="JQW15" s="11"/>
      <c r="JQX15" s="11"/>
      <c r="JQY15" s="11"/>
      <c r="JQZ15" s="11"/>
      <c r="JRA15" s="11"/>
      <c r="JRB15" s="11"/>
      <c r="JRC15" s="11"/>
      <c r="JRD15" s="11"/>
      <c r="JRE15" s="11"/>
      <c r="JRF15" s="11"/>
      <c r="JRG15" s="11"/>
      <c r="JRH15" s="11"/>
      <c r="JRI15" s="11"/>
      <c r="JRJ15" s="11"/>
      <c r="JRK15" s="11"/>
      <c r="JRL15" s="11"/>
      <c r="JRM15" s="11"/>
      <c r="JRN15" s="11"/>
      <c r="JRO15" s="11"/>
      <c r="JRP15" s="11"/>
      <c r="JRQ15" s="11"/>
      <c r="JRR15" s="11"/>
      <c r="JRS15" s="11"/>
      <c r="JRT15" s="11"/>
      <c r="JRU15" s="11"/>
      <c r="JRV15" s="11"/>
      <c r="JRW15" s="11"/>
      <c r="JRX15" s="11"/>
      <c r="JRY15" s="11"/>
      <c r="JRZ15" s="11"/>
      <c r="JSA15" s="11"/>
      <c r="JSB15" s="11"/>
      <c r="JSC15" s="11"/>
      <c r="JSD15" s="11"/>
      <c r="JSE15" s="11"/>
      <c r="JSF15" s="11"/>
      <c r="JSG15" s="11"/>
      <c r="JSH15" s="11"/>
      <c r="JSI15" s="11"/>
      <c r="JSJ15" s="11"/>
      <c r="JSK15" s="11"/>
      <c r="JSL15" s="11"/>
      <c r="JSM15" s="11"/>
      <c r="JSN15" s="11"/>
      <c r="JSO15" s="11"/>
      <c r="JSP15" s="11"/>
      <c r="JSQ15" s="11"/>
      <c r="JSR15" s="11"/>
      <c r="JSS15" s="11"/>
      <c r="JST15" s="11"/>
      <c r="JSU15" s="11"/>
      <c r="JSV15" s="11"/>
      <c r="JSW15" s="11"/>
      <c r="JSX15" s="11"/>
      <c r="JSY15" s="11"/>
      <c r="JSZ15" s="11"/>
      <c r="JTA15" s="11"/>
      <c r="JTB15" s="11"/>
      <c r="JTC15" s="11"/>
      <c r="JTD15" s="11"/>
      <c r="JTE15" s="11"/>
      <c r="JTF15" s="11"/>
      <c r="JTG15" s="11"/>
      <c r="JTH15" s="11"/>
      <c r="JTI15" s="11"/>
      <c r="JTJ15" s="11"/>
      <c r="JTK15" s="11"/>
      <c r="JTL15" s="11"/>
      <c r="JTM15" s="11"/>
      <c r="JTN15" s="11"/>
      <c r="JTO15" s="11"/>
      <c r="JTP15" s="11"/>
      <c r="JTQ15" s="11"/>
      <c r="JTR15" s="11"/>
      <c r="JTS15" s="11"/>
      <c r="JTT15" s="11"/>
      <c r="JTU15" s="11"/>
      <c r="JTV15" s="11"/>
      <c r="JTW15" s="11"/>
      <c r="JTX15" s="11"/>
      <c r="JTY15" s="11"/>
      <c r="JTZ15" s="11"/>
      <c r="JUA15" s="11"/>
      <c r="JUB15" s="11"/>
      <c r="JUC15" s="11"/>
      <c r="JUD15" s="11"/>
      <c r="JUE15" s="11"/>
      <c r="JUF15" s="11"/>
      <c r="JUG15" s="11"/>
      <c r="JUH15" s="11"/>
      <c r="JUI15" s="11"/>
      <c r="JUJ15" s="11"/>
      <c r="JUK15" s="11"/>
      <c r="JUL15" s="11"/>
      <c r="JUM15" s="11"/>
      <c r="JUN15" s="11"/>
      <c r="JUO15" s="11"/>
      <c r="JUP15" s="11"/>
      <c r="JUQ15" s="11"/>
      <c r="JUR15" s="11"/>
      <c r="JUS15" s="11"/>
      <c r="JUT15" s="11"/>
      <c r="JUU15" s="11"/>
      <c r="JUV15" s="11"/>
      <c r="JUW15" s="11"/>
      <c r="JUX15" s="11"/>
      <c r="JUY15" s="11"/>
      <c r="JUZ15" s="11"/>
      <c r="JVA15" s="11"/>
      <c r="JVB15" s="11"/>
      <c r="JVC15" s="11"/>
      <c r="JVD15" s="11"/>
      <c r="JVE15" s="11"/>
      <c r="JVF15" s="11"/>
      <c r="JVG15" s="11"/>
      <c r="JVH15" s="11"/>
      <c r="JVI15" s="11"/>
      <c r="JVJ15" s="11"/>
      <c r="JVK15" s="11"/>
      <c r="JVL15" s="11"/>
      <c r="JVM15" s="11"/>
      <c r="JVN15" s="11"/>
      <c r="JVO15" s="11"/>
      <c r="JVP15" s="11"/>
      <c r="JVQ15" s="11"/>
      <c r="JVR15" s="11"/>
      <c r="JVS15" s="11"/>
      <c r="JVT15" s="11"/>
      <c r="JVU15" s="11"/>
      <c r="JVV15" s="11"/>
      <c r="JVW15" s="11"/>
      <c r="JVX15" s="11"/>
      <c r="JVY15" s="11"/>
      <c r="JVZ15" s="11"/>
      <c r="JWA15" s="11"/>
      <c r="JWB15" s="11"/>
      <c r="JWC15" s="11"/>
      <c r="JWD15" s="11"/>
      <c r="JWE15" s="11"/>
      <c r="JWF15" s="11"/>
      <c r="JWG15" s="11"/>
      <c r="JWH15" s="11"/>
      <c r="JWI15" s="11"/>
      <c r="JWJ15" s="11"/>
      <c r="JWK15" s="11"/>
      <c r="JWL15" s="11"/>
      <c r="JWM15" s="11"/>
      <c r="JWN15" s="11"/>
      <c r="JWO15" s="11"/>
      <c r="JWP15" s="11"/>
      <c r="JWQ15" s="11"/>
      <c r="JWR15" s="11"/>
      <c r="JWS15" s="11"/>
      <c r="JWT15" s="11"/>
      <c r="JWU15" s="11"/>
      <c r="JWV15" s="11"/>
      <c r="JWW15" s="11"/>
      <c r="JWX15" s="11"/>
      <c r="JWY15" s="11"/>
      <c r="JWZ15" s="11"/>
      <c r="JXA15" s="11"/>
      <c r="JXB15" s="11"/>
      <c r="JXC15" s="11"/>
      <c r="JXD15" s="11"/>
      <c r="JXE15" s="11"/>
      <c r="JXF15" s="11"/>
      <c r="JXG15" s="11"/>
      <c r="JXH15" s="11"/>
      <c r="JXI15" s="11"/>
      <c r="JXJ15" s="11"/>
      <c r="JXK15" s="11"/>
      <c r="JXL15" s="11"/>
      <c r="JXM15" s="11"/>
      <c r="JXN15" s="11"/>
      <c r="JXO15" s="11"/>
      <c r="JXP15" s="11"/>
      <c r="JXQ15" s="11"/>
      <c r="JXR15" s="11"/>
      <c r="JXS15" s="11"/>
      <c r="JXT15" s="11"/>
      <c r="JXU15" s="11"/>
      <c r="JXV15" s="11"/>
      <c r="JXW15" s="11"/>
      <c r="JXX15" s="11"/>
      <c r="JXY15" s="11"/>
      <c r="JXZ15" s="11"/>
      <c r="JYA15" s="11"/>
      <c r="JYB15" s="11"/>
      <c r="JYC15" s="11"/>
      <c r="JYD15" s="11"/>
      <c r="JYE15" s="11"/>
      <c r="JYF15" s="11"/>
      <c r="JYG15" s="11"/>
      <c r="JYH15" s="11"/>
      <c r="JYI15" s="11"/>
      <c r="JYJ15" s="11"/>
      <c r="JYK15" s="11"/>
      <c r="JYL15" s="11"/>
      <c r="JYM15" s="11"/>
      <c r="JYN15" s="11"/>
      <c r="JYO15" s="11"/>
      <c r="JYP15" s="11"/>
      <c r="JYQ15" s="11"/>
      <c r="JYR15" s="11"/>
      <c r="JYS15" s="11"/>
      <c r="JYT15" s="11"/>
      <c r="JYU15" s="11"/>
      <c r="JYV15" s="11"/>
      <c r="JYW15" s="11"/>
      <c r="JYX15" s="11"/>
      <c r="JYY15" s="11"/>
      <c r="JYZ15" s="11"/>
      <c r="JZA15" s="11"/>
      <c r="JZB15" s="11"/>
      <c r="JZC15" s="11"/>
      <c r="JZD15" s="11"/>
      <c r="JZE15" s="11"/>
      <c r="JZF15" s="11"/>
      <c r="JZG15" s="11"/>
      <c r="JZH15" s="11"/>
      <c r="JZI15" s="11"/>
      <c r="JZJ15" s="11"/>
      <c r="JZK15" s="11"/>
      <c r="JZL15" s="11"/>
      <c r="JZM15" s="11"/>
      <c r="JZN15" s="11"/>
      <c r="JZO15" s="11"/>
      <c r="JZP15" s="11"/>
      <c r="JZQ15" s="11"/>
      <c r="JZR15" s="11"/>
      <c r="JZS15" s="11"/>
      <c r="JZT15" s="11"/>
      <c r="JZU15" s="11"/>
      <c r="JZV15" s="11"/>
      <c r="JZW15" s="11"/>
      <c r="JZX15" s="11"/>
      <c r="JZY15" s="11"/>
      <c r="JZZ15" s="11"/>
      <c r="KAA15" s="11"/>
      <c r="KAB15" s="11"/>
      <c r="KAC15" s="11"/>
      <c r="KAD15" s="11"/>
      <c r="KAE15" s="11"/>
      <c r="KAF15" s="11"/>
      <c r="KAG15" s="11"/>
      <c r="KAH15" s="11"/>
      <c r="KAI15" s="11"/>
      <c r="KAJ15" s="11"/>
      <c r="KAK15" s="11"/>
      <c r="KAL15" s="11"/>
      <c r="KAM15" s="11"/>
      <c r="KAN15" s="11"/>
      <c r="KAO15" s="11"/>
      <c r="KAP15" s="11"/>
      <c r="KAQ15" s="11"/>
      <c r="KAR15" s="11"/>
      <c r="KAS15" s="11"/>
      <c r="KAT15" s="11"/>
      <c r="KAU15" s="11"/>
      <c r="KAV15" s="11"/>
      <c r="KAW15" s="11"/>
      <c r="KAX15" s="11"/>
      <c r="KAY15" s="11"/>
      <c r="KAZ15" s="11"/>
      <c r="KBA15" s="11"/>
      <c r="KBB15" s="11"/>
      <c r="KBC15" s="11"/>
      <c r="KBD15" s="11"/>
      <c r="KBE15" s="11"/>
      <c r="KBF15" s="11"/>
      <c r="KBG15" s="11"/>
      <c r="KBH15" s="11"/>
      <c r="KBI15" s="11"/>
      <c r="KBJ15" s="11"/>
      <c r="KBK15" s="11"/>
      <c r="KBL15" s="11"/>
      <c r="KBM15" s="11"/>
      <c r="KBN15" s="11"/>
      <c r="KBO15" s="11"/>
      <c r="KBP15" s="11"/>
      <c r="KBQ15" s="11"/>
      <c r="KBR15" s="11"/>
      <c r="KBS15" s="11"/>
      <c r="KBT15" s="11"/>
      <c r="KBU15" s="11"/>
      <c r="KBV15" s="11"/>
      <c r="KBW15" s="11"/>
      <c r="KBX15" s="11"/>
      <c r="KBY15" s="11"/>
      <c r="KBZ15" s="11"/>
      <c r="KCA15" s="11"/>
      <c r="KCB15" s="11"/>
      <c r="KCC15" s="11"/>
      <c r="KCD15" s="11"/>
      <c r="KCE15" s="11"/>
      <c r="KCF15" s="11"/>
      <c r="KCG15" s="11"/>
      <c r="KCH15" s="11"/>
      <c r="KCI15" s="11"/>
      <c r="KCJ15" s="11"/>
      <c r="KCK15" s="11"/>
      <c r="KCL15" s="11"/>
      <c r="KCM15" s="11"/>
      <c r="KCN15" s="11"/>
      <c r="KCO15" s="11"/>
      <c r="KCP15" s="11"/>
      <c r="KCQ15" s="11"/>
      <c r="KCR15" s="11"/>
      <c r="KCS15" s="11"/>
      <c r="KCT15" s="11"/>
      <c r="KCU15" s="11"/>
      <c r="KCV15" s="11"/>
      <c r="KCW15" s="11"/>
      <c r="KCX15" s="11"/>
      <c r="KCY15" s="11"/>
      <c r="KCZ15" s="11"/>
      <c r="KDA15" s="11"/>
      <c r="KDB15" s="11"/>
      <c r="KDC15" s="11"/>
      <c r="KDD15" s="11"/>
      <c r="KDE15" s="11"/>
      <c r="KDF15" s="11"/>
      <c r="KDG15" s="11"/>
      <c r="KDH15" s="11"/>
      <c r="KDI15" s="11"/>
      <c r="KDJ15" s="11"/>
      <c r="KDK15" s="11"/>
      <c r="KDL15" s="11"/>
      <c r="KDM15" s="11"/>
      <c r="KDN15" s="11"/>
      <c r="KDO15" s="11"/>
      <c r="KDP15" s="11"/>
      <c r="KDQ15" s="11"/>
      <c r="KDR15" s="11"/>
      <c r="KDS15" s="11"/>
      <c r="KDT15" s="11"/>
      <c r="KDU15" s="11"/>
      <c r="KDV15" s="11"/>
      <c r="KDW15" s="11"/>
      <c r="KDX15" s="11"/>
      <c r="KDY15" s="11"/>
      <c r="KDZ15" s="11"/>
      <c r="KEA15" s="11"/>
      <c r="KEB15" s="11"/>
      <c r="KEC15" s="11"/>
      <c r="KED15" s="11"/>
      <c r="KEE15" s="11"/>
      <c r="KEF15" s="11"/>
      <c r="KEG15" s="11"/>
      <c r="KEH15" s="11"/>
      <c r="KEI15" s="11"/>
      <c r="KEJ15" s="11"/>
      <c r="KEK15" s="11"/>
      <c r="KEL15" s="11"/>
      <c r="KEM15" s="11"/>
      <c r="KEN15" s="11"/>
      <c r="KEO15" s="11"/>
      <c r="KEP15" s="11"/>
      <c r="KEQ15" s="11"/>
      <c r="KER15" s="11"/>
      <c r="KES15" s="11"/>
      <c r="KET15" s="11"/>
      <c r="KEU15" s="11"/>
      <c r="KEV15" s="11"/>
      <c r="KEW15" s="11"/>
      <c r="KEX15" s="11"/>
      <c r="KEY15" s="11"/>
      <c r="KEZ15" s="11"/>
      <c r="KFA15" s="11"/>
      <c r="KFB15" s="11"/>
      <c r="KFC15" s="11"/>
      <c r="KFD15" s="11"/>
      <c r="KFE15" s="11"/>
      <c r="KFF15" s="11"/>
      <c r="KFG15" s="11"/>
      <c r="KFH15" s="11"/>
      <c r="KFI15" s="11"/>
      <c r="KFJ15" s="11"/>
      <c r="KFK15" s="11"/>
      <c r="KFL15" s="11"/>
      <c r="KFM15" s="11"/>
      <c r="KFN15" s="11"/>
      <c r="KFO15" s="11"/>
      <c r="KFP15" s="11"/>
      <c r="KFQ15" s="11"/>
      <c r="KFR15" s="11"/>
      <c r="KFS15" s="11"/>
      <c r="KFT15" s="11"/>
      <c r="KFU15" s="11"/>
      <c r="KFV15" s="11"/>
      <c r="KFW15" s="11"/>
      <c r="KFX15" s="11"/>
      <c r="KFY15" s="11"/>
      <c r="KFZ15" s="11"/>
      <c r="KGA15" s="11"/>
      <c r="KGB15" s="11"/>
      <c r="KGC15" s="11"/>
      <c r="KGD15" s="11"/>
      <c r="KGE15" s="11"/>
      <c r="KGF15" s="11"/>
      <c r="KGG15" s="11"/>
      <c r="KGH15" s="11"/>
      <c r="KGI15" s="11"/>
      <c r="KGJ15" s="11"/>
      <c r="KGK15" s="11"/>
      <c r="KGL15" s="11"/>
      <c r="KGM15" s="11"/>
      <c r="KGN15" s="11"/>
      <c r="KGO15" s="11"/>
      <c r="KGP15" s="11"/>
      <c r="KGQ15" s="11"/>
      <c r="KGR15" s="11"/>
      <c r="KGS15" s="11"/>
      <c r="KGT15" s="11"/>
      <c r="KGU15" s="11"/>
      <c r="KGV15" s="11"/>
      <c r="KGW15" s="11"/>
      <c r="KGX15" s="11"/>
      <c r="KGY15" s="11"/>
      <c r="KGZ15" s="11"/>
      <c r="KHA15" s="11"/>
      <c r="KHB15" s="11"/>
      <c r="KHC15" s="11"/>
      <c r="KHD15" s="11"/>
      <c r="KHE15" s="11"/>
      <c r="KHF15" s="11"/>
      <c r="KHG15" s="11"/>
      <c r="KHH15" s="11"/>
      <c r="KHI15" s="11"/>
      <c r="KHJ15" s="11"/>
      <c r="KHK15" s="11"/>
      <c r="KHL15" s="11"/>
      <c r="KHM15" s="11"/>
      <c r="KHN15" s="11"/>
      <c r="KHO15" s="11"/>
      <c r="KHP15" s="11"/>
      <c r="KHQ15" s="11"/>
      <c r="KHR15" s="11"/>
      <c r="KHS15" s="11"/>
      <c r="KHT15" s="11"/>
      <c r="KHU15" s="11"/>
      <c r="KHV15" s="11"/>
      <c r="KHW15" s="11"/>
      <c r="KHX15" s="11"/>
      <c r="KHY15" s="11"/>
      <c r="KHZ15" s="11"/>
      <c r="KIA15" s="11"/>
      <c r="KIB15" s="11"/>
      <c r="KIC15" s="11"/>
      <c r="KID15" s="11"/>
      <c r="KIE15" s="11"/>
      <c r="KIF15" s="11"/>
      <c r="KIG15" s="11"/>
      <c r="KIH15" s="11"/>
      <c r="KII15" s="11"/>
      <c r="KIJ15" s="11"/>
      <c r="KIK15" s="11"/>
      <c r="KIL15" s="11"/>
      <c r="KIM15" s="11"/>
      <c r="KIN15" s="11"/>
      <c r="KIO15" s="11"/>
      <c r="KIP15" s="11"/>
      <c r="KIQ15" s="11"/>
      <c r="KIR15" s="11"/>
      <c r="KIS15" s="11"/>
      <c r="KIT15" s="11"/>
      <c r="KIU15" s="11"/>
      <c r="KIV15" s="11"/>
      <c r="KIW15" s="11"/>
      <c r="KIX15" s="11"/>
      <c r="KIY15" s="11"/>
      <c r="KIZ15" s="11"/>
      <c r="KJA15" s="11"/>
      <c r="KJB15" s="11"/>
      <c r="KJC15" s="11"/>
      <c r="KJD15" s="11"/>
      <c r="KJE15" s="11"/>
      <c r="KJF15" s="11"/>
      <c r="KJG15" s="11"/>
      <c r="KJH15" s="11"/>
      <c r="KJI15" s="11"/>
      <c r="KJJ15" s="11"/>
      <c r="KJK15" s="11"/>
      <c r="KJL15" s="11"/>
      <c r="KJM15" s="11"/>
      <c r="KJN15" s="11"/>
      <c r="KJO15" s="11"/>
      <c r="KJP15" s="11"/>
      <c r="KJQ15" s="11"/>
      <c r="KJR15" s="11"/>
      <c r="KJS15" s="11"/>
      <c r="KJT15" s="11"/>
      <c r="KJU15" s="11"/>
      <c r="KJV15" s="11"/>
      <c r="KJW15" s="11"/>
      <c r="KJX15" s="11"/>
      <c r="KJY15" s="11"/>
      <c r="KJZ15" s="11"/>
      <c r="KKA15" s="11"/>
      <c r="KKB15" s="11"/>
      <c r="KKC15" s="11"/>
      <c r="KKD15" s="11"/>
      <c r="KKE15" s="11"/>
      <c r="KKF15" s="11"/>
      <c r="KKG15" s="11"/>
      <c r="KKH15" s="11"/>
      <c r="KKI15" s="11"/>
      <c r="KKJ15" s="11"/>
      <c r="KKK15" s="11"/>
      <c r="KKL15" s="11"/>
      <c r="KKM15" s="11"/>
      <c r="KKN15" s="11"/>
      <c r="KKO15" s="11"/>
      <c r="KKP15" s="11"/>
      <c r="KKQ15" s="11"/>
      <c r="KKR15" s="11"/>
      <c r="KKS15" s="11"/>
      <c r="KKT15" s="11"/>
      <c r="KKU15" s="11"/>
      <c r="KKV15" s="11"/>
      <c r="KKW15" s="11"/>
      <c r="KKX15" s="11"/>
      <c r="KKY15" s="11"/>
      <c r="KKZ15" s="11"/>
      <c r="KLA15" s="11"/>
      <c r="KLB15" s="11"/>
      <c r="KLC15" s="11"/>
      <c r="KLD15" s="11"/>
      <c r="KLE15" s="11"/>
      <c r="KLF15" s="11"/>
      <c r="KLG15" s="11"/>
      <c r="KLH15" s="11"/>
      <c r="KLI15" s="11"/>
      <c r="KLJ15" s="11"/>
      <c r="KLK15" s="11"/>
      <c r="KLL15" s="11"/>
      <c r="KLM15" s="11"/>
      <c r="KLN15" s="11"/>
      <c r="KLO15" s="11"/>
      <c r="KLP15" s="11"/>
      <c r="KLQ15" s="11"/>
      <c r="KLR15" s="11"/>
      <c r="KLS15" s="11"/>
      <c r="KLT15" s="11"/>
      <c r="KLU15" s="11"/>
      <c r="KLV15" s="11"/>
      <c r="KLW15" s="11"/>
      <c r="KLX15" s="11"/>
      <c r="KLY15" s="11"/>
      <c r="KLZ15" s="11"/>
      <c r="KMA15" s="11"/>
      <c r="KMB15" s="11"/>
      <c r="KMC15" s="11"/>
      <c r="KMD15" s="11"/>
      <c r="KME15" s="11"/>
      <c r="KMF15" s="11"/>
      <c r="KMG15" s="11"/>
      <c r="KMH15" s="11"/>
      <c r="KMI15" s="11"/>
      <c r="KMJ15" s="11"/>
      <c r="KMK15" s="11"/>
      <c r="KML15" s="11"/>
      <c r="KMM15" s="11"/>
      <c r="KMN15" s="11"/>
      <c r="KMO15" s="11"/>
      <c r="KMP15" s="11"/>
      <c r="KMQ15" s="11"/>
      <c r="KMR15" s="11"/>
      <c r="KMS15" s="11"/>
      <c r="KMT15" s="11"/>
      <c r="KMU15" s="11"/>
      <c r="KMV15" s="11"/>
      <c r="KMW15" s="11"/>
      <c r="KMX15" s="11"/>
      <c r="KMY15" s="11"/>
      <c r="KMZ15" s="11"/>
      <c r="KNA15" s="11"/>
      <c r="KNB15" s="11"/>
      <c r="KNC15" s="11"/>
      <c r="KND15" s="11"/>
      <c r="KNE15" s="11"/>
      <c r="KNF15" s="11"/>
      <c r="KNG15" s="11"/>
      <c r="KNH15" s="11"/>
      <c r="KNI15" s="11"/>
      <c r="KNJ15" s="11"/>
      <c r="KNK15" s="11"/>
      <c r="KNL15" s="11"/>
      <c r="KNM15" s="11"/>
      <c r="KNN15" s="11"/>
      <c r="KNO15" s="11"/>
      <c r="KNP15" s="11"/>
      <c r="KNQ15" s="11"/>
      <c r="KNR15" s="11"/>
      <c r="KNS15" s="11"/>
      <c r="KNT15" s="11"/>
      <c r="KNU15" s="11"/>
      <c r="KNV15" s="11"/>
      <c r="KNW15" s="11"/>
      <c r="KNX15" s="11"/>
      <c r="KNY15" s="11"/>
      <c r="KNZ15" s="11"/>
      <c r="KOA15" s="11"/>
      <c r="KOB15" s="11"/>
      <c r="KOC15" s="11"/>
      <c r="KOD15" s="11"/>
      <c r="KOE15" s="11"/>
      <c r="KOF15" s="11"/>
      <c r="KOG15" s="11"/>
      <c r="KOH15" s="11"/>
      <c r="KOI15" s="11"/>
      <c r="KOJ15" s="11"/>
      <c r="KOK15" s="11"/>
      <c r="KOL15" s="11"/>
      <c r="KOM15" s="11"/>
      <c r="KON15" s="11"/>
      <c r="KOO15" s="11"/>
      <c r="KOP15" s="11"/>
      <c r="KOQ15" s="11"/>
      <c r="KOR15" s="11"/>
      <c r="KOS15" s="11"/>
      <c r="KOT15" s="11"/>
      <c r="KOU15" s="11"/>
      <c r="KOV15" s="11"/>
      <c r="KOW15" s="11"/>
      <c r="KOX15" s="11"/>
      <c r="KOY15" s="11"/>
      <c r="KOZ15" s="11"/>
      <c r="KPA15" s="11"/>
      <c r="KPB15" s="11"/>
      <c r="KPC15" s="11"/>
      <c r="KPD15" s="11"/>
      <c r="KPE15" s="11"/>
      <c r="KPF15" s="11"/>
      <c r="KPG15" s="11"/>
      <c r="KPH15" s="11"/>
      <c r="KPI15" s="11"/>
      <c r="KPJ15" s="11"/>
      <c r="KPK15" s="11"/>
      <c r="KPL15" s="11"/>
      <c r="KPM15" s="11"/>
      <c r="KPN15" s="11"/>
      <c r="KPO15" s="11"/>
      <c r="KPP15" s="11"/>
      <c r="KPQ15" s="11"/>
      <c r="KPR15" s="11"/>
      <c r="KPS15" s="11"/>
      <c r="KPT15" s="11"/>
      <c r="KPU15" s="11"/>
      <c r="KPV15" s="11"/>
      <c r="KPW15" s="11"/>
      <c r="KPX15" s="11"/>
      <c r="KPY15" s="11"/>
      <c r="KPZ15" s="11"/>
      <c r="KQA15" s="11"/>
      <c r="KQB15" s="11"/>
      <c r="KQC15" s="11"/>
      <c r="KQD15" s="11"/>
      <c r="KQE15" s="11"/>
      <c r="KQF15" s="11"/>
      <c r="KQG15" s="11"/>
      <c r="KQH15" s="11"/>
      <c r="KQI15" s="11"/>
      <c r="KQJ15" s="11"/>
      <c r="KQK15" s="11"/>
      <c r="KQL15" s="11"/>
      <c r="KQM15" s="11"/>
      <c r="KQN15" s="11"/>
      <c r="KQO15" s="11"/>
      <c r="KQP15" s="11"/>
      <c r="KQQ15" s="11"/>
      <c r="KQR15" s="11"/>
      <c r="KQS15" s="11"/>
      <c r="KQT15" s="11"/>
      <c r="KQU15" s="11"/>
      <c r="KQV15" s="11"/>
      <c r="KQW15" s="11"/>
      <c r="KQX15" s="11"/>
      <c r="KQY15" s="11"/>
      <c r="KQZ15" s="11"/>
      <c r="KRA15" s="11"/>
      <c r="KRB15" s="11"/>
      <c r="KRC15" s="11"/>
      <c r="KRD15" s="11"/>
      <c r="KRE15" s="11"/>
      <c r="KRF15" s="11"/>
      <c r="KRG15" s="11"/>
      <c r="KRH15" s="11"/>
      <c r="KRI15" s="11"/>
      <c r="KRJ15" s="11"/>
      <c r="KRK15" s="11"/>
      <c r="KRL15" s="11"/>
      <c r="KRM15" s="11"/>
      <c r="KRN15" s="11"/>
      <c r="KRO15" s="11"/>
      <c r="KRP15" s="11"/>
      <c r="KRQ15" s="11"/>
      <c r="KRR15" s="11"/>
      <c r="KRS15" s="11"/>
      <c r="KRT15" s="11"/>
      <c r="KRU15" s="11"/>
      <c r="KRV15" s="11"/>
      <c r="KRW15" s="11"/>
      <c r="KRX15" s="11"/>
      <c r="KRY15" s="11"/>
      <c r="KRZ15" s="11"/>
      <c r="KSA15" s="11"/>
      <c r="KSB15" s="11"/>
      <c r="KSC15" s="11"/>
      <c r="KSD15" s="11"/>
      <c r="KSE15" s="11"/>
      <c r="KSF15" s="11"/>
      <c r="KSG15" s="11"/>
      <c r="KSH15" s="11"/>
      <c r="KSI15" s="11"/>
      <c r="KSJ15" s="11"/>
      <c r="KSK15" s="11"/>
      <c r="KSL15" s="11"/>
      <c r="KSM15" s="11"/>
      <c r="KSN15" s="11"/>
      <c r="KSO15" s="11"/>
      <c r="KSP15" s="11"/>
      <c r="KSQ15" s="11"/>
      <c r="KSR15" s="11"/>
      <c r="KSS15" s="11"/>
      <c r="KST15" s="11"/>
      <c r="KSU15" s="11"/>
      <c r="KSV15" s="11"/>
      <c r="KSW15" s="11"/>
      <c r="KSX15" s="11"/>
      <c r="KSY15" s="11"/>
      <c r="KSZ15" s="11"/>
      <c r="KTA15" s="11"/>
      <c r="KTB15" s="11"/>
      <c r="KTC15" s="11"/>
      <c r="KTD15" s="11"/>
      <c r="KTE15" s="11"/>
      <c r="KTF15" s="11"/>
      <c r="KTG15" s="11"/>
      <c r="KTH15" s="11"/>
      <c r="KTI15" s="11"/>
      <c r="KTJ15" s="11"/>
      <c r="KTK15" s="11"/>
      <c r="KTL15" s="11"/>
      <c r="KTM15" s="11"/>
      <c r="KTN15" s="11"/>
      <c r="KTO15" s="11"/>
      <c r="KTP15" s="11"/>
      <c r="KTQ15" s="11"/>
      <c r="KTR15" s="11"/>
      <c r="KTS15" s="11"/>
      <c r="KTT15" s="11"/>
      <c r="KTU15" s="11"/>
      <c r="KTV15" s="11"/>
      <c r="KTW15" s="11"/>
      <c r="KTX15" s="11"/>
      <c r="KTY15" s="11"/>
      <c r="KTZ15" s="11"/>
      <c r="KUA15" s="11"/>
      <c r="KUB15" s="11"/>
      <c r="KUC15" s="11"/>
      <c r="KUD15" s="11"/>
      <c r="KUE15" s="11"/>
      <c r="KUF15" s="11"/>
      <c r="KUG15" s="11"/>
      <c r="KUH15" s="11"/>
      <c r="KUI15" s="11"/>
      <c r="KUJ15" s="11"/>
      <c r="KUK15" s="11"/>
      <c r="KUL15" s="11"/>
      <c r="KUM15" s="11"/>
      <c r="KUN15" s="11"/>
      <c r="KUO15" s="11"/>
      <c r="KUP15" s="11"/>
      <c r="KUQ15" s="11"/>
      <c r="KUR15" s="11"/>
      <c r="KUS15" s="11"/>
      <c r="KUT15" s="11"/>
      <c r="KUU15" s="11"/>
      <c r="KUV15" s="11"/>
      <c r="KUW15" s="11"/>
      <c r="KUX15" s="11"/>
      <c r="KUY15" s="11"/>
      <c r="KUZ15" s="11"/>
      <c r="KVA15" s="11"/>
      <c r="KVB15" s="11"/>
      <c r="KVC15" s="11"/>
      <c r="KVD15" s="11"/>
      <c r="KVE15" s="11"/>
      <c r="KVF15" s="11"/>
      <c r="KVG15" s="11"/>
      <c r="KVH15" s="11"/>
      <c r="KVI15" s="11"/>
      <c r="KVJ15" s="11"/>
      <c r="KVK15" s="11"/>
      <c r="KVL15" s="11"/>
      <c r="KVM15" s="11"/>
      <c r="KVN15" s="11"/>
      <c r="KVO15" s="11"/>
      <c r="KVP15" s="11"/>
      <c r="KVQ15" s="11"/>
      <c r="KVR15" s="11"/>
      <c r="KVS15" s="11"/>
      <c r="KVT15" s="11"/>
      <c r="KVU15" s="11"/>
      <c r="KVV15" s="11"/>
      <c r="KVW15" s="11"/>
      <c r="KVX15" s="11"/>
      <c r="KVY15" s="11"/>
      <c r="KVZ15" s="11"/>
      <c r="KWA15" s="11"/>
      <c r="KWB15" s="11"/>
      <c r="KWC15" s="11"/>
      <c r="KWD15" s="11"/>
      <c r="KWE15" s="11"/>
      <c r="KWF15" s="11"/>
      <c r="KWG15" s="11"/>
      <c r="KWH15" s="11"/>
      <c r="KWI15" s="11"/>
      <c r="KWJ15" s="11"/>
      <c r="KWK15" s="11"/>
      <c r="KWL15" s="11"/>
      <c r="KWM15" s="11"/>
      <c r="KWN15" s="11"/>
      <c r="KWO15" s="11"/>
      <c r="KWP15" s="11"/>
      <c r="KWQ15" s="11"/>
      <c r="KWR15" s="11"/>
      <c r="KWS15" s="11"/>
      <c r="KWT15" s="11"/>
      <c r="KWU15" s="11"/>
      <c r="KWV15" s="11"/>
      <c r="KWW15" s="11"/>
      <c r="KWX15" s="11"/>
      <c r="KWY15" s="11"/>
      <c r="KWZ15" s="11"/>
      <c r="KXA15" s="11"/>
      <c r="KXB15" s="11"/>
      <c r="KXC15" s="11"/>
      <c r="KXD15" s="11"/>
      <c r="KXE15" s="11"/>
      <c r="KXF15" s="11"/>
      <c r="KXG15" s="11"/>
      <c r="KXH15" s="11"/>
      <c r="KXI15" s="11"/>
      <c r="KXJ15" s="11"/>
      <c r="KXK15" s="11"/>
      <c r="KXL15" s="11"/>
      <c r="KXM15" s="11"/>
      <c r="KXN15" s="11"/>
      <c r="KXO15" s="11"/>
      <c r="KXP15" s="11"/>
      <c r="KXQ15" s="11"/>
      <c r="KXR15" s="11"/>
      <c r="KXS15" s="11"/>
      <c r="KXT15" s="11"/>
      <c r="KXU15" s="11"/>
      <c r="KXV15" s="11"/>
      <c r="KXW15" s="11"/>
      <c r="KXX15" s="11"/>
      <c r="KXY15" s="11"/>
      <c r="KXZ15" s="11"/>
      <c r="KYA15" s="11"/>
      <c r="KYB15" s="11"/>
      <c r="KYC15" s="11"/>
      <c r="KYD15" s="11"/>
      <c r="KYE15" s="11"/>
      <c r="KYF15" s="11"/>
      <c r="KYG15" s="11"/>
      <c r="KYH15" s="11"/>
      <c r="KYI15" s="11"/>
      <c r="KYJ15" s="11"/>
      <c r="KYK15" s="11"/>
      <c r="KYL15" s="11"/>
      <c r="KYM15" s="11"/>
      <c r="KYN15" s="11"/>
      <c r="KYO15" s="11"/>
      <c r="KYP15" s="11"/>
      <c r="KYQ15" s="11"/>
      <c r="KYR15" s="11"/>
      <c r="KYS15" s="11"/>
      <c r="KYT15" s="11"/>
      <c r="KYU15" s="11"/>
      <c r="KYV15" s="11"/>
      <c r="KYW15" s="11"/>
      <c r="KYX15" s="11"/>
      <c r="KYY15" s="11"/>
      <c r="KYZ15" s="11"/>
      <c r="KZA15" s="11"/>
      <c r="KZB15" s="11"/>
      <c r="KZC15" s="11"/>
      <c r="KZD15" s="11"/>
      <c r="KZE15" s="11"/>
      <c r="KZF15" s="11"/>
      <c r="KZG15" s="11"/>
      <c r="KZH15" s="11"/>
      <c r="KZI15" s="11"/>
      <c r="KZJ15" s="11"/>
      <c r="KZK15" s="11"/>
      <c r="KZL15" s="11"/>
      <c r="KZM15" s="11"/>
      <c r="KZN15" s="11"/>
      <c r="KZO15" s="11"/>
      <c r="KZP15" s="11"/>
      <c r="KZQ15" s="11"/>
      <c r="KZR15" s="11"/>
      <c r="KZS15" s="11"/>
      <c r="KZT15" s="11"/>
      <c r="KZU15" s="11"/>
      <c r="KZV15" s="11"/>
      <c r="KZW15" s="11"/>
      <c r="KZX15" s="11"/>
      <c r="KZY15" s="11"/>
      <c r="KZZ15" s="11"/>
      <c r="LAA15" s="11"/>
      <c r="LAB15" s="11"/>
      <c r="LAC15" s="11"/>
      <c r="LAD15" s="11"/>
      <c r="LAE15" s="11"/>
      <c r="LAF15" s="11"/>
      <c r="LAG15" s="11"/>
      <c r="LAH15" s="11"/>
      <c r="LAI15" s="11"/>
      <c r="LAJ15" s="11"/>
      <c r="LAK15" s="11"/>
      <c r="LAL15" s="11"/>
      <c r="LAM15" s="11"/>
      <c r="LAN15" s="11"/>
      <c r="LAO15" s="11"/>
      <c r="LAP15" s="11"/>
      <c r="LAQ15" s="11"/>
      <c r="LAR15" s="11"/>
      <c r="LAS15" s="11"/>
      <c r="LAT15" s="11"/>
      <c r="LAU15" s="11"/>
      <c r="LAV15" s="11"/>
      <c r="LAW15" s="11"/>
      <c r="LAX15" s="11"/>
      <c r="LAY15" s="11"/>
      <c r="LAZ15" s="11"/>
      <c r="LBA15" s="11"/>
      <c r="LBB15" s="11"/>
      <c r="LBC15" s="11"/>
      <c r="LBD15" s="11"/>
      <c r="LBE15" s="11"/>
      <c r="LBF15" s="11"/>
      <c r="LBG15" s="11"/>
      <c r="LBH15" s="11"/>
      <c r="LBI15" s="11"/>
      <c r="LBJ15" s="11"/>
      <c r="LBK15" s="11"/>
      <c r="LBL15" s="11"/>
      <c r="LBM15" s="11"/>
      <c r="LBN15" s="11"/>
      <c r="LBO15" s="11"/>
      <c r="LBP15" s="11"/>
      <c r="LBQ15" s="11"/>
      <c r="LBR15" s="11"/>
      <c r="LBS15" s="11"/>
      <c r="LBT15" s="11"/>
      <c r="LBU15" s="11"/>
      <c r="LBV15" s="11"/>
      <c r="LBW15" s="11"/>
      <c r="LBX15" s="11"/>
      <c r="LBY15" s="11"/>
      <c r="LBZ15" s="11"/>
      <c r="LCA15" s="11"/>
      <c r="LCB15" s="11"/>
      <c r="LCC15" s="11"/>
      <c r="LCD15" s="11"/>
      <c r="LCE15" s="11"/>
      <c r="LCF15" s="11"/>
      <c r="LCG15" s="11"/>
      <c r="LCH15" s="11"/>
      <c r="LCI15" s="11"/>
      <c r="LCJ15" s="11"/>
      <c r="LCK15" s="11"/>
      <c r="LCL15" s="11"/>
      <c r="LCM15" s="11"/>
      <c r="LCN15" s="11"/>
      <c r="LCO15" s="11"/>
      <c r="LCP15" s="11"/>
      <c r="LCQ15" s="11"/>
      <c r="LCR15" s="11"/>
      <c r="LCS15" s="11"/>
      <c r="LCT15" s="11"/>
      <c r="LCU15" s="11"/>
      <c r="LCV15" s="11"/>
      <c r="LCW15" s="11"/>
      <c r="LCX15" s="11"/>
      <c r="LCY15" s="11"/>
      <c r="LCZ15" s="11"/>
      <c r="LDA15" s="11"/>
      <c r="LDB15" s="11"/>
      <c r="LDC15" s="11"/>
      <c r="LDD15" s="11"/>
      <c r="LDE15" s="11"/>
      <c r="LDF15" s="11"/>
      <c r="LDG15" s="11"/>
      <c r="LDH15" s="11"/>
      <c r="LDI15" s="11"/>
      <c r="LDJ15" s="11"/>
      <c r="LDK15" s="11"/>
      <c r="LDL15" s="11"/>
      <c r="LDM15" s="11"/>
      <c r="LDN15" s="11"/>
      <c r="LDO15" s="11"/>
      <c r="LDP15" s="11"/>
      <c r="LDQ15" s="11"/>
      <c r="LDR15" s="11"/>
      <c r="LDS15" s="11"/>
      <c r="LDT15" s="11"/>
      <c r="LDU15" s="11"/>
      <c r="LDV15" s="11"/>
      <c r="LDW15" s="11"/>
      <c r="LDX15" s="11"/>
      <c r="LDY15" s="11"/>
      <c r="LDZ15" s="11"/>
      <c r="LEA15" s="11"/>
      <c r="LEB15" s="11"/>
      <c r="LEC15" s="11"/>
      <c r="LED15" s="11"/>
      <c r="LEE15" s="11"/>
      <c r="LEF15" s="11"/>
      <c r="LEG15" s="11"/>
      <c r="LEH15" s="11"/>
      <c r="LEI15" s="11"/>
      <c r="LEJ15" s="11"/>
      <c r="LEK15" s="11"/>
      <c r="LEL15" s="11"/>
      <c r="LEM15" s="11"/>
      <c r="LEN15" s="11"/>
      <c r="LEO15" s="11"/>
      <c r="LEP15" s="11"/>
      <c r="LEQ15" s="11"/>
      <c r="LER15" s="11"/>
      <c r="LES15" s="11"/>
      <c r="LET15" s="11"/>
      <c r="LEU15" s="11"/>
      <c r="LEV15" s="11"/>
      <c r="LEW15" s="11"/>
      <c r="LEX15" s="11"/>
      <c r="LEY15" s="11"/>
      <c r="LEZ15" s="11"/>
      <c r="LFA15" s="11"/>
      <c r="LFB15" s="11"/>
      <c r="LFC15" s="11"/>
      <c r="LFD15" s="11"/>
      <c r="LFE15" s="11"/>
      <c r="LFF15" s="11"/>
      <c r="LFG15" s="11"/>
      <c r="LFH15" s="11"/>
      <c r="LFI15" s="11"/>
      <c r="LFJ15" s="11"/>
      <c r="LFK15" s="11"/>
      <c r="LFL15" s="11"/>
      <c r="LFM15" s="11"/>
      <c r="LFN15" s="11"/>
      <c r="LFO15" s="11"/>
      <c r="LFP15" s="11"/>
      <c r="LFQ15" s="11"/>
      <c r="LFR15" s="11"/>
      <c r="LFS15" s="11"/>
      <c r="LFT15" s="11"/>
      <c r="LFU15" s="11"/>
      <c r="LFV15" s="11"/>
      <c r="LFW15" s="11"/>
      <c r="LFX15" s="11"/>
      <c r="LFY15" s="11"/>
      <c r="LFZ15" s="11"/>
      <c r="LGA15" s="11"/>
      <c r="LGB15" s="11"/>
      <c r="LGC15" s="11"/>
      <c r="LGD15" s="11"/>
      <c r="LGE15" s="11"/>
      <c r="LGF15" s="11"/>
      <c r="LGG15" s="11"/>
      <c r="LGH15" s="11"/>
      <c r="LGI15" s="11"/>
      <c r="LGJ15" s="11"/>
      <c r="LGK15" s="11"/>
      <c r="LGL15" s="11"/>
      <c r="LGM15" s="11"/>
      <c r="LGN15" s="11"/>
      <c r="LGO15" s="11"/>
      <c r="LGP15" s="11"/>
      <c r="LGQ15" s="11"/>
      <c r="LGR15" s="11"/>
      <c r="LGS15" s="11"/>
      <c r="LGT15" s="11"/>
      <c r="LGU15" s="11"/>
      <c r="LGV15" s="11"/>
      <c r="LGW15" s="11"/>
      <c r="LGX15" s="11"/>
      <c r="LGY15" s="11"/>
      <c r="LGZ15" s="11"/>
      <c r="LHA15" s="11"/>
      <c r="LHB15" s="11"/>
      <c r="LHC15" s="11"/>
      <c r="LHD15" s="11"/>
      <c r="LHE15" s="11"/>
      <c r="LHF15" s="11"/>
      <c r="LHG15" s="11"/>
      <c r="LHH15" s="11"/>
      <c r="LHI15" s="11"/>
      <c r="LHJ15" s="11"/>
      <c r="LHK15" s="11"/>
      <c r="LHL15" s="11"/>
      <c r="LHM15" s="11"/>
      <c r="LHN15" s="11"/>
      <c r="LHO15" s="11"/>
      <c r="LHP15" s="11"/>
      <c r="LHQ15" s="11"/>
      <c r="LHR15" s="11"/>
      <c r="LHS15" s="11"/>
      <c r="LHT15" s="11"/>
      <c r="LHU15" s="11"/>
      <c r="LHV15" s="11"/>
      <c r="LHW15" s="11"/>
      <c r="LHX15" s="11"/>
      <c r="LHY15" s="11"/>
      <c r="LHZ15" s="11"/>
      <c r="LIA15" s="11"/>
      <c r="LIB15" s="11"/>
      <c r="LIC15" s="11"/>
      <c r="LID15" s="11"/>
      <c r="LIE15" s="11"/>
      <c r="LIF15" s="11"/>
      <c r="LIG15" s="11"/>
      <c r="LIH15" s="11"/>
      <c r="LII15" s="11"/>
      <c r="LIJ15" s="11"/>
      <c r="LIK15" s="11"/>
      <c r="LIL15" s="11"/>
      <c r="LIM15" s="11"/>
      <c r="LIN15" s="11"/>
      <c r="LIO15" s="11"/>
      <c r="LIP15" s="11"/>
      <c r="LIQ15" s="11"/>
      <c r="LIR15" s="11"/>
      <c r="LIS15" s="11"/>
      <c r="LIT15" s="11"/>
      <c r="LIU15" s="11"/>
      <c r="LIV15" s="11"/>
      <c r="LIW15" s="11"/>
      <c r="LIX15" s="11"/>
      <c r="LIY15" s="11"/>
      <c r="LIZ15" s="11"/>
      <c r="LJA15" s="11"/>
      <c r="LJB15" s="11"/>
      <c r="LJC15" s="11"/>
      <c r="LJD15" s="11"/>
      <c r="LJE15" s="11"/>
      <c r="LJF15" s="11"/>
      <c r="LJG15" s="11"/>
      <c r="LJH15" s="11"/>
      <c r="LJI15" s="11"/>
      <c r="LJJ15" s="11"/>
      <c r="LJK15" s="11"/>
      <c r="LJL15" s="11"/>
      <c r="LJM15" s="11"/>
      <c r="LJN15" s="11"/>
      <c r="LJO15" s="11"/>
      <c r="LJP15" s="11"/>
      <c r="LJQ15" s="11"/>
      <c r="LJR15" s="11"/>
      <c r="LJS15" s="11"/>
      <c r="LJT15" s="11"/>
      <c r="LJU15" s="11"/>
      <c r="LJV15" s="11"/>
      <c r="LJW15" s="11"/>
      <c r="LJX15" s="11"/>
      <c r="LJY15" s="11"/>
      <c r="LJZ15" s="11"/>
      <c r="LKA15" s="11"/>
      <c r="LKB15" s="11"/>
      <c r="LKC15" s="11"/>
      <c r="LKD15" s="11"/>
      <c r="LKE15" s="11"/>
      <c r="LKF15" s="11"/>
      <c r="LKG15" s="11"/>
      <c r="LKH15" s="11"/>
      <c r="LKI15" s="11"/>
      <c r="LKJ15" s="11"/>
      <c r="LKK15" s="11"/>
      <c r="LKL15" s="11"/>
      <c r="LKM15" s="11"/>
      <c r="LKN15" s="11"/>
      <c r="LKO15" s="11"/>
      <c r="LKP15" s="11"/>
      <c r="LKQ15" s="11"/>
      <c r="LKR15" s="11"/>
      <c r="LKS15" s="11"/>
      <c r="LKT15" s="11"/>
      <c r="LKU15" s="11"/>
      <c r="LKV15" s="11"/>
      <c r="LKW15" s="11"/>
      <c r="LKX15" s="11"/>
      <c r="LKY15" s="11"/>
      <c r="LKZ15" s="11"/>
      <c r="LLA15" s="11"/>
      <c r="LLB15" s="11"/>
      <c r="LLC15" s="11"/>
      <c r="LLD15" s="11"/>
      <c r="LLE15" s="11"/>
      <c r="LLF15" s="11"/>
      <c r="LLG15" s="11"/>
      <c r="LLH15" s="11"/>
      <c r="LLI15" s="11"/>
      <c r="LLJ15" s="11"/>
      <c r="LLK15" s="11"/>
      <c r="LLL15" s="11"/>
      <c r="LLM15" s="11"/>
      <c r="LLN15" s="11"/>
      <c r="LLO15" s="11"/>
      <c r="LLP15" s="11"/>
      <c r="LLQ15" s="11"/>
      <c r="LLR15" s="11"/>
      <c r="LLS15" s="11"/>
      <c r="LLT15" s="11"/>
      <c r="LLU15" s="11"/>
      <c r="LLV15" s="11"/>
      <c r="LLW15" s="11"/>
      <c r="LLX15" s="11"/>
      <c r="LLY15" s="11"/>
      <c r="LLZ15" s="11"/>
      <c r="LMA15" s="11"/>
      <c r="LMB15" s="11"/>
      <c r="LMC15" s="11"/>
      <c r="LMD15" s="11"/>
      <c r="LME15" s="11"/>
      <c r="LMF15" s="11"/>
      <c r="LMG15" s="11"/>
      <c r="LMH15" s="11"/>
      <c r="LMI15" s="11"/>
      <c r="LMJ15" s="11"/>
      <c r="LMK15" s="11"/>
      <c r="LML15" s="11"/>
      <c r="LMM15" s="11"/>
      <c r="LMN15" s="11"/>
      <c r="LMO15" s="11"/>
      <c r="LMP15" s="11"/>
      <c r="LMQ15" s="11"/>
      <c r="LMR15" s="11"/>
      <c r="LMS15" s="11"/>
      <c r="LMT15" s="11"/>
      <c r="LMU15" s="11"/>
      <c r="LMV15" s="11"/>
      <c r="LMW15" s="11"/>
      <c r="LMX15" s="11"/>
      <c r="LMY15" s="11"/>
      <c r="LMZ15" s="11"/>
      <c r="LNA15" s="11"/>
      <c r="LNB15" s="11"/>
      <c r="LNC15" s="11"/>
      <c r="LND15" s="11"/>
      <c r="LNE15" s="11"/>
      <c r="LNF15" s="11"/>
      <c r="LNG15" s="11"/>
      <c r="LNH15" s="11"/>
      <c r="LNI15" s="11"/>
      <c r="LNJ15" s="11"/>
      <c r="LNK15" s="11"/>
      <c r="LNL15" s="11"/>
      <c r="LNM15" s="11"/>
      <c r="LNN15" s="11"/>
      <c r="LNO15" s="11"/>
      <c r="LNP15" s="11"/>
      <c r="LNQ15" s="11"/>
      <c r="LNR15" s="11"/>
      <c r="LNS15" s="11"/>
      <c r="LNT15" s="11"/>
      <c r="LNU15" s="11"/>
      <c r="LNV15" s="11"/>
      <c r="LNW15" s="11"/>
      <c r="LNX15" s="11"/>
      <c r="LNY15" s="11"/>
      <c r="LNZ15" s="11"/>
      <c r="LOA15" s="11"/>
      <c r="LOB15" s="11"/>
      <c r="LOC15" s="11"/>
      <c r="LOD15" s="11"/>
      <c r="LOE15" s="11"/>
      <c r="LOF15" s="11"/>
      <c r="LOG15" s="11"/>
      <c r="LOH15" s="11"/>
      <c r="LOI15" s="11"/>
      <c r="LOJ15" s="11"/>
      <c r="LOK15" s="11"/>
      <c r="LOL15" s="11"/>
      <c r="LOM15" s="11"/>
      <c r="LON15" s="11"/>
      <c r="LOO15" s="11"/>
      <c r="LOP15" s="11"/>
      <c r="LOQ15" s="11"/>
      <c r="LOR15" s="11"/>
      <c r="LOS15" s="11"/>
      <c r="LOT15" s="11"/>
      <c r="LOU15" s="11"/>
      <c r="LOV15" s="11"/>
      <c r="LOW15" s="11"/>
      <c r="LOX15" s="11"/>
      <c r="LOY15" s="11"/>
      <c r="LOZ15" s="11"/>
      <c r="LPA15" s="11"/>
      <c r="LPB15" s="11"/>
      <c r="LPC15" s="11"/>
      <c r="LPD15" s="11"/>
      <c r="LPE15" s="11"/>
      <c r="LPF15" s="11"/>
      <c r="LPG15" s="11"/>
      <c r="LPH15" s="11"/>
      <c r="LPI15" s="11"/>
      <c r="LPJ15" s="11"/>
      <c r="LPK15" s="11"/>
      <c r="LPL15" s="11"/>
      <c r="LPM15" s="11"/>
      <c r="LPN15" s="11"/>
      <c r="LPO15" s="11"/>
      <c r="LPP15" s="11"/>
      <c r="LPQ15" s="11"/>
      <c r="LPR15" s="11"/>
      <c r="LPS15" s="11"/>
      <c r="LPT15" s="11"/>
      <c r="LPU15" s="11"/>
      <c r="LPV15" s="11"/>
      <c r="LPW15" s="11"/>
      <c r="LPX15" s="11"/>
      <c r="LPY15" s="11"/>
      <c r="LPZ15" s="11"/>
      <c r="LQA15" s="11"/>
      <c r="LQB15" s="11"/>
      <c r="LQC15" s="11"/>
      <c r="LQD15" s="11"/>
      <c r="LQE15" s="11"/>
      <c r="LQF15" s="11"/>
      <c r="LQG15" s="11"/>
      <c r="LQH15" s="11"/>
      <c r="LQI15" s="11"/>
      <c r="LQJ15" s="11"/>
      <c r="LQK15" s="11"/>
      <c r="LQL15" s="11"/>
      <c r="LQM15" s="11"/>
      <c r="LQN15" s="11"/>
      <c r="LQO15" s="11"/>
      <c r="LQP15" s="11"/>
      <c r="LQQ15" s="11"/>
      <c r="LQR15" s="11"/>
      <c r="LQS15" s="11"/>
      <c r="LQT15" s="11"/>
      <c r="LQU15" s="11"/>
      <c r="LQV15" s="11"/>
      <c r="LQW15" s="11"/>
      <c r="LQX15" s="11"/>
      <c r="LQY15" s="11"/>
      <c r="LQZ15" s="11"/>
      <c r="LRA15" s="11"/>
      <c r="LRB15" s="11"/>
      <c r="LRC15" s="11"/>
      <c r="LRD15" s="11"/>
      <c r="LRE15" s="11"/>
      <c r="LRF15" s="11"/>
      <c r="LRG15" s="11"/>
      <c r="LRH15" s="11"/>
      <c r="LRI15" s="11"/>
      <c r="LRJ15" s="11"/>
      <c r="LRK15" s="11"/>
      <c r="LRL15" s="11"/>
      <c r="LRM15" s="11"/>
      <c r="LRN15" s="11"/>
      <c r="LRO15" s="11"/>
      <c r="LRP15" s="11"/>
      <c r="LRQ15" s="11"/>
      <c r="LRR15" s="11"/>
      <c r="LRS15" s="11"/>
      <c r="LRT15" s="11"/>
      <c r="LRU15" s="11"/>
      <c r="LRV15" s="11"/>
      <c r="LRW15" s="11"/>
      <c r="LRX15" s="11"/>
      <c r="LRY15" s="11"/>
      <c r="LRZ15" s="11"/>
      <c r="LSA15" s="11"/>
      <c r="LSB15" s="11"/>
      <c r="LSC15" s="11"/>
      <c r="LSD15" s="11"/>
      <c r="LSE15" s="11"/>
      <c r="LSF15" s="11"/>
      <c r="LSG15" s="11"/>
      <c r="LSH15" s="11"/>
      <c r="LSI15" s="11"/>
      <c r="LSJ15" s="11"/>
      <c r="LSK15" s="11"/>
      <c r="LSL15" s="11"/>
      <c r="LSM15" s="11"/>
      <c r="LSN15" s="11"/>
      <c r="LSO15" s="11"/>
      <c r="LSP15" s="11"/>
      <c r="LSQ15" s="11"/>
      <c r="LSR15" s="11"/>
      <c r="LSS15" s="11"/>
      <c r="LST15" s="11"/>
      <c r="LSU15" s="11"/>
      <c r="LSV15" s="11"/>
      <c r="LSW15" s="11"/>
      <c r="LSX15" s="11"/>
      <c r="LSY15" s="11"/>
      <c r="LSZ15" s="11"/>
      <c r="LTA15" s="11"/>
      <c r="LTB15" s="11"/>
      <c r="LTC15" s="11"/>
      <c r="LTD15" s="11"/>
      <c r="LTE15" s="11"/>
      <c r="LTF15" s="11"/>
      <c r="LTG15" s="11"/>
      <c r="LTH15" s="11"/>
      <c r="LTI15" s="11"/>
      <c r="LTJ15" s="11"/>
      <c r="LTK15" s="11"/>
      <c r="LTL15" s="11"/>
      <c r="LTM15" s="11"/>
      <c r="LTN15" s="11"/>
      <c r="LTO15" s="11"/>
      <c r="LTP15" s="11"/>
      <c r="LTQ15" s="11"/>
      <c r="LTR15" s="11"/>
      <c r="LTS15" s="11"/>
      <c r="LTT15" s="11"/>
      <c r="LTU15" s="11"/>
      <c r="LTV15" s="11"/>
      <c r="LTW15" s="11"/>
      <c r="LTX15" s="11"/>
      <c r="LTY15" s="11"/>
      <c r="LTZ15" s="11"/>
      <c r="LUA15" s="11"/>
      <c r="LUB15" s="11"/>
      <c r="LUC15" s="11"/>
      <c r="LUD15" s="11"/>
      <c r="LUE15" s="11"/>
      <c r="LUF15" s="11"/>
      <c r="LUG15" s="11"/>
      <c r="LUH15" s="11"/>
      <c r="LUI15" s="11"/>
      <c r="LUJ15" s="11"/>
      <c r="LUK15" s="11"/>
      <c r="LUL15" s="11"/>
      <c r="LUM15" s="11"/>
      <c r="LUN15" s="11"/>
      <c r="LUO15" s="11"/>
      <c r="LUP15" s="11"/>
      <c r="LUQ15" s="11"/>
      <c r="LUR15" s="11"/>
      <c r="LUS15" s="11"/>
      <c r="LUT15" s="11"/>
      <c r="LUU15" s="11"/>
      <c r="LUV15" s="11"/>
      <c r="LUW15" s="11"/>
      <c r="LUX15" s="11"/>
      <c r="LUY15" s="11"/>
      <c r="LUZ15" s="11"/>
      <c r="LVA15" s="11"/>
      <c r="LVB15" s="11"/>
      <c r="LVC15" s="11"/>
      <c r="LVD15" s="11"/>
      <c r="LVE15" s="11"/>
      <c r="LVF15" s="11"/>
      <c r="LVG15" s="11"/>
      <c r="LVH15" s="11"/>
      <c r="LVI15" s="11"/>
      <c r="LVJ15" s="11"/>
      <c r="LVK15" s="11"/>
      <c r="LVL15" s="11"/>
      <c r="LVM15" s="11"/>
      <c r="LVN15" s="11"/>
      <c r="LVO15" s="11"/>
      <c r="LVP15" s="11"/>
      <c r="LVQ15" s="11"/>
      <c r="LVR15" s="11"/>
      <c r="LVS15" s="11"/>
      <c r="LVT15" s="11"/>
      <c r="LVU15" s="11"/>
      <c r="LVV15" s="11"/>
      <c r="LVW15" s="11"/>
      <c r="LVX15" s="11"/>
      <c r="LVY15" s="11"/>
      <c r="LVZ15" s="11"/>
      <c r="LWA15" s="11"/>
      <c r="LWB15" s="11"/>
      <c r="LWC15" s="11"/>
      <c r="LWD15" s="11"/>
      <c r="LWE15" s="11"/>
      <c r="LWF15" s="11"/>
      <c r="LWG15" s="11"/>
      <c r="LWH15" s="11"/>
      <c r="LWI15" s="11"/>
      <c r="LWJ15" s="11"/>
      <c r="LWK15" s="11"/>
      <c r="LWL15" s="11"/>
      <c r="LWM15" s="11"/>
      <c r="LWN15" s="11"/>
      <c r="LWO15" s="11"/>
      <c r="LWP15" s="11"/>
      <c r="LWQ15" s="11"/>
      <c r="LWR15" s="11"/>
      <c r="LWS15" s="11"/>
      <c r="LWT15" s="11"/>
      <c r="LWU15" s="11"/>
      <c r="LWV15" s="11"/>
      <c r="LWW15" s="11"/>
      <c r="LWX15" s="11"/>
      <c r="LWY15" s="11"/>
      <c r="LWZ15" s="11"/>
      <c r="LXA15" s="11"/>
      <c r="LXB15" s="11"/>
      <c r="LXC15" s="11"/>
      <c r="LXD15" s="11"/>
      <c r="LXE15" s="11"/>
      <c r="LXF15" s="11"/>
      <c r="LXG15" s="11"/>
      <c r="LXH15" s="11"/>
      <c r="LXI15" s="11"/>
      <c r="LXJ15" s="11"/>
      <c r="LXK15" s="11"/>
      <c r="LXL15" s="11"/>
      <c r="LXM15" s="11"/>
      <c r="LXN15" s="11"/>
      <c r="LXO15" s="11"/>
      <c r="LXP15" s="11"/>
      <c r="LXQ15" s="11"/>
      <c r="LXR15" s="11"/>
      <c r="LXS15" s="11"/>
      <c r="LXT15" s="11"/>
      <c r="LXU15" s="11"/>
      <c r="LXV15" s="11"/>
      <c r="LXW15" s="11"/>
      <c r="LXX15" s="11"/>
      <c r="LXY15" s="11"/>
      <c r="LXZ15" s="11"/>
      <c r="LYA15" s="11"/>
      <c r="LYB15" s="11"/>
      <c r="LYC15" s="11"/>
      <c r="LYD15" s="11"/>
      <c r="LYE15" s="11"/>
      <c r="LYF15" s="11"/>
      <c r="LYG15" s="11"/>
      <c r="LYH15" s="11"/>
      <c r="LYI15" s="11"/>
      <c r="LYJ15" s="11"/>
      <c r="LYK15" s="11"/>
      <c r="LYL15" s="11"/>
      <c r="LYM15" s="11"/>
      <c r="LYN15" s="11"/>
      <c r="LYO15" s="11"/>
      <c r="LYP15" s="11"/>
      <c r="LYQ15" s="11"/>
      <c r="LYR15" s="11"/>
      <c r="LYS15" s="11"/>
      <c r="LYT15" s="11"/>
      <c r="LYU15" s="11"/>
      <c r="LYV15" s="11"/>
      <c r="LYW15" s="11"/>
      <c r="LYX15" s="11"/>
      <c r="LYY15" s="11"/>
      <c r="LYZ15" s="11"/>
      <c r="LZA15" s="11"/>
      <c r="LZB15" s="11"/>
      <c r="LZC15" s="11"/>
      <c r="LZD15" s="11"/>
      <c r="LZE15" s="11"/>
      <c r="LZF15" s="11"/>
      <c r="LZG15" s="11"/>
      <c r="LZH15" s="11"/>
      <c r="LZI15" s="11"/>
      <c r="LZJ15" s="11"/>
      <c r="LZK15" s="11"/>
      <c r="LZL15" s="11"/>
      <c r="LZM15" s="11"/>
      <c r="LZN15" s="11"/>
      <c r="LZO15" s="11"/>
      <c r="LZP15" s="11"/>
      <c r="LZQ15" s="11"/>
      <c r="LZR15" s="11"/>
      <c r="LZS15" s="11"/>
      <c r="LZT15" s="11"/>
      <c r="LZU15" s="11"/>
      <c r="LZV15" s="11"/>
      <c r="LZW15" s="11"/>
      <c r="LZX15" s="11"/>
      <c r="LZY15" s="11"/>
      <c r="LZZ15" s="11"/>
      <c r="MAA15" s="11"/>
      <c r="MAB15" s="11"/>
      <c r="MAC15" s="11"/>
      <c r="MAD15" s="11"/>
      <c r="MAE15" s="11"/>
      <c r="MAF15" s="11"/>
      <c r="MAG15" s="11"/>
      <c r="MAH15" s="11"/>
      <c r="MAI15" s="11"/>
      <c r="MAJ15" s="11"/>
      <c r="MAK15" s="11"/>
      <c r="MAL15" s="11"/>
      <c r="MAM15" s="11"/>
      <c r="MAN15" s="11"/>
      <c r="MAO15" s="11"/>
      <c r="MAP15" s="11"/>
      <c r="MAQ15" s="11"/>
      <c r="MAR15" s="11"/>
      <c r="MAS15" s="11"/>
      <c r="MAT15" s="11"/>
      <c r="MAU15" s="11"/>
      <c r="MAV15" s="11"/>
      <c r="MAW15" s="11"/>
      <c r="MAX15" s="11"/>
      <c r="MAY15" s="11"/>
      <c r="MAZ15" s="11"/>
      <c r="MBA15" s="11"/>
      <c r="MBB15" s="11"/>
      <c r="MBC15" s="11"/>
      <c r="MBD15" s="11"/>
      <c r="MBE15" s="11"/>
      <c r="MBF15" s="11"/>
      <c r="MBG15" s="11"/>
      <c r="MBH15" s="11"/>
      <c r="MBI15" s="11"/>
      <c r="MBJ15" s="11"/>
      <c r="MBK15" s="11"/>
      <c r="MBL15" s="11"/>
      <c r="MBM15" s="11"/>
      <c r="MBN15" s="11"/>
      <c r="MBO15" s="11"/>
      <c r="MBP15" s="11"/>
      <c r="MBQ15" s="11"/>
      <c r="MBR15" s="11"/>
      <c r="MBS15" s="11"/>
      <c r="MBT15" s="11"/>
      <c r="MBU15" s="11"/>
      <c r="MBV15" s="11"/>
      <c r="MBW15" s="11"/>
      <c r="MBX15" s="11"/>
      <c r="MBY15" s="11"/>
      <c r="MBZ15" s="11"/>
      <c r="MCA15" s="11"/>
      <c r="MCB15" s="11"/>
      <c r="MCC15" s="11"/>
      <c r="MCD15" s="11"/>
      <c r="MCE15" s="11"/>
      <c r="MCF15" s="11"/>
      <c r="MCG15" s="11"/>
      <c r="MCH15" s="11"/>
      <c r="MCI15" s="11"/>
      <c r="MCJ15" s="11"/>
      <c r="MCK15" s="11"/>
      <c r="MCL15" s="11"/>
      <c r="MCM15" s="11"/>
      <c r="MCN15" s="11"/>
      <c r="MCO15" s="11"/>
      <c r="MCP15" s="11"/>
      <c r="MCQ15" s="11"/>
      <c r="MCR15" s="11"/>
      <c r="MCS15" s="11"/>
      <c r="MCT15" s="11"/>
      <c r="MCU15" s="11"/>
      <c r="MCV15" s="11"/>
      <c r="MCW15" s="11"/>
      <c r="MCX15" s="11"/>
      <c r="MCY15" s="11"/>
      <c r="MCZ15" s="11"/>
      <c r="MDA15" s="11"/>
      <c r="MDB15" s="11"/>
      <c r="MDC15" s="11"/>
      <c r="MDD15" s="11"/>
      <c r="MDE15" s="11"/>
      <c r="MDF15" s="11"/>
      <c r="MDG15" s="11"/>
      <c r="MDH15" s="11"/>
      <c r="MDI15" s="11"/>
      <c r="MDJ15" s="11"/>
      <c r="MDK15" s="11"/>
      <c r="MDL15" s="11"/>
      <c r="MDM15" s="11"/>
      <c r="MDN15" s="11"/>
      <c r="MDO15" s="11"/>
      <c r="MDP15" s="11"/>
      <c r="MDQ15" s="11"/>
      <c r="MDR15" s="11"/>
      <c r="MDS15" s="11"/>
      <c r="MDT15" s="11"/>
      <c r="MDU15" s="11"/>
      <c r="MDV15" s="11"/>
      <c r="MDW15" s="11"/>
      <c r="MDX15" s="11"/>
      <c r="MDY15" s="11"/>
      <c r="MDZ15" s="11"/>
      <c r="MEA15" s="11"/>
      <c r="MEB15" s="11"/>
      <c r="MEC15" s="11"/>
      <c r="MED15" s="11"/>
      <c r="MEE15" s="11"/>
      <c r="MEF15" s="11"/>
      <c r="MEG15" s="11"/>
      <c r="MEH15" s="11"/>
      <c r="MEI15" s="11"/>
      <c r="MEJ15" s="11"/>
      <c r="MEK15" s="11"/>
      <c r="MEL15" s="11"/>
      <c r="MEM15" s="11"/>
      <c r="MEN15" s="11"/>
      <c r="MEO15" s="11"/>
      <c r="MEP15" s="11"/>
      <c r="MEQ15" s="11"/>
      <c r="MER15" s="11"/>
      <c r="MES15" s="11"/>
      <c r="MET15" s="11"/>
      <c r="MEU15" s="11"/>
      <c r="MEV15" s="11"/>
      <c r="MEW15" s="11"/>
      <c r="MEX15" s="11"/>
      <c r="MEY15" s="11"/>
      <c r="MEZ15" s="11"/>
      <c r="MFA15" s="11"/>
      <c r="MFB15" s="11"/>
      <c r="MFC15" s="11"/>
      <c r="MFD15" s="11"/>
      <c r="MFE15" s="11"/>
      <c r="MFF15" s="11"/>
      <c r="MFG15" s="11"/>
      <c r="MFH15" s="11"/>
      <c r="MFI15" s="11"/>
      <c r="MFJ15" s="11"/>
      <c r="MFK15" s="11"/>
      <c r="MFL15" s="11"/>
      <c r="MFM15" s="11"/>
      <c r="MFN15" s="11"/>
      <c r="MFO15" s="11"/>
      <c r="MFP15" s="11"/>
      <c r="MFQ15" s="11"/>
      <c r="MFR15" s="11"/>
      <c r="MFS15" s="11"/>
      <c r="MFT15" s="11"/>
      <c r="MFU15" s="11"/>
      <c r="MFV15" s="11"/>
      <c r="MFW15" s="11"/>
      <c r="MFX15" s="11"/>
      <c r="MFY15" s="11"/>
      <c r="MFZ15" s="11"/>
      <c r="MGA15" s="11"/>
      <c r="MGB15" s="11"/>
      <c r="MGC15" s="11"/>
      <c r="MGD15" s="11"/>
      <c r="MGE15" s="11"/>
      <c r="MGF15" s="11"/>
      <c r="MGG15" s="11"/>
      <c r="MGH15" s="11"/>
      <c r="MGI15" s="11"/>
      <c r="MGJ15" s="11"/>
      <c r="MGK15" s="11"/>
      <c r="MGL15" s="11"/>
      <c r="MGM15" s="11"/>
      <c r="MGN15" s="11"/>
      <c r="MGO15" s="11"/>
      <c r="MGP15" s="11"/>
      <c r="MGQ15" s="11"/>
      <c r="MGR15" s="11"/>
      <c r="MGS15" s="11"/>
      <c r="MGT15" s="11"/>
      <c r="MGU15" s="11"/>
      <c r="MGV15" s="11"/>
      <c r="MGW15" s="11"/>
      <c r="MGX15" s="11"/>
      <c r="MGY15" s="11"/>
      <c r="MGZ15" s="11"/>
      <c r="MHA15" s="11"/>
      <c r="MHB15" s="11"/>
      <c r="MHC15" s="11"/>
      <c r="MHD15" s="11"/>
      <c r="MHE15" s="11"/>
      <c r="MHF15" s="11"/>
      <c r="MHG15" s="11"/>
      <c r="MHH15" s="11"/>
      <c r="MHI15" s="11"/>
      <c r="MHJ15" s="11"/>
      <c r="MHK15" s="11"/>
      <c r="MHL15" s="11"/>
      <c r="MHM15" s="11"/>
      <c r="MHN15" s="11"/>
      <c r="MHO15" s="11"/>
      <c r="MHP15" s="11"/>
      <c r="MHQ15" s="11"/>
      <c r="MHR15" s="11"/>
      <c r="MHS15" s="11"/>
      <c r="MHT15" s="11"/>
      <c r="MHU15" s="11"/>
      <c r="MHV15" s="11"/>
      <c r="MHW15" s="11"/>
      <c r="MHX15" s="11"/>
      <c r="MHY15" s="11"/>
      <c r="MHZ15" s="11"/>
      <c r="MIA15" s="11"/>
      <c r="MIB15" s="11"/>
      <c r="MIC15" s="11"/>
      <c r="MID15" s="11"/>
      <c r="MIE15" s="11"/>
      <c r="MIF15" s="11"/>
      <c r="MIG15" s="11"/>
      <c r="MIH15" s="11"/>
      <c r="MII15" s="11"/>
      <c r="MIJ15" s="11"/>
      <c r="MIK15" s="11"/>
      <c r="MIL15" s="11"/>
      <c r="MIM15" s="11"/>
      <c r="MIN15" s="11"/>
      <c r="MIO15" s="11"/>
      <c r="MIP15" s="11"/>
      <c r="MIQ15" s="11"/>
      <c r="MIR15" s="11"/>
      <c r="MIS15" s="11"/>
      <c r="MIT15" s="11"/>
      <c r="MIU15" s="11"/>
      <c r="MIV15" s="11"/>
      <c r="MIW15" s="11"/>
      <c r="MIX15" s="11"/>
      <c r="MIY15" s="11"/>
      <c r="MIZ15" s="11"/>
      <c r="MJA15" s="11"/>
      <c r="MJB15" s="11"/>
      <c r="MJC15" s="11"/>
      <c r="MJD15" s="11"/>
      <c r="MJE15" s="11"/>
      <c r="MJF15" s="11"/>
      <c r="MJG15" s="11"/>
      <c r="MJH15" s="11"/>
      <c r="MJI15" s="11"/>
      <c r="MJJ15" s="11"/>
      <c r="MJK15" s="11"/>
      <c r="MJL15" s="11"/>
      <c r="MJM15" s="11"/>
      <c r="MJN15" s="11"/>
      <c r="MJO15" s="11"/>
      <c r="MJP15" s="11"/>
      <c r="MJQ15" s="11"/>
      <c r="MJR15" s="11"/>
      <c r="MJS15" s="11"/>
      <c r="MJT15" s="11"/>
      <c r="MJU15" s="11"/>
      <c r="MJV15" s="11"/>
      <c r="MJW15" s="11"/>
      <c r="MJX15" s="11"/>
      <c r="MJY15" s="11"/>
      <c r="MJZ15" s="11"/>
      <c r="MKA15" s="11"/>
      <c r="MKB15" s="11"/>
      <c r="MKC15" s="11"/>
      <c r="MKD15" s="11"/>
      <c r="MKE15" s="11"/>
      <c r="MKF15" s="11"/>
      <c r="MKG15" s="11"/>
      <c r="MKH15" s="11"/>
      <c r="MKI15" s="11"/>
      <c r="MKJ15" s="11"/>
      <c r="MKK15" s="11"/>
      <c r="MKL15" s="11"/>
      <c r="MKM15" s="11"/>
      <c r="MKN15" s="11"/>
      <c r="MKO15" s="11"/>
      <c r="MKP15" s="11"/>
      <c r="MKQ15" s="11"/>
      <c r="MKR15" s="11"/>
      <c r="MKS15" s="11"/>
      <c r="MKT15" s="11"/>
      <c r="MKU15" s="11"/>
      <c r="MKV15" s="11"/>
      <c r="MKW15" s="11"/>
      <c r="MKX15" s="11"/>
      <c r="MKY15" s="11"/>
      <c r="MKZ15" s="11"/>
      <c r="MLA15" s="11"/>
      <c r="MLB15" s="11"/>
      <c r="MLC15" s="11"/>
      <c r="MLD15" s="11"/>
      <c r="MLE15" s="11"/>
      <c r="MLF15" s="11"/>
      <c r="MLG15" s="11"/>
      <c r="MLH15" s="11"/>
      <c r="MLI15" s="11"/>
      <c r="MLJ15" s="11"/>
      <c r="MLK15" s="11"/>
      <c r="MLL15" s="11"/>
      <c r="MLM15" s="11"/>
      <c r="MLN15" s="11"/>
      <c r="MLO15" s="11"/>
      <c r="MLP15" s="11"/>
      <c r="MLQ15" s="11"/>
      <c r="MLR15" s="11"/>
      <c r="MLS15" s="11"/>
      <c r="MLT15" s="11"/>
      <c r="MLU15" s="11"/>
      <c r="MLV15" s="11"/>
      <c r="MLW15" s="11"/>
      <c r="MLX15" s="11"/>
      <c r="MLY15" s="11"/>
      <c r="MLZ15" s="11"/>
      <c r="MMA15" s="11"/>
      <c r="MMB15" s="11"/>
      <c r="MMC15" s="11"/>
      <c r="MMD15" s="11"/>
      <c r="MME15" s="11"/>
      <c r="MMF15" s="11"/>
      <c r="MMG15" s="11"/>
      <c r="MMH15" s="11"/>
      <c r="MMI15" s="11"/>
      <c r="MMJ15" s="11"/>
      <c r="MMK15" s="11"/>
      <c r="MML15" s="11"/>
      <c r="MMM15" s="11"/>
      <c r="MMN15" s="11"/>
      <c r="MMO15" s="11"/>
      <c r="MMP15" s="11"/>
      <c r="MMQ15" s="11"/>
      <c r="MMR15" s="11"/>
      <c r="MMS15" s="11"/>
      <c r="MMT15" s="11"/>
      <c r="MMU15" s="11"/>
      <c r="MMV15" s="11"/>
      <c r="MMW15" s="11"/>
      <c r="MMX15" s="11"/>
      <c r="MMY15" s="11"/>
      <c r="MMZ15" s="11"/>
      <c r="MNA15" s="11"/>
      <c r="MNB15" s="11"/>
      <c r="MNC15" s="11"/>
      <c r="MND15" s="11"/>
      <c r="MNE15" s="11"/>
      <c r="MNF15" s="11"/>
      <c r="MNG15" s="11"/>
      <c r="MNH15" s="11"/>
      <c r="MNI15" s="11"/>
      <c r="MNJ15" s="11"/>
      <c r="MNK15" s="11"/>
      <c r="MNL15" s="11"/>
      <c r="MNM15" s="11"/>
      <c r="MNN15" s="11"/>
      <c r="MNO15" s="11"/>
      <c r="MNP15" s="11"/>
      <c r="MNQ15" s="11"/>
      <c r="MNR15" s="11"/>
      <c r="MNS15" s="11"/>
      <c r="MNT15" s="11"/>
      <c r="MNU15" s="11"/>
      <c r="MNV15" s="11"/>
      <c r="MNW15" s="11"/>
      <c r="MNX15" s="11"/>
      <c r="MNY15" s="11"/>
      <c r="MNZ15" s="11"/>
      <c r="MOA15" s="11"/>
      <c r="MOB15" s="11"/>
      <c r="MOC15" s="11"/>
      <c r="MOD15" s="11"/>
      <c r="MOE15" s="11"/>
      <c r="MOF15" s="11"/>
      <c r="MOG15" s="11"/>
      <c r="MOH15" s="11"/>
      <c r="MOI15" s="11"/>
      <c r="MOJ15" s="11"/>
      <c r="MOK15" s="11"/>
      <c r="MOL15" s="11"/>
      <c r="MOM15" s="11"/>
      <c r="MON15" s="11"/>
      <c r="MOO15" s="11"/>
      <c r="MOP15" s="11"/>
      <c r="MOQ15" s="11"/>
      <c r="MOR15" s="11"/>
      <c r="MOS15" s="11"/>
      <c r="MOT15" s="11"/>
      <c r="MOU15" s="11"/>
      <c r="MOV15" s="11"/>
      <c r="MOW15" s="11"/>
      <c r="MOX15" s="11"/>
      <c r="MOY15" s="11"/>
      <c r="MOZ15" s="11"/>
      <c r="MPA15" s="11"/>
      <c r="MPB15" s="11"/>
      <c r="MPC15" s="11"/>
      <c r="MPD15" s="11"/>
      <c r="MPE15" s="11"/>
      <c r="MPF15" s="11"/>
      <c r="MPG15" s="11"/>
      <c r="MPH15" s="11"/>
      <c r="MPI15" s="11"/>
      <c r="MPJ15" s="11"/>
      <c r="MPK15" s="11"/>
      <c r="MPL15" s="11"/>
      <c r="MPM15" s="11"/>
      <c r="MPN15" s="11"/>
      <c r="MPO15" s="11"/>
      <c r="MPP15" s="11"/>
      <c r="MPQ15" s="11"/>
      <c r="MPR15" s="11"/>
      <c r="MPS15" s="11"/>
      <c r="MPT15" s="11"/>
      <c r="MPU15" s="11"/>
      <c r="MPV15" s="11"/>
      <c r="MPW15" s="11"/>
      <c r="MPX15" s="11"/>
      <c r="MPY15" s="11"/>
      <c r="MPZ15" s="11"/>
      <c r="MQA15" s="11"/>
      <c r="MQB15" s="11"/>
      <c r="MQC15" s="11"/>
      <c r="MQD15" s="11"/>
      <c r="MQE15" s="11"/>
      <c r="MQF15" s="11"/>
      <c r="MQG15" s="11"/>
      <c r="MQH15" s="11"/>
      <c r="MQI15" s="11"/>
      <c r="MQJ15" s="11"/>
      <c r="MQK15" s="11"/>
      <c r="MQL15" s="11"/>
      <c r="MQM15" s="11"/>
      <c r="MQN15" s="11"/>
      <c r="MQO15" s="11"/>
      <c r="MQP15" s="11"/>
      <c r="MQQ15" s="11"/>
      <c r="MQR15" s="11"/>
      <c r="MQS15" s="11"/>
      <c r="MQT15" s="11"/>
      <c r="MQU15" s="11"/>
      <c r="MQV15" s="11"/>
      <c r="MQW15" s="11"/>
      <c r="MQX15" s="11"/>
      <c r="MQY15" s="11"/>
      <c r="MQZ15" s="11"/>
      <c r="MRA15" s="11"/>
      <c r="MRB15" s="11"/>
      <c r="MRC15" s="11"/>
      <c r="MRD15" s="11"/>
      <c r="MRE15" s="11"/>
      <c r="MRF15" s="11"/>
      <c r="MRG15" s="11"/>
      <c r="MRH15" s="11"/>
      <c r="MRI15" s="11"/>
      <c r="MRJ15" s="11"/>
      <c r="MRK15" s="11"/>
      <c r="MRL15" s="11"/>
      <c r="MRM15" s="11"/>
      <c r="MRN15" s="11"/>
      <c r="MRO15" s="11"/>
      <c r="MRP15" s="11"/>
      <c r="MRQ15" s="11"/>
      <c r="MRR15" s="11"/>
      <c r="MRS15" s="11"/>
      <c r="MRT15" s="11"/>
      <c r="MRU15" s="11"/>
      <c r="MRV15" s="11"/>
      <c r="MRW15" s="11"/>
      <c r="MRX15" s="11"/>
      <c r="MRY15" s="11"/>
      <c r="MRZ15" s="11"/>
      <c r="MSA15" s="11"/>
      <c r="MSB15" s="11"/>
      <c r="MSC15" s="11"/>
      <c r="MSD15" s="11"/>
      <c r="MSE15" s="11"/>
      <c r="MSF15" s="11"/>
      <c r="MSG15" s="11"/>
      <c r="MSH15" s="11"/>
      <c r="MSI15" s="11"/>
      <c r="MSJ15" s="11"/>
      <c r="MSK15" s="11"/>
      <c r="MSL15" s="11"/>
      <c r="MSM15" s="11"/>
      <c r="MSN15" s="11"/>
      <c r="MSO15" s="11"/>
      <c r="MSP15" s="11"/>
      <c r="MSQ15" s="11"/>
      <c r="MSR15" s="11"/>
      <c r="MSS15" s="11"/>
      <c r="MST15" s="11"/>
      <c r="MSU15" s="11"/>
      <c r="MSV15" s="11"/>
      <c r="MSW15" s="11"/>
      <c r="MSX15" s="11"/>
      <c r="MSY15" s="11"/>
      <c r="MSZ15" s="11"/>
      <c r="MTA15" s="11"/>
      <c r="MTB15" s="11"/>
      <c r="MTC15" s="11"/>
      <c r="MTD15" s="11"/>
      <c r="MTE15" s="11"/>
      <c r="MTF15" s="11"/>
      <c r="MTG15" s="11"/>
      <c r="MTH15" s="11"/>
      <c r="MTI15" s="11"/>
      <c r="MTJ15" s="11"/>
      <c r="MTK15" s="11"/>
      <c r="MTL15" s="11"/>
      <c r="MTM15" s="11"/>
      <c r="MTN15" s="11"/>
      <c r="MTO15" s="11"/>
      <c r="MTP15" s="11"/>
      <c r="MTQ15" s="11"/>
      <c r="MTR15" s="11"/>
      <c r="MTS15" s="11"/>
      <c r="MTT15" s="11"/>
      <c r="MTU15" s="11"/>
      <c r="MTV15" s="11"/>
      <c r="MTW15" s="11"/>
      <c r="MTX15" s="11"/>
      <c r="MTY15" s="11"/>
      <c r="MTZ15" s="11"/>
      <c r="MUA15" s="11"/>
      <c r="MUB15" s="11"/>
      <c r="MUC15" s="11"/>
      <c r="MUD15" s="11"/>
      <c r="MUE15" s="11"/>
      <c r="MUF15" s="11"/>
      <c r="MUG15" s="11"/>
      <c r="MUH15" s="11"/>
      <c r="MUI15" s="11"/>
      <c r="MUJ15" s="11"/>
      <c r="MUK15" s="11"/>
      <c r="MUL15" s="11"/>
      <c r="MUM15" s="11"/>
      <c r="MUN15" s="11"/>
      <c r="MUO15" s="11"/>
      <c r="MUP15" s="11"/>
      <c r="MUQ15" s="11"/>
      <c r="MUR15" s="11"/>
      <c r="MUS15" s="11"/>
      <c r="MUT15" s="11"/>
      <c r="MUU15" s="11"/>
      <c r="MUV15" s="11"/>
      <c r="MUW15" s="11"/>
      <c r="MUX15" s="11"/>
      <c r="MUY15" s="11"/>
      <c r="MUZ15" s="11"/>
      <c r="MVA15" s="11"/>
      <c r="MVB15" s="11"/>
      <c r="MVC15" s="11"/>
      <c r="MVD15" s="11"/>
      <c r="MVE15" s="11"/>
      <c r="MVF15" s="11"/>
      <c r="MVG15" s="11"/>
      <c r="MVH15" s="11"/>
      <c r="MVI15" s="11"/>
      <c r="MVJ15" s="11"/>
      <c r="MVK15" s="11"/>
      <c r="MVL15" s="11"/>
      <c r="MVM15" s="11"/>
      <c r="MVN15" s="11"/>
      <c r="MVO15" s="11"/>
      <c r="MVP15" s="11"/>
      <c r="MVQ15" s="11"/>
      <c r="MVR15" s="11"/>
      <c r="MVS15" s="11"/>
      <c r="MVT15" s="11"/>
      <c r="MVU15" s="11"/>
      <c r="MVV15" s="11"/>
      <c r="MVW15" s="11"/>
      <c r="MVX15" s="11"/>
      <c r="MVY15" s="11"/>
      <c r="MVZ15" s="11"/>
      <c r="MWA15" s="11"/>
      <c r="MWB15" s="11"/>
      <c r="MWC15" s="11"/>
      <c r="MWD15" s="11"/>
      <c r="MWE15" s="11"/>
      <c r="MWF15" s="11"/>
      <c r="MWG15" s="11"/>
      <c r="MWH15" s="11"/>
      <c r="MWI15" s="11"/>
      <c r="MWJ15" s="11"/>
      <c r="MWK15" s="11"/>
      <c r="MWL15" s="11"/>
      <c r="MWM15" s="11"/>
      <c r="MWN15" s="11"/>
      <c r="MWO15" s="11"/>
      <c r="MWP15" s="11"/>
      <c r="MWQ15" s="11"/>
      <c r="MWR15" s="11"/>
      <c r="MWS15" s="11"/>
      <c r="MWT15" s="11"/>
      <c r="MWU15" s="11"/>
      <c r="MWV15" s="11"/>
      <c r="MWW15" s="11"/>
      <c r="MWX15" s="11"/>
      <c r="MWY15" s="11"/>
      <c r="MWZ15" s="11"/>
      <c r="MXA15" s="11"/>
      <c r="MXB15" s="11"/>
      <c r="MXC15" s="11"/>
      <c r="MXD15" s="11"/>
      <c r="MXE15" s="11"/>
      <c r="MXF15" s="11"/>
      <c r="MXG15" s="11"/>
      <c r="MXH15" s="11"/>
      <c r="MXI15" s="11"/>
      <c r="MXJ15" s="11"/>
      <c r="MXK15" s="11"/>
      <c r="MXL15" s="11"/>
      <c r="MXM15" s="11"/>
      <c r="MXN15" s="11"/>
      <c r="MXO15" s="11"/>
      <c r="MXP15" s="11"/>
      <c r="MXQ15" s="11"/>
      <c r="MXR15" s="11"/>
      <c r="MXS15" s="11"/>
      <c r="MXT15" s="11"/>
      <c r="MXU15" s="11"/>
      <c r="MXV15" s="11"/>
      <c r="MXW15" s="11"/>
      <c r="MXX15" s="11"/>
      <c r="MXY15" s="11"/>
      <c r="MXZ15" s="11"/>
      <c r="MYA15" s="11"/>
      <c r="MYB15" s="11"/>
      <c r="MYC15" s="11"/>
      <c r="MYD15" s="11"/>
      <c r="MYE15" s="11"/>
      <c r="MYF15" s="11"/>
      <c r="MYG15" s="11"/>
      <c r="MYH15" s="11"/>
      <c r="MYI15" s="11"/>
      <c r="MYJ15" s="11"/>
      <c r="MYK15" s="11"/>
      <c r="MYL15" s="11"/>
      <c r="MYM15" s="11"/>
      <c r="MYN15" s="11"/>
      <c r="MYO15" s="11"/>
      <c r="MYP15" s="11"/>
      <c r="MYQ15" s="11"/>
      <c r="MYR15" s="11"/>
      <c r="MYS15" s="11"/>
      <c r="MYT15" s="11"/>
      <c r="MYU15" s="11"/>
      <c r="MYV15" s="11"/>
      <c r="MYW15" s="11"/>
      <c r="MYX15" s="11"/>
      <c r="MYY15" s="11"/>
      <c r="MYZ15" s="11"/>
      <c r="MZA15" s="11"/>
      <c r="MZB15" s="11"/>
      <c r="MZC15" s="11"/>
      <c r="MZD15" s="11"/>
      <c r="MZE15" s="11"/>
      <c r="MZF15" s="11"/>
      <c r="MZG15" s="11"/>
      <c r="MZH15" s="11"/>
      <c r="MZI15" s="11"/>
      <c r="MZJ15" s="11"/>
      <c r="MZK15" s="11"/>
      <c r="MZL15" s="11"/>
      <c r="MZM15" s="11"/>
      <c r="MZN15" s="11"/>
      <c r="MZO15" s="11"/>
      <c r="MZP15" s="11"/>
      <c r="MZQ15" s="11"/>
      <c r="MZR15" s="11"/>
      <c r="MZS15" s="11"/>
      <c r="MZT15" s="11"/>
      <c r="MZU15" s="11"/>
      <c r="MZV15" s="11"/>
      <c r="MZW15" s="11"/>
      <c r="MZX15" s="11"/>
      <c r="MZY15" s="11"/>
      <c r="MZZ15" s="11"/>
      <c r="NAA15" s="11"/>
      <c r="NAB15" s="11"/>
      <c r="NAC15" s="11"/>
      <c r="NAD15" s="11"/>
      <c r="NAE15" s="11"/>
      <c r="NAF15" s="11"/>
      <c r="NAG15" s="11"/>
      <c r="NAH15" s="11"/>
      <c r="NAI15" s="11"/>
      <c r="NAJ15" s="11"/>
      <c r="NAK15" s="11"/>
      <c r="NAL15" s="11"/>
      <c r="NAM15" s="11"/>
      <c r="NAN15" s="11"/>
      <c r="NAO15" s="11"/>
      <c r="NAP15" s="11"/>
      <c r="NAQ15" s="11"/>
      <c r="NAR15" s="11"/>
      <c r="NAS15" s="11"/>
      <c r="NAT15" s="11"/>
      <c r="NAU15" s="11"/>
      <c r="NAV15" s="11"/>
      <c r="NAW15" s="11"/>
      <c r="NAX15" s="11"/>
      <c r="NAY15" s="11"/>
      <c r="NAZ15" s="11"/>
      <c r="NBA15" s="11"/>
      <c r="NBB15" s="11"/>
      <c r="NBC15" s="11"/>
      <c r="NBD15" s="11"/>
      <c r="NBE15" s="11"/>
      <c r="NBF15" s="11"/>
      <c r="NBG15" s="11"/>
      <c r="NBH15" s="11"/>
      <c r="NBI15" s="11"/>
      <c r="NBJ15" s="11"/>
      <c r="NBK15" s="11"/>
      <c r="NBL15" s="11"/>
      <c r="NBM15" s="11"/>
      <c r="NBN15" s="11"/>
      <c r="NBO15" s="11"/>
      <c r="NBP15" s="11"/>
      <c r="NBQ15" s="11"/>
      <c r="NBR15" s="11"/>
      <c r="NBS15" s="11"/>
      <c r="NBT15" s="11"/>
      <c r="NBU15" s="11"/>
      <c r="NBV15" s="11"/>
      <c r="NBW15" s="11"/>
      <c r="NBX15" s="11"/>
      <c r="NBY15" s="11"/>
      <c r="NBZ15" s="11"/>
      <c r="NCA15" s="11"/>
      <c r="NCB15" s="11"/>
      <c r="NCC15" s="11"/>
      <c r="NCD15" s="11"/>
      <c r="NCE15" s="11"/>
      <c r="NCF15" s="11"/>
      <c r="NCG15" s="11"/>
      <c r="NCH15" s="11"/>
      <c r="NCI15" s="11"/>
      <c r="NCJ15" s="11"/>
      <c r="NCK15" s="11"/>
      <c r="NCL15" s="11"/>
      <c r="NCM15" s="11"/>
      <c r="NCN15" s="11"/>
      <c r="NCO15" s="11"/>
      <c r="NCP15" s="11"/>
      <c r="NCQ15" s="11"/>
      <c r="NCR15" s="11"/>
      <c r="NCS15" s="11"/>
      <c r="NCT15" s="11"/>
      <c r="NCU15" s="11"/>
      <c r="NCV15" s="11"/>
      <c r="NCW15" s="11"/>
      <c r="NCX15" s="11"/>
      <c r="NCY15" s="11"/>
      <c r="NCZ15" s="11"/>
      <c r="NDA15" s="11"/>
      <c r="NDB15" s="11"/>
      <c r="NDC15" s="11"/>
      <c r="NDD15" s="11"/>
      <c r="NDE15" s="11"/>
      <c r="NDF15" s="11"/>
      <c r="NDG15" s="11"/>
      <c r="NDH15" s="11"/>
      <c r="NDI15" s="11"/>
      <c r="NDJ15" s="11"/>
      <c r="NDK15" s="11"/>
      <c r="NDL15" s="11"/>
      <c r="NDM15" s="11"/>
      <c r="NDN15" s="11"/>
      <c r="NDO15" s="11"/>
      <c r="NDP15" s="11"/>
      <c r="NDQ15" s="11"/>
      <c r="NDR15" s="11"/>
      <c r="NDS15" s="11"/>
      <c r="NDT15" s="11"/>
      <c r="NDU15" s="11"/>
      <c r="NDV15" s="11"/>
      <c r="NDW15" s="11"/>
      <c r="NDX15" s="11"/>
      <c r="NDY15" s="11"/>
      <c r="NDZ15" s="11"/>
      <c r="NEA15" s="11"/>
      <c r="NEB15" s="11"/>
      <c r="NEC15" s="11"/>
      <c r="NED15" s="11"/>
      <c r="NEE15" s="11"/>
      <c r="NEF15" s="11"/>
      <c r="NEG15" s="11"/>
      <c r="NEH15" s="11"/>
      <c r="NEI15" s="11"/>
      <c r="NEJ15" s="11"/>
      <c r="NEK15" s="11"/>
      <c r="NEL15" s="11"/>
      <c r="NEM15" s="11"/>
      <c r="NEN15" s="11"/>
      <c r="NEO15" s="11"/>
      <c r="NEP15" s="11"/>
      <c r="NEQ15" s="11"/>
      <c r="NER15" s="11"/>
      <c r="NES15" s="11"/>
      <c r="NET15" s="11"/>
      <c r="NEU15" s="11"/>
      <c r="NEV15" s="11"/>
      <c r="NEW15" s="11"/>
      <c r="NEX15" s="11"/>
      <c r="NEY15" s="11"/>
      <c r="NEZ15" s="11"/>
      <c r="NFA15" s="11"/>
      <c r="NFB15" s="11"/>
      <c r="NFC15" s="11"/>
      <c r="NFD15" s="11"/>
      <c r="NFE15" s="11"/>
      <c r="NFF15" s="11"/>
      <c r="NFG15" s="11"/>
      <c r="NFH15" s="11"/>
      <c r="NFI15" s="11"/>
      <c r="NFJ15" s="11"/>
      <c r="NFK15" s="11"/>
      <c r="NFL15" s="11"/>
      <c r="NFM15" s="11"/>
      <c r="NFN15" s="11"/>
      <c r="NFO15" s="11"/>
      <c r="NFP15" s="11"/>
      <c r="NFQ15" s="11"/>
      <c r="NFR15" s="11"/>
      <c r="NFS15" s="11"/>
      <c r="NFT15" s="11"/>
      <c r="NFU15" s="11"/>
      <c r="NFV15" s="11"/>
      <c r="NFW15" s="11"/>
      <c r="NFX15" s="11"/>
      <c r="NFY15" s="11"/>
      <c r="NFZ15" s="11"/>
      <c r="NGA15" s="11"/>
      <c r="NGB15" s="11"/>
      <c r="NGC15" s="11"/>
      <c r="NGD15" s="11"/>
      <c r="NGE15" s="11"/>
      <c r="NGF15" s="11"/>
      <c r="NGG15" s="11"/>
      <c r="NGH15" s="11"/>
      <c r="NGI15" s="11"/>
      <c r="NGJ15" s="11"/>
      <c r="NGK15" s="11"/>
      <c r="NGL15" s="11"/>
      <c r="NGM15" s="11"/>
      <c r="NGN15" s="11"/>
      <c r="NGO15" s="11"/>
      <c r="NGP15" s="11"/>
      <c r="NGQ15" s="11"/>
      <c r="NGR15" s="11"/>
      <c r="NGS15" s="11"/>
      <c r="NGT15" s="11"/>
      <c r="NGU15" s="11"/>
      <c r="NGV15" s="11"/>
      <c r="NGW15" s="11"/>
      <c r="NGX15" s="11"/>
      <c r="NGY15" s="11"/>
      <c r="NGZ15" s="11"/>
      <c r="NHA15" s="11"/>
      <c r="NHB15" s="11"/>
      <c r="NHC15" s="11"/>
      <c r="NHD15" s="11"/>
      <c r="NHE15" s="11"/>
      <c r="NHF15" s="11"/>
      <c r="NHG15" s="11"/>
      <c r="NHH15" s="11"/>
      <c r="NHI15" s="11"/>
      <c r="NHJ15" s="11"/>
      <c r="NHK15" s="11"/>
      <c r="NHL15" s="11"/>
      <c r="NHM15" s="11"/>
      <c r="NHN15" s="11"/>
      <c r="NHO15" s="11"/>
      <c r="NHP15" s="11"/>
      <c r="NHQ15" s="11"/>
      <c r="NHR15" s="11"/>
      <c r="NHS15" s="11"/>
      <c r="NHT15" s="11"/>
      <c r="NHU15" s="11"/>
      <c r="NHV15" s="11"/>
      <c r="NHW15" s="11"/>
      <c r="NHX15" s="11"/>
      <c r="NHY15" s="11"/>
      <c r="NHZ15" s="11"/>
      <c r="NIA15" s="11"/>
      <c r="NIB15" s="11"/>
      <c r="NIC15" s="11"/>
      <c r="NID15" s="11"/>
      <c r="NIE15" s="11"/>
      <c r="NIF15" s="11"/>
      <c r="NIG15" s="11"/>
      <c r="NIH15" s="11"/>
      <c r="NII15" s="11"/>
      <c r="NIJ15" s="11"/>
      <c r="NIK15" s="11"/>
      <c r="NIL15" s="11"/>
      <c r="NIM15" s="11"/>
      <c r="NIN15" s="11"/>
      <c r="NIO15" s="11"/>
      <c r="NIP15" s="11"/>
      <c r="NIQ15" s="11"/>
      <c r="NIR15" s="11"/>
      <c r="NIS15" s="11"/>
      <c r="NIT15" s="11"/>
      <c r="NIU15" s="11"/>
      <c r="NIV15" s="11"/>
      <c r="NIW15" s="11"/>
      <c r="NIX15" s="11"/>
      <c r="NIY15" s="11"/>
      <c r="NIZ15" s="11"/>
      <c r="NJA15" s="11"/>
      <c r="NJB15" s="11"/>
      <c r="NJC15" s="11"/>
      <c r="NJD15" s="11"/>
      <c r="NJE15" s="11"/>
      <c r="NJF15" s="11"/>
      <c r="NJG15" s="11"/>
      <c r="NJH15" s="11"/>
      <c r="NJI15" s="11"/>
      <c r="NJJ15" s="11"/>
      <c r="NJK15" s="11"/>
      <c r="NJL15" s="11"/>
      <c r="NJM15" s="11"/>
      <c r="NJN15" s="11"/>
      <c r="NJO15" s="11"/>
      <c r="NJP15" s="11"/>
      <c r="NJQ15" s="11"/>
      <c r="NJR15" s="11"/>
      <c r="NJS15" s="11"/>
      <c r="NJT15" s="11"/>
      <c r="NJU15" s="11"/>
      <c r="NJV15" s="11"/>
      <c r="NJW15" s="11"/>
      <c r="NJX15" s="11"/>
      <c r="NJY15" s="11"/>
      <c r="NJZ15" s="11"/>
      <c r="NKA15" s="11"/>
      <c r="NKB15" s="11"/>
      <c r="NKC15" s="11"/>
      <c r="NKD15" s="11"/>
      <c r="NKE15" s="11"/>
      <c r="NKF15" s="11"/>
      <c r="NKG15" s="11"/>
      <c r="NKH15" s="11"/>
      <c r="NKI15" s="11"/>
      <c r="NKJ15" s="11"/>
      <c r="NKK15" s="11"/>
      <c r="NKL15" s="11"/>
      <c r="NKM15" s="11"/>
      <c r="NKN15" s="11"/>
      <c r="NKO15" s="11"/>
      <c r="NKP15" s="11"/>
      <c r="NKQ15" s="11"/>
      <c r="NKR15" s="11"/>
      <c r="NKS15" s="11"/>
      <c r="NKT15" s="11"/>
      <c r="NKU15" s="11"/>
      <c r="NKV15" s="11"/>
      <c r="NKW15" s="11"/>
      <c r="NKX15" s="11"/>
      <c r="NKY15" s="11"/>
      <c r="NKZ15" s="11"/>
      <c r="NLA15" s="11"/>
      <c r="NLB15" s="11"/>
      <c r="NLC15" s="11"/>
      <c r="NLD15" s="11"/>
      <c r="NLE15" s="11"/>
      <c r="NLF15" s="11"/>
      <c r="NLG15" s="11"/>
      <c r="NLH15" s="11"/>
      <c r="NLI15" s="11"/>
      <c r="NLJ15" s="11"/>
      <c r="NLK15" s="11"/>
      <c r="NLL15" s="11"/>
      <c r="NLM15" s="11"/>
      <c r="NLN15" s="11"/>
      <c r="NLO15" s="11"/>
      <c r="NLP15" s="11"/>
      <c r="NLQ15" s="11"/>
      <c r="NLR15" s="11"/>
      <c r="NLS15" s="11"/>
      <c r="NLT15" s="11"/>
      <c r="NLU15" s="11"/>
      <c r="NLV15" s="11"/>
      <c r="NLW15" s="11"/>
      <c r="NLX15" s="11"/>
      <c r="NLY15" s="11"/>
      <c r="NLZ15" s="11"/>
      <c r="NMA15" s="11"/>
      <c r="NMB15" s="11"/>
      <c r="NMC15" s="11"/>
      <c r="NMD15" s="11"/>
      <c r="NME15" s="11"/>
      <c r="NMF15" s="11"/>
      <c r="NMG15" s="11"/>
      <c r="NMH15" s="11"/>
      <c r="NMI15" s="11"/>
      <c r="NMJ15" s="11"/>
      <c r="NMK15" s="11"/>
      <c r="NML15" s="11"/>
      <c r="NMM15" s="11"/>
      <c r="NMN15" s="11"/>
      <c r="NMO15" s="11"/>
      <c r="NMP15" s="11"/>
      <c r="NMQ15" s="11"/>
      <c r="NMR15" s="11"/>
      <c r="NMS15" s="11"/>
      <c r="NMT15" s="11"/>
      <c r="NMU15" s="11"/>
      <c r="NMV15" s="11"/>
      <c r="NMW15" s="11"/>
      <c r="NMX15" s="11"/>
      <c r="NMY15" s="11"/>
      <c r="NMZ15" s="11"/>
      <c r="NNA15" s="11"/>
      <c r="NNB15" s="11"/>
      <c r="NNC15" s="11"/>
      <c r="NND15" s="11"/>
      <c r="NNE15" s="11"/>
      <c r="NNF15" s="11"/>
      <c r="NNG15" s="11"/>
      <c r="NNH15" s="11"/>
      <c r="NNI15" s="11"/>
      <c r="NNJ15" s="11"/>
      <c r="NNK15" s="11"/>
      <c r="NNL15" s="11"/>
      <c r="NNM15" s="11"/>
      <c r="NNN15" s="11"/>
      <c r="NNO15" s="11"/>
      <c r="NNP15" s="11"/>
      <c r="NNQ15" s="11"/>
      <c r="NNR15" s="11"/>
      <c r="NNS15" s="11"/>
      <c r="NNT15" s="11"/>
      <c r="NNU15" s="11"/>
      <c r="NNV15" s="11"/>
      <c r="NNW15" s="11"/>
      <c r="NNX15" s="11"/>
      <c r="NNY15" s="11"/>
      <c r="NNZ15" s="11"/>
      <c r="NOA15" s="11"/>
      <c r="NOB15" s="11"/>
      <c r="NOC15" s="11"/>
      <c r="NOD15" s="11"/>
      <c r="NOE15" s="11"/>
      <c r="NOF15" s="11"/>
      <c r="NOG15" s="11"/>
      <c r="NOH15" s="11"/>
      <c r="NOI15" s="11"/>
      <c r="NOJ15" s="11"/>
      <c r="NOK15" s="11"/>
      <c r="NOL15" s="11"/>
      <c r="NOM15" s="11"/>
      <c r="NON15" s="11"/>
      <c r="NOO15" s="11"/>
      <c r="NOP15" s="11"/>
      <c r="NOQ15" s="11"/>
      <c r="NOR15" s="11"/>
      <c r="NOS15" s="11"/>
      <c r="NOT15" s="11"/>
      <c r="NOU15" s="11"/>
      <c r="NOV15" s="11"/>
      <c r="NOW15" s="11"/>
      <c r="NOX15" s="11"/>
      <c r="NOY15" s="11"/>
      <c r="NOZ15" s="11"/>
      <c r="NPA15" s="11"/>
      <c r="NPB15" s="11"/>
      <c r="NPC15" s="11"/>
      <c r="NPD15" s="11"/>
      <c r="NPE15" s="11"/>
      <c r="NPF15" s="11"/>
      <c r="NPG15" s="11"/>
      <c r="NPH15" s="11"/>
      <c r="NPI15" s="11"/>
      <c r="NPJ15" s="11"/>
      <c r="NPK15" s="11"/>
      <c r="NPL15" s="11"/>
      <c r="NPM15" s="11"/>
      <c r="NPN15" s="11"/>
      <c r="NPO15" s="11"/>
      <c r="NPP15" s="11"/>
      <c r="NPQ15" s="11"/>
      <c r="NPR15" s="11"/>
      <c r="NPS15" s="11"/>
      <c r="NPT15" s="11"/>
      <c r="NPU15" s="11"/>
      <c r="NPV15" s="11"/>
      <c r="NPW15" s="11"/>
      <c r="NPX15" s="11"/>
      <c r="NPY15" s="11"/>
      <c r="NPZ15" s="11"/>
      <c r="NQA15" s="11"/>
      <c r="NQB15" s="11"/>
      <c r="NQC15" s="11"/>
      <c r="NQD15" s="11"/>
      <c r="NQE15" s="11"/>
      <c r="NQF15" s="11"/>
      <c r="NQG15" s="11"/>
      <c r="NQH15" s="11"/>
      <c r="NQI15" s="11"/>
      <c r="NQJ15" s="11"/>
      <c r="NQK15" s="11"/>
      <c r="NQL15" s="11"/>
      <c r="NQM15" s="11"/>
      <c r="NQN15" s="11"/>
      <c r="NQO15" s="11"/>
      <c r="NQP15" s="11"/>
      <c r="NQQ15" s="11"/>
      <c r="NQR15" s="11"/>
      <c r="NQS15" s="11"/>
      <c r="NQT15" s="11"/>
      <c r="NQU15" s="11"/>
      <c r="NQV15" s="11"/>
      <c r="NQW15" s="11"/>
      <c r="NQX15" s="11"/>
      <c r="NQY15" s="11"/>
      <c r="NQZ15" s="11"/>
      <c r="NRA15" s="11"/>
      <c r="NRB15" s="11"/>
      <c r="NRC15" s="11"/>
      <c r="NRD15" s="11"/>
      <c r="NRE15" s="11"/>
      <c r="NRF15" s="11"/>
      <c r="NRG15" s="11"/>
      <c r="NRH15" s="11"/>
      <c r="NRI15" s="11"/>
      <c r="NRJ15" s="11"/>
      <c r="NRK15" s="11"/>
      <c r="NRL15" s="11"/>
      <c r="NRM15" s="11"/>
      <c r="NRN15" s="11"/>
      <c r="NRO15" s="11"/>
      <c r="NRP15" s="11"/>
      <c r="NRQ15" s="11"/>
      <c r="NRR15" s="11"/>
      <c r="NRS15" s="11"/>
      <c r="NRT15" s="11"/>
      <c r="NRU15" s="11"/>
      <c r="NRV15" s="11"/>
      <c r="NRW15" s="11"/>
      <c r="NRX15" s="11"/>
      <c r="NRY15" s="11"/>
      <c r="NRZ15" s="11"/>
      <c r="NSA15" s="11"/>
      <c r="NSB15" s="11"/>
      <c r="NSC15" s="11"/>
      <c r="NSD15" s="11"/>
      <c r="NSE15" s="11"/>
      <c r="NSF15" s="11"/>
      <c r="NSG15" s="11"/>
      <c r="NSH15" s="11"/>
      <c r="NSI15" s="11"/>
      <c r="NSJ15" s="11"/>
      <c r="NSK15" s="11"/>
      <c r="NSL15" s="11"/>
      <c r="NSM15" s="11"/>
      <c r="NSN15" s="11"/>
      <c r="NSO15" s="11"/>
      <c r="NSP15" s="11"/>
      <c r="NSQ15" s="11"/>
      <c r="NSR15" s="11"/>
      <c r="NSS15" s="11"/>
      <c r="NST15" s="11"/>
      <c r="NSU15" s="11"/>
      <c r="NSV15" s="11"/>
      <c r="NSW15" s="11"/>
      <c r="NSX15" s="11"/>
      <c r="NSY15" s="11"/>
      <c r="NSZ15" s="11"/>
      <c r="NTA15" s="11"/>
      <c r="NTB15" s="11"/>
      <c r="NTC15" s="11"/>
      <c r="NTD15" s="11"/>
      <c r="NTE15" s="11"/>
      <c r="NTF15" s="11"/>
      <c r="NTG15" s="11"/>
      <c r="NTH15" s="11"/>
      <c r="NTI15" s="11"/>
      <c r="NTJ15" s="11"/>
      <c r="NTK15" s="11"/>
      <c r="NTL15" s="11"/>
      <c r="NTM15" s="11"/>
      <c r="NTN15" s="11"/>
      <c r="NTO15" s="11"/>
      <c r="NTP15" s="11"/>
      <c r="NTQ15" s="11"/>
      <c r="NTR15" s="11"/>
      <c r="NTS15" s="11"/>
      <c r="NTT15" s="11"/>
      <c r="NTU15" s="11"/>
      <c r="NTV15" s="11"/>
      <c r="NTW15" s="11"/>
      <c r="NTX15" s="11"/>
      <c r="NTY15" s="11"/>
      <c r="NTZ15" s="11"/>
      <c r="NUA15" s="11"/>
      <c r="NUB15" s="11"/>
      <c r="NUC15" s="11"/>
      <c r="NUD15" s="11"/>
      <c r="NUE15" s="11"/>
      <c r="NUF15" s="11"/>
      <c r="NUG15" s="11"/>
      <c r="NUH15" s="11"/>
      <c r="NUI15" s="11"/>
      <c r="NUJ15" s="11"/>
      <c r="NUK15" s="11"/>
      <c r="NUL15" s="11"/>
      <c r="NUM15" s="11"/>
      <c r="NUN15" s="11"/>
      <c r="NUO15" s="11"/>
      <c r="NUP15" s="11"/>
      <c r="NUQ15" s="11"/>
      <c r="NUR15" s="11"/>
      <c r="NUS15" s="11"/>
      <c r="NUT15" s="11"/>
      <c r="NUU15" s="11"/>
      <c r="NUV15" s="11"/>
      <c r="NUW15" s="11"/>
      <c r="NUX15" s="11"/>
      <c r="NUY15" s="11"/>
      <c r="NUZ15" s="11"/>
      <c r="NVA15" s="11"/>
      <c r="NVB15" s="11"/>
      <c r="NVC15" s="11"/>
      <c r="NVD15" s="11"/>
      <c r="NVE15" s="11"/>
      <c r="NVF15" s="11"/>
      <c r="NVG15" s="11"/>
      <c r="NVH15" s="11"/>
      <c r="NVI15" s="11"/>
      <c r="NVJ15" s="11"/>
      <c r="NVK15" s="11"/>
      <c r="NVL15" s="11"/>
      <c r="NVM15" s="11"/>
      <c r="NVN15" s="11"/>
      <c r="NVO15" s="11"/>
      <c r="NVP15" s="11"/>
      <c r="NVQ15" s="11"/>
      <c r="NVR15" s="11"/>
      <c r="NVS15" s="11"/>
      <c r="NVT15" s="11"/>
      <c r="NVU15" s="11"/>
      <c r="NVV15" s="11"/>
      <c r="NVW15" s="11"/>
      <c r="NVX15" s="11"/>
      <c r="NVY15" s="11"/>
      <c r="NVZ15" s="11"/>
      <c r="NWA15" s="11"/>
      <c r="NWB15" s="11"/>
      <c r="NWC15" s="11"/>
      <c r="NWD15" s="11"/>
      <c r="NWE15" s="11"/>
      <c r="NWF15" s="11"/>
      <c r="NWG15" s="11"/>
      <c r="NWH15" s="11"/>
      <c r="NWI15" s="11"/>
      <c r="NWJ15" s="11"/>
      <c r="NWK15" s="11"/>
      <c r="NWL15" s="11"/>
      <c r="NWM15" s="11"/>
      <c r="NWN15" s="11"/>
      <c r="NWO15" s="11"/>
      <c r="NWP15" s="11"/>
      <c r="NWQ15" s="11"/>
      <c r="NWR15" s="11"/>
      <c r="NWS15" s="11"/>
      <c r="NWT15" s="11"/>
      <c r="NWU15" s="11"/>
      <c r="NWV15" s="11"/>
      <c r="NWW15" s="11"/>
      <c r="NWX15" s="11"/>
      <c r="NWY15" s="11"/>
      <c r="NWZ15" s="11"/>
      <c r="NXA15" s="11"/>
      <c r="NXB15" s="11"/>
      <c r="NXC15" s="11"/>
      <c r="NXD15" s="11"/>
      <c r="NXE15" s="11"/>
      <c r="NXF15" s="11"/>
      <c r="NXG15" s="11"/>
      <c r="NXH15" s="11"/>
      <c r="NXI15" s="11"/>
      <c r="NXJ15" s="11"/>
      <c r="NXK15" s="11"/>
      <c r="NXL15" s="11"/>
      <c r="NXM15" s="11"/>
      <c r="NXN15" s="11"/>
      <c r="NXO15" s="11"/>
      <c r="NXP15" s="11"/>
      <c r="NXQ15" s="11"/>
      <c r="NXR15" s="11"/>
      <c r="NXS15" s="11"/>
      <c r="NXT15" s="11"/>
      <c r="NXU15" s="11"/>
      <c r="NXV15" s="11"/>
      <c r="NXW15" s="11"/>
      <c r="NXX15" s="11"/>
      <c r="NXY15" s="11"/>
      <c r="NXZ15" s="11"/>
      <c r="NYA15" s="11"/>
      <c r="NYB15" s="11"/>
      <c r="NYC15" s="11"/>
      <c r="NYD15" s="11"/>
      <c r="NYE15" s="11"/>
      <c r="NYF15" s="11"/>
      <c r="NYG15" s="11"/>
      <c r="NYH15" s="11"/>
      <c r="NYI15" s="11"/>
      <c r="NYJ15" s="11"/>
      <c r="NYK15" s="11"/>
      <c r="NYL15" s="11"/>
      <c r="NYM15" s="11"/>
      <c r="NYN15" s="11"/>
      <c r="NYO15" s="11"/>
      <c r="NYP15" s="11"/>
      <c r="NYQ15" s="11"/>
      <c r="NYR15" s="11"/>
      <c r="NYS15" s="11"/>
      <c r="NYT15" s="11"/>
      <c r="NYU15" s="11"/>
      <c r="NYV15" s="11"/>
      <c r="NYW15" s="11"/>
      <c r="NYX15" s="11"/>
      <c r="NYY15" s="11"/>
      <c r="NYZ15" s="11"/>
      <c r="NZA15" s="11"/>
      <c r="NZB15" s="11"/>
      <c r="NZC15" s="11"/>
      <c r="NZD15" s="11"/>
      <c r="NZE15" s="11"/>
      <c r="NZF15" s="11"/>
      <c r="NZG15" s="11"/>
      <c r="NZH15" s="11"/>
      <c r="NZI15" s="11"/>
      <c r="NZJ15" s="11"/>
      <c r="NZK15" s="11"/>
      <c r="NZL15" s="11"/>
      <c r="NZM15" s="11"/>
      <c r="NZN15" s="11"/>
      <c r="NZO15" s="11"/>
      <c r="NZP15" s="11"/>
      <c r="NZQ15" s="11"/>
      <c r="NZR15" s="11"/>
      <c r="NZS15" s="11"/>
      <c r="NZT15" s="11"/>
      <c r="NZU15" s="11"/>
      <c r="NZV15" s="11"/>
      <c r="NZW15" s="11"/>
      <c r="NZX15" s="11"/>
      <c r="NZY15" s="11"/>
      <c r="NZZ15" s="11"/>
      <c r="OAA15" s="11"/>
      <c r="OAB15" s="11"/>
      <c r="OAC15" s="11"/>
      <c r="OAD15" s="11"/>
      <c r="OAE15" s="11"/>
      <c r="OAF15" s="11"/>
      <c r="OAG15" s="11"/>
      <c r="OAH15" s="11"/>
      <c r="OAI15" s="11"/>
      <c r="OAJ15" s="11"/>
      <c r="OAK15" s="11"/>
      <c r="OAL15" s="11"/>
      <c r="OAM15" s="11"/>
      <c r="OAN15" s="11"/>
      <c r="OAO15" s="11"/>
      <c r="OAP15" s="11"/>
      <c r="OAQ15" s="11"/>
      <c r="OAR15" s="11"/>
      <c r="OAS15" s="11"/>
      <c r="OAT15" s="11"/>
      <c r="OAU15" s="11"/>
      <c r="OAV15" s="11"/>
      <c r="OAW15" s="11"/>
      <c r="OAX15" s="11"/>
      <c r="OAY15" s="11"/>
      <c r="OAZ15" s="11"/>
      <c r="OBA15" s="11"/>
      <c r="OBB15" s="11"/>
      <c r="OBC15" s="11"/>
      <c r="OBD15" s="11"/>
      <c r="OBE15" s="11"/>
      <c r="OBF15" s="11"/>
      <c r="OBG15" s="11"/>
      <c r="OBH15" s="11"/>
      <c r="OBI15" s="11"/>
      <c r="OBJ15" s="11"/>
      <c r="OBK15" s="11"/>
      <c r="OBL15" s="11"/>
      <c r="OBM15" s="11"/>
      <c r="OBN15" s="11"/>
      <c r="OBO15" s="11"/>
      <c r="OBP15" s="11"/>
      <c r="OBQ15" s="11"/>
      <c r="OBR15" s="11"/>
      <c r="OBS15" s="11"/>
      <c r="OBT15" s="11"/>
      <c r="OBU15" s="11"/>
      <c r="OBV15" s="11"/>
      <c r="OBW15" s="11"/>
      <c r="OBX15" s="11"/>
      <c r="OBY15" s="11"/>
      <c r="OBZ15" s="11"/>
      <c r="OCA15" s="11"/>
      <c r="OCB15" s="11"/>
      <c r="OCC15" s="11"/>
      <c r="OCD15" s="11"/>
      <c r="OCE15" s="11"/>
      <c r="OCF15" s="11"/>
      <c r="OCG15" s="11"/>
      <c r="OCH15" s="11"/>
      <c r="OCI15" s="11"/>
      <c r="OCJ15" s="11"/>
      <c r="OCK15" s="11"/>
      <c r="OCL15" s="11"/>
      <c r="OCM15" s="11"/>
      <c r="OCN15" s="11"/>
      <c r="OCO15" s="11"/>
      <c r="OCP15" s="11"/>
      <c r="OCQ15" s="11"/>
      <c r="OCR15" s="11"/>
      <c r="OCS15" s="11"/>
      <c r="OCT15" s="11"/>
      <c r="OCU15" s="11"/>
      <c r="OCV15" s="11"/>
      <c r="OCW15" s="11"/>
      <c r="OCX15" s="11"/>
      <c r="OCY15" s="11"/>
      <c r="OCZ15" s="11"/>
      <c r="ODA15" s="11"/>
      <c r="ODB15" s="11"/>
      <c r="ODC15" s="11"/>
      <c r="ODD15" s="11"/>
      <c r="ODE15" s="11"/>
      <c r="ODF15" s="11"/>
      <c r="ODG15" s="11"/>
      <c r="ODH15" s="11"/>
      <c r="ODI15" s="11"/>
      <c r="ODJ15" s="11"/>
      <c r="ODK15" s="11"/>
      <c r="ODL15" s="11"/>
      <c r="ODM15" s="11"/>
      <c r="ODN15" s="11"/>
      <c r="ODO15" s="11"/>
      <c r="ODP15" s="11"/>
      <c r="ODQ15" s="11"/>
      <c r="ODR15" s="11"/>
      <c r="ODS15" s="11"/>
      <c r="ODT15" s="11"/>
      <c r="ODU15" s="11"/>
      <c r="ODV15" s="11"/>
      <c r="ODW15" s="11"/>
      <c r="ODX15" s="11"/>
      <c r="ODY15" s="11"/>
      <c r="ODZ15" s="11"/>
      <c r="OEA15" s="11"/>
      <c r="OEB15" s="11"/>
      <c r="OEC15" s="11"/>
      <c r="OED15" s="11"/>
      <c r="OEE15" s="11"/>
      <c r="OEF15" s="11"/>
      <c r="OEG15" s="11"/>
      <c r="OEH15" s="11"/>
      <c r="OEI15" s="11"/>
      <c r="OEJ15" s="11"/>
      <c r="OEK15" s="11"/>
      <c r="OEL15" s="11"/>
      <c r="OEM15" s="11"/>
      <c r="OEN15" s="11"/>
      <c r="OEO15" s="11"/>
      <c r="OEP15" s="11"/>
      <c r="OEQ15" s="11"/>
      <c r="OER15" s="11"/>
      <c r="OES15" s="11"/>
      <c r="OET15" s="11"/>
      <c r="OEU15" s="11"/>
      <c r="OEV15" s="11"/>
      <c r="OEW15" s="11"/>
      <c r="OEX15" s="11"/>
      <c r="OEY15" s="11"/>
      <c r="OEZ15" s="11"/>
      <c r="OFA15" s="11"/>
      <c r="OFB15" s="11"/>
      <c r="OFC15" s="11"/>
      <c r="OFD15" s="11"/>
      <c r="OFE15" s="11"/>
      <c r="OFF15" s="11"/>
      <c r="OFG15" s="11"/>
      <c r="OFH15" s="11"/>
      <c r="OFI15" s="11"/>
      <c r="OFJ15" s="11"/>
      <c r="OFK15" s="11"/>
      <c r="OFL15" s="11"/>
      <c r="OFM15" s="11"/>
      <c r="OFN15" s="11"/>
      <c r="OFO15" s="11"/>
      <c r="OFP15" s="11"/>
      <c r="OFQ15" s="11"/>
      <c r="OFR15" s="11"/>
      <c r="OFS15" s="11"/>
      <c r="OFT15" s="11"/>
      <c r="OFU15" s="11"/>
      <c r="OFV15" s="11"/>
      <c r="OFW15" s="11"/>
      <c r="OFX15" s="11"/>
      <c r="OFY15" s="11"/>
      <c r="OFZ15" s="11"/>
      <c r="OGA15" s="11"/>
      <c r="OGB15" s="11"/>
      <c r="OGC15" s="11"/>
      <c r="OGD15" s="11"/>
      <c r="OGE15" s="11"/>
      <c r="OGF15" s="11"/>
      <c r="OGG15" s="11"/>
      <c r="OGH15" s="11"/>
      <c r="OGI15" s="11"/>
      <c r="OGJ15" s="11"/>
      <c r="OGK15" s="11"/>
      <c r="OGL15" s="11"/>
      <c r="OGM15" s="11"/>
      <c r="OGN15" s="11"/>
      <c r="OGO15" s="11"/>
      <c r="OGP15" s="11"/>
      <c r="OGQ15" s="11"/>
      <c r="OGR15" s="11"/>
      <c r="OGS15" s="11"/>
      <c r="OGT15" s="11"/>
      <c r="OGU15" s="11"/>
      <c r="OGV15" s="11"/>
      <c r="OGW15" s="11"/>
      <c r="OGX15" s="11"/>
      <c r="OGY15" s="11"/>
      <c r="OGZ15" s="11"/>
      <c r="OHA15" s="11"/>
      <c r="OHB15" s="11"/>
      <c r="OHC15" s="11"/>
      <c r="OHD15" s="11"/>
      <c r="OHE15" s="11"/>
      <c r="OHF15" s="11"/>
      <c r="OHG15" s="11"/>
      <c r="OHH15" s="11"/>
      <c r="OHI15" s="11"/>
      <c r="OHJ15" s="11"/>
      <c r="OHK15" s="11"/>
      <c r="OHL15" s="11"/>
      <c r="OHM15" s="11"/>
      <c r="OHN15" s="11"/>
      <c r="OHO15" s="11"/>
      <c r="OHP15" s="11"/>
      <c r="OHQ15" s="11"/>
      <c r="OHR15" s="11"/>
      <c r="OHS15" s="11"/>
      <c r="OHT15" s="11"/>
      <c r="OHU15" s="11"/>
      <c r="OHV15" s="11"/>
      <c r="OHW15" s="11"/>
      <c r="OHX15" s="11"/>
      <c r="OHY15" s="11"/>
      <c r="OHZ15" s="11"/>
      <c r="OIA15" s="11"/>
      <c r="OIB15" s="11"/>
      <c r="OIC15" s="11"/>
      <c r="OID15" s="11"/>
      <c r="OIE15" s="11"/>
      <c r="OIF15" s="11"/>
      <c r="OIG15" s="11"/>
      <c r="OIH15" s="11"/>
      <c r="OII15" s="11"/>
      <c r="OIJ15" s="11"/>
      <c r="OIK15" s="11"/>
      <c r="OIL15" s="11"/>
      <c r="OIM15" s="11"/>
      <c r="OIN15" s="11"/>
      <c r="OIO15" s="11"/>
      <c r="OIP15" s="11"/>
      <c r="OIQ15" s="11"/>
      <c r="OIR15" s="11"/>
      <c r="OIS15" s="11"/>
      <c r="OIT15" s="11"/>
      <c r="OIU15" s="11"/>
      <c r="OIV15" s="11"/>
      <c r="OIW15" s="11"/>
      <c r="OIX15" s="11"/>
      <c r="OIY15" s="11"/>
      <c r="OIZ15" s="11"/>
      <c r="OJA15" s="11"/>
      <c r="OJB15" s="11"/>
      <c r="OJC15" s="11"/>
      <c r="OJD15" s="11"/>
      <c r="OJE15" s="11"/>
      <c r="OJF15" s="11"/>
      <c r="OJG15" s="11"/>
      <c r="OJH15" s="11"/>
      <c r="OJI15" s="11"/>
      <c r="OJJ15" s="11"/>
      <c r="OJK15" s="11"/>
      <c r="OJL15" s="11"/>
      <c r="OJM15" s="11"/>
      <c r="OJN15" s="11"/>
      <c r="OJO15" s="11"/>
      <c r="OJP15" s="11"/>
      <c r="OJQ15" s="11"/>
      <c r="OJR15" s="11"/>
      <c r="OJS15" s="11"/>
      <c r="OJT15" s="11"/>
      <c r="OJU15" s="11"/>
      <c r="OJV15" s="11"/>
      <c r="OJW15" s="11"/>
      <c r="OJX15" s="11"/>
      <c r="OJY15" s="11"/>
      <c r="OJZ15" s="11"/>
      <c r="OKA15" s="11"/>
      <c r="OKB15" s="11"/>
      <c r="OKC15" s="11"/>
      <c r="OKD15" s="11"/>
      <c r="OKE15" s="11"/>
      <c r="OKF15" s="11"/>
      <c r="OKG15" s="11"/>
      <c r="OKH15" s="11"/>
      <c r="OKI15" s="11"/>
      <c r="OKJ15" s="11"/>
      <c r="OKK15" s="11"/>
      <c r="OKL15" s="11"/>
      <c r="OKM15" s="11"/>
      <c r="OKN15" s="11"/>
      <c r="OKO15" s="11"/>
      <c r="OKP15" s="11"/>
      <c r="OKQ15" s="11"/>
      <c r="OKR15" s="11"/>
      <c r="OKS15" s="11"/>
      <c r="OKT15" s="11"/>
      <c r="OKU15" s="11"/>
      <c r="OKV15" s="11"/>
      <c r="OKW15" s="11"/>
      <c r="OKX15" s="11"/>
      <c r="OKY15" s="11"/>
      <c r="OKZ15" s="11"/>
      <c r="OLA15" s="11"/>
      <c r="OLB15" s="11"/>
      <c r="OLC15" s="11"/>
      <c r="OLD15" s="11"/>
      <c r="OLE15" s="11"/>
      <c r="OLF15" s="11"/>
      <c r="OLG15" s="11"/>
      <c r="OLH15" s="11"/>
      <c r="OLI15" s="11"/>
      <c r="OLJ15" s="11"/>
      <c r="OLK15" s="11"/>
      <c r="OLL15" s="11"/>
      <c r="OLM15" s="11"/>
      <c r="OLN15" s="11"/>
      <c r="OLO15" s="11"/>
      <c r="OLP15" s="11"/>
      <c r="OLQ15" s="11"/>
      <c r="OLR15" s="11"/>
      <c r="OLS15" s="11"/>
      <c r="OLT15" s="11"/>
      <c r="OLU15" s="11"/>
      <c r="OLV15" s="11"/>
      <c r="OLW15" s="11"/>
      <c r="OLX15" s="11"/>
      <c r="OLY15" s="11"/>
      <c r="OLZ15" s="11"/>
      <c r="OMA15" s="11"/>
      <c r="OMB15" s="11"/>
      <c r="OMC15" s="11"/>
      <c r="OMD15" s="11"/>
      <c r="OME15" s="11"/>
      <c r="OMF15" s="11"/>
      <c r="OMG15" s="11"/>
      <c r="OMH15" s="11"/>
      <c r="OMI15" s="11"/>
      <c r="OMJ15" s="11"/>
      <c r="OMK15" s="11"/>
      <c r="OML15" s="11"/>
      <c r="OMM15" s="11"/>
      <c r="OMN15" s="11"/>
      <c r="OMO15" s="11"/>
      <c r="OMP15" s="11"/>
      <c r="OMQ15" s="11"/>
      <c r="OMR15" s="11"/>
      <c r="OMS15" s="11"/>
      <c r="OMT15" s="11"/>
      <c r="OMU15" s="11"/>
      <c r="OMV15" s="11"/>
      <c r="OMW15" s="11"/>
      <c r="OMX15" s="11"/>
      <c r="OMY15" s="11"/>
      <c r="OMZ15" s="11"/>
      <c r="ONA15" s="11"/>
      <c r="ONB15" s="11"/>
      <c r="ONC15" s="11"/>
      <c r="OND15" s="11"/>
      <c r="ONE15" s="11"/>
      <c r="ONF15" s="11"/>
      <c r="ONG15" s="11"/>
      <c r="ONH15" s="11"/>
      <c r="ONI15" s="11"/>
      <c r="ONJ15" s="11"/>
      <c r="ONK15" s="11"/>
      <c r="ONL15" s="11"/>
      <c r="ONM15" s="11"/>
      <c r="ONN15" s="11"/>
      <c r="ONO15" s="11"/>
      <c r="ONP15" s="11"/>
      <c r="ONQ15" s="11"/>
      <c r="ONR15" s="11"/>
      <c r="ONS15" s="11"/>
      <c r="ONT15" s="11"/>
      <c r="ONU15" s="11"/>
      <c r="ONV15" s="11"/>
      <c r="ONW15" s="11"/>
      <c r="ONX15" s="11"/>
      <c r="ONY15" s="11"/>
      <c r="ONZ15" s="11"/>
      <c r="OOA15" s="11"/>
      <c r="OOB15" s="11"/>
      <c r="OOC15" s="11"/>
      <c r="OOD15" s="11"/>
      <c r="OOE15" s="11"/>
      <c r="OOF15" s="11"/>
      <c r="OOG15" s="11"/>
      <c r="OOH15" s="11"/>
      <c r="OOI15" s="11"/>
      <c r="OOJ15" s="11"/>
      <c r="OOK15" s="11"/>
      <c r="OOL15" s="11"/>
      <c r="OOM15" s="11"/>
      <c r="OON15" s="11"/>
      <c r="OOO15" s="11"/>
      <c r="OOP15" s="11"/>
      <c r="OOQ15" s="11"/>
      <c r="OOR15" s="11"/>
      <c r="OOS15" s="11"/>
      <c r="OOT15" s="11"/>
      <c r="OOU15" s="11"/>
      <c r="OOV15" s="11"/>
      <c r="OOW15" s="11"/>
      <c r="OOX15" s="11"/>
      <c r="OOY15" s="11"/>
      <c r="OOZ15" s="11"/>
      <c r="OPA15" s="11"/>
      <c r="OPB15" s="11"/>
      <c r="OPC15" s="11"/>
      <c r="OPD15" s="11"/>
      <c r="OPE15" s="11"/>
      <c r="OPF15" s="11"/>
      <c r="OPG15" s="11"/>
      <c r="OPH15" s="11"/>
      <c r="OPI15" s="11"/>
      <c r="OPJ15" s="11"/>
      <c r="OPK15" s="11"/>
      <c r="OPL15" s="11"/>
      <c r="OPM15" s="11"/>
      <c r="OPN15" s="11"/>
      <c r="OPO15" s="11"/>
      <c r="OPP15" s="11"/>
      <c r="OPQ15" s="11"/>
      <c r="OPR15" s="11"/>
      <c r="OPS15" s="11"/>
      <c r="OPT15" s="11"/>
      <c r="OPU15" s="11"/>
      <c r="OPV15" s="11"/>
      <c r="OPW15" s="11"/>
      <c r="OPX15" s="11"/>
      <c r="OPY15" s="11"/>
      <c r="OPZ15" s="11"/>
      <c r="OQA15" s="11"/>
      <c r="OQB15" s="11"/>
      <c r="OQC15" s="11"/>
      <c r="OQD15" s="11"/>
      <c r="OQE15" s="11"/>
      <c r="OQF15" s="11"/>
      <c r="OQG15" s="11"/>
      <c r="OQH15" s="11"/>
      <c r="OQI15" s="11"/>
      <c r="OQJ15" s="11"/>
      <c r="OQK15" s="11"/>
      <c r="OQL15" s="11"/>
      <c r="OQM15" s="11"/>
      <c r="OQN15" s="11"/>
      <c r="OQO15" s="11"/>
      <c r="OQP15" s="11"/>
      <c r="OQQ15" s="11"/>
      <c r="OQR15" s="11"/>
      <c r="OQS15" s="11"/>
      <c r="OQT15" s="11"/>
      <c r="OQU15" s="11"/>
      <c r="OQV15" s="11"/>
      <c r="OQW15" s="11"/>
      <c r="OQX15" s="11"/>
      <c r="OQY15" s="11"/>
      <c r="OQZ15" s="11"/>
      <c r="ORA15" s="11"/>
      <c r="ORB15" s="11"/>
      <c r="ORC15" s="11"/>
      <c r="ORD15" s="11"/>
      <c r="ORE15" s="11"/>
      <c r="ORF15" s="11"/>
      <c r="ORG15" s="11"/>
      <c r="ORH15" s="11"/>
      <c r="ORI15" s="11"/>
      <c r="ORJ15" s="11"/>
      <c r="ORK15" s="11"/>
      <c r="ORL15" s="11"/>
      <c r="ORM15" s="11"/>
      <c r="ORN15" s="11"/>
      <c r="ORO15" s="11"/>
      <c r="ORP15" s="11"/>
      <c r="ORQ15" s="11"/>
      <c r="ORR15" s="11"/>
      <c r="ORS15" s="11"/>
      <c r="ORT15" s="11"/>
      <c r="ORU15" s="11"/>
      <c r="ORV15" s="11"/>
      <c r="ORW15" s="11"/>
      <c r="ORX15" s="11"/>
      <c r="ORY15" s="11"/>
      <c r="ORZ15" s="11"/>
      <c r="OSA15" s="11"/>
      <c r="OSB15" s="11"/>
      <c r="OSC15" s="11"/>
      <c r="OSD15" s="11"/>
      <c r="OSE15" s="11"/>
      <c r="OSF15" s="11"/>
      <c r="OSG15" s="11"/>
      <c r="OSH15" s="11"/>
      <c r="OSI15" s="11"/>
      <c r="OSJ15" s="11"/>
      <c r="OSK15" s="11"/>
      <c r="OSL15" s="11"/>
      <c r="OSM15" s="11"/>
      <c r="OSN15" s="11"/>
      <c r="OSO15" s="11"/>
      <c r="OSP15" s="11"/>
      <c r="OSQ15" s="11"/>
      <c r="OSR15" s="11"/>
      <c r="OSS15" s="11"/>
      <c r="OST15" s="11"/>
      <c r="OSU15" s="11"/>
      <c r="OSV15" s="11"/>
      <c r="OSW15" s="11"/>
      <c r="OSX15" s="11"/>
      <c r="OSY15" s="11"/>
      <c r="OSZ15" s="11"/>
      <c r="OTA15" s="11"/>
      <c r="OTB15" s="11"/>
      <c r="OTC15" s="11"/>
      <c r="OTD15" s="11"/>
      <c r="OTE15" s="11"/>
      <c r="OTF15" s="11"/>
      <c r="OTG15" s="11"/>
      <c r="OTH15" s="11"/>
      <c r="OTI15" s="11"/>
      <c r="OTJ15" s="11"/>
      <c r="OTK15" s="11"/>
      <c r="OTL15" s="11"/>
      <c r="OTM15" s="11"/>
      <c r="OTN15" s="11"/>
      <c r="OTO15" s="11"/>
      <c r="OTP15" s="11"/>
      <c r="OTQ15" s="11"/>
      <c r="OTR15" s="11"/>
      <c r="OTS15" s="11"/>
      <c r="OTT15" s="11"/>
      <c r="OTU15" s="11"/>
      <c r="OTV15" s="11"/>
      <c r="OTW15" s="11"/>
      <c r="OTX15" s="11"/>
      <c r="OTY15" s="11"/>
      <c r="OTZ15" s="11"/>
      <c r="OUA15" s="11"/>
      <c r="OUB15" s="11"/>
      <c r="OUC15" s="11"/>
      <c r="OUD15" s="11"/>
      <c r="OUE15" s="11"/>
      <c r="OUF15" s="11"/>
      <c r="OUG15" s="11"/>
      <c r="OUH15" s="11"/>
      <c r="OUI15" s="11"/>
      <c r="OUJ15" s="11"/>
      <c r="OUK15" s="11"/>
      <c r="OUL15" s="11"/>
      <c r="OUM15" s="11"/>
      <c r="OUN15" s="11"/>
      <c r="OUO15" s="11"/>
      <c r="OUP15" s="11"/>
      <c r="OUQ15" s="11"/>
      <c r="OUR15" s="11"/>
      <c r="OUS15" s="11"/>
      <c r="OUT15" s="11"/>
      <c r="OUU15" s="11"/>
      <c r="OUV15" s="11"/>
      <c r="OUW15" s="11"/>
      <c r="OUX15" s="11"/>
      <c r="OUY15" s="11"/>
      <c r="OUZ15" s="11"/>
      <c r="OVA15" s="11"/>
      <c r="OVB15" s="11"/>
      <c r="OVC15" s="11"/>
      <c r="OVD15" s="11"/>
      <c r="OVE15" s="11"/>
      <c r="OVF15" s="11"/>
      <c r="OVG15" s="11"/>
      <c r="OVH15" s="11"/>
      <c r="OVI15" s="11"/>
      <c r="OVJ15" s="11"/>
      <c r="OVK15" s="11"/>
      <c r="OVL15" s="11"/>
      <c r="OVM15" s="11"/>
      <c r="OVN15" s="11"/>
      <c r="OVO15" s="11"/>
      <c r="OVP15" s="11"/>
      <c r="OVQ15" s="11"/>
      <c r="OVR15" s="11"/>
      <c r="OVS15" s="11"/>
      <c r="OVT15" s="11"/>
      <c r="OVU15" s="11"/>
      <c r="OVV15" s="11"/>
      <c r="OVW15" s="11"/>
      <c r="OVX15" s="11"/>
      <c r="OVY15" s="11"/>
      <c r="OVZ15" s="11"/>
      <c r="OWA15" s="11"/>
      <c r="OWB15" s="11"/>
      <c r="OWC15" s="11"/>
      <c r="OWD15" s="11"/>
      <c r="OWE15" s="11"/>
      <c r="OWF15" s="11"/>
      <c r="OWG15" s="11"/>
      <c r="OWH15" s="11"/>
      <c r="OWI15" s="11"/>
      <c r="OWJ15" s="11"/>
      <c r="OWK15" s="11"/>
      <c r="OWL15" s="11"/>
      <c r="OWM15" s="11"/>
      <c r="OWN15" s="11"/>
      <c r="OWO15" s="11"/>
      <c r="OWP15" s="11"/>
      <c r="OWQ15" s="11"/>
      <c r="OWR15" s="11"/>
      <c r="OWS15" s="11"/>
      <c r="OWT15" s="11"/>
      <c r="OWU15" s="11"/>
      <c r="OWV15" s="11"/>
      <c r="OWW15" s="11"/>
      <c r="OWX15" s="11"/>
      <c r="OWY15" s="11"/>
      <c r="OWZ15" s="11"/>
      <c r="OXA15" s="11"/>
      <c r="OXB15" s="11"/>
      <c r="OXC15" s="11"/>
      <c r="OXD15" s="11"/>
      <c r="OXE15" s="11"/>
      <c r="OXF15" s="11"/>
      <c r="OXG15" s="11"/>
      <c r="OXH15" s="11"/>
      <c r="OXI15" s="11"/>
      <c r="OXJ15" s="11"/>
      <c r="OXK15" s="11"/>
      <c r="OXL15" s="11"/>
      <c r="OXM15" s="11"/>
      <c r="OXN15" s="11"/>
      <c r="OXO15" s="11"/>
      <c r="OXP15" s="11"/>
      <c r="OXQ15" s="11"/>
      <c r="OXR15" s="11"/>
      <c r="OXS15" s="11"/>
      <c r="OXT15" s="11"/>
      <c r="OXU15" s="11"/>
      <c r="OXV15" s="11"/>
      <c r="OXW15" s="11"/>
      <c r="OXX15" s="11"/>
      <c r="OXY15" s="11"/>
      <c r="OXZ15" s="11"/>
      <c r="OYA15" s="11"/>
      <c r="OYB15" s="11"/>
      <c r="OYC15" s="11"/>
      <c r="OYD15" s="11"/>
      <c r="OYE15" s="11"/>
      <c r="OYF15" s="11"/>
      <c r="OYG15" s="11"/>
      <c r="OYH15" s="11"/>
      <c r="OYI15" s="11"/>
      <c r="OYJ15" s="11"/>
      <c r="OYK15" s="11"/>
      <c r="OYL15" s="11"/>
      <c r="OYM15" s="11"/>
      <c r="OYN15" s="11"/>
      <c r="OYO15" s="11"/>
      <c r="OYP15" s="11"/>
      <c r="OYQ15" s="11"/>
      <c r="OYR15" s="11"/>
      <c r="OYS15" s="11"/>
      <c r="OYT15" s="11"/>
      <c r="OYU15" s="11"/>
      <c r="OYV15" s="11"/>
      <c r="OYW15" s="11"/>
      <c r="OYX15" s="11"/>
      <c r="OYY15" s="11"/>
      <c r="OYZ15" s="11"/>
      <c r="OZA15" s="11"/>
      <c r="OZB15" s="11"/>
      <c r="OZC15" s="11"/>
      <c r="OZD15" s="11"/>
      <c r="OZE15" s="11"/>
      <c r="OZF15" s="11"/>
      <c r="OZG15" s="11"/>
      <c r="OZH15" s="11"/>
      <c r="OZI15" s="11"/>
      <c r="OZJ15" s="11"/>
      <c r="OZK15" s="11"/>
      <c r="OZL15" s="11"/>
      <c r="OZM15" s="11"/>
      <c r="OZN15" s="11"/>
      <c r="OZO15" s="11"/>
      <c r="OZP15" s="11"/>
      <c r="OZQ15" s="11"/>
      <c r="OZR15" s="11"/>
      <c r="OZS15" s="11"/>
      <c r="OZT15" s="11"/>
      <c r="OZU15" s="11"/>
      <c r="OZV15" s="11"/>
      <c r="OZW15" s="11"/>
      <c r="OZX15" s="11"/>
      <c r="OZY15" s="11"/>
      <c r="OZZ15" s="11"/>
      <c r="PAA15" s="11"/>
      <c r="PAB15" s="11"/>
      <c r="PAC15" s="11"/>
      <c r="PAD15" s="11"/>
      <c r="PAE15" s="11"/>
      <c r="PAF15" s="11"/>
      <c r="PAG15" s="11"/>
      <c r="PAH15" s="11"/>
      <c r="PAI15" s="11"/>
      <c r="PAJ15" s="11"/>
      <c r="PAK15" s="11"/>
      <c r="PAL15" s="11"/>
      <c r="PAM15" s="11"/>
      <c r="PAN15" s="11"/>
      <c r="PAO15" s="11"/>
      <c r="PAP15" s="11"/>
      <c r="PAQ15" s="11"/>
      <c r="PAR15" s="11"/>
      <c r="PAS15" s="11"/>
      <c r="PAT15" s="11"/>
      <c r="PAU15" s="11"/>
      <c r="PAV15" s="11"/>
      <c r="PAW15" s="11"/>
      <c r="PAX15" s="11"/>
      <c r="PAY15" s="11"/>
      <c r="PAZ15" s="11"/>
      <c r="PBA15" s="11"/>
      <c r="PBB15" s="11"/>
      <c r="PBC15" s="11"/>
      <c r="PBD15" s="11"/>
      <c r="PBE15" s="11"/>
      <c r="PBF15" s="11"/>
      <c r="PBG15" s="11"/>
      <c r="PBH15" s="11"/>
      <c r="PBI15" s="11"/>
      <c r="PBJ15" s="11"/>
      <c r="PBK15" s="11"/>
      <c r="PBL15" s="11"/>
      <c r="PBM15" s="11"/>
      <c r="PBN15" s="11"/>
      <c r="PBO15" s="11"/>
      <c r="PBP15" s="11"/>
      <c r="PBQ15" s="11"/>
      <c r="PBR15" s="11"/>
      <c r="PBS15" s="11"/>
      <c r="PBT15" s="11"/>
      <c r="PBU15" s="11"/>
      <c r="PBV15" s="11"/>
      <c r="PBW15" s="11"/>
      <c r="PBX15" s="11"/>
      <c r="PBY15" s="11"/>
      <c r="PBZ15" s="11"/>
      <c r="PCA15" s="11"/>
      <c r="PCB15" s="11"/>
      <c r="PCC15" s="11"/>
      <c r="PCD15" s="11"/>
      <c r="PCE15" s="11"/>
      <c r="PCF15" s="11"/>
      <c r="PCG15" s="11"/>
      <c r="PCH15" s="11"/>
      <c r="PCI15" s="11"/>
      <c r="PCJ15" s="11"/>
      <c r="PCK15" s="11"/>
      <c r="PCL15" s="11"/>
      <c r="PCM15" s="11"/>
      <c r="PCN15" s="11"/>
      <c r="PCO15" s="11"/>
      <c r="PCP15" s="11"/>
      <c r="PCQ15" s="11"/>
      <c r="PCR15" s="11"/>
      <c r="PCS15" s="11"/>
      <c r="PCT15" s="11"/>
      <c r="PCU15" s="11"/>
      <c r="PCV15" s="11"/>
      <c r="PCW15" s="11"/>
      <c r="PCX15" s="11"/>
      <c r="PCY15" s="11"/>
      <c r="PCZ15" s="11"/>
      <c r="PDA15" s="11"/>
      <c r="PDB15" s="11"/>
      <c r="PDC15" s="11"/>
      <c r="PDD15" s="11"/>
      <c r="PDE15" s="11"/>
      <c r="PDF15" s="11"/>
      <c r="PDG15" s="11"/>
      <c r="PDH15" s="11"/>
      <c r="PDI15" s="11"/>
      <c r="PDJ15" s="11"/>
      <c r="PDK15" s="11"/>
      <c r="PDL15" s="11"/>
      <c r="PDM15" s="11"/>
      <c r="PDN15" s="11"/>
      <c r="PDO15" s="11"/>
      <c r="PDP15" s="11"/>
      <c r="PDQ15" s="11"/>
      <c r="PDR15" s="11"/>
      <c r="PDS15" s="11"/>
      <c r="PDT15" s="11"/>
      <c r="PDU15" s="11"/>
      <c r="PDV15" s="11"/>
      <c r="PDW15" s="11"/>
      <c r="PDX15" s="11"/>
      <c r="PDY15" s="11"/>
      <c r="PDZ15" s="11"/>
      <c r="PEA15" s="11"/>
      <c r="PEB15" s="11"/>
      <c r="PEC15" s="11"/>
      <c r="PED15" s="11"/>
      <c r="PEE15" s="11"/>
      <c r="PEF15" s="11"/>
      <c r="PEG15" s="11"/>
      <c r="PEH15" s="11"/>
      <c r="PEI15" s="11"/>
      <c r="PEJ15" s="11"/>
      <c r="PEK15" s="11"/>
      <c r="PEL15" s="11"/>
      <c r="PEM15" s="11"/>
      <c r="PEN15" s="11"/>
      <c r="PEO15" s="11"/>
      <c r="PEP15" s="11"/>
      <c r="PEQ15" s="11"/>
      <c r="PER15" s="11"/>
      <c r="PES15" s="11"/>
      <c r="PET15" s="11"/>
      <c r="PEU15" s="11"/>
      <c r="PEV15" s="11"/>
      <c r="PEW15" s="11"/>
      <c r="PEX15" s="11"/>
      <c r="PEY15" s="11"/>
      <c r="PEZ15" s="11"/>
      <c r="PFA15" s="11"/>
      <c r="PFB15" s="11"/>
      <c r="PFC15" s="11"/>
      <c r="PFD15" s="11"/>
      <c r="PFE15" s="11"/>
      <c r="PFF15" s="11"/>
      <c r="PFG15" s="11"/>
      <c r="PFH15" s="11"/>
      <c r="PFI15" s="11"/>
      <c r="PFJ15" s="11"/>
      <c r="PFK15" s="11"/>
      <c r="PFL15" s="11"/>
      <c r="PFM15" s="11"/>
      <c r="PFN15" s="11"/>
      <c r="PFO15" s="11"/>
      <c r="PFP15" s="11"/>
      <c r="PFQ15" s="11"/>
      <c r="PFR15" s="11"/>
      <c r="PFS15" s="11"/>
      <c r="PFT15" s="11"/>
      <c r="PFU15" s="11"/>
      <c r="PFV15" s="11"/>
      <c r="PFW15" s="11"/>
      <c r="PFX15" s="11"/>
      <c r="PFY15" s="11"/>
      <c r="PFZ15" s="11"/>
      <c r="PGA15" s="11"/>
      <c r="PGB15" s="11"/>
      <c r="PGC15" s="11"/>
      <c r="PGD15" s="11"/>
      <c r="PGE15" s="11"/>
      <c r="PGF15" s="11"/>
      <c r="PGG15" s="11"/>
      <c r="PGH15" s="11"/>
      <c r="PGI15" s="11"/>
      <c r="PGJ15" s="11"/>
      <c r="PGK15" s="11"/>
      <c r="PGL15" s="11"/>
      <c r="PGM15" s="11"/>
      <c r="PGN15" s="11"/>
      <c r="PGO15" s="11"/>
      <c r="PGP15" s="11"/>
      <c r="PGQ15" s="11"/>
      <c r="PGR15" s="11"/>
      <c r="PGS15" s="11"/>
      <c r="PGT15" s="11"/>
      <c r="PGU15" s="11"/>
      <c r="PGV15" s="11"/>
      <c r="PGW15" s="11"/>
      <c r="PGX15" s="11"/>
      <c r="PGY15" s="11"/>
      <c r="PGZ15" s="11"/>
      <c r="PHA15" s="11"/>
      <c r="PHB15" s="11"/>
      <c r="PHC15" s="11"/>
      <c r="PHD15" s="11"/>
      <c r="PHE15" s="11"/>
      <c r="PHF15" s="11"/>
      <c r="PHG15" s="11"/>
      <c r="PHH15" s="11"/>
      <c r="PHI15" s="11"/>
      <c r="PHJ15" s="11"/>
      <c r="PHK15" s="11"/>
      <c r="PHL15" s="11"/>
      <c r="PHM15" s="11"/>
      <c r="PHN15" s="11"/>
      <c r="PHO15" s="11"/>
      <c r="PHP15" s="11"/>
      <c r="PHQ15" s="11"/>
      <c r="PHR15" s="11"/>
      <c r="PHS15" s="11"/>
      <c r="PHT15" s="11"/>
      <c r="PHU15" s="11"/>
      <c r="PHV15" s="11"/>
      <c r="PHW15" s="11"/>
      <c r="PHX15" s="11"/>
      <c r="PHY15" s="11"/>
      <c r="PHZ15" s="11"/>
      <c r="PIA15" s="11"/>
      <c r="PIB15" s="11"/>
      <c r="PIC15" s="11"/>
      <c r="PID15" s="11"/>
      <c r="PIE15" s="11"/>
      <c r="PIF15" s="11"/>
      <c r="PIG15" s="11"/>
      <c r="PIH15" s="11"/>
      <c r="PII15" s="11"/>
      <c r="PIJ15" s="11"/>
      <c r="PIK15" s="11"/>
      <c r="PIL15" s="11"/>
      <c r="PIM15" s="11"/>
      <c r="PIN15" s="11"/>
      <c r="PIO15" s="11"/>
      <c r="PIP15" s="11"/>
      <c r="PIQ15" s="11"/>
      <c r="PIR15" s="11"/>
      <c r="PIS15" s="11"/>
      <c r="PIT15" s="11"/>
      <c r="PIU15" s="11"/>
      <c r="PIV15" s="11"/>
      <c r="PIW15" s="11"/>
      <c r="PIX15" s="11"/>
      <c r="PIY15" s="11"/>
      <c r="PIZ15" s="11"/>
      <c r="PJA15" s="11"/>
      <c r="PJB15" s="11"/>
      <c r="PJC15" s="11"/>
      <c r="PJD15" s="11"/>
      <c r="PJE15" s="11"/>
      <c r="PJF15" s="11"/>
      <c r="PJG15" s="11"/>
      <c r="PJH15" s="11"/>
      <c r="PJI15" s="11"/>
      <c r="PJJ15" s="11"/>
      <c r="PJK15" s="11"/>
      <c r="PJL15" s="11"/>
      <c r="PJM15" s="11"/>
      <c r="PJN15" s="11"/>
      <c r="PJO15" s="11"/>
      <c r="PJP15" s="11"/>
      <c r="PJQ15" s="11"/>
      <c r="PJR15" s="11"/>
      <c r="PJS15" s="11"/>
      <c r="PJT15" s="11"/>
      <c r="PJU15" s="11"/>
      <c r="PJV15" s="11"/>
      <c r="PJW15" s="11"/>
      <c r="PJX15" s="11"/>
      <c r="PJY15" s="11"/>
      <c r="PJZ15" s="11"/>
      <c r="PKA15" s="11"/>
      <c r="PKB15" s="11"/>
      <c r="PKC15" s="11"/>
      <c r="PKD15" s="11"/>
      <c r="PKE15" s="11"/>
      <c r="PKF15" s="11"/>
      <c r="PKG15" s="11"/>
      <c r="PKH15" s="11"/>
      <c r="PKI15" s="11"/>
      <c r="PKJ15" s="11"/>
      <c r="PKK15" s="11"/>
      <c r="PKL15" s="11"/>
      <c r="PKM15" s="11"/>
      <c r="PKN15" s="11"/>
      <c r="PKO15" s="11"/>
      <c r="PKP15" s="11"/>
      <c r="PKQ15" s="11"/>
      <c r="PKR15" s="11"/>
      <c r="PKS15" s="11"/>
      <c r="PKT15" s="11"/>
      <c r="PKU15" s="11"/>
      <c r="PKV15" s="11"/>
      <c r="PKW15" s="11"/>
      <c r="PKX15" s="11"/>
      <c r="PKY15" s="11"/>
      <c r="PKZ15" s="11"/>
      <c r="PLA15" s="11"/>
      <c r="PLB15" s="11"/>
      <c r="PLC15" s="11"/>
      <c r="PLD15" s="11"/>
      <c r="PLE15" s="11"/>
      <c r="PLF15" s="11"/>
      <c r="PLG15" s="11"/>
      <c r="PLH15" s="11"/>
      <c r="PLI15" s="11"/>
      <c r="PLJ15" s="11"/>
      <c r="PLK15" s="11"/>
      <c r="PLL15" s="11"/>
      <c r="PLM15" s="11"/>
      <c r="PLN15" s="11"/>
      <c r="PLO15" s="11"/>
      <c r="PLP15" s="11"/>
      <c r="PLQ15" s="11"/>
      <c r="PLR15" s="11"/>
      <c r="PLS15" s="11"/>
      <c r="PLT15" s="11"/>
      <c r="PLU15" s="11"/>
      <c r="PLV15" s="11"/>
      <c r="PLW15" s="11"/>
      <c r="PLX15" s="11"/>
      <c r="PLY15" s="11"/>
      <c r="PLZ15" s="11"/>
      <c r="PMA15" s="11"/>
      <c r="PMB15" s="11"/>
      <c r="PMC15" s="11"/>
      <c r="PMD15" s="11"/>
      <c r="PME15" s="11"/>
      <c r="PMF15" s="11"/>
      <c r="PMG15" s="11"/>
      <c r="PMH15" s="11"/>
      <c r="PMI15" s="11"/>
      <c r="PMJ15" s="11"/>
      <c r="PMK15" s="11"/>
      <c r="PML15" s="11"/>
      <c r="PMM15" s="11"/>
      <c r="PMN15" s="11"/>
      <c r="PMO15" s="11"/>
      <c r="PMP15" s="11"/>
      <c r="PMQ15" s="11"/>
      <c r="PMR15" s="11"/>
      <c r="PMS15" s="11"/>
      <c r="PMT15" s="11"/>
      <c r="PMU15" s="11"/>
      <c r="PMV15" s="11"/>
      <c r="PMW15" s="11"/>
      <c r="PMX15" s="11"/>
      <c r="PMY15" s="11"/>
      <c r="PMZ15" s="11"/>
      <c r="PNA15" s="11"/>
      <c r="PNB15" s="11"/>
      <c r="PNC15" s="11"/>
      <c r="PND15" s="11"/>
      <c r="PNE15" s="11"/>
      <c r="PNF15" s="11"/>
      <c r="PNG15" s="11"/>
      <c r="PNH15" s="11"/>
      <c r="PNI15" s="11"/>
      <c r="PNJ15" s="11"/>
      <c r="PNK15" s="11"/>
      <c r="PNL15" s="11"/>
      <c r="PNM15" s="11"/>
      <c r="PNN15" s="11"/>
      <c r="PNO15" s="11"/>
      <c r="PNP15" s="11"/>
      <c r="PNQ15" s="11"/>
      <c r="PNR15" s="11"/>
      <c r="PNS15" s="11"/>
      <c r="PNT15" s="11"/>
      <c r="PNU15" s="11"/>
      <c r="PNV15" s="11"/>
      <c r="PNW15" s="11"/>
      <c r="PNX15" s="11"/>
      <c r="PNY15" s="11"/>
      <c r="PNZ15" s="11"/>
      <c r="POA15" s="11"/>
      <c r="POB15" s="11"/>
      <c r="POC15" s="11"/>
      <c r="POD15" s="11"/>
      <c r="POE15" s="11"/>
      <c r="POF15" s="11"/>
      <c r="POG15" s="11"/>
      <c r="POH15" s="11"/>
      <c r="POI15" s="11"/>
      <c r="POJ15" s="11"/>
      <c r="POK15" s="11"/>
      <c r="POL15" s="11"/>
      <c r="POM15" s="11"/>
      <c r="PON15" s="11"/>
      <c r="POO15" s="11"/>
      <c r="POP15" s="11"/>
      <c r="POQ15" s="11"/>
      <c r="POR15" s="11"/>
      <c r="POS15" s="11"/>
      <c r="POT15" s="11"/>
      <c r="POU15" s="11"/>
      <c r="POV15" s="11"/>
      <c r="POW15" s="11"/>
      <c r="POX15" s="11"/>
      <c r="POY15" s="11"/>
      <c r="POZ15" s="11"/>
      <c r="PPA15" s="11"/>
      <c r="PPB15" s="11"/>
      <c r="PPC15" s="11"/>
      <c r="PPD15" s="11"/>
      <c r="PPE15" s="11"/>
      <c r="PPF15" s="11"/>
      <c r="PPG15" s="11"/>
      <c r="PPH15" s="11"/>
      <c r="PPI15" s="11"/>
      <c r="PPJ15" s="11"/>
      <c r="PPK15" s="11"/>
      <c r="PPL15" s="11"/>
      <c r="PPM15" s="11"/>
      <c r="PPN15" s="11"/>
      <c r="PPO15" s="11"/>
      <c r="PPP15" s="11"/>
      <c r="PPQ15" s="11"/>
      <c r="PPR15" s="11"/>
      <c r="PPS15" s="11"/>
      <c r="PPT15" s="11"/>
      <c r="PPU15" s="11"/>
      <c r="PPV15" s="11"/>
      <c r="PPW15" s="11"/>
      <c r="PPX15" s="11"/>
      <c r="PPY15" s="11"/>
      <c r="PPZ15" s="11"/>
      <c r="PQA15" s="11"/>
      <c r="PQB15" s="11"/>
      <c r="PQC15" s="11"/>
      <c r="PQD15" s="11"/>
      <c r="PQE15" s="11"/>
      <c r="PQF15" s="11"/>
      <c r="PQG15" s="11"/>
      <c r="PQH15" s="11"/>
      <c r="PQI15" s="11"/>
      <c r="PQJ15" s="11"/>
      <c r="PQK15" s="11"/>
      <c r="PQL15" s="11"/>
      <c r="PQM15" s="11"/>
      <c r="PQN15" s="11"/>
      <c r="PQO15" s="11"/>
      <c r="PQP15" s="11"/>
      <c r="PQQ15" s="11"/>
      <c r="PQR15" s="11"/>
      <c r="PQS15" s="11"/>
      <c r="PQT15" s="11"/>
      <c r="PQU15" s="11"/>
      <c r="PQV15" s="11"/>
      <c r="PQW15" s="11"/>
      <c r="PQX15" s="11"/>
      <c r="PQY15" s="11"/>
      <c r="PQZ15" s="11"/>
      <c r="PRA15" s="11"/>
      <c r="PRB15" s="11"/>
      <c r="PRC15" s="11"/>
      <c r="PRD15" s="11"/>
      <c r="PRE15" s="11"/>
      <c r="PRF15" s="11"/>
      <c r="PRG15" s="11"/>
      <c r="PRH15" s="11"/>
      <c r="PRI15" s="11"/>
      <c r="PRJ15" s="11"/>
      <c r="PRK15" s="11"/>
      <c r="PRL15" s="11"/>
      <c r="PRM15" s="11"/>
      <c r="PRN15" s="11"/>
      <c r="PRO15" s="11"/>
      <c r="PRP15" s="11"/>
      <c r="PRQ15" s="11"/>
      <c r="PRR15" s="11"/>
      <c r="PRS15" s="11"/>
      <c r="PRT15" s="11"/>
      <c r="PRU15" s="11"/>
      <c r="PRV15" s="11"/>
      <c r="PRW15" s="11"/>
      <c r="PRX15" s="11"/>
      <c r="PRY15" s="11"/>
      <c r="PRZ15" s="11"/>
      <c r="PSA15" s="11"/>
      <c r="PSB15" s="11"/>
      <c r="PSC15" s="11"/>
      <c r="PSD15" s="11"/>
      <c r="PSE15" s="11"/>
      <c r="PSF15" s="11"/>
      <c r="PSG15" s="11"/>
      <c r="PSH15" s="11"/>
      <c r="PSI15" s="11"/>
      <c r="PSJ15" s="11"/>
      <c r="PSK15" s="11"/>
      <c r="PSL15" s="11"/>
      <c r="PSM15" s="11"/>
      <c r="PSN15" s="11"/>
      <c r="PSO15" s="11"/>
      <c r="PSP15" s="11"/>
      <c r="PSQ15" s="11"/>
      <c r="PSR15" s="11"/>
      <c r="PSS15" s="11"/>
      <c r="PST15" s="11"/>
      <c r="PSU15" s="11"/>
      <c r="PSV15" s="11"/>
      <c r="PSW15" s="11"/>
      <c r="PSX15" s="11"/>
      <c r="PSY15" s="11"/>
      <c r="PSZ15" s="11"/>
      <c r="PTA15" s="11"/>
      <c r="PTB15" s="11"/>
      <c r="PTC15" s="11"/>
      <c r="PTD15" s="11"/>
      <c r="PTE15" s="11"/>
      <c r="PTF15" s="11"/>
      <c r="PTG15" s="11"/>
      <c r="PTH15" s="11"/>
      <c r="PTI15" s="11"/>
      <c r="PTJ15" s="11"/>
      <c r="PTK15" s="11"/>
      <c r="PTL15" s="11"/>
      <c r="PTM15" s="11"/>
      <c r="PTN15" s="11"/>
      <c r="PTO15" s="11"/>
      <c r="PTP15" s="11"/>
      <c r="PTQ15" s="11"/>
      <c r="PTR15" s="11"/>
      <c r="PTS15" s="11"/>
      <c r="PTT15" s="11"/>
      <c r="PTU15" s="11"/>
      <c r="PTV15" s="11"/>
      <c r="PTW15" s="11"/>
      <c r="PTX15" s="11"/>
      <c r="PTY15" s="11"/>
      <c r="PTZ15" s="11"/>
      <c r="PUA15" s="11"/>
      <c r="PUB15" s="11"/>
      <c r="PUC15" s="11"/>
      <c r="PUD15" s="11"/>
      <c r="PUE15" s="11"/>
      <c r="PUF15" s="11"/>
      <c r="PUG15" s="11"/>
      <c r="PUH15" s="11"/>
      <c r="PUI15" s="11"/>
      <c r="PUJ15" s="11"/>
      <c r="PUK15" s="11"/>
      <c r="PUL15" s="11"/>
      <c r="PUM15" s="11"/>
      <c r="PUN15" s="11"/>
      <c r="PUO15" s="11"/>
      <c r="PUP15" s="11"/>
      <c r="PUQ15" s="11"/>
      <c r="PUR15" s="11"/>
      <c r="PUS15" s="11"/>
      <c r="PUT15" s="11"/>
      <c r="PUU15" s="11"/>
      <c r="PUV15" s="11"/>
      <c r="PUW15" s="11"/>
      <c r="PUX15" s="11"/>
      <c r="PUY15" s="11"/>
      <c r="PUZ15" s="11"/>
      <c r="PVA15" s="11"/>
      <c r="PVB15" s="11"/>
      <c r="PVC15" s="11"/>
      <c r="PVD15" s="11"/>
      <c r="PVE15" s="11"/>
      <c r="PVF15" s="11"/>
      <c r="PVG15" s="11"/>
      <c r="PVH15" s="11"/>
      <c r="PVI15" s="11"/>
      <c r="PVJ15" s="11"/>
      <c r="PVK15" s="11"/>
      <c r="PVL15" s="11"/>
      <c r="PVM15" s="11"/>
      <c r="PVN15" s="11"/>
      <c r="PVO15" s="11"/>
      <c r="PVP15" s="11"/>
      <c r="PVQ15" s="11"/>
      <c r="PVR15" s="11"/>
      <c r="PVS15" s="11"/>
      <c r="PVT15" s="11"/>
      <c r="PVU15" s="11"/>
      <c r="PVV15" s="11"/>
      <c r="PVW15" s="11"/>
      <c r="PVX15" s="11"/>
      <c r="PVY15" s="11"/>
      <c r="PVZ15" s="11"/>
      <c r="PWA15" s="11"/>
      <c r="PWB15" s="11"/>
      <c r="PWC15" s="11"/>
      <c r="PWD15" s="11"/>
      <c r="PWE15" s="11"/>
      <c r="PWF15" s="11"/>
      <c r="PWG15" s="11"/>
      <c r="PWH15" s="11"/>
      <c r="PWI15" s="11"/>
      <c r="PWJ15" s="11"/>
      <c r="PWK15" s="11"/>
      <c r="PWL15" s="11"/>
      <c r="PWM15" s="11"/>
      <c r="PWN15" s="11"/>
      <c r="PWO15" s="11"/>
      <c r="PWP15" s="11"/>
      <c r="PWQ15" s="11"/>
      <c r="PWR15" s="11"/>
      <c r="PWS15" s="11"/>
      <c r="PWT15" s="11"/>
      <c r="PWU15" s="11"/>
      <c r="PWV15" s="11"/>
      <c r="PWW15" s="11"/>
      <c r="PWX15" s="11"/>
      <c r="PWY15" s="11"/>
      <c r="PWZ15" s="11"/>
      <c r="PXA15" s="11"/>
      <c r="PXB15" s="11"/>
      <c r="PXC15" s="11"/>
      <c r="PXD15" s="11"/>
      <c r="PXE15" s="11"/>
      <c r="PXF15" s="11"/>
      <c r="PXG15" s="11"/>
      <c r="PXH15" s="11"/>
      <c r="PXI15" s="11"/>
      <c r="PXJ15" s="11"/>
      <c r="PXK15" s="11"/>
      <c r="PXL15" s="11"/>
      <c r="PXM15" s="11"/>
      <c r="PXN15" s="11"/>
      <c r="PXO15" s="11"/>
      <c r="PXP15" s="11"/>
      <c r="PXQ15" s="11"/>
      <c r="PXR15" s="11"/>
      <c r="PXS15" s="11"/>
      <c r="PXT15" s="11"/>
      <c r="PXU15" s="11"/>
      <c r="PXV15" s="11"/>
      <c r="PXW15" s="11"/>
      <c r="PXX15" s="11"/>
      <c r="PXY15" s="11"/>
      <c r="PXZ15" s="11"/>
      <c r="PYA15" s="11"/>
      <c r="PYB15" s="11"/>
      <c r="PYC15" s="11"/>
      <c r="PYD15" s="11"/>
      <c r="PYE15" s="11"/>
      <c r="PYF15" s="11"/>
      <c r="PYG15" s="11"/>
      <c r="PYH15" s="11"/>
      <c r="PYI15" s="11"/>
      <c r="PYJ15" s="11"/>
      <c r="PYK15" s="11"/>
      <c r="PYL15" s="11"/>
      <c r="PYM15" s="11"/>
      <c r="PYN15" s="11"/>
      <c r="PYO15" s="11"/>
      <c r="PYP15" s="11"/>
      <c r="PYQ15" s="11"/>
      <c r="PYR15" s="11"/>
      <c r="PYS15" s="11"/>
      <c r="PYT15" s="11"/>
      <c r="PYU15" s="11"/>
      <c r="PYV15" s="11"/>
      <c r="PYW15" s="11"/>
      <c r="PYX15" s="11"/>
      <c r="PYY15" s="11"/>
      <c r="PYZ15" s="11"/>
      <c r="PZA15" s="11"/>
      <c r="PZB15" s="11"/>
      <c r="PZC15" s="11"/>
      <c r="PZD15" s="11"/>
      <c r="PZE15" s="11"/>
      <c r="PZF15" s="11"/>
      <c r="PZG15" s="11"/>
      <c r="PZH15" s="11"/>
      <c r="PZI15" s="11"/>
      <c r="PZJ15" s="11"/>
      <c r="PZK15" s="11"/>
      <c r="PZL15" s="11"/>
      <c r="PZM15" s="11"/>
      <c r="PZN15" s="11"/>
      <c r="PZO15" s="11"/>
      <c r="PZP15" s="11"/>
      <c r="PZQ15" s="11"/>
      <c r="PZR15" s="11"/>
      <c r="PZS15" s="11"/>
      <c r="PZT15" s="11"/>
      <c r="PZU15" s="11"/>
      <c r="PZV15" s="11"/>
      <c r="PZW15" s="11"/>
      <c r="PZX15" s="11"/>
      <c r="PZY15" s="11"/>
      <c r="PZZ15" s="11"/>
      <c r="QAA15" s="11"/>
      <c r="QAB15" s="11"/>
      <c r="QAC15" s="11"/>
      <c r="QAD15" s="11"/>
      <c r="QAE15" s="11"/>
      <c r="QAF15" s="11"/>
      <c r="QAG15" s="11"/>
      <c r="QAH15" s="11"/>
      <c r="QAI15" s="11"/>
      <c r="QAJ15" s="11"/>
      <c r="QAK15" s="11"/>
      <c r="QAL15" s="11"/>
      <c r="QAM15" s="11"/>
      <c r="QAN15" s="11"/>
      <c r="QAO15" s="11"/>
      <c r="QAP15" s="11"/>
      <c r="QAQ15" s="11"/>
      <c r="QAR15" s="11"/>
      <c r="QAS15" s="11"/>
      <c r="QAT15" s="11"/>
      <c r="QAU15" s="11"/>
      <c r="QAV15" s="11"/>
      <c r="QAW15" s="11"/>
      <c r="QAX15" s="11"/>
      <c r="QAY15" s="11"/>
      <c r="QAZ15" s="11"/>
      <c r="QBA15" s="11"/>
      <c r="QBB15" s="11"/>
      <c r="QBC15" s="11"/>
      <c r="QBD15" s="11"/>
      <c r="QBE15" s="11"/>
      <c r="QBF15" s="11"/>
      <c r="QBG15" s="11"/>
      <c r="QBH15" s="11"/>
      <c r="QBI15" s="11"/>
      <c r="QBJ15" s="11"/>
      <c r="QBK15" s="11"/>
      <c r="QBL15" s="11"/>
      <c r="QBM15" s="11"/>
      <c r="QBN15" s="11"/>
      <c r="QBO15" s="11"/>
      <c r="QBP15" s="11"/>
      <c r="QBQ15" s="11"/>
      <c r="QBR15" s="11"/>
      <c r="QBS15" s="11"/>
      <c r="QBT15" s="11"/>
      <c r="QBU15" s="11"/>
      <c r="QBV15" s="11"/>
      <c r="QBW15" s="11"/>
      <c r="QBX15" s="11"/>
      <c r="QBY15" s="11"/>
      <c r="QBZ15" s="11"/>
      <c r="QCA15" s="11"/>
      <c r="QCB15" s="11"/>
      <c r="QCC15" s="11"/>
      <c r="QCD15" s="11"/>
      <c r="QCE15" s="11"/>
      <c r="QCF15" s="11"/>
      <c r="QCG15" s="11"/>
      <c r="QCH15" s="11"/>
      <c r="QCI15" s="11"/>
      <c r="QCJ15" s="11"/>
      <c r="QCK15" s="11"/>
      <c r="QCL15" s="11"/>
      <c r="QCM15" s="11"/>
      <c r="QCN15" s="11"/>
      <c r="QCO15" s="11"/>
      <c r="QCP15" s="11"/>
      <c r="QCQ15" s="11"/>
      <c r="QCR15" s="11"/>
      <c r="QCS15" s="11"/>
      <c r="QCT15" s="11"/>
      <c r="QCU15" s="11"/>
      <c r="QCV15" s="11"/>
      <c r="QCW15" s="11"/>
      <c r="QCX15" s="11"/>
      <c r="QCY15" s="11"/>
      <c r="QCZ15" s="11"/>
      <c r="QDA15" s="11"/>
      <c r="QDB15" s="11"/>
      <c r="QDC15" s="11"/>
      <c r="QDD15" s="11"/>
      <c r="QDE15" s="11"/>
      <c r="QDF15" s="11"/>
      <c r="QDG15" s="11"/>
      <c r="QDH15" s="11"/>
      <c r="QDI15" s="11"/>
      <c r="QDJ15" s="11"/>
      <c r="QDK15" s="11"/>
      <c r="QDL15" s="11"/>
      <c r="QDM15" s="11"/>
      <c r="QDN15" s="11"/>
      <c r="QDO15" s="11"/>
      <c r="QDP15" s="11"/>
      <c r="QDQ15" s="11"/>
      <c r="QDR15" s="11"/>
      <c r="QDS15" s="11"/>
      <c r="QDT15" s="11"/>
      <c r="QDU15" s="11"/>
      <c r="QDV15" s="11"/>
      <c r="QDW15" s="11"/>
      <c r="QDX15" s="11"/>
      <c r="QDY15" s="11"/>
      <c r="QDZ15" s="11"/>
      <c r="QEA15" s="11"/>
      <c r="QEB15" s="11"/>
      <c r="QEC15" s="11"/>
      <c r="QED15" s="11"/>
      <c r="QEE15" s="11"/>
      <c r="QEF15" s="11"/>
      <c r="QEG15" s="11"/>
      <c r="QEH15" s="11"/>
      <c r="QEI15" s="11"/>
      <c r="QEJ15" s="11"/>
      <c r="QEK15" s="11"/>
      <c r="QEL15" s="11"/>
      <c r="QEM15" s="11"/>
      <c r="QEN15" s="11"/>
      <c r="QEO15" s="11"/>
      <c r="QEP15" s="11"/>
      <c r="QEQ15" s="11"/>
      <c r="QER15" s="11"/>
      <c r="QES15" s="11"/>
      <c r="QET15" s="11"/>
      <c r="QEU15" s="11"/>
      <c r="QEV15" s="11"/>
      <c r="QEW15" s="11"/>
      <c r="QEX15" s="11"/>
      <c r="QEY15" s="11"/>
      <c r="QEZ15" s="11"/>
      <c r="QFA15" s="11"/>
      <c r="QFB15" s="11"/>
      <c r="QFC15" s="11"/>
      <c r="QFD15" s="11"/>
      <c r="QFE15" s="11"/>
      <c r="QFF15" s="11"/>
      <c r="QFG15" s="11"/>
      <c r="QFH15" s="11"/>
      <c r="QFI15" s="11"/>
      <c r="QFJ15" s="11"/>
      <c r="QFK15" s="11"/>
      <c r="QFL15" s="11"/>
      <c r="QFM15" s="11"/>
      <c r="QFN15" s="11"/>
      <c r="QFO15" s="11"/>
      <c r="QFP15" s="11"/>
      <c r="QFQ15" s="11"/>
      <c r="QFR15" s="11"/>
      <c r="QFS15" s="11"/>
      <c r="QFT15" s="11"/>
      <c r="QFU15" s="11"/>
      <c r="QFV15" s="11"/>
      <c r="QFW15" s="11"/>
      <c r="QFX15" s="11"/>
      <c r="QFY15" s="11"/>
      <c r="QFZ15" s="11"/>
      <c r="QGA15" s="11"/>
      <c r="QGB15" s="11"/>
      <c r="QGC15" s="11"/>
      <c r="QGD15" s="11"/>
      <c r="QGE15" s="11"/>
      <c r="QGF15" s="11"/>
      <c r="QGG15" s="11"/>
      <c r="QGH15" s="11"/>
      <c r="QGI15" s="11"/>
      <c r="QGJ15" s="11"/>
      <c r="QGK15" s="11"/>
      <c r="QGL15" s="11"/>
      <c r="QGM15" s="11"/>
      <c r="QGN15" s="11"/>
      <c r="QGO15" s="11"/>
      <c r="QGP15" s="11"/>
      <c r="QGQ15" s="11"/>
      <c r="QGR15" s="11"/>
      <c r="QGS15" s="11"/>
      <c r="QGT15" s="11"/>
      <c r="QGU15" s="11"/>
      <c r="QGV15" s="11"/>
      <c r="QGW15" s="11"/>
      <c r="QGX15" s="11"/>
      <c r="QGY15" s="11"/>
      <c r="QGZ15" s="11"/>
      <c r="QHA15" s="11"/>
      <c r="QHB15" s="11"/>
      <c r="QHC15" s="11"/>
      <c r="QHD15" s="11"/>
      <c r="QHE15" s="11"/>
      <c r="QHF15" s="11"/>
      <c r="QHG15" s="11"/>
      <c r="QHH15" s="11"/>
      <c r="QHI15" s="11"/>
      <c r="QHJ15" s="11"/>
      <c r="QHK15" s="11"/>
      <c r="QHL15" s="11"/>
      <c r="QHM15" s="11"/>
      <c r="QHN15" s="11"/>
      <c r="QHO15" s="11"/>
      <c r="QHP15" s="11"/>
      <c r="QHQ15" s="11"/>
      <c r="QHR15" s="11"/>
      <c r="QHS15" s="11"/>
      <c r="QHT15" s="11"/>
      <c r="QHU15" s="11"/>
      <c r="QHV15" s="11"/>
      <c r="QHW15" s="11"/>
      <c r="QHX15" s="11"/>
      <c r="QHY15" s="11"/>
      <c r="QHZ15" s="11"/>
      <c r="QIA15" s="11"/>
      <c r="QIB15" s="11"/>
      <c r="QIC15" s="11"/>
      <c r="QID15" s="11"/>
      <c r="QIE15" s="11"/>
      <c r="QIF15" s="11"/>
      <c r="QIG15" s="11"/>
      <c r="QIH15" s="11"/>
      <c r="QII15" s="11"/>
      <c r="QIJ15" s="11"/>
      <c r="QIK15" s="11"/>
      <c r="QIL15" s="11"/>
      <c r="QIM15" s="11"/>
      <c r="QIN15" s="11"/>
      <c r="QIO15" s="11"/>
      <c r="QIP15" s="11"/>
      <c r="QIQ15" s="11"/>
      <c r="QIR15" s="11"/>
      <c r="QIS15" s="11"/>
      <c r="QIT15" s="11"/>
      <c r="QIU15" s="11"/>
      <c r="QIV15" s="11"/>
      <c r="QIW15" s="11"/>
      <c r="QIX15" s="11"/>
      <c r="QIY15" s="11"/>
      <c r="QIZ15" s="11"/>
      <c r="QJA15" s="11"/>
      <c r="QJB15" s="11"/>
      <c r="QJC15" s="11"/>
      <c r="QJD15" s="11"/>
      <c r="QJE15" s="11"/>
      <c r="QJF15" s="11"/>
      <c r="QJG15" s="11"/>
      <c r="QJH15" s="11"/>
      <c r="QJI15" s="11"/>
      <c r="QJJ15" s="11"/>
      <c r="QJK15" s="11"/>
      <c r="QJL15" s="11"/>
      <c r="QJM15" s="11"/>
      <c r="QJN15" s="11"/>
      <c r="QJO15" s="11"/>
      <c r="QJP15" s="11"/>
      <c r="QJQ15" s="11"/>
      <c r="QJR15" s="11"/>
      <c r="QJS15" s="11"/>
      <c r="QJT15" s="11"/>
      <c r="QJU15" s="11"/>
      <c r="QJV15" s="11"/>
      <c r="QJW15" s="11"/>
      <c r="QJX15" s="11"/>
      <c r="QJY15" s="11"/>
      <c r="QJZ15" s="11"/>
      <c r="QKA15" s="11"/>
      <c r="QKB15" s="11"/>
      <c r="QKC15" s="11"/>
      <c r="QKD15" s="11"/>
      <c r="QKE15" s="11"/>
      <c r="QKF15" s="11"/>
      <c r="QKG15" s="11"/>
      <c r="QKH15" s="11"/>
      <c r="QKI15" s="11"/>
      <c r="QKJ15" s="11"/>
      <c r="QKK15" s="11"/>
      <c r="QKL15" s="11"/>
      <c r="QKM15" s="11"/>
      <c r="QKN15" s="11"/>
      <c r="QKO15" s="11"/>
      <c r="QKP15" s="11"/>
      <c r="QKQ15" s="11"/>
      <c r="QKR15" s="11"/>
      <c r="QKS15" s="11"/>
      <c r="QKT15" s="11"/>
      <c r="QKU15" s="11"/>
      <c r="QKV15" s="11"/>
      <c r="QKW15" s="11"/>
      <c r="QKX15" s="11"/>
      <c r="QKY15" s="11"/>
      <c r="QKZ15" s="11"/>
      <c r="QLA15" s="11"/>
      <c r="QLB15" s="11"/>
      <c r="QLC15" s="11"/>
      <c r="QLD15" s="11"/>
      <c r="QLE15" s="11"/>
      <c r="QLF15" s="11"/>
      <c r="QLG15" s="11"/>
      <c r="QLH15" s="11"/>
      <c r="QLI15" s="11"/>
      <c r="QLJ15" s="11"/>
      <c r="QLK15" s="11"/>
      <c r="QLL15" s="11"/>
      <c r="QLM15" s="11"/>
      <c r="QLN15" s="11"/>
      <c r="QLO15" s="11"/>
      <c r="QLP15" s="11"/>
      <c r="QLQ15" s="11"/>
      <c r="QLR15" s="11"/>
      <c r="QLS15" s="11"/>
      <c r="QLT15" s="11"/>
      <c r="QLU15" s="11"/>
      <c r="QLV15" s="11"/>
      <c r="QLW15" s="11"/>
      <c r="QLX15" s="11"/>
      <c r="QLY15" s="11"/>
      <c r="QLZ15" s="11"/>
      <c r="QMA15" s="11"/>
      <c r="QMB15" s="11"/>
      <c r="QMC15" s="11"/>
      <c r="QMD15" s="11"/>
      <c r="QME15" s="11"/>
      <c r="QMF15" s="11"/>
      <c r="QMG15" s="11"/>
      <c r="QMH15" s="11"/>
      <c r="QMI15" s="11"/>
      <c r="QMJ15" s="11"/>
      <c r="QMK15" s="11"/>
      <c r="QML15" s="11"/>
      <c r="QMM15" s="11"/>
      <c r="QMN15" s="11"/>
      <c r="QMO15" s="11"/>
      <c r="QMP15" s="11"/>
      <c r="QMQ15" s="11"/>
      <c r="QMR15" s="11"/>
      <c r="QMS15" s="11"/>
      <c r="QMT15" s="11"/>
      <c r="QMU15" s="11"/>
      <c r="QMV15" s="11"/>
      <c r="QMW15" s="11"/>
      <c r="QMX15" s="11"/>
      <c r="QMY15" s="11"/>
      <c r="QMZ15" s="11"/>
      <c r="QNA15" s="11"/>
      <c r="QNB15" s="11"/>
      <c r="QNC15" s="11"/>
      <c r="QND15" s="11"/>
      <c r="QNE15" s="11"/>
      <c r="QNF15" s="11"/>
      <c r="QNG15" s="11"/>
      <c r="QNH15" s="11"/>
      <c r="QNI15" s="11"/>
      <c r="QNJ15" s="11"/>
      <c r="QNK15" s="11"/>
      <c r="QNL15" s="11"/>
      <c r="QNM15" s="11"/>
      <c r="QNN15" s="11"/>
      <c r="QNO15" s="11"/>
      <c r="QNP15" s="11"/>
      <c r="QNQ15" s="11"/>
      <c r="QNR15" s="11"/>
      <c r="QNS15" s="11"/>
      <c r="QNT15" s="11"/>
      <c r="QNU15" s="11"/>
      <c r="QNV15" s="11"/>
      <c r="QNW15" s="11"/>
      <c r="QNX15" s="11"/>
      <c r="QNY15" s="11"/>
      <c r="QNZ15" s="11"/>
      <c r="QOA15" s="11"/>
      <c r="QOB15" s="11"/>
      <c r="QOC15" s="11"/>
      <c r="QOD15" s="11"/>
      <c r="QOE15" s="11"/>
      <c r="QOF15" s="11"/>
      <c r="QOG15" s="11"/>
      <c r="QOH15" s="11"/>
      <c r="QOI15" s="11"/>
      <c r="QOJ15" s="11"/>
      <c r="QOK15" s="11"/>
      <c r="QOL15" s="11"/>
      <c r="QOM15" s="11"/>
      <c r="QON15" s="11"/>
      <c r="QOO15" s="11"/>
      <c r="QOP15" s="11"/>
      <c r="QOQ15" s="11"/>
      <c r="QOR15" s="11"/>
      <c r="QOS15" s="11"/>
      <c r="QOT15" s="11"/>
      <c r="QOU15" s="11"/>
      <c r="QOV15" s="11"/>
      <c r="QOW15" s="11"/>
      <c r="QOX15" s="11"/>
      <c r="QOY15" s="11"/>
      <c r="QOZ15" s="11"/>
      <c r="QPA15" s="11"/>
      <c r="QPB15" s="11"/>
      <c r="QPC15" s="11"/>
      <c r="QPD15" s="11"/>
      <c r="QPE15" s="11"/>
      <c r="QPF15" s="11"/>
      <c r="QPG15" s="11"/>
      <c r="QPH15" s="11"/>
      <c r="QPI15" s="11"/>
      <c r="QPJ15" s="11"/>
      <c r="QPK15" s="11"/>
      <c r="QPL15" s="11"/>
      <c r="QPM15" s="11"/>
      <c r="QPN15" s="11"/>
      <c r="QPO15" s="11"/>
      <c r="QPP15" s="11"/>
      <c r="QPQ15" s="11"/>
      <c r="QPR15" s="11"/>
      <c r="QPS15" s="11"/>
      <c r="QPT15" s="11"/>
      <c r="QPU15" s="11"/>
      <c r="QPV15" s="11"/>
      <c r="QPW15" s="11"/>
      <c r="QPX15" s="11"/>
      <c r="QPY15" s="11"/>
      <c r="QPZ15" s="11"/>
      <c r="QQA15" s="11"/>
      <c r="QQB15" s="11"/>
      <c r="QQC15" s="11"/>
      <c r="QQD15" s="11"/>
      <c r="QQE15" s="11"/>
      <c r="QQF15" s="11"/>
      <c r="QQG15" s="11"/>
      <c r="QQH15" s="11"/>
      <c r="QQI15" s="11"/>
      <c r="QQJ15" s="11"/>
      <c r="QQK15" s="11"/>
      <c r="QQL15" s="11"/>
      <c r="QQM15" s="11"/>
      <c r="QQN15" s="11"/>
      <c r="QQO15" s="11"/>
      <c r="QQP15" s="11"/>
      <c r="QQQ15" s="11"/>
      <c r="QQR15" s="11"/>
      <c r="QQS15" s="11"/>
      <c r="QQT15" s="11"/>
      <c r="QQU15" s="11"/>
      <c r="QQV15" s="11"/>
      <c r="QQW15" s="11"/>
      <c r="QQX15" s="11"/>
      <c r="QQY15" s="11"/>
      <c r="QQZ15" s="11"/>
      <c r="QRA15" s="11"/>
      <c r="QRB15" s="11"/>
      <c r="QRC15" s="11"/>
      <c r="QRD15" s="11"/>
      <c r="QRE15" s="11"/>
      <c r="QRF15" s="11"/>
      <c r="QRG15" s="11"/>
      <c r="QRH15" s="11"/>
      <c r="QRI15" s="11"/>
      <c r="QRJ15" s="11"/>
      <c r="QRK15" s="11"/>
      <c r="QRL15" s="11"/>
      <c r="QRM15" s="11"/>
      <c r="QRN15" s="11"/>
      <c r="QRO15" s="11"/>
      <c r="QRP15" s="11"/>
      <c r="QRQ15" s="11"/>
      <c r="QRR15" s="11"/>
      <c r="QRS15" s="11"/>
      <c r="QRT15" s="11"/>
      <c r="QRU15" s="11"/>
      <c r="QRV15" s="11"/>
      <c r="QRW15" s="11"/>
      <c r="QRX15" s="11"/>
      <c r="QRY15" s="11"/>
      <c r="QRZ15" s="11"/>
      <c r="QSA15" s="11"/>
      <c r="QSB15" s="11"/>
      <c r="QSC15" s="11"/>
      <c r="QSD15" s="11"/>
      <c r="QSE15" s="11"/>
      <c r="QSF15" s="11"/>
      <c r="QSG15" s="11"/>
      <c r="QSH15" s="11"/>
      <c r="QSI15" s="11"/>
      <c r="QSJ15" s="11"/>
      <c r="QSK15" s="11"/>
      <c r="QSL15" s="11"/>
      <c r="QSM15" s="11"/>
      <c r="QSN15" s="11"/>
      <c r="QSO15" s="11"/>
      <c r="QSP15" s="11"/>
      <c r="QSQ15" s="11"/>
      <c r="QSR15" s="11"/>
      <c r="QSS15" s="11"/>
      <c r="QST15" s="11"/>
      <c r="QSU15" s="11"/>
      <c r="QSV15" s="11"/>
      <c r="QSW15" s="11"/>
      <c r="QSX15" s="11"/>
      <c r="QSY15" s="11"/>
      <c r="QSZ15" s="11"/>
      <c r="QTA15" s="11"/>
      <c r="QTB15" s="11"/>
      <c r="QTC15" s="11"/>
      <c r="QTD15" s="11"/>
      <c r="QTE15" s="11"/>
      <c r="QTF15" s="11"/>
      <c r="QTG15" s="11"/>
      <c r="QTH15" s="11"/>
      <c r="QTI15" s="11"/>
      <c r="QTJ15" s="11"/>
      <c r="QTK15" s="11"/>
      <c r="QTL15" s="11"/>
      <c r="QTM15" s="11"/>
      <c r="QTN15" s="11"/>
      <c r="QTO15" s="11"/>
      <c r="QTP15" s="11"/>
      <c r="QTQ15" s="11"/>
      <c r="QTR15" s="11"/>
      <c r="QTS15" s="11"/>
      <c r="QTT15" s="11"/>
      <c r="QTU15" s="11"/>
      <c r="QTV15" s="11"/>
      <c r="QTW15" s="11"/>
      <c r="QTX15" s="11"/>
      <c r="QTY15" s="11"/>
      <c r="QTZ15" s="11"/>
      <c r="QUA15" s="11"/>
      <c r="QUB15" s="11"/>
      <c r="QUC15" s="11"/>
      <c r="QUD15" s="11"/>
      <c r="QUE15" s="11"/>
      <c r="QUF15" s="11"/>
      <c r="QUG15" s="11"/>
      <c r="QUH15" s="11"/>
      <c r="QUI15" s="11"/>
      <c r="QUJ15" s="11"/>
      <c r="QUK15" s="11"/>
      <c r="QUL15" s="11"/>
      <c r="QUM15" s="11"/>
      <c r="QUN15" s="11"/>
      <c r="QUO15" s="11"/>
      <c r="QUP15" s="11"/>
      <c r="QUQ15" s="11"/>
      <c r="QUR15" s="11"/>
      <c r="QUS15" s="11"/>
      <c r="QUT15" s="11"/>
      <c r="QUU15" s="11"/>
      <c r="QUV15" s="11"/>
      <c r="QUW15" s="11"/>
      <c r="QUX15" s="11"/>
      <c r="QUY15" s="11"/>
      <c r="QUZ15" s="11"/>
      <c r="QVA15" s="11"/>
      <c r="QVB15" s="11"/>
      <c r="QVC15" s="11"/>
      <c r="QVD15" s="11"/>
      <c r="QVE15" s="11"/>
      <c r="QVF15" s="11"/>
      <c r="QVG15" s="11"/>
      <c r="QVH15" s="11"/>
      <c r="QVI15" s="11"/>
      <c r="QVJ15" s="11"/>
      <c r="QVK15" s="11"/>
      <c r="QVL15" s="11"/>
      <c r="QVM15" s="11"/>
      <c r="QVN15" s="11"/>
      <c r="QVO15" s="11"/>
      <c r="QVP15" s="11"/>
      <c r="QVQ15" s="11"/>
      <c r="QVR15" s="11"/>
      <c r="QVS15" s="11"/>
      <c r="QVT15" s="11"/>
      <c r="QVU15" s="11"/>
      <c r="QVV15" s="11"/>
      <c r="QVW15" s="11"/>
      <c r="QVX15" s="11"/>
      <c r="QVY15" s="11"/>
      <c r="QVZ15" s="11"/>
      <c r="QWA15" s="11"/>
      <c r="QWB15" s="11"/>
      <c r="QWC15" s="11"/>
      <c r="QWD15" s="11"/>
      <c r="QWE15" s="11"/>
      <c r="QWF15" s="11"/>
      <c r="QWG15" s="11"/>
      <c r="QWH15" s="11"/>
      <c r="QWI15" s="11"/>
      <c r="QWJ15" s="11"/>
      <c r="QWK15" s="11"/>
      <c r="QWL15" s="11"/>
      <c r="QWM15" s="11"/>
      <c r="QWN15" s="11"/>
      <c r="QWO15" s="11"/>
      <c r="QWP15" s="11"/>
      <c r="QWQ15" s="11"/>
      <c r="QWR15" s="11"/>
      <c r="QWS15" s="11"/>
      <c r="QWT15" s="11"/>
      <c r="QWU15" s="11"/>
      <c r="QWV15" s="11"/>
      <c r="QWW15" s="11"/>
      <c r="QWX15" s="11"/>
      <c r="QWY15" s="11"/>
      <c r="QWZ15" s="11"/>
      <c r="QXA15" s="11"/>
      <c r="QXB15" s="11"/>
      <c r="QXC15" s="11"/>
      <c r="QXD15" s="11"/>
      <c r="QXE15" s="11"/>
      <c r="QXF15" s="11"/>
      <c r="QXG15" s="11"/>
      <c r="QXH15" s="11"/>
      <c r="QXI15" s="11"/>
      <c r="QXJ15" s="11"/>
      <c r="QXK15" s="11"/>
      <c r="QXL15" s="11"/>
      <c r="QXM15" s="11"/>
      <c r="QXN15" s="11"/>
      <c r="QXO15" s="11"/>
      <c r="QXP15" s="11"/>
      <c r="QXQ15" s="11"/>
      <c r="QXR15" s="11"/>
      <c r="QXS15" s="11"/>
      <c r="QXT15" s="11"/>
      <c r="QXU15" s="11"/>
      <c r="QXV15" s="11"/>
      <c r="QXW15" s="11"/>
      <c r="QXX15" s="11"/>
      <c r="QXY15" s="11"/>
      <c r="QXZ15" s="11"/>
      <c r="QYA15" s="11"/>
      <c r="QYB15" s="11"/>
      <c r="QYC15" s="11"/>
      <c r="QYD15" s="11"/>
      <c r="QYE15" s="11"/>
      <c r="QYF15" s="11"/>
      <c r="QYG15" s="11"/>
      <c r="QYH15" s="11"/>
      <c r="QYI15" s="11"/>
      <c r="QYJ15" s="11"/>
      <c r="QYK15" s="11"/>
      <c r="QYL15" s="11"/>
      <c r="QYM15" s="11"/>
      <c r="QYN15" s="11"/>
      <c r="QYO15" s="11"/>
      <c r="QYP15" s="11"/>
      <c r="QYQ15" s="11"/>
      <c r="QYR15" s="11"/>
      <c r="QYS15" s="11"/>
      <c r="QYT15" s="11"/>
      <c r="QYU15" s="11"/>
      <c r="QYV15" s="11"/>
      <c r="QYW15" s="11"/>
      <c r="QYX15" s="11"/>
      <c r="QYY15" s="11"/>
      <c r="QYZ15" s="11"/>
      <c r="QZA15" s="11"/>
      <c r="QZB15" s="11"/>
      <c r="QZC15" s="11"/>
      <c r="QZD15" s="11"/>
      <c r="QZE15" s="11"/>
      <c r="QZF15" s="11"/>
      <c r="QZG15" s="11"/>
      <c r="QZH15" s="11"/>
      <c r="QZI15" s="11"/>
      <c r="QZJ15" s="11"/>
      <c r="QZK15" s="11"/>
      <c r="QZL15" s="11"/>
      <c r="QZM15" s="11"/>
      <c r="QZN15" s="11"/>
      <c r="QZO15" s="11"/>
      <c r="QZP15" s="11"/>
      <c r="QZQ15" s="11"/>
      <c r="QZR15" s="11"/>
      <c r="QZS15" s="11"/>
      <c r="QZT15" s="11"/>
      <c r="QZU15" s="11"/>
      <c r="QZV15" s="11"/>
      <c r="QZW15" s="11"/>
      <c r="QZX15" s="11"/>
      <c r="QZY15" s="11"/>
      <c r="QZZ15" s="11"/>
      <c r="RAA15" s="11"/>
      <c r="RAB15" s="11"/>
      <c r="RAC15" s="11"/>
      <c r="RAD15" s="11"/>
      <c r="RAE15" s="11"/>
      <c r="RAF15" s="11"/>
      <c r="RAG15" s="11"/>
      <c r="RAH15" s="11"/>
      <c r="RAI15" s="11"/>
      <c r="RAJ15" s="11"/>
      <c r="RAK15" s="11"/>
      <c r="RAL15" s="11"/>
      <c r="RAM15" s="11"/>
      <c r="RAN15" s="11"/>
      <c r="RAO15" s="11"/>
      <c r="RAP15" s="11"/>
      <c r="RAQ15" s="11"/>
      <c r="RAR15" s="11"/>
      <c r="RAS15" s="11"/>
      <c r="RAT15" s="11"/>
      <c r="RAU15" s="11"/>
      <c r="RAV15" s="11"/>
      <c r="RAW15" s="11"/>
      <c r="RAX15" s="11"/>
      <c r="RAY15" s="11"/>
      <c r="RAZ15" s="11"/>
      <c r="RBA15" s="11"/>
      <c r="RBB15" s="11"/>
      <c r="RBC15" s="11"/>
      <c r="RBD15" s="11"/>
      <c r="RBE15" s="11"/>
      <c r="RBF15" s="11"/>
      <c r="RBG15" s="11"/>
      <c r="RBH15" s="11"/>
      <c r="RBI15" s="11"/>
      <c r="RBJ15" s="11"/>
      <c r="RBK15" s="11"/>
      <c r="RBL15" s="11"/>
      <c r="RBM15" s="11"/>
      <c r="RBN15" s="11"/>
      <c r="RBO15" s="11"/>
      <c r="RBP15" s="11"/>
      <c r="RBQ15" s="11"/>
      <c r="RBR15" s="11"/>
      <c r="RBS15" s="11"/>
      <c r="RBT15" s="11"/>
      <c r="RBU15" s="11"/>
      <c r="RBV15" s="11"/>
      <c r="RBW15" s="11"/>
      <c r="RBX15" s="11"/>
      <c r="RBY15" s="11"/>
      <c r="RBZ15" s="11"/>
      <c r="RCA15" s="11"/>
      <c r="RCB15" s="11"/>
      <c r="RCC15" s="11"/>
      <c r="RCD15" s="11"/>
      <c r="RCE15" s="11"/>
      <c r="RCF15" s="11"/>
      <c r="RCG15" s="11"/>
      <c r="RCH15" s="11"/>
      <c r="RCI15" s="11"/>
      <c r="RCJ15" s="11"/>
      <c r="RCK15" s="11"/>
      <c r="RCL15" s="11"/>
      <c r="RCM15" s="11"/>
      <c r="RCN15" s="11"/>
      <c r="RCO15" s="11"/>
      <c r="RCP15" s="11"/>
      <c r="RCQ15" s="11"/>
      <c r="RCR15" s="11"/>
      <c r="RCS15" s="11"/>
      <c r="RCT15" s="11"/>
      <c r="RCU15" s="11"/>
      <c r="RCV15" s="11"/>
      <c r="RCW15" s="11"/>
      <c r="RCX15" s="11"/>
      <c r="RCY15" s="11"/>
      <c r="RCZ15" s="11"/>
      <c r="RDA15" s="11"/>
      <c r="RDB15" s="11"/>
      <c r="RDC15" s="11"/>
      <c r="RDD15" s="11"/>
      <c r="RDE15" s="11"/>
      <c r="RDF15" s="11"/>
      <c r="RDG15" s="11"/>
      <c r="RDH15" s="11"/>
      <c r="RDI15" s="11"/>
      <c r="RDJ15" s="11"/>
      <c r="RDK15" s="11"/>
      <c r="RDL15" s="11"/>
      <c r="RDM15" s="11"/>
      <c r="RDN15" s="11"/>
      <c r="RDO15" s="11"/>
      <c r="RDP15" s="11"/>
      <c r="RDQ15" s="11"/>
      <c r="RDR15" s="11"/>
      <c r="RDS15" s="11"/>
      <c r="RDT15" s="11"/>
      <c r="RDU15" s="11"/>
      <c r="RDV15" s="11"/>
      <c r="RDW15" s="11"/>
      <c r="RDX15" s="11"/>
      <c r="RDY15" s="11"/>
      <c r="RDZ15" s="11"/>
      <c r="REA15" s="11"/>
      <c r="REB15" s="11"/>
      <c r="REC15" s="11"/>
      <c r="RED15" s="11"/>
      <c r="REE15" s="11"/>
      <c r="REF15" s="11"/>
      <c r="REG15" s="11"/>
      <c r="REH15" s="11"/>
      <c r="REI15" s="11"/>
      <c r="REJ15" s="11"/>
      <c r="REK15" s="11"/>
      <c r="REL15" s="11"/>
      <c r="REM15" s="11"/>
      <c r="REN15" s="11"/>
      <c r="REO15" s="11"/>
      <c r="REP15" s="11"/>
      <c r="REQ15" s="11"/>
      <c r="RER15" s="11"/>
      <c r="RES15" s="11"/>
      <c r="RET15" s="11"/>
      <c r="REU15" s="11"/>
      <c r="REV15" s="11"/>
      <c r="REW15" s="11"/>
      <c r="REX15" s="11"/>
      <c r="REY15" s="11"/>
      <c r="REZ15" s="11"/>
      <c r="RFA15" s="11"/>
      <c r="RFB15" s="11"/>
      <c r="RFC15" s="11"/>
      <c r="RFD15" s="11"/>
      <c r="RFE15" s="11"/>
      <c r="RFF15" s="11"/>
      <c r="RFG15" s="11"/>
      <c r="RFH15" s="11"/>
      <c r="RFI15" s="11"/>
      <c r="RFJ15" s="11"/>
      <c r="RFK15" s="11"/>
      <c r="RFL15" s="11"/>
      <c r="RFM15" s="11"/>
      <c r="RFN15" s="11"/>
      <c r="RFO15" s="11"/>
      <c r="RFP15" s="11"/>
      <c r="RFQ15" s="11"/>
      <c r="RFR15" s="11"/>
      <c r="RFS15" s="11"/>
      <c r="RFT15" s="11"/>
      <c r="RFU15" s="11"/>
      <c r="RFV15" s="11"/>
      <c r="RFW15" s="11"/>
      <c r="RFX15" s="11"/>
      <c r="RFY15" s="11"/>
      <c r="RFZ15" s="11"/>
      <c r="RGA15" s="11"/>
      <c r="RGB15" s="11"/>
      <c r="RGC15" s="11"/>
      <c r="RGD15" s="11"/>
      <c r="RGE15" s="11"/>
      <c r="RGF15" s="11"/>
      <c r="RGG15" s="11"/>
      <c r="RGH15" s="11"/>
      <c r="RGI15" s="11"/>
      <c r="RGJ15" s="11"/>
      <c r="RGK15" s="11"/>
      <c r="RGL15" s="11"/>
      <c r="RGM15" s="11"/>
      <c r="RGN15" s="11"/>
      <c r="RGO15" s="11"/>
      <c r="RGP15" s="11"/>
      <c r="RGQ15" s="11"/>
      <c r="RGR15" s="11"/>
      <c r="RGS15" s="11"/>
      <c r="RGT15" s="11"/>
      <c r="RGU15" s="11"/>
      <c r="RGV15" s="11"/>
      <c r="RGW15" s="11"/>
      <c r="RGX15" s="11"/>
      <c r="RGY15" s="11"/>
      <c r="RGZ15" s="11"/>
      <c r="RHA15" s="11"/>
      <c r="RHB15" s="11"/>
      <c r="RHC15" s="11"/>
      <c r="RHD15" s="11"/>
      <c r="RHE15" s="11"/>
      <c r="RHF15" s="11"/>
      <c r="RHG15" s="11"/>
      <c r="RHH15" s="11"/>
      <c r="RHI15" s="11"/>
      <c r="RHJ15" s="11"/>
      <c r="RHK15" s="11"/>
      <c r="RHL15" s="11"/>
      <c r="RHM15" s="11"/>
      <c r="RHN15" s="11"/>
      <c r="RHO15" s="11"/>
      <c r="RHP15" s="11"/>
      <c r="RHQ15" s="11"/>
      <c r="RHR15" s="11"/>
      <c r="RHS15" s="11"/>
      <c r="RHT15" s="11"/>
      <c r="RHU15" s="11"/>
      <c r="RHV15" s="11"/>
      <c r="RHW15" s="11"/>
      <c r="RHX15" s="11"/>
      <c r="RHY15" s="11"/>
      <c r="RHZ15" s="11"/>
      <c r="RIA15" s="11"/>
      <c r="RIB15" s="11"/>
      <c r="RIC15" s="11"/>
      <c r="RID15" s="11"/>
      <c r="RIE15" s="11"/>
      <c r="RIF15" s="11"/>
      <c r="RIG15" s="11"/>
      <c r="RIH15" s="11"/>
      <c r="RII15" s="11"/>
      <c r="RIJ15" s="11"/>
      <c r="RIK15" s="11"/>
      <c r="RIL15" s="11"/>
      <c r="RIM15" s="11"/>
      <c r="RIN15" s="11"/>
      <c r="RIO15" s="11"/>
      <c r="RIP15" s="11"/>
      <c r="RIQ15" s="11"/>
      <c r="RIR15" s="11"/>
      <c r="RIS15" s="11"/>
      <c r="RIT15" s="11"/>
      <c r="RIU15" s="11"/>
      <c r="RIV15" s="11"/>
      <c r="RIW15" s="11"/>
      <c r="RIX15" s="11"/>
      <c r="RIY15" s="11"/>
      <c r="RIZ15" s="11"/>
      <c r="RJA15" s="11"/>
      <c r="RJB15" s="11"/>
      <c r="RJC15" s="11"/>
      <c r="RJD15" s="11"/>
      <c r="RJE15" s="11"/>
      <c r="RJF15" s="11"/>
      <c r="RJG15" s="11"/>
      <c r="RJH15" s="11"/>
      <c r="RJI15" s="11"/>
      <c r="RJJ15" s="11"/>
      <c r="RJK15" s="11"/>
      <c r="RJL15" s="11"/>
      <c r="RJM15" s="11"/>
      <c r="RJN15" s="11"/>
      <c r="RJO15" s="11"/>
      <c r="RJP15" s="11"/>
      <c r="RJQ15" s="11"/>
      <c r="RJR15" s="11"/>
      <c r="RJS15" s="11"/>
      <c r="RJT15" s="11"/>
      <c r="RJU15" s="11"/>
      <c r="RJV15" s="11"/>
      <c r="RJW15" s="11"/>
      <c r="RJX15" s="11"/>
      <c r="RJY15" s="11"/>
      <c r="RJZ15" s="11"/>
      <c r="RKA15" s="11"/>
      <c r="RKB15" s="11"/>
      <c r="RKC15" s="11"/>
      <c r="RKD15" s="11"/>
      <c r="RKE15" s="11"/>
      <c r="RKF15" s="11"/>
      <c r="RKG15" s="11"/>
      <c r="RKH15" s="11"/>
      <c r="RKI15" s="11"/>
      <c r="RKJ15" s="11"/>
      <c r="RKK15" s="11"/>
      <c r="RKL15" s="11"/>
      <c r="RKM15" s="11"/>
      <c r="RKN15" s="11"/>
      <c r="RKO15" s="11"/>
      <c r="RKP15" s="11"/>
      <c r="RKQ15" s="11"/>
      <c r="RKR15" s="11"/>
      <c r="RKS15" s="11"/>
      <c r="RKT15" s="11"/>
      <c r="RKU15" s="11"/>
      <c r="RKV15" s="11"/>
      <c r="RKW15" s="11"/>
      <c r="RKX15" s="11"/>
      <c r="RKY15" s="11"/>
      <c r="RKZ15" s="11"/>
      <c r="RLA15" s="11"/>
      <c r="RLB15" s="11"/>
      <c r="RLC15" s="11"/>
      <c r="RLD15" s="11"/>
      <c r="RLE15" s="11"/>
      <c r="RLF15" s="11"/>
      <c r="RLG15" s="11"/>
      <c r="RLH15" s="11"/>
      <c r="RLI15" s="11"/>
      <c r="RLJ15" s="11"/>
      <c r="RLK15" s="11"/>
      <c r="RLL15" s="11"/>
      <c r="RLM15" s="11"/>
      <c r="RLN15" s="11"/>
      <c r="RLO15" s="11"/>
      <c r="RLP15" s="11"/>
      <c r="RLQ15" s="11"/>
      <c r="RLR15" s="11"/>
      <c r="RLS15" s="11"/>
      <c r="RLT15" s="11"/>
      <c r="RLU15" s="11"/>
      <c r="RLV15" s="11"/>
      <c r="RLW15" s="11"/>
      <c r="RLX15" s="11"/>
      <c r="RLY15" s="11"/>
      <c r="RLZ15" s="11"/>
      <c r="RMA15" s="11"/>
      <c r="RMB15" s="11"/>
      <c r="RMC15" s="11"/>
      <c r="RMD15" s="11"/>
      <c r="RME15" s="11"/>
      <c r="RMF15" s="11"/>
      <c r="RMG15" s="11"/>
      <c r="RMH15" s="11"/>
      <c r="RMI15" s="11"/>
      <c r="RMJ15" s="11"/>
      <c r="RMK15" s="11"/>
      <c r="RML15" s="11"/>
      <c r="RMM15" s="11"/>
      <c r="RMN15" s="11"/>
      <c r="RMO15" s="11"/>
      <c r="RMP15" s="11"/>
      <c r="RMQ15" s="11"/>
      <c r="RMR15" s="11"/>
      <c r="RMS15" s="11"/>
      <c r="RMT15" s="11"/>
      <c r="RMU15" s="11"/>
      <c r="RMV15" s="11"/>
      <c r="RMW15" s="11"/>
      <c r="RMX15" s="11"/>
      <c r="RMY15" s="11"/>
      <c r="RMZ15" s="11"/>
      <c r="RNA15" s="11"/>
      <c r="RNB15" s="11"/>
      <c r="RNC15" s="11"/>
      <c r="RND15" s="11"/>
      <c r="RNE15" s="11"/>
      <c r="RNF15" s="11"/>
      <c r="RNG15" s="11"/>
      <c r="RNH15" s="11"/>
      <c r="RNI15" s="11"/>
      <c r="RNJ15" s="11"/>
      <c r="RNK15" s="11"/>
      <c r="RNL15" s="11"/>
      <c r="RNM15" s="11"/>
      <c r="RNN15" s="11"/>
      <c r="RNO15" s="11"/>
      <c r="RNP15" s="11"/>
      <c r="RNQ15" s="11"/>
      <c r="RNR15" s="11"/>
      <c r="RNS15" s="11"/>
      <c r="RNT15" s="11"/>
      <c r="RNU15" s="11"/>
      <c r="RNV15" s="11"/>
      <c r="RNW15" s="11"/>
      <c r="RNX15" s="11"/>
      <c r="RNY15" s="11"/>
      <c r="RNZ15" s="11"/>
      <c r="ROA15" s="11"/>
      <c r="ROB15" s="11"/>
      <c r="ROC15" s="11"/>
      <c r="ROD15" s="11"/>
      <c r="ROE15" s="11"/>
      <c r="ROF15" s="11"/>
      <c r="ROG15" s="11"/>
      <c r="ROH15" s="11"/>
      <c r="ROI15" s="11"/>
      <c r="ROJ15" s="11"/>
      <c r="ROK15" s="11"/>
      <c r="ROL15" s="11"/>
      <c r="ROM15" s="11"/>
      <c r="RON15" s="11"/>
      <c r="ROO15" s="11"/>
      <c r="ROP15" s="11"/>
      <c r="ROQ15" s="11"/>
      <c r="ROR15" s="11"/>
      <c r="ROS15" s="11"/>
      <c r="ROT15" s="11"/>
      <c r="ROU15" s="11"/>
      <c r="ROV15" s="11"/>
      <c r="ROW15" s="11"/>
      <c r="ROX15" s="11"/>
      <c r="ROY15" s="11"/>
      <c r="ROZ15" s="11"/>
      <c r="RPA15" s="11"/>
      <c r="RPB15" s="11"/>
      <c r="RPC15" s="11"/>
      <c r="RPD15" s="11"/>
      <c r="RPE15" s="11"/>
      <c r="RPF15" s="11"/>
      <c r="RPG15" s="11"/>
      <c r="RPH15" s="11"/>
      <c r="RPI15" s="11"/>
      <c r="RPJ15" s="11"/>
      <c r="RPK15" s="11"/>
      <c r="RPL15" s="11"/>
      <c r="RPM15" s="11"/>
      <c r="RPN15" s="11"/>
      <c r="RPO15" s="11"/>
      <c r="RPP15" s="11"/>
      <c r="RPQ15" s="11"/>
      <c r="RPR15" s="11"/>
      <c r="RPS15" s="11"/>
      <c r="RPT15" s="11"/>
      <c r="RPU15" s="11"/>
      <c r="RPV15" s="11"/>
      <c r="RPW15" s="11"/>
      <c r="RPX15" s="11"/>
      <c r="RPY15" s="11"/>
      <c r="RPZ15" s="11"/>
      <c r="RQA15" s="11"/>
      <c r="RQB15" s="11"/>
      <c r="RQC15" s="11"/>
      <c r="RQD15" s="11"/>
      <c r="RQE15" s="11"/>
      <c r="RQF15" s="11"/>
      <c r="RQG15" s="11"/>
      <c r="RQH15" s="11"/>
      <c r="RQI15" s="11"/>
      <c r="RQJ15" s="11"/>
      <c r="RQK15" s="11"/>
      <c r="RQL15" s="11"/>
      <c r="RQM15" s="11"/>
      <c r="RQN15" s="11"/>
      <c r="RQO15" s="11"/>
      <c r="RQP15" s="11"/>
      <c r="RQQ15" s="11"/>
      <c r="RQR15" s="11"/>
      <c r="RQS15" s="11"/>
      <c r="RQT15" s="11"/>
      <c r="RQU15" s="11"/>
      <c r="RQV15" s="11"/>
      <c r="RQW15" s="11"/>
      <c r="RQX15" s="11"/>
      <c r="RQY15" s="11"/>
      <c r="RQZ15" s="11"/>
      <c r="RRA15" s="11"/>
      <c r="RRB15" s="11"/>
      <c r="RRC15" s="11"/>
      <c r="RRD15" s="11"/>
      <c r="RRE15" s="11"/>
      <c r="RRF15" s="11"/>
      <c r="RRG15" s="11"/>
      <c r="RRH15" s="11"/>
      <c r="RRI15" s="11"/>
      <c r="RRJ15" s="11"/>
      <c r="RRK15" s="11"/>
      <c r="RRL15" s="11"/>
      <c r="RRM15" s="11"/>
      <c r="RRN15" s="11"/>
      <c r="RRO15" s="11"/>
      <c r="RRP15" s="11"/>
      <c r="RRQ15" s="11"/>
      <c r="RRR15" s="11"/>
      <c r="RRS15" s="11"/>
      <c r="RRT15" s="11"/>
      <c r="RRU15" s="11"/>
      <c r="RRV15" s="11"/>
      <c r="RRW15" s="11"/>
      <c r="RRX15" s="11"/>
      <c r="RRY15" s="11"/>
      <c r="RRZ15" s="11"/>
      <c r="RSA15" s="11"/>
      <c r="RSB15" s="11"/>
      <c r="RSC15" s="11"/>
      <c r="RSD15" s="11"/>
      <c r="RSE15" s="11"/>
      <c r="RSF15" s="11"/>
      <c r="RSG15" s="11"/>
      <c r="RSH15" s="11"/>
      <c r="RSI15" s="11"/>
      <c r="RSJ15" s="11"/>
      <c r="RSK15" s="11"/>
      <c r="RSL15" s="11"/>
      <c r="RSM15" s="11"/>
      <c r="RSN15" s="11"/>
      <c r="RSO15" s="11"/>
      <c r="RSP15" s="11"/>
      <c r="RSQ15" s="11"/>
      <c r="RSR15" s="11"/>
      <c r="RSS15" s="11"/>
      <c r="RST15" s="11"/>
      <c r="RSU15" s="11"/>
      <c r="RSV15" s="11"/>
      <c r="RSW15" s="11"/>
      <c r="RSX15" s="11"/>
      <c r="RSY15" s="11"/>
      <c r="RSZ15" s="11"/>
      <c r="RTA15" s="11"/>
      <c r="RTB15" s="11"/>
      <c r="RTC15" s="11"/>
      <c r="RTD15" s="11"/>
      <c r="RTE15" s="11"/>
      <c r="RTF15" s="11"/>
      <c r="RTG15" s="11"/>
      <c r="RTH15" s="11"/>
      <c r="RTI15" s="11"/>
      <c r="RTJ15" s="11"/>
      <c r="RTK15" s="11"/>
      <c r="RTL15" s="11"/>
      <c r="RTM15" s="11"/>
      <c r="RTN15" s="11"/>
      <c r="RTO15" s="11"/>
      <c r="RTP15" s="11"/>
      <c r="RTQ15" s="11"/>
      <c r="RTR15" s="11"/>
      <c r="RTS15" s="11"/>
      <c r="RTT15" s="11"/>
      <c r="RTU15" s="11"/>
      <c r="RTV15" s="11"/>
      <c r="RTW15" s="11"/>
      <c r="RTX15" s="11"/>
      <c r="RTY15" s="11"/>
      <c r="RTZ15" s="11"/>
      <c r="RUA15" s="11"/>
      <c r="RUB15" s="11"/>
      <c r="RUC15" s="11"/>
      <c r="RUD15" s="11"/>
      <c r="RUE15" s="11"/>
      <c r="RUF15" s="11"/>
      <c r="RUG15" s="11"/>
      <c r="RUH15" s="11"/>
      <c r="RUI15" s="11"/>
      <c r="RUJ15" s="11"/>
      <c r="RUK15" s="11"/>
      <c r="RUL15" s="11"/>
      <c r="RUM15" s="11"/>
      <c r="RUN15" s="11"/>
      <c r="RUO15" s="11"/>
      <c r="RUP15" s="11"/>
      <c r="RUQ15" s="11"/>
      <c r="RUR15" s="11"/>
      <c r="RUS15" s="11"/>
      <c r="RUT15" s="11"/>
      <c r="RUU15" s="11"/>
      <c r="RUV15" s="11"/>
      <c r="RUW15" s="11"/>
      <c r="RUX15" s="11"/>
      <c r="RUY15" s="11"/>
      <c r="RUZ15" s="11"/>
      <c r="RVA15" s="11"/>
      <c r="RVB15" s="11"/>
      <c r="RVC15" s="11"/>
      <c r="RVD15" s="11"/>
      <c r="RVE15" s="11"/>
      <c r="RVF15" s="11"/>
      <c r="RVG15" s="11"/>
      <c r="RVH15" s="11"/>
      <c r="RVI15" s="11"/>
      <c r="RVJ15" s="11"/>
      <c r="RVK15" s="11"/>
      <c r="RVL15" s="11"/>
      <c r="RVM15" s="11"/>
      <c r="RVN15" s="11"/>
      <c r="RVO15" s="11"/>
      <c r="RVP15" s="11"/>
      <c r="RVQ15" s="11"/>
      <c r="RVR15" s="11"/>
      <c r="RVS15" s="11"/>
      <c r="RVT15" s="11"/>
      <c r="RVU15" s="11"/>
      <c r="RVV15" s="11"/>
      <c r="RVW15" s="11"/>
      <c r="RVX15" s="11"/>
      <c r="RVY15" s="11"/>
      <c r="RVZ15" s="11"/>
      <c r="RWA15" s="11"/>
      <c r="RWB15" s="11"/>
      <c r="RWC15" s="11"/>
      <c r="RWD15" s="11"/>
      <c r="RWE15" s="11"/>
      <c r="RWF15" s="11"/>
      <c r="RWG15" s="11"/>
      <c r="RWH15" s="11"/>
      <c r="RWI15" s="11"/>
      <c r="RWJ15" s="11"/>
      <c r="RWK15" s="11"/>
      <c r="RWL15" s="11"/>
      <c r="RWM15" s="11"/>
      <c r="RWN15" s="11"/>
      <c r="RWO15" s="11"/>
      <c r="RWP15" s="11"/>
      <c r="RWQ15" s="11"/>
      <c r="RWR15" s="11"/>
      <c r="RWS15" s="11"/>
      <c r="RWT15" s="11"/>
      <c r="RWU15" s="11"/>
      <c r="RWV15" s="11"/>
      <c r="RWW15" s="11"/>
      <c r="RWX15" s="11"/>
      <c r="RWY15" s="11"/>
      <c r="RWZ15" s="11"/>
      <c r="RXA15" s="11"/>
      <c r="RXB15" s="11"/>
      <c r="RXC15" s="11"/>
      <c r="RXD15" s="11"/>
      <c r="RXE15" s="11"/>
      <c r="RXF15" s="11"/>
      <c r="RXG15" s="11"/>
      <c r="RXH15" s="11"/>
      <c r="RXI15" s="11"/>
      <c r="RXJ15" s="11"/>
      <c r="RXK15" s="11"/>
      <c r="RXL15" s="11"/>
      <c r="RXM15" s="11"/>
      <c r="RXN15" s="11"/>
      <c r="RXO15" s="11"/>
      <c r="RXP15" s="11"/>
      <c r="RXQ15" s="11"/>
      <c r="RXR15" s="11"/>
      <c r="RXS15" s="11"/>
      <c r="RXT15" s="11"/>
      <c r="RXU15" s="11"/>
      <c r="RXV15" s="11"/>
      <c r="RXW15" s="11"/>
      <c r="RXX15" s="11"/>
      <c r="RXY15" s="11"/>
      <c r="RXZ15" s="11"/>
      <c r="RYA15" s="11"/>
      <c r="RYB15" s="11"/>
      <c r="RYC15" s="11"/>
      <c r="RYD15" s="11"/>
      <c r="RYE15" s="11"/>
      <c r="RYF15" s="11"/>
      <c r="RYG15" s="11"/>
      <c r="RYH15" s="11"/>
      <c r="RYI15" s="11"/>
      <c r="RYJ15" s="11"/>
      <c r="RYK15" s="11"/>
      <c r="RYL15" s="11"/>
      <c r="RYM15" s="11"/>
      <c r="RYN15" s="11"/>
      <c r="RYO15" s="11"/>
      <c r="RYP15" s="11"/>
      <c r="RYQ15" s="11"/>
      <c r="RYR15" s="11"/>
      <c r="RYS15" s="11"/>
      <c r="RYT15" s="11"/>
      <c r="RYU15" s="11"/>
      <c r="RYV15" s="11"/>
      <c r="RYW15" s="11"/>
      <c r="RYX15" s="11"/>
      <c r="RYY15" s="11"/>
      <c r="RYZ15" s="11"/>
      <c r="RZA15" s="11"/>
      <c r="RZB15" s="11"/>
      <c r="RZC15" s="11"/>
      <c r="RZD15" s="11"/>
      <c r="RZE15" s="11"/>
      <c r="RZF15" s="11"/>
      <c r="RZG15" s="11"/>
      <c r="RZH15" s="11"/>
      <c r="RZI15" s="11"/>
      <c r="RZJ15" s="11"/>
      <c r="RZK15" s="11"/>
      <c r="RZL15" s="11"/>
      <c r="RZM15" s="11"/>
      <c r="RZN15" s="11"/>
      <c r="RZO15" s="11"/>
      <c r="RZP15" s="11"/>
      <c r="RZQ15" s="11"/>
      <c r="RZR15" s="11"/>
      <c r="RZS15" s="11"/>
      <c r="RZT15" s="11"/>
      <c r="RZU15" s="11"/>
      <c r="RZV15" s="11"/>
      <c r="RZW15" s="11"/>
      <c r="RZX15" s="11"/>
      <c r="RZY15" s="11"/>
      <c r="RZZ15" s="11"/>
      <c r="SAA15" s="11"/>
      <c r="SAB15" s="11"/>
      <c r="SAC15" s="11"/>
      <c r="SAD15" s="11"/>
      <c r="SAE15" s="11"/>
      <c r="SAF15" s="11"/>
      <c r="SAG15" s="11"/>
      <c r="SAH15" s="11"/>
      <c r="SAI15" s="11"/>
      <c r="SAJ15" s="11"/>
      <c r="SAK15" s="11"/>
      <c r="SAL15" s="11"/>
      <c r="SAM15" s="11"/>
      <c r="SAN15" s="11"/>
      <c r="SAO15" s="11"/>
      <c r="SAP15" s="11"/>
      <c r="SAQ15" s="11"/>
      <c r="SAR15" s="11"/>
      <c r="SAS15" s="11"/>
      <c r="SAT15" s="11"/>
      <c r="SAU15" s="11"/>
      <c r="SAV15" s="11"/>
      <c r="SAW15" s="11"/>
      <c r="SAX15" s="11"/>
      <c r="SAY15" s="11"/>
      <c r="SAZ15" s="11"/>
      <c r="SBA15" s="11"/>
      <c r="SBB15" s="11"/>
      <c r="SBC15" s="11"/>
      <c r="SBD15" s="11"/>
      <c r="SBE15" s="11"/>
      <c r="SBF15" s="11"/>
      <c r="SBG15" s="11"/>
      <c r="SBH15" s="11"/>
      <c r="SBI15" s="11"/>
      <c r="SBJ15" s="11"/>
      <c r="SBK15" s="11"/>
      <c r="SBL15" s="11"/>
      <c r="SBM15" s="11"/>
      <c r="SBN15" s="11"/>
      <c r="SBO15" s="11"/>
      <c r="SBP15" s="11"/>
      <c r="SBQ15" s="11"/>
      <c r="SBR15" s="11"/>
      <c r="SBS15" s="11"/>
      <c r="SBT15" s="11"/>
      <c r="SBU15" s="11"/>
      <c r="SBV15" s="11"/>
      <c r="SBW15" s="11"/>
      <c r="SBX15" s="11"/>
      <c r="SBY15" s="11"/>
      <c r="SBZ15" s="11"/>
      <c r="SCA15" s="11"/>
      <c r="SCB15" s="11"/>
      <c r="SCC15" s="11"/>
      <c r="SCD15" s="11"/>
      <c r="SCE15" s="11"/>
      <c r="SCF15" s="11"/>
      <c r="SCG15" s="11"/>
      <c r="SCH15" s="11"/>
      <c r="SCI15" s="11"/>
      <c r="SCJ15" s="11"/>
      <c r="SCK15" s="11"/>
      <c r="SCL15" s="11"/>
      <c r="SCM15" s="11"/>
      <c r="SCN15" s="11"/>
      <c r="SCO15" s="11"/>
      <c r="SCP15" s="11"/>
      <c r="SCQ15" s="11"/>
      <c r="SCR15" s="11"/>
      <c r="SCS15" s="11"/>
      <c r="SCT15" s="11"/>
      <c r="SCU15" s="11"/>
      <c r="SCV15" s="11"/>
      <c r="SCW15" s="11"/>
      <c r="SCX15" s="11"/>
      <c r="SCY15" s="11"/>
      <c r="SCZ15" s="11"/>
      <c r="SDA15" s="11"/>
      <c r="SDB15" s="11"/>
      <c r="SDC15" s="11"/>
      <c r="SDD15" s="11"/>
      <c r="SDE15" s="11"/>
      <c r="SDF15" s="11"/>
      <c r="SDG15" s="11"/>
      <c r="SDH15" s="11"/>
      <c r="SDI15" s="11"/>
      <c r="SDJ15" s="11"/>
      <c r="SDK15" s="11"/>
      <c r="SDL15" s="11"/>
      <c r="SDM15" s="11"/>
      <c r="SDN15" s="11"/>
      <c r="SDO15" s="11"/>
      <c r="SDP15" s="11"/>
      <c r="SDQ15" s="11"/>
      <c r="SDR15" s="11"/>
      <c r="SDS15" s="11"/>
      <c r="SDT15" s="11"/>
      <c r="SDU15" s="11"/>
      <c r="SDV15" s="11"/>
      <c r="SDW15" s="11"/>
      <c r="SDX15" s="11"/>
      <c r="SDY15" s="11"/>
      <c r="SDZ15" s="11"/>
      <c r="SEA15" s="11"/>
      <c r="SEB15" s="11"/>
      <c r="SEC15" s="11"/>
      <c r="SED15" s="11"/>
      <c r="SEE15" s="11"/>
      <c r="SEF15" s="11"/>
      <c r="SEG15" s="11"/>
      <c r="SEH15" s="11"/>
      <c r="SEI15" s="11"/>
      <c r="SEJ15" s="11"/>
      <c r="SEK15" s="11"/>
      <c r="SEL15" s="11"/>
      <c r="SEM15" s="11"/>
      <c r="SEN15" s="11"/>
      <c r="SEO15" s="11"/>
      <c r="SEP15" s="11"/>
      <c r="SEQ15" s="11"/>
      <c r="SER15" s="11"/>
      <c r="SES15" s="11"/>
      <c r="SET15" s="11"/>
      <c r="SEU15" s="11"/>
      <c r="SEV15" s="11"/>
      <c r="SEW15" s="11"/>
      <c r="SEX15" s="11"/>
      <c r="SEY15" s="11"/>
      <c r="SEZ15" s="11"/>
      <c r="SFA15" s="11"/>
      <c r="SFB15" s="11"/>
      <c r="SFC15" s="11"/>
      <c r="SFD15" s="11"/>
      <c r="SFE15" s="11"/>
      <c r="SFF15" s="11"/>
      <c r="SFG15" s="11"/>
      <c r="SFH15" s="11"/>
      <c r="SFI15" s="11"/>
      <c r="SFJ15" s="11"/>
      <c r="SFK15" s="11"/>
      <c r="SFL15" s="11"/>
      <c r="SFM15" s="11"/>
      <c r="SFN15" s="11"/>
      <c r="SFO15" s="11"/>
      <c r="SFP15" s="11"/>
      <c r="SFQ15" s="11"/>
      <c r="SFR15" s="11"/>
      <c r="SFS15" s="11"/>
      <c r="SFT15" s="11"/>
      <c r="SFU15" s="11"/>
      <c r="SFV15" s="11"/>
      <c r="SFW15" s="11"/>
      <c r="SFX15" s="11"/>
      <c r="SFY15" s="11"/>
      <c r="SFZ15" s="11"/>
      <c r="SGA15" s="11"/>
      <c r="SGB15" s="11"/>
      <c r="SGC15" s="11"/>
      <c r="SGD15" s="11"/>
      <c r="SGE15" s="11"/>
      <c r="SGF15" s="11"/>
      <c r="SGG15" s="11"/>
      <c r="SGH15" s="11"/>
      <c r="SGI15" s="11"/>
      <c r="SGJ15" s="11"/>
      <c r="SGK15" s="11"/>
      <c r="SGL15" s="11"/>
      <c r="SGM15" s="11"/>
      <c r="SGN15" s="11"/>
      <c r="SGO15" s="11"/>
      <c r="SGP15" s="11"/>
      <c r="SGQ15" s="11"/>
      <c r="SGR15" s="11"/>
      <c r="SGS15" s="11"/>
      <c r="SGT15" s="11"/>
      <c r="SGU15" s="11"/>
      <c r="SGV15" s="11"/>
      <c r="SGW15" s="11"/>
      <c r="SGX15" s="11"/>
      <c r="SGY15" s="11"/>
      <c r="SGZ15" s="11"/>
      <c r="SHA15" s="11"/>
      <c r="SHB15" s="11"/>
      <c r="SHC15" s="11"/>
      <c r="SHD15" s="11"/>
      <c r="SHE15" s="11"/>
      <c r="SHF15" s="11"/>
      <c r="SHG15" s="11"/>
      <c r="SHH15" s="11"/>
      <c r="SHI15" s="11"/>
      <c r="SHJ15" s="11"/>
      <c r="SHK15" s="11"/>
      <c r="SHL15" s="11"/>
      <c r="SHM15" s="11"/>
      <c r="SHN15" s="11"/>
      <c r="SHO15" s="11"/>
      <c r="SHP15" s="11"/>
      <c r="SHQ15" s="11"/>
      <c r="SHR15" s="11"/>
      <c r="SHS15" s="11"/>
      <c r="SHT15" s="11"/>
      <c r="SHU15" s="11"/>
      <c r="SHV15" s="11"/>
      <c r="SHW15" s="11"/>
      <c r="SHX15" s="11"/>
      <c r="SHY15" s="11"/>
      <c r="SHZ15" s="11"/>
      <c r="SIA15" s="11"/>
      <c r="SIB15" s="11"/>
      <c r="SIC15" s="11"/>
      <c r="SID15" s="11"/>
      <c r="SIE15" s="11"/>
      <c r="SIF15" s="11"/>
      <c r="SIG15" s="11"/>
      <c r="SIH15" s="11"/>
      <c r="SII15" s="11"/>
      <c r="SIJ15" s="11"/>
      <c r="SIK15" s="11"/>
      <c r="SIL15" s="11"/>
      <c r="SIM15" s="11"/>
      <c r="SIN15" s="11"/>
      <c r="SIO15" s="11"/>
      <c r="SIP15" s="11"/>
      <c r="SIQ15" s="11"/>
      <c r="SIR15" s="11"/>
      <c r="SIS15" s="11"/>
      <c r="SIT15" s="11"/>
      <c r="SIU15" s="11"/>
      <c r="SIV15" s="11"/>
      <c r="SIW15" s="11"/>
      <c r="SIX15" s="11"/>
      <c r="SIY15" s="11"/>
      <c r="SIZ15" s="11"/>
      <c r="SJA15" s="11"/>
      <c r="SJB15" s="11"/>
      <c r="SJC15" s="11"/>
      <c r="SJD15" s="11"/>
      <c r="SJE15" s="11"/>
      <c r="SJF15" s="11"/>
      <c r="SJG15" s="11"/>
      <c r="SJH15" s="11"/>
      <c r="SJI15" s="11"/>
      <c r="SJJ15" s="11"/>
      <c r="SJK15" s="11"/>
      <c r="SJL15" s="11"/>
      <c r="SJM15" s="11"/>
      <c r="SJN15" s="11"/>
      <c r="SJO15" s="11"/>
      <c r="SJP15" s="11"/>
      <c r="SJQ15" s="11"/>
      <c r="SJR15" s="11"/>
      <c r="SJS15" s="11"/>
      <c r="SJT15" s="11"/>
      <c r="SJU15" s="11"/>
      <c r="SJV15" s="11"/>
      <c r="SJW15" s="11"/>
      <c r="SJX15" s="11"/>
      <c r="SJY15" s="11"/>
      <c r="SJZ15" s="11"/>
      <c r="SKA15" s="11"/>
      <c r="SKB15" s="11"/>
      <c r="SKC15" s="11"/>
      <c r="SKD15" s="11"/>
      <c r="SKE15" s="11"/>
      <c r="SKF15" s="11"/>
      <c r="SKG15" s="11"/>
      <c r="SKH15" s="11"/>
      <c r="SKI15" s="11"/>
      <c r="SKJ15" s="11"/>
      <c r="SKK15" s="11"/>
      <c r="SKL15" s="11"/>
      <c r="SKM15" s="11"/>
      <c r="SKN15" s="11"/>
      <c r="SKO15" s="11"/>
      <c r="SKP15" s="11"/>
      <c r="SKQ15" s="11"/>
      <c r="SKR15" s="11"/>
      <c r="SKS15" s="11"/>
      <c r="SKT15" s="11"/>
      <c r="SKU15" s="11"/>
      <c r="SKV15" s="11"/>
      <c r="SKW15" s="11"/>
      <c r="SKX15" s="11"/>
      <c r="SKY15" s="11"/>
      <c r="SKZ15" s="11"/>
      <c r="SLA15" s="11"/>
      <c r="SLB15" s="11"/>
      <c r="SLC15" s="11"/>
      <c r="SLD15" s="11"/>
      <c r="SLE15" s="11"/>
      <c r="SLF15" s="11"/>
      <c r="SLG15" s="11"/>
      <c r="SLH15" s="11"/>
      <c r="SLI15" s="11"/>
      <c r="SLJ15" s="11"/>
      <c r="SLK15" s="11"/>
      <c r="SLL15" s="11"/>
      <c r="SLM15" s="11"/>
      <c r="SLN15" s="11"/>
      <c r="SLO15" s="11"/>
      <c r="SLP15" s="11"/>
      <c r="SLQ15" s="11"/>
      <c r="SLR15" s="11"/>
      <c r="SLS15" s="11"/>
      <c r="SLT15" s="11"/>
      <c r="SLU15" s="11"/>
      <c r="SLV15" s="11"/>
      <c r="SLW15" s="11"/>
      <c r="SLX15" s="11"/>
      <c r="SLY15" s="11"/>
      <c r="SLZ15" s="11"/>
      <c r="SMA15" s="11"/>
      <c r="SMB15" s="11"/>
      <c r="SMC15" s="11"/>
      <c r="SMD15" s="11"/>
      <c r="SME15" s="11"/>
      <c r="SMF15" s="11"/>
      <c r="SMG15" s="11"/>
      <c r="SMH15" s="11"/>
      <c r="SMI15" s="11"/>
      <c r="SMJ15" s="11"/>
      <c r="SMK15" s="11"/>
      <c r="SML15" s="11"/>
      <c r="SMM15" s="11"/>
      <c r="SMN15" s="11"/>
      <c r="SMO15" s="11"/>
      <c r="SMP15" s="11"/>
      <c r="SMQ15" s="11"/>
      <c r="SMR15" s="11"/>
      <c r="SMS15" s="11"/>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row>
    <row r="16" spans="1:16375" s="350" customFormat="1" ht="26.25" customHeight="1" x14ac:dyDescent="0.2">
      <c r="A16" s="406"/>
      <c r="B16" s="747" t="s">
        <v>14726</v>
      </c>
      <c r="C16" s="747" t="s">
        <v>16646</v>
      </c>
      <c r="D16" s="747">
        <v>90776</v>
      </c>
      <c r="E16" s="748" t="s">
        <v>390</v>
      </c>
      <c r="F16" s="749" t="s">
        <v>556</v>
      </c>
      <c r="G16" s="761" t="s">
        <v>16668</v>
      </c>
      <c r="H16" s="763">
        <v>2640</v>
      </c>
      <c r="I16" s="759"/>
      <c r="J16" s="759">
        <f>ROUND((I16*1.2875),2)</f>
        <v>0</v>
      </c>
      <c r="K16" s="758">
        <f t="shared" si="0"/>
        <v>0</v>
      </c>
      <c r="L16" s="758">
        <f t="shared" si="1"/>
        <v>0</v>
      </c>
      <c r="M16" s="349"/>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c r="XER16" s="11"/>
      <c r="XES16" s="11"/>
      <c r="XET16" s="11"/>
      <c r="XEU16" s="11"/>
    </row>
    <row r="17" spans="1:16375" s="350" customFormat="1" ht="27.75" customHeight="1" x14ac:dyDescent="0.2">
      <c r="B17" s="747" t="s">
        <v>14727</v>
      </c>
      <c r="C17" s="747" t="s">
        <v>16646</v>
      </c>
      <c r="D17" s="747">
        <v>90767</v>
      </c>
      <c r="E17" s="748" t="s">
        <v>390</v>
      </c>
      <c r="F17" s="749" t="s">
        <v>555</v>
      </c>
      <c r="G17" s="761" t="s">
        <v>16668</v>
      </c>
      <c r="H17" s="763">
        <v>5060</v>
      </c>
      <c r="I17" s="759"/>
      <c r="J17" s="759">
        <f>ROUND((I17*1.2875),2)</f>
        <v>0</v>
      </c>
      <c r="K17" s="758">
        <f t="shared" si="0"/>
        <v>0</v>
      </c>
      <c r="L17" s="758">
        <f t="shared" si="1"/>
        <v>0</v>
      </c>
      <c r="M17" s="349"/>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row>
    <row r="18" spans="1:16375" s="350" customFormat="1" ht="27.75" customHeight="1" x14ac:dyDescent="0.2">
      <c r="B18" s="747" t="s">
        <v>14728</v>
      </c>
      <c r="C18" s="747" t="s">
        <v>16646</v>
      </c>
      <c r="D18" s="747">
        <v>100309</v>
      </c>
      <c r="E18" s="748" t="s">
        <v>390</v>
      </c>
      <c r="F18" s="749" t="s">
        <v>565</v>
      </c>
      <c r="G18" s="747" t="s">
        <v>16668</v>
      </c>
      <c r="H18" s="758">
        <v>400</v>
      </c>
      <c r="I18" s="759"/>
      <c r="J18" s="759">
        <f t="shared" si="2"/>
        <v>0</v>
      </c>
      <c r="K18" s="758">
        <f t="shared" si="0"/>
        <v>0</v>
      </c>
      <c r="L18" s="758">
        <f t="shared" si="1"/>
        <v>0</v>
      </c>
      <c r="M18" s="349"/>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c r="XER18" s="11"/>
      <c r="XES18" s="11"/>
      <c r="XET18" s="11"/>
      <c r="XEU18" s="11"/>
    </row>
    <row r="19" spans="1:16375" s="350" customFormat="1" ht="27.75" customHeight="1" x14ac:dyDescent="0.2">
      <c r="B19" s="747" t="s">
        <v>16650</v>
      </c>
      <c r="C19" s="747" t="s">
        <v>16646</v>
      </c>
      <c r="D19" s="747">
        <v>88326</v>
      </c>
      <c r="E19" s="748" t="s">
        <v>390</v>
      </c>
      <c r="F19" s="749" t="s">
        <v>552</v>
      </c>
      <c r="G19" s="747" t="s">
        <v>16668</v>
      </c>
      <c r="H19" s="758">
        <v>120960</v>
      </c>
      <c r="I19" s="759"/>
      <c r="J19" s="759">
        <f t="shared" si="2"/>
        <v>0</v>
      </c>
      <c r="K19" s="758">
        <f t="shared" si="0"/>
        <v>0</v>
      </c>
      <c r="L19" s="758">
        <f t="shared" si="1"/>
        <v>0</v>
      </c>
      <c r="M19" s="425"/>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11"/>
      <c r="XDT19" s="11"/>
      <c r="XDU19" s="11"/>
      <c r="XDV19" s="11"/>
      <c r="XDW19" s="11"/>
      <c r="XDX19" s="11"/>
      <c r="XDY19" s="11"/>
      <c r="XDZ19" s="11"/>
      <c r="XEA19" s="11"/>
      <c r="XEB19" s="11"/>
      <c r="XEC19" s="11"/>
      <c r="XED19" s="11"/>
      <c r="XEE19" s="11"/>
      <c r="XEF19" s="11"/>
      <c r="XEG19" s="11"/>
      <c r="XEH19" s="11"/>
      <c r="XEI19" s="11"/>
      <c r="XEJ19" s="11"/>
      <c r="XEK19" s="11"/>
      <c r="XEL19" s="11"/>
      <c r="XEM19" s="11"/>
      <c r="XEN19" s="11"/>
      <c r="XEO19" s="11"/>
      <c r="XEP19" s="11"/>
      <c r="XEQ19" s="11"/>
      <c r="XER19" s="11"/>
      <c r="XES19" s="11"/>
      <c r="XET19" s="11"/>
      <c r="XEU19" s="11"/>
    </row>
    <row r="20" spans="1:16375" s="350" customFormat="1" ht="55.5" customHeight="1" thickBot="1" x14ac:dyDescent="0.25">
      <c r="B20" s="750" t="s">
        <v>16651</v>
      </c>
      <c r="C20" s="750" t="s">
        <v>16645</v>
      </c>
      <c r="D20" s="750" t="s">
        <v>1681</v>
      </c>
      <c r="E20" s="751" t="s">
        <v>390</v>
      </c>
      <c r="F20" s="752" t="s">
        <v>14890</v>
      </c>
      <c r="G20" s="750" t="s">
        <v>14891</v>
      </c>
      <c r="H20" s="767">
        <v>336</v>
      </c>
      <c r="I20" s="768"/>
      <c r="J20" s="768">
        <f t="shared" si="2"/>
        <v>0</v>
      </c>
      <c r="K20" s="767">
        <f t="shared" si="0"/>
        <v>0</v>
      </c>
      <c r="L20" s="767">
        <f t="shared" si="1"/>
        <v>0</v>
      </c>
      <c r="M20" s="425"/>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row>
    <row r="21" spans="1:16375" s="349" customFormat="1" ht="45" customHeight="1" thickBot="1" x14ac:dyDescent="0.3">
      <c r="B21" s="408" t="s">
        <v>16658</v>
      </c>
      <c r="C21" s="421" t="s">
        <v>14730</v>
      </c>
      <c r="D21" s="421"/>
      <c r="E21" s="409"/>
      <c r="F21" s="421"/>
      <c r="G21" s="753"/>
      <c r="H21" s="419"/>
      <c r="I21" s="419"/>
      <c r="J21" s="419"/>
      <c r="K21" s="420">
        <f>SUM(K22)</f>
        <v>0</v>
      </c>
      <c r="L21" s="746">
        <f>SUM(L22)</f>
        <v>0</v>
      </c>
    </row>
    <row r="22" spans="1:16375" s="350" customFormat="1" ht="39.950000000000003" customHeight="1" thickBot="1" x14ac:dyDescent="0.25">
      <c r="B22" s="368" t="s">
        <v>28</v>
      </c>
      <c r="C22" s="413" t="s">
        <v>16646</v>
      </c>
      <c r="D22" s="413">
        <v>99058</v>
      </c>
      <c r="E22" s="413" t="s">
        <v>390</v>
      </c>
      <c r="F22" s="414" t="s">
        <v>530</v>
      </c>
      <c r="G22" s="413" t="s">
        <v>14781</v>
      </c>
      <c r="H22" s="416">
        <v>8275</v>
      </c>
      <c r="I22" s="417"/>
      <c r="J22" s="418">
        <f>ROUND((I22*1.2875),2)</f>
        <v>0</v>
      </c>
      <c r="K22" s="371">
        <f>H22*I22</f>
        <v>0</v>
      </c>
      <c r="L22" s="371">
        <f>H22*J22</f>
        <v>0</v>
      </c>
      <c r="M22" s="349"/>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row>
    <row r="23" spans="1:16375" s="349" customFormat="1" ht="45" customHeight="1" thickBot="1" x14ac:dyDescent="0.3">
      <c r="B23" s="408" t="s">
        <v>16659</v>
      </c>
      <c r="C23" s="421" t="s">
        <v>14731</v>
      </c>
      <c r="D23" s="409"/>
      <c r="E23" s="409"/>
      <c r="F23" s="421"/>
      <c r="G23" s="415"/>
      <c r="H23" s="419"/>
      <c r="I23" s="390"/>
      <c r="J23" s="419"/>
      <c r="K23" s="420">
        <f>SUM(K24:K36)</f>
        <v>0</v>
      </c>
      <c r="L23" s="420">
        <f>SUM(L24:L36)</f>
        <v>0</v>
      </c>
    </row>
    <row r="24" spans="1:16375" s="350" customFormat="1" ht="39.950000000000003" customHeight="1" x14ac:dyDescent="0.2">
      <c r="B24" s="368" t="s">
        <v>55</v>
      </c>
      <c r="C24" s="368" t="s">
        <v>16645</v>
      </c>
      <c r="D24" s="377" t="s">
        <v>771</v>
      </c>
      <c r="E24" s="368" t="s">
        <v>390</v>
      </c>
      <c r="F24" s="752" t="s">
        <v>16670</v>
      </c>
      <c r="G24" s="368" t="s">
        <v>14836</v>
      </c>
      <c r="H24" s="371">
        <v>70000</v>
      </c>
      <c r="I24" s="379"/>
      <c r="J24" s="374">
        <f>ROUND((I24*1.2875),2)</f>
        <v>0</v>
      </c>
      <c r="K24" s="371">
        <f t="shared" ref="K24:K35" si="3">H24*I24</f>
        <v>0</v>
      </c>
      <c r="L24" s="371">
        <f t="shared" ref="L24:L35" si="4">H24*J24</f>
        <v>0</v>
      </c>
      <c r="M24" s="349"/>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row>
    <row r="25" spans="1:16375" ht="30" customHeight="1" x14ac:dyDescent="0.2">
      <c r="B25" s="747" t="s">
        <v>56</v>
      </c>
      <c r="C25" s="747" t="s">
        <v>16645</v>
      </c>
      <c r="D25" s="747" t="s">
        <v>1792</v>
      </c>
      <c r="E25" s="747" t="s">
        <v>390</v>
      </c>
      <c r="F25" s="749" t="s">
        <v>1793</v>
      </c>
      <c r="G25" s="747" t="s">
        <v>14836</v>
      </c>
      <c r="H25" s="758">
        <v>14000</v>
      </c>
      <c r="I25" s="759"/>
      <c r="J25" s="759">
        <f t="shared" ref="J25:J34" si="5">ROUND((I25*1.2875),2)</f>
        <v>0</v>
      </c>
      <c r="K25" s="758">
        <f t="shared" si="3"/>
        <v>0</v>
      </c>
      <c r="L25" s="758">
        <f t="shared" si="4"/>
        <v>0</v>
      </c>
      <c r="N25" s="351"/>
    </row>
    <row r="26" spans="1:16375" ht="30" customHeight="1" x14ac:dyDescent="0.2">
      <c r="B26" s="747" t="s">
        <v>57</v>
      </c>
      <c r="C26" s="747" t="s">
        <v>16645</v>
      </c>
      <c r="D26" s="747" t="s">
        <v>1794</v>
      </c>
      <c r="E26" s="747" t="s">
        <v>390</v>
      </c>
      <c r="F26" s="749" t="s">
        <v>1795</v>
      </c>
      <c r="G26" s="747" t="s">
        <v>14836</v>
      </c>
      <c r="H26" s="758">
        <v>7000</v>
      </c>
      <c r="I26" s="759"/>
      <c r="J26" s="759">
        <f t="shared" si="5"/>
        <v>0</v>
      </c>
      <c r="K26" s="758">
        <f t="shared" si="3"/>
        <v>0</v>
      </c>
      <c r="L26" s="758">
        <f t="shared" si="4"/>
        <v>0</v>
      </c>
    </row>
    <row r="27" spans="1:16375" ht="30" customHeight="1" x14ac:dyDescent="0.2">
      <c r="B27" s="747" t="s">
        <v>277</v>
      </c>
      <c r="C27" s="747" t="s">
        <v>16645</v>
      </c>
      <c r="D27" s="747" t="s">
        <v>1820</v>
      </c>
      <c r="E27" s="747" t="s">
        <v>390</v>
      </c>
      <c r="F27" s="749" t="s">
        <v>1821</v>
      </c>
      <c r="G27" s="747" t="s">
        <v>14836</v>
      </c>
      <c r="H27" s="758">
        <v>800</v>
      </c>
      <c r="I27" s="759"/>
      <c r="J27" s="759">
        <f t="shared" si="5"/>
        <v>0</v>
      </c>
      <c r="K27" s="758">
        <f t="shared" si="3"/>
        <v>0</v>
      </c>
      <c r="L27" s="758">
        <f t="shared" si="4"/>
        <v>0</v>
      </c>
    </row>
    <row r="28" spans="1:16375" ht="30" customHeight="1" x14ac:dyDescent="0.2">
      <c r="A28" s="366"/>
      <c r="B28" s="747" t="s">
        <v>278</v>
      </c>
      <c r="C28" s="747" t="s">
        <v>16645</v>
      </c>
      <c r="D28" s="747" t="s">
        <v>6449</v>
      </c>
      <c r="E28" s="747" t="s">
        <v>390</v>
      </c>
      <c r="F28" s="749" t="s">
        <v>6450</v>
      </c>
      <c r="G28" s="747" t="s">
        <v>14836</v>
      </c>
      <c r="H28" s="758">
        <v>800</v>
      </c>
      <c r="I28" s="759"/>
      <c r="J28" s="759">
        <f t="shared" si="5"/>
        <v>0</v>
      </c>
      <c r="K28" s="758">
        <f t="shared" si="3"/>
        <v>0</v>
      </c>
      <c r="L28" s="758">
        <f t="shared" si="4"/>
        <v>0</v>
      </c>
    </row>
    <row r="29" spans="1:16375" ht="29.25" customHeight="1" x14ac:dyDescent="0.2">
      <c r="B29" s="747" t="s">
        <v>279</v>
      </c>
      <c r="C29" s="747" t="s">
        <v>16645</v>
      </c>
      <c r="D29" s="747" t="s">
        <v>6451</v>
      </c>
      <c r="E29" s="747" t="s">
        <v>390</v>
      </c>
      <c r="F29" s="749" t="s">
        <v>6452</v>
      </c>
      <c r="G29" s="747" t="s">
        <v>14836</v>
      </c>
      <c r="H29" s="758">
        <v>800</v>
      </c>
      <c r="I29" s="759"/>
      <c r="J29" s="759">
        <f t="shared" si="5"/>
        <v>0</v>
      </c>
      <c r="K29" s="758">
        <f t="shared" si="3"/>
        <v>0</v>
      </c>
      <c r="L29" s="758">
        <f t="shared" si="4"/>
        <v>0</v>
      </c>
    </row>
    <row r="30" spans="1:16375" s="350" customFormat="1" ht="27" customHeight="1" x14ac:dyDescent="0.2">
      <c r="B30" s="747" t="s">
        <v>280</v>
      </c>
      <c r="C30" s="747" t="s">
        <v>16645</v>
      </c>
      <c r="D30" s="747" t="s">
        <v>1816</v>
      </c>
      <c r="E30" s="747" t="s">
        <v>390</v>
      </c>
      <c r="F30" s="749" t="s">
        <v>1817</v>
      </c>
      <c r="G30" s="747" t="s">
        <v>14836</v>
      </c>
      <c r="H30" s="758">
        <v>800</v>
      </c>
      <c r="I30" s="759"/>
      <c r="J30" s="759">
        <f t="shared" si="5"/>
        <v>0</v>
      </c>
      <c r="K30" s="758">
        <f t="shared" si="3"/>
        <v>0</v>
      </c>
      <c r="L30" s="758">
        <f t="shared" si="4"/>
        <v>0</v>
      </c>
      <c r="M30" s="349"/>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row>
    <row r="31" spans="1:16375" ht="39.950000000000003" customHeight="1" x14ac:dyDescent="0.2">
      <c r="B31" s="747" t="s">
        <v>281</v>
      </c>
      <c r="C31" s="747" t="s">
        <v>16646</v>
      </c>
      <c r="D31" s="747">
        <v>96385</v>
      </c>
      <c r="E31" s="747" t="s">
        <v>390</v>
      </c>
      <c r="F31" s="749" t="s">
        <v>517</v>
      </c>
      <c r="G31" s="747" t="s">
        <v>14836</v>
      </c>
      <c r="H31" s="758">
        <v>70000</v>
      </c>
      <c r="I31" s="759"/>
      <c r="J31" s="759">
        <f t="shared" si="5"/>
        <v>0</v>
      </c>
      <c r="K31" s="758">
        <f t="shared" si="3"/>
        <v>0</v>
      </c>
      <c r="L31" s="758">
        <f t="shared" si="4"/>
        <v>0</v>
      </c>
      <c r="N31" s="351"/>
    </row>
    <row r="32" spans="1:16375" ht="29.25" customHeight="1" x14ac:dyDescent="0.2">
      <c r="B32" s="747" t="s">
        <v>282</v>
      </c>
      <c r="C32" s="747" t="s">
        <v>16645</v>
      </c>
      <c r="D32" s="747" t="s">
        <v>835</v>
      </c>
      <c r="E32" s="747" t="s">
        <v>390</v>
      </c>
      <c r="F32" s="749" t="s">
        <v>16662</v>
      </c>
      <c r="G32" s="747" t="s">
        <v>14836</v>
      </c>
      <c r="H32" s="758">
        <v>21000</v>
      </c>
      <c r="I32" s="759"/>
      <c r="J32" s="759">
        <f t="shared" si="5"/>
        <v>0</v>
      </c>
      <c r="K32" s="758">
        <f t="shared" si="3"/>
        <v>0</v>
      </c>
      <c r="L32" s="758">
        <f t="shared" si="4"/>
        <v>0</v>
      </c>
    </row>
    <row r="33" spans="1:16375" ht="39.950000000000003" customHeight="1" x14ac:dyDescent="0.2">
      <c r="B33" s="747" t="s">
        <v>283</v>
      </c>
      <c r="C33" s="747" t="s">
        <v>16645</v>
      </c>
      <c r="D33" s="747" t="s">
        <v>6458</v>
      </c>
      <c r="E33" s="747" t="s">
        <v>390</v>
      </c>
      <c r="F33" s="749" t="s">
        <v>6459</v>
      </c>
      <c r="G33" s="747" t="s">
        <v>16669</v>
      </c>
      <c r="H33" s="758">
        <v>120000</v>
      </c>
      <c r="I33" s="759"/>
      <c r="J33" s="759">
        <f t="shared" si="5"/>
        <v>0</v>
      </c>
      <c r="K33" s="758">
        <f t="shared" si="3"/>
        <v>0</v>
      </c>
      <c r="L33" s="758">
        <f t="shared" si="4"/>
        <v>0</v>
      </c>
    </row>
    <row r="34" spans="1:16375" ht="42" customHeight="1" x14ac:dyDescent="0.2">
      <c r="A34" s="366"/>
      <c r="B34" s="747" t="s">
        <v>14732</v>
      </c>
      <c r="C34" s="747" t="s">
        <v>16645</v>
      </c>
      <c r="D34" s="747" t="s">
        <v>6456</v>
      </c>
      <c r="E34" s="747" t="s">
        <v>390</v>
      </c>
      <c r="F34" s="749" t="s">
        <v>6457</v>
      </c>
      <c r="G34" s="747" t="s">
        <v>14836</v>
      </c>
      <c r="H34" s="758">
        <v>23000</v>
      </c>
      <c r="I34" s="759"/>
      <c r="J34" s="759">
        <f t="shared" si="5"/>
        <v>0</v>
      </c>
      <c r="K34" s="758">
        <f t="shared" si="3"/>
        <v>0</v>
      </c>
      <c r="L34" s="758">
        <f t="shared" si="4"/>
        <v>0</v>
      </c>
    </row>
    <row r="35" spans="1:16375" ht="51.75" customHeight="1" x14ac:dyDescent="0.2">
      <c r="B35" s="747" t="s">
        <v>14733</v>
      </c>
      <c r="C35" s="747" t="s">
        <v>16646</v>
      </c>
      <c r="D35" s="747">
        <v>100973</v>
      </c>
      <c r="E35" s="747" t="s">
        <v>390</v>
      </c>
      <c r="F35" s="749" t="s">
        <v>531</v>
      </c>
      <c r="G35" s="747" t="s">
        <v>14836</v>
      </c>
      <c r="H35" s="758">
        <v>4075</v>
      </c>
      <c r="I35" s="759"/>
      <c r="J35" s="759">
        <f>ROUND((I35*1.2875),2)</f>
        <v>0</v>
      </c>
      <c r="K35" s="758">
        <f t="shared" si="3"/>
        <v>0</v>
      </c>
      <c r="L35" s="758">
        <f t="shared" si="4"/>
        <v>0</v>
      </c>
    </row>
    <row r="36" spans="1:16375" ht="56.25" customHeight="1" thickBot="1" x14ac:dyDescent="0.25">
      <c r="B36" s="368" t="s">
        <v>16653</v>
      </c>
      <c r="C36" s="377" t="s">
        <v>16646</v>
      </c>
      <c r="D36" s="368">
        <v>93952</v>
      </c>
      <c r="E36" s="368" t="s">
        <v>390</v>
      </c>
      <c r="F36" s="378" t="s">
        <v>16654</v>
      </c>
      <c r="G36" s="368" t="s">
        <v>14791</v>
      </c>
      <c r="H36" s="371">
        <v>2000</v>
      </c>
      <c r="I36" s="370"/>
      <c r="J36" s="374">
        <f>ROUND((I36*1.2875),2)</f>
        <v>0</v>
      </c>
      <c r="K36" s="371">
        <f t="shared" ref="K36" si="6">H36*I36</f>
        <v>0</v>
      </c>
      <c r="L36" s="371">
        <f t="shared" ref="L36" si="7">H36*J36</f>
        <v>0</v>
      </c>
    </row>
    <row r="37" spans="1:16375" s="349" customFormat="1" ht="45" customHeight="1" thickBot="1" x14ac:dyDescent="0.3">
      <c r="B37" s="408" t="s">
        <v>16661</v>
      </c>
      <c r="C37" s="421" t="s">
        <v>313</v>
      </c>
      <c r="D37" s="409"/>
      <c r="E37" s="409"/>
      <c r="F37" s="421"/>
      <c r="G37" s="745"/>
      <c r="H37" s="419"/>
      <c r="I37" s="419"/>
      <c r="J37" s="419"/>
      <c r="K37" s="420">
        <f>SUM(K38:K43)</f>
        <v>0</v>
      </c>
      <c r="L37" s="746">
        <f>SUM(L38:L43)</f>
        <v>0</v>
      </c>
    </row>
    <row r="38" spans="1:16375" ht="39.950000000000003" customHeight="1" x14ac:dyDescent="0.2">
      <c r="B38" s="368" t="s">
        <v>184</v>
      </c>
      <c r="C38" s="367" t="s">
        <v>16647</v>
      </c>
      <c r="D38" s="377" t="s">
        <v>10531</v>
      </c>
      <c r="E38" s="368" t="s">
        <v>390</v>
      </c>
      <c r="F38" s="376" t="s">
        <v>16648</v>
      </c>
      <c r="G38" s="380" t="s">
        <v>14836</v>
      </c>
      <c r="H38" s="371">
        <v>45500</v>
      </c>
      <c r="I38" s="374"/>
      <c r="J38" s="370">
        <f>ROUND((I38*1.2875),2)</f>
        <v>0</v>
      </c>
      <c r="K38" s="369">
        <f t="shared" ref="K38:K43" si="8">H38*I38</f>
        <v>0</v>
      </c>
      <c r="L38" s="369">
        <f t="shared" ref="L38:L40" si="9">H38*J38</f>
        <v>0</v>
      </c>
    </row>
    <row r="39" spans="1:16375" ht="51.75" customHeight="1" x14ac:dyDescent="0.2">
      <c r="B39" s="747" t="s">
        <v>185</v>
      </c>
      <c r="C39" s="747" t="s">
        <v>16645</v>
      </c>
      <c r="D39" s="747" t="s">
        <v>309</v>
      </c>
      <c r="E39" s="747" t="s">
        <v>390</v>
      </c>
      <c r="F39" s="749" t="s">
        <v>14854</v>
      </c>
      <c r="G39" s="747" t="s">
        <v>14778</v>
      </c>
      <c r="H39" s="758">
        <v>22750</v>
      </c>
      <c r="I39" s="759"/>
      <c r="J39" s="759">
        <f t="shared" ref="J39:J42" si="10">ROUND((I39*1.2875),2)</f>
        <v>0</v>
      </c>
      <c r="K39" s="758">
        <f t="shared" si="8"/>
        <v>0</v>
      </c>
      <c r="L39" s="758">
        <f t="shared" si="9"/>
        <v>0</v>
      </c>
    </row>
    <row r="40" spans="1:16375" s="350" customFormat="1" ht="30" customHeight="1" x14ac:dyDescent="0.2">
      <c r="B40" s="747" t="s">
        <v>187</v>
      </c>
      <c r="C40" s="747" t="s">
        <v>16647</v>
      </c>
      <c r="D40" s="747" t="s">
        <v>19</v>
      </c>
      <c r="E40" s="747" t="s">
        <v>390</v>
      </c>
      <c r="F40" s="749" t="s">
        <v>13877</v>
      </c>
      <c r="G40" s="747" t="s">
        <v>14778</v>
      </c>
      <c r="H40" s="760">
        <v>625000</v>
      </c>
      <c r="I40" s="759"/>
      <c r="J40" s="759">
        <f t="shared" si="10"/>
        <v>0</v>
      </c>
      <c r="K40" s="758">
        <f t="shared" si="8"/>
        <v>0</v>
      </c>
      <c r="L40" s="758">
        <f t="shared" si="9"/>
        <v>0</v>
      </c>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c r="WXW40" s="11"/>
      <c r="WXX40" s="11"/>
      <c r="WXY40" s="11"/>
      <c r="WXZ40" s="11"/>
      <c r="WYA40" s="11"/>
      <c r="WYB40" s="11"/>
      <c r="WYC40" s="11"/>
      <c r="WYD40" s="11"/>
      <c r="WYE40" s="11"/>
      <c r="WYF40" s="11"/>
      <c r="WYG40" s="11"/>
      <c r="WYH40" s="11"/>
      <c r="WYI40" s="11"/>
      <c r="WYJ40" s="11"/>
      <c r="WYK40" s="11"/>
      <c r="WYL40" s="11"/>
      <c r="WYM40" s="11"/>
      <c r="WYN40" s="11"/>
      <c r="WYO40" s="11"/>
      <c r="WYP40" s="11"/>
      <c r="WYQ40" s="11"/>
      <c r="WYR40" s="11"/>
      <c r="WYS40" s="11"/>
      <c r="WYT40" s="11"/>
      <c r="WYU40" s="11"/>
      <c r="WYV40" s="11"/>
      <c r="WYW40" s="11"/>
      <c r="WYX40" s="11"/>
      <c r="WYY40" s="11"/>
      <c r="WYZ40" s="11"/>
      <c r="WZA40" s="11"/>
      <c r="WZB40" s="11"/>
      <c r="WZC40" s="11"/>
      <c r="WZD40" s="11"/>
      <c r="WZE40" s="11"/>
      <c r="WZF40" s="11"/>
      <c r="WZG40" s="11"/>
      <c r="WZH40" s="11"/>
      <c r="WZI40" s="11"/>
      <c r="WZJ40" s="11"/>
      <c r="WZK40" s="11"/>
      <c r="WZL40" s="11"/>
      <c r="WZM40" s="11"/>
      <c r="WZN40" s="11"/>
      <c r="WZO40" s="11"/>
      <c r="WZP40" s="11"/>
      <c r="WZQ40" s="11"/>
      <c r="WZR40" s="11"/>
      <c r="WZS40" s="11"/>
      <c r="WZT40" s="11"/>
      <c r="WZU40" s="11"/>
      <c r="WZV40" s="11"/>
      <c r="WZW40" s="11"/>
      <c r="WZX40" s="11"/>
      <c r="WZY40" s="11"/>
      <c r="WZZ40" s="11"/>
      <c r="XAA40" s="11"/>
      <c r="XAB40" s="11"/>
      <c r="XAC40" s="11"/>
      <c r="XAD40" s="11"/>
      <c r="XAE40" s="11"/>
      <c r="XAF40" s="11"/>
      <c r="XAG40" s="11"/>
      <c r="XAH40" s="11"/>
      <c r="XAI40" s="11"/>
      <c r="XAJ40" s="11"/>
      <c r="XAK40" s="11"/>
      <c r="XAL40" s="11"/>
      <c r="XAM40" s="11"/>
      <c r="XAN40" s="11"/>
      <c r="XAO40" s="11"/>
      <c r="XAP40" s="11"/>
      <c r="XAQ40" s="11"/>
      <c r="XAR40" s="11"/>
      <c r="XAS40" s="11"/>
      <c r="XAT40" s="11"/>
      <c r="XAU40" s="11"/>
      <c r="XAV40" s="11"/>
      <c r="XAW40" s="11"/>
      <c r="XAX40" s="11"/>
      <c r="XAY40" s="11"/>
      <c r="XAZ40" s="11"/>
      <c r="XBA40" s="11"/>
      <c r="XBB40" s="11"/>
      <c r="XBC40" s="11"/>
      <c r="XBD40" s="11"/>
      <c r="XBE40" s="11"/>
      <c r="XBF40" s="11"/>
      <c r="XBG40" s="11"/>
      <c r="XBH40" s="11"/>
      <c r="XBI40" s="11"/>
      <c r="XBJ40" s="11"/>
      <c r="XBK40" s="11"/>
      <c r="XBL40" s="11"/>
      <c r="XBM40" s="11"/>
      <c r="XBN40" s="11"/>
      <c r="XBO40" s="11"/>
      <c r="XBP40" s="11"/>
      <c r="XBQ40" s="11"/>
      <c r="XBR40" s="11"/>
      <c r="XBS40" s="11"/>
      <c r="XBT40" s="11"/>
      <c r="XBU40" s="11"/>
      <c r="XBV40" s="11"/>
      <c r="XBW40" s="11"/>
      <c r="XBX40" s="11"/>
      <c r="XBY40" s="11"/>
      <c r="XBZ40" s="11"/>
      <c r="XCA40" s="11"/>
      <c r="XCB40" s="11"/>
      <c r="XCC40" s="11"/>
      <c r="XCD40" s="11"/>
      <c r="XCE40" s="11"/>
      <c r="XCF40" s="11"/>
      <c r="XCG40" s="11"/>
      <c r="XCH40" s="11"/>
      <c r="XCI40" s="11"/>
      <c r="XCJ40" s="11"/>
      <c r="XCK40" s="11"/>
      <c r="XCL40" s="11"/>
      <c r="XCM40" s="11"/>
      <c r="XCN40" s="11"/>
      <c r="XCO40" s="11"/>
      <c r="XCP40" s="11"/>
      <c r="XCQ40" s="11"/>
      <c r="XCR40" s="11"/>
      <c r="XCS40" s="11"/>
      <c r="XCT40" s="11"/>
      <c r="XCU40" s="11"/>
      <c r="XCV40" s="11"/>
      <c r="XCW40" s="11"/>
      <c r="XCX40" s="11"/>
      <c r="XCY40" s="11"/>
      <c r="XCZ40" s="11"/>
      <c r="XDA40" s="11"/>
      <c r="XDB40" s="11"/>
      <c r="XDC40" s="11"/>
      <c r="XDD40" s="11"/>
      <c r="XDE40" s="11"/>
      <c r="XDF40" s="11"/>
      <c r="XDG40" s="11"/>
      <c r="XDH40" s="11"/>
      <c r="XDI40" s="11"/>
      <c r="XDJ40" s="11"/>
      <c r="XDK40" s="11"/>
      <c r="XDL40" s="11"/>
      <c r="XDM40" s="11"/>
      <c r="XDN40" s="11"/>
      <c r="XDO40" s="11"/>
      <c r="XDP40" s="11"/>
      <c r="XDQ40" s="11"/>
      <c r="XDR40" s="11"/>
      <c r="XDS40" s="11"/>
      <c r="XDT40" s="11"/>
      <c r="XDU40" s="11"/>
      <c r="XDV40" s="11"/>
      <c r="XDW40" s="11"/>
      <c r="XDX40" s="11"/>
      <c r="XDY40" s="11"/>
      <c r="XDZ40" s="11"/>
      <c r="XEA40" s="11"/>
      <c r="XEB40" s="11"/>
      <c r="XEC40" s="11"/>
      <c r="XED40" s="11"/>
      <c r="XEE40" s="11"/>
      <c r="XEF40" s="11"/>
      <c r="XEG40" s="11"/>
      <c r="XEH40" s="11"/>
      <c r="XEI40" s="11"/>
      <c r="XEJ40" s="11"/>
      <c r="XEK40" s="11"/>
      <c r="XEL40" s="11"/>
      <c r="XEM40" s="11"/>
      <c r="XEN40" s="11"/>
      <c r="XEO40" s="11"/>
      <c r="XEP40" s="11"/>
      <c r="XEQ40" s="11"/>
      <c r="XER40" s="11"/>
      <c r="XES40" s="11"/>
      <c r="XET40" s="11"/>
      <c r="XEU40" s="11"/>
    </row>
    <row r="41" spans="1:16375" s="350" customFormat="1" ht="30" customHeight="1" x14ac:dyDescent="0.2">
      <c r="B41" s="747" t="s">
        <v>376</v>
      </c>
      <c r="C41" s="747" t="s">
        <v>16647</v>
      </c>
      <c r="D41" s="747" t="s">
        <v>16</v>
      </c>
      <c r="E41" s="747" t="s">
        <v>390</v>
      </c>
      <c r="F41" s="749" t="s">
        <v>15</v>
      </c>
      <c r="G41" s="747" t="s">
        <v>14791</v>
      </c>
      <c r="H41" s="760">
        <v>60000</v>
      </c>
      <c r="I41" s="759"/>
      <c r="J41" s="759">
        <f t="shared" si="10"/>
        <v>0</v>
      </c>
      <c r="K41" s="758">
        <f t="shared" si="8"/>
        <v>0</v>
      </c>
      <c r="L41" s="758">
        <f>H41*J41</f>
        <v>0</v>
      </c>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c r="TEH41" s="11"/>
      <c r="TEI41" s="11"/>
      <c r="TEJ41" s="11"/>
      <c r="TEK41" s="11"/>
      <c r="TEL41" s="11"/>
      <c r="TEM41" s="11"/>
      <c r="TEN41" s="11"/>
      <c r="TEO41" s="11"/>
      <c r="TEP41" s="11"/>
      <c r="TEQ41" s="11"/>
      <c r="TER41" s="11"/>
      <c r="TES41" s="11"/>
      <c r="TET41" s="11"/>
      <c r="TEU41" s="11"/>
      <c r="TEV41" s="11"/>
      <c r="TEW41" s="11"/>
      <c r="TEX41" s="11"/>
      <c r="TEY41" s="11"/>
      <c r="TEZ41" s="11"/>
      <c r="TFA41" s="11"/>
      <c r="TFB41" s="11"/>
      <c r="TFC41" s="11"/>
      <c r="TFD41" s="11"/>
      <c r="TFE41" s="11"/>
      <c r="TFF41" s="11"/>
      <c r="TFG41" s="11"/>
      <c r="TFH41" s="11"/>
      <c r="TFI41" s="11"/>
      <c r="TFJ41" s="11"/>
      <c r="TFK41" s="11"/>
      <c r="TFL41" s="11"/>
      <c r="TFM41" s="11"/>
      <c r="TFN41" s="11"/>
      <c r="TFO41" s="11"/>
      <c r="TFP41" s="11"/>
      <c r="TFQ41" s="11"/>
      <c r="TFR41" s="11"/>
      <c r="TFS41" s="11"/>
      <c r="TFT41" s="11"/>
      <c r="TFU41" s="11"/>
      <c r="TFV41" s="11"/>
      <c r="TFW41" s="11"/>
      <c r="TFX41" s="11"/>
      <c r="TFY41" s="11"/>
      <c r="TFZ41" s="11"/>
      <c r="TGA41" s="11"/>
      <c r="TGB41" s="11"/>
      <c r="TGC41" s="11"/>
      <c r="TGD41" s="11"/>
      <c r="TGE41" s="11"/>
      <c r="TGF41" s="11"/>
      <c r="TGG41" s="11"/>
      <c r="TGH41" s="11"/>
      <c r="TGI41" s="11"/>
      <c r="TGJ41" s="11"/>
      <c r="TGK41" s="11"/>
      <c r="TGL41" s="11"/>
      <c r="TGM41" s="11"/>
      <c r="TGN41" s="11"/>
      <c r="TGO41" s="11"/>
      <c r="TGP41" s="11"/>
      <c r="TGQ41" s="11"/>
      <c r="TGR41" s="11"/>
      <c r="TGS41" s="11"/>
      <c r="TGT41" s="11"/>
      <c r="TGU41" s="11"/>
      <c r="TGV41" s="11"/>
      <c r="TGW41" s="11"/>
      <c r="TGX41" s="11"/>
      <c r="TGY41" s="11"/>
      <c r="TGZ41" s="11"/>
      <c r="THA41" s="11"/>
      <c r="THB41" s="11"/>
      <c r="THC41" s="11"/>
      <c r="THD41" s="11"/>
      <c r="THE41" s="11"/>
      <c r="THF41" s="11"/>
      <c r="THG41" s="11"/>
      <c r="THH41" s="11"/>
      <c r="THI41" s="11"/>
      <c r="THJ41" s="11"/>
      <c r="THK41" s="11"/>
      <c r="THL41" s="11"/>
      <c r="THM41" s="11"/>
      <c r="THN41" s="11"/>
      <c r="THO41" s="11"/>
      <c r="THP41" s="11"/>
      <c r="THQ41" s="11"/>
      <c r="THR41" s="11"/>
      <c r="THS41" s="11"/>
      <c r="THT41" s="11"/>
      <c r="THU41" s="11"/>
      <c r="THV41" s="11"/>
      <c r="THW41" s="11"/>
      <c r="THX41" s="11"/>
      <c r="THY41" s="11"/>
      <c r="THZ41" s="11"/>
      <c r="TIA41" s="11"/>
      <c r="TIB41" s="11"/>
      <c r="TIC41" s="11"/>
      <c r="TID41" s="11"/>
      <c r="TIE41" s="11"/>
      <c r="TIF41" s="11"/>
      <c r="TIG41" s="11"/>
      <c r="TIH41" s="11"/>
      <c r="TII41" s="11"/>
      <c r="TIJ41" s="11"/>
      <c r="TIK41" s="11"/>
      <c r="TIL41" s="11"/>
      <c r="TIM41" s="11"/>
      <c r="TIN41" s="11"/>
      <c r="TIO41" s="11"/>
      <c r="TIP41" s="11"/>
      <c r="TIQ41" s="11"/>
      <c r="TIR41" s="11"/>
      <c r="TIS41" s="11"/>
      <c r="TIT41" s="11"/>
      <c r="TIU41" s="11"/>
      <c r="TIV41" s="11"/>
      <c r="TIW41" s="11"/>
      <c r="TIX41" s="11"/>
      <c r="TIY41" s="11"/>
      <c r="TIZ41" s="11"/>
      <c r="TJA41" s="11"/>
      <c r="TJB41" s="11"/>
      <c r="TJC41" s="11"/>
      <c r="TJD41" s="11"/>
      <c r="TJE41" s="11"/>
      <c r="TJF41" s="11"/>
      <c r="TJG41" s="11"/>
      <c r="TJH41" s="11"/>
      <c r="TJI41" s="11"/>
      <c r="TJJ41" s="11"/>
      <c r="TJK41" s="11"/>
      <c r="TJL41" s="11"/>
      <c r="TJM41" s="11"/>
      <c r="TJN41" s="11"/>
      <c r="TJO41" s="11"/>
      <c r="TJP41" s="11"/>
      <c r="TJQ41" s="11"/>
      <c r="TJR41" s="11"/>
      <c r="TJS41" s="11"/>
      <c r="TJT41" s="11"/>
      <c r="TJU41" s="11"/>
      <c r="TJV41" s="11"/>
      <c r="TJW41" s="11"/>
      <c r="TJX41" s="11"/>
      <c r="TJY41" s="11"/>
      <c r="TJZ41" s="11"/>
      <c r="TKA41" s="11"/>
      <c r="TKB41" s="11"/>
      <c r="TKC41" s="11"/>
      <c r="TKD41" s="11"/>
      <c r="TKE41" s="11"/>
      <c r="TKF41" s="11"/>
      <c r="TKG41" s="11"/>
      <c r="TKH41" s="11"/>
      <c r="TKI41" s="11"/>
      <c r="TKJ41" s="11"/>
      <c r="TKK41" s="11"/>
      <c r="TKL41" s="11"/>
      <c r="TKM41" s="11"/>
      <c r="TKN41" s="11"/>
      <c r="TKO41" s="11"/>
      <c r="TKP41" s="11"/>
      <c r="TKQ41" s="11"/>
      <c r="TKR41" s="11"/>
      <c r="TKS41" s="11"/>
      <c r="TKT41" s="11"/>
      <c r="TKU41" s="11"/>
      <c r="TKV41" s="11"/>
      <c r="TKW41" s="11"/>
      <c r="TKX41" s="11"/>
      <c r="TKY41" s="11"/>
      <c r="TKZ41" s="11"/>
      <c r="TLA41" s="11"/>
      <c r="TLB41" s="11"/>
      <c r="TLC41" s="11"/>
      <c r="TLD41" s="11"/>
      <c r="TLE41" s="11"/>
      <c r="TLF41" s="11"/>
      <c r="TLG41" s="11"/>
      <c r="TLH41" s="11"/>
      <c r="TLI41" s="11"/>
      <c r="TLJ41" s="11"/>
      <c r="TLK41" s="11"/>
      <c r="TLL41" s="11"/>
      <c r="TLM41" s="11"/>
      <c r="TLN41" s="11"/>
      <c r="TLO41" s="11"/>
      <c r="TLP41" s="11"/>
      <c r="TLQ41" s="11"/>
      <c r="TLR41" s="11"/>
      <c r="TLS41" s="11"/>
      <c r="TLT41" s="11"/>
      <c r="TLU41" s="11"/>
      <c r="TLV41" s="11"/>
      <c r="TLW41" s="11"/>
      <c r="TLX41" s="11"/>
      <c r="TLY41" s="11"/>
      <c r="TLZ41" s="11"/>
      <c r="TMA41" s="11"/>
      <c r="TMB41" s="11"/>
      <c r="TMC41" s="11"/>
      <c r="TMD41" s="11"/>
      <c r="TME41" s="11"/>
      <c r="TMF41" s="11"/>
      <c r="TMG41" s="11"/>
      <c r="TMH41" s="11"/>
      <c r="TMI41" s="11"/>
      <c r="TMJ41" s="11"/>
      <c r="TMK41" s="11"/>
      <c r="TML41" s="11"/>
      <c r="TMM41" s="11"/>
      <c r="TMN41" s="11"/>
      <c r="TMO41" s="11"/>
      <c r="TMP41" s="11"/>
      <c r="TMQ41" s="11"/>
      <c r="TMR41" s="11"/>
      <c r="TMS41" s="11"/>
      <c r="TMT41" s="11"/>
      <c r="TMU41" s="11"/>
      <c r="TMV41" s="11"/>
      <c r="TMW41" s="11"/>
      <c r="TMX41" s="11"/>
      <c r="TMY41" s="11"/>
      <c r="TMZ41" s="11"/>
      <c r="TNA41" s="11"/>
      <c r="TNB41" s="11"/>
      <c r="TNC41" s="11"/>
      <c r="TND41" s="11"/>
      <c r="TNE41" s="11"/>
      <c r="TNF41" s="11"/>
      <c r="TNG41" s="11"/>
      <c r="TNH41" s="11"/>
      <c r="TNI41" s="11"/>
      <c r="TNJ41" s="11"/>
      <c r="TNK41" s="11"/>
      <c r="TNL41" s="11"/>
      <c r="TNM41" s="11"/>
      <c r="TNN41" s="11"/>
      <c r="TNO41" s="11"/>
      <c r="TNP41" s="11"/>
      <c r="TNQ41" s="11"/>
      <c r="TNR41" s="11"/>
      <c r="TNS41" s="11"/>
      <c r="TNT41" s="11"/>
      <c r="TNU41" s="11"/>
      <c r="TNV41" s="11"/>
      <c r="TNW41" s="11"/>
      <c r="TNX41" s="11"/>
      <c r="TNY41" s="11"/>
      <c r="TNZ41" s="11"/>
      <c r="TOA41" s="11"/>
      <c r="TOB41" s="11"/>
      <c r="TOC41" s="11"/>
      <c r="TOD41" s="11"/>
      <c r="TOE41" s="11"/>
      <c r="TOF41" s="11"/>
      <c r="TOG41" s="11"/>
      <c r="TOH41" s="11"/>
      <c r="TOI41" s="11"/>
      <c r="TOJ41" s="11"/>
      <c r="TOK41" s="11"/>
      <c r="TOL41" s="11"/>
      <c r="TOM41" s="11"/>
      <c r="TON41" s="11"/>
      <c r="TOO41" s="11"/>
      <c r="TOP41" s="11"/>
      <c r="TOQ41" s="11"/>
      <c r="TOR41" s="11"/>
      <c r="TOS41" s="11"/>
      <c r="TOT41" s="11"/>
      <c r="TOU41" s="11"/>
      <c r="TOV41" s="11"/>
      <c r="TOW41" s="11"/>
      <c r="TOX41" s="11"/>
      <c r="TOY41" s="11"/>
      <c r="TOZ41" s="11"/>
      <c r="TPA41" s="11"/>
      <c r="TPB41" s="11"/>
      <c r="TPC41" s="11"/>
      <c r="TPD41" s="11"/>
      <c r="TPE41" s="11"/>
      <c r="TPF41" s="11"/>
      <c r="TPG41" s="11"/>
      <c r="TPH41" s="11"/>
      <c r="TPI41" s="11"/>
      <c r="TPJ41" s="11"/>
      <c r="TPK41" s="11"/>
      <c r="TPL41" s="11"/>
      <c r="TPM41" s="11"/>
      <c r="TPN41" s="11"/>
      <c r="TPO41" s="11"/>
      <c r="TPP41" s="11"/>
      <c r="TPQ41" s="11"/>
      <c r="TPR41" s="11"/>
      <c r="TPS41" s="11"/>
      <c r="TPT41" s="11"/>
      <c r="TPU41" s="11"/>
      <c r="TPV41" s="11"/>
      <c r="TPW41" s="11"/>
      <c r="TPX41" s="11"/>
      <c r="TPY41" s="11"/>
      <c r="TPZ41" s="11"/>
      <c r="TQA41" s="11"/>
      <c r="TQB41" s="11"/>
      <c r="TQC41" s="11"/>
      <c r="TQD41" s="11"/>
      <c r="TQE41" s="11"/>
      <c r="TQF41" s="11"/>
      <c r="TQG41" s="11"/>
      <c r="TQH41" s="11"/>
      <c r="TQI41" s="11"/>
      <c r="TQJ41" s="11"/>
      <c r="TQK41" s="11"/>
      <c r="TQL41" s="11"/>
      <c r="TQM41" s="11"/>
      <c r="TQN41" s="11"/>
      <c r="TQO41" s="11"/>
      <c r="TQP41" s="11"/>
      <c r="TQQ41" s="11"/>
      <c r="TQR41" s="11"/>
      <c r="TQS41" s="11"/>
      <c r="TQT41" s="11"/>
      <c r="TQU41" s="11"/>
      <c r="TQV41" s="11"/>
      <c r="TQW41" s="11"/>
      <c r="TQX41" s="11"/>
      <c r="TQY41" s="11"/>
      <c r="TQZ41" s="11"/>
      <c r="TRA41" s="11"/>
      <c r="TRB41" s="11"/>
      <c r="TRC41" s="11"/>
      <c r="TRD41" s="11"/>
      <c r="TRE41" s="11"/>
      <c r="TRF41" s="11"/>
      <c r="TRG41" s="11"/>
      <c r="TRH41" s="11"/>
      <c r="TRI41" s="11"/>
      <c r="TRJ41" s="11"/>
      <c r="TRK41" s="11"/>
      <c r="TRL41" s="11"/>
      <c r="TRM41" s="11"/>
      <c r="TRN41" s="11"/>
      <c r="TRO41" s="11"/>
      <c r="TRP41" s="11"/>
      <c r="TRQ41" s="11"/>
      <c r="TRR41" s="11"/>
      <c r="TRS41" s="11"/>
      <c r="TRT41" s="11"/>
      <c r="TRU41" s="11"/>
      <c r="TRV41" s="11"/>
      <c r="TRW41" s="11"/>
      <c r="TRX41" s="11"/>
      <c r="TRY41" s="11"/>
      <c r="TRZ41" s="11"/>
      <c r="TSA41" s="11"/>
      <c r="TSB41" s="11"/>
      <c r="TSC41" s="11"/>
      <c r="TSD41" s="11"/>
      <c r="TSE41" s="11"/>
      <c r="TSF41" s="11"/>
      <c r="TSG41" s="11"/>
      <c r="TSH41" s="11"/>
      <c r="TSI41" s="11"/>
      <c r="TSJ41" s="11"/>
      <c r="TSK41" s="11"/>
      <c r="TSL41" s="11"/>
      <c r="TSM41" s="11"/>
      <c r="TSN41" s="11"/>
      <c r="TSO41" s="11"/>
      <c r="TSP41" s="11"/>
      <c r="TSQ41" s="11"/>
      <c r="TSR41" s="11"/>
      <c r="TSS41" s="11"/>
      <c r="TST41" s="11"/>
      <c r="TSU41" s="11"/>
      <c r="TSV41" s="11"/>
      <c r="TSW41" s="11"/>
      <c r="TSX41" s="11"/>
      <c r="TSY41" s="11"/>
      <c r="TSZ41" s="11"/>
      <c r="TTA41" s="11"/>
      <c r="TTB41" s="11"/>
      <c r="TTC41" s="11"/>
      <c r="TTD41" s="11"/>
      <c r="TTE41" s="11"/>
      <c r="TTF41" s="11"/>
      <c r="TTG41" s="11"/>
      <c r="TTH41" s="11"/>
      <c r="TTI41" s="11"/>
      <c r="TTJ41" s="11"/>
      <c r="TTK41" s="11"/>
      <c r="TTL41" s="11"/>
      <c r="TTM41" s="11"/>
      <c r="TTN41" s="11"/>
      <c r="TTO41" s="11"/>
      <c r="TTP41" s="11"/>
      <c r="TTQ41" s="11"/>
      <c r="TTR41" s="11"/>
      <c r="TTS41" s="11"/>
      <c r="TTT41" s="11"/>
      <c r="TTU41" s="11"/>
      <c r="TTV41" s="11"/>
      <c r="TTW41" s="11"/>
      <c r="TTX41" s="11"/>
      <c r="TTY41" s="11"/>
      <c r="TTZ41" s="11"/>
      <c r="TUA41" s="11"/>
      <c r="TUB41" s="11"/>
      <c r="TUC41" s="11"/>
      <c r="TUD41" s="11"/>
      <c r="TUE41" s="11"/>
      <c r="TUF41" s="11"/>
      <c r="TUG41" s="11"/>
      <c r="TUH41" s="11"/>
      <c r="TUI41" s="11"/>
      <c r="TUJ41" s="11"/>
      <c r="TUK41" s="11"/>
      <c r="TUL41" s="11"/>
      <c r="TUM41" s="11"/>
      <c r="TUN41" s="11"/>
      <c r="TUO41" s="11"/>
      <c r="TUP41" s="11"/>
      <c r="TUQ41" s="11"/>
      <c r="TUR41" s="11"/>
      <c r="TUS41" s="11"/>
      <c r="TUT41" s="11"/>
      <c r="TUU41" s="11"/>
      <c r="TUV41" s="11"/>
      <c r="TUW41" s="11"/>
      <c r="TUX41" s="11"/>
      <c r="TUY41" s="11"/>
      <c r="TUZ41" s="11"/>
      <c r="TVA41" s="11"/>
      <c r="TVB41" s="11"/>
      <c r="TVC41" s="11"/>
      <c r="TVD41" s="11"/>
      <c r="TVE41" s="11"/>
      <c r="TVF41" s="11"/>
      <c r="TVG41" s="11"/>
      <c r="TVH41" s="11"/>
      <c r="TVI41" s="11"/>
      <c r="TVJ41" s="11"/>
      <c r="TVK41" s="11"/>
      <c r="TVL41" s="11"/>
      <c r="TVM41" s="11"/>
      <c r="TVN41" s="11"/>
      <c r="TVO41" s="11"/>
      <c r="TVP41" s="11"/>
      <c r="TVQ41" s="11"/>
      <c r="TVR41" s="11"/>
      <c r="TVS41" s="11"/>
      <c r="TVT41" s="11"/>
      <c r="TVU41" s="11"/>
      <c r="TVV41" s="11"/>
      <c r="TVW41" s="11"/>
      <c r="TVX41" s="11"/>
      <c r="TVY41" s="11"/>
      <c r="TVZ41" s="11"/>
      <c r="TWA41" s="11"/>
      <c r="TWB41" s="11"/>
      <c r="TWC41" s="11"/>
      <c r="TWD41" s="11"/>
      <c r="TWE41" s="11"/>
      <c r="TWF41" s="11"/>
      <c r="TWG41" s="11"/>
      <c r="TWH41" s="11"/>
      <c r="TWI41" s="11"/>
      <c r="TWJ41" s="11"/>
      <c r="TWK41" s="11"/>
      <c r="TWL41" s="11"/>
      <c r="TWM41" s="11"/>
      <c r="TWN41" s="11"/>
      <c r="TWO41" s="11"/>
      <c r="TWP41" s="11"/>
      <c r="TWQ41" s="11"/>
      <c r="TWR41" s="11"/>
      <c r="TWS41" s="11"/>
      <c r="TWT41" s="11"/>
      <c r="TWU41" s="11"/>
      <c r="TWV41" s="11"/>
      <c r="TWW41" s="11"/>
      <c r="TWX41" s="11"/>
      <c r="TWY41" s="11"/>
      <c r="TWZ41" s="11"/>
      <c r="TXA41" s="11"/>
      <c r="TXB41" s="11"/>
      <c r="TXC41" s="11"/>
      <c r="TXD41" s="11"/>
      <c r="TXE41" s="11"/>
      <c r="TXF41" s="11"/>
      <c r="TXG41" s="11"/>
      <c r="TXH41" s="11"/>
      <c r="TXI41" s="11"/>
      <c r="TXJ41" s="11"/>
      <c r="TXK41" s="11"/>
      <c r="TXL41" s="11"/>
      <c r="TXM41" s="11"/>
      <c r="TXN41" s="11"/>
      <c r="TXO41" s="11"/>
      <c r="TXP41" s="11"/>
      <c r="TXQ41" s="11"/>
      <c r="TXR41" s="11"/>
      <c r="TXS41" s="11"/>
      <c r="TXT41" s="11"/>
      <c r="TXU41" s="11"/>
      <c r="TXV41" s="11"/>
      <c r="TXW41" s="11"/>
      <c r="TXX41" s="11"/>
      <c r="TXY41" s="11"/>
      <c r="TXZ41" s="11"/>
      <c r="TYA41" s="11"/>
      <c r="TYB41" s="11"/>
      <c r="TYC41" s="11"/>
      <c r="TYD41" s="11"/>
      <c r="TYE41" s="11"/>
      <c r="TYF41" s="11"/>
      <c r="TYG41" s="11"/>
      <c r="TYH41" s="11"/>
      <c r="TYI41" s="11"/>
      <c r="TYJ41" s="11"/>
      <c r="TYK41" s="11"/>
      <c r="TYL41" s="11"/>
      <c r="TYM41" s="11"/>
      <c r="TYN41" s="11"/>
      <c r="TYO41" s="11"/>
      <c r="TYP41" s="11"/>
      <c r="TYQ41" s="11"/>
      <c r="TYR41" s="11"/>
      <c r="TYS41" s="11"/>
      <c r="TYT41" s="11"/>
      <c r="TYU41" s="11"/>
      <c r="TYV41" s="11"/>
      <c r="TYW41" s="11"/>
      <c r="TYX41" s="11"/>
      <c r="TYY41" s="11"/>
      <c r="TYZ41" s="11"/>
      <c r="TZA41" s="11"/>
      <c r="TZB41" s="11"/>
      <c r="TZC41" s="11"/>
      <c r="TZD41" s="11"/>
      <c r="TZE41" s="11"/>
      <c r="TZF41" s="11"/>
      <c r="TZG41" s="11"/>
      <c r="TZH41" s="11"/>
      <c r="TZI41" s="11"/>
      <c r="TZJ41" s="11"/>
      <c r="TZK41" s="11"/>
      <c r="TZL41" s="11"/>
      <c r="TZM41" s="11"/>
      <c r="TZN41" s="11"/>
      <c r="TZO41" s="11"/>
      <c r="TZP41" s="11"/>
      <c r="TZQ41" s="11"/>
      <c r="TZR41" s="11"/>
      <c r="TZS41" s="11"/>
      <c r="TZT41" s="11"/>
      <c r="TZU41" s="11"/>
      <c r="TZV41" s="11"/>
      <c r="TZW41" s="11"/>
      <c r="TZX41" s="11"/>
      <c r="TZY41" s="11"/>
      <c r="TZZ41" s="11"/>
      <c r="UAA41" s="11"/>
      <c r="UAB41" s="11"/>
      <c r="UAC41" s="11"/>
      <c r="UAD41" s="11"/>
      <c r="UAE41" s="11"/>
      <c r="UAF41" s="11"/>
      <c r="UAG41" s="11"/>
      <c r="UAH41" s="11"/>
      <c r="UAI41" s="11"/>
      <c r="UAJ41" s="11"/>
      <c r="UAK41" s="11"/>
      <c r="UAL41" s="11"/>
      <c r="UAM41" s="11"/>
      <c r="UAN41" s="11"/>
      <c r="UAO41" s="11"/>
      <c r="UAP41" s="11"/>
      <c r="UAQ41" s="11"/>
      <c r="UAR41" s="11"/>
      <c r="UAS41" s="11"/>
      <c r="UAT41" s="11"/>
      <c r="UAU41" s="11"/>
      <c r="UAV41" s="11"/>
      <c r="UAW41" s="11"/>
      <c r="UAX41" s="11"/>
      <c r="UAY41" s="11"/>
      <c r="UAZ41" s="11"/>
      <c r="UBA41" s="11"/>
      <c r="UBB41" s="11"/>
      <c r="UBC41" s="11"/>
      <c r="UBD41" s="11"/>
      <c r="UBE41" s="11"/>
      <c r="UBF41" s="11"/>
      <c r="UBG41" s="11"/>
      <c r="UBH41" s="11"/>
      <c r="UBI41" s="11"/>
      <c r="UBJ41" s="11"/>
      <c r="UBK41" s="11"/>
      <c r="UBL41" s="11"/>
      <c r="UBM41" s="11"/>
      <c r="UBN41" s="11"/>
      <c r="UBO41" s="11"/>
      <c r="UBP41" s="11"/>
      <c r="UBQ41" s="11"/>
      <c r="UBR41" s="11"/>
      <c r="UBS41" s="11"/>
      <c r="UBT41" s="11"/>
      <c r="UBU41" s="11"/>
      <c r="UBV41" s="11"/>
      <c r="UBW41" s="11"/>
      <c r="UBX41" s="11"/>
      <c r="UBY41" s="11"/>
      <c r="UBZ41" s="11"/>
      <c r="UCA41" s="11"/>
      <c r="UCB41" s="11"/>
      <c r="UCC41" s="11"/>
      <c r="UCD41" s="11"/>
      <c r="UCE41" s="11"/>
      <c r="UCF41" s="11"/>
      <c r="UCG41" s="11"/>
      <c r="UCH41" s="11"/>
      <c r="UCI41" s="11"/>
      <c r="UCJ41" s="11"/>
      <c r="UCK41" s="11"/>
      <c r="UCL41" s="11"/>
      <c r="UCM41" s="11"/>
      <c r="UCN41" s="11"/>
      <c r="UCO41" s="11"/>
      <c r="UCP41" s="11"/>
      <c r="UCQ41" s="11"/>
      <c r="UCR41" s="11"/>
      <c r="UCS41" s="11"/>
      <c r="UCT41" s="11"/>
      <c r="UCU41" s="11"/>
      <c r="UCV41" s="11"/>
      <c r="UCW41" s="11"/>
      <c r="UCX41" s="11"/>
      <c r="UCY41" s="11"/>
      <c r="UCZ41" s="11"/>
      <c r="UDA41" s="11"/>
      <c r="UDB41" s="11"/>
      <c r="UDC41" s="11"/>
      <c r="UDD41" s="11"/>
      <c r="UDE41" s="11"/>
      <c r="UDF41" s="11"/>
      <c r="UDG41" s="11"/>
      <c r="UDH41" s="11"/>
      <c r="UDI41" s="11"/>
      <c r="UDJ41" s="11"/>
      <c r="UDK41" s="11"/>
      <c r="UDL41" s="11"/>
      <c r="UDM41" s="11"/>
      <c r="UDN41" s="11"/>
      <c r="UDO41" s="11"/>
      <c r="UDP41" s="11"/>
      <c r="UDQ41" s="11"/>
      <c r="UDR41" s="11"/>
      <c r="UDS41" s="11"/>
      <c r="UDT41" s="11"/>
      <c r="UDU41" s="11"/>
      <c r="UDV41" s="11"/>
      <c r="UDW41" s="11"/>
      <c r="UDX41" s="11"/>
      <c r="UDY41" s="11"/>
      <c r="UDZ41" s="11"/>
      <c r="UEA41" s="11"/>
      <c r="UEB41" s="11"/>
      <c r="UEC41" s="11"/>
      <c r="UED41" s="11"/>
      <c r="UEE41" s="11"/>
      <c r="UEF41" s="11"/>
      <c r="UEG41" s="11"/>
      <c r="UEH41" s="11"/>
      <c r="UEI41" s="11"/>
      <c r="UEJ41" s="11"/>
      <c r="UEK41" s="11"/>
      <c r="UEL41" s="11"/>
      <c r="UEM41" s="11"/>
      <c r="UEN41" s="11"/>
      <c r="UEO41" s="11"/>
      <c r="UEP41" s="11"/>
      <c r="UEQ41" s="11"/>
      <c r="UER41" s="11"/>
      <c r="UES41" s="11"/>
      <c r="UET41" s="11"/>
      <c r="UEU41" s="11"/>
      <c r="UEV41" s="11"/>
      <c r="UEW41" s="11"/>
      <c r="UEX41" s="11"/>
      <c r="UEY41" s="11"/>
      <c r="UEZ41" s="11"/>
      <c r="UFA41" s="11"/>
      <c r="UFB41" s="11"/>
      <c r="UFC41" s="11"/>
      <c r="UFD41" s="11"/>
      <c r="UFE41" s="11"/>
      <c r="UFF41" s="11"/>
      <c r="UFG41" s="11"/>
      <c r="UFH41" s="11"/>
      <c r="UFI41" s="11"/>
      <c r="UFJ41" s="11"/>
      <c r="UFK41" s="11"/>
      <c r="UFL41" s="11"/>
      <c r="UFM41" s="11"/>
      <c r="UFN41" s="11"/>
      <c r="UFO41" s="11"/>
      <c r="UFP41" s="11"/>
      <c r="UFQ41" s="11"/>
      <c r="UFR41" s="11"/>
      <c r="UFS41" s="11"/>
      <c r="UFT41" s="11"/>
      <c r="UFU41" s="11"/>
      <c r="UFV41" s="11"/>
      <c r="UFW41" s="11"/>
      <c r="UFX41" s="11"/>
      <c r="UFY41" s="11"/>
      <c r="UFZ41" s="11"/>
      <c r="UGA41" s="11"/>
      <c r="UGB41" s="11"/>
      <c r="UGC41" s="11"/>
      <c r="UGD41" s="11"/>
      <c r="UGE41" s="11"/>
      <c r="UGF41" s="11"/>
      <c r="UGG41" s="11"/>
      <c r="UGH41" s="11"/>
      <c r="UGI41" s="11"/>
      <c r="UGJ41" s="11"/>
      <c r="UGK41" s="11"/>
      <c r="UGL41" s="11"/>
      <c r="UGM41" s="11"/>
      <c r="UGN41" s="11"/>
      <c r="UGO41" s="11"/>
      <c r="UGP41" s="11"/>
      <c r="UGQ41" s="11"/>
      <c r="UGR41" s="11"/>
      <c r="UGS41" s="11"/>
      <c r="UGT41" s="11"/>
      <c r="UGU41" s="11"/>
      <c r="UGV41" s="11"/>
      <c r="UGW41" s="11"/>
      <c r="UGX41" s="11"/>
      <c r="UGY41" s="11"/>
      <c r="UGZ41" s="11"/>
      <c r="UHA41" s="11"/>
      <c r="UHB41" s="11"/>
      <c r="UHC41" s="11"/>
      <c r="UHD41" s="11"/>
      <c r="UHE41" s="11"/>
      <c r="UHF41" s="11"/>
      <c r="UHG41" s="11"/>
      <c r="UHH41" s="11"/>
      <c r="UHI41" s="11"/>
      <c r="UHJ41" s="11"/>
      <c r="UHK41" s="11"/>
      <c r="UHL41" s="11"/>
      <c r="UHM41" s="11"/>
      <c r="UHN41" s="11"/>
      <c r="UHO41" s="11"/>
      <c r="UHP41" s="11"/>
      <c r="UHQ41" s="11"/>
      <c r="UHR41" s="11"/>
      <c r="UHS41" s="11"/>
      <c r="UHT41" s="11"/>
      <c r="UHU41" s="11"/>
      <c r="UHV41" s="11"/>
      <c r="UHW41" s="11"/>
      <c r="UHX41" s="11"/>
      <c r="UHY41" s="11"/>
      <c r="UHZ41" s="11"/>
      <c r="UIA41" s="11"/>
      <c r="UIB41" s="11"/>
      <c r="UIC41" s="11"/>
      <c r="UID41" s="11"/>
      <c r="UIE41" s="11"/>
      <c r="UIF41" s="11"/>
      <c r="UIG41" s="11"/>
      <c r="UIH41" s="11"/>
      <c r="UII41" s="11"/>
      <c r="UIJ41" s="11"/>
      <c r="UIK41" s="11"/>
      <c r="UIL41" s="11"/>
      <c r="UIM41" s="11"/>
      <c r="UIN41" s="11"/>
      <c r="UIO41" s="11"/>
      <c r="UIP41" s="11"/>
      <c r="UIQ41" s="11"/>
      <c r="UIR41" s="11"/>
      <c r="UIS41" s="11"/>
      <c r="UIT41" s="11"/>
      <c r="UIU41" s="11"/>
      <c r="UIV41" s="11"/>
      <c r="UIW41" s="11"/>
      <c r="UIX41" s="11"/>
      <c r="UIY41" s="11"/>
      <c r="UIZ41" s="11"/>
      <c r="UJA41" s="11"/>
      <c r="UJB41" s="11"/>
      <c r="UJC41" s="11"/>
      <c r="UJD41" s="11"/>
      <c r="UJE41" s="11"/>
      <c r="UJF41" s="11"/>
      <c r="UJG41" s="11"/>
      <c r="UJH41" s="11"/>
      <c r="UJI41" s="11"/>
      <c r="UJJ41" s="11"/>
      <c r="UJK41" s="11"/>
      <c r="UJL41" s="11"/>
      <c r="UJM41" s="11"/>
      <c r="UJN41" s="11"/>
      <c r="UJO41" s="11"/>
      <c r="UJP41" s="11"/>
      <c r="UJQ41" s="11"/>
      <c r="UJR41" s="11"/>
      <c r="UJS41" s="11"/>
      <c r="UJT41" s="11"/>
      <c r="UJU41" s="11"/>
      <c r="UJV41" s="11"/>
      <c r="UJW41" s="11"/>
      <c r="UJX41" s="11"/>
      <c r="UJY41" s="11"/>
      <c r="UJZ41" s="11"/>
      <c r="UKA41" s="11"/>
      <c r="UKB41" s="11"/>
      <c r="UKC41" s="11"/>
      <c r="UKD41" s="11"/>
      <c r="UKE41" s="11"/>
      <c r="UKF41" s="11"/>
      <c r="UKG41" s="11"/>
      <c r="UKH41" s="11"/>
      <c r="UKI41" s="11"/>
      <c r="UKJ41" s="11"/>
      <c r="UKK41" s="11"/>
      <c r="UKL41" s="11"/>
      <c r="UKM41" s="11"/>
      <c r="UKN41" s="11"/>
      <c r="UKO41" s="11"/>
      <c r="UKP41" s="11"/>
      <c r="UKQ41" s="11"/>
      <c r="UKR41" s="11"/>
      <c r="UKS41" s="11"/>
      <c r="UKT41" s="11"/>
      <c r="UKU41" s="11"/>
      <c r="UKV41" s="11"/>
      <c r="UKW41" s="11"/>
      <c r="UKX41" s="11"/>
      <c r="UKY41" s="11"/>
      <c r="UKZ41" s="11"/>
      <c r="ULA41" s="11"/>
      <c r="ULB41" s="11"/>
      <c r="ULC41" s="11"/>
      <c r="ULD41" s="11"/>
      <c r="ULE41" s="11"/>
      <c r="ULF41" s="11"/>
      <c r="ULG41" s="11"/>
      <c r="ULH41" s="11"/>
      <c r="ULI41" s="11"/>
      <c r="ULJ41" s="11"/>
      <c r="ULK41" s="11"/>
      <c r="ULL41" s="11"/>
      <c r="ULM41" s="11"/>
      <c r="ULN41" s="11"/>
      <c r="ULO41" s="11"/>
      <c r="ULP41" s="11"/>
      <c r="ULQ41" s="11"/>
      <c r="ULR41" s="11"/>
      <c r="ULS41" s="11"/>
      <c r="ULT41" s="11"/>
      <c r="ULU41" s="11"/>
      <c r="ULV41" s="11"/>
      <c r="ULW41" s="11"/>
      <c r="ULX41" s="11"/>
      <c r="ULY41" s="11"/>
      <c r="ULZ41" s="11"/>
      <c r="UMA41" s="11"/>
      <c r="UMB41" s="11"/>
      <c r="UMC41" s="11"/>
      <c r="UMD41" s="11"/>
      <c r="UME41" s="11"/>
      <c r="UMF41" s="11"/>
      <c r="UMG41" s="11"/>
      <c r="UMH41" s="11"/>
      <c r="UMI41" s="11"/>
      <c r="UMJ41" s="11"/>
      <c r="UMK41" s="11"/>
      <c r="UML41" s="11"/>
      <c r="UMM41" s="11"/>
      <c r="UMN41" s="11"/>
      <c r="UMO41" s="11"/>
      <c r="UMP41" s="11"/>
      <c r="UMQ41" s="11"/>
      <c r="UMR41" s="11"/>
      <c r="UMS41" s="11"/>
      <c r="UMT41" s="11"/>
      <c r="UMU41" s="11"/>
      <c r="UMV41" s="11"/>
      <c r="UMW41" s="11"/>
      <c r="UMX41" s="11"/>
      <c r="UMY41" s="11"/>
      <c r="UMZ41" s="11"/>
      <c r="UNA41" s="11"/>
      <c r="UNB41" s="11"/>
      <c r="UNC41" s="11"/>
      <c r="UND41" s="11"/>
      <c r="UNE41" s="11"/>
      <c r="UNF41" s="11"/>
      <c r="UNG41" s="11"/>
      <c r="UNH41" s="11"/>
      <c r="UNI41" s="11"/>
      <c r="UNJ41" s="11"/>
      <c r="UNK41" s="11"/>
      <c r="UNL41" s="11"/>
      <c r="UNM41" s="11"/>
      <c r="UNN41" s="11"/>
      <c r="UNO41" s="11"/>
      <c r="UNP41" s="11"/>
      <c r="UNQ41" s="11"/>
      <c r="UNR41" s="11"/>
      <c r="UNS41" s="11"/>
      <c r="UNT41" s="11"/>
      <c r="UNU41" s="11"/>
      <c r="UNV41" s="11"/>
      <c r="UNW41" s="11"/>
      <c r="UNX41" s="11"/>
      <c r="UNY41" s="11"/>
      <c r="UNZ41" s="11"/>
      <c r="UOA41" s="11"/>
      <c r="UOB41" s="11"/>
      <c r="UOC41" s="11"/>
      <c r="UOD41" s="11"/>
      <c r="UOE41" s="11"/>
      <c r="UOF41" s="11"/>
      <c r="UOG41" s="11"/>
      <c r="UOH41" s="11"/>
      <c r="UOI41" s="11"/>
      <c r="UOJ41" s="11"/>
      <c r="UOK41" s="11"/>
      <c r="UOL41" s="11"/>
      <c r="UOM41" s="11"/>
      <c r="UON41" s="11"/>
      <c r="UOO41" s="11"/>
      <c r="UOP41" s="11"/>
      <c r="UOQ41" s="11"/>
      <c r="UOR41" s="11"/>
      <c r="UOS41" s="11"/>
      <c r="UOT41" s="11"/>
      <c r="UOU41" s="11"/>
      <c r="UOV41" s="11"/>
      <c r="UOW41" s="11"/>
      <c r="UOX41" s="11"/>
      <c r="UOY41" s="11"/>
      <c r="UOZ41" s="11"/>
      <c r="UPA41" s="11"/>
      <c r="UPB41" s="11"/>
      <c r="UPC41" s="11"/>
      <c r="UPD41" s="11"/>
      <c r="UPE41" s="11"/>
      <c r="UPF41" s="11"/>
      <c r="UPG41" s="11"/>
      <c r="UPH41" s="11"/>
      <c r="UPI41" s="11"/>
      <c r="UPJ41" s="11"/>
      <c r="UPK41" s="11"/>
      <c r="UPL41" s="11"/>
      <c r="UPM41" s="11"/>
      <c r="UPN41" s="11"/>
      <c r="UPO41" s="11"/>
      <c r="UPP41" s="11"/>
      <c r="UPQ41" s="11"/>
      <c r="UPR41" s="11"/>
      <c r="UPS41" s="11"/>
      <c r="UPT41" s="11"/>
      <c r="UPU41" s="11"/>
      <c r="UPV41" s="11"/>
      <c r="UPW41" s="11"/>
      <c r="UPX41" s="11"/>
      <c r="UPY41" s="11"/>
      <c r="UPZ41" s="11"/>
      <c r="UQA41" s="11"/>
      <c r="UQB41" s="11"/>
      <c r="UQC41" s="11"/>
      <c r="UQD41" s="11"/>
      <c r="UQE41" s="11"/>
      <c r="UQF41" s="11"/>
      <c r="UQG41" s="11"/>
      <c r="UQH41" s="11"/>
      <c r="UQI41" s="11"/>
      <c r="UQJ41" s="11"/>
      <c r="UQK41" s="11"/>
      <c r="UQL41" s="11"/>
      <c r="UQM41" s="11"/>
      <c r="UQN41" s="11"/>
      <c r="UQO41" s="11"/>
      <c r="UQP41" s="11"/>
      <c r="UQQ41" s="11"/>
      <c r="UQR41" s="11"/>
      <c r="UQS41" s="11"/>
      <c r="UQT41" s="11"/>
      <c r="UQU41" s="11"/>
      <c r="UQV41" s="11"/>
      <c r="UQW41" s="11"/>
      <c r="UQX41" s="11"/>
      <c r="UQY41" s="11"/>
      <c r="UQZ41" s="11"/>
      <c r="URA41" s="11"/>
      <c r="URB41" s="11"/>
      <c r="URC41" s="11"/>
      <c r="URD41" s="11"/>
      <c r="URE41" s="11"/>
      <c r="URF41" s="11"/>
      <c r="URG41" s="11"/>
      <c r="URH41" s="11"/>
      <c r="URI41" s="11"/>
      <c r="URJ41" s="11"/>
      <c r="URK41" s="11"/>
      <c r="URL41" s="11"/>
      <c r="URM41" s="11"/>
      <c r="URN41" s="11"/>
      <c r="URO41" s="11"/>
      <c r="URP41" s="11"/>
      <c r="URQ41" s="11"/>
      <c r="URR41" s="11"/>
      <c r="URS41" s="11"/>
      <c r="URT41" s="11"/>
      <c r="URU41" s="11"/>
      <c r="URV41" s="11"/>
      <c r="URW41" s="11"/>
      <c r="URX41" s="11"/>
      <c r="URY41" s="11"/>
      <c r="URZ41" s="11"/>
      <c r="USA41" s="11"/>
      <c r="USB41" s="11"/>
      <c r="USC41" s="11"/>
      <c r="USD41" s="11"/>
      <c r="USE41" s="11"/>
      <c r="USF41" s="11"/>
      <c r="USG41" s="11"/>
      <c r="USH41" s="11"/>
      <c r="USI41" s="11"/>
      <c r="USJ41" s="11"/>
      <c r="USK41" s="11"/>
      <c r="USL41" s="11"/>
      <c r="USM41" s="11"/>
      <c r="USN41" s="11"/>
      <c r="USO41" s="11"/>
      <c r="USP41" s="11"/>
      <c r="USQ41" s="11"/>
      <c r="USR41" s="11"/>
      <c r="USS41" s="11"/>
      <c r="UST41" s="11"/>
      <c r="USU41" s="11"/>
      <c r="USV41" s="11"/>
      <c r="USW41" s="11"/>
      <c r="USX41" s="11"/>
      <c r="USY41" s="11"/>
      <c r="USZ41" s="11"/>
      <c r="UTA41" s="11"/>
      <c r="UTB41" s="11"/>
      <c r="UTC41" s="11"/>
      <c r="UTD41" s="11"/>
      <c r="UTE41" s="11"/>
      <c r="UTF41" s="11"/>
      <c r="UTG41" s="11"/>
      <c r="UTH41" s="11"/>
      <c r="UTI41" s="11"/>
      <c r="UTJ41" s="11"/>
      <c r="UTK41" s="11"/>
      <c r="UTL41" s="11"/>
      <c r="UTM41" s="11"/>
      <c r="UTN41" s="11"/>
      <c r="UTO41" s="11"/>
      <c r="UTP41" s="11"/>
      <c r="UTQ41" s="11"/>
      <c r="UTR41" s="11"/>
      <c r="UTS41" s="11"/>
      <c r="UTT41" s="11"/>
      <c r="UTU41" s="11"/>
      <c r="UTV41" s="11"/>
      <c r="UTW41" s="11"/>
      <c r="UTX41" s="11"/>
      <c r="UTY41" s="11"/>
      <c r="UTZ41" s="11"/>
      <c r="UUA41" s="11"/>
      <c r="UUB41" s="11"/>
      <c r="UUC41" s="11"/>
      <c r="UUD41" s="11"/>
      <c r="UUE41" s="11"/>
      <c r="UUF41" s="11"/>
      <c r="UUG41" s="11"/>
      <c r="UUH41" s="11"/>
      <c r="UUI41" s="11"/>
      <c r="UUJ41" s="11"/>
      <c r="UUK41" s="11"/>
      <c r="UUL41" s="11"/>
      <c r="UUM41" s="11"/>
      <c r="UUN41" s="11"/>
      <c r="UUO41" s="11"/>
      <c r="UUP41" s="11"/>
      <c r="UUQ41" s="11"/>
      <c r="UUR41" s="11"/>
      <c r="UUS41" s="11"/>
      <c r="UUT41" s="11"/>
      <c r="UUU41" s="11"/>
      <c r="UUV41" s="11"/>
      <c r="UUW41" s="11"/>
      <c r="UUX41" s="11"/>
      <c r="UUY41" s="11"/>
      <c r="UUZ41" s="11"/>
      <c r="UVA41" s="11"/>
      <c r="UVB41" s="11"/>
      <c r="UVC41" s="11"/>
      <c r="UVD41" s="11"/>
      <c r="UVE41" s="11"/>
      <c r="UVF41" s="11"/>
      <c r="UVG41" s="11"/>
      <c r="UVH41" s="11"/>
      <c r="UVI41" s="11"/>
      <c r="UVJ41" s="11"/>
      <c r="UVK41" s="11"/>
      <c r="UVL41" s="11"/>
      <c r="UVM41" s="11"/>
      <c r="UVN41" s="11"/>
      <c r="UVO41" s="11"/>
      <c r="UVP41" s="11"/>
      <c r="UVQ41" s="11"/>
      <c r="UVR41" s="11"/>
      <c r="UVS41" s="11"/>
      <c r="UVT41" s="11"/>
      <c r="UVU41" s="11"/>
      <c r="UVV41" s="11"/>
      <c r="UVW41" s="11"/>
      <c r="UVX41" s="11"/>
      <c r="UVY41" s="11"/>
      <c r="UVZ41" s="11"/>
      <c r="UWA41" s="11"/>
      <c r="UWB41" s="11"/>
      <c r="UWC41" s="11"/>
      <c r="UWD41" s="11"/>
      <c r="UWE41" s="11"/>
      <c r="UWF41" s="11"/>
      <c r="UWG41" s="11"/>
      <c r="UWH41" s="11"/>
      <c r="UWI41" s="11"/>
      <c r="UWJ41" s="11"/>
      <c r="UWK41" s="11"/>
      <c r="UWL41" s="11"/>
      <c r="UWM41" s="11"/>
      <c r="UWN41" s="11"/>
      <c r="UWO41" s="11"/>
      <c r="UWP41" s="11"/>
      <c r="UWQ41" s="11"/>
      <c r="UWR41" s="11"/>
      <c r="UWS41" s="11"/>
      <c r="UWT41" s="11"/>
      <c r="UWU41" s="11"/>
      <c r="UWV41" s="11"/>
      <c r="UWW41" s="11"/>
      <c r="UWX41" s="11"/>
      <c r="UWY41" s="11"/>
      <c r="UWZ41" s="11"/>
      <c r="UXA41" s="11"/>
      <c r="UXB41" s="11"/>
      <c r="UXC41" s="11"/>
      <c r="UXD41" s="11"/>
      <c r="UXE41" s="11"/>
      <c r="UXF41" s="11"/>
      <c r="UXG41" s="11"/>
      <c r="UXH41" s="11"/>
      <c r="UXI41" s="11"/>
      <c r="UXJ41" s="11"/>
      <c r="UXK41" s="11"/>
      <c r="UXL41" s="11"/>
      <c r="UXM41" s="11"/>
      <c r="UXN41" s="11"/>
      <c r="UXO41" s="11"/>
      <c r="UXP41" s="11"/>
      <c r="UXQ41" s="11"/>
      <c r="UXR41" s="11"/>
      <c r="UXS41" s="11"/>
      <c r="UXT41" s="11"/>
      <c r="UXU41" s="11"/>
      <c r="UXV41" s="11"/>
      <c r="UXW41" s="11"/>
      <c r="UXX41" s="11"/>
      <c r="UXY41" s="11"/>
      <c r="UXZ41" s="11"/>
      <c r="UYA41" s="11"/>
      <c r="UYB41" s="11"/>
      <c r="UYC41" s="11"/>
      <c r="UYD41" s="11"/>
      <c r="UYE41" s="11"/>
      <c r="UYF41" s="11"/>
      <c r="UYG41" s="11"/>
      <c r="UYH41" s="11"/>
      <c r="UYI41" s="11"/>
      <c r="UYJ41" s="11"/>
      <c r="UYK41" s="11"/>
      <c r="UYL41" s="11"/>
      <c r="UYM41" s="11"/>
      <c r="UYN41" s="11"/>
      <c r="UYO41" s="11"/>
      <c r="UYP41" s="11"/>
      <c r="UYQ41" s="11"/>
      <c r="UYR41" s="11"/>
      <c r="UYS41" s="11"/>
      <c r="UYT41" s="11"/>
      <c r="UYU41" s="11"/>
      <c r="UYV41" s="11"/>
      <c r="UYW41" s="11"/>
      <c r="UYX41" s="11"/>
      <c r="UYY41" s="11"/>
      <c r="UYZ41" s="11"/>
      <c r="UZA41" s="11"/>
      <c r="UZB41" s="11"/>
      <c r="UZC41" s="11"/>
      <c r="UZD41" s="11"/>
      <c r="UZE41" s="11"/>
      <c r="UZF41" s="11"/>
      <c r="UZG41" s="11"/>
      <c r="UZH41" s="11"/>
      <c r="UZI41" s="11"/>
      <c r="UZJ41" s="11"/>
      <c r="UZK41" s="11"/>
      <c r="UZL41" s="11"/>
      <c r="UZM41" s="11"/>
      <c r="UZN41" s="11"/>
      <c r="UZO41" s="11"/>
      <c r="UZP41" s="11"/>
      <c r="UZQ41" s="11"/>
      <c r="UZR41" s="11"/>
      <c r="UZS41" s="11"/>
      <c r="UZT41" s="11"/>
      <c r="UZU41" s="11"/>
      <c r="UZV41" s="11"/>
      <c r="UZW41" s="11"/>
      <c r="UZX41" s="11"/>
      <c r="UZY41" s="11"/>
      <c r="UZZ41" s="11"/>
      <c r="VAA41" s="11"/>
      <c r="VAB41" s="11"/>
      <c r="VAC41" s="11"/>
      <c r="VAD41" s="11"/>
      <c r="VAE41" s="11"/>
      <c r="VAF41" s="11"/>
      <c r="VAG41" s="11"/>
      <c r="VAH41" s="11"/>
      <c r="VAI41" s="11"/>
      <c r="VAJ41" s="11"/>
      <c r="VAK41" s="11"/>
      <c r="VAL41" s="11"/>
      <c r="VAM41" s="11"/>
      <c r="VAN41" s="11"/>
      <c r="VAO41" s="11"/>
      <c r="VAP41" s="11"/>
      <c r="VAQ41" s="11"/>
      <c r="VAR41" s="11"/>
      <c r="VAS41" s="11"/>
      <c r="VAT41" s="11"/>
      <c r="VAU41" s="11"/>
      <c r="VAV41" s="11"/>
      <c r="VAW41" s="11"/>
      <c r="VAX41" s="11"/>
      <c r="VAY41" s="11"/>
      <c r="VAZ41" s="11"/>
      <c r="VBA41" s="11"/>
      <c r="VBB41" s="11"/>
      <c r="VBC41" s="11"/>
      <c r="VBD41" s="11"/>
      <c r="VBE41" s="11"/>
      <c r="VBF41" s="11"/>
      <c r="VBG41" s="11"/>
      <c r="VBH41" s="11"/>
      <c r="VBI41" s="11"/>
      <c r="VBJ41" s="11"/>
      <c r="VBK41" s="11"/>
      <c r="VBL41" s="11"/>
      <c r="VBM41" s="11"/>
      <c r="VBN41" s="11"/>
      <c r="VBO41" s="11"/>
      <c r="VBP41" s="11"/>
      <c r="VBQ41" s="11"/>
      <c r="VBR41" s="11"/>
      <c r="VBS41" s="11"/>
      <c r="VBT41" s="11"/>
      <c r="VBU41" s="11"/>
      <c r="VBV41" s="11"/>
      <c r="VBW41" s="11"/>
      <c r="VBX41" s="11"/>
      <c r="VBY41" s="11"/>
      <c r="VBZ41" s="11"/>
      <c r="VCA41" s="11"/>
      <c r="VCB41" s="11"/>
      <c r="VCC41" s="11"/>
      <c r="VCD41" s="11"/>
      <c r="VCE41" s="11"/>
      <c r="VCF41" s="11"/>
      <c r="VCG41" s="11"/>
      <c r="VCH41" s="11"/>
      <c r="VCI41" s="11"/>
      <c r="VCJ41" s="11"/>
      <c r="VCK41" s="11"/>
      <c r="VCL41" s="11"/>
      <c r="VCM41" s="11"/>
      <c r="VCN41" s="11"/>
      <c r="VCO41" s="11"/>
      <c r="VCP41" s="11"/>
      <c r="VCQ41" s="11"/>
      <c r="VCR41" s="11"/>
      <c r="VCS41" s="11"/>
      <c r="VCT41" s="11"/>
      <c r="VCU41" s="11"/>
      <c r="VCV41" s="11"/>
      <c r="VCW41" s="11"/>
      <c r="VCX41" s="11"/>
      <c r="VCY41" s="11"/>
      <c r="VCZ41" s="11"/>
      <c r="VDA41" s="11"/>
      <c r="VDB41" s="11"/>
      <c r="VDC41" s="11"/>
      <c r="VDD41" s="11"/>
      <c r="VDE41" s="11"/>
      <c r="VDF41" s="11"/>
      <c r="VDG41" s="11"/>
      <c r="VDH41" s="11"/>
      <c r="VDI41" s="11"/>
      <c r="VDJ41" s="11"/>
      <c r="VDK41" s="11"/>
      <c r="VDL41" s="11"/>
      <c r="VDM41" s="11"/>
      <c r="VDN41" s="11"/>
      <c r="VDO41" s="11"/>
      <c r="VDP41" s="11"/>
      <c r="VDQ41" s="11"/>
      <c r="VDR41" s="11"/>
      <c r="VDS41" s="11"/>
      <c r="VDT41" s="11"/>
      <c r="VDU41" s="11"/>
      <c r="VDV41" s="11"/>
      <c r="VDW41" s="11"/>
      <c r="VDX41" s="11"/>
      <c r="VDY41" s="11"/>
      <c r="VDZ41" s="11"/>
      <c r="VEA41" s="11"/>
      <c r="VEB41" s="11"/>
      <c r="VEC41" s="11"/>
      <c r="VED41" s="11"/>
      <c r="VEE41" s="11"/>
      <c r="VEF41" s="11"/>
      <c r="VEG41" s="11"/>
      <c r="VEH41" s="11"/>
      <c r="VEI41" s="11"/>
      <c r="VEJ41" s="11"/>
      <c r="VEK41" s="11"/>
      <c r="VEL41" s="11"/>
      <c r="VEM41" s="11"/>
      <c r="VEN41" s="11"/>
      <c r="VEO41" s="11"/>
      <c r="VEP41" s="11"/>
      <c r="VEQ41" s="11"/>
      <c r="VER41" s="11"/>
      <c r="VES41" s="11"/>
      <c r="VET41" s="11"/>
      <c r="VEU41" s="11"/>
      <c r="VEV41" s="11"/>
      <c r="VEW41" s="11"/>
      <c r="VEX41" s="11"/>
      <c r="VEY41" s="11"/>
      <c r="VEZ41" s="11"/>
      <c r="VFA41" s="11"/>
      <c r="VFB41" s="11"/>
      <c r="VFC41" s="11"/>
      <c r="VFD41" s="11"/>
      <c r="VFE41" s="11"/>
      <c r="VFF41" s="11"/>
      <c r="VFG41" s="11"/>
      <c r="VFH41" s="11"/>
      <c r="VFI41" s="11"/>
      <c r="VFJ41" s="11"/>
      <c r="VFK41" s="11"/>
      <c r="VFL41" s="11"/>
      <c r="VFM41" s="11"/>
      <c r="VFN41" s="11"/>
      <c r="VFO41" s="11"/>
      <c r="VFP41" s="11"/>
      <c r="VFQ41" s="11"/>
      <c r="VFR41" s="11"/>
      <c r="VFS41" s="11"/>
      <c r="VFT41" s="11"/>
      <c r="VFU41" s="11"/>
      <c r="VFV41" s="11"/>
      <c r="VFW41" s="11"/>
      <c r="VFX41" s="11"/>
      <c r="VFY41" s="11"/>
      <c r="VFZ41" s="11"/>
      <c r="VGA41" s="11"/>
      <c r="VGB41" s="11"/>
      <c r="VGC41" s="11"/>
      <c r="VGD41" s="11"/>
      <c r="VGE41" s="11"/>
      <c r="VGF41" s="11"/>
      <c r="VGG41" s="11"/>
      <c r="VGH41" s="11"/>
      <c r="VGI41" s="11"/>
      <c r="VGJ41" s="11"/>
      <c r="VGK41" s="11"/>
      <c r="VGL41" s="11"/>
      <c r="VGM41" s="11"/>
      <c r="VGN41" s="11"/>
      <c r="VGO41" s="11"/>
      <c r="VGP41" s="11"/>
      <c r="VGQ41" s="11"/>
      <c r="VGR41" s="11"/>
      <c r="VGS41" s="11"/>
      <c r="VGT41" s="11"/>
      <c r="VGU41" s="11"/>
      <c r="VGV41" s="11"/>
      <c r="VGW41" s="11"/>
      <c r="VGX41" s="11"/>
      <c r="VGY41" s="11"/>
      <c r="VGZ41" s="11"/>
      <c r="VHA41" s="11"/>
      <c r="VHB41" s="11"/>
      <c r="VHC41" s="11"/>
      <c r="VHD41" s="11"/>
      <c r="VHE41" s="11"/>
      <c r="VHF41" s="11"/>
      <c r="VHG41" s="11"/>
      <c r="VHH41" s="11"/>
      <c r="VHI41" s="11"/>
      <c r="VHJ41" s="11"/>
      <c r="VHK41" s="11"/>
      <c r="VHL41" s="11"/>
      <c r="VHM41" s="11"/>
      <c r="VHN41" s="11"/>
      <c r="VHO41" s="11"/>
      <c r="VHP41" s="11"/>
      <c r="VHQ41" s="11"/>
      <c r="VHR41" s="11"/>
      <c r="VHS41" s="11"/>
      <c r="VHT41" s="11"/>
      <c r="VHU41" s="11"/>
      <c r="VHV41" s="11"/>
      <c r="VHW41" s="11"/>
      <c r="VHX41" s="11"/>
      <c r="VHY41" s="11"/>
      <c r="VHZ41" s="11"/>
      <c r="VIA41" s="11"/>
      <c r="VIB41" s="11"/>
      <c r="VIC41" s="11"/>
      <c r="VID41" s="11"/>
      <c r="VIE41" s="11"/>
      <c r="VIF41" s="11"/>
      <c r="VIG41" s="11"/>
      <c r="VIH41" s="11"/>
      <c r="VII41" s="11"/>
      <c r="VIJ41" s="11"/>
      <c r="VIK41" s="11"/>
      <c r="VIL41" s="11"/>
      <c r="VIM41" s="11"/>
      <c r="VIN41" s="11"/>
      <c r="VIO41" s="11"/>
      <c r="VIP41" s="11"/>
      <c r="VIQ41" s="11"/>
      <c r="VIR41" s="11"/>
      <c r="VIS41" s="11"/>
      <c r="VIT41" s="11"/>
      <c r="VIU41" s="11"/>
      <c r="VIV41" s="11"/>
      <c r="VIW41" s="11"/>
      <c r="VIX41" s="11"/>
      <c r="VIY41" s="11"/>
      <c r="VIZ41" s="11"/>
      <c r="VJA41" s="11"/>
      <c r="VJB41" s="11"/>
      <c r="VJC41" s="11"/>
      <c r="VJD41" s="11"/>
      <c r="VJE41" s="11"/>
      <c r="VJF41" s="11"/>
      <c r="VJG41" s="11"/>
      <c r="VJH41" s="11"/>
      <c r="VJI41" s="11"/>
      <c r="VJJ41" s="11"/>
      <c r="VJK41" s="11"/>
      <c r="VJL41" s="11"/>
      <c r="VJM41" s="11"/>
      <c r="VJN41" s="11"/>
      <c r="VJO41" s="11"/>
      <c r="VJP41" s="11"/>
      <c r="VJQ41" s="11"/>
      <c r="VJR41" s="11"/>
      <c r="VJS41" s="11"/>
      <c r="VJT41" s="11"/>
      <c r="VJU41" s="11"/>
      <c r="VJV41" s="11"/>
      <c r="VJW41" s="11"/>
      <c r="VJX41" s="11"/>
      <c r="VJY41" s="11"/>
      <c r="VJZ41" s="11"/>
      <c r="VKA41" s="11"/>
      <c r="VKB41" s="11"/>
      <c r="VKC41" s="11"/>
      <c r="VKD41" s="11"/>
      <c r="VKE41" s="11"/>
      <c r="VKF41" s="11"/>
      <c r="VKG41" s="11"/>
      <c r="VKH41" s="11"/>
      <c r="VKI41" s="11"/>
      <c r="VKJ41" s="11"/>
      <c r="VKK41" s="11"/>
      <c r="VKL41" s="11"/>
      <c r="VKM41" s="11"/>
      <c r="VKN41" s="11"/>
      <c r="VKO41" s="11"/>
      <c r="VKP41" s="11"/>
      <c r="VKQ41" s="11"/>
      <c r="VKR41" s="11"/>
      <c r="VKS41" s="11"/>
      <c r="VKT41" s="11"/>
      <c r="VKU41" s="11"/>
      <c r="VKV41" s="11"/>
      <c r="VKW41" s="11"/>
      <c r="VKX41" s="11"/>
      <c r="VKY41" s="11"/>
      <c r="VKZ41" s="11"/>
      <c r="VLA41" s="11"/>
      <c r="VLB41" s="11"/>
      <c r="VLC41" s="11"/>
      <c r="VLD41" s="11"/>
      <c r="VLE41" s="11"/>
      <c r="VLF41" s="11"/>
      <c r="VLG41" s="11"/>
      <c r="VLH41" s="11"/>
      <c r="VLI41" s="11"/>
      <c r="VLJ41" s="11"/>
      <c r="VLK41" s="11"/>
      <c r="VLL41" s="11"/>
      <c r="VLM41" s="11"/>
      <c r="VLN41" s="11"/>
      <c r="VLO41" s="11"/>
      <c r="VLP41" s="11"/>
      <c r="VLQ41" s="11"/>
      <c r="VLR41" s="11"/>
      <c r="VLS41" s="11"/>
      <c r="VLT41" s="11"/>
      <c r="VLU41" s="11"/>
      <c r="VLV41" s="11"/>
      <c r="VLW41" s="11"/>
      <c r="VLX41" s="11"/>
      <c r="VLY41" s="11"/>
      <c r="VLZ41" s="11"/>
      <c r="VMA41" s="11"/>
      <c r="VMB41" s="11"/>
      <c r="VMC41" s="11"/>
      <c r="VMD41" s="11"/>
      <c r="VME41" s="11"/>
      <c r="VMF41" s="11"/>
      <c r="VMG41" s="11"/>
      <c r="VMH41" s="11"/>
      <c r="VMI41" s="11"/>
      <c r="VMJ41" s="11"/>
      <c r="VMK41" s="11"/>
      <c r="VML41" s="11"/>
      <c r="VMM41" s="11"/>
      <c r="VMN41" s="11"/>
      <c r="VMO41" s="11"/>
      <c r="VMP41" s="11"/>
      <c r="VMQ41" s="11"/>
      <c r="VMR41" s="11"/>
      <c r="VMS41" s="11"/>
      <c r="VMT41" s="11"/>
      <c r="VMU41" s="11"/>
      <c r="VMV41" s="11"/>
      <c r="VMW41" s="11"/>
      <c r="VMX41" s="11"/>
      <c r="VMY41" s="11"/>
      <c r="VMZ41" s="11"/>
      <c r="VNA41" s="11"/>
      <c r="VNB41" s="11"/>
      <c r="VNC41" s="11"/>
      <c r="VND41" s="11"/>
      <c r="VNE41" s="11"/>
      <c r="VNF41" s="11"/>
      <c r="VNG41" s="11"/>
      <c r="VNH41" s="11"/>
      <c r="VNI41" s="11"/>
      <c r="VNJ41" s="11"/>
      <c r="VNK41" s="11"/>
      <c r="VNL41" s="11"/>
      <c r="VNM41" s="11"/>
      <c r="VNN41" s="11"/>
      <c r="VNO41" s="11"/>
      <c r="VNP41" s="11"/>
      <c r="VNQ41" s="11"/>
      <c r="VNR41" s="11"/>
      <c r="VNS41" s="11"/>
      <c r="VNT41" s="11"/>
      <c r="VNU41" s="11"/>
      <c r="VNV41" s="11"/>
      <c r="VNW41" s="11"/>
      <c r="VNX41" s="11"/>
      <c r="VNY41" s="11"/>
      <c r="VNZ41" s="11"/>
      <c r="VOA41" s="11"/>
      <c r="VOB41" s="11"/>
      <c r="VOC41" s="11"/>
      <c r="VOD41" s="11"/>
      <c r="VOE41" s="11"/>
      <c r="VOF41" s="11"/>
      <c r="VOG41" s="11"/>
      <c r="VOH41" s="11"/>
      <c r="VOI41" s="11"/>
      <c r="VOJ41" s="11"/>
      <c r="VOK41" s="11"/>
      <c r="VOL41" s="11"/>
      <c r="VOM41" s="11"/>
      <c r="VON41" s="11"/>
      <c r="VOO41" s="11"/>
      <c r="VOP41" s="11"/>
      <c r="VOQ41" s="11"/>
      <c r="VOR41" s="11"/>
      <c r="VOS41" s="11"/>
      <c r="VOT41" s="11"/>
      <c r="VOU41" s="11"/>
      <c r="VOV41" s="11"/>
      <c r="VOW41" s="11"/>
      <c r="VOX41" s="11"/>
      <c r="VOY41" s="11"/>
      <c r="VOZ41" s="11"/>
      <c r="VPA41" s="11"/>
      <c r="VPB41" s="11"/>
      <c r="VPC41" s="11"/>
      <c r="VPD41" s="11"/>
      <c r="VPE41" s="11"/>
      <c r="VPF41" s="11"/>
      <c r="VPG41" s="11"/>
      <c r="VPH41" s="11"/>
      <c r="VPI41" s="11"/>
      <c r="VPJ41" s="11"/>
      <c r="VPK41" s="11"/>
      <c r="VPL41" s="11"/>
      <c r="VPM41" s="11"/>
      <c r="VPN41" s="11"/>
      <c r="VPO41" s="11"/>
      <c r="VPP41" s="11"/>
      <c r="VPQ41" s="11"/>
      <c r="VPR41" s="11"/>
      <c r="VPS41" s="11"/>
      <c r="VPT41" s="11"/>
      <c r="VPU41" s="11"/>
      <c r="VPV41" s="11"/>
      <c r="VPW41" s="11"/>
      <c r="VPX41" s="11"/>
      <c r="VPY41" s="11"/>
      <c r="VPZ41" s="11"/>
      <c r="VQA41" s="11"/>
      <c r="VQB41" s="11"/>
      <c r="VQC41" s="11"/>
      <c r="VQD41" s="11"/>
      <c r="VQE41" s="11"/>
      <c r="VQF41" s="11"/>
      <c r="VQG41" s="11"/>
      <c r="VQH41" s="11"/>
      <c r="VQI41" s="11"/>
      <c r="VQJ41" s="11"/>
      <c r="VQK41" s="11"/>
      <c r="VQL41" s="11"/>
      <c r="VQM41" s="11"/>
      <c r="VQN41" s="11"/>
      <c r="VQO41" s="11"/>
      <c r="VQP41" s="11"/>
      <c r="VQQ41" s="11"/>
      <c r="VQR41" s="11"/>
      <c r="VQS41" s="11"/>
      <c r="VQT41" s="11"/>
      <c r="VQU41" s="11"/>
      <c r="VQV41" s="11"/>
      <c r="VQW41" s="11"/>
      <c r="VQX41" s="11"/>
      <c r="VQY41" s="11"/>
      <c r="VQZ41" s="11"/>
      <c r="VRA41" s="11"/>
      <c r="VRB41" s="11"/>
      <c r="VRC41" s="11"/>
      <c r="VRD41" s="11"/>
      <c r="VRE41" s="11"/>
      <c r="VRF41" s="11"/>
      <c r="VRG41" s="11"/>
      <c r="VRH41" s="11"/>
      <c r="VRI41" s="11"/>
      <c r="VRJ41" s="11"/>
      <c r="VRK41" s="11"/>
      <c r="VRL41" s="11"/>
      <c r="VRM41" s="11"/>
      <c r="VRN41" s="11"/>
      <c r="VRO41" s="11"/>
      <c r="VRP41" s="11"/>
      <c r="VRQ41" s="11"/>
      <c r="VRR41" s="11"/>
      <c r="VRS41" s="11"/>
      <c r="VRT41" s="11"/>
      <c r="VRU41" s="11"/>
      <c r="VRV41" s="11"/>
      <c r="VRW41" s="11"/>
      <c r="VRX41" s="11"/>
      <c r="VRY41" s="11"/>
      <c r="VRZ41" s="11"/>
      <c r="VSA41" s="11"/>
      <c r="VSB41" s="11"/>
      <c r="VSC41" s="11"/>
      <c r="VSD41" s="11"/>
      <c r="VSE41" s="11"/>
      <c r="VSF41" s="11"/>
      <c r="VSG41" s="11"/>
      <c r="VSH41" s="11"/>
      <c r="VSI41" s="11"/>
      <c r="VSJ41" s="11"/>
      <c r="VSK41" s="11"/>
      <c r="VSL41" s="11"/>
      <c r="VSM41" s="11"/>
      <c r="VSN41" s="11"/>
      <c r="VSO41" s="11"/>
      <c r="VSP41" s="11"/>
      <c r="VSQ41" s="11"/>
      <c r="VSR41" s="11"/>
      <c r="VSS41" s="11"/>
      <c r="VST41" s="11"/>
      <c r="VSU41" s="11"/>
      <c r="VSV41" s="11"/>
      <c r="VSW41" s="11"/>
      <c r="VSX41" s="11"/>
      <c r="VSY41" s="11"/>
      <c r="VSZ41" s="11"/>
      <c r="VTA41" s="11"/>
      <c r="VTB41" s="11"/>
      <c r="VTC41" s="11"/>
      <c r="VTD41" s="11"/>
      <c r="VTE41" s="11"/>
      <c r="VTF41" s="11"/>
      <c r="VTG41" s="11"/>
      <c r="VTH41" s="11"/>
      <c r="VTI41" s="11"/>
      <c r="VTJ41" s="11"/>
      <c r="VTK41" s="11"/>
      <c r="VTL41" s="11"/>
      <c r="VTM41" s="11"/>
      <c r="VTN41" s="11"/>
      <c r="VTO41" s="11"/>
      <c r="VTP41" s="11"/>
      <c r="VTQ41" s="11"/>
      <c r="VTR41" s="11"/>
      <c r="VTS41" s="11"/>
      <c r="VTT41" s="11"/>
      <c r="VTU41" s="11"/>
      <c r="VTV41" s="11"/>
      <c r="VTW41" s="11"/>
      <c r="VTX41" s="11"/>
      <c r="VTY41" s="11"/>
      <c r="VTZ41" s="11"/>
      <c r="VUA41" s="11"/>
      <c r="VUB41" s="11"/>
      <c r="VUC41" s="11"/>
      <c r="VUD41" s="11"/>
      <c r="VUE41" s="11"/>
      <c r="VUF41" s="11"/>
      <c r="VUG41" s="11"/>
      <c r="VUH41" s="11"/>
      <c r="VUI41" s="11"/>
      <c r="VUJ41" s="11"/>
      <c r="VUK41" s="11"/>
      <c r="VUL41" s="11"/>
      <c r="VUM41" s="11"/>
      <c r="VUN41" s="11"/>
      <c r="VUO41" s="11"/>
      <c r="VUP41" s="11"/>
      <c r="VUQ41" s="11"/>
      <c r="VUR41" s="11"/>
      <c r="VUS41" s="11"/>
      <c r="VUT41" s="11"/>
      <c r="VUU41" s="11"/>
      <c r="VUV41" s="11"/>
      <c r="VUW41" s="11"/>
      <c r="VUX41" s="11"/>
      <c r="VUY41" s="11"/>
      <c r="VUZ41" s="11"/>
      <c r="VVA41" s="11"/>
      <c r="VVB41" s="11"/>
      <c r="VVC41" s="11"/>
      <c r="VVD41" s="11"/>
      <c r="VVE41" s="11"/>
      <c r="VVF41" s="11"/>
      <c r="VVG41" s="11"/>
      <c r="VVH41" s="11"/>
      <c r="VVI41" s="11"/>
      <c r="VVJ41" s="11"/>
      <c r="VVK41" s="11"/>
      <c r="VVL41" s="11"/>
      <c r="VVM41" s="11"/>
      <c r="VVN41" s="11"/>
      <c r="VVO41" s="11"/>
      <c r="VVP41" s="11"/>
      <c r="VVQ41" s="11"/>
      <c r="VVR41" s="11"/>
      <c r="VVS41" s="11"/>
      <c r="VVT41" s="11"/>
      <c r="VVU41" s="11"/>
      <c r="VVV41" s="11"/>
      <c r="VVW41" s="11"/>
      <c r="VVX41" s="11"/>
      <c r="VVY41" s="11"/>
      <c r="VVZ41" s="11"/>
      <c r="VWA41" s="11"/>
      <c r="VWB41" s="11"/>
      <c r="VWC41" s="11"/>
      <c r="VWD41" s="11"/>
      <c r="VWE41" s="11"/>
      <c r="VWF41" s="11"/>
      <c r="VWG41" s="11"/>
      <c r="VWH41" s="11"/>
      <c r="VWI41" s="11"/>
      <c r="VWJ41" s="11"/>
      <c r="VWK41" s="11"/>
      <c r="VWL41" s="11"/>
      <c r="VWM41" s="11"/>
      <c r="VWN41" s="11"/>
      <c r="VWO41" s="11"/>
      <c r="VWP41" s="11"/>
      <c r="VWQ41" s="11"/>
      <c r="VWR41" s="11"/>
      <c r="VWS41" s="11"/>
      <c r="VWT41" s="11"/>
      <c r="VWU41" s="11"/>
      <c r="VWV41" s="11"/>
      <c r="VWW41" s="11"/>
      <c r="VWX41" s="11"/>
      <c r="VWY41" s="11"/>
      <c r="VWZ41" s="11"/>
      <c r="VXA41" s="11"/>
      <c r="VXB41" s="11"/>
      <c r="VXC41" s="11"/>
      <c r="VXD41" s="11"/>
      <c r="VXE41" s="11"/>
      <c r="VXF41" s="11"/>
      <c r="VXG41" s="11"/>
      <c r="VXH41" s="11"/>
      <c r="VXI41" s="11"/>
      <c r="VXJ41" s="11"/>
      <c r="VXK41" s="11"/>
      <c r="VXL41" s="11"/>
      <c r="VXM41" s="11"/>
      <c r="VXN41" s="11"/>
      <c r="VXO41" s="11"/>
      <c r="VXP41" s="11"/>
      <c r="VXQ41" s="11"/>
      <c r="VXR41" s="11"/>
      <c r="VXS41" s="11"/>
      <c r="VXT41" s="11"/>
      <c r="VXU41" s="11"/>
      <c r="VXV41" s="11"/>
      <c r="VXW41" s="11"/>
      <c r="VXX41" s="11"/>
      <c r="VXY41" s="11"/>
      <c r="VXZ41" s="11"/>
      <c r="VYA41" s="11"/>
      <c r="VYB41" s="11"/>
      <c r="VYC41" s="11"/>
      <c r="VYD41" s="11"/>
      <c r="VYE41" s="11"/>
      <c r="VYF41" s="11"/>
      <c r="VYG41" s="11"/>
      <c r="VYH41" s="11"/>
      <c r="VYI41" s="11"/>
      <c r="VYJ41" s="11"/>
      <c r="VYK41" s="11"/>
      <c r="VYL41" s="11"/>
      <c r="VYM41" s="11"/>
      <c r="VYN41" s="11"/>
      <c r="VYO41" s="11"/>
      <c r="VYP41" s="11"/>
      <c r="VYQ41" s="11"/>
      <c r="VYR41" s="11"/>
      <c r="VYS41" s="11"/>
      <c r="VYT41" s="11"/>
      <c r="VYU41" s="11"/>
      <c r="VYV41" s="11"/>
      <c r="VYW41" s="11"/>
      <c r="VYX41" s="11"/>
      <c r="VYY41" s="11"/>
      <c r="VYZ41" s="11"/>
      <c r="VZA41" s="11"/>
      <c r="VZB41" s="11"/>
      <c r="VZC41" s="11"/>
      <c r="VZD41" s="11"/>
      <c r="VZE41" s="11"/>
      <c r="VZF41" s="11"/>
      <c r="VZG41" s="11"/>
      <c r="VZH41" s="11"/>
      <c r="VZI41" s="11"/>
      <c r="VZJ41" s="11"/>
      <c r="VZK41" s="11"/>
      <c r="VZL41" s="11"/>
      <c r="VZM41" s="11"/>
      <c r="VZN41" s="11"/>
      <c r="VZO41" s="11"/>
      <c r="VZP41" s="11"/>
      <c r="VZQ41" s="11"/>
      <c r="VZR41" s="11"/>
      <c r="VZS41" s="11"/>
      <c r="VZT41" s="11"/>
      <c r="VZU41" s="11"/>
      <c r="VZV41" s="11"/>
      <c r="VZW41" s="11"/>
      <c r="VZX41" s="11"/>
      <c r="VZY41" s="11"/>
      <c r="VZZ41" s="11"/>
      <c r="WAA41" s="11"/>
      <c r="WAB41" s="11"/>
      <c r="WAC41" s="11"/>
      <c r="WAD41" s="11"/>
      <c r="WAE41" s="11"/>
      <c r="WAF41" s="11"/>
      <c r="WAG41" s="11"/>
      <c r="WAH41" s="11"/>
      <c r="WAI41" s="11"/>
      <c r="WAJ41" s="11"/>
      <c r="WAK41" s="11"/>
      <c r="WAL41" s="11"/>
      <c r="WAM41" s="11"/>
      <c r="WAN41" s="11"/>
      <c r="WAO41" s="11"/>
      <c r="WAP41" s="11"/>
      <c r="WAQ41" s="11"/>
      <c r="WAR41" s="11"/>
      <c r="WAS41" s="11"/>
      <c r="WAT41" s="11"/>
      <c r="WAU41" s="11"/>
      <c r="WAV41" s="11"/>
      <c r="WAW41" s="11"/>
      <c r="WAX41" s="11"/>
      <c r="WAY41" s="11"/>
      <c r="WAZ41" s="11"/>
      <c r="WBA41" s="11"/>
      <c r="WBB41" s="11"/>
      <c r="WBC41" s="11"/>
      <c r="WBD41" s="11"/>
      <c r="WBE41" s="11"/>
      <c r="WBF41" s="11"/>
      <c r="WBG41" s="11"/>
      <c r="WBH41" s="11"/>
      <c r="WBI41" s="11"/>
      <c r="WBJ41" s="11"/>
      <c r="WBK41" s="11"/>
      <c r="WBL41" s="11"/>
      <c r="WBM41" s="11"/>
      <c r="WBN41" s="11"/>
      <c r="WBO41" s="11"/>
      <c r="WBP41" s="11"/>
      <c r="WBQ41" s="11"/>
      <c r="WBR41" s="11"/>
      <c r="WBS41" s="11"/>
      <c r="WBT41" s="11"/>
      <c r="WBU41" s="11"/>
      <c r="WBV41" s="11"/>
      <c r="WBW41" s="11"/>
      <c r="WBX41" s="11"/>
      <c r="WBY41" s="11"/>
      <c r="WBZ41" s="11"/>
      <c r="WCA41" s="11"/>
      <c r="WCB41" s="11"/>
      <c r="WCC41" s="11"/>
      <c r="WCD41" s="11"/>
      <c r="WCE41" s="11"/>
      <c r="WCF41" s="11"/>
      <c r="WCG41" s="11"/>
      <c r="WCH41" s="11"/>
      <c r="WCI41" s="11"/>
      <c r="WCJ41" s="11"/>
      <c r="WCK41" s="11"/>
      <c r="WCL41" s="11"/>
      <c r="WCM41" s="11"/>
      <c r="WCN41" s="11"/>
      <c r="WCO41" s="11"/>
      <c r="WCP41" s="11"/>
      <c r="WCQ41" s="11"/>
      <c r="WCR41" s="11"/>
      <c r="WCS41" s="11"/>
      <c r="WCT41" s="11"/>
      <c r="WCU41" s="11"/>
      <c r="WCV41" s="11"/>
      <c r="WCW41" s="11"/>
      <c r="WCX41" s="11"/>
      <c r="WCY41" s="11"/>
      <c r="WCZ41" s="11"/>
      <c r="WDA41" s="11"/>
      <c r="WDB41" s="11"/>
      <c r="WDC41" s="11"/>
      <c r="WDD41" s="11"/>
      <c r="WDE41" s="11"/>
      <c r="WDF41" s="11"/>
      <c r="WDG41" s="11"/>
      <c r="WDH41" s="11"/>
      <c r="WDI41" s="11"/>
      <c r="WDJ41" s="11"/>
      <c r="WDK41" s="11"/>
      <c r="WDL41" s="11"/>
      <c r="WDM41" s="11"/>
      <c r="WDN41" s="11"/>
      <c r="WDO41" s="11"/>
      <c r="WDP41" s="11"/>
      <c r="WDQ41" s="11"/>
      <c r="WDR41" s="11"/>
      <c r="WDS41" s="11"/>
      <c r="WDT41" s="11"/>
      <c r="WDU41" s="11"/>
      <c r="WDV41" s="11"/>
      <c r="WDW41" s="11"/>
      <c r="WDX41" s="11"/>
      <c r="WDY41" s="11"/>
      <c r="WDZ41" s="11"/>
      <c r="WEA41" s="11"/>
      <c r="WEB41" s="11"/>
      <c r="WEC41" s="11"/>
      <c r="WED41" s="11"/>
      <c r="WEE41" s="11"/>
      <c r="WEF41" s="11"/>
      <c r="WEG41" s="11"/>
      <c r="WEH41" s="11"/>
      <c r="WEI41" s="11"/>
      <c r="WEJ41" s="11"/>
      <c r="WEK41" s="11"/>
      <c r="WEL41" s="11"/>
      <c r="WEM41" s="11"/>
      <c r="WEN41" s="11"/>
      <c r="WEO41" s="11"/>
      <c r="WEP41" s="11"/>
      <c r="WEQ41" s="11"/>
      <c r="WER41" s="11"/>
      <c r="WES41" s="11"/>
      <c r="WET41" s="11"/>
      <c r="WEU41" s="11"/>
      <c r="WEV41" s="11"/>
      <c r="WEW41" s="11"/>
      <c r="WEX41" s="11"/>
      <c r="WEY41" s="11"/>
      <c r="WEZ41" s="11"/>
      <c r="WFA41" s="11"/>
      <c r="WFB41" s="11"/>
      <c r="WFC41" s="11"/>
      <c r="WFD41" s="11"/>
      <c r="WFE41" s="11"/>
      <c r="WFF41" s="11"/>
      <c r="WFG41" s="11"/>
      <c r="WFH41" s="11"/>
      <c r="WFI41" s="11"/>
      <c r="WFJ41" s="11"/>
      <c r="WFK41" s="11"/>
      <c r="WFL41" s="11"/>
      <c r="WFM41" s="11"/>
      <c r="WFN41" s="11"/>
      <c r="WFO41" s="11"/>
      <c r="WFP41" s="11"/>
      <c r="WFQ41" s="11"/>
      <c r="WFR41" s="11"/>
      <c r="WFS41" s="11"/>
      <c r="WFT41" s="11"/>
      <c r="WFU41" s="11"/>
      <c r="WFV41" s="11"/>
      <c r="WFW41" s="11"/>
      <c r="WFX41" s="11"/>
      <c r="WFY41" s="11"/>
      <c r="WFZ41" s="11"/>
      <c r="WGA41" s="11"/>
      <c r="WGB41" s="11"/>
      <c r="WGC41" s="11"/>
      <c r="WGD41" s="11"/>
      <c r="WGE41" s="11"/>
      <c r="WGF41" s="11"/>
      <c r="WGG41" s="11"/>
      <c r="WGH41" s="11"/>
      <c r="WGI41" s="11"/>
      <c r="WGJ41" s="11"/>
      <c r="WGK41" s="11"/>
      <c r="WGL41" s="11"/>
      <c r="WGM41" s="11"/>
      <c r="WGN41" s="11"/>
      <c r="WGO41" s="11"/>
      <c r="WGP41" s="11"/>
      <c r="WGQ41" s="11"/>
      <c r="WGR41" s="11"/>
      <c r="WGS41" s="11"/>
      <c r="WGT41" s="11"/>
      <c r="WGU41" s="11"/>
      <c r="WGV41" s="11"/>
      <c r="WGW41" s="11"/>
      <c r="WGX41" s="11"/>
      <c r="WGY41" s="11"/>
      <c r="WGZ41" s="11"/>
      <c r="WHA41" s="11"/>
      <c r="WHB41" s="11"/>
      <c r="WHC41" s="11"/>
      <c r="WHD41" s="11"/>
      <c r="WHE41" s="11"/>
      <c r="WHF41" s="11"/>
      <c r="WHG41" s="11"/>
      <c r="WHH41" s="11"/>
      <c r="WHI41" s="11"/>
      <c r="WHJ41" s="11"/>
      <c r="WHK41" s="11"/>
      <c r="WHL41" s="11"/>
      <c r="WHM41" s="11"/>
      <c r="WHN41" s="11"/>
      <c r="WHO41" s="11"/>
      <c r="WHP41" s="11"/>
      <c r="WHQ41" s="11"/>
      <c r="WHR41" s="11"/>
      <c r="WHS41" s="11"/>
      <c r="WHT41" s="11"/>
      <c r="WHU41" s="11"/>
      <c r="WHV41" s="11"/>
      <c r="WHW41" s="11"/>
      <c r="WHX41" s="11"/>
      <c r="WHY41" s="11"/>
      <c r="WHZ41" s="11"/>
      <c r="WIA41" s="11"/>
      <c r="WIB41" s="11"/>
      <c r="WIC41" s="11"/>
      <c r="WID41" s="11"/>
      <c r="WIE41" s="11"/>
      <c r="WIF41" s="11"/>
      <c r="WIG41" s="11"/>
      <c r="WIH41" s="11"/>
      <c r="WII41" s="11"/>
      <c r="WIJ41" s="11"/>
      <c r="WIK41" s="11"/>
      <c r="WIL41" s="11"/>
      <c r="WIM41" s="11"/>
      <c r="WIN41" s="11"/>
      <c r="WIO41" s="11"/>
      <c r="WIP41" s="11"/>
      <c r="WIQ41" s="11"/>
      <c r="WIR41" s="11"/>
      <c r="WIS41" s="11"/>
      <c r="WIT41" s="11"/>
      <c r="WIU41" s="11"/>
      <c r="WIV41" s="11"/>
      <c r="WIW41" s="11"/>
      <c r="WIX41" s="11"/>
      <c r="WIY41" s="11"/>
      <c r="WIZ41" s="11"/>
      <c r="WJA41" s="11"/>
      <c r="WJB41" s="11"/>
      <c r="WJC41" s="11"/>
      <c r="WJD41" s="11"/>
      <c r="WJE41" s="11"/>
      <c r="WJF41" s="11"/>
      <c r="WJG41" s="11"/>
      <c r="WJH41" s="11"/>
      <c r="WJI41" s="11"/>
      <c r="WJJ41" s="11"/>
      <c r="WJK41" s="11"/>
      <c r="WJL41" s="11"/>
      <c r="WJM41" s="11"/>
      <c r="WJN41" s="11"/>
      <c r="WJO41" s="11"/>
      <c r="WJP41" s="11"/>
      <c r="WJQ41" s="11"/>
      <c r="WJR41" s="11"/>
      <c r="WJS41" s="11"/>
      <c r="WJT41" s="11"/>
      <c r="WJU41" s="11"/>
      <c r="WJV41" s="11"/>
      <c r="WJW41" s="11"/>
      <c r="WJX41" s="11"/>
      <c r="WJY41" s="11"/>
      <c r="WJZ41" s="11"/>
      <c r="WKA41" s="11"/>
      <c r="WKB41" s="11"/>
      <c r="WKC41" s="11"/>
      <c r="WKD41" s="11"/>
      <c r="WKE41" s="11"/>
      <c r="WKF41" s="11"/>
      <c r="WKG41" s="11"/>
      <c r="WKH41" s="11"/>
      <c r="WKI41" s="11"/>
      <c r="WKJ41" s="11"/>
      <c r="WKK41" s="11"/>
      <c r="WKL41" s="11"/>
      <c r="WKM41" s="11"/>
      <c r="WKN41" s="11"/>
      <c r="WKO41" s="11"/>
      <c r="WKP41" s="11"/>
      <c r="WKQ41" s="11"/>
      <c r="WKR41" s="11"/>
      <c r="WKS41" s="11"/>
      <c r="WKT41" s="11"/>
      <c r="WKU41" s="11"/>
      <c r="WKV41" s="11"/>
      <c r="WKW41" s="11"/>
      <c r="WKX41" s="11"/>
      <c r="WKY41" s="11"/>
      <c r="WKZ41" s="11"/>
      <c r="WLA41" s="11"/>
      <c r="WLB41" s="11"/>
      <c r="WLC41" s="11"/>
      <c r="WLD41" s="11"/>
      <c r="WLE41" s="11"/>
      <c r="WLF41" s="11"/>
      <c r="WLG41" s="11"/>
      <c r="WLH41" s="11"/>
      <c r="WLI41" s="11"/>
      <c r="WLJ41" s="11"/>
      <c r="WLK41" s="11"/>
      <c r="WLL41" s="11"/>
      <c r="WLM41" s="11"/>
      <c r="WLN41" s="11"/>
      <c r="WLO41" s="11"/>
      <c r="WLP41" s="11"/>
      <c r="WLQ41" s="11"/>
      <c r="WLR41" s="11"/>
      <c r="WLS41" s="11"/>
      <c r="WLT41" s="11"/>
      <c r="WLU41" s="11"/>
      <c r="WLV41" s="11"/>
      <c r="WLW41" s="11"/>
      <c r="WLX41" s="11"/>
      <c r="WLY41" s="11"/>
      <c r="WLZ41" s="11"/>
      <c r="WMA41" s="11"/>
      <c r="WMB41" s="11"/>
      <c r="WMC41" s="11"/>
      <c r="WMD41" s="11"/>
      <c r="WME41" s="11"/>
      <c r="WMF41" s="11"/>
      <c r="WMG41" s="11"/>
      <c r="WMH41" s="11"/>
      <c r="WMI41" s="11"/>
      <c r="WMJ41" s="11"/>
      <c r="WMK41" s="11"/>
      <c r="WML41" s="11"/>
      <c r="WMM41" s="11"/>
      <c r="WMN41" s="11"/>
      <c r="WMO41" s="11"/>
      <c r="WMP41" s="11"/>
      <c r="WMQ41" s="11"/>
      <c r="WMR41" s="11"/>
      <c r="WMS41" s="11"/>
      <c r="WMT41" s="11"/>
      <c r="WMU41" s="11"/>
      <c r="WMV41" s="11"/>
      <c r="WMW41" s="11"/>
      <c r="WMX41" s="11"/>
      <c r="WMY41" s="11"/>
      <c r="WMZ41" s="11"/>
      <c r="WNA41" s="11"/>
      <c r="WNB41" s="11"/>
      <c r="WNC41" s="11"/>
      <c r="WND41" s="11"/>
      <c r="WNE41" s="11"/>
      <c r="WNF41" s="11"/>
      <c r="WNG41" s="11"/>
      <c r="WNH41" s="11"/>
      <c r="WNI41" s="11"/>
      <c r="WNJ41" s="11"/>
      <c r="WNK41" s="11"/>
      <c r="WNL41" s="11"/>
      <c r="WNM41" s="11"/>
      <c r="WNN41" s="11"/>
      <c r="WNO41" s="11"/>
      <c r="WNP41" s="11"/>
      <c r="WNQ41" s="11"/>
      <c r="WNR41" s="11"/>
      <c r="WNS41" s="11"/>
      <c r="WNT41" s="11"/>
      <c r="WNU41" s="11"/>
      <c r="WNV41" s="11"/>
      <c r="WNW41" s="11"/>
      <c r="WNX41" s="11"/>
      <c r="WNY41" s="11"/>
      <c r="WNZ41" s="11"/>
      <c r="WOA41" s="11"/>
      <c r="WOB41" s="11"/>
      <c r="WOC41" s="11"/>
      <c r="WOD41" s="11"/>
      <c r="WOE41" s="11"/>
      <c r="WOF41" s="11"/>
      <c r="WOG41" s="11"/>
      <c r="WOH41" s="11"/>
      <c r="WOI41" s="11"/>
      <c r="WOJ41" s="11"/>
      <c r="WOK41" s="11"/>
      <c r="WOL41" s="11"/>
      <c r="WOM41" s="11"/>
      <c r="WON41" s="11"/>
      <c r="WOO41" s="11"/>
      <c r="WOP41" s="11"/>
      <c r="WOQ41" s="11"/>
      <c r="WOR41" s="11"/>
      <c r="WOS41" s="11"/>
      <c r="WOT41" s="11"/>
      <c r="WOU41" s="11"/>
      <c r="WOV41" s="11"/>
      <c r="WOW41" s="11"/>
      <c r="WOX41" s="11"/>
      <c r="WOY41" s="11"/>
      <c r="WOZ41" s="11"/>
      <c r="WPA41" s="11"/>
      <c r="WPB41" s="11"/>
      <c r="WPC41" s="11"/>
      <c r="WPD41" s="11"/>
      <c r="WPE41" s="11"/>
      <c r="WPF41" s="11"/>
      <c r="WPG41" s="11"/>
      <c r="WPH41" s="11"/>
      <c r="WPI41" s="11"/>
      <c r="WPJ41" s="11"/>
      <c r="WPK41" s="11"/>
      <c r="WPL41" s="11"/>
      <c r="WPM41" s="11"/>
      <c r="WPN41" s="11"/>
      <c r="WPO41" s="11"/>
      <c r="WPP41" s="11"/>
      <c r="WPQ41" s="11"/>
      <c r="WPR41" s="11"/>
      <c r="WPS41" s="11"/>
      <c r="WPT41" s="11"/>
      <c r="WPU41" s="11"/>
      <c r="WPV41" s="11"/>
      <c r="WPW41" s="11"/>
      <c r="WPX41" s="11"/>
      <c r="WPY41" s="11"/>
      <c r="WPZ41" s="11"/>
      <c r="WQA41" s="11"/>
      <c r="WQB41" s="11"/>
      <c r="WQC41" s="11"/>
      <c r="WQD41" s="11"/>
      <c r="WQE41" s="11"/>
      <c r="WQF41" s="11"/>
      <c r="WQG41" s="11"/>
      <c r="WQH41" s="11"/>
      <c r="WQI41" s="11"/>
      <c r="WQJ41" s="11"/>
      <c r="WQK41" s="11"/>
      <c r="WQL41" s="11"/>
      <c r="WQM41" s="11"/>
      <c r="WQN41" s="11"/>
      <c r="WQO41" s="11"/>
      <c r="WQP41" s="11"/>
      <c r="WQQ41" s="11"/>
      <c r="WQR41" s="11"/>
      <c r="WQS41" s="11"/>
      <c r="WQT41" s="11"/>
      <c r="WQU41" s="11"/>
      <c r="WQV41" s="11"/>
      <c r="WQW41" s="11"/>
      <c r="WQX41" s="11"/>
      <c r="WQY41" s="11"/>
      <c r="WQZ41" s="11"/>
      <c r="WRA41" s="11"/>
      <c r="WRB41" s="11"/>
      <c r="WRC41" s="11"/>
      <c r="WRD41" s="11"/>
      <c r="WRE41" s="11"/>
      <c r="WRF41" s="11"/>
      <c r="WRG41" s="11"/>
      <c r="WRH41" s="11"/>
      <c r="WRI41" s="11"/>
      <c r="WRJ41" s="11"/>
      <c r="WRK41" s="11"/>
      <c r="WRL41" s="11"/>
      <c r="WRM41" s="11"/>
      <c r="WRN41" s="11"/>
      <c r="WRO41" s="11"/>
      <c r="WRP41" s="11"/>
      <c r="WRQ41" s="11"/>
      <c r="WRR41" s="11"/>
      <c r="WRS41" s="11"/>
      <c r="WRT41" s="11"/>
      <c r="WRU41" s="11"/>
      <c r="WRV41" s="11"/>
      <c r="WRW41" s="11"/>
      <c r="WRX41" s="11"/>
      <c r="WRY41" s="11"/>
      <c r="WRZ41" s="11"/>
      <c r="WSA41" s="11"/>
      <c r="WSB41" s="11"/>
      <c r="WSC41" s="11"/>
      <c r="WSD41" s="11"/>
      <c r="WSE41" s="11"/>
      <c r="WSF41" s="11"/>
      <c r="WSG41" s="11"/>
      <c r="WSH41" s="11"/>
      <c r="WSI41" s="11"/>
      <c r="WSJ41" s="11"/>
      <c r="WSK41" s="11"/>
      <c r="WSL41" s="11"/>
      <c r="WSM41" s="11"/>
      <c r="WSN41" s="11"/>
      <c r="WSO41" s="11"/>
      <c r="WSP41" s="11"/>
      <c r="WSQ41" s="11"/>
      <c r="WSR41" s="11"/>
      <c r="WSS41" s="11"/>
      <c r="WST41" s="11"/>
      <c r="WSU41" s="11"/>
      <c r="WSV41" s="11"/>
      <c r="WSW41" s="11"/>
      <c r="WSX41" s="11"/>
      <c r="WSY41" s="11"/>
      <c r="WSZ41" s="11"/>
      <c r="WTA41" s="11"/>
      <c r="WTB41" s="11"/>
      <c r="WTC41" s="11"/>
      <c r="WTD41" s="11"/>
      <c r="WTE41" s="11"/>
      <c r="WTF41" s="11"/>
      <c r="WTG41" s="11"/>
      <c r="WTH41" s="11"/>
      <c r="WTI41" s="11"/>
      <c r="WTJ41" s="11"/>
      <c r="WTK41" s="11"/>
      <c r="WTL41" s="11"/>
      <c r="WTM41" s="11"/>
      <c r="WTN41" s="11"/>
      <c r="WTO41" s="11"/>
      <c r="WTP41" s="11"/>
      <c r="WTQ41" s="11"/>
      <c r="WTR41" s="11"/>
      <c r="WTS41" s="11"/>
      <c r="WTT41" s="11"/>
      <c r="WTU41" s="11"/>
      <c r="WTV41" s="11"/>
      <c r="WTW41" s="11"/>
      <c r="WTX41" s="11"/>
      <c r="WTY41" s="11"/>
      <c r="WTZ41" s="11"/>
      <c r="WUA41" s="11"/>
      <c r="WUB41" s="11"/>
      <c r="WUC41" s="11"/>
      <c r="WUD41" s="11"/>
      <c r="WUE41" s="11"/>
      <c r="WUF41" s="11"/>
      <c r="WUG41" s="11"/>
      <c r="WUH41" s="11"/>
      <c r="WUI41" s="11"/>
      <c r="WUJ41" s="11"/>
      <c r="WUK41" s="11"/>
      <c r="WUL41" s="11"/>
      <c r="WUM41" s="11"/>
      <c r="WUN41" s="11"/>
      <c r="WUO41" s="11"/>
      <c r="WUP41" s="11"/>
      <c r="WUQ41" s="11"/>
      <c r="WUR41" s="11"/>
      <c r="WUS41" s="11"/>
      <c r="WUT41" s="11"/>
      <c r="WUU41" s="11"/>
      <c r="WUV41" s="11"/>
      <c r="WUW41" s="11"/>
      <c r="WUX41" s="11"/>
      <c r="WUY41" s="11"/>
      <c r="WUZ41" s="11"/>
      <c r="WVA41" s="11"/>
      <c r="WVB41" s="11"/>
      <c r="WVC41" s="11"/>
      <c r="WVD41" s="11"/>
      <c r="WVE41" s="11"/>
      <c r="WVF41" s="11"/>
      <c r="WVG41" s="11"/>
      <c r="WVH41" s="11"/>
      <c r="WVI41" s="11"/>
      <c r="WVJ41" s="11"/>
      <c r="WVK41" s="11"/>
      <c r="WVL41" s="11"/>
      <c r="WVM41" s="11"/>
      <c r="WVN41" s="11"/>
      <c r="WVO41" s="11"/>
      <c r="WVP41" s="11"/>
      <c r="WVQ41" s="11"/>
      <c r="WVR41" s="11"/>
      <c r="WVS41" s="11"/>
      <c r="WVT41" s="11"/>
      <c r="WVU41" s="11"/>
      <c r="WVV41" s="11"/>
      <c r="WVW41" s="11"/>
      <c r="WVX41" s="11"/>
      <c r="WVY41" s="11"/>
      <c r="WVZ41" s="11"/>
      <c r="WWA41" s="11"/>
      <c r="WWB41" s="11"/>
      <c r="WWC41" s="11"/>
      <c r="WWD41" s="11"/>
      <c r="WWE41" s="11"/>
      <c r="WWF41" s="11"/>
      <c r="WWG41" s="11"/>
      <c r="WWH41" s="11"/>
      <c r="WWI41" s="11"/>
      <c r="WWJ41" s="11"/>
      <c r="WWK41" s="11"/>
      <c r="WWL41" s="11"/>
      <c r="WWM41" s="11"/>
      <c r="WWN41" s="11"/>
      <c r="WWO41" s="11"/>
      <c r="WWP41" s="11"/>
      <c r="WWQ41" s="11"/>
      <c r="WWR41" s="11"/>
      <c r="WWS41" s="11"/>
      <c r="WWT41" s="11"/>
      <c r="WWU41" s="11"/>
      <c r="WWV41" s="11"/>
      <c r="WWW41" s="11"/>
      <c r="WWX41" s="11"/>
      <c r="WWY41" s="11"/>
      <c r="WWZ41" s="11"/>
      <c r="WXA41" s="11"/>
      <c r="WXB41" s="11"/>
      <c r="WXC41" s="11"/>
      <c r="WXD41" s="11"/>
      <c r="WXE41" s="11"/>
      <c r="WXF41" s="11"/>
      <c r="WXG41" s="11"/>
      <c r="WXH41" s="11"/>
      <c r="WXI41" s="11"/>
      <c r="WXJ41" s="11"/>
      <c r="WXK41" s="11"/>
      <c r="WXL41" s="11"/>
      <c r="WXM41" s="11"/>
      <c r="WXN41" s="11"/>
      <c r="WXO41" s="11"/>
      <c r="WXP41" s="11"/>
      <c r="WXQ41" s="11"/>
      <c r="WXR41" s="11"/>
      <c r="WXS41" s="11"/>
      <c r="WXT41" s="11"/>
      <c r="WXU41" s="11"/>
      <c r="WXV41" s="11"/>
      <c r="WXW41" s="11"/>
      <c r="WXX41" s="11"/>
      <c r="WXY41" s="11"/>
      <c r="WXZ41" s="11"/>
      <c r="WYA41" s="11"/>
      <c r="WYB41" s="11"/>
      <c r="WYC41" s="11"/>
      <c r="WYD41" s="11"/>
      <c r="WYE41" s="11"/>
      <c r="WYF41" s="11"/>
      <c r="WYG41" s="11"/>
      <c r="WYH41" s="11"/>
      <c r="WYI41" s="11"/>
      <c r="WYJ41" s="11"/>
      <c r="WYK41" s="11"/>
      <c r="WYL41" s="11"/>
      <c r="WYM41" s="11"/>
      <c r="WYN41" s="11"/>
      <c r="WYO41" s="11"/>
      <c r="WYP41" s="11"/>
      <c r="WYQ41" s="11"/>
      <c r="WYR41" s="11"/>
      <c r="WYS41" s="11"/>
      <c r="WYT41" s="11"/>
      <c r="WYU41" s="11"/>
      <c r="WYV41" s="11"/>
      <c r="WYW41" s="11"/>
      <c r="WYX41" s="11"/>
      <c r="WYY41" s="11"/>
      <c r="WYZ41" s="11"/>
      <c r="WZA41" s="11"/>
      <c r="WZB41" s="11"/>
      <c r="WZC41" s="11"/>
      <c r="WZD41" s="11"/>
      <c r="WZE41" s="11"/>
      <c r="WZF41" s="11"/>
      <c r="WZG41" s="11"/>
      <c r="WZH41" s="11"/>
      <c r="WZI41" s="11"/>
      <c r="WZJ41" s="11"/>
      <c r="WZK41" s="11"/>
      <c r="WZL41" s="11"/>
      <c r="WZM41" s="11"/>
      <c r="WZN41" s="11"/>
      <c r="WZO41" s="11"/>
      <c r="WZP41" s="11"/>
      <c r="WZQ41" s="11"/>
      <c r="WZR41" s="11"/>
      <c r="WZS41" s="11"/>
      <c r="WZT41" s="11"/>
      <c r="WZU41" s="11"/>
      <c r="WZV41" s="11"/>
      <c r="WZW41" s="11"/>
      <c r="WZX41" s="11"/>
      <c r="WZY41" s="11"/>
      <c r="WZZ41" s="11"/>
      <c r="XAA41" s="11"/>
      <c r="XAB41" s="11"/>
      <c r="XAC41" s="11"/>
      <c r="XAD41" s="11"/>
      <c r="XAE41" s="11"/>
      <c r="XAF41" s="11"/>
      <c r="XAG41" s="11"/>
      <c r="XAH41" s="11"/>
      <c r="XAI41" s="11"/>
      <c r="XAJ41" s="11"/>
      <c r="XAK41" s="11"/>
      <c r="XAL41" s="11"/>
      <c r="XAM41" s="11"/>
      <c r="XAN41" s="11"/>
      <c r="XAO41" s="11"/>
      <c r="XAP41" s="11"/>
      <c r="XAQ41" s="11"/>
      <c r="XAR41" s="11"/>
      <c r="XAS41" s="11"/>
      <c r="XAT41" s="11"/>
      <c r="XAU41" s="11"/>
      <c r="XAV41" s="11"/>
      <c r="XAW41" s="11"/>
      <c r="XAX41" s="11"/>
      <c r="XAY41" s="11"/>
      <c r="XAZ41" s="11"/>
      <c r="XBA41" s="11"/>
      <c r="XBB41" s="11"/>
      <c r="XBC41" s="11"/>
      <c r="XBD41" s="11"/>
      <c r="XBE41" s="11"/>
      <c r="XBF41" s="11"/>
      <c r="XBG41" s="11"/>
      <c r="XBH41" s="11"/>
      <c r="XBI41" s="11"/>
      <c r="XBJ41" s="11"/>
      <c r="XBK41" s="11"/>
      <c r="XBL41" s="11"/>
      <c r="XBM41" s="11"/>
      <c r="XBN41" s="11"/>
      <c r="XBO41" s="11"/>
      <c r="XBP41" s="11"/>
      <c r="XBQ41" s="11"/>
      <c r="XBR41" s="11"/>
      <c r="XBS41" s="11"/>
      <c r="XBT41" s="11"/>
      <c r="XBU41" s="11"/>
      <c r="XBV41" s="11"/>
      <c r="XBW41" s="11"/>
      <c r="XBX41" s="11"/>
      <c r="XBY41" s="11"/>
      <c r="XBZ41" s="11"/>
      <c r="XCA41" s="11"/>
      <c r="XCB41" s="11"/>
      <c r="XCC41" s="11"/>
      <c r="XCD41" s="11"/>
      <c r="XCE41" s="11"/>
      <c r="XCF41" s="11"/>
      <c r="XCG41" s="11"/>
      <c r="XCH41" s="11"/>
      <c r="XCI41" s="11"/>
      <c r="XCJ41" s="11"/>
      <c r="XCK41" s="11"/>
      <c r="XCL41" s="11"/>
      <c r="XCM41" s="11"/>
      <c r="XCN41" s="11"/>
      <c r="XCO41" s="11"/>
      <c r="XCP41" s="11"/>
      <c r="XCQ41" s="11"/>
      <c r="XCR41" s="11"/>
      <c r="XCS41" s="11"/>
      <c r="XCT41" s="11"/>
      <c r="XCU41" s="11"/>
      <c r="XCV41" s="11"/>
      <c r="XCW41" s="11"/>
      <c r="XCX41" s="11"/>
      <c r="XCY41" s="11"/>
      <c r="XCZ41" s="11"/>
      <c r="XDA41" s="11"/>
      <c r="XDB41" s="11"/>
      <c r="XDC41" s="11"/>
      <c r="XDD41" s="11"/>
      <c r="XDE41" s="11"/>
      <c r="XDF41" s="11"/>
      <c r="XDG41" s="11"/>
      <c r="XDH41" s="11"/>
      <c r="XDI41" s="11"/>
      <c r="XDJ41" s="11"/>
      <c r="XDK41" s="11"/>
      <c r="XDL41" s="11"/>
      <c r="XDM41" s="11"/>
      <c r="XDN41" s="11"/>
      <c r="XDO41" s="11"/>
      <c r="XDP41" s="11"/>
      <c r="XDQ41" s="11"/>
      <c r="XDR41" s="11"/>
      <c r="XDS41" s="11"/>
      <c r="XDT41" s="11"/>
      <c r="XDU41" s="11"/>
      <c r="XDV41" s="11"/>
      <c r="XDW41" s="11"/>
      <c r="XDX41" s="11"/>
      <c r="XDY41" s="11"/>
      <c r="XDZ41" s="11"/>
      <c r="XEA41" s="11"/>
      <c r="XEB41" s="11"/>
      <c r="XEC41" s="11"/>
      <c r="XED41" s="11"/>
      <c r="XEE41" s="11"/>
      <c r="XEF41" s="11"/>
      <c r="XEG41" s="11"/>
      <c r="XEH41" s="11"/>
      <c r="XEI41" s="11"/>
      <c r="XEJ41" s="11"/>
      <c r="XEK41" s="11"/>
      <c r="XEL41" s="11"/>
      <c r="XEM41" s="11"/>
      <c r="XEN41" s="11"/>
      <c r="XEO41" s="11"/>
      <c r="XEP41" s="11"/>
      <c r="XEQ41" s="11"/>
      <c r="XER41" s="11"/>
      <c r="XES41" s="11"/>
      <c r="XET41" s="11"/>
      <c r="XEU41" s="11"/>
    </row>
    <row r="42" spans="1:16375" s="350" customFormat="1" ht="30" customHeight="1" x14ac:dyDescent="0.2">
      <c r="B42" s="747" t="s">
        <v>377</v>
      </c>
      <c r="C42" s="761" t="s">
        <v>16647</v>
      </c>
      <c r="D42" s="747" t="s">
        <v>315</v>
      </c>
      <c r="E42" s="747" t="s">
        <v>390</v>
      </c>
      <c r="F42" s="749" t="s">
        <v>16649</v>
      </c>
      <c r="G42" s="747" t="s">
        <v>14836</v>
      </c>
      <c r="H42" s="760">
        <v>32387.5</v>
      </c>
      <c r="I42" s="759"/>
      <c r="J42" s="759">
        <f t="shared" si="10"/>
        <v>0</v>
      </c>
      <c r="K42" s="758">
        <f t="shared" si="8"/>
        <v>0</v>
      </c>
      <c r="L42" s="758">
        <f>H42*J42</f>
        <v>0</v>
      </c>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c r="WXW42" s="11"/>
      <c r="WXX42" s="11"/>
      <c r="WXY42" s="11"/>
      <c r="WXZ42" s="11"/>
      <c r="WYA42" s="11"/>
      <c r="WYB42" s="11"/>
      <c r="WYC42" s="11"/>
      <c r="WYD42" s="11"/>
      <c r="WYE42" s="11"/>
      <c r="WYF42" s="11"/>
      <c r="WYG42" s="11"/>
      <c r="WYH42" s="11"/>
      <c r="WYI42" s="11"/>
      <c r="WYJ42" s="11"/>
      <c r="WYK42" s="11"/>
      <c r="WYL42" s="11"/>
      <c r="WYM42" s="11"/>
      <c r="WYN42" s="11"/>
      <c r="WYO42" s="11"/>
      <c r="WYP42" s="11"/>
      <c r="WYQ42" s="11"/>
      <c r="WYR42" s="11"/>
      <c r="WYS42" s="11"/>
      <c r="WYT42" s="11"/>
      <c r="WYU42" s="11"/>
      <c r="WYV42" s="11"/>
      <c r="WYW42" s="11"/>
      <c r="WYX42" s="11"/>
      <c r="WYY42" s="11"/>
      <c r="WYZ42" s="11"/>
      <c r="WZA42" s="11"/>
      <c r="WZB42" s="11"/>
      <c r="WZC42" s="11"/>
      <c r="WZD42" s="11"/>
      <c r="WZE42" s="11"/>
      <c r="WZF42" s="11"/>
      <c r="WZG42" s="11"/>
      <c r="WZH42" s="11"/>
      <c r="WZI42" s="11"/>
      <c r="WZJ42" s="11"/>
      <c r="WZK42" s="11"/>
      <c r="WZL42" s="11"/>
      <c r="WZM42" s="11"/>
      <c r="WZN42" s="11"/>
      <c r="WZO42" s="11"/>
      <c r="WZP42" s="11"/>
      <c r="WZQ42" s="11"/>
      <c r="WZR42" s="11"/>
      <c r="WZS42" s="11"/>
      <c r="WZT42" s="11"/>
      <c r="WZU42" s="11"/>
      <c r="WZV42" s="11"/>
      <c r="WZW42" s="11"/>
      <c r="WZX42" s="11"/>
      <c r="WZY42" s="11"/>
      <c r="WZZ42" s="11"/>
      <c r="XAA42" s="11"/>
      <c r="XAB42" s="11"/>
      <c r="XAC42" s="11"/>
      <c r="XAD42" s="11"/>
      <c r="XAE42" s="11"/>
      <c r="XAF42" s="11"/>
      <c r="XAG42" s="11"/>
      <c r="XAH42" s="11"/>
      <c r="XAI42" s="11"/>
      <c r="XAJ42" s="11"/>
      <c r="XAK42" s="11"/>
      <c r="XAL42" s="11"/>
      <c r="XAM42" s="11"/>
      <c r="XAN42" s="11"/>
      <c r="XAO42" s="11"/>
      <c r="XAP42" s="11"/>
      <c r="XAQ42" s="11"/>
      <c r="XAR42" s="11"/>
      <c r="XAS42" s="11"/>
      <c r="XAT42" s="11"/>
      <c r="XAU42" s="11"/>
      <c r="XAV42" s="11"/>
      <c r="XAW42" s="11"/>
      <c r="XAX42" s="11"/>
      <c r="XAY42" s="11"/>
      <c r="XAZ42" s="11"/>
      <c r="XBA42" s="11"/>
      <c r="XBB42" s="11"/>
      <c r="XBC42" s="11"/>
      <c r="XBD42" s="11"/>
      <c r="XBE42" s="11"/>
      <c r="XBF42" s="11"/>
      <c r="XBG42" s="11"/>
      <c r="XBH42" s="11"/>
      <c r="XBI42" s="11"/>
      <c r="XBJ42" s="11"/>
      <c r="XBK42" s="11"/>
      <c r="XBL42" s="11"/>
      <c r="XBM42" s="11"/>
      <c r="XBN42" s="11"/>
      <c r="XBO42" s="11"/>
      <c r="XBP42" s="11"/>
      <c r="XBQ42" s="11"/>
      <c r="XBR42" s="11"/>
      <c r="XBS42" s="11"/>
      <c r="XBT42" s="11"/>
      <c r="XBU42" s="11"/>
      <c r="XBV42" s="11"/>
      <c r="XBW42" s="11"/>
      <c r="XBX42" s="11"/>
      <c r="XBY42" s="11"/>
      <c r="XBZ42" s="11"/>
      <c r="XCA42" s="11"/>
      <c r="XCB42" s="11"/>
      <c r="XCC42" s="11"/>
      <c r="XCD42" s="11"/>
      <c r="XCE42" s="11"/>
      <c r="XCF42" s="11"/>
      <c r="XCG42" s="11"/>
      <c r="XCH42" s="11"/>
      <c r="XCI42" s="11"/>
      <c r="XCJ42" s="11"/>
      <c r="XCK42" s="11"/>
      <c r="XCL42" s="11"/>
      <c r="XCM42" s="11"/>
      <c r="XCN42" s="11"/>
      <c r="XCO42" s="11"/>
      <c r="XCP42" s="11"/>
      <c r="XCQ42" s="11"/>
      <c r="XCR42" s="11"/>
      <c r="XCS42" s="11"/>
      <c r="XCT42" s="11"/>
      <c r="XCU42" s="11"/>
      <c r="XCV42" s="11"/>
      <c r="XCW42" s="11"/>
      <c r="XCX42" s="11"/>
      <c r="XCY42" s="11"/>
      <c r="XCZ42" s="11"/>
      <c r="XDA42" s="11"/>
      <c r="XDB42" s="11"/>
      <c r="XDC42" s="11"/>
      <c r="XDD42" s="11"/>
      <c r="XDE42" s="11"/>
      <c r="XDF42" s="11"/>
      <c r="XDG42" s="11"/>
      <c r="XDH42" s="11"/>
      <c r="XDI42" s="11"/>
      <c r="XDJ42" s="11"/>
      <c r="XDK42" s="11"/>
      <c r="XDL42" s="11"/>
      <c r="XDM42" s="11"/>
      <c r="XDN42" s="11"/>
      <c r="XDO42" s="11"/>
      <c r="XDP42" s="11"/>
      <c r="XDQ42" s="11"/>
      <c r="XDR42" s="11"/>
      <c r="XDS42" s="11"/>
      <c r="XDT42" s="11"/>
      <c r="XDU42" s="11"/>
      <c r="XDV42" s="11"/>
      <c r="XDW42" s="11"/>
      <c r="XDX42" s="11"/>
      <c r="XDY42" s="11"/>
      <c r="XDZ42" s="11"/>
      <c r="XEA42" s="11"/>
      <c r="XEB42" s="11"/>
      <c r="XEC42" s="11"/>
      <c r="XED42" s="11"/>
      <c r="XEE42" s="11"/>
      <c r="XEF42" s="11"/>
      <c r="XEG42" s="11"/>
      <c r="XEH42" s="11"/>
      <c r="XEI42" s="11"/>
      <c r="XEJ42" s="11"/>
      <c r="XEK42" s="11"/>
      <c r="XEL42" s="11"/>
      <c r="XEM42" s="11"/>
      <c r="XEN42" s="11"/>
      <c r="XEO42" s="11"/>
      <c r="XEP42" s="11"/>
      <c r="XEQ42" s="11"/>
      <c r="XER42" s="11"/>
      <c r="XES42" s="11"/>
      <c r="XET42" s="11"/>
      <c r="XEU42" s="11"/>
    </row>
    <row r="43" spans="1:16375" s="350" customFormat="1" ht="40.5" customHeight="1" thickBot="1" x14ac:dyDescent="0.25">
      <c r="B43" s="368" t="s">
        <v>378</v>
      </c>
      <c r="C43" s="367" t="s">
        <v>16646</v>
      </c>
      <c r="D43" s="377">
        <v>97914</v>
      </c>
      <c r="E43" s="368" t="s">
        <v>390</v>
      </c>
      <c r="F43" s="376" t="s">
        <v>301</v>
      </c>
      <c r="G43" s="380" t="s">
        <v>16666</v>
      </c>
      <c r="H43" s="385">
        <v>1006375</v>
      </c>
      <c r="I43" s="374"/>
      <c r="J43" s="370">
        <f>ROUND((I43*1.2875),2)</f>
        <v>0</v>
      </c>
      <c r="K43" s="369">
        <f t="shared" si="8"/>
        <v>0</v>
      </c>
      <c r="L43" s="369">
        <f>H43*J43</f>
        <v>0</v>
      </c>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c r="TEI43" s="11"/>
      <c r="TEJ43" s="11"/>
      <c r="TEK43" s="11"/>
      <c r="TEL43" s="11"/>
      <c r="TEM43" s="11"/>
      <c r="TEN43" s="11"/>
      <c r="TEO43" s="11"/>
      <c r="TEP43" s="11"/>
      <c r="TEQ43" s="11"/>
      <c r="TER43" s="11"/>
      <c r="TES43" s="11"/>
      <c r="TET43" s="11"/>
      <c r="TEU43" s="11"/>
      <c r="TEV43" s="11"/>
      <c r="TEW43" s="11"/>
      <c r="TEX43" s="11"/>
      <c r="TEY43" s="11"/>
      <c r="TEZ43" s="11"/>
      <c r="TFA43" s="11"/>
      <c r="TFB43" s="11"/>
      <c r="TFC43" s="11"/>
      <c r="TFD43" s="11"/>
      <c r="TFE43" s="11"/>
      <c r="TFF43" s="11"/>
      <c r="TFG43" s="11"/>
      <c r="TFH43" s="11"/>
      <c r="TFI43" s="11"/>
      <c r="TFJ43" s="11"/>
      <c r="TFK43" s="11"/>
      <c r="TFL43" s="11"/>
      <c r="TFM43" s="11"/>
      <c r="TFN43" s="11"/>
      <c r="TFO43" s="11"/>
      <c r="TFP43" s="11"/>
      <c r="TFQ43" s="11"/>
      <c r="TFR43" s="11"/>
      <c r="TFS43" s="11"/>
      <c r="TFT43" s="11"/>
      <c r="TFU43" s="11"/>
      <c r="TFV43" s="11"/>
      <c r="TFW43" s="11"/>
      <c r="TFX43" s="11"/>
      <c r="TFY43" s="11"/>
      <c r="TFZ43" s="11"/>
      <c r="TGA43" s="11"/>
      <c r="TGB43" s="11"/>
      <c r="TGC43" s="11"/>
      <c r="TGD43" s="11"/>
      <c r="TGE43" s="11"/>
      <c r="TGF43" s="11"/>
      <c r="TGG43" s="11"/>
      <c r="TGH43" s="11"/>
      <c r="TGI43" s="11"/>
      <c r="TGJ43" s="11"/>
      <c r="TGK43" s="11"/>
      <c r="TGL43" s="11"/>
      <c r="TGM43" s="11"/>
      <c r="TGN43" s="11"/>
      <c r="TGO43" s="11"/>
      <c r="TGP43" s="11"/>
      <c r="TGQ43" s="11"/>
      <c r="TGR43" s="11"/>
      <c r="TGS43" s="11"/>
      <c r="TGT43" s="11"/>
      <c r="TGU43" s="11"/>
      <c r="TGV43" s="11"/>
      <c r="TGW43" s="11"/>
      <c r="TGX43" s="11"/>
      <c r="TGY43" s="11"/>
      <c r="TGZ43" s="11"/>
      <c r="THA43" s="11"/>
      <c r="THB43" s="11"/>
      <c r="THC43" s="11"/>
      <c r="THD43" s="11"/>
      <c r="THE43" s="11"/>
      <c r="THF43" s="11"/>
      <c r="THG43" s="11"/>
      <c r="THH43" s="11"/>
      <c r="THI43" s="11"/>
      <c r="THJ43" s="11"/>
      <c r="THK43" s="11"/>
      <c r="THL43" s="11"/>
      <c r="THM43" s="11"/>
      <c r="THN43" s="11"/>
      <c r="THO43" s="11"/>
      <c r="THP43" s="11"/>
      <c r="THQ43" s="11"/>
      <c r="THR43" s="11"/>
      <c r="THS43" s="11"/>
      <c r="THT43" s="11"/>
      <c r="THU43" s="11"/>
      <c r="THV43" s="11"/>
      <c r="THW43" s="11"/>
      <c r="THX43" s="11"/>
      <c r="THY43" s="11"/>
      <c r="THZ43" s="11"/>
      <c r="TIA43" s="11"/>
      <c r="TIB43" s="11"/>
      <c r="TIC43" s="11"/>
      <c r="TID43" s="11"/>
      <c r="TIE43" s="11"/>
      <c r="TIF43" s="11"/>
      <c r="TIG43" s="11"/>
      <c r="TIH43" s="11"/>
      <c r="TII43" s="11"/>
      <c r="TIJ43" s="11"/>
      <c r="TIK43" s="11"/>
      <c r="TIL43" s="11"/>
      <c r="TIM43" s="11"/>
      <c r="TIN43" s="11"/>
      <c r="TIO43" s="11"/>
      <c r="TIP43" s="11"/>
      <c r="TIQ43" s="11"/>
      <c r="TIR43" s="11"/>
      <c r="TIS43" s="11"/>
      <c r="TIT43" s="11"/>
      <c r="TIU43" s="11"/>
      <c r="TIV43" s="11"/>
      <c r="TIW43" s="11"/>
      <c r="TIX43" s="11"/>
      <c r="TIY43" s="11"/>
      <c r="TIZ43" s="11"/>
      <c r="TJA43" s="11"/>
      <c r="TJB43" s="11"/>
      <c r="TJC43" s="11"/>
      <c r="TJD43" s="11"/>
      <c r="TJE43" s="11"/>
      <c r="TJF43" s="11"/>
      <c r="TJG43" s="11"/>
      <c r="TJH43" s="11"/>
      <c r="TJI43" s="11"/>
      <c r="TJJ43" s="11"/>
      <c r="TJK43" s="11"/>
      <c r="TJL43" s="11"/>
      <c r="TJM43" s="11"/>
      <c r="TJN43" s="11"/>
      <c r="TJO43" s="11"/>
      <c r="TJP43" s="11"/>
      <c r="TJQ43" s="11"/>
      <c r="TJR43" s="11"/>
      <c r="TJS43" s="11"/>
      <c r="TJT43" s="11"/>
      <c r="TJU43" s="11"/>
      <c r="TJV43" s="11"/>
      <c r="TJW43" s="11"/>
      <c r="TJX43" s="11"/>
      <c r="TJY43" s="11"/>
      <c r="TJZ43" s="11"/>
      <c r="TKA43" s="11"/>
      <c r="TKB43" s="11"/>
      <c r="TKC43" s="11"/>
      <c r="TKD43" s="11"/>
      <c r="TKE43" s="11"/>
      <c r="TKF43" s="11"/>
      <c r="TKG43" s="11"/>
      <c r="TKH43" s="11"/>
      <c r="TKI43" s="11"/>
      <c r="TKJ43" s="11"/>
      <c r="TKK43" s="11"/>
      <c r="TKL43" s="11"/>
      <c r="TKM43" s="11"/>
      <c r="TKN43" s="11"/>
      <c r="TKO43" s="11"/>
      <c r="TKP43" s="11"/>
      <c r="TKQ43" s="11"/>
      <c r="TKR43" s="11"/>
      <c r="TKS43" s="11"/>
      <c r="TKT43" s="11"/>
      <c r="TKU43" s="11"/>
      <c r="TKV43" s="11"/>
      <c r="TKW43" s="11"/>
      <c r="TKX43" s="11"/>
      <c r="TKY43" s="11"/>
      <c r="TKZ43" s="11"/>
      <c r="TLA43" s="11"/>
      <c r="TLB43" s="11"/>
      <c r="TLC43" s="11"/>
      <c r="TLD43" s="11"/>
      <c r="TLE43" s="11"/>
      <c r="TLF43" s="11"/>
      <c r="TLG43" s="11"/>
      <c r="TLH43" s="11"/>
      <c r="TLI43" s="11"/>
      <c r="TLJ43" s="11"/>
      <c r="TLK43" s="11"/>
      <c r="TLL43" s="11"/>
      <c r="TLM43" s="11"/>
      <c r="TLN43" s="11"/>
      <c r="TLO43" s="11"/>
      <c r="TLP43" s="11"/>
      <c r="TLQ43" s="11"/>
      <c r="TLR43" s="11"/>
      <c r="TLS43" s="11"/>
      <c r="TLT43" s="11"/>
      <c r="TLU43" s="11"/>
      <c r="TLV43" s="11"/>
      <c r="TLW43" s="11"/>
      <c r="TLX43" s="11"/>
      <c r="TLY43" s="11"/>
      <c r="TLZ43" s="11"/>
      <c r="TMA43" s="11"/>
      <c r="TMB43" s="11"/>
      <c r="TMC43" s="11"/>
      <c r="TMD43" s="11"/>
      <c r="TME43" s="11"/>
      <c r="TMF43" s="11"/>
      <c r="TMG43" s="11"/>
      <c r="TMH43" s="11"/>
      <c r="TMI43" s="11"/>
      <c r="TMJ43" s="11"/>
      <c r="TMK43" s="11"/>
      <c r="TML43" s="11"/>
      <c r="TMM43" s="11"/>
      <c r="TMN43" s="11"/>
      <c r="TMO43" s="11"/>
      <c r="TMP43" s="11"/>
      <c r="TMQ43" s="11"/>
      <c r="TMR43" s="11"/>
      <c r="TMS43" s="11"/>
      <c r="TMT43" s="11"/>
      <c r="TMU43" s="11"/>
      <c r="TMV43" s="11"/>
      <c r="TMW43" s="11"/>
      <c r="TMX43" s="11"/>
      <c r="TMY43" s="11"/>
      <c r="TMZ43" s="11"/>
      <c r="TNA43" s="11"/>
      <c r="TNB43" s="11"/>
      <c r="TNC43" s="11"/>
      <c r="TND43" s="11"/>
      <c r="TNE43" s="11"/>
      <c r="TNF43" s="11"/>
      <c r="TNG43" s="11"/>
      <c r="TNH43" s="11"/>
      <c r="TNI43" s="11"/>
      <c r="TNJ43" s="11"/>
      <c r="TNK43" s="11"/>
      <c r="TNL43" s="11"/>
      <c r="TNM43" s="11"/>
      <c r="TNN43" s="11"/>
      <c r="TNO43" s="11"/>
      <c r="TNP43" s="11"/>
      <c r="TNQ43" s="11"/>
      <c r="TNR43" s="11"/>
      <c r="TNS43" s="11"/>
      <c r="TNT43" s="11"/>
      <c r="TNU43" s="11"/>
      <c r="TNV43" s="11"/>
      <c r="TNW43" s="11"/>
      <c r="TNX43" s="11"/>
      <c r="TNY43" s="11"/>
      <c r="TNZ43" s="11"/>
      <c r="TOA43" s="11"/>
      <c r="TOB43" s="11"/>
      <c r="TOC43" s="11"/>
      <c r="TOD43" s="11"/>
      <c r="TOE43" s="11"/>
      <c r="TOF43" s="11"/>
      <c r="TOG43" s="11"/>
      <c r="TOH43" s="11"/>
      <c r="TOI43" s="11"/>
      <c r="TOJ43" s="11"/>
      <c r="TOK43" s="11"/>
      <c r="TOL43" s="11"/>
      <c r="TOM43" s="11"/>
      <c r="TON43" s="11"/>
      <c r="TOO43" s="11"/>
      <c r="TOP43" s="11"/>
      <c r="TOQ43" s="11"/>
      <c r="TOR43" s="11"/>
      <c r="TOS43" s="11"/>
      <c r="TOT43" s="11"/>
      <c r="TOU43" s="11"/>
      <c r="TOV43" s="11"/>
      <c r="TOW43" s="11"/>
      <c r="TOX43" s="11"/>
      <c r="TOY43" s="11"/>
      <c r="TOZ43" s="11"/>
      <c r="TPA43" s="11"/>
      <c r="TPB43" s="11"/>
      <c r="TPC43" s="11"/>
      <c r="TPD43" s="11"/>
      <c r="TPE43" s="11"/>
      <c r="TPF43" s="11"/>
      <c r="TPG43" s="11"/>
      <c r="TPH43" s="11"/>
      <c r="TPI43" s="11"/>
      <c r="TPJ43" s="11"/>
      <c r="TPK43" s="11"/>
      <c r="TPL43" s="11"/>
      <c r="TPM43" s="11"/>
      <c r="TPN43" s="11"/>
      <c r="TPO43" s="11"/>
      <c r="TPP43" s="11"/>
      <c r="TPQ43" s="11"/>
      <c r="TPR43" s="11"/>
      <c r="TPS43" s="11"/>
      <c r="TPT43" s="11"/>
      <c r="TPU43" s="11"/>
      <c r="TPV43" s="11"/>
      <c r="TPW43" s="11"/>
      <c r="TPX43" s="11"/>
      <c r="TPY43" s="11"/>
      <c r="TPZ43" s="11"/>
      <c r="TQA43" s="11"/>
      <c r="TQB43" s="11"/>
      <c r="TQC43" s="11"/>
      <c r="TQD43" s="11"/>
      <c r="TQE43" s="11"/>
      <c r="TQF43" s="11"/>
      <c r="TQG43" s="11"/>
      <c r="TQH43" s="11"/>
      <c r="TQI43" s="11"/>
      <c r="TQJ43" s="11"/>
      <c r="TQK43" s="11"/>
      <c r="TQL43" s="11"/>
      <c r="TQM43" s="11"/>
      <c r="TQN43" s="11"/>
      <c r="TQO43" s="11"/>
      <c r="TQP43" s="11"/>
      <c r="TQQ43" s="11"/>
      <c r="TQR43" s="11"/>
      <c r="TQS43" s="11"/>
      <c r="TQT43" s="11"/>
      <c r="TQU43" s="11"/>
      <c r="TQV43" s="11"/>
      <c r="TQW43" s="11"/>
      <c r="TQX43" s="11"/>
      <c r="TQY43" s="11"/>
      <c r="TQZ43" s="11"/>
      <c r="TRA43" s="11"/>
      <c r="TRB43" s="11"/>
      <c r="TRC43" s="11"/>
      <c r="TRD43" s="11"/>
      <c r="TRE43" s="11"/>
      <c r="TRF43" s="11"/>
      <c r="TRG43" s="11"/>
      <c r="TRH43" s="11"/>
      <c r="TRI43" s="11"/>
      <c r="TRJ43" s="11"/>
      <c r="TRK43" s="11"/>
      <c r="TRL43" s="11"/>
      <c r="TRM43" s="11"/>
      <c r="TRN43" s="11"/>
      <c r="TRO43" s="11"/>
      <c r="TRP43" s="11"/>
      <c r="TRQ43" s="11"/>
      <c r="TRR43" s="11"/>
      <c r="TRS43" s="11"/>
      <c r="TRT43" s="11"/>
      <c r="TRU43" s="11"/>
      <c r="TRV43" s="11"/>
      <c r="TRW43" s="11"/>
      <c r="TRX43" s="11"/>
      <c r="TRY43" s="11"/>
      <c r="TRZ43" s="11"/>
      <c r="TSA43" s="11"/>
      <c r="TSB43" s="11"/>
      <c r="TSC43" s="11"/>
      <c r="TSD43" s="11"/>
      <c r="TSE43" s="11"/>
      <c r="TSF43" s="11"/>
      <c r="TSG43" s="11"/>
      <c r="TSH43" s="11"/>
      <c r="TSI43" s="11"/>
      <c r="TSJ43" s="11"/>
      <c r="TSK43" s="11"/>
      <c r="TSL43" s="11"/>
      <c r="TSM43" s="11"/>
      <c r="TSN43" s="11"/>
      <c r="TSO43" s="11"/>
      <c r="TSP43" s="11"/>
      <c r="TSQ43" s="11"/>
      <c r="TSR43" s="11"/>
      <c r="TSS43" s="11"/>
      <c r="TST43" s="11"/>
      <c r="TSU43" s="11"/>
      <c r="TSV43" s="11"/>
      <c r="TSW43" s="11"/>
      <c r="TSX43" s="11"/>
      <c r="TSY43" s="11"/>
      <c r="TSZ43" s="11"/>
      <c r="TTA43" s="11"/>
      <c r="TTB43" s="11"/>
      <c r="TTC43" s="11"/>
      <c r="TTD43" s="11"/>
      <c r="TTE43" s="11"/>
      <c r="TTF43" s="11"/>
      <c r="TTG43" s="11"/>
      <c r="TTH43" s="11"/>
      <c r="TTI43" s="11"/>
      <c r="TTJ43" s="11"/>
      <c r="TTK43" s="11"/>
      <c r="TTL43" s="11"/>
      <c r="TTM43" s="11"/>
      <c r="TTN43" s="11"/>
      <c r="TTO43" s="11"/>
      <c r="TTP43" s="11"/>
      <c r="TTQ43" s="11"/>
      <c r="TTR43" s="11"/>
      <c r="TTS43" s="11"/>
      <c r="TTT43" s="11"/>
      <c r="TTU43" s="11"/>
      <c r="TTV43" s="11"/>
      <c r="TTW43" s="11"/>
      <c r="TTX43" s="11"/>
      <c r="TTY43" s="11"/>
      <c r="TTZ43" s="11"/>
      <c r="TUA43" s="11"/>
      <c r="TUB43" s="11"/>
      <c r="TUC43" s="11"/>
      <c r="TUD43" s="11"/>
      <c r="TUE43" s="11"/>
      <c r="TUF43" s="11"/>
      <c r="TUG43" s="11"/>
      <c r="TUH43" s="11"/>
      <c r="TUI43" s="11"/>
      <c r="TUJ43" s="11"/>
      <c r="TUK43" s="11"/>
      <c r="TUL43" s="11"/>
      <c r="TUM43" s="11"/>
      <c r="TUN43" s="11"/>
      <c r="TUO43" s="11"/>
      <c r="TUP43" s="11"/>
      <c r="TUQ43" s="11"/>
      <c r="TUR43" s="11"/>
      <c r="TUS43" s="11"/>
      <c r="TUT43" s="11"/>
      <c r="TUU43" s="11"/>
      <c r="TUV43" s="11"/>
      <c r="TUW43" s="11"/>
      <c r="TUX43" s="11"/>
      <c r="TUY43" s="11"/>
      <c r="TUZ43" s="11"/>
      <c r="TVA43" s="11"/>
      <c r="TVB43" s="11"/>
      <c r="TVC43" s="11"/>
      <c r="TVD43" s="11"/>
      <c r="TVE43" s="11"/>
      <c r="TVF43" s="11"/>
      <c r="TVG43" s="11"/>
      <c r="TVH43" s="11"/>
      <c r="TVI43" s="11"/>
      <c r="TVJ43" s="11"/>
      <c r="TVK43" s="11"/>
      <c r="TVL43" s="11"/>
      <c r="TVM43" s="11"/>
      <c r="TVN43" s="11"/>
      <c r="TVO43" s="11"/>
      <c r="TVP43" s="11"/>
      <c r="TVQ43" s="11"/>
      <c r="TVR43" s="11"/>
      <c r="TVS43" s="11"/>
      <c r="TVT43" s="11"/>
      <c r="TVU43" s="11"/>
      <c r="TVV43" s="11"/>
      <c r="TVW43" s="11"/>
      <c r="TVX43" s="11"/>
      <c r="TVY43" s="11"/>
      <c r="TVZ43" s="11"/>
      <c r="TWA43" s="11"/>
      <c r="TWB43" s="11"/>
      <c r="TWC43" s="11"/>
      <c r="TWD43" s="11"/>
      <c r="TWE43" s="11"/>
      <c r="TWF43" s="11"/>
      <c r="TWG43" s="11"/>
      <c r="TWH43" s="11"/>
      <c r="TWI43" s="11"/>
      <c r="TWJ43" s="11"/>
      <c r="TWK43" s="11"/>
      <c r="TWL43" s="11"/>
      <c r="TWM43" s="11"/>
      <c r="TWN43" s="11"/>
      <c r="TWO43" s="11"/>
      <c r="TWP43" s="11"/>
      <c r="TWQ43" s="11"/>
      <c r="TWR43" s="11"/>
      <c r="TWS43" s="11"/>
      <c r="TWT43" s="11"/>
      <c r="TWU43" s="11"/>
      <c r="TWV43" s="11"/>
      <c r="TWW43" s="11"/>
      <c r="TWX43" s="11"/>
      <c r="TWY43" s="11"/>
      <c r="TWZ43" s="11"/>
      <c r="TXA43" s="11"/>
      <c r="TXB43" s="11"/>
      <c r="TXC43" s="11"/>
      <c r="TXD43" s="11"/>
      <c r="TXE43" s="11"/>
      <c r="TXF43" s="11"/>
      <c r="TXG43" s="11"/>
      <c r="TXH43" s="11"/>
      <c r="TXI43" s="11"/>
      <c r="TXJ43" s="11"/>
      <c r="TXK43" s="11"/>
      <c r="TXL43" s="11"/>
      <c r="TXM43" s="11"/>
      <c r="TXN43" s="11"/>
      <c r="TXO43" s="11"/>
      <c r="TXP43" s="11"/>
      <c r="TXQ43" s="11"/>
      <c r="TXR43" s="11"/>
      <c r="TXS43" s="11"/>
      <c r="TXT43" s="11"/>
      <c r="TXU43" s="11"/>
      <c r="TXV43" s="11"/>
      <c r="TXW43" s="11"/>
      <c r="TXX43" s="11"/>
      <c r="TXY43" s="11"/>
      <c r="TXZ43" s="11"/>
      <c r="TYA43" s="11"/>
      <c r="TYB43" s="11"/>
      <c r="TYC43" s="11"/>
      <c r="TYD43" s="11"/>
      <c r="TYE43" s="11"/>
      <c r="TYF43" s="11"/>
      <c r="TYG43" s="11"/>
      <c r="TYH43" s="11"/>
      <c r="TYI43" s="11"/>
      <c r="TYJ43" s="11"/>
      <c r="TYK43" s="11"/>
      <c r="TYL43" s="11"/>
      <c r="TYM43" s="11"/>
      <c r="TYN43" s="11"/>
      <c r="TYO43" s="11"/>
      <c r="TYP43" s="11"/>
      <c r="TYQ43" s="11"/>
      <c r="TYR43" s="11"/>
      <c r="TYS43" s="11"/>
      <c r="TYT43" s="11"/>
      <c r="TYU43" s="11"/>
      <c r="TYV43" s="11"/>
      <c r="TYW43" s="11"/>
      <c r="TYX43" s="11"/>
      <c r="TYY43" s="11"/>
      <c r="TYZ43" s="11"/>
      <c r="TZA43" s="11"/>
      <c r="TZB43" s="11"/>
      <c r="TZC43" s="11"/>
      <c r="TZD43" s="11"/>
      <c r="TZE43" s="11"/>
      <c r="TZF43" s="11"/>
      <c r="TZG43" s="11"/>
      <c r="TZH43" s="11"/>
      <c r="TZI43" s="11"/>
      <c r="TZJ43" s="11"/>
      <c r="TZK43" s="11"/>
      <c r="TZL43" s="11"/>
      <c r="TZM43" s="11"/>
      <c r="TZN43" s="11"/>
      <c r="TZO43" s="11"/>
      <c r="TZP43" s="11"/>
      <c r="TZQ43" s="11"/>
      <c r="TZR43" s="11"/>
      <c r="TZS43" s="11"/>
      <c r="TZT43" s="11"/>
      <c r="TZU43" s="11"/>
      <c r="TZV43" s="11"/>
      <c r="TZW43" s="11"/>
      <c r="TZX43" s="11"/>
      <c r="TZY43" s="11"/>
      <c r="TZZ43" s="11"/>
      <c r="UAA43" s="11"/>
      <c r="UAB43" s="11"/>
      <c r="UAC43" s="11"/>
      <c r="UAD43" s="11"/>
      <c r="UAE43" s="11"/>
      <c r="UAF43" s="11"/>
      <c r="UAG43" s="11"/>
      <c r="UAH43" s="11"/>
      <c r="UAI43" s="11"/>
      <c r="UAJ43" s="11"/>
      <c r="UAK43" s="11"/>
      <c r="UAL43" s="11"/>
      <c r="UAM43" s="11"/>
      <c r="UAN43" s="11"/>
      <c r="UAO43" s="11"/>
      <c r="UAP43" s="11"/>
      <c r="UAQ43" s="11"/>
      <c r="UAR43" s="11"/>
      <c r="UAS43" s="11"/>
      <c r="UAT43" s="11"/>
      <c r="UAU43" s="11"/>
      <c r="UAV43" s="11"/>
      <c r="UAW43" s="11"/>
      <c r="UAX43" s="11"/>
      <c r="UAY43" s="11"/>
      <c r="UAZ43" s="11"/>
      <c r="UBA43" s="11"/>
      <c r="UBB43" s="11"/>
      <c r="UBC43" s="11"/>
      <c r="UBD43" s="11"/>
      <c r="UBE43" s="11"/>
      <c r="UBF43" s="11"/>
      <c r="UBG43" s="11"/>
      <c r="UBH43" s="11"/>
      <c r="UBI43" s="11"/>
      <c r="UBJ43" s="11"/>
      <c r="UBK43" s="11"/>
      <c r="UBL43" s="11"/>
      <c r="UBM43" s="11"/>
      <c r="UBN43" s="11"/>
      <c r="UBO43" s="11"/>
      <c r="UBP43" s="11"/>
      <c r="UBQ43" s="11"/>
      <c r="UBR43" s="11"/>
      <c r="UBS43" s="11"/>
      <c r="UBT43" s="11"/>
      <c r="UBU43" s="11"/>
      <c r="UBV43" s="11"/>
      <c r="UBW43" s="11"/>
      <c r="UBX43" s="11"/>
      <c r="UBY43" s="11"/>
      <c r="UBZ43" s="11"/>
      <c r="UCA43" s="11"/>
      <c r="UCB43" s="11"/>
      <c r="UCC43" s="11"/>
      <c r="UCD43" s="11"/>
      <c r="UCE43" s="11"/>
      <c r="UCF43" s="11"/>
      <c r="UCG43" s="11"/>
      <c r="UCH43" s="11"/>
      <c r="UCI43" s="11"/>
      <c r="UCJ43" s="11"/>
      <c r="UCK43" s="11"/>
      <c r="UCL43" s="11"/>
      <c r="UCM43" s="11"/>
      <c r="UCN43" s="11"/>
      <c r="UCO43" s="11"/>
      <c r="UCP43" s="11"/>
      <c r="UCQ43" s="11"/>
      <c r="UCR43" s="11"/>
      <c r="UCS43" s="11"/>
      <c r="UCT43" s="11"/>
      <c r="UCU43" s="11"/>
      <c r="UCV43" s="11"/>
      <c r="UCW43" s="11"/>
      <c r="UCX43" s="11"/>
      <c r="UCY43" s="11"/>
      <c r="UCZ43" s="11"/>
      <c r="UDA43" s="11"/>
      <c r="UDB43" s="11"/>
      <c r="UDC43" s="11"/>
      <c r="UDD43" s="11"/>
      <c r="UDE43" s="11"/>
      <c r="UDF43" s="11"/>
      <c r="UDG43" s="11"/>
      <c r="UDH43" s="11"/>
      <c r="UDI43" s="11"/>
      <c r="UDJ43" s="11"/>
      <c r="UDK43" s="11"/>
      <c r="UDL43" s="11"/>
      <c r="UDM43" s="11"/>
      <c r="UDN43" s="11"/>
      <c r="UDO43" s="11"/>
      <c r="UDP43" s="11"/>
      <c r="UDQ43" s="11"/>
      <c r="UDR43" s="11"/>
      <c r="UDS43" s="11"/>
      <c r="UDT43" s="11"/>
      <c r="UDU43" s="11"/>
      <c r="UDV43" s="11"/>
      <c r="UDW43" s="11"/>
      <c r="UDX43" s="11"/>
      <c r="UDY43" s="11"/>
      <c r="UDZ43" s="11"/>
      <c r="UEA43" s="11"/>
      <c r="UEB43" s="11"/>
      <c r="UEC43" s="11"/>
      <c r="UED43" s="11"/>
      <c r="UEE43" s="11"/>
      <c r="UEF43" s="11"/>
      <c r="UEG43" s="11"/>
      <c r="UEH43" s="11"/>
      <c r="UEI43" s="11"/>
      <c r="UEJ43" s="11"/>
      <c r="UEK43" s="11"/>
      <c r="UEL43" s="11"/>
      <c r="UEM43" s="11"/>
      <c r="UEN43" s="11"/>
      <c r="UEO43" s="11"/>
      <c r="UEP43" s="11"/>
      <c r="UEQ43" s="11"/>
      <c r="UER43" s="11"/>
      <c r="UES43" s="11"/>
      <c r="UET43" s="11"/>
      <c r="UEU43" s="11"/>
      <c r="UEV43" s="11"/>
      <c r="UEW43" s="11"/>
      <c r="UEX43" s="11"/>
      <c r="UEY43" s="11"/>
      <c r="UEZ43" s="11"/>
      <c r="UFA43" s="11"/>
      <c r="UFB43" s="11"/>
      <c r="UFC43" s="11"/>
      <c r="UFD43" s="11"/>
      <c r="UFE43" s="11"/>
      <c r="UFF43" s="11"/>
      <c r="UFG43" s="11"/>
      <c r="UFH43" s="11"/>
      <c r="UFI43" s="11"/>
      <c r="UFJ43" s="11"/>
      <c r="UFK43" s="11"/>
      <c r="UFL43" s="11"/>
      <c r="UFM43" s="11"/>
      <c r="UFN43" s="11"/>
      <c r="UFO43" s="11"/>
      <c r="UFP43" s="11"/>
      <c r="UFQ43" s="11"/>
      <c r="UFR43" s="11"/>
      <c r="UFS43" s="11"/>
      <c r="UFT43" s="11"/>
      <c r="UFU43" s="11"/>
      <c r="UFV43" s="11"/>
      <c r="UFW43" s="11"/>
      <c r="UFX43" s="11"/>
      <c r="UFY43" s="11"/>
      <c r="UFZ43" s="11"/>
      <c r="UGA43" s="11"/>
      <c r="UGB43" s="11"/>
      <c r="UGC43" s="11"/>
      <c r="UGD43" s="11"/>
      <c r="UGE43" s="11"/>
      <c r="UGF43" s="11"/>
      <c r="UGG43" s="11"/>
      <c r="UGH43" s="11"/>
      <c r="UGI43" s="11"/>
      <c r="UGJ43" s="11"/>
      <c r="UGK43" s="11"/>
      <c r="UGL43" s="11"/>
      <c r="UGM43" s="11"/>
      <c r="UGN43" s="11"/>
      <c r="UGO43" s="11"/>
      <c r="UGP43" s="11"/>
      <c r="UGQ43" s="11"/>
      <c r="UGR43" s="11"/>
      <c r="UGS43" s="11"/>
      <c r="UGT43" s="11"/>
      <c r="UGU43" s="11"/>
      <c r="UGV43" s="11"/>
      <c r="UGW43" s="11"/>
      <c r="UGX43" s="11"/>
      <c r="UGY43" s="11"/>
      <c r="UGZ43" s="11"/>
      <c r="UHA43" s="11"/>
      <c r="UHB43" s="11"/>
      <c r="UHC43" s="11"/>
      <c r="UHD43" s="11"/>
      <c r="UHE43" s="11"/>
      <c r="UHF43" s="11"/>
      <c r="UHG43" s="11"/>
      <c r="UHH43" s="11"/>
      <c r="UHI43" s="11"/>
      <c r="UHJ43" s="11"/>
      <c r="UHK43" s="11"/>
      <c r="UHL43" s="11"/>
      <c r="UHM43" s="11"/>
      <c r="UHN43" s="11"/>
      <c r="UHO43" s="11"/>
      <c r="UHP43" s="11"/>
      <c r="UHQ43" s="11"/>
      <c r="UHR43" s="11"/>
      <c r="UHS43" s="11"/>
      <c r="UHT43" s="11"/>
      <c r="UHU43" s="11"/>
      <c r="UHV43" s="11"/>
      <c r="UHW43" s="11"/>
      <c r="UHX43" s="11"/>
      <c r="UHY43" s="11"/>
      <c r="UHZ43" s="11"/>
      <c r="UIA43" s="11"/>
      <c r="UIB43" s="11"/>
      <c r="UIC43" s="11"/>
      <c r="UID43" s="11"/>
      <c r="UIE43" s="11"/>
      <c r="UIF43" s="11"/>
      <c r="UIG43" s="11"/>
      <c r="UIH43" s="11"/>
      <c r="UII43" s="11"/>
      <c r="UIJ43" s="11"/>
      <c r="UIK43" s="11"/>
      <c r="UIL43" s="11"/>
      <c r="UIM43" s="11"/>
      <c r="UIN43" s="11"/>
      <c r="UIO43" s="11"/>
      <c r="UIP43" s="11"/>
      <c r="UIQ43" s="11"/>
      <c r="UIR43" s="11"/>
      <c r="UIS43" s="11"/>
      <c r="UIT43" s="11"/>
      <c r="UIU43" s="11"/>
      <c r="UIV43" s="11"/>
      <c r="UIW43" s="11"/>
      <c r="UIX43" s="11"/>
      <c r="UIY43" s="11"/>
      <c r="UIZ43" s="11"/>
      <c r="UJA43" s="11"/>
      <c r="UJB43" s="11"/>
      <c r="UJC43" s="11"/>
      <c r="UJD43" s="11"/>
      <c r="UJE43" s="11"/>
      <c r="UJF43" s="11"/>
      <c r="UJG43" s="11"/>
      <c r="UJH43" s="11"/>
      <c r="UJI43" s="11"/>
      <c r="UJJ43" s="11"/>
      <c r="UJK43" s="11"/>
      <c r="UJL43" s="11"/>
      <c r="UJM43" s="11"/>
      <c r="UJN43" s="11"/>
      <c r="UJO43" s="11"/>
      <c r="UJP43" s="11"/>
      <c r="UJQ43" s="11"/>
      <c r="UJR43" s="11"/>
      <c r="UJS43" s="11"/>
      <c r="UJT43" s="11"/>
      <c r="UJU43" s="11"/>
      <c r="UJV43" s="11"/>
      <c r="UJW43" s="11"/>
      <c r="UJX43" s="11"/>
      <c r="UJY43" s="11"/>
      <c r="UJZ43" s="11"/>
      <c r="UKA43" s="11"/>
      <c r="UKB43" s="11"/>
      <c r="UKC43" s="11"/>
      <c r="UKD43" s="11"/>
      <c r="UKE43" s="11"/>
      <c r="UKF43" s="11"/>
      <c r="UKG43" s="11"/>
      <c r="UKH43" s="11"/>
      <c r="UKI43" s="11"/>
      <c r="UKJ43" s="11"/>
      <c r="UKK43" s="11"/>
      <c r="UKL43" s="11"/>
      <c r="UKM43" s="11"/>
      <c r="UKN43" s="11"/>
      <c r="UKO43" s="11"/>
      <c r="UKP43" s="11"/>
      <c r="UKQ43" s="11"/>
      <c r="UKR43" s="11"/>
      <c r="UKS43" s="11"/>
      <c r="UKT43" s="11"/>
      <c r="UKU43" s="11"/>
      <c r="UKV43" s="11"/>
      <c r="UKW43" s="11"/>
      <c r="UKX43" s="11"/>
      <c r="UKY43" s="11"/>
      <c r="UKZ43" s="11"/>
      <c r="ULA43" s="11"/>
      <c r="ULB43" s="11"/>
      <c r="ULC43" s="11"/>
      <c r="ULD43" s="11"/>
      <c r="ULE43" s="11"/>
      <c r="ULF43" s="11"/>
      <c r="ULG43" s="11"/>
      <c r="ULH43" s="11"/>
      <c r="ULI43" s="11"/>
      <c r="ULJ43" s="11"/>
      <c r="ULK43" s="11"/>
      <c r="ULL43" s="11"/>
      <c r="ULM43" s="11"/>
      <c r="ULN43" s="11"/>
      <c r="ULO43" s="11"/>
      <c r="ULP43" s="11"/>
      <c r="ULQ43" s="11"/>
      <c r="ULR43" s="11"/>
      <c r="ULS43" s="11"/>
      <c r="ULT43" s="11"/>
      <c r="ULU43" s="11"/>
      <c r="ULV43" s="11"/>
      <c r="ULW43" s="11"/>
      <c r="ULX43" s="11"/>
      <c r="ULY43" s="11"/>
      <c r="ULZ43" s="11"/>
      <c r="UMA43" s="11"/>
      <c r="UMB43" s="11"/>
      <c r="UMC43" s="11"/>
      <c r="UMD43" s="11"/>
      <c r="UME43" s="11"/>
      <c r="UMF43" s="11"/>
      <c r="UMG43" s="11"/>
      <c r="UMH43" s="11"/>
      <c r="UMI43" s="11"/>
      <c r="UMJ43" s="11"/>
      <c r="UMK43" s="11"/>
      <c r="UML43" s="11"/>
      <c r="UMM43" s="11"/>
      <c r="UMN43" s="11"/>
      <c r="UMO43" s="11"/>
      <c r="UMP43" s="11"/>
      <c r="UMQ43" s="11"/>
      <c r="UMR43" s="11"/>
      <c r="UMS43" s="11"/>
      <c r="UMT43" s="11"/>
      <c r="UMU43" s="11"/>
      <c r="UMV43" s="11"/>
      <c r="UMW43" s="11"/>
      <c r="UMX43" s="11"/>
      <c r="UMY43" s="11"/>
      <c r="UMZ43" s="11"/>
      <c r="UNA43" s="11"/>
      <c r="UNB43" s="11"/>
      <c r="UNC43" s="11"/>
      <c r="UND43" s="11"/>
      <c r="UNE43" s="11"/>
      <c r="UNF43" s="11"/>
      <c r="UNG43" s="11"/>
      <c r="UNH43" s="11"/>
      <c r="UNI43" s="11"/>
      <c r="UNJ43" s="11"/>
      <c r="UNK43" s="11"/>
      <c r="UNL43" s="11"/>
      <c r="UNM43" s="11"/>
      <c r="UNN43" s="11"/>
      <c r="UNO43" s="11"/>
      <c r="UNP43" s="11"/>
      <c r="UNQ43" s="11"/>
      <c r="UNR43" s="11"/>
      <c r="UNS43" s="11"/>
      <c r="UNT43" s="11"/>
      <c r="UNU43" s="11"/>
      <c r="UNV43" s="11"/>
      <c r="UNW43" s="11"/>
      <c r="UNX43" s="11"/>
      <c r="UNY43" s="11"/>
      <c r="UNZ43" s="11"/>
      <c r="UOA43" s="11"/>
      <c r="UOB43" s="11"/>
      <c r="UOC43" s="11"/>
      <c r="UOD43" s="11"/>
      <c r="UOE43" s="11"/>
      <c r="UOF43" s="11"/>
      <c r="UOG43" s="11"/>
      <c r="UOH43" s="11"/>
      <c r="UOI43" s="11"/>
      <c r="UOJ43" s="11"/>
      <c r="UOK43" s="11"/>
      <c r="UOL43" s="11"/>
      <c r="UOM43" s="11"/>
      <c r="UON43" s="11"/>
      <c r="UOO43" s="11"/>
      <c r="UOP43" s="11"/>
      <c r="UOQ43" s="11"/>
      <c r="UOR43" s="11"/>
      <c r="UOS43" s="11"/>
      <c r="UOT43" s="11"/>
      <c r="UOU43" s="11"/>
      <c r="UOV43" s="11"/>
      <c r="UOW43" s="11"/>
      <c r="UOX43" s="11"/>
      <c r="UOY43" s="11"/>
      <c r="UOZ43" s="11"/>
      <c r="UPA43" s="11"/>
      <c r="UPB43" s="11"/>
      <c r="UPC43" s="11"/>
      <c r="UPD43" s="11"/>
      <c r="UPE43" s="11"/>
      <c r="UPF43" s="11"/>
      <c r="UPG43" s="11"/>
      <c r="UPH43" s="11"/>
      <c r="UPI43" s="11"/>
      <c r="UPJ43" s="11"/>
      <c r="UPK43" s="11"/>
      <c r="UPL43" s="11"/>
      <c r="UPM43" s="11"/>
      <c r="UPN43" s="11"/>
      <c r="UPO43" s="11"/>
      <c r="UPP43" s="11"/>
      <c r="UPQ43" s="11"/>
      <c r="UPR43" s="11"/>
      <c r="UPS43" s="11"/>
      <c r="UPT43" s="11"/>
      <c r="UPU43" s="11"/>
      <c r="UPV43" s="11"/>
      <c r="UPW43" s="11"/>
      <c r="UPX43" s="11"/>
      <c r="UPY43" s="11"/>
      <c r="UPZ43" s="11"/>
      <c r="UQA43" s="11"/>
      <c r="UQB43" s="11"/>
      <c r="UQC43" s="11"/>
      <c r="UQD43" s="11"/>
      <c r="UQE43" s="11"/>
      <c r="UQF43" s="11"/>
      <c r="UQG43" s="11"/>
      <c r="UQH43" s="11"/>
      <c r="UQI43" s="11"/>
      <c r="UQJ43" s="11"/>
      <c r="UQK43" s="11"/>
      <c r="UQL43" s="11"/>
      <c r="UQM43" s="11"/>
      <c r="UQN43" s="11"/>
      <c r="UQO43" s="11"/>
      <c r="UQP43" s="11"/>
      <c r="UQQ43" s="11"/>
      <c r="UQR43" s="11"/>
      <c r="UQS43" s="11"/>
      <c r="UQT43" s="11"/>
      <c r="UQU43" s="11"/>
      <c r="UQV43" s="11"/>
      <c r="UQW43" s="11"/>
      <c r="UQX43" s="11"/>
      <c r="UQY43" s="11"/>
      <c r="UQZ43" s="11"/>
      <c r="URA43" s="11"/>
      <c r="URB43" s="11"/>
      <c r="URC43" s="11"/>
      <c r="URD43" s="11"/>
      <c r="URE43" s="11"/>
      <c r="URF43" s="11"/>
      <c r="URG43" s="11"/>
      <c r="URH43" s="11"/>
      <c r="URI43" s="11"/>
      <c r="URJ43" s="11"/>
      <c r="URK43" s="11"/>
      <c r="URL43" s="11"/>
      <c r="URM43" s="11"/>
      <c r="URN43" s="11"/>
      <c r="URO43" s="11"/>
      <c r="URP43" s="11"/>
      <c r="URQ43" s="11"/>
      <c r="URR43" s="11"/>
      <c r="URS43" s="11"/>
      <c r="URT43" s="11"/>
      <c r="URU43" s="11"/>
      <c r="URV43" s="11"/>
      <c r="URW43" s="11"/>
      <c r="URX43" s="11"/>
      <c r="URY43" s="11"/>
      <c r="URZ43" s="11"/>
      <c r="USA43" s="11"/>
      <c r="USB43" s="11"/>
      <c r="USC43" s="11"/>
      <c r="USD43" s="11"/>
      <c r="USE43" s="11"/>
      <c r="USF43" s="11"/>
      <c r="USG43" s="11"/>
      <c r="USH43" s="11"/>
      <c r="USI43" s="11"/>
      <c r="USJ43" s="11"/>
      <c r="USK43" s="11"/>
      <c r="USL43" s="11"/>
      <c r="USM43" s="11"/>
      <c r="USN43" s="11"/>
      <c r="USO43" s="11"/>
      <c r="USP43" s="11"/>
      <c r="USQ43" s="11"/>
      <c r="USR43" s="11"/>
      <c r="USS43" s="11"/>
      <c r="UST43" s="11"/>
      <c r="USU43" s="11"/>
      <c r="USV43" s="11"/>
      <c r="USW43" s="11"/>
      <c r="USX43" s="11"/>
      <c r="USY43" s="11"/>
      <c r="USZ43" s="11"/>
      <c r="UTA43" s="11"/>
      <c r="UTB43" s="11"/>
      <c r="UTC43" s="11"/>
      <c r="UTD43" s="11"/>
      <c r="UTE43" s="11"/>
      <c r="UTF43" s="11"/>
      <c r="UTG43" s="11"/>
      <c r="UTH43" s="11"/>
      <c r="UTI43" s="11"/>
      <c r="UTJ43" s="11"/>
      <c r="UTK43" s="11"/>
      <c r="UTL43" s="11"/>
      <c r="UTM43" s="11"/>
      <c r="UTN43" s="11"/>
      <c r="UTO43" s="11"/>
      <c r="UTP43" s="11"/>
      <c r="UTQ43" s="11"/>
      <c r="UTR43" s="11"/>
      <c r="UTS43" s="11"/>
      <c r="UTT43" s="11"/>
      <c r="UTU43" s="11"/>
      <c r="UTV43" s="11"/>
      <c r="UTW43" s="11"/>
      <c r="UTX43" s="11"/>
      <c r="UTY43" s="11"/>
      <c r="UTZ43" s="11"/>
      <c r="UUA43" s="11"/>
      <c r="UUB43" s="11"/>
      <c r="UUC43" s="11"/>
      <c r="UUD43" s="11"/>
      <c r="UUE43" s="11"/>
      <c r="UUF43" s="11"/>
      <c r="UUG43" s="11"/>
      <c r="UUH43" s="11"/>
      <c r="UUI43" s="11"/>
      <c r="UUJ43" s="11"/>
      <c r="UUK43" s="11"/>
      <c r="UUL43" s="11"/>
      <c r="UUM43" s="11"/>
      <c r="UUN43" s="11"/>
      <c r="UUO43" s="11"/>
      <c r="UUP43" s="11"/>
      <c r="UUQ43" s="11"/>
      <c r="UUR43" s="11"/>
      <c r="UUS43" s="11"/>
      <c r="UUT43" s="11"/>
      <c r="UUU43" s="11"/>
      <c r="UUV43" s="11"/>
      <c r="UUW43" s="11"/>
      <c r="UUX43" s="11"/>
      <c r="UUY43" s="11"/>
      <c r="UUZ43" s="11"/>
      <c r="UVA43" s="11"/>
      <c r="UVB43" s="11"/>
      <c r="UVC43" s="11"/>
      <c r="UVD43" s="11"/>
      <c r="UVE43" s="11"/>
      <c r="UVF43" s="11"/>
      <c r="UVG43" s="11"/>
      <c r="UVH43" s="11"/>
      <c r="UVI43" s="11"/>
      <c r="UVJ43" s="11"/>
      <c r="UVK43" s="11"/>
      <c r="UVL43" s="11"/>
      <c r="UVM43" s="11"/>
      <c r="UVN43" s="11"/>
      <c r="UVO43" s="11"/>
      <c r="UVP43" s="11"/>
      <c r="UVQ43" s="11"/>
      <c r="UVR43" s="11"/>
      <c r="UVS43" s="11"/>
      <c r="UVT43" s="11"/>
      <c r="UVU43" s="11"/>
      <c r="UVV43" s="11"/>
      <c r="UVW43" s="11"/>
      <c r="UVX43" s="11"/>
      <c r="UVY43" s="11"/>
      <c r="UVZ43" s="11"/>
      <c r="UWA43" s="11"/>
      <c r="UWB43" s="11"/>
      <c r="UWC43" s="11"/>
      <c r="UWD43" s="11"/>
      <c r="UWE43" s="11"/>
      <c r="UWF43" s="11"/>
      <c r="UWG43" s="11"/>
      <c r="UWH43" s="11"/>
      <c r="UWI43" s="11"/>
      <c r="UWJ43" s="11"/>
      <c r="UWK43" s="11"/>
      <c r="UWL43" s="11"/>
      <c r="UWM43" s="11"/>
      <c r="UWN43" s="11"/>
      <c r="UWO43" s="11"/>
      <c r="UWP43" s="11"/>
      <c r="UWQ43" s="11"/>
      <c r="UWR43" s="11"/>
      <c r="UWS43" s="11"/>
      <c r="UWT43" s="11"/>
      <c r="UWU43" s="11"/>
      <c r="UWV43" s="11"/>
      <c r="UWW43" s="11"/>
      <c r="UWX43" s="11"/>
      <c r="UWY43" s="11"/>
      <c r="UWZ43" s="11"/>
      <c r="UXA43" s="11"/>
      <c r="UXB43" s="11"/>
      <c r="UXC43" s="11"/>
      <c r="UXD43" s="11"/>
      <c r="UXE43" s="11"/>
      <c r="UXF43" s="11"/>
      <c r="UXG43" s="11"/>
      <c r="UXH43" s="11"/>
      <c r="UXI43" s="11"/>
      <c r="UXJ43" s="11"/>
      <c r="UXK43" s="11"/>
      <c r="UXL43" s="11"/>
      <c r="UXM43" s="11"/>
      <c r="UXN43" s="11"/>
      <c r="UXO43" s="11"/>
      <c r="UXP43" s="11"/>
      <c r="UXQ43" s="11"/>
      <c r="UXR43" s="11"/>
      <c r="UXS43" s="11"/>
      <c r="UXT43" s="11"/>
      <c r="UXU43" s="11"/>
      <c r="UXV43" s="11"/>
      <c r="UXW43" s="11"/>
      <c r="UXX43" s="11"/>
      <c r="UXY43" s="11"/>
      <c r="UXZ43" s="11"/>
      <c r="UYA43" s="11"/>
      <c r="UYB43" s="11"/>
      <c r="UYC43" s="11"/>
      <c r="UYD43" s="11"/>
      <c r="UYE43" s="11"/>
      <c r="UYF43" s="11"/>
      <c r="UYG43" s="11"/>
      <c r="UYH43" s="11"/>
      <c r="UYI43" s="11"/>
      <c r="UYJ43" s="11"/>
      <c r="UYK43" s="11"/>
      <c r="UYL43" s="11"/>
      <c r="UYM43" s="11"/>
      <c r="UYN43" s="11"/>
      <c r="UYO43" s="11"/>
      <c r="UYP43" s="11"/>
      <c r="UYQ43" s="11"/>
      <c r="UYR43" s="11"/>
      <c r="UYS43" s="11"/>
      <c r="UYT43" s="11"/>
      <c r="UYU43" s="11"/>
      <c r="UYV43" s="11"/>
      <c r="UYW43" s="11"/>
      <c r="UYX43" s="11"/>
      <c r="UYY43" s="11"/>
      <c r="UYZ43" s="11"/>
      <c r="UZA43" s="11"/>
      <c r="UZB43" s="11"/>
      <c r="UZC43" s="11"/>
      <c r="UZD43" s="11"/>
      <c r="UZE43" s="11"/>
      <c r="UZF43" s="11"/>
      <c r="UZG43" s="11"/>
      <c r="UZH43" s="11"/>
      <c r="UZI43" s="11"/>
      <c r="UZJ43" s="11"/>
      <c r="UZK43" s="11"/>
      <c r="UZL43" s="11"/>
      <c r="UZM43" s="11"/>
      <c r="UZN43" s="11"/>
      <c r="UZO43" s="11"/>
      <c r="UZP43" s="11"/>
      <c r="UZQ43" s="11"/>
      <c r="UZR43" s="11"/>
      <c r="UZS43" s="11"/>
      <c r="UZT43" s="11"/>
      <c r="UZU43" s="11"/>
      <c r="UZV43" s="11"/>
      <c r="UZW43" s="11"/>
      <c r="UZX43" s="11"/>
      <c r="UZY43" s="11"/>
      <c r="UZZ43" s="11"/>
      <c r="VAA43" s="11"/>
      <c r="VAB43" s="11"/>
      <c r="VAC43" s="11"/>
      <c r="VAD43" s="11"/>
      <c r="VAE43" s="11"/>
      <c r="VAF43" s="11"/>
      <c r="VAG43" s="11"/>
      <c r="VAH43" s="11"/>
      <c r="VAI43" s="11"/>
      <c r="VAJ43" s="11"/>
      <c r="VAK43" s="11"/>
      <c r="VAL43" s="11"/>
      <c r="VAM43" s="11"/>
      <c r="VAN43" s="11"/>
      <c r="VAO43" s="11"/>
      <c r="VAP43" s="11"/>
      <c r="VAQ43" s="11"/>
      <c r="VAR43" s="11"/>
      <c r="VAS43" s="11"/>
      <c r="VAT43" s="11"/>
      <c r="VAU43" s="11"/>
      <c r="VAV43" s="11"/>
      <c r="VAW43" s="11"/>
      <c r="VAX43" s="11"/>
      <c r="VAY43" s="11"/>
      <c r="VAZ43" s="11"/>
      <c r="VBA43" s="11"/>
      <c r="VBB43" s="11"/>
      <c r="VBC43" s="11"/>
      <c r="VBD43" s="11"/>
      <c r="VBE43" s="11"/>
      <c r="VBF43" s="11"/>
      <c r="VBG43" s="11"/>
      <c r="VBH43" s="11"/>
      <c r="VBI43" s="11"/>
      <c r="VBJ43" s="11"/>
      <c r="VBK43" s="11"/>
      <c r="VBL43" s="11"/>
      <c r="VBM43" s="11"/>
      <c r="VBN43" s="11"/>
      <c r="VBO43" s="11"/>
      <c r="VBP43" s="11"/>
      <c r="VBQ43" s="11"/>
      <c r="VBR43" s="11"/>
      <c r="VBS43" s="11"/>
      <c r="VBT43" s="11"/>
      <c r="VBU43" s="11"/>
      <c r="VBV43" s="11"/>
      <c r="VBW43" s="11"/>
      <c r="VBX43" s="11"/>
      <c r="VBY43" s="11"/>
      <c r="VBZ43" s="11"/>
      <c r="VCA43" s="11"/>
      <c r="VCB43" s="11"/>
      <c r="VCC43" s="11"/>
      <c r="VCD43" s="11"/>
      <c r="VCE43" s="11"/>
      <c r="VCF43" s="11"/>
      <c r="VCG43" s="11"/>
      <c r="VCH43" s="11"/>
      <c r="VCI43" s="11"/>
      <c r="VCJ43" s="11"/>
      <c r="VCK43" s="11"/>
      <c r="VCL43" s="11"/>
      <c r="VCM43" s="11"/>
      <c r="VCN43" s="11"/>
      <c r="VCO43" s="11"/>
      <c r="VCP43" s="11"/>
      <c r="VCQ43" s="11"/>
      <c r="VCR43" s="11"/>
      <c r="VCS43" s="11"/>
      <c r="VCT43" s="11"/>
      <c r="VCU43" s="11"/>
      <c r="VCV43" s="11"/>
      <c r="VCW43" s="11"/>
      <c r="VCX43" s="11"/>
      <c r="VCY43" s="11"/>
      <c r="VCZ43" s="11"/>
      <c r="VDA43" s="11"/>
      <c r="VDB43" s="11"/>
      <c r="VDC43" s="11"/>
      <c r="VDD43" s="11"/>
      <c r="VDE43" s="11"/>
      <c r="VDF43" s="11"/>
      <c r="VDG43" s="11"/>
      <c r="VDH43" s="11"/>
      <c r="VDI43" s="11"/>
      <c r="VDJ43" s="11"/>
      <c r="VDK43" s="11"/>
      <c r="VDL43" s="11"/>
      <c r="VDM43" s="11"/>
      <c r="VDN43" s="11"/>
      <c r="VDO43" s="11"/>
      <c r="VDP43" s="11"/>
      <c r="VDQ43" s="11"/>
      <c r="VDR43" s="11"/>
      <c r="VDS43" s="11"/>
      <c r="VDT43" s="11"/>
      <c r="VDU43" s="11"/>
      <c r="VDV43" s="11"/>
      <c r="VDW43" s="11"/>
      <c r="VDX43" s="11"/>
      <c r="VDY43" s="11"/>
      <c r="VDZ43" s="11"/>
      <c r="VEA43" s="11"/>
      <c r="VEB43" s="11"/>
      <c r="VEC43" s="11"/>
      <c r="VED43" s="11"/>
      <c r="VEE43" s="11"/>
      <c r="VEF43" s="11"/>
      <c r="VEG43" s="11"/>
      <c r="VEH43" s="11"/>
      <c r="VEI43" s="11"/>
      <c r="VEJ43" s="11"/>
      <c r="VEK43" s="11"/>
      <c r="VEL43" s="11"/>
      <c r="VEM43" s="11"/>
      <c r="VEN43" s="11"/>
      <c r="VEO43" s="11"/>
      <c r="VEP43" s="11"/>
      <c r="VEQ43" s="11"/>
      <c r="VER43" s="11"/>
      <c r="VES43" s="11"/>
      <c r="VET43" s="11"/>
      <c r="VEU43" s="11"/>
      <c r="VEV43" s="11"/>
      <c r="VEW43" s="11"/>
      <c r="VEX43" s="11"/>
      <c r="VEY43" s="11"/>
      <c r="VEZ43" s="11"/>
      <c r="VFA43" s="11"/>
      <c r="VFB43" s="11"/>
      <c r="VFC43" s="11"/>
      <c r="VFD43" s="11"/>
      <c r="VFE43" s="11"/>
      <c r="VFF43" s="11"/>
      <c r="VFG43" s="11"/>
      <c r="VFH43" s="11"/>
      <c r="VFI43" s="11"/>
      <c r="VFJ43" s="11"/>
      <c r="VFK43" s="11"/>
      <c r="VFL43" s="11"/>
      <c r="VFM43" s="11"/>
      <c r="VFN43" s="11"/>
      <c r="VFO43" s="11"/>
      <c r="VFP43" s="11"/>
      <c r="VFQ43" s="11"/>
      <c r="VFR43" s="11"/>
      <c r="VFS43" s="11"/>
      <c r="VFT43" s="11"/>
      <c r="VFU43" s="11"/>
      <c r="VFV43" s="11"/>
      <c r="VFW43" s="11"/>
      <c r="VFX43" s="11"/>
      <c r="VFY43" s="11"/>
      <c r="VFZ43" s="11"/>
      <c r="VGA43" s="11"/>
      <c r="VGB43" s="11"/>
      <c r="VGC43" s="11"/>
      <c r="VGD43" s="11"/>
      <c r="VGE43" s="11"/>
      <c r="VGF43" s="11"/>
      <c r="VGG43" s="11"/>
      <c r="VGH43" s="11"/>
      <c r="VGI43" s="11"/>
      <c r="VGJ43" s="11"/>
      <c r="VGK43" s="11"/>
      <c r="VGL43" s="11"/>
      <c r="VGM43" s="11"/>
      <c r="VGN43" s="11"/>
      <c r="VGO43" s="11"/>
      <c r="VGP43" s="11"/>
      <c r="VGQ43" s="11"/>
      <c r="VGR43" s="11"/>
      <c r="VGS43" s="11"/>
      <c r="VGT43" s="11"/>
      <c r="VGU43" s="11"/>
      <c r="VGV43" s="11"/>
      <c r="VGW43" s="11"/>
      <c r="VGX43" s="11"/>
      <c r="VGY43" s="11"/>
      <c r="VGZ43" s="11"/>
      <c r="VHA43" s="11"/>
      <c r="VHB43" s="11"/>
      <c r="VHC43" s="11"/>
      <c r="VHD43" s="11"/>
      <c r="VHE43" s="11"/>
      <c r="VHF43" s="11"/>
      <c r="VHG43" s="11"/>
      <c r="VHH43" s="11"/>
      <c r="VHI43" s="11"/>
      <c r="VHJ43" s="11"/>
      <c r="VHK43" s="11"/>
      <c r="VHL43" s="11"/>
      <c r="VHM43" s="11"/>
      <c r="VHN43" s="11"/>
      <c r="VHO43" s="11"/>
      <c r="VHP43" s="11"/>
      <c r="VHQ43" s="11"/>
      <c r="VHR43" s="11"/>
      <c r="VHS43" s="11"/>
      <c r="VHT43" s="11"/>
      <c r="VHU43" s="11"/>
      <c r="VHV43" s="11"/>
      <c r="VHW43" s="11"/>
      <c r="VHX43" s="11"/>
      <c r="VHY43" s="11"/>
      <c r="VHZ43" s="11"/>
      <c r="VIA43" s="11"/>
      <c r="VIB43" s="11"/>
      <c r="VIC43" s="11"/>
      <c r="VID43" s="11"/>
      <c r="VIE43" s="11"/>
      <c r="VIF43" s="11"/>
      <c r="VIG43" s="11"/>
      <c r="VIH43" s="11"/>
      <c r="VII43" s="11"/>
      <c r="VIJ43" s="11"/>
      <c r="VIK43" s="11"/>
      <c r="VIL43" s="11"/>
      <c r="VIM43" s="11"/>
      <c r="VIN43" s="11"/>
      <c r="VIO43" s="11"/>
      <c r="VIP43" s="11"/>
      <c r="VIQ43" s="11"/>
      <c r="VIR43" s="11"/>
      <c r="VIS43" s="11"/>
      <c r="VIT43" s="11"/>
      <c r="VIU43" s="11"/>
      <c r="VIV43" s="11"/>
      <c r="VIW43" s="11"/>
      <c r="VIX43" s="11"/>
      <c r="VIY43" s="11"/>
      <c r="VIZ43" s="11"/>
      <c r="VJA43" s="11"/>
      <c r="VJB43" s="11"/>
      <c r="VJC43" s="11"/>
      <c r="VJD43" s="11"/>
      <c r="VJE43" s="11"/>
      <c r="VJF43" s="11"/>
      <c r="VJG43" s="11"/>
      <c r="VJH43" s="11"/>
      <c r="VJI43" s="11"/>
      <c r="VJJ43" s="11"/>
      <c r="VJK43" s="11"/>
      <c r="VJL43" s="11"/>
      <c r="VJM43" s="11"/>
      <c r="VJN43" s="11"/>
      <c r="VJO43" s="11"/>
      <c r="VJP43" s="11"/>
      <c r="VJQ43" s="11"/>
      <c r="VJR43" s="11"/>
      <c r="VJS43" s="11"/>
      <c r="VJT43" s="11"/>
      <c r="VJU43" s="11"/>
      <c r="VJV43" s="11"/>
      <c r="VJW43" s="11"/>
      <c r="VJX43" s="11"/>
      <c r="VJY43" s="11"/>
      <c r="VJZ43" s="11"/>
      <c r="VKA43" s="11"/>
      <c r="VKB43" s="11"/>
      <c r="VKC43" s="11"/>
      <c r="VKD43" s="11"/>
      <c r="VKE43" s="11"/>
      <c r="VKF43" s="11"/>
      <c r="VKG43" s="11"/>
      <c r="VKH43" s="11"/>
      <c r="VKI43" s="11"/>
      <c r="VKJ43" s="11"/>
      <c r="VKK43" s="11"/>
      <c r="VKL43" s="11"/>
      <c r="VKM43" s="11"/>
      <c r="VKN43" s="11"/>
      <c r="VKO43" s="11"/>
      <c r="VKP43" s="11"/>
      <c r="VKQ43" s="11"/>
      <c r="VKR43" s="11"/>
      <c r="VKS43" s="11"/>
      <c r="VKT43" s="11"/>
      <c r="VKU43" s="11"/>
      <c r="VKV43" s="11"/>
      <c r="VKW43" s="11"/>
      <c r="VKX43" s="11"/>
      <c r="VKY43" s="11"/>
      <c r="VKZ43" s="11"/>
      <c r="VLA43" s="11"/>
      <c r="VLB43" s="11"/>
      <c r="VLC43" s="11"/>
      <c r="VLD43" s="11"/>
      <c r="VLE43" s="11"/>
      <c r="VLF43" s="11"/>
      <c r="VLG43" s="11"/>
      <c r="VLH43" s="11"/>
      <c r="VLI43" s="11"/>
      <c r="VLJ43" s="11"/>
      <c r="VLK43" s="11"/>
      <c r="VLL43" s="11"/>
      <c r="VLM43" s="11"/>
      <c r="VLN43" s="11"/>
      <c r="VLO43" s="11"/>
      <c r="VLP43" s="11"/>
      <c r="VLQ43" s="11"/>
      <c r="VLR43" s="11"/>
      <c r="VLS43" s="11"/>
      <c r="VLT43" s="11"/>
      <c r="VLU43" s="11"/>
      <c r="VLV43" s="11"/>
      <c r="VLW43" s="11"/>
      <c r="VLX43" s="11"/>
      <c r="VLY43" s="11"/>
      <c r="VLZ43" s="11"/>
      <c r="VMA43" s="11"/>
      <c r="VMB43" s="11"/>
      <c r="VMC43" s="11"/>
      <c r="VMD43" s="11"/>
      <c r="VME43" s="11"/>
      <c r="VMF43" s="11"/>
      <c r="VMG43" s="11"/>
      <c r="VMH43" s="11"/>
      <c r="VMI43" s="11"/>
      <c r="VMJ43" s="11"/>
      <c r="VMK43" s="11"/>
      <c r="VML43" s="11"/>
      <c r="VMM43" s="11"/>
      <c r="VMN43" s="11"/>
      <c r="VMO43" s="11"/>
      <c r="VMP43" s="11"/>
      <c r="VMQ43" s="11"/>
      <c r="VMR43" s="11"/>
      <c r="VMS43" s="11"/>
      <c r="VMT43" s="11"/>
      <c r="VMU43" s="11"/>
      <c r="VMV43" s="11"/>
      <c r="VMW43" s="11"/>
      <c r="VMX43" s="11"/>
      <c r="VMY43" s="11"/>
      <c r="VMZ43" s="11"/>
      <c r="VNA43" s="11"/>
      <c r="VNB43" s="11"/>
      <c r="VNC43" s="11"/>
      <c r="VND43" s="11"/>
      <c r="VNE43" s="11"/>
      <c r="VNF43" s="11"/>
      <c r="VNG43" s="11"/>
      <c r="VNH43" s="11"/>
      <c r="VNI43" s="11"/>
      <c r="VNJ43" s="11"/>
      <c r="VNK43" s="11"/>
      <c r="VNL43" s="11"/>
      <c r="VNM43" s="11"/>
      <c r="VNN43" s="11"/>
      <c r="VNO43" s="11"/>
      <c r="VNP43" s="11"/>
      <c r="VNQ43" s="11"/>
      <c r="VNR43" s="11"/>
      <c r="VNS43" s="11"/>
      <c r="VNT43" s="11"/>
      <c r="VNU43" s="11"/>
      <c r="VNV43" s="11"/>
      <c r="VNW43" s="11"/>
      <c r="VNX43" s="11"/>
      <c r="VNY43" s="11"/>
      <c r="VNZ43" s="11"/>
      <c r="VOA43" s="11"/>
      <c r="VOB43" s="11"/>
      <c r="VOC43" s="11"/>
      <c r="VOD43" s="11"/>
      <c r="VOE43" s="11"/>
      <c r="VOF43" s="11"/>
      <c r="VOG43" s="11"/>
      <c r="VOH43" s="11"/>
      <c r="VOI43" s="11"/>
      <c r="VOJ43" s="11"/>
      <c r="VOK43" s="11"/>
      <c r="VOL43" s="11"/>
      <c r="VOM43" s="11"/>
      <c r="VON43" s="11"/>
      <c r="VOO43" s="11"/>
      <c r="VOP43" s="11"/>
      <c r="VOQ43" s="11"/>
      <c r="VOR43" s="11"/>
      <c r="VOS43" s="11"/>
      <c r="VOT43" s="11"/>
      <c r="VOU43" s="11"/>
      <c r="VOV43" s="11"/>
      <c r="VOW43" s="11"/>
      <c r="VOX43" s="11"/>
      <c r="VOY43" s="11"/>
      <c r="VOZ43" s="11"/>
      <c r="VPA43" s="11"/>
      <c r="VPB43" s="11"/>
      <c r="VPC43" s="11"/>
      <c r="VPD43" s="11"/>
      <c r="VPE43" s="11"/>
      <c r="VPF43" s="11"/>
      <c r="VPG43" s="11"/>
      <c r="VPH43" s="11"/>
      <c r="VPI43" s="11"/>
      <c r="VPJ43" s="11"/>
      <c r="VPK43" s="11"/>
      <c r="VPL43" s="11"/>
      <c r="VPM43" s="11"/>
      <c r="VPN43" s="11"/>
      <c r="VPO43" s="11"/>
      <c r="VPP43" s="11"/>
      <c r="VPQ43" s="11"/>
      <c r="VPR43" s="11"/>
      <c r="VPS43" s="11"/>
      <c r="VPT43" s="11"/>
      <c r="VPU43" s="11"/>
      <c r="VPV43" s="11"/>
      <c r="VPW43" s="11"/>
      <c r="VPX43" s="11"/>
      <c r="VPY43" s="11"/>
      <c r="VPZ43" s="11"/>
      <c r="VQA43" s="11"/>
      <c r="VQB43" s="11"/>
      <c r="VQC43" s="11"/>
      <c r="VQD43" s="11"/>
      <c r="VQE43" s="11"/>
      <c r="VQF43" s="11"/>
      <c r="VQG43" s="11"/>
      <c r="VQH43" s="11"/>
      <c r="VQI43" s="11"/>
      <c r="VQJ43" s="11"/>
      <c r="VQK43" s="11"/>
      <c r="VQL43" s="11"/>
      <c r="VQM43" s="11"/>
      <c r="VQN43" s="11"/>
      <c r="VQO43" s="11"/>
      <c r="VQP43" s="11"/>
      <c r="VQQ43" s="11"/>
      <c r="VQR43" s="11"/>
      <c r="VQS43" s="11"/>
      <c r="VQT43" s="11"/>
      <c r="VQU43" s="11"/>
      <c r="VQV43" s="11"/>
      <c r="VQW43" s="11"/>
      <c r="VQX43" s="11"/>
      <c r="VQY43" s="11"/>
      <c r="VQZ43" s="11"/>
      <c r="VRA43" s="11"/>
      <c r="VRB43" s="11"/>
      <c r="VRC43" s="11"/>
      <c r="VRD43" s="11"/>
      <c r="VRE43" s="11"/>
      <c r="VRF43" s="11"/>
      <c r="VRG43" s="11"/>
      <c r="VRH43" s="11"/>
      <c r="VRI43" s="11"/>
      <c r="VRJ43" s="11"/>
      <c r="VRK43" s="11"/>
      <c r="VRL43" s="11"/>
      <c r="VRM43" s="11"/>
      <c r="VRN43" s="11"/>
      <c r="VRO43" s="11"/>
      <c r="VRP43" s="11"/>
      <c r="VRQ43" s="11"/>
      <c r="VRR43" s="11"/>
      <c r="VRS43" s="11"/>
      <c r="VRT43" s="11"/>
      <c r="VRU43" s="11"/>
      <c r="VRV43" s="11"/>
      <c r="VRW43" s="11"/>
      <c r="VRX43" s="11"/>
      <c r="VRY43" s="11"/>
      <c r="VRZ43" s="11"/>
      <c r="VSA43" s="11"/>
      <c r="VSB43" s="11"/>
      <c r="VSC43" s="11"/>
      <c r="VSD43" s="11"/>
      <c r="VSE43" s="11"/>
      <c r="VSF43" s="11"/>
      <c r="VSG43" s="11"/>
      <c r="VSH43" s="11"/>
      <c r="VSI43" s="11"/>
      <c r="VSJ43" s="11"/>
      <c r="VSK43" s="11"/>
      <c r="VSL43" s="11"/>
      <c r="VSM43" s="11"/>
      <c r="VSN43" s="11"/>
      <c r="VSO43" s="11"/>
      <c r="VSP43" s="11"/>
      <c r="VSQ43" s="11"/>
      <c r="VSR43" s="11"/>
      <c r="VSS43" s="11"/>
      <c r="VST43" s="11"/>
      <c r="VSU43" s="11"/>
      <c r="VSV43" s="11"/>
      <c r="VSW43" s="11"/>
      <c r="VSX43" s="11"/>
      <c r="VSY43" s="11"/>
      <c r="VSZ43" s="11"/>
      <c r="VTA43" s="11"/>
      <c r="VTB43" s="11"/>
      <c r="VTC43" s="11"/>
      <c r="VTD43" s="11"/>
      <c r="VTE43" s="11"/>
      <c r="VTF43" s="11"/>
      <c r="VTG43" s="11"/>
      <c r="VTH43" s="11"/>
      <c r="VTI43" s="11"/>
      <c r="VTJ43" s="11"/>
      <c r="VTK43" s="11"/>
      <c r="VTL43" s="11"/>
      <c r="VTM43" s="11"/>
      <c r="VTN43" s="11"/>
      <c r="VTO43" s="11"/>
      <c r="VTP43" s="11"/>
      <c r="VTQ43" s="11"/>
      <c r="VTR43" s="11"/>
      <c r="VTS43" s="11"/>
      <c r="VTT43" s="11"/>
      <c r="VTU43" s="11"/>
      <c r="VTV43" s="11"/>
      <c r="VTW43" s="11"/>
      <c r="VTX43" s="11"/>
      <c r="VTY43" s="11"/>
      <c r="VTZ43" s="11"/>
      <c r="VUA43" s="11"/>
      <c r="VUB43" s="11"/>
      <c r="VUC43" s="11"/>
      <c r="VUD43" s="11"/>
      <c r="VUE43" s="11"/>
      <c r="VUF43" s="11"/>
      <c r="VUG43" s="11"/>
      <c r="VUH43" s="11"/>
      <c r="VUI43" s="11"/>
      <c r="VUJ43" s="11"/>
      <c r="VUK43" s="11"/>
      <c r="VUL43" s="11"/>
      <c r="VUM43" s="11"/>
      <c r="VUN43" s="11"/>
      <c r="VUO43" s="11"/>
      <c r="VUP43" s="11"/>
      <c r="VUQ43" s="11"/>
      <c r="VUR43" s="11"/>
      <c r="VUS43" s="11"/>
      <c r="VUT43" s="11"/>
      <c r="VUU43" s="11"/>
      <c r="VUV43" s="11"/>
      <c r="VUW43" s="11"/>
      <c r="VUX43" s="11"/>
      <c r="VUY43" s="11"/>
      <c r="VUZ43" s="11"/>
      <c r="VVA43" s="11"/>
      <c r="VVB43" s="11"/>
      <c r="VVC43" s="11"/>
      <c r="VVD43" s="11"/>
      <c r="VVE43" s="11"/>
      <c r="VVF43" s="11"/>
      <c r="VVG43" s="11"/>
      <c r="VVH43" s="11"/>
      <c r="VVI43" s="11"/>
      <c r="VVJ43" s="11"/>
      <c r="VVK43" s="11"/>
      <c r="VVL43" s="11"/>
      <c r="VVM43" s="11"/>
      <c r="VVN43" s="11"/>
      <c r="VVO43" s="11"/>
      <c r="VVP43" s="11"/>
      <c r="VVQ43" s="11"/>
      <c r="VVR43" s="11"/>
      <c r="VVS43" s="11"/>
      <c r="VVT43" s="11"/>
      <c r="VVU43" s="11"/>
      <c r="VVV43" s="11"/>
      <c r="VVW43" s="11"/>
      <c r="VVX43" s="11"/>
      <c r="VVY43" s="11"/>
      <c r="VVZ43" s="11"/>
      <c r="VWA43" s="11"/>
      <c r="VWB43" s="11"/>
      <c r="VWC43" s="11"/>
      <c r="VWD43" s="11"/>
      <c r="VWE43" s="11"/>
      <c r="VWF43" s="11"/>
      <c r="VWG43" s="11"/>
      <c r="VWH43" s="11"/>
      <c r="VWI43" s="11"/>
      <c r="VWJ43" s="11"/>
      <c r="VWK43" s="11"/>
      <c r="VWL43" s="11"/>
      <c r="VWM43" s="11"/>
      <c r="VWN43" s="11"/>
      <c r="VWO43" s="11"/>
      <c r="VWP43" s="11"/>
      <c r="VWQ43" s="11"/>
      <c r="VWR43" s="11"/>
      <c r="VWS43" s="11"/>
      <c r="VWT43" s="11"/>
      <c r="VWU43" s="11"/>
      <c r="VWV43" s="11"/>
      <c r="VWW43" s="11"/>
      <c r="VWX43" s="11"/>
      <c r="VWY43" s="11"/>
      <c r="VWZ43" s="11"/>
      <c r="VXA43" s="11"/>
      <c r="VXB43" s="11"/>
      <c r="VXC43" s="11"/>
      <c r="VXD43" s="11"/>
      <c r="VXE43" s="11"/>
      <c r="VXF43" s="11"/>
      <c r="VXG43" s="11"/>
      <c r="VXH43" s="11"/>
      <c r="VXI43" s="11"/>
      <c r="VXJ43" s="11"/>
      <c r="VXK43" s="11"/>
      <c r="VXL43" s="11"/>
      <c r="VXM43" s="11"/>
      <c r="VXN43" s="11"/>
      <c r="VXO43" s="11"/>
      <c r="VXP43" s="11"/>
      <c r="VXQ43" s="11"/>
      <c r="VXR43" s="11"/>
      <c r="VXS43" s="11"/>
      <c r="VXT43" s="11"/>
      <c r="VXU43" s="11"/>
      <c r="VXV43" s="11"/>
      <c r="VXW43" s="11"/>
      <c r="VXX43" s="11"/>
      <c r="VXY43" s="11"/>
      <c r="VXZ43" s="11"/>
      <c r="VYA43" s="11"/>
      <c r="VYB43" s="11"/>
      <c r="VYC43" s="11"/>
      <c r="VYD43" s="11"/>
      <c r="VYE43" s="11"/>
      <c r="VYF43" s="11"/>
      <c r="VYG43" s="11"/>
      <c r="VYH43" s="11"/>
      <c r="VYI43" s="11"/>
      <c r="VYJ43" s="11"/>
      <c r="VYK43" s="11"/>
      <c r="VYL43" s="11"/>
      <c r="VYM43" s="11"/>
      <c r="VYN43" s="11"/>
      <c r="VYO43" s="11"/>
      <c r="VYP43" s="11"/>
      <c r="VYQ43" s="11"/>
      <c r="VYR43" s="11"/>
      <c r="VYS43" s="11"/>
      <c r="VYT43" s="11"/>
      <c r="VYU43" s="11"/>
      <c r="VYV43" s="11"/>
      <c r="VYW43" s="11"/>
      <c r="VYX43" s="11"/>
      <c r="VYY43" s="11"/>
      <c r="VYZ43" s="11"/>
      <c r="VZA43" s="11"/>
      <c r="VZB43" s="11"/>
      <c r="VZC43" s="11"/>
      <c r="VZD43" s="11"/>
      <c r="VZE43" s="11"/>
      <c r="VZF43" s="11"/>
      <c r="VZG43" s="11"/>
      <c r="VZH43" s="11"/>
      <c r="VZI43" s="11"/>
      <c r="VZJ43" s="11"/>
      <c r="VZK43" s="11"/>
      <c r="VZL43" s="11"/>
      <c r="VZM43" s="11"/>
      <c r="VZN43" s="11"/>
      <c r="VZO43" s="11"/>
      <c r="VZP43" s="11"/>
      <c r="VZQ43" s="11"/>
      <c r="VZR43" s="11"/>
      <c r="VZS43" s="11"/>
      <c r="VZT43" s="11"/>
      <c r="VZU43" s="11"/>
      <c r="VZV43" s="11"/>
      <c r="VZW43" s="11"/>
      <c r="VZX43" s="11"/>
      <c r="VZY43" s="11"/>
      <c r="VZZ43" s="11"/>
      <c r="WAA43" s="11"/>
      <c r="WAB43" s="11"/>
      <c r="WAC43" s="11"/>
      <c r="WAD43" s="11"/>
      <c r="WAE43" s="11"/>
      <c r="WAF43" s="11"/>
      <c r="WAG43" s="11"/>
      <c r="WAH43" s="11"/>
      <c r="WAI43" s="11"/>
      <c r="WAJ43" s="11"/>
      <c r="WAK43" s="11"/>
      <c r="WAL43" s="11"/>
      <c r="WAM43" s="11"/>
      <c r="WAN43" s="11"/>
      <c r="WAO43" s="11"/>
      <c r="WAP43" s="11"/>
      <c r="WAQ43" s="11"/>
      <c r="WAR43" s="11"/>
      <c r="WAS43" s="11"/>
      <c r="WAT43" s="11"/>
      <c r="WAU43" s="11"/>
      <c r="WAV43" s="11"/>
      <c r="WAW43" s="11"/>
      <c r="WAX43" s="11"/>
      <c r="WAY43" s="11"/>
      <c r="WAZ43" s="11"/>
      <c r="WBA43" s="11"/>
      <c r="WBB43" s="11"/>
      <c r="WBC43" s="11"/>
      <c r="WBD43" s="11"/>
      <c r="WBE43" s="11"/>
      <c r="WBF43" s="11"/>
      <c r="WBG43" s="11"/>
      <c r="WBH43" s="11"/>
      <c r="WBI43" s="11"/>
      <c r="WBJ43" s="11"/>
      <c r="WBK43" s="11"/>
      <c r="WBL43" s="11"/>
      <c r="WBM43" s="11"/>
      <c r="WBN43" s="11"/>
      <c r="WBO43" s="11"/>
      <c r="WBP43" s="11"/>
      <c r="WBQ43" s="11"/>
      <c r="WBR43" s="11"/>
      <c r="WBS43" s="11"/>
      <c r="WBT43" s="11"/>
      <c r="WBU43" s="11"/>
      <c r="WBV43" s="11"/>
      <c r="WBW43" s="11"/>
      <c r="WBX43" s="11"/>
      <c r="WBY43" s="11"/>
      <c r="WBZ43" s="11"/>
      <c r="WCA43" s="11"/>
      <c r="WCB43" s="11"/>
      <c r="WCC43" s="11"/>
      <c r="WCD43" s="11"/>
      <c r="WCE43" s="11"/>
      <c r="WCF43" s="11"/>
      <c r="WCG43" s="11"/>
      <c r="WCH43" s="11"/>
      <c r="WCI43" s="11"/>
      <c r="WCJ43" s="11"/>
      <c r="WCK43" s="11"/>
      <c r="WCL43" s="11"/>
      <c r="WCM43" s="11"/>
      <c r="WCN43" s="11"/>
      <c r="WCO43" s="11"/>
      <c r="WCP43" s="11"/>
      <c r="WCQ43" s="11"/>
      <c r="WCR43" s="11"/>
      <c r="WCS43" s="11"/>
      <c r="WCT43" s="11"/>
      <c r="WCU43" s="11"/>
      <c r="WCV43" s="11"/>
      <c r="WCW43" s="11"/>
      <c r="WCX43" s="11"/>
      <c r="WCY43" s="11"/>
      <c r="WCZ43" s="11"/>
      <c r="WDA43" s="11"/>
      <c r="WDB43" s="11"/>
      <c r="WDC43" s="11"/>
      <c r="WDD43" s="11"/>
      <c r="WDE43" s="11"/>
      <c r="WDF43" s="11"/>
      <c r="WDG43" s="11"/>
      <c r="WDH43" s="11"/>
      <c r="WDI43" s="11"/>
      <c r="WDJ43" s="11"/>
      <c r="WDK43" s="11"/>
      <c r="WDL43" s="11"/>
      <c r="WDM43" s="11"/>
      <c r="WDN43" s="11"/>
      <c r="WDO43" s="11"/>
      <c r="WDP43" s="11"/>
      <c r="WDQ43" s="11"/>
      <c r="WDR43" s="11"/>
      <c r="WDS43" s="11"/>
      <c r="WDT43" s="11"/>
      <c r="WDU43" s="11"/>
      <c r="WDV43" s="11"/>
      <c r="WDW43" s="11"/>
      <c r="WDX43" s="11"/>
      <c r="WDY43" s="11"/>
      <c r="WDZ43" s="11"/>
      <c r="WEA43" s="11"/>
      <c r="WEB43" s="11"/>
      <c r="WEC43" s="11"/>
      <c r="WED43" s="11"/>
      <c r="WEE43" s="11"/>
      <c r="WEF43" s="11"/>
      <c r="WEG43" s="11"/>
      <c r="WEH43" s="11"/>
      <c r="WEI43" s="11"/>
      <c r="WEJ43" s="11"/>
      <c r="WEK43" s="11"/>
      <c r="WEL43" s="11"/>
      <c r="WEM43" s="11"/>
      <c r="WEN43" s="11"/>
      <c r="WEO43" s="11"/>
      <c r="WEP43" s="11"/>
      <c r="WEQ43" s="11"/>
      <c r="WER43" s="11"/>
      <c r="WES43" s="11"/>
      <c r="WET43" s="11"/>
      <c r="WEU43" s="11"/>
      <c r="WEV43" s="11"/>
      <c r="WEW43" s="11"/>
      <c r="WEX43" s="11"/>
      <c r="WEY43" s="11"/>
      <c r="WEZ43" s="11"/>
      <c r="WFA43" s="11"/>
      <c r="WFB43" s="11"/>
      <c r="WFC43" s="11"/>
      <c r="WFD43" s="11"/>
      <c r="WFE43" s="11"/>
      <c r="WFF43" s="11"/>
      <c r="WFG43" s="11"/>
      <c r="WFH43" s="11"/>
      <c r="WFI43" s="11"/>
      <c r="WFJ43" s="11"/>
      <c r="WFK43" s="11"/>
      <c r="WFL43" s="11"/>
      <c r="WFM43" s="11"/>
      <c r="WFN43" s="11"/>
      <c r="WFO43" s="11"/>
      <c r="WFP43" s="11"/>
      <c r="WFQ43" s="11"/>
      <c r="WFR43" s="11"/>
      <c r="WFS43" s="11"/>
      <c r="WFT43" s="11"/>
      <c r="WFU43" s="11"/>
      <c r="WFV43" s="11"/>
      <c r="WFW43" s="11"/>
      <c r="WFX43" s="11"/>
      <c r="WFY43" s="11"/>
      <c r="WFZ43" s="11"/>
      <c r="WGA43" s="11"/>
      <c r="WGB43" s="11"/>
      <c r="WGC43" s="11"/>
      <c r="WGD43" s="11"/>
      <c r="WGE43" s="11"/>
      <c r="WGF43" s="11"/>
      <c r="WGG43" s="11"/>
      <c r="WGH43" s="11"/>
      <c r="WGI43" s="11"/>
      <c r="WGJ43" s="11"/>
      <c r="WGK43" s="11"/>
      <c r="WGL43" s="11"/>
      <c r="WGM43" s="11"/>
      <c r="WGN43" s="11"/>
      <c r="WGO43" s="11"/>
      <c r="WGP43" s="11"/>
      <c r="WGQ43" s="11"/>
      <c r="WGR43" s="11"/>
      <c r="WGS43" s="11"/>
      <c r="WGT43" s="11"/>
      <c r="WGU43" s="11"/>
      <c r="WGV43" s="11"/>
      <c r="WGW43" s="11"/>
      <c r="WGX43" s="11"/>
      <c r="WGY43" s="11"/>
      <c r="WGZ43" s="11"/>
      <c r="WHA43" s="11"/>
      <c r="WHB43" s="11"/>
      <c r="WHC43" s="11"/>
      <c r="WHD43" s="11"/>
      <c r="WHE43" s="11"/>
      <c r="WHF43" s="11"/>
      <c r="WHG43" s="11"/>
      <c r="WHH43" s="11"/>
      <c r="WHI43" s="11"/>
      <c r="WHJ43" s="11"/>
      <c r="WHK43" s="11"/>
      <c r="WHL43" s="11"/>
      <c r="WHM43" s="11"/>
      <c r="WHN43" s="11"/>
      <c r="WHO43" s="11"/>
      <c r="WHP43" s="11"/>
      <c r="WHQ43" s="11"/>
      <c r="WHR43" s="11"/>
      <c r="WHS43" s="11"/>
      <c r="WHT43" s="11"/>
      <c r="WHU43" s="11"/>
      <c r="WHV43" s="11"/>
      <c r="WHW43" s="11"/>
      <c r="WHX43" s="11"/>
      <c r="WHY43" s="11"/>
      <c r="WHZ43" s="11"/>
      <c r="WIA43" s="11"/>
      <c r="WIB43" s="11"/>
      <c r="WIC43" s="11"/>
      <c r="WID43" s="11"/>
      <c r="WIE43" s="11"/>
      <c r="WIF43" s="11"/>
      <c r="WIG43" s="11"/>
      <c r="WIH43" s="11"/>
      <c r="WII43" s="11"/>
      <c r="WIJ43" s="11"/>
      <c r="WIK43" s="11"/>
      <c r="WIL43" s="11"/>
      <c r="WIM43" s="11"/>
      <c r="WIN43" s="11"/>
      <c r="WIO43" s="11"/>
      <c r="WIP43" s="11"/>
      <c r="WIQ43" s="11"/>
      <c r="WIR43" s="11"/>
      <c r="WIS43" s="11"/>
      <c r="WIT43" s="11"/>
      <c r="WIU43" s="11"/>
      <c r="WIV43" s="11"/>
      <c r="WIW43" s="11"/>
      <c r="WIX43" s="11"/>
      <c r="WIY43" s="11"/>
      <c r="WIZ43" s="11"/>
      <c r="WJA43" s="11"/>
      <c r="WJB43" s="11"/>
      <c r="WJC43" s="11"/>
      <c r="WJD43" s="11"/>
      <c r="WJE43" s="11"/>
      <c r="WJF43" s="11"/>
      <c r="WJG43" s="11"/>
      <c r="WJH43" s="11"/>
      <c r="WJI43" s="11"/>
      <c r="WJJ43" s="11"/>
      <c r="WJK43" s="11"/>
      <c r="WJL43" s="11"/>
      <c r="WJM43" s="11"/>
      <c r="WJN43" s="11"/>
      <c r="WJO43" s="11"/>
      <c r="WJP43" s="11"/>
      <c r="WJQ43" s="11"/>
      <c r="WJR43" s="11"/>
      <c r="WJS43" s="11"/>
      <c r="WJT43" s="11"/>
      <c r="WJU43" s="11"/>
      <c r="WJV43" s="11"/>
      <c r="WJW43" s="11"/>
      <c r="WJX43" s="11"/>
      <c r="WJY43" s="11"/>
      <c r="WJZ43" s="11"/>
      <c r="WKA43" s="11"/>
      <c r="WKB43" s="11"/>
      <c r="WKC43" s="11"/>
      <c r="WKD43" s="11"/>
      <c r="WKE43" s="11"/>
      <c r="WKF43" s="11"/>
      <c r="WKG43" s="11"/>
      <c r="WKH43" s="11"/>
      <c r="WKI43" s="11"/>
      <c r="WKJ43" s="11"/>
      <c r="WKK43" s="11"/>
      <c r="WKL43" s="11"/>
      <c r="WKM43" s="11"/>
      <c r="WKN43" s="11"/>
      <c r="WKO43" s="11"/>
      <c r="WKP43" s="11"/>
      <c r="WKQ43" s="11"/>
      <c r="WKR43" s="11"/>
      <c r="WKS43" s="11"/>
      <c r="WKT43" s="11"/>
      <c r="WKU43" s="11"/>
      <c r="WKV43" s="11"/>
      <c r="WKW43" s="11"/>
      <c r="WKX43" s="11"/>
      <c r="WKY43" s="11"/>
      <c r="WKZ43" s="11"/>
      <c r="WLA43" s="11"/>
      <c r="WLB43" s="11"/>
      <c r="WLC43" s="11"/>
      <c r="WLD43" s="11"/>
      <c r="WLE43" s="11"/>
      <c r="WLF43" s="11"/>
      <c r="WLG43" s="11"/>
      <c r="WLH43" s="11"/>
      <c r="WLI43" s="11"/>
      <c r="WLJ43" s="11"/>
      <c r="WLK43" s="11"/>
      <c r="WLL43" s="11"/>
      <c r="WLM43" s="11"/>
      <c r="WLN43" s="11"/>
      <c r="WLO43" s="11"/>
      <c r="WLP43" s="11"/>
      <c r="WLQ43" s="11"/>
      <c r="WLR43" s="11"/>
      <c r="WLS43" s="11"/>
      <c r="WLT43" s="11"/>
      <c r="WLU43" s="11"/>
      <c r="WLV43" s="11"/>
      <c r="WLW43" s="11"/>
      <c r="WLX43" s="11"/>
      <c r="WLY43" s="11"/>
      <c r="WLZ43" s="11"/>
      <c r="WMA43" s="11"/>
      <c r="WMB43" s="11"/>
      <c r="WMC43" s="11"/>
      <c r="WMD43" s="11"/>
      <c r="WME43" s="11"/>
      <c r="WMF43" s="11"/>
      <c r="WMG43" s="11"/>
      <c r="WMH43" s="11"/>
      <c r="WMI43" s="11"/>
      <c r="WMJ43" s="11"/>
      <c r="WMK43" s="11"/>
      <c r="WML43" s="11"/>
      <c r="WMM43" s="11"/>
      <c r="WMN43" s="11"/>
      <c r="WMO43" s="11"/>
      <c r="WMP43" s="11"/>
      <c r="WMQ43" s="11"/>
      <c r="WMR43" s="11"/>
      <c r="WMS43" s="11"/>
      <c r="WMT43" s="11"/>
      <c r="WMU43" s="11"/>
      <c r="WMV43" s="11"/>
      <c r="WMW43" s="11"/>
      <c r="WMX43" s="11"/>
      <c r="WMY43" s="11"/>
      <c r="WMZ43" s="11"/>
      <c r="WNA43" s="11"/>
      <c r="WNB43" s="11"/>
      <c r="WNC43" s="11"/>
      <c r="WND43" s="11"/>
      <c r="WNE43" s="11"/>
      <c r="WNF43" s="11"/>
      <c r="WNG43" s="11"/>
      <c r="WNH43" s="11"/>
      <c r="WNI43" s="11"/>
      <c r="WNJ43" s="11"/>
      <c r="WNK43" s="11"/>
      <c r="WNL43" s="11"/>
      <c r="WNM43" s="11"/>
      <c r="WNN43" s="11"/>
      <c r="WNO43" s="11"/>
      <c r="WNP43" s="11"/>
      <c r="WNQ43" s="11"/>
      <c r="WNR43" s="11"/>
      <c r="WNS43" s="11"/>
      <c r="WNT43" s="11"/>
      <c r="WNU43" s="11"/>
      <c r="WNV43" s="11"/>
      <c r="WNW43" s="11"/>
      <c r="WNX43" s="11"/>
      <c r="WNY43" s="11"/>
      <c r="WNZ43" s="11"/>
      <c r="WOA43" s="11"/>
      <c r="WOB43" s="11"/>
      <c r="WOC43" s="11"/>
      <c r="WOD43" s="11"/>
      <c r="WOE43" s="11"/>
      <c r="WOF43" s="11"/>
      <c r="WOG43" s="11"/>
      <c r="WOH43" s="11"/>
      <c r="WOI43" s="11"/>
      <c r="WOJ43" s="11"/>
      <c r="WOK43" s="11"/>
      <c r="WOL43" s="11"/>
      <c r="WOM43" s="11"/>
      <c r="WON43" s="11"/>
      <c r="WOO43" s="11"/>
      <c r="WOP43" s="11"/>
      <c r="WOQ43" s="11"/>
      <c r="WOR43" s="11"/>
      <c r="WOS43" s="11"/>
      <c r="WOT43" s="11"/>
      <c r="WOU43" s="11"/>
      <c r="WOV43" s="11"/>
      <c r="WOW43" s="11"/>
      <c r="WOX43" s="11"/>
      <c r="WOY43" s="11"/>
      <c r="WOZ43" s="11"/>
      <c r="WPA43" s="11"/>
      <c r="WPB43" s="11"/>
      <c r="WPC43" s="11"/>
      <c r="WPD43" s="11"/>
      <c r="WPE43" s="11"/>
      <c r="WPF43" s="11"/>
      <c r="WPG43" s="11"/>
      <c r="WPH43" s="11"/>
      <c r="WPI43" s="11"/>
      <c r="WPJ43" s="11"/>
      <c r="WPK43" s="11"/>
      <c r="WPL43" s="11"/>
      <c r="WPM43" s="11"/>
      <c r="WPN43" s="11"/>
      <c r="WPO43" s="11"/>
      <c r="WPP43" s="11"/>
      <c r="WPQ43" s="11"/>
      <c r="WPR43" s="11"/>
      <c r="WPS43" s="11"/>
      <c r="WPT43" s="11"/>
      <c r="WPU43" s="11"/>
      <c r="WPV43" s="11"/>
      <c r="WPW43" s="11"/>
      <c r="WPX43" s="11"/>
      <c r="WPY43" s="11"/>
      <c r="WPZ43" s="11"/>
      <c r="WQA43" s="11"/>
      <c r="WQB43" s="11"/>
      <c r="WQC43" s="11"/>
      <c r="WQD43" s="11"/>
      <c r="WQE43" s="11"/>
      <c r="WQF43" s="11"/>
      <c r="WQG43" s="11"/>
      <c r="WQH43" s="11"/>
      <c r="WQI43" s="11"/>
      <c r="WQJ43" s="11"/>
      <c r="WQK43" s="11"/>
      <c r="WQL43" s="11"/>
      <c r="WQM43" s="11"/>
      <c r="WQN43" s="11"/>
      <c r="WQO43" s="11"/>
      <c r="WQP43" s="11"/>
      <c r="WQQ43" s="11"/>
      <c r="WQR43" s="11"/>
      <c r="WQS43" s="11"/>
      <c r="WQT43" s="11"/>
      <c r="WQU43" s="11"/>
      <c r="WQV43" s="11"/>
      <c r="WQW43" s="11"/>
      <c r="WQX43" s="11"/>
      <c r="WQY43" s="11"/>
      <c r="WQZ43" s="11"/>
      <c r="WRA43" s="11"/>
      <c r="WRB43" s="11"/>
      <c r="WRC43" s="11"/>
      <c r="WRD43" s="11"/>
      <c r="WRE43" s="11"/>
      <c r="WRF43" s="11"/>
      <c r="WRG43" s="11"/>
      <c r="WRH43" s="11"/>
      <c r="WRI43" s="11"/>
      <c r="WRJ43" s="11"/>
      <c r="WRK43" s="11"/>
      <c r="WRL43" s="11"/>
      <c r="WRM43" s="11"/>
      <c r="WRN43" s="11"/>
      <c r="WRO43" s="11"/>
      <c r="WRP43" s="11"/>
      <c r="WRQ43" s="11"/>
      <c r="WRR43" s="11"/>
      <c r="WRS43" s="11"/>
      <c r="WRT43" s="11"/>
      <c r="WRU43" s="11"/>
      <c r="WRV43" s="11"/>
      <c r="WRW43" s="11"/>
      <c r="WRX43" s="11"/>
      <c r="WRY43" s="11"/>
      <c r="WRZ43" s="11"/>
      <c r="WSA43" s="11"/>
      <c r="WSB43" s="11"/>
      <c r="WSC43" s="11"/>
      <c r="WSD43" s="11"/>
      <c r="WSE43" s="11"/>
      <c r="WSF43" s="11"/>
      <c r="WSG43" s="11"/>
      <c r="WSH43" s="11"/>
      <c r="WSI43" s="11"/>
      <c r="WSJ43" s="11"/>
      <c r="WSK43" s="11"/>
      <c r="WSL43" s="11"/>
      <c r="WSM43" s="11"/>
      <c r="WSN43" s="11"/>
      <c r="WSO43" s="11"/>
      <c r="WSP43" s="11"/>
      <c r="WSQ43" s="11"/>
      <c r="WSR43" s="11"/>
      <c r="WSS43" s="11"/>
      <c r="WST43" s="11"/>
      <c r="WSU43" s="11"/>
      <c r="WSV43" s="11"/>
      <c r="WSW43" s="11"/>
      <c r="WSX43" s="11"/>
      <c r="WSY43" s="11"/>
      <c r="WSZ43" s="11"/>
      <c r="WTA43" s="11"/>
      <c r="WTB43" s="11"/>
      <c r="WTC43" s="11"/>
      <c r="WTD43" s="11"/>
      <c r="WTE43" s="11"/>
      <c r="WTF43" s="11"/>
      <c r="WTG43" s="11"/>
      <c r="WTH43" s="11"/>
      <c r="WTI43" s="11"/>
      <c r="WTJ43" s="11"/>
      <c r="WTK43" s="11"/>
      <c r="WTL43" s="11"/>
      <c r="WTM43" s="11"/>
      <c r="WTN43" s="11"/>
      <c r="WTO43" s="11"/>
      <c r="WTP43" s="11"/>
      <c r="WTQ43" s="11"/>
      <c r="WTR43" s="11"/>
      <c r="WTS43" s="11"/>
      <c r="WTT43" s="11"/>
      <c r="WTU43" s="11"/>
      <c r="WTV43" s="11"/>
      <c r="WTW43" s="11"/>
      <c r="WTX43" s="11"/>
      <c r="WTY43" s="11"/>
      <c r="WTZ43" s="11"/>
      <c r="WUA43" s="11"/>
      <c r="WUB43" s="11"/>
      <c r="WUC43" s="11"/>
      <c r="WUD43" s="11"/>
      <c r="WUE43" s="11"/>
      <c r="WUF43" s="11"/>
      <c r="WUG43" s="11"/>
      <c r="WUH43" s="11"/>
      <c r="WUI43" s="11"/>
      <c r="WUJ43" s="11"/>
      <c r="WUK43" s="11"/>
      <c r="WUL43" s="11"/>
      <c r="WUM43" s="11"/>
      <c r="WUN43" s="11"/>
      <c r="WUO43" s="11"/>
      <c r="WUP43" s="11"/>
      <c r="WUQ43" s="11"/>
      <c r="WUR43" s="11"/>
      <c r="WUS43" s="11"/>
      <c r="WUT43" s="11"/>
      <c r="WUU43" s="11"/>
      <c r="WUV43" s="11"/>
      <c r="WUW43" s="11"/>
      <c r="WUX43" s="11"/>
      <c r="WUY43" s="11"/>
      <c r="WUZ43" s="11"/>
      <c r="WVA43" s="11"/>
      <c r="WVB43" s="11"/>
      <c r="WVC43" s="11"/>
      <c r="WVD43" s="11"/>
      <c r="WVE43" s="11"/>
      <c r="WVF43" s="11"/>
      <c r="WVG43" s="11"/>
      <c r="WVH43" s="11"/>
      <c r="WVI43" s="11"/>
      <c r="WVJ43" s="11"/>
      <c r="WVK43" s="11"/>
      <c r="WVL43" s="11"/>
      <c r="WVM43" s="11"/>
      <c r="WVN43" s="11"/>
      <c r="WVO43" s="11"/>
      <c r="WVP43" s="11"/>
      <c r="WVQ43" s="11"/>
      <c r="WVR43" s="11"/>
      <c r="WVS43" s="11"/>
      <c r="WVT43" s="11"/>
      <c r="WVU43" s="11"/>
      <c r="WVV43" s="11"/>
      <c r="WVW43" s="11"/>
      <c r="WVX43" s="11"/>
      <c r="WVY43" s="11"/>
      <c r="WVZ43" s="11"/>
      <c r="WWA43" s="11"/>
      <c r="WWB43" s="11"/>
      <c r="WWC43" s="11"/>
      <c r="WWD43" s="11"/>
      <c r="WWE43" s="11"/>
      <c r="WWF43" s="11"/>
      <c r="WWG43" s="11"/>
      <c r="WWH43" s="11"/>
      <c r="WWI43" s="11"/>
      <c r="WWJ43" s="11"/>
      <c r="WWK43" s="11"/>
      <c r="WWL43" s="11"/>
      <c r="WWM43" s="11"/>
      <c r="WWN43" s="11"/>
      <c r="WWO43" s="11"/>
      <c r="WWP43" s="11"/>
      <c r="WWQ43" s="11"/>
      <c r="WWR43" s="11"/>
      <c r="WWS43" s="11"/>
      <c r="WWT43" s="11"/>
      <c r="WWU43" s="11"/>
      <c r="WWV43" s="11"/>
      <c r="WWW43" s="11"/>
      <c r="WWX43" s="11"/>
      <c r="WWY43" s="11"/>
      <c r="WWZ43" s="11"/>
      <c r="WXA43" s="11"/>
      <c r="WXB43" s="11"/>
      <c r="WXC43" s="11"/>
      <c r="WXD43" s="11"/>
      <c r="WXE43" s="11"/>
      <c r="WXF43" s="11"/>
      <c r="WXG43" s="11"/>
      <c r="WXH43" s="11"/>
      <c r="WXI43" s="11"/>
      <c r="WXJ43" s="11"/>
      <c r="WXK43" s="11"/>
      <c r="WXL43" s="11"/>
      <c r="WXM43" s="11"/>
      <c r="WXN43" s="11"/>
      <c r="WXO43" s="11"/>
      <c r="WXP43" s="11"/>
      <c r="WXQ43" s="11"/>
      <c r="WXR43" s="11"/>
      <c r="WXS43" s="11"/>
      <c r="WXT43" s="11"/>
      <c r="WXU43" s="11"/>
      <c r="WXV43" s="11"/>
      <c r="WXW43" s="11"/>
      <c r="WXX43" s="11"/>
      <c r="WXY43" s="11"/>
      <c r="WXZ43" s="11"/>
      <c r="WYA43" s="11"/>
      <c r="WYB43" s="11"/>
      <c r="WYC43" s="11"/>
      <c r="WYD43" s="11"/>
      <c r="WYE43" s="11"/>
      <c r="WYF43" s="11"/>
      <c r="WYG43" s="11"/>
      <c r="WYH43" s="11"/>
      <c r="WYI43" s="11"/>
      <c r="WYJ43" s="11"/>
      <c r="WYK43" s="11"/>
      <c r="WYL43" s="11"/>
      <c r="WYM43" s="11"/>
      <c r="WYN43" s="11"/>
      <c r="WYO43" s="11"/>
      <c r="WYP43" s="11"/>
      <c r="WYQ43" s="11"/>
      <c r="WYR43" s="11"/>
      <c r="WYS43" s="11"/>
      <c r="WYT43" s="11"/>
      <c r="WYU43" s="11"/>
      <c r="WYV43" s="11"/>
      <c r="WYW43" s="11"/>
      <c r="WYX43" s="11"/>
      <c r="WYY43" s="11"/>
      <c r="WYZ43" s="11"/>
      <c r="WZA43" s="11"/>
      <c r="WZB43" s="11"/>
      <c r="WZC43" s="11"/>
      <c r="WZD43" s="11"/>
      <c r="WZE43" s="11"/>
      <c r="WZF43" s="11"/>
      <c r="WZG43" s="11"/>
      <c r="WZH43" s="11"/>
      <c r="WZI43" s="11"/>
      <c r="WZJ43" s="11"/>
      <c r="WZK43" s="11"/>
      <c r="WZL43" s="11"/>
      <c r="WZM43" s="11"/>
      <c r="WZN43" s="11"/>
      <c r="WZO43" s="11"/>
      <c r="WZP43" s="11"/>
      <c r="WZQ43" s="11"/>
      <c r="WZR43" s="11"/>
      <c r="WZS43" s="11"/>
      <c r="WZT43" s="11"/>
      <c r="WZU43" s="11"/>
      <c r="WZV43" s="11"/>
      <c r="WZW43" s="11"/>
      <c r="WZX43" s="11"/>
      <c r="WZY43" s="11"/>
      <c r="WZZ43" s="11"/>
      <c r="XAA43" s="11"/>
      <c r="XAB43" s="11"/>
      <c r="XAC43" s="11"/>
      <c r="XAD43" s="11"/>
      <c r="XAE43" s="11"/>
      <c r="XAF43" s="11"/>
      <c r="XAG43" s="11"/>
      <c r="XAH43" s="11"/>
      <c r="XAI43" s="11"/>
      <c r="XAJ43" s="11"/>
      <c r="XAK43" s="11"/>
      <c r="XAL43" s="11"/>
      <c r="XAM43" s="11"/>
      <c r="XAN43" s="11"/>
      <c r="XAO43" s="11"/>
      <c r="XAP43" s="11"/>
      <c r="XAQ43" s="11"/>
      <c r="XAR43" s="11"/>
      <c r="XAS43" s="11"/>
      <c r="XAT43" s="11"/>
      <c r="XAU43" s="11"/>
      <c r="XAV43" s="11"/>
      <c r="XAW43" s="11"/>
      <c r="XAX43" s="11"/>
      <c r="XAY43" s="11"/>
      <c r="XAZ43" s="11"/>
      <c r="XBA43" s="11"/>
      <c r="XBB43" s="11"/>
      <c r="XBC43" s="11"/>
      <c r="XBD43" s="11"/>
      <c r="XBE43" s="11"/>
      <c r="XBF43" s="11"/>
      <c r="XBG43" s="11"/>
      <c r="XBH43" s="11"/>
      <c r="XBI43" s="11"/>
      <c r="XBJ43" s="11"/>
      <c r="XBK43" s="11"/>
      <c r="XBL43" s="11"/>
      <c r="XBM43" s="11"/>
      <c r="XBN43" s="11"/>
      <c r="XBO43" s="11"/>
      <c r="XBP43" s="11"/>
      <c r="XBQ43" s="11"/>
      <c r="XBR43" s="11"/>
      <c r="XBS43" s="11"/>
      <c r="XBT43" s="11"/>
      <c r="XBU43" s="11"/>
      <c r="XBV43" s="11"/>
      <c r="XBW43" s="11"/>
      <c r="XBX43" s="11"/>
      <c r="XBY43" s="11"/>
      <c r="XBZ43" s="11"/>
      <c r="XCA43" s="11"/>
      <c r="XCB43" s="11"/>
      <c r="XCC43" s="11"/>
      <c r="XCD43" s="11"/>
      <c r="XCE43" s="11"/>
      <c r="XCF43" s="11"/>
      <c r="XCG43" s="11"/>
      <c r="XCH43" s="11"/>
      <c r="XCI43" s="11"/>
      <c r="XCJ43" s="11"/>
      <c r="XCK43" s="11"/>
      <c r="XCL43" s="11"/>
      <c r="XCM43" s="11"/>
      <c r="XCN43" s="11"/>
      <c r="XCO43" s="11"/>
      <c r="XCP43" s="11"/>
      <c r="XCQ43" s="11"/>
      <c r="XCR43" s="11"/>
      <c r="XCS43" s="11"/>
      <c r="XCT43" s="11"/>
      <c r="XCU43" s="11"/>
      <c r="XCV43" s="11"/>
      <c r="XCW43" s="11"/>
      <c r="XCX43" s="11"/>
      <c r="XCY43" s="11"/>
      <c r="XCZ43" s="11"/>
      <c r="XDA43" s="11"/>
      <c r="XDB43" s="11"/>
      <c r="XDC43" s="11"/>
      <c r="XDD43" s="11"/>
      <c r="XDE43" s="11"/>
      <c r="XDF43" s="11"/>
      <c r="XDG43" s="11"/>
      <c r="XDH43" s="11"/>
      <c r="XDI43" s="11"/>
      <c r="XDJ43" s="11"/>
      <c r="XDK43" s="11"/>
      <c r="XDL43" s="11"/>
      <c r="XDM43" s="11"/>
      <c r="XDN43" s="11"/>
      <c r="XDO43" s="11"/>
      <c r="XDP43" s="11"/>
      <c r="XDQ43" s="11"/>
      <c r="XDR43" s="11"/>
      <c r="XDS43" s="11"/>
      <c r="XDT43" s="11"/>
      <c r="XDU43" s="11"/>
      <c r="XDV43" s="11"/>
      <c r="XDW43" s="11"/>
      <c r="XDX43" s="11"/>
      <c r="XDY43" s="11"/>
      <c r="XDZ43" s="11"/>
      <c r="XEA43" s="11"/>
      <c r="XEB43" s="11"/>
      <c r="XEC43" s="11"/>
      <c r="XED43" s="11"/>
      <c r="XEE43" s="11"/>
      <c r="XEF43" s="11"/>
      <c r="XEG43" s="11"/>
      <c r="XEH43" s="11"/>
      <c r="XEI43" s="11"/>
      <c r="XEJ43" s="11"/>
      <c r="XEK43" s="11"/>
      <c r="XEL43" s="11"/>
      <c r="XEM43" s="11"/>
      <c r="XEN43" s="11"/>
      <c r="XEO43" s="11"/>
      <c r="XEP43" s="11"/>
      <c r="XEQ43" s="11"/>
      <c r="XER43" s="11"/>
      <c r="XES43" s="11"/>
      <c r="XET43" s="11"/>
      <c r="XEU43" s="11"/>
    </row>
    <row r="44" spans="1:16375" ht="45" customHeight="1" thickBot="1" x14ac:dyDescent="0.25">
      <c r="B44" s="407" t="s">
        <v>16660</v>
      </c>
      <c r="C44" s="392" t="s">
        <v>372</v>
      </c>
      <c r="D44" s="391"/>
      <c r="E44" s="391"/>
      <c r="F44" s="392"/>
      <c r="G44" s="393"/>
      <c r="H44" s="394"/>
      <c r="I44" s="394"/>
      <c r="J44" s="394"/>
      <c r="K44" s="395">
        <f>K45+K52+K56+K65+K68</f>
        <v>0</v>
      </c>
      <c r="L44" s="396">
        <f>L45+L52+L65+L68+L56</f>
        <v>0</v>
      </c>
    </row>
    <row r="45" spans="1:16375" ht="45" customHeight="1" thickBot="1" x14ac:dyDescent="0.25">
      <c r="B45" s="397" t="s">
        <v>189</v>
      </c>
      <c r="C45" s="399" t="s">
        <v>14734</v>
      </c>
      <c r="D45" s="398"/>
      <c r="E45" s="398"/>
      <c r="F45" s="399"/>
      <c r="G45" s="400"/>
      <c r="H45" s="401"/>
      <c r="I45" s="401"/>
      <c r="J45" s="401"/>
      <c r="K45" s="402">
        <f>SUM(K46:K51)</f>
        <v>0</v>
      </c>
      <c r="L45" s="403">
        <f>SUM(L46:L51)</f>
        <v>0</v>
      </c>
    </row>
    <row r="46" spans="1:16375" ht="45" customHeight="1" x14ac:dyDescent="0.2">
      <c r="B46" s="383" t="s">
        <v>14739</v>
      </c>
      <c r="C46" s="383" t="s">
        <v>16645</v>
      </c>
      <c r="D46" s="377" t="s">
        <v>52</v>
      </c>
      <c r="E46" s="368" t="s">
        <v>390</v>
      </c>
      <c r="F46" s="749" t="s">
        <v>14</v>
      </c>
      <c r="G46" s="368" t="s">
        <v>14836</v>
      </c>
      <c r="H46" s="386">
        <v>75000</v>
      </c>
      <c r="I46" s="379"/>
      <c r="J46" s="387">
        <f>ROUND((I46*1.2875),2)</f>
        <v>0</v>
      </c>
      <c r="K46" s="373">
        <f t="shared" ref="K46:K51" si="11">H46*I46</f>
        <v>0</v>
      </c>
      <c r="L46" s="373">
        <f>H46*J46</f>
        <v>0</v>
      </c>
    </row>
    <row r="47" spans="1:16375" ht="45" customHeight="1" x14ac:dyDescent="0.2">
      <c r="B47" s="761" t="s">
        <v>14740</v>
      </c>
      <c r="C47" s="747" t="s">
        <v>16646</v>
      </c>
      <c r="D47" s="747">
        <v>96399</v>
      </c>
      <c r="E47" s="747" t="s">
        <v>390</v>
      </c>
      <c r="F47" s="749" t="s">
        <v>520</v>
      </c>
      <c r="G47" s="747" t="s">
        <v>10</v>
      </c>
      <c r="H47" s="760">
        <v>22500</v>
      </c>
      <c r="I47" s="759"/>
      <c r="J47" s="762">
        <f t="shared" ref="J47:J50" si="12">ROUND((I47*1.2875),2)</f>
        <v>0</v>
      </c>
      <c r="K47" s="763">
        <f t="shared" si="11"/>
        <v>0</v>
      </c>
      <c r="L47" s="763">
        <f>H47*J47</f>
        <v>0</v>
      </c>
    </row>
    <row r="48" spans="1:16375" ht="45" customHeight="1" x14ac:dyDescent="0.2">
      <c r="B48" s="761" t="s">
        <v>14741</v>
      </c>
      <c r="C48" s="747" t="s">
        <v>16646</v>
      </c>
      <c r="D48" s="747">
        <v>96396</v>
      </c>
      <c r="E48" s="747" t="s">
        <v>390</v>
      </c>
      <c r="F48" s="749" t="s">
        <v>380</v>
      </c>
      <c r="G48" s="747" t="s">
        <v>10</v>
      </c>
      <c r="H48" s="760">
        <v>27500</v>
      </c>
      <c r="I48" s="759"/>
      <c r="J48" s="762">
        <f t="shared" si="12"/>
        <v>0</v>
      </c>
      <c r="K48" s="763">
        <f t="shared" si="11"/>
        <v>0</v>
      </c>
      <c r="L48" s="763">
        <f>H48*J48</f>
        <v>0</v>
      </c>
    </row>
    <row r="49" spans="2:12" ht="74.25" customHeight="1" x14ac:dyDescent="0.2">
      <c r="B49" s="761" t="s">
        <v>14742</v>
      </c>
      <c r="C49" s="747" t="s">
        <v>16645</v>
      </c>
      <c r="D49" s="747" t="s">
        <v>1252</v>
      </c>
      <c r="E49" s="747" t="s">
        <v>390</v>
      </c>
      <c r="F49" s="749" t="s">
        <v>16671</v>
      </c>
      <c r="G49" s="747" t="s">
        <v>14836</v>
      </c>
      <c r="H49" s="760">
        <v>2500</v>
      </c>
      <c r="I49" s="759"/>
      <c r="J49" s="762">
        <f t="shared" si="12"/>
        <v>0</v>
      </c>
      <c r="K49" s="763">
        <f t="shared" si="11"/>
        <v>0</v>
      </c>
      <c r="L49" s="763">
        <f>H49*J49</f>
        <v>0</v>
      </c>
    </row>
    <row r="50" spans="2:12" ht="45" customHeight="1" x14ac:dyDescent="0.2">
      <c r="B50" s="761" t="s">
        <v>14743</v>
      </c>
      <c r="C50" s="747" t="s">
        <v>16646</v>
      </c>
      <c r="D50" s="747">
        <v>95875</v>
      </c>
      <c r="E50" s="747" t="s">
        <v>390</v>
      </c>
      <c r="F50" s="749" t="s">
        <v>302</v>
      </c>
      <c r="G50" s="747" t="s">
        <v>16666</v>
      </c>
      <c r="H50" s="760">
        <v>1500000</v>
      </c>
      <c r="I50" s="759"/>
      <c r="J50" s="762">
        <f t="shared" si="12"/>
        <v>0</v>
      </c>
      <c r="K50" s="763">
        <f t="shared" si="11"/>
        <v>0</v>
      </c>
      <c r="L50" s="763">
        <f t="shared" ref="L50:L51" si="13">H50*J50</f>
        <v>0</v>
      </c>
    </row>
    <row r="51" spans="2:12" ht="45" customHeight="1" thickBot="1" x14ac:dyDescent="0.25">
      <c r="B51" s="383" t="s">
        <v>14744</v>
      </c>
      <c r="C51" s="368" t="s">
        <v>16646</v>
      </c>
      <c r="D51" s="377">
        <v>93590</v>
      </c>
      <c r="E51" s="368" t="s">
        <v>390</v>
      </c>
      <c r="F51" s="378" t="s">
        <v>303</v>
      </c>
      <c r="G51" s="380" t="s">
        <v>16666</v>
      </c>
      <c r="H51" s="382">
        <v>1750000</v>
      </c>
      <c r="I51" s="372"/>
      <c r="J51" s="387">
        <f>ROUND((I51*1.2875),2)</f>
        <v>0</v>
      </c>
      <c r="K51" s="373">
        <f t="shared" si="11"/>
        <v>0</v>
      </c>
      <c r="L51" s="373">
        <f t="shared" si="13"/>
        <v>0</v>
      </c>
    </row>
    <row r="52" spans="2:12" ht="45" customHeight="1" thickBot="1" x14ac:dyDescent="0.25">
      <c r="B52" s="397" t="s">
        <v>190</v>
      </c>
      <c r="C52" s="398"/>
      <c r="D52" s="398"/>
      <c r="E52" s="398"/>
      <c r="F52" s="399" t="s">
        <v>14737</v>
      </c>
      <c r="G52" s="400"/>
      <c r="H52" s="401"/>
      <c r="I52" s="401"/>
      <c r="J52" s="401"/>
      <c r="K52" s="402">
        <f>SUM(K53:K55)</f>
        <v>0</v>
      </c>
      <c r="L52" s="403">
        <f>SUM(L53:L55)</f>
        <v>0</v>
      </c>
    </row>
    <row r="53" spans="2:12" ht="39.950000000000003" customHeight="1" x14ac:dyDescent="0.2">
      <c r="B53" s="383" t="s">
        <v>14745</v>
      </c>
      <c r="C53" s="377" t="s">
        <v>16645</v>
      </c>
      <c r="D53" s="368" t="s">
        <v>1307</v>
      </c>
      <c r="E53" s="377" t="s">
        <v>390</v>
      </c>
      <c r="F53" s="376" t="s">
        <v>16672</v>
      </c>
      <c r="G53" s="377" t="s">
        <v>15801</v>
      </c>
      <c r="H53" s="371">
        <v>3000</v>
      </c>
      <c r="I53" s="374"/>
      <c r="J53" s="404">
        <f>ROUND((I53*1.2875),2)</f>
        <v>0</v>
      </c>
      <c r="K53" s="373">
        <f>H53*I53</f>
        <v>0</v>
      </c>
      <c r="L53" s="373">
        <f>H53*J53</f>
        <v>0</v>
      </c>
    </row>
    <row r="54" spans="2:12" ht="39.950000000000003" customHeight="1" x14ac:dyDescent="0.2">
      <c r="B54" s="761" t="s">
        <v>14746</v>
      </c>
      <c r="C54" s="747" t="s">
        <v>16646</v>
      </c>
      <c r="D54" s="747">
        <v>97918</v>
      </c>
      <c r="E54" s="747" t="s">
        <v>390</v>
      </c>
      <c r="F54" s="749" t="s">
        <v>518</v>
      </c>
      <c r="G54" s="747" t="s">
        <v>16665</v>
      </c>
      <c r="H54" s="758">
        <v>90000</v>
      </c>
      <c r="I54" s="759"/>
      <c r="J54" s="762">
        <f>ROUND((I54*1.2875),2)</f>
        <v>0</v>
      </c>
      <c r="K54" s="763">
        <f>H54*I54</f>
        <v>0</v>
      </c>
      <c r="L54" s="763">
        <f>H54*J54</f>
        <v>0</v>
      </c>
    </row>
    <row r="55" spans="2:12" ht="39.75" customHeight="1" thickBot="1" x14ac:dyDescent="0.25">
      <c r="B55" s="383" t="s">
        <v>14747</v>
      </c>
      <c r="C55" s="377" t="s">
        <v>16646</v>
      </c>
      <c r="D55" s="368">
        <v>97919</v>
      </c>
      <c r="E55" s="377" t="s">
        <v>390</v>
      </c>
      <c r="F55" s="376" t="s">
        <v>519</v>
      </c>
      <c r="G55" s="377" t="s">
        <v>16665</v>
      </c>
      <c r="H55" s="371">
        <v>105000</v>
      </c>
      <c r="I55" s="374"/>
      <c r="J55" s="404">
        <f>ROUND((I55*1.2875),2)</f>
        <v>0</v>
      </c>
      <c r="K55" s="373">
        <f>H55*I55</f>
        <v>0</v>
      </c>
      <c r="L55" s="373">
        <f>H55*J55</f>
        <v>0</v>
      </c>
    </row>
    <row r="56" spans="2:12" ht="45" customHeight="1" thickBot="1" x14ac:dyDescent="0.25">
      <c r="B56" s="397" t="s">
        <v>191</v>
      </c>
      <c r="C56" s="399" t="s">
        <v>24</v>
      </c>
      <c r="D56" s="398"/>
      <c r="E56" s="398"/>
      <c r="F56" s="399"/>
      <c r="G56" s="400"/>
      <c r="H56" s="401"/>
      <c r="I56" s="401"/>
      <c r="J56" s="401"/>
      <c r="K56" s="402">
        <f>SUM(K57:K64)</f>
        <v>0</v>
      </c>
      <c r="L56" s="403">
        <f>SUM(L57:L64)</f>
        <v>0</v>
      </c>
    </row>
    <row r="57" spans="2:12" ht="39.950000000000003" customHeight="1" x14ac:dyDescent="0.2">
      <c r="B57" s="383" t="s">
        <v>14738</v>
      </c>
      <c r="C57" s="368" t="s">
        <v>16645</v>
      </c>
      <c r="D57" s="377" t="s">
        <v>1281</v>
      </c>
      <c r="E57" s="380" t="s">
        <v>390</v>
      </c>
      <c r="F57" s="799" t="s">
        <v>16673</v>
      </c>
      <c r="G57" s="380" t="s">
        <v>14778</v>
      </c>
      <c r="H57" s="382">
        <v>2000000</v>
      </c>
      <c r="I57" s="374"/>
      <c r="J57" s="375">
        <f>ROUND((I57*1.2875),2)</f>
        <v>0</v>
      </c>
      <c r="K57" s="381">
        <f t="shared" ref="K57:K64" si="14">H57*I57</f>
        <v>0</v>
      </c>
      <c r="L57" s="371">
        <f t="shared" ref="L57:L64" si="15">H57*J57</f>
        <v>0</v>
      </c>
    </row>
    <row r="58" spans="2:12" ht="27" customHeight="1" x14ac:dyDescent="0.2">
      <c r="B58" s="761" t="s">
        <v>14748</v>
      </c>
      <c r="C58" s="747" t="s">
        <v>16645</v>
      </c>
      <c r="D58" s="747" t="s">
        <v>410</v>
      </c>
      <c r="E58" s="747" t="s">
        <v>390</v>
      </c>
      <c r="F58" s="376" t="s">
        <v>2759</v>
      </c>
      <c r="G58" s="747" t="s">
        <v>14778</v>
      </c>
      <c r="H58" s="760">
        <v>2000000</v>
      </c>
      <c r="I58" s="759"/>
      <c r="J58" s="759">
        <f t="shared" ref="J58:J64" si="16">ROUND((I58*1.2875),2)</f>
        <v>0</v>
      </c>
      <c r="K58" s="758">
        <f t="shared" si="14"/>
        <v>0</v>
      </c>
      <c r="L58" s="758">
        <f t="shared" si="15"/>
        <v>0</v>
      </c>
    </row>
    <row r="59" spans="2:12" ht="39.950000000000003" customHeight="1" x14ac:dyDescent="0.2">
      <c r="B59" s="761" t="s">
        <v>14749</v>
      </c>
      <c r="C59" s="747" t="s">
        <v>16656</v>
      </c>
      <c r="D59" s="747">
        <v>5914622</v>
      </c>
      <c r="E59" s="747" t="s">
        <v>390</v>
      </c>
      <c r="F59" s="749" t="s">
        <v>16657</v>
      </c>
      <c r="G59" s="747" t="s">
        <v>16665</v>
      </c>
      <c r="H59" s="760">
        <v>234700</v>
      </c>
      <c r="I59" s="759"/>
      <c r="J59" s="759">
        <f t="shared" si="16"/>
        <v>0</v>
      </c>
      <c r="K59" s="758">
        <f t="shared" si="14"/>
        <v>0</v>
      </c>
      <c r="L59" s="758">
        <f t="shared" si="15"/>
        <v>0</v>
      </c>
    </row>
    <row r="60" spans="2:12" ht="39.950000000000003" customHeight="1" x14ac:dyDescent="0.2">
      <c r="B60" s="761" t="s">
        <v>14750</v>
      </c>
      <c r="C60" s="747" t="s">
        <v>16646</v>
      </c>
      <c r="D60" s="747">
        <v>95996</v>
      </c>
      <c r="E60" s="747" t="s">
        <v>390</v>
      </c>
      <c r="F60" s="749" t="s">
        <v>295</v>
      </c>
      <c r="G60" s="747" t="s">
        <v>14836</v>
      </c>
      <c r="H60" s="760">
        <v>10000</v>
      </c>
      <c r="I60" s="759"/>
      <c r="J60" s="759">
        <f t="shared" si="16"/>
        <v>0</v>
      </c>
      <c r="K60" s="758">
        <f t="shared" si="14"/>
        <v>0</v>
      </c>
      <c r="L60" s="758">
        <f t="shared" si="15"/>
        <v>0</v>
      </c>
    </row>
    <row r="61" spans="2:12" ht="39.950000000000003" customHeight="1" x14ac:dyDescent="0.2">
      <c r="B61" s="761" t="s">
        <v>14751</v>
      </c>
      <c r="C61" s="761" t="s">
        <v>16646</v>
      </c>
      <c r="D61" s="747">
        <v>95995</v>
      </c>
      <c r="E61" s="747" t="s">
        <v>390</v>
      </c>
      <c r="F61" s="749" t="s">
        <v>379</v>
      </c>
      <c r="G61" s="747" t="s">
        <v>14836</v>
      </c>
      <c r="H61" s="760">
        <v>12250</v>
      </c>
      <c r="I61" s="759"/>
      <c r="J61" s="759">
        <f t="shared" si="16"/>
        <v>0</v>
      </c>
      <c r="K61" s="758">
        <f t="shared" si="14"/>
        <v>0</v>
      </c>
      <c r="L61" s="758">
        <f t="shared" si="15"/>
        <v>0</v>
      </c>
    </row>
    <row r="62" spans="2:12" ht="27" customHeight="1" x14ac:dyDescent="0.2">
      <c r="B62" s="761" t="s">
        <v>14752</v>
      </c>
      <c r="C62" s="747" t="s">
        <v>16645</v>
      </c>
      <c r="D62" s="747" t="s">
        <v>394</v>
      </c>
      <c r="E62" s="747" t="s">
        <v>390</v>
      </c>
      <c r="F62" s="749" t="s">
        <v>2063</v>
      </c>
      <c r="G62" s="747" t="s">
        <v>14836</v>
      </c>
      <c r="H62" s="760">
        <v>400</v>
      </c>
      <c r="I62" s="759"/>
      <c r="J62" s="759">
        <f t="shared" si="16"/>
        <v>0</v>
      </c>
      <c r="K62" s="758">
        <f t="shared" si="14"/>
        <v>0</v>
      </c>
      <c r="L62" s="758">
        <f t="shared" si="15"/>
        <v>0</v>
      </c>
    </row>
    <row r="63" spans="2:12" ht="39.950000000000003" customHeight="1" x14ac:dyDescent="0.2">
      <c r="B63" s="761" t="s">
        <v>14753</v>
      </c>
      <c r="C63" s="747" t="s">
        <v>16646</v>
      </c>
      <c r="D63" s="747">
        <v>97918</v>
      </c>
      <c r="E63" s="747" t="s">
        <v>390</v>
      </c>
      <c r="F63" s="749" t="s">
        <v>518</v>
      </c>
      <c r="G63" s="747" t="s">
        <v>16665</v>
      </c>
      <c r="H63" s="760">
        <v>1602000</v>
      </c>
      <c r="I63" s="759"/>
      <c r="J63" s="759">
        <f t="shared" si="16"/>
        <v>0</v>
      </c>
      <c r="K63" s="758">
        <f t="shared" si="14"/>
        <v>0</v>
      </c>
      <c r="L63" s="758">
        <f t="shared" si="15"/>
        <v>0</v>
      </c>
    </row>
    <row r="64" spans="2:12" ht="43.5" customHeight="1" thickBot="1" x14ac:dyDescent="0.25">
      <c r="B64" s="383" t="s">
        <v>16655</v>
      </c>
      <c r="C64" s="368" t="s">
        <v>16646</v>
      </c>
      <c r="D64" s="377">
        <v>97919</v>
      </c>
      <c r="E64" s="380" t="s">
        <v>390</v>
      </c>
      <c r="F64" s="388" t="s">
        <v>519</v>
      </c>
      <c r="G64" s="380" t="s">
        <v>16665</v>
      </c>
      <c r="H64" s="382">
        <v>4144000</v>
      </c>
      <c r="I64" s="374"/>
      <c r="J64" s="375">
        <f t="shared" si="16"/>
        <v>0</v>
      </c>
      <c r="K64" s="381">
        <f t="shared" si="14"/>
        <v>0</v>
      </c>
      <c r="L64" s="371">
        <f t="shared" si="15"/>
        <v>0</v>
      </c>
    </row>
    <row r="65" spans="2:12" ht="45" customHeight="1" thickBot="1" x14ac:dyDescent="0.25">
      <c r="B65" s="397" t="s">
        <v>14735</v>
      </c>
      <c r="C65" s="399" t="s">
        <v>14754</v>
      </c>
      <c r="D65" s="400"/>
      <c r="E65" s="398"/>
      <c r="F65" s="399"/>
      <c r="G65" s="400"/>
      <c r="H65" s="401"/>
      <c r="I65" s="401"/>
      <c r="J65" s="401"/>
      <c r="K65" s="402">
        <f>SUM(K66:K67)</f>
        <v>0</v>
      </c>
      <c r="L65" s="403">
        <f>SUM(L66:L67)</f>
        <v>0</v>
      </c>
    </row>
    <row r="66" spans="2:12" ht="39.950000000000003" customHeight="1" x14ac:dyDescent="0.2">
      <c r="B66" s="769" t="s">
        <v>14764</v>
      </c>
      <c r="C66" s="770" t="s">
        <v>16645</v>
      </c>
      <c r="D66" s="771" t="s">
        <v>1298</v>
      </c>
      <c r="E66" s="772" t="s">
        <v>390</v>
      </c>
      <c r="F66" s="799" t="s">
        <v>16674</v>
      </c>
      <c r="G66" s="772" t="s">
        <v>14778</v>
      </c>
      <c r="H66" s="773">
        <v>65000</v>
      </c>
      <c r="I66" s="774"/>
      <c r="J66" s="775">
        <f>ROUND((I66*1.2875),2)</f>
        <v>0</v>
      </c>
      <c r="K66" s="776">
        <f>H66*I66</f>
        <v>0</v>
      </c>
      <c r="L66" s="773">
        <f>H66*J66</f>
        <v>0</v>
      </c>
    </row>
    <row r="67" spans="2:12" ht="39.950000000000003" customHeight="1" thickBot="1" x14ac:dyDescent="0.25">
      <c r="B67" s="383" t="s">
        <v>14765</v>
      </c>
      <c r="C67" s="368" t="s">
        <v>16647</v>
      </c>
      <c r="D67" s="377" t="s">
        <v>7810</v>
      </c>
      <c r="E67" s="380" t="s">
        <v>390</v>
      </c>
      <c r="F67" s="388" t="s">
        <v>7811</v>
      </c>
      <c r="G67" s="380" t="s">
        <v>15801</v>
      </c>
      <c r="H67" s="371">
        <v>325</v>
      </c>
      <c r="I67" s="374"/>
      <c r="J67" s="375">
        <f>ROUND((I67*1.2875),2)</f>
        <v>0</v>
      </c>
      <c r="K67" s="381">
        <f>H67*I67</f>
        <v>0</v>
      </c>
      <c r="L67" s="371">
        <f>H67*J67</f>
        <v>0</v>
      </c>
    </row>
    <row r="68" spans="2:12" ht="45" customHeight="1" thickBot="1" x14ac:dyDescent="0.25">
      <c r="B68" s="397" t="s">
        <v>14736</v>
      </c>
      <c r="C68" s="398"/>
      <c r="D68" s="398"/>
      <c r="E68" s="398"/>
      <c r="F68" s="399" t="s">
        <v>54</v>
      </c>
      <c r="G68" s="400"/>
      <c r="H68" s="401"/>
      <c r="I68" s="401"/>
      <c r="J68" s="401"/>
      <c r="K68" s="402">
        <f>SUM(K69:K73)</f>
        <v>0</v>
      </c>
      <c r="L68" s="403">
        <f>SUM(L69:L73)</f>
        <v>0</v>
      </c>
    </row>
    <row r="69" spans="2:12" ht="66.75" customHeight="1" x14ac:dyDescent="0.2">
      <c r="B69" s="383" t="s">
        <v>14755</v>
      </c>
      <c r="C69" s="368" t="s">
        <v>16645</v>
      </c>
      <c r="D69" s="368" t="s">
        <v>1385</v>
      </c>
      <c r="E69" s="368" t="s">
        <v>390</v>
      </c>
      <c r="F69" s="749" t="s">
        <v>16675</v>
      </c>
      <c r="G69" s="368" t="s">
        <v>14836</v>
      </c>
      <c r="H69" s="382">
        <v>1250</v>
      </c>
      <c r="I69" s="372"/>
      <c r="J69" s="389">
        <f>ROUND((I69*1.2875),2)</f>
        <v>0</v>
      </c>
      <c r="K69" s="373">
        <f>H69*I69</f>
        <v>0</v>
      </c>
      <c r="L69" s="373">
        <f>H69*J69</f>
        <v>0</v>
      </c>
    </row>
    <row r="70" spans="2:12" ht="39.75" customHeight="1" x14ac:dyDescent="0.2">
      <c r="B70" s="761" t="s">
        <v>14756</v>
      </c>
      <c r="C70" s="747" t="s">
        <v>16646</v>
      </c>
      <c r="D70" s="747">
        <v>97918</v>
      </c>
      <c r="E70" s="747" t="s">
        <v>390</v>
      </c>
      <c r="F70" s="749" t="s">
        <v>518</v>
      </c>
      <c r="G70" s="747" t="s">
        <v>16665</v>
      </c>
      <c r="H70" s="760">
        <v>90000</v>
      </c>
      <c r="I70" s="759"/>
      <c r="J70" s="762">
        <f t="shared" ref="J70:J73" si="17">ROUND((I70*1.2875),2)</f>
        <v>0</v>
      </c>
      <c r="K70" s="763">
        <f>H70*I70</f>
        <v>0</v>
      </c>
      <c r="L70" s="763">
        <f>H70*J70</f>
        <v>0</v>
      </c>
    </row>
    <row r="71" spans="2:12" ht="39.75" customHeight="1" x14ac:dyDescent="0.2">
      <c r="B71" s="761" t="s">
        <v>14757</v>
      </c>
      <c r="C71" s="747" t="s">
        <v>16646</v>
      </c>
      <c r="D71" s="747">
        <v>97919</v>
      </c>
      <c r="E71" s="747" t="s">
        <v>390</v>
      </c>
      <c r="F71" s="749" t="s">
        <v>519</v>
      </c>
      <c r="G71" s="747" t="s">
        <v>16665</v>
      </c>
      <c r="H71" s="760">
        <v>105000</v>
      </c>
      <c r="I71" s="759"/>
      <c r="J71" s="762">
        <f t="shared" si="17"/>
        <v>0</v>
      </c>
      <c r="K71" s="763">
        <f>H71*I71</f>
        <v>0</v>
      </c>
      <c r="L71" s="763">
        <f>H71*J71</f>
        <v>0</v>
      </c>
    </row>
    <row r="72" spans="2:12" ht="30" customHeight="1" x14ac:dyDescent="0.2">
      <c r="B72" s="761" t="s">
        <v>14758</v>
      </c>
      <c r="C72" s="761" t="s">
        <v>16646</v>
      </c>
      <c r="D72" s="747">
        <v>88314</v>
      </c>
      <c r="E72" s="747" t="s">
        <v>390</v>
      </c>
      <c r="F72" s="749" t="s">
        <v>547</v>
      </c>
      <c r="G72" s="747" t="s">
        <v>16668</v>
      </c>
      <c r="H72" s="760">
        <v>3360</v>
      </c>
      <c r="I72" s="759"/>
      <c r="J72" s="762">
        <f t="shared" si="17"/>
        <v>0</v>
      </c>
      <c r="K72" s="763">
        <f>H72*I72</f>
        <v>0</v>
      </c>
      <c r="L72" s="763">
        <f>H72*J72</f>
        <v>0</v>
      </c>
    </row>
    <row r="73" spans="2:12" ht="30" customHeight="1" thickBot="1" x14ac:dyDescent="0.25">
      <c r="B73" s="383" t="s">
        <v>14759</v>
      </c>
      <c r="C73" s="368" t="s">
        <v>16646</v>
      </c>
      <c r="D73" s="368">
        <v>88316</v>
      </c>
      <c r="E73" s="368" t="s">
        <v>390</v>
      </c>
      <c r="F73" s="376" t="s">
        <v>549</v>
      </c>
      <c r="G73" s="368" t="s">
        <v>16668</v>
      </c>
      <c r="H73" s="382">
        <v>2240</v>
      </c>
      <c r="I73" s="372"/>
      <c r="J73" s="389">
        <f t="shared" si="17"/>
        <v>0</v>
      </c>
      <c r="K73" s="373">
        <f>H73*I73</f>
        <v>0</v>
      </c>
      <c r="L73" s="373">
        <f>H73*J73</f>
        <v>0</v>
      </c>
    </row>
    <row r="74" spans="2:12" ht="39.950000000000003" customHeight="1" thickBot="1" x14ac:dyDescent="0.25">
      <c r="B74" s="407">
        <v>6</v>
      </c>
      <c r="C74" s="392" t="s">
        <v>276</v>
      </c>
      <c r="D74" s="391"/>
      <c r="E74" s="391"/>
      <c r="F74" s="392"/>
      <c r="G74" s="393"/>
      <c r="H74" s="394"/>
      <c r="I74" s="394"/>
      <c r="J74" s="394"/>
      <c r="K74" s="395">
        <f>SUM(K75:K82)</f>
        <v>0</v>
      </c>
      <c r="L74" s="396">
        <f>SUM(L75:L82)</f>
        <v>0</v>
      </c>
    </row>
    <row r="75" spans="2:12" ht="37.5" customHeight="1" x14ac:dyDescent="0.2">
      <c r="B75" s="368" t="s">
        <v>194</v>
      </c>
      <c r="C75" s="368" t="s">
        <v>16645</v>
      </c>
      <c r="D75" s="368" t="s">
        <v>341</v>
      </c>
      <c r="E75" s="368" t="s">
        <v>390</v>
      </c>
      <c r="F75" s="749" t="s">
        <v>327</v>
      </c>
      <c r="G75" s="368" t="s">
        <v>16664</v>
      </c>
      <c r="H75" s="382">
        <v>1625</v>
      </c>
      <c r="I75" s="372"/>
      <c r="J75" s="372">
        <f>ROUND((I75*1.2875),2)</f>
        <v>0</v>
      </c>
      <c r="K75" s="371">
        <f t="shared" ref="K75:K82" si="18">H75*I75</f>
        <v>0</v>
      </c>
      <c r="L75" s="371">
        <f t="shared" ref="L75:L82" si="19">H75*J75</f>
        <v>0</v>
      </c>
    </row>
    <row r="76" spans="2:12" ht="52.5" customHeight="1" x14ac:dyDescent="0.2">
      <c r="B76" s="747" t="s">
        <v>195</v>
      </c>
      <c r="C76" s="747" t="s">
        <v>16645</v>
      </c>
      <c r="D76" s="747" t="s">
        <v>342</v>
      </c>
      <c r="E76" s="747" t="s">
        <v>390</v>
      </c>
      <c r="F76" s="749" t="s">
        <v>16676</v>
      </c>
      <c r="G76" s="747" t="s">
        <v>16664</v>
      </c>
      <c r="H76" s="760">
        <v>4875</v>
      </c>
      <c r="I76" s="759"/>
      <c r="J76" s="759">
        <f t="shared" ref="J76:J82" si="20">ROUND((I76*1.2875),2)</f>
        <v>0</v>
      </c>
      <c r="K76" s="758">
        <f t="shared" si="18"/>
        <v>0</v>
      </c>
      <c r="L76" s="758">
        <f t="shared" si="19"/>
        <v>0</v>
      </c>
    </row>
    <row r="77" spans="2:12" ht="52.5" customHeight="1" x14ac:dyDescent="0.2">
      <c r="B77" s="747" t="s">
        <v>196</v>
      </c>
      <c r="C77" s="761" t="s">
        <v>16646</v>
      </c>
      <c r="D77" s="747">
        <v>102512</v>
      </c>
      <c r="E77" s="747" t="s">
        <v>390</v>
      </c>
      <c r="F77" s="749" t="s">
        <v>521</v>
      </c>
      <c r="G77" s="747" t="s">
        <v>14791</v>
      </c>
      <c r="H77" s="760">
        <v>8000</v>
      </c>
      <c r="I77" s="759"/>
      <c r="J77" s="759">
        <f t="shared" si="20"/>
        <v>0</v>
      </c>
      <c r="K77" s="758">
        <f t="shared" si="18"/>
        <v>0</v>
      </c>
      <c r="L77" s="758">
        <f t="shared" si="19"/>
        <v>0</v>
      </c>
    </row>
    <row r="78" spans="2:12" ht="37.5" customHeight="1" x14ac:dyDescent="0.2">
      <c r="B78" s="747" t="s">
        <v>284</v>
      </c>
      <c r="C78" s="747" t="s">
        <v>16645</v>
      </c>
      <c r="D78" s="747" t="s">
        <v>345</v>
      </c>
      <c r="E78" s="747" t="s">
        <v>390</v>
      </c>
      <c r="F78" s="749" t="s">
        <v>331</v>
      </c>
      <c r="G78" s="747" t="s">
        <v>14778</v>
      </c>
      <c r="H78" s="760">
        <v>1750</v>
      </c>
      <c r="I78" s="759"/>
      <c r="J78" s="759">
        <f t="shared" si="20"/>
        <v>0</v>
      </c>
      <c r="K78" s="758">
        <f t="shared" si="18"/>
        <v>0</v>
      </c>
      <c r="L78" s="758">
        <f t="shared" si="19"/>
        <v>0</v>
      </c>
    </row>
    <row r="79" spans="2:12" ht="37.5" customHeight="1" x14ac:dyDescent="0.2">
      <c r="B79" s="747" t="s">
        <v>285</v>
      </c>
      <c r="C79" s="747" t="s">
        <v>16646</v>
      </c>
      <c r="D79" s="747">
        <v>96522</v>
      </c>
      <c r="E79" s="747" t="s">
        <v>390</v>
      </c>
      <c r="F79" s="749" t="s">
        <v>516</v>
      </c>
      <c r="G79" s="747" t="s">
        <v>14836</v>
      </c>
      <c r="H79" s="760">
        <v>4.0000000000000009</v>
      </c>
      <c r="I79" s="759"/>
      <c r="J79" s="759">
        <f t="shared" si="20"/>
        <v>0</v>
      </c>
      <c r="K79" s="758">
        <f t="shared" si="18"/>
        <v>0</v>
      </c>
      <c r="L79" s="758">
        <f t="shared" si="19"/>
        <v>0</v>
      </c>
    </row>
    <row r="80" spans="2:12" ht="37.5" customHeight="1" x14ac:dyDescent="0.2">
      <c r="B80" s="747" t="s">
        <v>318</v>
      </c>
      <c r="C80" s="747" t="s">
        <v>16646</v>
      </c>
      <c r="D80" s="747">
        <v>96555</v>
      </c>
      <c r="E80" s="747" t="s">
        <v>390</v>
      </c>
      <c r="F80" s="749" t="s">
        <v>358</v>
      </c>
      <c r="G80" s="747" t="s">
        <v>14836</v>
      </c>
      <c r="H80" s="760">
        <v>4.0000000000000009</v>
      </c>
      <c r="I80" s="759"/>
      <c r="J80" s="759">
        <f t="shared" si="20"/>
        <v>0</v>
      </c>
      <c r="K80" s="758">
        <f t="shared" si="18"/>
        <v>0</v>
      </c>
      <c r="L80" s="758">
        <f t="shared" si="19"/>
        <v>0</v>
      </c>
    </row>
    <row r="81" spans="1:12" ht="37.5" customHeight="1" x14ac:dyDescent="0.2">
      <c r="B81" s="747" t="s">
        <v>319</v>
      </c>
      <c r="C81" s="747" t="s">
        <v>16646</v>
      </c>
      <c r="D81" s="747">
        <v>21015</v>
      </c>
      <c r="E81" s="747" t="s">
        <v>390</v>
      </c>
      <c r="F81" s="749" t="s">
        <v>16644</v>
      </c>
      <c r="G81" s="747" t="s">
        <v>568</v>
      </c>
      <c r="H81" s="760">
        <v>750</v>
      </c>
      <c r="I81" s="759"/>
      <c r="J81" s="759">
        <f t="shared" si="20"/>
        <v>0</v>
      </c>
      <c r="K81" s="758">
        <f t="shared" si="18"/>
        <v>0</v>
      </c>
      <c r="L81" s="758">
        <f t="shared" si="19"/>
        <v>0</v>
      </c>
    </row>
    <row r="82" spans="1:12" ht="31.5" customHeight="1" thickBot="1" x14ac:dyDescent="0.25">
      <c r="B82" s="368" t="s">
        <v>320</v>
      </c>
      <c r="C82" s="368" t="s">
        <v>16646</v>
      </c>
      <c r="D82" s="368">
        <v>34723</v>
      </c>
      <c r="E82" s="368" t="s">
        <v>390</v>
      </c>
      <c r="F82" s="376" t="s">
        <v>16643</v>
      </c>
      <c r="G82" s="368" t="s">
        <v>16667</v>
      </c>
      <c r="H82" s="382">
        <v>90</v>
      </c>
      <c r="I82" s="372"/>
      <c r="J82" s="372">
        <f t="shared" si="20"/>
        <v>0</v>
      </c>
      <c r="K82" s="371">
        <f t="shared" si="18"/>
        <v>0</v>
      </c>
      <c r="L82" s="371">
        <f t="shared" si="19"/>
        <v>0</v>
      </c>
    </row>
    <row r="83" spans="1:12" ht="45" customHeight="1" thickBot="1" x14ac:dyDescent="0.25">
      <c r="B83" s="407">
        <v>7</v>
      </c>
      <c r="C83" s="392" t="s">
        <v>371</v>
      </c>
      <c r="D83" s="391"/>
      <c r="E83" s="391"/>
      <c r="F83" s="392"/>
      <c r="G83" s="393"/>
      <c r="H83" s="394"/>
      <c r="I83" s="394"/>
      <c r="J83" s="394"/>
      <c r="K83" s="395">
        <f>SUM(K84:K87)</f>
        <v>0</v>
      </c>
      <c r="L83" s="395">
        <f>SUM(L84:L87)</f>
        <v>0</v>
      </c>
    </row>
    <row r="84" spans="1:12" ht="37.5" customHeight="1" x14ac:dyDescent="0.2">
      <c r="A84" s="366"/>
      <c r="B84" s="367" t="s">
        <v>287</v>
      </c>
      <c r="C84" s="367" t="s">
        <v>16645</v>
      </c>
      <c r="D84" s="367" t="s">
        <v>1211</v>
      </c>
      <c r="E84" s="367" t="s">
        <v>390</v>
      </c>
      <c r="F84" s="800" t="s">
        <v>16677</v>
      </c>
      <c r="G84" s="368" t="s">
        <v>14791</v>
      </c>
      <c r="H84" s="371">
        <v>7500</v>
      </c>
      <c r="I84" s="372"/>
      <c r="J84" s="389">
        <f>ROUND((I84*1.2875),2)</f>
        <v>0</v>
      </c>
      <c r="K84" s="384">
        <f>H84*I84</f>
        <v>0</v>
      </c>
      <c r="L84" s="422">
        <f>H84*J84</f>
        <v>0</v>
      </c>
    </row>
    <row r="85" spans="1:12" ht="38.25" customHeight="1" x14ac:dyDescent="0.2">
      <c r="A85" s="366"/>
      <c r="B85" s="747" t="s">
        <v>288</v>
      </c>
      <c r="C85" s="747" t="s">
        <v>16645</v>
      </c>
      <c r="D85" s="747" t="s">
        <v>1381</v>
      </c>
      <c r="E85" s="747" t="s">
        <v>390</v>
      </c>
      <c r="F85" s="801" t="s">
        <v>16678</v>
      </c>
      <c r="G85" s="747" t="s">
        <v>14778</v>
      </c>
      <c r="H85" s="758">
        <v>10000</v>
      </c>
      <c r="I85" s="759"/>
      <c r="J85" s="762">
        <f t="shared" ref="J85:J87" si="21">ROUND((I85*1.2875),2)</f>
        <v>0</v>
      </c>
      <c r="K85" s="763">
        <f>H85*I85</f>
        <v>0</v>
      </c>
      <c r="L85" s="763">
        <f>H85*J85</f>
        <v>0</v>
      </c>
    </row>
    <row r="86" spans="1:12" ht="37.5" customHeight="1" x14ac:dyDescent="0.2">
      <c r="A86" s="366"/>
      <c r="B86" s="747" t="s">
        <v>14760</v>
      </c>
      <c r="C86" s="747" t="s">
        <v>16645</v>
      </c>
      <c r="D86" s="747" t="s">
        <v>824</v>
      </c>
      <c r="E86" s="747" t="s">
        <v>390</v>
      </c>
      <c r="F86" s="801" t="s">
        <v>16679</v>
      </c>
      <c r="G86" s="747" t="s">
        <v>14836</v>
      </c>
      <c r="H86" s="758">
        <v>250</v>
      </c>
      <c r="I86" s="759"/>
      <c r="J86" s="762">
        <f t="shared" si="21"/>
        <v>0</v>
      </c>
      <c r="K86" s="763">
        <f>H86*I86</f>
        <v>0</v>
      </c>
      <c r="L86" s="763">
        <f>H86*J86</f>
        <v>0</v>
      </c>
    </row>
    <row r="87" spans="1:12" ht="37.5" customHeight="1" thickBot="1" x14ac:dyDescent="0.25">
      <c r="A87" s="366"/>
      <c r="B87" s="367" t="s">
        <v>14761</v>
      </c>
      <c r="C87" s="367" t="s">
        <v>16645</v>
      </c>
      <c r="D87" s="367" t="s">
        <v>1350</v>
      </c>
      <c r="E87" s="367" t="s">
        <v>390</v>
      </c>
      <c r="F87" s="800" t="s">
        <v>16680</v>
      </c>
      <c r="G87" s="368" t="s">
        <v>14791</v>
      </c>
      <c r="H87" s="371">
        <v>1750</v>
      </c>
      <c r="I87" s="372"/>
      <c r="J87" s="389">
        <f t="shared" si="21"/>
        <v>0</v>
      </c>
      <c r="K87" s="384">
        <f>H87*I87</f>
        <v>0</v>
      </c>
      <c r="L87" s="384">
        <f>H87*J87</f>
        <v>0</v>
      </c>
    </row>
    <row r="88" spans="1:12" ht="45" customHeight="1" thickBot="1" x14ac:dyDescent="0.25">
      <c r="B88" s="407">
        <v>8</v>
      </c>
      <c r="C88" s="392" t="s">
        <v>14762</v>
      </c>
      <c r="D88" s="391"/>
      <c r="E88" s="391"/>
      <c r="F88" s="392"/>
      <c r="G88" s="393"/>
      <c r="H88" s="394"/>
      <c r="I88" s="394"/>
      <c r="J88" s="394"/>
      <c r="K88" s="395">
        <f>SUM(K89)</f>
        <v>0</v>
      </c>
      <c r="L88" s="395">
        <f>SUM(L89)</f>
        <v>0</v>
      </c>
    </row>
    <row r="89" spans="1:12" ht="37.5" customHeight="1" thickBot="1" x14ac:dyDescent="0.25">
      <c r="A89" s="366"/>
      <c r="B89" s="413" t="s">
        <v>14763</v>
      </c>
      <c r="C89" s="413" t="s">
        <v>16646</v>
      </c>
      <c r="D89" s="413">
        <v>1518</v>
      </c>
      <c r="E89" s="413" t="s">
        <v>390</v>
      </c>
      <c r="F89" s="806" t="s">
        <v>16642</v>
      </c>
      <c r="G89" s="413" t="s">
        <v>15801</v>
      </c>
      <c r="H89" s="423">
        <v>2250</v>
      </c>
      <c r="I89" s="372"/>
      <c r="J89" s="372">
        <f>ROUND((I89*1.2875),2)</f>
        <v>0</v>
      </c>
      <c r="K89" s="423">
        <f>H89*I89</f>
        <v>0</v>
      </c>
      <c r="L89" s="371">
        <f>H89*J89</f>
        <v>0</v>
      </c>
    </row>
    <row r="90" spans="1:12" ht="37.5" customHeight="1" thickBot="1" x14ac:dyDescent="0.25">
      <c r="B90" s="809" t="s">
        <v>11</v>
      </c>
      <c r="C90" s="809"/>
      <c r="D90" s="809"/>
      <c r="E90" s="809"/>
      <c r="F90" s="809"/>
      <c r="G90" s="809"/>
      <c r="H90" s="810"/>
      <c r="I90" s="807" t="s">
        <v>65</v>
      </c>
      <c r="J90" s="808"/>
      <c r="K90" s="811">
        <f>K88+K83+K74+K44+K37+K23+K21+K8</f>
        <v>0</v>
      </c>
      <c r="L90" s="813">
        <f>L88+L83+L74++L44+L37+L23+L21+L8</f>
        <v>0</v>
      </c>
    </row>
    <row r="91" spans="1:12" x14ac:dyDescent="0.2">
      <c r="K91" s="812"/>
    </row>
    <row r="92" spans="1:12" x14ac:dyDescent="0.2">
      <c r="F92" s="352"/>
      <c r="G92" s="353"/>
      <c r="H92" s="357">
        <v>150000</v>
      </c>
      <c r="I92" s="357"/>
      <c r="J92" s="358"/>
      <c r="K92" s="355"/>
    </row>
    <row r="93" spans="1:12" x14ac:dyDescent="0.2">
      <c r="F93" s="352"/>
      <c r="G93" s="353"/>
      <c r="H93" s="358"/>
      <c r="I93" s="359"/>
      <c r="J93" s="358"/>
      <c r="K93" s="355"/>
    </row>
    <row r="94" spans="1:12" x14ac:dyDescent="0.2">
      <c r="F94" s="354"/>
      <c r="G94" s="353" t="s">
        <v>26</v>
      </c>
      <c r="H94" s="358">
        <v>500</v>
      </c>
      <c r="I94" s="358"/>
      <c r="J94" s="358"/>
      <c r="K94" s="355"/>
    </row>
    <row r="95" spans="1:12" x14ac:dyDescent="0.2">
      <c r="F95" s="354"/>
      <c r="G95" s="353"/>
      <c r="H95" s="358"/>
      <c r="I95" s="358"/>
      <c r="J95" s="358"/>
      <c r="K95" s="355"/>
    </row>
    <row r="96" spans="1:12" x14ac:dyDescent="0.2">
      <c r="F96" s="354"/>
      <c r="G96" s="353"/>
      <c r="H96" s="358"/>
      <c r="I96" s="358"/>
      <c r="J96" s="358"/>
      <c r="K96" s="355"/>
    </row>
    <row r="97" spans="4:11" x14ac:dyDescent="0.2">
      <c r="F97" s="354"/>
      <c r="G97" s="353"/>
      <c r="H97" s="358"/>
      <c r="I97" s="358"/>
      <c r="J97" s="358"/>
      <c r="K97" s="355"/>
    </row>
    <row r="98" spans="4:11" x14ac:dyDescent="0.2">
      <c r="F98" s="354"/>
      <c r="G98" s="353"/>
      <c r="H98" s="358"/>
      <c r="I98" s="358"/>
      <c r="J98" s="358"/>
      <c r="K98" s="355"/>
    </row>
    <row r="99" spans="4:11" x14ac:dyDescent="0.2">
      <c r="F99" s="354"/>
      <c r="G99" s="353"/>
      <c r="H99" s="358"/>
      <c r="I99" s="358"/>
      <c r="J99" s="358"/>
      <c r="K99" s="355"/>
    </row>
    <row r="100" spans="4:11" x14ac:dyDescent="0.2">
      <c r="D100" s="426"/>
      <c r="E100" s="287"/>
      <c r="F100" s="354"/>
      <c r="G100" s="353"/>
      <c r="H100" s="358"/>
      <c r="I100" s="358"/>
      <c r="J100" s="358"/>
      <c r="K100" s="355"/>
    </row>
    <row r="101" spans="4:11" x14ac:dyDescent="0.2">
      <c r="D101" s="426"/>
      <c r="E101" s="287"/>
      <c r="F101" s="354"/>
    </row>
    <row r="102" spans="4:11" x14ac:dyDescent="0.2">
      <c r="F102" s="354"/>
    </row>
    <row r="103" spans="4:11" x14ac:dyDescent="0.2">
      <c r="F103" s="354"/>
    </row>
    <row r="104" spans="4:11" x14ac:dyDescent="0.2">
      <c r="F104" s="354"/>
    </row>
    <row r="105" spans="4:11" x14ac:dyDescent="0.2">
      <c r="F105" s="354"/>
    </row>
    <row r="106" spans="4:11" x14ac:dyDescent="0.2">
      <c r="F106" s="354"/>
    </row>
    <row r="107" spans="4:11" x14ac:dyDescent="0.2">
      <c r="F107" s="354"/>
    </row>
    <row r="108" spans="4:11" x14ac:dyDescent="0.2">
      <c r="F108" s="354"/>
    </row>
    <row r="109" spans="4:11" x14ac:dyDescent="0.2">
      <c r="F109" s="354"/>
    </row>
  </sheetData>
  <mergeCells count="11">
    <mergeCell ref="B90:H90"/>
    <mergeCell ref="I90:J90"/>
    <mergeCell ref="B1:L1"/>
    <mergeCell ref="B3:L3"/>
    <mergeCell ref="B6:J6"/>
    <mergeCell ref="K6:L6"/>
    <mergeCell ref="F4:H4"/>
    <mergeCell ref="F5:H5"/>
    <mergeCell ref="I4:L5"/>
    <mergeCell ref="B4:E5"/>
    <mergeCell ref="B2:L2"/>
  </mergeCells>
  <phoneticPr fontId="52" type="noConversion"/>
  <printOptions horizontalCentered="1"/>
  <pageMargins left="0.59055118110236227" right="0.59055118110236227" top="0.98425196850393704" bottom="0.59055118110236227" header="0" footer="0"/>
  <pageSetup paperSize="9" scale="35" fitToHeight="2" orientation="landscape" r:id="rId1"/>
  <headerFooter>
    <oddFooter>&amp;R&amp;P de &amp;N</oddFooter>
  </headerFooter>
  <rowBreaks count="1" manualBreakCount="1">
    <brk id="73" min="1" max="12" man="1"/>
  </rowBreaks>
  <ignoredErrors>
    <ignoredError sqref="K37:L37 K52:L52 L56 K65:L65 K68:L68 K74:L74 K83:L83 K88:L88 K21:L21"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J48"/>
  <sheetViews>
    <sheetView showGridLines="0" view="pageBreakPreview" topLeftCell="A30" zoomScaleNormal="100" zoomScaleSheetLayoutView="100" workbookViewId="0">
      <selection activeCell="A7" sqref="A7:J7"/>
    </sheetView>
  </sheetViews>
  <sheetFormatPr defaultRowHeight="15" x14ac:dyDescent="0.25"/>
  <cols>
    <col min="1" max="5" width="10.7109375" customWidth="1"/>
    <col min="6" max="6" width="11.7109375" bestFit="1" customWidth="1"/>
    <col min="7" max="10" width="10.7109375" customWidth="1"/>
  </cols>
  <sheetData>
    <row r="1" spans="1:10" ht="15.75" thickTop="1" x14ac:dyDescent="0.25">
      <c r="A1" s="188"/>
      <c r="B1" s="189"/>
      <c r="C1" s="189"/>
      <c r="D1" s="575"/>
      <c r="E1" s="575"/>
      <c r="F1" s="575"/>
      <c r="G1" s="575"/>
      <c r="H1" s="575"/>
      <c r="I1" s="575"/>
      <c r="J1" s="576"/>
    </row>
    <row r="2" spans="1:10" x14ac:dyDescent="0.25">
      <c r="A2" s="190"/>
      <c r="B2" s="191"/>
      <c r="C2" s="191"/>
      <c r="D2" s="577"/>
      <c r="E2" s="577"/>
      <c r="F2" s="577"/>
      <c r="G2" s="577"/>
      <c r="H2" s="577"/>
      <c r="I2" s="577"/>
      <c r="J2" s="578"/>
    </row>
    <row r="3" spans="1:10" ht="15.75" thickBot="1" x14ac:dyDescent="0.3">
      <c r="A3" s="190"/>
      <c r="B3" s="191"/>
      <c r="C3" s="191"/>
      <c r="D3" s="579"/>
      <c r="E3" s="579"/>
      <c r="F3" s="579"/>
      <c r="G3" s="579"/>
      <c r="H3" s="579"/>
      <c r="I3" s="579"/>
      <c r="J3" s="580"/>
    </row>
    <row r="4" spans="1:10" x14ac:dyDescent="0.25">
      <c r="A4" s="581"/>
      <c r="B4" s="582"/>
      <c r="C4" s="583" t="s">
        <v>235</v>
      </c>
      <c r="D4" s="584"/>
      <c r="E4" s="584"/>
      <c r="F4" s="584"/>
      <c r="G4" s="584"/>
      <c r="H4" s="584"/>
      <c r="I4" s="584"/>
      <c r="J4" s="585"/>
    </row>
    <row r="5" spans="1:10" ht="15.75" thickBot="1" x14ac:dyDescent="0.3">
      <c r="A5" s="586"/>
      <c r="B5" s="587"/>
      <c r="C5" s="588" t="s">
        <v>273</v>
      </c>
      <c r="D5" s="589"/>
      <c r="E5" s="589"/>
      <c r="F5" s="589"/>
      <c r="G5" s="589"/>
      <c r="H5" s="589"/>
      <c r="I5" s="589"/>
      <c r="J5" s="590"/>
    </row>
    <row r="6" spans="1:10" ht="15.75" thickTop="1" x14ac:dyDescent="0.25">
      <c r="A6" s="591" t="s">
        <v>236</v>
      </c>
      <c r="B6" s="592"/>
      <c r="C6" s="592"/>
      <c r="D6" s="592"/>
      <c r="E6" s="592"/>
      <c r="F6" s="592"/>
      <c r="G6" s="592"/>
      <c r="H6" s="592"/>
      <c r="I6" s="592"/>
      <c r="J6" s="593"/>
    </row>
    <row r="7" spans="1:10" ht="40.5" customHeight="1" thickBot="1" x14ac:dyDescent="0.3">
      <c r="A7" s="594" t="s">
        <v>204</v>
      </c>
      <c r="B7" s="595"/>
      <c r="C7" s="595"/>
      <c r="D7" s="595"/>
      <c r="E7" s="595"/>
      <c r="F7" s="595"/>
      <c r="G7" s="595"/>
      <c r="H7" s="595"/>
      <c r="I7" s="595"/>
      <c r="J7" s="596"/>
    </row>
    <row r="8" spans="1:10" ht="6.75" customHeight="1" thickTop="1" x14ac:dyDescent="0.25">
      <c r="A8" s="597"/>
      <c r="B8" s="598"/>
      <c r="C8" s="598"/>
      <c r="D8" s="598"/>
      <c r="E8" s="598"/>
      <c r="F8" s="598"/>
      <c r="G8" s="598"/>
      <c r="H8" s="598"/>
      <c r="I8" s="598"/>
      <c r="J8" s="599"/>
    </row>
    <row r="9" spans="1:10" x14ac:dyDescent="0.25">
      <c r="A9" s="600" t="s">
        <v>237</v>
      </c>
      <c r="B9" s="601"/>
      <c r="C9" s="601"/>
      <c r="D9" s="601"/>
      <c r="E9" s="601"/>
      <c r="F9" s="601"/>
      <c r="G9" s="601"/>
      <c r="H9" s="601"/>
      <c r="I9" s="608" t="s">
        <v>238</v>
      </c>
      <c r="J9" s="609"/>
    </row>
    <row r="10" spans="1:10" x14ac:dyDescent="0.25">
      <c r="A10" s="610" t="s">
        <v>239</v>
      </c>
      <c r="B10" s="611"/>
      <c r="C10" s="611"/>
      <c r="D10" s="611"/>
      <c r="E10" s="611"/>
      <c r="F10" s="611"/>
      <c r="G10" s="611"/>
      <c r="H10" s="612"/>
      <c r="I10" s="613" t="s">
        <v>240</v>
      </c>
      <c r="J10" s="614"/>
    </row>
    <row r="11" spans="1:10" x14ac:dyDescent="0.25">
      <c r="A11" s="615"/>
      <c r="B11" s="616"/>
      <c r="C11" s="616"/>
      <c r="D11" s="616"/>
      <c r="E11" s="616"/>
      <c r="F11" s="616"/>
      <c r="G11" s="616"/>
      <c r="H11" s="616"/>
      <c r="I11" s="616"/>
      <c r="J11" s="617"/>
    </row>
    <row r="12" spans="1:10" x14ac:dyDescent="0.25">
      <c r="A12" s="618"/>
      <c r="B12" s="619"/>
      <c r="C12" s="619"/>
      <c r="D12" s="619"/>
      <c r="E12" s="619"/>
      <c r="F12" s="619"/>
      <c r="G12" s="619"/>
      <c r="H12" s="619"/>
      <c r="I12" s="570"/>
      <c r="J12" s="571"/>
    </row>
    <row r="13" spans="1:10" x14ac:dyDescent="0.25">
      <c r="A13" s="622" t="s">
        <v>241</v>
      </c>
      <c r="B13" s="623"/>
      <c r="C13" s="623"/>
      <c r="D13" s="623"/>
      <c r="E13" s="623"/>
      <c r="F13" s="623"/>
      <c r="G13" s="623"/>
      <c r="H13" s="623"/>
      <c r="I13" s="570">
        <v>0.05</v>
      </c>
      <c r="J13" s="571"/>
    </row>
    <row r="14" spans="1:10" x14ac:dyDescent="0.25">
      <c r="A14" s="190"/>
      <c r="B14" s="191"/>
      <c r="C14" s="191"/>
      <c r="D14" s="191"/>
      <c r="E14" s="191"/>
      <c r="F14" s="191"/>
      <c r="G14" s="191"/>
      <c r="H14" s="192" t="s">
        <v>242</v>
      </c>
      <c r="I14" s="193"/>
      <c r="J14" s="194"/>
    </row>
    <row r="15" spans="1:10" x14ac:dyDescent="0.25">
      <c r="A15" s="572" t="s">
        <v>243</v>
      </c>
      <c r="B15" s="573"/>
      <c r="C15" s="573"/>
      <c r="D15" s="573"/>
      <c r="E15" s="573" t="s">
        <v>244</v>
      </c>
      <c r="F15" s="574" t="s">
        <v>245</v>
      </c>
      <c r="G15" s="574" t="s">
        <v>246</v>
      </c>
      <c r="H15" s="195" t="s">
        <v>247</v>
      </c>
      <c r="I15" s="195" t="s">
        <v>248</v>
      </c>
      <c r="J15" s="196" t="s">
        <v>249</v>
      </c>
    </row>
    <row r="16" spans="1:10" x14ac:dyDescent="0.25">
      <c r="A16" s="572"/>
      <c r="B16" s="573"/>
      <c r="C16" s="573"/>
      <c r="D16" s="573"/>
      <c r="E16" s="573"/>
      <c r="F16" s="574"/>
      <c r="G16" s="574"/>
      <c r="H16" s="195" t="s">
        <v>64</v>
      </c>
      <c r="I16" s="195"/>
      <c r="J16" s="196" t="s">
        <v>64</v>
      </c>
    </row>
    <row r="17" spans="1:10" x14ac:dyDescent="0.25">
      <c r="A17" s="552" t="str">
        <f>IF($I$10=$A$60,"Encargos Sociais incidentes sobre a mão de obra","Administração Central")</f>
        <v>Administração Central</v>
      </c>
      <c r="B17" s="553"/>
      <c r="C17" s="553"/>
      <c r="D17" s="553"/>
      <c r="E17" s="197" t="str">
        <f>IF($I$10=$A$60,"K1","AC")</f>
        <v>AC</v>
      </c>
      <c r="F17" s="198">
        <v>4.53E-2</v>
      </c>
      <c r="G17" s="199" t="s">
        <v>250</v>
      </c>
      <c r="H17" s="200">
        <v>3.8</v>
      </c>
      <c r="I17" s="200">
        <v>4.01</v>
      </c>
      <c r="J17" s="201">
        <v>4.53</v>
      </c>
    </row>
    <row r="18" spans="1:10" x14ac:dyDescent="0.25">
      <c r="A18" s="552" t="str">
        <f>IF($I$10=$A$60,"Administração Central da empresa ou consultoria - overhead","Seguro e Garantia")</f>
        <v>Seguro e Garantia</v>
      </c>
      <c r="B18" s="553"/>
      <c r="C18" s="553"/>
      <c r="D18" s="553"/>
      <c r="E18" s="197" t="str">
        <f>IF($I$10=$A$60,"K2","SG")</f>
        <v>SG</v>
      </c>
      <c r="F18" s="198">
        <v>7.4000000000000003E-3</v>
      </c>
      <c r="G18" s="199" t="s">
        <v>250</v>
      </c>
      <c r="H18" s="200">
        <v>0.32</v>
      </c>
      <c r="I18" s="200">
        <v>0.4</v>
      </c>
      <c r="J18" s="201">
        <v>0.74</v>
      </c>
    </row>
    <row r="19" spans="1:10" x14ac:dyDescent="0.25">
      <c r="A19" s="552" t="str">
        <f>IF($I$10=$A$60,"","Risco")</f>
        <v>Risco</v>
      </c>
      <c r="B19" s="553"/>
      <c r="C19" s="553"/>
      <c r="D19" s="553"/>
      <c r="E19" s="197" t="str">
        <f>IF($I$10=$A$60,"","R")</f>
        <v>R</v>
      </c>
      <c r="F19" s="198">
        <v>9.7000000000000003E-3</v>
      </c>
      <c r="G19" s="199" t="s">
        <v>250</v>
      </c>
      <c r="H19" s="200">
        <v>0.5</v>
      </c>
      <c r="I19" s="200">
        <v>0.56000000000000005</v>
      </c>
      <c r="J19" s="201">
        <v>0.97</v>
      </c>
    </row>
    <row r="20" spans="1:10" x14ac:dyDescent="0.25">
      <c r="A20" s="552" t="str">
        <f>IF($I$10=$A$60,"","Despesas Financeiras")</f>
        <v>Despesas Financeiras</v>
      </c>
      <c r="B20" s="553"/>
      <c r="C20" s="553"/>
      <c r="D20" s="553"/>
      <c r="E20" s="197" t="str">
        <f>IF($I$10=$A$60,"","DF")</f>
        <v>DF</v>
      </c>
      <c r="F20" s="198">
        <v>1.21E-2</v>
      </c>
      <c r="G20" s="199" t="s">
        <v>250</v>
      </c>
      <c r="H20" s="200">
        <v>1.02</v>
      </c>
      <c r="I20" s="200">
        <v>1.1100000000000001</v>
      </c>
      <c r="J20" s="201">
        <v>1.21</v>
      </c>
    </row>
    <row r="21" spans="1:10" x14ac:dyDescent="0.25">
      <c r="A21" s="552" t="str">
        <f>IF($I$10=$A$60,"Margem bruta da empresa de consultoria","Lucro")</f>
        <v>Lucro</v>
      </c>
      <c r="B21" s="553"/>
      <c r="C21" s="553"/>
      <c r="D21" s="553"/>
      <c r="E21" s="197" t="str">
        <f>IF($I$10=$A$60,"K3","L")</f>
        <v>L</v>
      </c>
      <c r="F21" s="198">
        <v>8.43E-2</v>
      </c>
      <c r="G21" s="199" t="s">
        <v>250</v>
      </c>
      <c r="H21" s="200">
        <v>6.64</v>
      </c>
      <c r="I21" s="200">
        <v>7.3</v>
      </c>
      <c r="J21" s="201">
        <v>8.43</v>
      </c>
    </row>
    <row r="22" spans="1:10" x14ac:dyDescent="0.25">
      <c r="A22" s="620" t="s">
        <v>251</v>
      </c>
      <c r="B22" s="621"/>
      <c r="C22" s="621"/>
      <c r="D22" s="621"/>
      <c r="E22" s="197"/>
      <c r="F22" s="198"/>
      <c r="G22" s="199"/>
      <c r="H22" s="202"/>
      <c r="I22" s="202"/>
      <c r="J22" s="203"/>
    </row>
    <row r="23" spans="1:10" x14ac:dyDescent="0.25">
      <c r="A23" s="552" t="s">
        <v>252</v>
      </c>
      <c r="B23" s="553"/>
      <c r="C23" s="553"/>
      <c r="D23" s="553"/>
      <c r="E23" s="602" t="s">
        <v>60</v>
      </c>
      <c r="F23" s="204">
        <v>6.4999999999999997E-3</v>
      </c>
      <c r="G23" s="605" t="s">
        <v>250</v>
      </c>
      <c r="H23" s="204">
        <v>0.03</v>
      </c>
      <c r="I23" s="204">
        <v>0.03</v>
      </c>
      <c r="J23" s="205">
        <v>0.03</v>
      </c>
    </row>
    <row r="24" spans="1:10" x14ac:dyDescent="0.25">
      <c r="A24" s="552" t="s">
        <v>253</v>
      </c>
      <c r="B24" s="553"/>
      <c r="C24" s="553"/>
      <c r="D24" s="553"/>
      <c r="E24" s="603"/>
      <c r="F24" s="204">
        <v>0.03</v>
      </c>
      <c r="G24" s="606"/>
      <c r="H24" s="206">
        <v>6.4999999999999997E-3</v>
      </c>
      <c r="I24" s="206">
        <v>6.4999999999999997E-3</v>
      </c>
      <c r="J24" s="207">
        <v>6.4999999999999997E-3</v>
      </c>
    </row>
    <row r="25" spans="1:10" x14ac:dyDescent="0.25">
      <c r="A25" s="540" t="s">
        <v>254</v>
      </c>
      <c r="B25" s="541"/>
      <c r="C25" s="541"/>
      <c r="D25" s="566"/>
      <c r="E25" s="603"/>
      <c r="F25" s="204">
        <v>2.5000000000000001E-2</v>
      </c>
      <c r="G25" s="606"/>
      <c r="H25" s="567" t="s">
        <v>255</v>
      </c>
      <c r="I25" s="568"/>
      <c r="J25" s="569"/>
    </row>
    <row r="26" spans="1:10" x14ac:dyDescent="0.25">
      <c r="A26" s="540" t="s">
        <v>256</v>
      </c>
      <c r="B26" s="541"/>
      <c r="C26" s="541"/>
      <c r="D26" s="566"/>
      <c r="E26" s="603"/>
      <c r="F26" s="204"/>
      <c r="G26" s="606"/>
      <c r="H26" s="567" t="s">
        <v>257</v>
      </c>
      <c r="I26" s="568"/>
      <c r="J26" s="569"/>
    </row>
    <row r="27" spans="1:10" x14ac:dyDescent="0.25">
      <c r="A27" s="540" t="s">
        <v>258</v>
      </c>
      <c r="B27" s="541"/>
      <c r="C27" s="541"/>
      <c r="D27" s="566"/>
      <c r="E27" s="604"/>
      <c r="F27" s="204"/>
      <c r="G27" s="607"/>
      <c r="H27" s="567" t="s">
        <v>257</v>
      </c>
      <c r="I27" s="568"/>
      <c r="J27" s="569"/>
    </row>
    <row r="28" spans="1:10" x14ac:dyDescent="0.25">
      <c r="A28" s="552" t="s">
        <v>259</v>
      </c>
      <c r="B28" s="553"/>
      <c r="C28" s="553"/>
      <c r="D28" s="553"/>
      <c r="E28" s="208"/>
      <c r="F28" s="202">
        <v>0.24229999999999999</v>
      </c>
      <c r="G28" s="199" t="s">
        <v>250</v>
      </c>
      <c r="H28" s="204">
        <v>0.19600000000000001</v>
      </c>
      <c r="I28" s="204">
        <v>0.2097</v>
      </c>
      <c r="J28" s="205">
        <v>0.24229999999999999</v>
      </c>
    </row>
    <row r="29" spans="1:10" x14ac:dyDescent="0.25">
      <c r="A29" s="554" t="s">
        <v>260</v>
      </c>
      <c r="B29" s="555"/>
      <c r="C29" s="555"/>
      <c r="D29" s="555"/>
      <c r="E29" s="209"/>
      <c r="F29" s="210">
        <v>0.24229999999999999</v>
      </c>
      <c r="G29" s="211"/>
      <c r="H29" s="556"/>
      <c r="I29" s="556"/>
      <c r="J29" s="557"/>
    </row>
    <row r="30" spans="1:10" x14ac:dyDescent="0.25">
      <c r="A30" s="190"/>
      <c r="B30" s="191"/>
      <c r="C30" s="191"/>
      <c r="D30" s="191"/>
      <c r="E30" s="191"/>
      <c r="F30" s="191"/>
      <c r="G30" s="191"/>
      <c r="H30" s="191"/>
      <c r="I30" s="191"/>
      <c r="J30" s="212"/>
    </row>
    <row r="31" spans="1:10" x14ac:dyDescent="0.25">
      <c r="A31" s="558" t="s">
        <v>261</v>
      </c>
      <c r="B31" s="559"/>
      <c r="C31" s="559"/>
      <c r="D31" s="559"/>
      <c r="E31" s="559"/>
      <c r="F31" s="559"/>
      <c r="G31" s="559"/>
      <c r="H31" s="559"/>
      <c r="I31" s="559"/>
      <c r="J31" s="560"/>
    </row>
    <row r="32" spans="1:10" ht="15.75" x14ac:dyDescent="0.25">
      <c r="A32" s="213"/>
      <c r="B32" s="214"/>
      <c r="C32" s="214"/>
      <c r="D32" s="561" t="str">
        <f>IF(I10="Sim","BDI.DES =","BDI.PAD =")</f>
        <v>BDI.PAD =</v>
      </c>
      <c r="E32" s="562" t="str">
        <f>IF($I$10=$A$60,"(1+K1+K2)*(1+K3)","(1+AC + S + R + G)*(1 + DF)*(1+L)")</f>
        <v>(1+AC + S + R + G)*(1 + DF)*(1+L)</v>
      </c>
      <c r="F32" s="562"/>
      <c r="G32" s="562"/>
      <c r="H32" s="563" t="s">
        <v>262</v>
      </c>
      <c r="I32" s="214"/>
      <c r="J32" s="215"/>
    </row>
    <row r="33" spans="1:10" ht="15.75" x14ac:dyDescent="0.25">
      <c r="A33" s="213"/>
      <c r="B33" s="214"/>
      <c r="C33" s="214"/>
      <c r="D33" s="561"/>
      <c r="E33" s="565" t="s">
        <v>263</v>
      </c>
      <c r="F33" s="565"/>
      <c r="G33" s="565"/>
      <c r="H33" s="564"/>
      <c r="I33" s="214"/>
      <c r="J33" s="215"/>
    </row>
    <row r="34" spans="1:10" x14ac:dyDescent="0.25">
      <c r="A34" s="216"/>
      <c r="B34" s="217"/>
      <c r="C34" s="217"/>
      <c r="D34" s="217"/>
      <c r="E34" s="217"/>
      <c r="F34" s="217"/>
      <c r="G34" s="217"/>
      <c r="H34" s="217"/>
      <c r="I34" s="217"/>
      <c r="J34" s="218"/>
    </row>
    <row r="35" spans="1:10" x14ac:dyDescent="0.25">
      <c r="A35" s="540"/>
      <c r="B35" s="541"/>
      <c r="C35" s="541"/>
      <c r="D35" s="541"/>
      <c r="E35" s="541"/>
      <c r="F35" s="541"/>
      <c r="G35" s="541"/>
      <c r="H35" s="541"/>
      <c r="I35" s="541"/>
      <c r="J35" s="542"/>
    </row>
    <row r="36" spans="1:10" ht="23.25" customHeight="1" x14ac:dyDescent="0.25">
      <c r="A36" s="540"/>
      <c r="B36" s="541"/>
      <c r="C36" s="541"/>
      <c r="D36" s="541"/>
      <c r="E36" s="541"/>
      <c r="F36" s="541"/>
      <c r="G36" s="541"/>
      <c r="H36" s="541"/>
      <c r="I36" s="541"/>
      <c r="J36" s="542"/>
    </row>
    <row r="37" spans="1:10" x14ac:dyDescent="0.25">
      <c r="A37" s="190" t="s">
        <v>264</v>
      </c>
      <c r="B37" s="191"/>
      <c r="C37" s="191"/>
      <c r="D37" s="191"/>
      <c r="E37" s="191"/>
      <c r="F37" s="191"/>
      <c r="G37" s="191"/>
      <c r="H37" s="191"/>
      <c r="I37" s="191"/>
      <c r="J37" s="212"/>
    </row>
    <row r="38" spans="1:10" x14ac:dyDescent="0.25">
      <c r="A38" s="543"/>
      <c r="B38" s="544"/>
      <c r="C38" s="544"/>
      <c r="D38" s="544"/>
      <c r="E38" s="544"/>
      <c r="F38" s="544"/>
      <c r="G38" s="544"/>
      <c r="H38" s="544"/>
      <c r="I38" s="544"/>
      <c r="J38" s="545"/>
    </row>
    <row r="39" spans="1:10" x14ac:dyDescent="0.25">
      <c r="A39" s="190"/>
      <c r="B39" s="191"/>
      <c r="C39" s="191"/>
      <c r="D39" s="191"/>
      <c r="E39" s="191"/>
      <c r="F39" s="191"/>
      <c r="G39" s="191"/>
      <c r="H39" s="191"/>
      <c r="I39" s="191"/>
      <c r="J39" s="212"/>
    </row>
    <row r="40" spans="1:10" x14ac:dyDescent="0.25">
      <c r="A40" s="546" t="s">
        <v>265</v>
      </c>
      <c r="B40" s="547"/>
      <c r="C40" s="547"/>
      <c r="D40" s="547"/>
      <c r="E40" s="191"/>
      <c r="F40" s="191"/>
      <c r="G40" s="191"/>
      <c r="H40" s="191"/>
      <c r="I40" s="191"/>
      <c r="J40" s="219" t="s">
        <v>266</v>
      </c>
    </row>
    <row r="41" spans="1:10" ht="27.75" customHeight="1" x14ac:dyDescent="0.25">
      <c r="A41" s="548" t="s">
        <v>273</v>
      </c>
      <c r="B41" s="549"/>
      <c r="C41" s="549"/>
      <c r="D41" s="549"/>
      <c r="E41" s="191"/>
      <c r="F41" s="220"/>
      <c r="G41" s="191"/>
      <c r="H41" s="550"/>
      <c r="I41" s="550"/>
      <c r="J41" s="551"/>
    </row>
    <row r="42" spans="1:10" x14ac:dyDescent="0.25">
      <c r="A42" s="190"/>
      <c r="B42" s="191"/>
      <c r="C42" s="191"/>
      <c r="D42" s="191"/>
      <c r="E42" s="191"/>
      <c r="F42" s="191"/>
      <c r="G42" s="191"/>
      <c r="H42" s="191"/>
      <c r="I42" s="191"/>
      <c r="J42" s="212"/>
    </row>
    <row r="43" spans="1:10" x14ac:dyDescent="0.25">
      <c r="A43" s="533"/>
      <c r="B43" s="534"/>
      <c r="C43" s="534"/>
      <c r="D43" s="534"/>
      <c r="E43" s="221"/>
      <c r="F43" s="221"/>
      <c r="G43" s="535"/>
      <c r="H43" s="535"/>
      <c r="I43" s="535"/>
      <c r="J43" s="536"/>
    </row>
    <row r="44" spans="1:10" x14ac:dyDescent="0.25">
      <c r="A44" s="537" t="s">
        <v>267</v>
      </c>
      <c r="B44" s="538"/>
      <c r="C44" s="538"/>
      <c r="D44" s="538"/>
      <c r="E44" s="191"/>
      <c r="F44" s="191"/>
      <c r="G44" s="538" t="s">
        <v>268</v>
      </c>
      <c r="H44" s="538"/>
      <c r="I44" s="538"/>
      <c r="J44" s="539"/>
    </row>
    <row r="45" spans="1:10" x14ac:dyDescent="0.25">
      <c r="A45" s="222" t="s">
        <v>269</v>
      </c>
      <c r="B45" s="529"/>
      <c r="C45" s="529"/>
      <c r="D45" s="529"/>
      <c r="E45" s="221"/>
      <c r="F45" s="221"/>
      <c r="G45" s="223" t="s">
        <v>269</v>
      </c>
      <c r="H45" s="530"/>
      <c r="I45" s="530"/>
      <c r="J45" s="531"/>
    </row>
    <row r="46" spans="1:10" x14ac:dyDescent="0.25">
      <c r="A46" s="222" t="s">
        <v>270</v>
      </c>
      <c r="B46" s="529"/>
      <c r="C46" s="529"/>
      <c r="D46" s="529"/>
      <c r="E46" s="221"/>
      <c r="F46" s="221"/>
      <c r="G46" s="223" t="s">
        <v>271</v>
      </c>
      <c r="H46" s="530"/>
      <c r="I46" s="530"/>
      <c r="J46" s="531"/>
    </row>
    <row r="47" spans="1:10" ht="15.75" thickBot="1" x14ac:dyDescent="0.3">
      <c r="A47" s="224"/>
      <c r="B47" s="532"/>
      <c r="C47" s="532"/>
      <c r="D47" s="532"/>
      <c r="E47" s="225"/>
      <c r="F47" s="225"/>
      <c r="G47" s="226" t="s">
        <v>272</v>
      </c>
      <c r="H47" s="225"/>
      <c r="I47" s="225"/>
      <c r="J47" s="227"/>
    </row>
    <row r="48" spans="1:10" ht="15.75" thickTop="1" x14ac:dyDescent="0.25"/>
  </sheetData>
  <mergeCells count="60">
    <mergeCell ref="A6:J6"/>
    <mergeCell ref="A7:J7"/>
    <mergeCell ref="A8:J8"/>
    <mergeCell ref="A9:H9"/>
    <mergeCell ref="A23:D23"/>
    <mergeCell ref="E23:E27"/>
    <mergeCell ref="G23:G27"/>
    <mergeCell ref="A24:D24"/>
    <mergeCell ref="I9:J9"/>
    <mergeCell ref="A10:H10"/>
    <mergeCell ref="I10:J10"/>
    <mergeCell ref="A11:J11"/>
    <mergeCell ref="A12:H12"/>
    <mergeCell ref="I12:J12"/>
    <mergeCell ref="A22:D22"/>
    <mergeCell ref="A13:H13"/>
    <mergeCell ref="D1:J3"/>
    <mergeCell ref="A4:B4"/>
    <mergeCell ref="C4:J4"/>
    <mergeCell ref="A5:B5"/>
    <mergeCell ref="C5:J5"/>
    <mergeCell ref="I13:J13"/>
    <mergeCell ref="A15:D16"/>
    <mergeCell ref="E15:E16"/>
    <mergeCell ref="F15:F16"/>
    <mergeCell ref="G15:G16"/>
    <mergeCell ref="A17:D17"/>
    <mergeCell ref="A18:D18"/>
    <mergeCell ref="A19:D19"/>
    <mergeCell ref="A20:D20"/>
    <mergeCell ref="A21:D21"/>
    <mergeCell ref="A25:D25"/>
    <mergeCell ref="H25:J25"/>
    <mergeCell ref="A26:D26"/>
    <mergeCell ref="H26:J26"/>
    <mergeCell ref="A27:D27"/>
    <mergeCell ref="H27:J27"/>
    <mergeCell ref="A28:D28"/>
    <mergeCell ref="A29:D29"/>
    <mergeCell ref="H29:J29"/>
    <mergeCell ref="A31:J31"/>
    <mergeCell ref="D32:D33"/>
    <mergeCell ref="E32:G32"/>
    <mergeCell ref="H32:H33"/>
    <mergeCell ref="E33:G33"/>
    <mergeCell ref="A35:J35"/>
    <mergeCell ref="A36:J36"/>
    <mergeCell ref="A38:J38"/>
    <mergeCell ref="A40:D40"/>
    <mergeCell ref="A41:D41"/>
    <mergeCell ref="H41:J41"/>
    <mergeCell ref="B46:D46"/>
    <mergeCell ref="H46:J46"/>
    <mergeCell ref="B47:D47"/>
    <mergeCell ref="A43:D43"/>
    <mergeCell ref="G43:J43"/>
    <mergeCell ref="A44:D44"/>
    <mergeCell ref="G44:J44"/>
    <mergeCell ref="B45:D45"/>
    <mergeCell ref="H45:J45"/>
  </mergeCells>
  <conditionalFormatting sqref="G28:G29 G17:G23">
    <cfRule type="cellIs" dxfId="10" priority="8" stopIfTrue="1" operator="equal">
      <formula>"NÃO OK"</formula>
    </cfRule>
    <cfRule type="cellIs" dxfId="9" priority="9" stopIfTrue="1" operator="equal">
      <formula>"OK"</formula>
    </cfRule>
  </conditionalFormatting>
  <conditionalFormatting sqref="A28:F28">
    <cfRule type="expression" dxfId="8" priority="7" stopIfTrue="1">
      <formula>$Q$10="Não"</formula>
    </cfRule>
  </conditionalFormatting>
  <conditionalFormatting sqref="A29:F29">
    <cfRule type="expression" dxfId="7" priority="6" stopIfTrue="1">
      <formula>$Q$10="sim"</formula>
    </cfRule>
  </conditionalFormatting>
  <conditionalFormatting sqref="H29:J29">
    <cfRule type="expression" dxfId="6" priority="5" stopIfTrue="1">
      <formula>$Q$10="sim"</formula>
    </cfRule>
  </conditionalFormatting>
  <conditionalFormatting sqref="H45:J46">
    <cfRule type="expression" dxfId="5" priority="4" stopIfTrue="1">
      <formula>H45=""</formula>
    </cfRule>
  </conditionalFormatting>
  <conditionalFormatting sqref="H41:J41">
    <cfRule type="expression" dxfId="4" priority="3" stopIfTrue="1">
      <formula>$P$41=""</formula>
    </cfRule>
  </conditionalFormatting>
  <conditionalFormatting sqref="I12:J13 A13:H13">
    <cfRule type="expression" dxfId="3" priority="2" stopIfTrue="1">
      <formula>$I$10=$A$59</formula>
    </cfRule>
  </conditionalFormatting>
  <conditionalFormatting sqref="A12:H12">
    <cfRule type="expression" dxfId="2" priority="10" stopIfTrue="1">
      <formula>$I$10=$A$59</formula>
    </cfRule>
  </conditionalFormatting>
  <conditionalFormatting sqref="A35:J35">
    <cfRule type="expression" dxfId="1" priority="11" stopIfTrue="1">
      <formula>$I$10=$A$59</formula>
    </cfRule>
  </conditionalFormatting>
  <conditionalFormatting sqref="A36:J36">
    <cfRule type="expression" dxfId="0" priority="1" stopIfTrue="1">
      <formula>$I$10=$A$59</formula>
    </cfRule>
  </conditionalFormatting>
  <dataValidations count="7">
    <dataValidation type="decimal" allowBlank="1" showInputMessage="1" showErrorMessage="1" errorTitle="Erro de valores" error="Digite um valor entre 0% e 100%" sqref="F17:F22" xr:uid="{00000000-0002-0000-0F00-000000000000}">
      <formula1>0</formula1>
      <formula2>1</formula2>
    </dataValidation>
    <dataValidation type="decimal" operator="greaterThanOrEqual" allowBlank="1" showInputMessage="1" showErrorMessage="1" errorTitle="Valor não permitido" error="Digite um percentual entre 0% e 100%." promptTitle="Valores comuns:" prompt="Normalmente entre 2 e 5%." sqref="I13:J13" xr:uid="{00000000-0002-0000-0F00-000001000000}">
      <formula1>0</formula1>
    </dataValidation>
    <dataValidation type="decimal" allowBlank="1" showInputMessage="1" showErrorMessage="1" errorTitle="Valor não permitido" error="Digite um percentual entre 0% e 100%." promptTitle="Valores admissíveis:" prompt="Insira valores entre 0 e 100%." sqref="I12:J12" xr:uid="{00000000-0002-0000-0F00-000002000000}">
      <formula1>0</formula1>
      <formula2>1</formula2>
    </dataValidation>
    <dataValidation type="decimal" allowBlank="1" showInputMessage="1" showErrorMessage="1" errorTitle="Erro de valores" error="Digite um valor maior do que 0." sqref="F23" xr:uid="{00000000-0002-0000-0F00-000003000000}">
      <formula1>0</formula1>
      <formula2>1</formula2>
    </dataValidation>
    <dataValidation operator="greaterThanOrEqual" allowBlank="1" showInputMessage="1" showErrorMessage="1" errorTitle="Erro de valores" error="Digite um valor igual a 0% ou 2%." sqref="F24:F27" xr:uid="{00000000-0002-0000-0F00-000004000000}"/>
    <dataValidation type="list" allowBlank="1" showInputMessage="1" showErrorMessage="1" sqref="A10:H10" xr:uid="{00000000-0002-0000-0F00-000005000000}">
      <formula1>$A$54:$A$60</formula1>
    </dataValidation>
    <dataValidation type="list" allowBlank="1" showInputMessage="1" showErrorMessage="1" sqref="I10:J10" xr:uid="{00000000-0002-0000-0F00-000006000000}">
      <formula1>"Sim,Não"</formula1>
    </dataValidation>
  </dataValidations>
  <pageMargins left="0.511811024" right="0.511811024" top="0.78740157499999996" bottom="0.78740157499999996" header="0.31496062000000002" footer="0.31496062000000002"/>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XET39"/>
  <sheetViews>
    <sheetView showGridLines="0" view="pageBreakPreview" topLeftCell="D6" zoomScale="55" zoomScaleNormal="55" zoomScaleSheetLayoutView="55" workbookViewId="0">
      <selection activeCell="E15" sqref="E15"/>
    </sheetView>
  </sheetViews>
  <sheetFormatPr defaultRowHeight="15" x14ac:dyDescent="0.25"/>
  <cols>
    <col min="1" max="1" width="8.140625" customWidth="1"/>
    <col min="2" max="2" width="17.5703125" bestFit="1" customWidth="1"/>
    <col min="3" max="3" width="20.7109375" customWidth="1"/>
    <col min="4" max="4" width="117.7109375" customWidth="1"/>
    <col min="5" max="5" width="27.7109375" customWidth="1"/>
    <col min="6" max="7" width="33.42578125" style="1" customWidth="1"/>
    <col min="8" max="9" width="25.7109375" hidden="1" customWidth="1"/>
    <col min="10" max="12" width="25.7109375" customWidth="1"/>
    <col min="13" max="13" width="6.28515625" customWidth="1"/>
  </cols>
  <sheetData>
    <row r="1" spans="1:16374" ht="92.25" customHeight="1" thickTop="1" x14ac:dyDescent="0.25">
      <c r="A1" s="449"/>
      <c r="B1" s="450"/>
      <c r="C1" s="450"/>
      <c r="D1" s="450"/>
      <c r="E1" s="450"/>
      <c r="F1" s="450"/>
      <c r="G1" s="450"/>
      <c r="H1" s="450"/>
      <c r="I1" s="450"/>
      <c r="J1" s="450"/>
      <c r="K1" s="450"/>
      <c r="L1" s="451"/>
    </row>
    <row r="2" spans="1:16374" ht="32.25" customHeight="1" x14ac:dyDescent="0.25">
      <c r="A2" s="452" t="s">
        <v>204</v>
      </c>
      <c r="B2" s="453"/>
      <c r="C2" s="453"/>
      <c r="D2" s="454"/>
      <c r="E2" s="454"/>
      <c r="F2" s="454"/>
      <c r="G2" s="454"/>
      <c r="H2" s="454"/>
      <c r="I2" s="454"/>
      <c r="J2" s="454"/>
      <c r="K2" s="454"/>
      <c r="L2" s="455"/>
    </row>
    <row r="3" spans="1:16374" ht="32.25" customHeight="1" x14ac:dyDescent="0.25">
      <c r="A3" s="456"/>
      <c r="B3" s="457"/>
      <c r="C3" s="458"/>
      <c r="D3" s="288" t="s">
        <v>274</v>
      </c>
      <c r="E3" s="291"/>
      <c r="F3" s="317"/>
      <c r="G3" s="317"/>
      <c r="H3" s="291"/>
      <c r="I3" s="466"/>
      <c r="J3" s="466"/>
      <c r="K3" s="466"/>
      <c r="L3" s="467"/>
    </row>
    <row r="4" spans="1:16374" ht="32.25" customHeight="1" thickBot="1" x14ac:dyDescent="0.3">
      <c r="A4" s="459"/>
      <c r="B4" s="460"/>
      <c r="C4" s="461"/>
      <c r="D4" s="288" t="s">
        <v>275</v>
      </c>
      <c r="E4" s="293"/>
      <c r="H4" s="293"/>
      <c r="I4" s="627"/>
      <c r="J4" s="627"/>
      <c r="K4" s="627"/>
      <c r="L4" s="470"/>
    </row>
    <row r="5" spans="1:16374" ht="32.25" customHeight="1" thickTop="1" thickBot="1" x14ac:dyDescent="0.3">
      <c r="A5" s="456" t="s">
        <v>367</v>
      </c>
      <c r="B5" s="457"/>
      <c r="C5" s="457"/>
      <c r="D5" s="457"/>
      <c r="E5" s="321"/>
      <c r="F5" s="631" t="s">
        <v>373</v>
      </c>
      <c r="G5" s="633" t="s">
        <v>374</v>
      </c>
      <c r="H5" s="628" t="s">
        <v>369</v>
      </c>
      <c r="I5" s="629"/>
      <c r="J5" s="630" t="s">
        <v>370</v>
      </c>
      <c r="K5" s="629"/>
      <c r="L5" s="298"/>
    </row>
    <row r="6" spans="1:16374" ht="44.25" customHeight="1" thickTop="1" x14ac:dyDescent="0.25">
      <c r="A6" s="322" t="s">
        <v>0</v>
      </c>
      <c r="B6" s="323" t="s">
        <v>4</v>
      </c>
      <c r="C6" s="323" t="s">
        <v>5</v>
      </c>
      <c r="D6" s="324" t="s">
        <v>1</v>
      </c>
      <c r="E6" s="325" t="s">
        <v>375</v>
      </c>
      <c r="F6" s="632"/>
      <c r="G6" s="634"/>
      <c r="H6" s="313" t="s">
        <v>368</v>
      </c>
      <c r="I6" s="180" t="s">
        <v>365</v>
      </c>
      <c r="J6" s="303" t="s">
        <v>368</v>
      </c>
      <c r="K6" s="180" t="s">
        <v>366</v>
      </c>
      <c r="L6" s="299" t="s">
        <v>13</v>
      </c>
    </row>
    <row r="7" spans="1:16374" s="9" customFormat="1" ht="45" customHeight="1" x14ac:dyDescent="0.25">
      <c r="A7" s="231" t="s">
        <v>223</v>
      </c>
      <c r="B7" s="232"/>
      <c r="C7" s="232"/>
      <c r="D7" s="294" t="s">
        <v>313</v>
      </c>
      <c r="E7" s="312"/>
      <c r="F7" s="231"/>
      <c r="G7" s="318"/>
      <c r="H7" s="314"/>
      <c r="I7" s="332">
        <f>SUM(I8:I9)</f>
        <v>0.80817636815075788</v>
      </c>
      <c r="J7" s="304"/>
      <c r="K7" s="333">
        <f>SUM(K8:K9)</f>
        <v>4.5664190717853034E-2</v>
      </c>
      <c r="L7" s="300">
        <v>1753574.66</v>
      </c>
    </row>
    <row r="8" spans="1:16374" ht="39.950000000000003" customHeight="1" x14ac:dyDescent="0.25">
      <c r="A8" s="246" t="s">
        <v>30</v>
      </c>
      <c r="B8" s="262" t="s">
        <v>19</v>
      </c>
      <c r="C8" s="262" t="s">
        <v>311</v>
      </c>
      <c r="D8" s="295" t="s">
        <v>35</v>
      </c>
      <c r="E8" s="308" t="str">
        <f>'PLANILHA OBRA'!G32</f>
        <v>m3</v>
      </c>
      <c r="F8" s="308">
        <f>'PLANILHA OBRA'!H32</f>
        <v>21000</v>
      </c>
      <c r="G8" s="326">
        <f>F8/2</f>
        <v>10500</v>
      </c>
      <c r="H8" s="327">
        <f>I8</f>
        <v>0.42146229462508317</v>
      </c>
      <c r="I8" s="309">
        <f>L8/$L$7</f>
        <v>0.42146229462508317</v>
      </c>
      <c r="J8" s="310">
        <f>K8</f>
        <v>2.3813780457576615E-2</v>
      </c>
      <c r="K8" s="305">
        <f>L8/$L$17</f>
        <v>2.3813780457576615E-2</v>
      </c>
      <c r="L8" s="301">
        <v>739065.6</v>
      </c>
    </row>
    <row r="9" spans="1:16374" ht="46.5" customHeight="1" x14ac:dyDescent="0.25">
      <c r="A9" s="246" t="s">
        <v>33</v>
      </c>
      <c r="B9" s="262">
        <v>97914</v>
      </c>
      <c r="C9" s="262" t="s">
        <v>293</v>
      </c>
      <c r="D9" s="295" t="s">
        <v>301</v>
      </c>
      <c r="E9" s="308" t="str">
        <f>'PLANILHA OBRA'!G35</f>
        <v>m3</v>
      </c>
      <c r="F9" s="308">
        <f>'PLANILHA OBRA'!H35</f>
        <v>4075</v>
      </c>
      <c r="G9" s="326">
        <f>F9/2</f>
        <v>2037.5</v>
      </c>
      <c r="H9" s="327">
        <f>H8+I9</f>
        <v>0.80817636815075788</v>
      </c>
      <c r="I9" s="309">
        <f>L9/$L$7</f>
        <v>0.38671407352567472</v>
      </c>
      <c r="J9" s="310">
        <f>K9+J8</f>
        <v>4.5664190717853034E-2</v>
      </c>
      <c r="K9" s="305">
        <f>L9/$L$17</f>
        <v>2.1850410260276416E-2</v>
      </c>
      <c r="L9" s="301">
        <v>678132</v>
      </c>
    </row>
    <row r="10" spans="1:16374" s="9" customFormat="1" ht="45" customHeight="1" x14ac:dyDescent="0.25">
      <c r="A10" s="231" t="s">
        <v>224</v>
      </c>
      <c r="B10" s="232"/>
      <c r="C10" s="232"/>
      <c r="D10" s="294" t="s">
        <v>364</v>
      </c>
      <c r="E10" s="231"/>
      <c r="F10" s="231"/>
      <c r="G10" s="318"/>
      <c r="H10" s="314"/>
      <c r="I10" s="297"/>
      <c r="J10" s="304"/>
      <c r="K10" s="297"/>
      <c r="L10" s="300">
        <v>27404795.580000002</v>
      </c>
    </row>
    <row r="11" spans="1:16374" s="9" customFormat="1" ht="45" customHeight="1" x14ac:dyDescent="0.25">
      <c r="A11" s="290" t="s">
        <v>55</v>
      </c>
      <c r="B11" s="289"/>
      <c r="C11" s="289"/>
      <c r="D11" s="296" t="s">
        <v>24</v>
      </c>
      <c r="E11" s="290"/>
      <c r="F11" s="290"/>
      <c r="G11" s="319"/>
      <c r="H11" s="315"/>
      <c r="I11" s="331">
        <f>SUM(I12:I14)</f>
        <v>0.69505974800633774</v>
      </c>
      <c r="J11" s="306"/>
      <c r="K11" s="330">
        <f>SUM(K12:K14)</f>
        <v>0.61375361419172758</v>
      </c>
      <c r="L11" s="302">
        <v>25336389.330000002</v>
      </c>
    </row>
    <row r="12" spans="1:16374" s="2" customFormat="1" ht="62.25" customHeight="1" x14ac:dyDescent="0.25">
      <c r="A12" s="246" t="s">
        <v>363</v>
      </c>
      <c r="B12" s="268" t="s">
        <v>211</v>
      </c>
      <c r="C12" s="262" t="s">
        <v>298</v>
      </c>
      <c r="D12" s="295" t="s">
        <v>297</v>
      </c>
      <c r="E12" s="308" t="e">
        <f>'PLANILHA OBRA'!#REF!</f>
        <v>#REF!</v>
      </c>
      <c r="F12" s="308" t="e">
        <f>'PLANILHA OBRA'!#REF!</f>
        <v>#REF!</v>
      </c>
      <c r="G12" s="328" t="e">
        <f t="shared" ref="G12:G14" si="0">F12/2</f>
        <v>#REF!</v>
      </c>
      <c r="H12" s="329">
        <f>I12</f>
        <v>0.40209150503723623</v>
      </c>
      <c r="I12" s="309">
        <f>L12/$L$10</f>
        <v>0.40209150503723623</v>
      </c>
      <c r="J12" s="311">
        <f>K12+J9</f>
        <v>0.40072016275515865</v>
      </c>
      <c r="K12" s="305">
        <f>L12/$L$17</f>
        <v>0.3550559720373056</v>
      </c>
      <c r="L12" s="301">
        <v>11019235.5</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row>
    <row r="13" spans="1:16374" s="2" customFormat="1" ht="63" customHeight="1" x14ac:dyDescent="0.25">
      <c r="A13" s="246" t="s">
        <v>362</v>
      </c>
      <c r="B13" s="268" t="s">
        <v>296</v>
      </c>
      <c r="C13" s="262" t="s">
        <v>293</v>
      </c>
      <c r="D13" s="295" t="s">
        <v>295</v>
      </c>
      <c r="E13" s="308" t="e">
        <f>'PLANILHA OBRA'!#REF!</f>
        <v>#REF!</v>
      </c>
      <c r="F13" s="308" t="e">
        <f>'PLANILHA OBRA'!#REF!</f>
        <v>#REF!</v>
      </c>
      <c r="G13" s="328" t="e">
        <f t="shared" si="0"/>
        <v>#REF!</v>
      </c>
      <c r="H13" s="329">
        <f>H12+I13</f>
        <v>0.61346770242903592</v>
      </c>
      <c r="I13" s="309">
        <f>L13/$L$10</f>
        <v>0.21137619739179969</v>
      </c>
      <c r="J13" s="311">
        <f>K13+J12</f>
        <v>0.58737016726978941</v>
      </c>
      <c r="K13" s="305">
        <f>L13/$L$17</f>
        <v>0.18665000451463079</v>
      </c>
      <c r="L13" s="301">
        <v>5792721.4800000004</v>
      </c>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row>
    <row r="14" spans="1:16374" s="2" customFormat="1" ht="39.950000000000003" customHeight="1" x14ac:dyDescent="0.25">
      <c r="A14" s="246" t="s">
        <v>361</v>
      </c>
      <c r="B14" s="268">
        <v>96396</v>
      </c>
      <c r="C14" s="262" t="s">
        <v>229</v>
      </c>
      <c r="D14" s="295" t="s">
        <v>21</v>
      </c>
      <c r="E14" s="308" t="str">
        <f>'PLANILHA OBRA'!G40</f>
        <v>m2</v>
      </c>
      <c r="F14" s="308">
        <f>'PLANILHA OBRA'!H40</f>
        <v>625000</v>
      </c>
      <c r="G14" s="328">
        <f t="shared" si="0"/>
        <v>312500</v>
      </c>
      <c r="H14" s="329">
        <f>H13+I14</f>
        <v>0.69505974800633774</v>
      </c>
      <c r="I14" s="309">
        <f>L14/$L$10</f>
        <v>8.1592045577301833E-2</v>
      </c>
      <c r="J14" s="311">
        <f t="shared" ref="J14" si="1">K14+J13</f>
        <v>0.65941780490958057</v>
      </c>
      <c r="K14" s="305">
        <f>L14/$L$17</f>
        <v>7.2047637639791134E-2</v>
      </c>
      <c r="L14" s="301">
        <v>2236013.33</v>
      </c>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row>
    <row r="15" spans="1:16374" ht="39.950000000000003" customHeight="1" x14ac:dyDescent="0.25">
      <c r="A15" s="231" t="s">
        <v>227</v>
      </c>
      <c r="B15" s="232"/>
      <c r="C15" s="232"/>
      <c r="D15" s="294" t="s">
        <v>276</v>
      </c>
      <c r="E15" s="231"/>
      <c r="F15" s="231"/>
      <c r="G15" s="318"/>
      <c r="H15" s="314"/>
      <c r="I15" s="331">
        <f>I16</f>
        <v>0.31485959855401185</v>
      </c>
      <c r="J15" s="304"/>
      <c r="K15" s="297">
        <f>K16</f>
        <v>8.8297140150355204E-3</v>
      </c>
      <c r="L15" s="300">
        <v>870330.78</v>
      </c>
    </row>
    <row r="16" spans="1:16374" ht="39.950000000000003" customHeight="1" x14ac:dyDescent="0.25">
      <c r="A16" s="246" t="s">
        <v>284</v>
      </c>
      <c r="B16" s="262">
        <v>72942</v>
      </c>
      <c r="C16" s="262" t="s">
        <v>293</v>
      </c>
      <c r="D16" s="295" t="s">
        <v>330</v>
      </c>
      <c r="E16" s="308" t="str">
        <f>'PLANILHA OBRA'!G77</f>
        <v>m</v>
      </c>
      <c r="F16" s="308">
        <f>'PLANILHA OBRA'!H77</f>
        <v>8000</v>
      </c>
      <c r="G16" s="328">
        <f>F16/2</f>
        <v>4000</v>
      </c>
      <c r="H16" s="316"/>
      <c r="I16" s="309">
        <f>L16/L15</f>
        <v>0.31485959855401185</v>
      </c>
      <c r="J16" s="307"/>
      <c r="K16" s="305">
        <f>L16/$L$17</f>
        <v>8.8297140150355204E-3</v>
      </c>
      <c r="L16" s="301">
        <v>274032</v>
      </c>
    </row>
    <row r="17" spans="1:12" ht="50.1" customHeight="1" thickBot="1" x14ac:dyDescent="0.3">
      <c r="A17" s="624" t="s">
        <v>11</v>
      </c>
      <c r="B17" s="625"/>
      <c r="C17" s="625"/>
      <c r="D17" s="625"/>
      <c r="E17" s="292"/>
      <c r="F17" s="626" t="s">
        <v>65</v>
      </c>
      <c r="G17" s="626"/>
      <c r="H17" s="626"/>
      <c r="K17" s="286"/>
      <c r="L17" s="236">
        <v>31035206.750000004</v>
      </c>
    </row>
    <row r="18" spans="1:12" ht="15.75" thickTop="1" x14ac:dyDescent="0.25">
      <c r="A18" s="181"/>
      <c r="B18" s="182"/>
      <c r="C18" s="182"/>
      <c r="D18" s="182"/>
      <c r="E18" s="182"/>
      <c r="F18" s="182"/>
      <c r="G18" s="182"/>
      <c r="H18" s="182"/>
      <c r="I18" s="183"/>
      <c r="J18" s="183"/>
      <c r="K18" s="183"/>
      <c r="L18" s="184"/>
    </row>
    <row r="19" spans="1:12" x14ac:dyDescent="0.25">
      <c r="A19" s="447"/>
      <c r="B19" s="443"/>
      <c r="C19" s="443"/>
      <c r="D19" s="443"/>
      <c r="E19" s="443"/>
      <c r="F19" s="443"/>
      <c r="G19" s="443"/>
      <c r="H19" s="443"/>
      <c r="I19" s="443"/>
      <c r="J19" s="443"/>
      <c r="K19" s="443"/>
      <c r="L19" s="448"/>
    </row>
    <row r="20" spans="1:12" x14ac:dyDescent="0.25">
      <c r="A20" s="229"/>
      <c r="B20" s="228"/>
      <c r="C20" s="228"/>
      <c r="D20" s="228"/>
      <c r="E20" s="228"/>
      <c r="F20" s="228"/>
      <c r="G20" s="228"/>
      <c r="H20" s="228"/>
      <c r="I20" s="228"/>
      <c r="J20" s="228"/>
      <c r="K20" s="228"/>
      <c r="L20" s="230"/>
    </row>
    <row r="21" spans="1:12" x14ac:dyDescent="0.25">
      <c r="A21" s="229"/>
      <c r="B21" s="228"/>
      <c r="C21" s="228"/>
      <c r="D21" s="443" t="s">
        <v>233</v>
      </c>
      <c r="E21" s="443"/>
      <c r="F21" s="443"/>
      <c r="G21" s="443"/>
      <c r="H21" s="443"/>
      <c r="I21" s="443"/>
      <c r="J21" s="443"/>
      <c r="K21" s="443"/>
      <c r="L21" s="230"/>
    </row>
    <row r="22" spans="1:12" x14ac:dyDescent="0.25">
      <c r="A22" s="229"/>
      <c r="B22" s="228"/>
      <c r="C22" s="228"/>
      <c r="D22" s="635" t="s">
        <v>360</v>
      </c>
      <c r="E22" s="635"/>
      <c r="F22" s="635"/>
      <c r="G22" s="635"/>
      <c r="H22" s="635"/>
      <c r="I22" s="635"/>
      <c r="J22" s="635"/>
      <c r="K22" s="635"/>
      <c r="L22" s="230"/>
    </row>
    <row r="23" spans="1:12" x14ac:dyDescent="0.25">
      <c r="A23" s="229"/>
      <c r="B23" s="228"/>
      <c r="C23" s="228"/>
      <c r="D23" s="635" t="s">
        <v>234</v>
      </c>
      <c r="E23" s="635"/>
      <c r="F23" s="635"/>
      <c r="G23" s="635"/>
      <c r="H23" s="635"/>
      <c r="I23" s="635"/>
      <c r="J23" s="635"/>
      <c r="K23" s="635"/>
      <c r="L23" s="230"/>
    </row>
    <row r="24" spans="1:12" ht="14.25" customHeight="1" x14ac:dyDescent="0.25">
      <c r="A24" s="185"/>
      <c r="B24" s="186"/>
      <c r="C24" s="186"/>
      <c r="D24" s="635" t="s">
        <v>360</v>
      </c>
      <c r="E24" s="635"/>
      <c r="F24" s="635"/>
      <c r="G24" s="635"/>
      <c r="H24" s="635"/>
      <c r="I24" s="635"/>
      <c r="J24" s="635"/>
      <c r="K24" s="635"/>
      <c r="L24" s="187"/>
    </row>
    <row r="25" spans="1:12" ht="3.75" hidden="1" customHeight="1" x14ac:dyDescent="0.25">
      <c r="A25" s="185"/>
      <c r="B25" s="186"/>
      <c r="C25" s="186"/>
      <c r="D25" s="186"/>
      <c r="E25" s="186"/>
      <c r="F25" s="287"/>
      <c r="G25" s="287"/>
      <c r="H25" s="186"/>
      <c r="I25" s="186"/>
      <c r="J25" s="186"/>
      <c r="K25" s="186"/>
      <c r="L25" s="187"/>
    </row>
    <row r="26" spans="1:12" ht="15.75" thickBot="1" x14ac:dyDescent="0.3">
      <c r="A26" s="444"/>
      <c r="B26" s="445"/>
      <c r="C26" s="445"/>
      <c r="D26" s="445"/>
      <c r="E26" s="445"/>
      <c r="F26" s="445"/>
      <c r="G26" s="445"/>
      <c r="H26" s="445"/>
      <c r="I26" s="445"/>
      <c r="J26" s="445"/>
      <c r="K26" s="445"/>
      <c r="L26" s="446"/>
    </row>
    <row r="27" spans="1:12" ht="1.5" customHeight="1" thickTop="1" thickBot="1" x14ac:dyDescent="0.3">
      <c r="A27" s="173"/>
      <c r="B27" s="174"/>
      <c r="C27" s="174"/>
      <c r="D27" s="174"/>
      <c r="E27" s="174"/>
      <c r="F27" s="320"/>
      <c r="G27" s="320"/>
      <c r="H27" s="174"/>
      <c r="I27" s="174"/>
      <c r="J27" s="174"/>
      <c r="K27" s="174"/>
      <c r="L27" s="175"/>
    </row>
    <row r="30" spans="1:12" x14ac:dyDescent="0.25">
      <c r="D30" s="3"/>
      <c r="E30" s="3"/>
      <c r="F30" s="4"/>
      <c r="G30" s="4"/>
      <c r="H30" s="3"/>
      <c r="I30" s="5"/>
      <c r="J30" s="5"/>
      <c r="K30" s="3" t="s">
        <v>25</v>
      </c>
    </row>
    <row r="31" spans="1:12" x14ac:dyDescent="0.25">
      <c r="D31" s="3"/>
      <c r="E31" s="3"/>
      <c r="F31" s="4"/>
      <c r="G31" s="4"/>
      <c r="H31" s="3"/>
      <c r="I31" s="6" t="e">
        <f>#REF!/24</f>
        <v>#REF!</v>
      </c>
      <c r="J31" s="6"/>
      <c r="K31" s="3"/>
    </row>
    <row r="32" spans="1:12" x14ac:dyDescent="0.25">
      <c r="D32" s="3"/>
      <c r="E32" s="3"/>
      <c r="F32" s="4"/>
      <c r="G32" s="4"/>
      <c r="H32" s="3"/>
      <c r="I32" s="3"/>
      <c r="J32" s="3"/>
      <c r="K32" s="3"/>
    </row>
    <row r="33" spans="3:11" x14ac:dyDescent="0.25">
      <c r="D33" s="3"/>
      <c r="E33" s="3"/>
      <c r="F33" s="4"/>
      <c r="G33" s="4"/>
      <c r="H33" s="3"/>
      <c r="I33" s="3"/>
      <c r="J33" s="3"/>
      <c r="K33" s="3"/>
    </row>
    <row r="34" spans="3:11" x14ac:dyDescent="0.25">
      <c r="D34" s="3"/>
      <c r="E34" s="3"/>
      <c r="F34" s="4"/>
      <c r="G34" s="4"/>
      <c r="H34" s="3"/>
      <c r="I34" s="3"/>
      <c r="J34" s="3"/>
      <c r="K34" s="3"/>
    </row>
    <row r="35" spans="3:11" x14ac:dyDescent="0.25">
      <c r="D35" s="3"/>
      <c r="E35" s="3"/>
      <c r="F35" s="4"/>
      <c r="G35" s="4"/>
      <c r="H35" s="3"/>
      <c r="I35" s="3"/>
      <c r="J35" s="3"/>
      <c r="K35" s="3"/>
    </row>
    <row r="36" spans="3:11" x14ac:dyDescent="0.25">
      <c r="D36" s="3"/>
      <c r="E36" s="3"/>
      <c r="F36" s="4"/>
      <c r="G36" s="4"/>
      <c r="H36" s="3"/>
      <c r="I36" s="3"/>
      <c r="J36" s="3"/>
      <c r="K36" s="3"/>
    </row>
    <row r="37" spans="3:11" x14ac:dyDescent="0.25">
      <c r="D37" s="3"/>
      <c r="E37" s="3"/>
      <c r="F37" s="4"/>
      <c r="G37" s="4"/>
      <c r="H37" s="3"/>
      <c r="I37" s="3"/>
      <c r="J37" s="3"/>
      <c r="K37" s="3"/>
    </row>
    <row r="38" spans="3:11" x14ac:dyDescent="0.25">
      <c r="C38" s="7">
        <v>4915678</v>
      </c>
      <c r="D38" s="3"/>
      <c r="E38" s="3"/>
      <c r="F38" s="4"/>
      <c r="G38" s="4"/>
      <c r="H38" s="3"/>
      <c r="I38" s="3"/>
      <c r="J38" s="3"/>
      <c r="K38" s="3"/>
    </row>
    <row r="39" spans="3:11" x14ac:dyDescent="0.25">
      <c r="C39" s="8">
        <v>95878</v>
      </c>
    </row>
  </sheetData>
  <autoFilter ref="A6:L6" xr:uid="{00000000-0009-0000-0000-000012000000}"/>
  <mergeCells count="17">
    <mergeCell ref="D21:K21"/>
    <mergeCell ref="D22:K22"/>
    <mergeCell ref="D23:K23"/>
    <mergeCell ref="D24:K24"/>
    <mergeCell ref="A26:L26"/>
    <mergeCell ref="A17:D17"/>
    <mergeCell ref="F17:H17"/>
    <mergeCell ref="A19:L19"/>
    <mergeCell ref="A1:L1"/>
    <mergeCell ref="A2:L2"/>
    <mergeCell ref="A3:C4"/>
    <mergeCell ref="I3:L4"/>
    <mergeCell ref="A5:D5"/>
    <mergeCell ref="H5:I5"/>
    <mergeCell ref="J5:K5"/>
    <mergeCell ref="F5:F6"/>
    <mergeCell ref="G5:G6"/>
  </mergeCells>
  <printOptions horizontalCentered="1"/>
  <pageMargins left="0" right="0" top="0.39370078740157483" bottom="0.19685039370078741" header="0" footer="0"/>
  <pageSetup paperSize="9" scale="37" fitToHeight="2" orientation="landscape" r:id="rId1"/>
  <headerFooter>
    <oddFooter>&amp;R&amp;P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U213"/>
  <sheetViews>
    <sheetView showGridLines="0" view="pageBreakPreview" topLeftCell="A196" zoomScaleNormal="100" zoomScaleSheetLayoutView="100" workbookViewId="0">
      <selection activeCell="E209" sqref="E209"/>
    </sheetView>
  </sheetViews>
  <sheetFormatPr defaultColWidth="9.140625" defaultRowHeight="15" x14ac:dyDescent="0.25"/>
  <cols>
    <col min="1" max="1" width="2.85546875" customWidth="1"/>
    <col min="2" max="5" width="10.85546875" customWidth="1"/>
    <col min="6" max="6" width="15.7109375" bestFit="1" customWidth="1"/>
    <col min="7" max="7" width="2.140625" bestFit="1" customWidth="1"/>
    <col min="8" max="8" width="23.7109375" bestFit="1" customWidth="1"/>
  </cols>
  <sheetData>
    <row r="1" spans="1:21" ht="15.75" thickTop="1" x14ac:dyDescent="0.25">
      <c r="A1" s="118"/>
      <c r="B1" s="119"/>
      <c r="C1" s="119"/>
      <c r="D1" s="119"/>
      <c r="E1" s="119"/>
      <c r="F1" s="119"/>
      <c r="G1" s="119"/>
      <c r="H1" s="119"/>
      <c r="I1" s="119"/>
      <c r="J1" s="113"/>
      <c r="K1" s="15"/>
      <c r="L1" s="15"/>
      <c r="M1" s="15"/>
      <c r="N1" s="15"/>
      <c r="O1" s="15"/>
      <c r="P1" s="15"/>
      <c r="Q1" s="15"/>
      <c r="R1" s="15"/>
      <c r="S1" s="15"/>
      <c r="T1" s="15"/>
      <c r="U1" s="15"/>
    </row>
    <row r="2" spans="1:21" ht="53.25" customHeight="1" x14ac:dyDescent="0.25">
      <c r="A2" s="120"/>
      <c r="B2" s="656"/>
      <c r="C2" s="657"/>
      <c r="D2" s="657"/>
      <c r="E2" s="657"/>
      <c r="F2" s="657"/>
      <c r="G2" s="657"/>
      <c r="H2" s="657"/>
      <c r="I2" s="657"/>
      <c r="J2" s="658"/>
      <c r="K2" s="121"/>
      <c r="L2" s="15"/>
      <c r="M2" s="15"/>
      <c r="N2" s="15"/>
      <c r="O2" s="15"/>
      <c r="P2" s="15"/>
      <c r="Q2" s="15"/>
      <c r="R2" s="15"/>
      <c r="S2" s="15"/>
      <c r="T2" s="15"/>
      <c r="U2" s="15"/>
    </row>
    <row r="3" spans="1:21" ht="9.75" customHeight="1" x14ac:dyDescent="0.25">
      <c r="A3" s="120"/>
      <c r="B3" s="122"/>
      <c r="C3" s="122"/>
      <c r="D3" s="122"/>
      <c r="E3" s="122"/>
      <c r="F3" s="122"/>
      <c r="G3" s="122"/>
      <c r="H3" s="122"/>
      <c r="I3" s="122"/>
      <c r="J3" s="123"/>
      <c r="K3" s="124"/>
      <c r="L3" s="15"/>
      <c r="M3" s="15"/>
      <c r="N3" s="15"/>
      <c r="O3" s="15"/>
      <c r="P3" s="15"/>
      <c r="Q3" s="15"/>
      <c r="R3" s="15"/>
      <c r="S3" s="15"/>
      <c r="T3" s="15"/>
      <c r="U3" s="15"/>
    </row>
    <row r="4" spans="1:21" ht="41.25" customHeight="1" x14ac:dyDescent="0.25">
      <c r="A4" s="120"/>
      <c r="B4" s="13" t="s">
        <v>205</v>
      </c>
      <c r="C4" s="659" t="s">
        <v>131</v>
      </c>
      <c r="D4" s="659"/>
      <c r="E4" s="659"/>
      <c r="F4" s="659"/>
      <c r="G4" s="659"/>
      <c r="H4" s="659"/>
      <c r="I4" s="659"/>
      <c r="J4" s="660"/>
      <c r="K4" s="125"/>
      <c r="L4" s="126"/>
      <c r="M4" s="127"/>
      <c r="N4" s="128"/>
      <c r="O4" s="128"/>
      <c r="P4" s="128"/>
      <c r="Q4" s="128"/>
      <c r="R4" s="128"/>
      <c r="S4" s="128"/>
      <c r="T4" s="128"/>
      <c r="U4" s="128"/>
    </row>
    <row r="5" spans="1:21" x14ac:dyDescent="0.25">
      <c r="A5" s="120"/>
      <c r="B5" s="12"/>
      <c r="C5" s="12"/>
      <c r="D5" s="12"/>
      <c r="E5" s="12"/>
      <c r="F5" s="12"/>
      <c r="G5" s="12"/>
      <c r="H5" s="12"/>
      <c r="I5" s="12"/>
      <c r="J5" s="114"/>
      <c r="K5" s="129"/>
      <c r="L5" s="128"/>
      <c r="M5" s="127"/>
      <c r="N5" s="128"/>
      <c r="O5" s="128"/>
      <c r="P5" s="128"/>
      <c r="Q5" s="128"/>
      <c r="R5" s="128"/>
      <c r="S5" s="128"/>
      <c r="T5" s="128"/>
      <c r="U5" s="128"/>
    </row>
    <row r="6" spans="1:21" x14ac:dyDescent="0.25">
      <c r="A6" s="120"/>
      <c r="B6" s="661" t="s">
        <v>132</v>
      </c>
      <c r="C6" s="662"/>
      <c r="D6" s="662"/>
      <c r="E6" s="662"/>
      <c r="F6" s="663">
        <v>4</v>
      </c>
      <c r="G6" s="663"/>
      <c r="H6" s="663"/>
      <c r="I6" s="663"/>
      <c r="J6" s="14"/>
      <c r="K6" s="130"/>
      <c r="L6" s="130"/>
      <c r="M6" s="130"/>
      <c r="N6" s="15"/>
      <c r="O6" s="15"/>
      <c r="P6" s="15"/>
      <c r="Q6" s="15"/>
      <c r="R6" s="15"/>
      <c r="S6" s="15"/>
      <c r="T6" s="15"/>
      <c r="U6" s="15"/>
    </row>
    <row r="7" spans="1:21" x14ac:dyDescent="0.25">
      <c r="A7" s="120"/>
      <c r="B7" s="15"/>
      <c r="C7" s="16"/>
      <c r="D7" s="15"/>
      <c r="E7" s="16"/>
      <c r="F7" s="17"/>
      <c r="G7" s="17"/>
      <c r="H7" s="17"/>
      <c r="I7" s="17"/>
      <c r="J7" s="18"/>
      <c r="K7" s="130"/>
      <c r="L7" s="130"/>
      <c r="M7" s="130"/>
      <c r="N7" s="15"/>
      <c r="O7" s="15"/>
      <c r="P7" s="15"/>
      <c r="Q7" s="15"/>
      <c r="R7" s="15"/>
      <c r="S7" s="15"/>
      <c r="T7" s="15"/>
      <c r="U7" s="15"/>
    </row>
    <row r="8" spans="1:21" x14ac:dyDescent="0.25">
      <c r="A8" s="120"/>
      <c r="B8" s="19" t="s">
        <v>72</v>
      </c>
      <c r="C8" s="16"/>
      <c r="D8" s="15"/>
      <c r="E8" s="16"/>
      <c r="F8" s="17"/>
      <c r="G8" s="17"/>
      <c r="H8" s="17"/>
      <c r="I8" s="17"/>
      <c r="J8" s="18"/>
      <c r="K8" s="130"/>
      <c r="L8" s="130"/>
      <c r="M8" s="130"/>
      <c r="N8" s="15"/>
      <c r="O8" s="15"/>
      <c r="P8" s="15"/>
      <c r="Q8" s="15"/>
      <c r="R8" s="15"/>
      <c r="S8" s="15"/>
      <c r="T8" s="15"/>
      <c r="U8" s="15"/>
    </row>
    <row r="9" spans="1:21" x14ac:dyDescent="0.25">
      <c r="A9" s="120"/>
      <c r="B9" s="19"/>
      <c r="C9" s="16"/>
      <c r="D9" s="15"/>
      <c r="E9" s="16"/>
      <c r="F9" s="17"/>
      <c r="G9" s="17"/>
      <c r="H9" s="17"/>
      <c r="I9" s="17"/>
      <c r="J9" s="18"/>
      <c r="K9" s="130"/>
      <c r="L9" s="130"/>
      <c r="M9" s="130"/>
      <c r="N9" s="15"/>
      <c r="O9" s="15"/>
      <c r="P9" s="15"/>
      <c r="Q9" s="15"/>
      <c r="R9" s="15"/>
      <c r="S9" s="15"/>
      <c r="T9" s="15"/>
      <c r="U9" s="15"/>
    </row>
    <row r="10" spans="1:21" x14ac:dyDescent="0.25">
      <c r="A10" s="120"/>
      <c r="B10" s="664" t="s">
        <v>133</v>
      </c>
      <c r="C10" s="664"/>
      <c r="D10" s="664"/>
      <c r="E10" s="664"/>
      <c r="F10" s="664"/>
      <c r="G10" s="20"/>
      <c r="H10" s="20"/>
      <c r="I10" s="20"/>
      <c r="J10" s="46"/>
      <c r="K10" s="130"/>
      <c r="L10" s="130"/>
      <c r="M10" s="130"/>
      <c r="N10" s="131"/>
      <c r="O10" s="132"/>
      <c r="P10" s="15"/>
      <c r="Q10" s="132"/>
      <c r="R10" s="133"/>
      <c r="S10" s="132"/>
      <c r="T10" s="15"/>
      <c r="U10" s="132"/>
    </row>
    <row r="11" spans="1:21" x14ac:dyDescent="0.25">
      <c r="A11" s="120"/>
      <c r="B11" s="665" t="s">
        <v>73</v>
      </c>
      <c r="C11" s="665"/>
      <c r="D11" s="665"/>
      <c r="E11" s="665"/>
      <c r="F11" s="665"/>
      <c r="G11" s="666" t="s">
        <v>74</v>
      </c>
      <c r="H11" s="667"/>
      <c r="I11" s="20"/>
      <c r="J11" s="46"/>
      <c r="K11" s="130"/>
      <c r="L11" s="130"/>
      <c r="M11" s="130"/>
      <c r="N11" s="131"/>
      <c r="O11" s="132"/>
      <c r="P11" s="15"/>
      <c r="Q11" s="132"/>
      <c r="R11" s="133"/>
      <c r="S11" s="132"/>
      <c r="T11" s="15"/>
      <c r="U11" s="132"/>
    </row>
    <row r="12" spans="1:21" x14ac:dyDescent="0.25">
      <c r="A12" s="120"/>
      <c r="B12" s="636" t="s">
        <v>134</v>
      </c>
      <c r="C12" s="636"/>
      <c r="D12" s="636"/>
      <c r="E12" s="636"/>
      <c r="F12" s="636"/>
      <c r="G12" s="23"/>
      <c r="H12" s="134">
        <v>1</v>
      </c>
      <c r="I12" s="20"/>
      <c r="J12" s="46"/>
      <c r="K12" s="130"/>
      <c r="L12" s="130"/>
      <c r="M12" s="130"/>
      <c r="N12" s="131"/>
      <c r="O12" s="132"/>
      <c r="P12" s="15"/>
      <c r="Q12" s="132"/>
      <c r="R12" s="133"/>
      <c r="S12" s="132"/>
      <c r="T12" s="15"/>
      <c r="U12" s="132"/>
    </row>
    <row r="13" spans="1:21" x14ac:dyDescent="0.25">
      <c r="A13" s="120"/>
      <c r="B13" s="636" t="s">
        <v>135</v>
      </c>
      <c r="C13" s="636"/>
      <c r="D13" s="636"/>
      <c r="E13" s="636"/>
      <c r="F13" s="636"/>
      <c r="G13" s="23"/>
      <c r="H13" s="134">
        <v>1</v>
      </c>
      <c r="I13" s="20"/>
      <c r="J13" s="46"/>
      <c r="K13" s="130"/>
      <c r="L13" s="130"/>
      <c r="M13" s="130"/>
      <c r="N13" s="131"/>
      <c r="O13" s="132"/>
      <c r="P13" s="15"/>
      <c r="Q13" s="132"/>
      <c r="R13" s="133"/>
      <c r="S13" s="132"/>
      <c r="T13" s="15"/>
      <c r="U13" s="132"/>
    </row>
    <row r="14" spans="1:21" x14ac:dyDescent="0.25">
      <c r="A14" s="120"/>
      <c r="B14" s="636" t="s">
        <v>136</v>
      </c>
      <c r="C14" s="636"/>
      <c r="D14" s="636"/>
      <c r="E14" s="636"/>
      <c r="F14" s="636"/>
      <c r="G14" s="23"/>
      <c r="H14" s="134">
        <v>1</v>
      </c>
      <c r="I14" s="20"/>
      <c r="J14" s="46"/>
      <c r="K14" s="130"/>
      <c r="L14" s="130"/>
      <c r="M14" s="130"/>
      <c r="N14" s="131"/>
      <c r="O14" s="132"/>
      <c r="P14" s="15"/>
      <c r="Q14" s="132"/>
      <c r="R14" s="133"/>
      <c r="S14" s="132"/>
      <c r="T14" s="15"/>
      <c r="U14" s="132"/>
    </row>
    <row r="15" spans="1:21" x14ac:dyDescent="0.25">
      <c r="A15" s="120"/>
      <c r="B15" s="637" t="s">
        <v>137</v>
      </c>
      <c r="C15" s="637"/>
      <c r="D15" s="637"/>
      <c r="E15" s="637"/>
      <c r="F15" s="637"/>
      <c r="G15" s="135"/>
      <c r="H15" s="134">
        <v>2</v>
      </c>
      <c r="I15" s="20"/>
      <c r="J15" s="46"/>
      <c r="K15" s="130"/>
      <c r="L15" s="130"/>
      <c r="M15" s="130"/>
      <c r="N15" s="131"/>
      <c r="O15" s="132"/>
      <c r="P15" s="15"/>
      <c r="Q15" s="132"/>
      <c r="R15" s="133"/>
      <c r="S15" s="132"/>
      <c r="T15" s="15"/>
      <c r="U15" s="132"/>
    </row>
    <row r="16" spans="1:21" x14ac:dyDescent="0.25">
      <c r="A16" s="120"/>
      <c r="B16" s="20"/>
      <c r="C16" s="20"/>
      <c r="D16" s="20"/>
      <c r="E16" s="20"/>
      <c r="F16" s="20"/>
      <c r="G16" s="136"/>
      <c r="H16" s="24"/>
      <c r="I16" s="20"/>
      <c r="J16" s="46"/>
      <c r="K16" s="130"/>
      <c r="L16" s="130"/>
      <c r="M16" s="130"/>
      <c r="N16" s="131"/>
      <c r="O16" s="132"/>
      <c r="P16" s="15"/>
      <c r="Q16" s="132"/>
      <c r="R16" s="133"/>
      <c r="S16" s="132"/>
      <c r="T16" s="15"/>
      <c r="U16" s="132"/>
    </row>
    <row r="17" spans="1:12" x14ac:dyDescent="0.25">
      <c r="A17" s="120"/>
      <c r="B17" s="19" t="s">
        <v>75</v>
      </c>
      <c r="C17" s="25"/>
      <c r="D17" s="16"/>
      <c r="E17" s="25"/>
      <c r="F17" s="16"/>
      <c r="G17" s="25"/>
      <c r="H17" s="16"/>
      <c r="I17" s="25"/>
      <c r="J17" s="115"/>
      <c r="K17" s="132"/>
      <c r="L17" s="128"/>
    </row>
    <row r="18" spans="1:12" x14ac:dyDescent="0.25">
      <c r="A18" s="120"/>
      <c r="B18" s="16"/>
      <c r="C18" s="25"/>
      <c r="D18" s="16"/>
      <c r="E18" s="25"/>
      <c r="F18" s="16"/>
      <c r="G18" s="25"/>
      <c r="H18" s="16"/>
      <c r="I18" s="25"/>
      <c r="J18" s="115"/>
      <c r="K18" s="132"/>
      <c r="L18" s="128"/>
    </row>
    <row r="19" spans="1:12" x14ac:dyDescent="0.25">
      <c r="A19" s="120"/>
      <c r="B19" s="638" t="s">
        <v>138</v>
      </c>
      <c r="C19" s="639"/>
      <c r="D19" s="639"/>
      <c r="E19" s="639"/>
      <c r="F19" s="639"/>
      <c r="G19" s="639"/>
      <c r="H19" s="639"/>
      <c r="I19" s="639"/>
      <c r="J19" s="640"/>
      <c r="K19" s="132"/>
      <c r="L19" s="128"/>
    </row>
    <row r="20" spans="1:12" x14ac:dyDescent="0.25">
      <c r="A20" s="120"/>
      <c r="B20" s="641" t="s">
        <v>36</v>
      </c>
      <c r="C20" s="641"/>
      <c r="D20" s="641"/>
      <c r="E20" s="641"/>
      <c r="F20" s="137" t="s">
        <v>76</v>
      </c>
      <c r="G20" s="641" t="s">
        <v>77</v>
      </c>
      <c r="H20" s="641"/>
      <c r="I20" s="641" t="s">
        <v>78</v>
      </c>
      <c r="J20" s="642"/>
      <c r="K20" s="132"/>
      <c r="L20" s="128"/>
    </row>
    <row r="21" spans="1:12" x14ac:dyDescent="0.25">
      <c r="A21" s="120"/>
      <c r="B21" s="643" t="s">
        <v>139</v>
      </c>
      <c r="C21" s="644"/>
      <c r="D21" s="644"/>
      <c r="E21" s="645"/>
      <c r="F21" s="137">
        <v>12</v>
      </c>
      <c r="G21" s="646">
        <v>14</v>
      </c>
      <c r="H21" s="647"/>
      <c r="I21" s="646">
        <v>168</v>
      </c>
      <c r="J21" s="648"/>
      <c r="K21" s="132"/>
      <c r="L21" s="128"/>
    </row>
    <row r="22" spans="1:12" x14ac:dyDescent="0.25">
      <c r="A22" s="120"/>
      <c r="B22" s="643" t="s">
        <v>140</v>
      </c>
      <c r="C22" s="644"/>
      <c r="D22" s="644"/>
      <c r="E22" s="645"/>
      <c r="F22" s="137">
        <v>12</v>
      </c>
      <c r="G22" s="646">
        <v>24</v>
      </c>
      <c r="H22" s="647"/>
      <c r="I22" s="646">
        <v>288</v>
      </c>
      <c r="J22" s="648"/>
      <c r="K22" s="132"/>
      <c r="L22" s="128"/>
    </row>
    <row r="23" spans="1:12" x14ac:dyDescent="0.25">
      <c r="A23" s="120"/>
      <c r="B23" s="643" t="s">
        <v>141</v>
      </c>
      <c r="C23" s="644"/>
      <c r="D23" s="644"/>
      <c r="E23" s="645"/>
      <c r="F23" s="137">
        <v>4</v>
      </c>
      <c r="G23" s="646">
        <v>5.5</v>
      </c>
      <c r="H23" s="647"/>
      <c r="I23" s="646">
        <v>22</v>
      </c>
      <c r="J23" s="648"/>
      <c r="K23" s="132"/>
      <c r="L23" s="128"/>
    </row>
    <row r="24" spans="1:12" x14ac:dyDescent="0.25">
      <c r="A24" s="120"/>
      <c r="B24" s="643" t="s">
        <v>142</v>
      </c>
      <c r="C24" s="644"/>
      <c r="D24" s="644"/>
      <c r="E24" s="645"/>
      <c r="F24" s="137">
        <v>6</v>
      </c>
      <c r="G24" s="646">
        <v>32.5</v>
      </c>
      <c r="H24" s="647"/>
      <c r="I24" s="646">
        <v>195</v>
      </c>
      <c r="J24" s="648"/>
      <c r="K24" s="132"/>
      <c r="L24" s="128"/>
    </row>
    <row r="25" spans="1:12" x14ac:dyDescent="0.25">
      <c r="A25" s="120"/>
      <c r="B25" s="643" t="s">
        <v>143</v>
      </c>
      <c r="C25" s="644"/>
      <c r="D25" s="644"/>
      <c r="E25" s="645"/>
      <c r="F25" s="137">
        <v>3</v>
      </c>
      <c r="G25" s="646">
        <v>14.74</v>
      </c>
      <c r="H25" s="647"/>
      <c r="I25" s="646">
        <v>44.22</v>
      </c>
      <c r="J25" s="648"/>
      <c r="K25" s="132"/>
      <c r="L25" s="128"/>
    </row>
    <row r="26" spans="1:12" x14ac:dyDescent="0.25">
      <c r="A26" s="120"/>
      <c r="B26" s="643" t="s">
        <v>144</v>
      </c>
      <c r="C26" s="644"/>
      <c r="D26" s="644"/>
      <c r="E26" s="645"/>
      <c r="F26" s="27">
        <v>24</v>
      </c>
      <c r="G26" s="646">
        <v>7.9</v>
      </c>
      <c r="H26" s="647"/>
      <c r="I26" s="646">
        <v>189.6</v>
      </c>
      <c r="J26" s="648"/>
      <c r="K26" s="132"/>
      <c r="L26" s="128"/>
    </row>
    <row r="27" spans="1:12" x14ac:dyDescent="0.25">
      <c r="A27" s="120"/>
      <c r="B27" s="668" t="s">
        <v>82</v>
      </c>
      <c r="C27" s="669"/>
      <c r="D27" s="669"/>
      <c r="E27" s="669"/>
      <c r="F27" s="27">
        <v>12</v>
      </c>
      <c r="G27" s="646">
        <v>10.33</v>
      </c>
      <c r="H27" s="647"/>
      <c r="I27" s="646">
        <v>123.96</v>
      </c>
      <c r="J27" s="648"/>
      <c r="K27" s="132"/>
      <c r="L27" s="128"/>
    </row>
    <row r="28" spans="1:12" x14ac:dyDescent="0.25">
      <c r="A28" s="120"/>
      <c r="B28" s="643" t="s">
        <v>83</v>
      </c>
      <c r="C28" s="644"/>
      <c r="D28" s="644"/>
      <c r="E28" s="644"/>
      <c r="F28" s="644"/>
      <c r="G28" s="644"/>
      <c r="H28" s="645"/>
      <c r="I28" s="649">
        <v>1030.78</v>
      </c>
      <c r="J28" s="650"/>
      <c r="K28" s="132"/>
      <c r="L28" s="128"/>
    </row>
    <row r="29" spans="1:12" x14ac:dyDescent="0.25">
      <c r="A29" s="120"/>
      <c r="B29" s="651" t="s">
        <v>84</v>
      </c>
      <c r="C29" s="652"/>
      <c r="D29" s="652"/>
      <c r="E29" s="652"/>
      <c r="F29" s="652"/>
      <c r="G29" s="652"/>
      <c r="H29" s="653"/>
      <c r="I29" s="654">
        <v>85.9</v>
      </c>
      <c r="J29" s="655"/>
      <c r="K29" s="132"/>
      <c r="L29" s="128"/>
    </row>
    <row r="30" spans="1:12" x14ac:dyDescent="0.25">
      <c r="A30" s="120"/>
      <c r="B30" s="16"/>
      <c r="C30" s="25"/>
      <c r="D30" s="16"/>
      <c r="E30" s="25"/>
      <c r="F30" s="16"/>
      <c r="G30" s="25"/>
      <c r="H30" s="16"/>
      <c r="I30" s="25"/>
      <c r="J30" s="115"/>
      <c r="K30" s="132"/>
      <c r="L30" s="128"/>
    </row>
    <row r="31" spans="1:12" x14ac:dyDescent="0.25">
      <c r="A31" s="120"/>
      <c r="B31" s="638" t="s">
        <v>145</v>
      </c>
      <c r="C31" s="639"/>
      <c r="D31" s="639"/>
      <c r="E31" s="639"/>
      <c r="F31" s="639"/>
      <c r="G31" s="639"/>
      <c r="H31" s="639"/>
      <c r="I31" s="639"/>
      <c r="J31" s="640"/>
      <c r="K31" s="132"/>
      <c r="L31" s="128"/>
    </row>
    <row r="32" spans="1:12" x14ac:dyDescent="0.25">
      <c r="A32" s="120"/>
      <c r="B32" s="641" t="s">
        <v>36</v>
      </c>
      <c r="C32" s="641"/>
      <c r="D32" s="641"/>
      <c r="E32" s="641"/>
      <c r="F32" s="137" t="s">
        <v>76</v>
      </c>
      <c r="G32" s="641" t="s">
        <v>77</v>
      </c>
      <c r="H32" s="641"/>
      <c r="I32" s="641" t="s">
        <v>78</v>
      </c>
      <c r="J32" s="642"/>
      <c r="K32" s="132"/>
      <c r="L32" s="128"/>
    </row>
    <row r="33" spans="1:21" x14ac:dyDescent="0.25">
      <c r="A33" s="120"/>
      <c r="B33" s="643" t="s">
        <v>79</v>
      </c>
      <c r="C33" s="644"/>
      <c r="D33" s="644"/>
      <c r="E33" s="645"/>
      <c r="F33" s="137">
        <v>6</v>
      </c>
      <c r="G33" s="646">
        <v>14</v>
      </c>
      <c r="H33" s="647"/>
      <c r="I33" s="646">
        <v>84</v>
      </c>
      <c r="J33" s="648"/>
      <c r="K33" s="132"/>
      <c r="L33" s="128"/>
      <c r="M33" s="132"/>
      <c r="N33" s="132"/>
      <c r="O33" s="132"/>
      <c r="P33" s="132"/>
      <c r="Q33" s="132"/>
      <c r="R33" s="132"/>
      <c r="S33" s="132"/>
      <c r="T33" s="132"/>
      <c r="U33" s="132"/>
    </row>
    <row r="34" spans="1:21" x14ac:dyDescent="0.25">
      <c r="A34" s="120"/>
      <c r="B34" s="643" t="s">
        <v>146</v>
      </c>
      <c r="C34" s="644"/>
      <c r="D34" s="644"/>
      <c r="E34" s="645"/>
      <c r="F34" s="137">
        <v>6</v>
      </c>
      <c r="G34" s="646">
        <v>24</v>
      </c>
      <c r="H34" s="647"/>
      <c r="I34" s="646">
        <v>144</v>
      </c>
      <c r="J34" s="648"/>
      <c r="K34" s="132"/>
      <c r="L34" s="128"/>
      <c r="M34" s="132"/>
      <c r="N34" s="132"/>
      <c r="O34" s="132"/>
      <c r="P34" s="132"/>
      <c r="Q34" s="132"/>
      <c r="R34" s="132"/>
      <c r="S34" s="132"/>
      <c r="T34" s="132"/>
      <c r="U34" s="132"/>
    </row>
    <row r="35" spans="1:21" x14ac:dyDescent="0.25">
      <c r="A35" s="120"/>
      <c r="B35" s="643" t="s">
        <v>147</v>
      </c>
      <c r="C35" s="644"/>
      <c r="D35" s="644"/>
      <c r="E35" s="645"/>
      <c r="F35" s="137">
        <v>3</v>
      </c>
      <c r="G35" s="646">
        <v>5.5</v>
      </c>
      <c r="H35" s="647"/>
      <c r="I35" s="646">
        <v>16.5</v>
      </c>
      <c r="J35" s="648"/>
      <c r="K35" s="132"/>
      <c r="L35" s="128"/>
      <c r="M35" s="132"/>
      <c r="N35" s="132"/>
      <c r="O35" s="132"/>
      <c r="P35" s="132"/>
      <c r="Q35" s="132"/>
      <c r="R35" s="132"/>
      <c r="S35" s="132"/>
      <c r="T35" s="132"/>
      <c r="U35" s="132"/>
    </row>
    <row r="36" spans="1:21" x14ac:dyDescent="0.25">
      <c r="A36" s="120"/>
      <c r="B36" s="643" t="s">
        <v>80</v>
      </c>
      <c r="C36" s="644"/>
      <c r="D36" s="644"/>
      <c r="E36" s="645"/>
      <c r="F36" s="137">
        <v>2</v>
      </c>
      <c r="G36" s="646">
        <v>32.5</v>
      </c>
      <c r="H36" s="647"/>
      <c r="I36" s="646">
        <v>65</v>
      </c>
      <c r="J36" s="648"/>
      <c r="K36" s="132"/>
      <c r="L36" s="128"/>
      <c r="M36" s="132"/>
      <c r="N36" s="132"/>
      <c r="O36" s="132"/>
      <c r="P36" s="132"/>
      <c r="Q36" s="132"/>
      <c r="R36" s="132"/>
      <c r="S36" s="132"/>
      <c r="T36" s="132"/>
      <c r="U36" s="132"/>
    </row>
    <row r="37" spans="1:21" x14ac:dyDescent="0.25">
      <c r="A37" s="120"/>
      <c r="B37" s="643" t="s">
        <v>81</v>
      </c>
      <c r="C37" s="644"/>
      <c r="D37" s="644"/>
      <c r="E37" s="645"/>
      <c r="F37" s="137">
        <v>1</v>
      </c>
      <c r="G37" s="646">
        <v>14.74</v>
      </c>
      <c r="H37" s="647"/>
      <c r="I37" s="646">
        <v>14.74</v>
      </c>
      <c r="J37" s="648"/>
      <c r="K37" s="132"/>
      <c r="L37" s="128"/>
      <c r="M37" s="132"/>
      <c r="N37" s="132"/>
      <c r="O37" s="132"/>
      <c r="P37" s="132"/>
      <c r="Q37" s="132"/>
      <c r="R37" s="132"/>
      <c r="S37" s="132"/>
      <c r="T37" s="132"/>
      <c r="U37" s="132"/>
    </row>
    <row r="38" spans="1:21" x14ac:dyDescent="0.25">
      <c r="A38" s="120"/>
      <c r="B38" s="643" t="s">
        <v>82</v>
      </c>
      <c r="C38" s="644"/>
      <c r="D38" s="644"/>
      <c r="E38" s="645"/>
      <c r="F38" s="137">
        <v>6</v>
      </c>
      <c r="G38" s="646">
        <v>10.33</v>
      </c>
      <c r="H38" s="647"/>
      <c r="I38" s="646">
        <v>61.98</v>
      </c>
      <c r="J38" s="648"/>
      <c r="K38" s="132"/>
      <c r="L38" s="128"/>
      <c r="M38" s="132"/>
      <c r="N38" s="132"/>
      <c r="O38" s="132"/>
      <c r="P38" s="132"/>
      <c r="Q38" s="132"/>
      <c r="R38" s="132"/>
      <c r="S38" s="132"/>
      <c r="T38" s="132"/>
      <c r="U38" s="132"/>
    </row>
    <row r="39" spans="1:21" x14ac:dyDescent="0.25">
      <c r="A39" s="120"/>
      <c r="B39" s="643" t="s">
        <v>83</v>
      </c>
      <c r="C39" s="644"/>
      <c r="D39" s="644"/>
      <c r="E39" s="644"/>
      <c r="F39" s="644"/>
      <c r="G39" s="644"/>
      <c r="H39" s="645"/>
      <c r="I39" s="649">
        <v>386.22</v>
      </c>
      <c r="J39" s="650"/>
      <c r="K39" s="132"/>
      <c r="L39" s="128"/>
      <c r="M39" s="132"/>
      <c r="N39" s="132"/>
      <c r="O39" s="132"/>
      <c r="P39" s="132"/>
      <c r="Q39" s="132"/>
      <c r="R39" s="132"/>
      <c r="S39" s="132"/>
      <c r="T39" s="132"/>
      <c r="U39" s="132"/>
    </row>
    <row r="40" spans="1:21" x14ac:dyDescent="0.25">
      <c r="A40" s="120"/>
      <c r="B40" s="651" t="s">
        <v>84</v>
      </c>
      <c r="C40" s="652"/>
      <c r="D40" s="652"/>
      <c r="E40" s="652"/>
      <c r="F40" s="652"/>
      <c r="G40" s="652"/>
      <c r="H40" s="653"/>
      <c r="I40" s="654">
        <v>32.19</v>
      </c>
      <c r="J40" s="655"/>
      <c r="K40" s="132"/>
      <c r="L40" s="128"/>
      <c r="M40" s="132"/>
      <c r="N40" s="132"/>
      <c r="O40" s="132"/>
      <c r="P40" s="132"/>
      <c r="Q40" s="132"/>
      <c r="R40" s="132"/>
      <c r="S40" s="132"/>
      <c r="T40" s="132"/>
      <c r="U40" s="132"/>
    </row>
    <row r="41" spans="1:21" x14ac:dyDescent="0.25">
      <c r="A41" s="120"/>
      <c r="B41" s="16"/>
      <c r="C41" s="25"/>
      <c r="D41" s="16"/>
      <c r="E41" s="25"/>
      <c r="F41" s="16"/>
      <c r="G41" s="25"/>
      <c r="H41" s="16"/>
      <c r="I41" s="25"/>
      <c r="J41" s="115"/>
      <c r="K41" s="132"/>
      <c r="L41" s="128"/>
      <c r="M41" s="132"/>
      <c r="N41" s="132"/>
      <c r="O41" s="132"/>
      <c r="P41" s="132"/>
      <c r="Q41" s="132"/>
      <c r="R41" s="132"/>
      <c r="S41" s="132"/>
      <c r="T41" s="132"/>
      <c r="U41" s="132"/>
    </row>
    <row r="42" spans="1:21" x14ac:dyDescent="0.25">
      <c r="A42" s="120"/>
      <c r="B42" s="670" t="s">
        <v>134</v>
      </c>
      <c r="C42" s="671"/>
      <c r="D42" s="671"/>
      <c r="E42" s="671"/>
      <c r="F42" s="671"/>
      <c r="G42" s="671"/>
      <c r="H42" s="672"/>
      <c r="I42" s="28"/>
      <c r="J42" s="115"/>
      <c r="K42" s="132"/>
      <c r="L42" s="128"/>
      <c r="M42" s="132"/>
      <c r="N42" s="128"/>
      <c r="O42" s="128"/>
      <c r="P42" s="128"/>
      <c r="Q42" s="128"/>
      <c r="R42" s="128"/>
      <c r="S42" s="128"/>
      <c r="T42" s="128"/>
      <c r="U42" s="128"/>
    </row>
    <row r="43" spans="1:21" x14ac:dyDescent="0.25">
      <c r="A43" s="120"/>
      <c r="B43" s="88" t="s">
        <v>85</v>
      </c>
      <c r="C43" s="170"/>
      <c r="D43" s="30">
        <v>1</v>
      </c>
      <c r="E43" s="29" t="s">
        <v>86</v>
      </c>
      <c r="F43" s="31">
        <v>1500</v>
      </c>
      <c r="G43" s="29" t="s">
        <v>87</v>
      </c>
      <c r="H43" s="32">
        <v>1500</v>
      </c>
      <c r="I43" s="25"/>
      <c r="J43" s="115"/>
      <c r="K43" s="132"/>
      <c r="L43" s="128"/>
      <c r="M43" s="132"/>
      <c r="N43" s="128"/>
      <c r="O43" s="128"/>
      <c r="P43" s="128"/>
      <c r="Q43" s="128"/>
      <c r="R43" s="128"/>
      <c r="S43" s="128"/>
      <c r="T43" s="128"/>
      <c r="U43" s="128"/>
    </row>
    <row r="44" spans="1:21" x14ac:dyDescent="0.25">
      <c r="A44" s="120"/>
      <c r="B44" s="33" t="s">
        <v>100</v>
      </c>
      <c r="C44" s="25"/>
      <c r="D44" s="34">
        <v>0</v>
      </c>
      <c r="E44" s="25" t="s">
        <v>86</v>
      </c>
      <c r="F44" s="35">
        <v>937</v>
      </c>
      <c r="G44" s="25" t="s">
        <v>87</v>
      </c>
      <c r="H44" s="36">
        <v>0</v>
      </c>
      <c r="I44" s="25"/>
      <c r="J44" s="115"/>
      <c r="K44" s="132"/>
      <c r="L44" s="128"/>
      <c r="M44" s="132"/>
      <c r="N44" s="128"/>
      <c r="O44" s="128"/>
      <c r="P44" s="128"/>
      <c r="Q44" s="128"/>
      <c r="R44" s="128"/>
      <c r="S44" s="128"/>
      <c r="T44" s="128"/>
      <c r="U44" s="128"/>
    </row>
    <row r="45" spans="1:21" x14ac:dyDescent="0.25">
      <c r="A45" s="120"/>
      <c r="B45" s="13" t="s">
        <v>88</v>
      </c>
      <c r="C45" s="29"/>
      <c r="D45" s="37">
        <v>0.84989999999999999</v>
      </c>
      <c r="E45" s="29" t="s">
        <v>86</v>
      </c>
      <c r="F45" s="38">
        <v>1500</v>
      </c>
      <c r="G45" s="29" t="s">
        <v>87</v>
      </c>
      <c r="H45" s="32">
        <v>1274.8499999999999</v>
      </c>
      <c r="I45" s="25"/>
      <c r="J45" s="115"/>
      <c r="K45" s="132"/>
      <c r="L45" s="128"/>
      <c r="M45" s="132"/>
      <c r="N45" s="128"/>
      <c r="O45" s="128"/>
      <c r="P45" s="128"/>
      <c r="Q45" s="128"/>
      <c r="R45" s="128"/>
      <c r="S45" s="128"/>
      <c r="T45" s="128"/>
      <c r="U45" s="128"/>
    </row>
    <row r="46" spans="1:21" x14ac:dyDescent="0.25">
      <c r="A46" s="120"/>
      <c r="B46" s="13" t="s">
        <v>100</v>
      </c>
      <c r="C46" s="29"/>
      <c r="D46" s="56">
        <v>0.4</v>
      </c>
      <c r="E46" s="29" t="s">
        <v>86</v>
      </c>
      <c r="F46" s="31">
        <v>954</v>
      </c>
      <c r="G46" s="29" t="s">
        <v>87</v>
      </c>
      <c r="H46" s="32">
        <v>381.6</v>
      </c>
      <c r="I46" s="25"/>
      <c r="J46" s="115"/>
      <c r="K46" s="132"/>
      <c r="L46" s="128"/>
      <c r="M46" s="132"/>
      <c r="N46" s="128"/>
      <c r="O46" s="128"/>
      <c r="P46" s="128"/>
      <c r="Q46" s="128"/>
      <c r="R46" s="128"/>
      <c r="S46" s="128"/>
      <c r="T46" s="128"/>
      <c r="U46" s="128"/>
    </row>
    <row r="47" spans="1:21" x14ac:dyDescent="0.25">
      <c r="A47" s="120"/>
      <c r="B47" s="39" t="s">
        <v>89</v>
      </c>
      <c r="C47" s="25"/>
      <c r="D47" s="40"/>
      <c r="E47" s="25"/>
      <c r="F47" s="41"/>
      <c r="G47" s="25"/>
      <c r="H47" s="42">
        <v>3156.45</v>
      </c>
      <c r="I47" s="25"/>
      <c r="J47" s="115"/>
      <c r="K47" s="132"/>
      <c r="L47" s="128"/>
      <c r="M47" s="132"/>
      <c r="N47" s="128"/>
      <c r="O47" s="128"/>
      <c r="P47" s="128"/>
      <c r="Q47" s="128"/>
      <c r="R47" s="128"/>
      <c r="S47" s="128"/>
      <c r="T47" s="128"/>
      <c r="U47" s="128"/>
    </row>
    <row r="48" spans="1:21" x14ac:dyDescent="0.25">
      <c r="A48" s="120"/>
      <c r="B48" s="13" t="s">
        <v>90</v>
      </c>
      <c r="C48" s="29"/>
      <c r="D48" s="43">
        <v>26</v>
      </c>
      <c r="E48" s="29" t="s">
        <v>86</v>
      </c>
      <c r="F48" s="44">
        <v>25</v>
      </c>
      <c r="G48" s="29" t="s">
        <v>87</v>
      </c>
      <c r="H48" s="32">
        <v>650</v>
      </c>
      <c r="I48" s="25"/>
      <c r="J48" s="115"/>
      <c r="K48" s="132"/>
      <c r="L48" s="128"/>
      <c r="M48" s="132"/>
      <c r="N48" s="128"/>
      <c r="O48" s="128"/>
      <c r="P48" s="128"/>
      <c r="Q48" s="128"/>
      <c r="R48" s="128"/>
      <c r="S48" s="128"/>
      <c r="T48" s="128"/>
      <c r="U48" s="128"/>
    </row>
    <row r="49" spans="1:10" x14ac:dyDescent="0.25">
      <c r="A49" s="120"/>
      <c r="B49" s="33" t="s">
        <v>91</v>
      </c>
      <c r="C49" s="25"/>
      <c r="D49" s="45">
        <v>1</v>
      </c>
      <c r="E49" s="25" t="s">
        <v>86</v>
      </c>
      <c r="F49" s="41">
        <v>250</v>
      </c>
      <c r="G49" s="25" t="s">
        <v>87</v>
      </c>
      <c r="H49" s="36">
        <v>250</v>
      </c>
      <c r="I49" s="25"/>
      <c r="J49" s="10"/>
    </row>
    <row r="50" spans="1:10" x14ac:dyDescent="0.25">
      <c r="A50" s="120"/>
      <c r="B50" s="13" t="s">
        <v>92</v>
      </c>
      <c r="C50" s="29"/>
      <c r="D50" s="30">
        <v>1</v>
      </c>
      <c r="E50" s="29" t="s">
        <v>86</v>
      </c>
      <c r="F50" s="44">
        <v>20.83</v>
      </c>
      <c r="G50" s="29" t="s">
        <v>87</v>
      </c>
      <c r="H50" s="32">
        <v>20.83</v>
      </c>
      <c r="I50" s="47"/>
      <c r="J50" s="10"/>
    </row>
    <row r="51" spans="1:10" x14ac:dyDescent="0.25">
      <c r="A51" s="120"/>
      <c r="B51" s="33" t="s">
        <v>93</v>
      </c>
      <c r="C51" s="25"/>
      <c r="D51" s="45">
        <v>1</v>
      </c>
      <c r="E51" s="25" t="s">
        <v>86</v>
      </c>
      <c r="F51" s="41">
        <v>50</v>
      </c>
      <c r="G51" s="25" t="s">
        <v>87</v>
      </c>
      <c r="H51" s="36">
        <v>50</v>
      </c>
      <c r="I51" s="25"/>
      <c r="J51" s="10"/>
    </row>
    <row r="52" spans="1:10" x14ac:dyDescent="0.25">
      <c r="A52" s="120"/>
      <c r="B52" s="13" t="s">
        <v>94</v>
      </c>
      <c r="C52" s="29"/>
      <c r="D52" s="30">
        <v>1</v>
      </c>
      <c r="E52" s="29" t="s">
        <v>86</v>
      </c>
      <c r="F52" s="44">
        <v>21.3</v>
      </c>
      <c r="G52" s="29" t="s">
        <v>87</v>
      </c>
      <c r="H52" s="32">
        <v>21.3</v>
      </c>
      <c r="I52" s="25"/>
      <c r="J52" s="10"/>
    </row>
    <row r="53" spans="1:10" x14ac:dyDescent="0.25">
      <c r="A53" s="120"/>
      <c r="B53" s="33" t="s">
        <v>95</v>
      </c>
      <c r="C53" s="25"/>
      <c r="D53" s="45">
        <v>1</v>
      </c>
      <c r="E53" s="25" t="s">
        <v>86</v>
      </c>
      <c r="F53" s="41">
        <v>12</v>
      </c>
      <c r="G53" s="25" t="s">
        <v>87</v>
      </c>
      <c r="H53" s="36">
        <v>12</v>
      </c>
      <c r="I53" s="25"/>
      <c r="J53" s="10"/>
    </row>
    <row r="54" spans="1:10" x14ac:dyDescent="0.25">
      <c r="A54" s="120"/>
      <c r="B54" s="13" t="s">
        <v>96</v>
      </c>
      <c r="C54" s="29"/>
      <c r="D54" s="43">
        <v>52</v>
      </c>
      <c r="E54" s="29" t="s">
        <v>86</v>
      </c>
      <c r="F54" s="44">
        <v>3.2</v>
      </c>
      <c r="G54" s="29" t="s">
        <v>87</v>
      </c>
      <c r="H54" s="32">
        <v>76.400000000000006</v>
      </c>
      <c r="I54" s="16"/>
      <c r="J54" s="10"/>
    </row>
    <row r="55" spans="1:10" x14ac:dyDescent="0.25">
      <c r="A55" s="120"/>
      <c r="B55" s="33" t="s">
        <v>97</v>
      </c>
      <c r="C55" s="25"/>
      <c r="D55" s="48">
        <v>1</v>
      </c>
      <c r="E55" s="25" t="s">
        <v>86</v>
      </c>
      <c r="F55" s="41">
        <v>32.19</v>
      </c>
      <c r="G55" s="25" t="s">
        <v>87</v>
      </c>
      <c r="H55" s="36">
        <v>32.19</v>
      </c>
      <c r="I55" s="25"/>
      <c r="J55" s="10"/>
    </row>
    <row r="56" spans="1:10" x14ac:dyDescent="0.25">
      <c r="A56" s="120"/>
      <c r="B56" s="49" t="s">
        <v>98</v>
      </c>
      <c r="C56" s="71"/>
      <c r="D56" s="50"/>
      <c r="E56" s="71"/>
      <c r="F56" s="50"/>
      <c r="G56" s="71"/>
      <c r="H56" s="51">
        <v>4269.17</v>
      </c>
      <c r="I56" s="52"/>
      <c r="J56" s="10"/>
    </row>
    <row r="57" spans="1:10" x14ac:dyDescent="0.25">
      <c r="A57" s="120"/>
      <c r="B57" s="15"/>
      <c r="C57" s="15"/>
      <c r="D57" s="15"/>
      <c r="E57" s="15"/>
      <c r="F57" s="15"/>
      <c r="G57" s="15"/>
      <c r="H57" s="55"/>
      <c r="I57" s="15"/>
      <c r="J57" s="10"/>
    </row>
    <row r="58" spans="1:10" x14ac:dyDescent="0.25">
      <c r="A58" s="120"/>
      <c r="B58" s="673" t="s">
        <v>135</v>
      </c>
      <c r="C58" s="674"/>
      <c r="D58" s="674"/>
      <c r="E58" s="674"/>
      <c r="F58" s="674"/>
      <c r="G58" s="674"/>
      <c r="H58" s="675"/>
      <c r="I58" s="15"/>
      <c r="J58" s="10"/>
    </row>
    <row r="59" spans="1:10" x14ac:dyDescent="0.25">
      <c r="A59" s="120"/>
      <c r="B59" s="33" t="s">
        <v>85</v>
      </c>
      <c r="C59" s="25"/>
      <c r="D59" s="45">
        <v>1</v>
      </c>
      <c r="E59" s="25" t="s">
        <v>86</v>
      </c>
      <c r="F59" s="35">
        <v>1500</v>
      </c>
      <c r="G59" s="25" t="s">
        <v>87</v>
      </c>
      <c r="H59" s="36">
        <v>1500</v>
      </c>
      <c r="I59" s="15"/>
      <c r="J59" s="10"/>
    </row>
    <row r="60" spans="1:10" x14ac:dyDescent="0.25">
      <c r="A60" s="120"/>
      <c r="B60" s="13" t="s">
        <v>100</v>
      </c>
      <c r="C60" s="29"/>
      <c r="D60" s="56">
        <v>0</v>
      </c>
      <c r="E60" s="29" t="s">
        <v>86</v>
      </c>
      <c r="F60" s="31">
        <v>937</v>
      </c>
      <c r="G60" s="29" t="s">
        <v>87</v>
      </c>
      <c r="H60" s="32">
        <v>0</v>
      </c>
      <c r="I60" s="15"/>
      <c r="J60" s="10"/>
    </row>
    <row r="61" spans="1:10" x14ac:dyDescent="0.25">
      <c r="A61" s="120"/>
      <c r="B61" s="33" t="s">
        <v>101</v>
      </c>
      <c r="C61" s="25"/>
      <c r="D61" s="57">
        <v>0</v>
      </c>
      <c r="E61" s="25" t="s">
        <v>86</v>
      </c>
      <c r="F61" s="35">
        <v>10.23</v>
      </c>
      <c r="G61" s="25" t="s">
        <v>87</v>
      </c>
      <c r="H61" s="36">
        <v>0</v>
      </c>
      <c r="I61" s="15"/>
      <c r="J61" s="10"/>
    </row>
    <row r="62" spans="1:10" x14ac:dyDescent="0.25">
      <c r="A62" s="120"/>
      <c r="B62" s="13" t="s">
        <v>102</v>
      </c>
      <c r="C62" s="29"/>
      <c r="D62" s="54">
        <v>0</v>
      </c>
      <c r="E62" s="29" t="s">
        <v>86</v>
      </c>
      <c r="F62" s="31">
        <v>13.64</v>
      </c>
      <c r="G62" s="29" t="s">
        <v>87</v>
      </c>
      <c r="H62" s="32">
        <v>0</v>
      </c>
      <c r="I62" s="15"/>
      <c r="J62" s="10"/>
    </row>
    <row r="63" spans="1:10" x14ac:dyDescent="0.25">
      <c r="A63" s="120"/>
      <c r="B63" s="33" t="s">
        <v>99</v>
      </c>
      <c r="C63" s="25"/>
      <c r="D63" s="57">
        <v>0</v>
      </c>
      <c r="E63" s="25" t="s">
        <v>86</v>
      </c>
      <c r="F63" s="35">
        <v>1.36</v>
      </c>
      <c r="G63" s="25" t="s">
        <v>87</v>
      </c>
      <c r="H63" s="36">
        <v>0</v>
      </c>
      <c r="I63" s="15"/>
      <c r="J63" s="10"/>
    </row>
    <row r="64" spans="1:10" x14ac:dyDescent="0.25">
      <c r="A64" s="120"/>
      <c r="B64" s="13" t="s">
        <v>88</v>
      </c>
      <c r="C64" s="29"/>
      <c r="D64" s="37">
        <v>0.84989999999999999</v>
      </c>
      <c r="E64" s="29" t="s">
        <v>86</v>
      </c>
      <c r="F64" s="38">
        <v>1500</v>
      </c>
      <c r="G64" s="29" t="s">
        <v>87</v>
      </c>
      <c r="H64" s="32">
        <v>1274.8499999999999</v>
      </c>
      <c r="I64" s="25"/>
      <c r="J64" s="10"/>
    </row>
    <row r="65" spans="1:10" x14ac:dyDescent="0.25">
      <c r="A65" s="120"/>
      <c r="B65" s="13" t="s">
        <v>100</v>
      </c>
      <c r="C65" s="29"/>
      <c r="D65" s="56">
        <v>0.4</v>
      </c>
      <c r="E65" s="29" t="s">
        <v>86</v>
      </c>
      <c r="F65" s="31">
        <v>954</v>
      </c>
      <c r="G65" s="29" t="s">
        <v>87</v>
      </c>
      <c r="H65" s="32">
        <v>381.6</v>
      </c>
      <c r="I65" s="25"/>
      <c r="J65" s="10"/>
    </row>
    <row r="66" spans="1:10" x14ac:dyDescent="0.25">
      <c r="A66" s="120"/>
      <c r="B66" s="39" t="s">
        <v>89</v>
      </c>
      <c r="C66" s="25"/>
      <c r="D66" s="40"/>
      <c r="E66" s="25"/>
      <c r="F66" s="41"/>
      <c r="G66" s="25"/>
      <c r="H66" s="42">
        <v>3156.45</v>
      </c>
      <c r="I66" s="25"/>
      <c r="J66" s="10"/>
    </row>
    <row r="67" spans="1:10" x14ac:dyDescent="0.25">
      <c r="A67" s="120"/>
      <c r="B67" s="13" t="s">
        <v>90</v>
      </c>
      <c r="C67" s="29"/>
      <c r="D67" s="43">
        <v>26</v>
      </c>
      <c r="E67" s="29" t="s">
        <v>86</v>
      </c>
      <c r="F67" s="44">
        <v>25</v>
      </c>
      <c r="G67" s="29" t="s">
        <v>87</v>
      </c>
      <c r="H67" s="32">
        <v>650</v>
      </c>
      <c r="I67" s="25"/>
      <c r="J67" s="10"/>
    </row>
    <row r="68" spans="1:10" x14ac:dyDescent="0.25">
      <c r="A68" s="120"/>
      <c r="B68" s="33" t="s">
        <v>91</v>
      </c>
      <c r="C68" s="25"/>
      <c r="D68" s="45">
        <v>1</v>
      </c>
      <c r="E68" s="25" t="s">
        <v>86</v>
      </c>
      <c r="F68" s="41">
        <v>250</v>
      </c>
      <c r="G68" s="25" t="s">
        <v>87</v>
      </c>
      <c r="H68" s="36">
        <v>250</v>
      </c>
      <c r="I68" s="25"/>
      <c r="J68" s="10"/>
    </row>
    <row r="69" spans="1:10" x14ac:dyDescent="0.25">
      <c r="A69" s="120"/>
      <c r="B69" s="13" t="s">
        <v>92</v>
      </c>
      <c r="C69" s="29"/>
      <c r="D69" s="30">
        <v>1</v>
      </c>
      <c r="E69" s="29" t="s">
        <v>86</v>
      </c>
      <c r="F69" s="44">
        <v>20.83</v>
      </c>
      <c r="G69" s="29" t="s">
        <v>87</v>
      </c>
      <c r="H69" s="32">
        <v>20.83</v>
      </c>
      <c r="I69" s="47"/>
      <c r="J69" s="10"/>
    </row>
    <row r="70" spans="1:10" x14ac:dyDescent="0.25">
      <c r="A70" s="120"/>
      <c r="B70" s="13" t="s">
        <v>93</v>
      </c>
      <c r="C70" s="29"/>
      <c r="D70" s="30">
        <v>1</v>
      </c>
      <c r="E70" s="29" t="s">
        <v>86</v>
      </c>
      <c r="F70" s="44">
        <v>50</v>
      </c>
      <c r="G70" s="29" t="s">
        <v>87</v>
      </c>
      <c r="H70" s="32">
        <v>50</v>
      </c>
      <c r="I70" s="25"/>
      <c r="J70" s="10"/>
    </row>
    <row r="71" spans="1:10" x14ac:dyDescent="0.25">
      <c r="A71" s="120"/>
      <c r="B71" s="33" t="s">
        <v>94</v>
      </c>
      <c r="C71" s="25"/>
      <c r="D71" s="45">
        <v>1</v>
      </c>
      <c r="E71" s="25" t="s">
        <v>86</v>
      </c>
      <c r="F71" s="41">
        <v>21.3</v>
      </c>
      <c r="G71" s="25" t="s">
        <v>87</v>
      </c>
      <c r="H71" s="36">
        <v>21.3</v>
      </c>
      <c r="I71" s="25"/>
      <c r="J71" s="10"/>
    </row>
    <row r="72" spans="1:10" x14ac:dyDescent="0.25">
      <c r="A72" s="120"/>
      <c r="B72" s="13" t="s">
        <v>95</v>
      </c>
      <c r="C72" s="29"/>
      <c r="D72" s="30">
        <v>1</v>
      </c>
      <c r="E72" s="29" t="s">
        <v>86</v>
      </c>
      <c r="F72" s="44">
        <v>12</v>
      </c>
      <c r="G72" s="29" t="s">
        <v>87</v>
      </c>
      <c r="H72" s="32">
        <v>12</v>
      </c>
      <c r="I72" s="25"/>
      <c r="J72" s="10"/>
    </row>
    <row r="73" spans="1:10" x14ac:dyDescent="0.25">
      <c r="A73" s="120"/>
      <c r="B73" s="33" t="s">
        <v>148</v>
      </c>
      <c r="C73" s="25"/>
      <c r="D73" s="138">
        <v>52</v>
      </c>
      <c r="E73" s="25" t="s">
        <v>86</v>
      </c>
      <c r="F73" s="41">
        <v>3.2</v>
      </c>
      <c r="G73" s="25" t="s">
        <v>87</v>
      </c>
      <c r="H73" s="36">
        <v>76.400000000000006</v>
      </c>
      <c r="I73" s="16"/>
      <c r="J73" s="10"/>
    </row>
    <row r="74" spans="1:10" x14ac:dyDescent="0.25">
      <c r="A74" s="120"/>
      <c r="B74" s="13" t="s">
        <v>97</v>
      </c>
      <c r="C74" s="29"/>
      <c r="D74" s="139">
        <v>1</v>
      </c>
      <c r="E74" s="29" t="s">
        <v>86</v>
      </c>
      <c r="F74" s="44">
        <v>85.9</v>
      </c>
      <c r="G74" s="29" t="s">
        <v>87</v>
      </c>
      <c r="H74" s="32">
        <v>85.9</v>
      </c>
      <c r="I74" s="25"/>
      <c r="J74" s="10"/>
    </row>
    <row r="75" spans="1:10" x14ac:dyDescent="0.25">
      <c r="A75" s="120"/>
      <c r="B75" s="49" t="s">
        <v>98</v>
      </c>
      <c r="C75" s="71"/>
      <c r="D75" s="50"/>
      <c r="E75" s="71"/>
      <c r="F75" s="50"/>
      <c r="G75" s="71"/>
      <c r="H75" s="51">
        <v>4322.88</v>
      </c>
      <c r="I75" s="52"/>
      <c r="J75" s="10"/>
    </row>
    <row r="76" spans="1:10" x14ac:dyDescent="0.25">
      <c r="A76" s="120"/>
      <c r="B76" s="53"/>
      <c r="C76" s="52"/>
      <c r="D76" s="53"/>
      <c r="E76" s="52"/>
      <c r="F76" s="53"/>
      <c r="G76" s="52"/>
      <c r="H76" s="68"/>
      <c r="I76" s="52"/>
      <c r="J76" s="10"/>
    </row>
    <row r="77" spans="1:10" x14ac:dyDescent="0.25">
      <c r="A77" s="120"/>
      <c r="B77" s="673" t="s">
        <v>136</v>
      </c>
      <c r="C77" s="674"/>
      <c r="D77" s="674"/>
      <c r="E77" s="674"/>
      <c r="F77" s="674"/>
      <c r="G77" s="674"/>
      <c r="H77" s="675"/>
      <c r="I77" s="52"/>
      <c r="J77" s="10"/>
    </row>
    <row r="78" spans="1:10" x14ac:dyDescent="0.25">
      <c r="A78" s="120"/>
      <c r="B78" s="140" t="s">
        <v>85</v>
      </c>
      <c r="C78" s="106"/>
      <c r="D78" s="141">
        <v>1</v>
      </c>
      <c r="E78" s="25" t="s">
        <v>86</v>
      </c>
      <c r="F78" s="35">
        <v>1549.6</v>
      </c>
      <c r="G78" s="25" t="s">
        <v>87</v>
      </c>
      <c r="H78" s="36">
        <v>1549.6</v>
      </c>
      <c r="I78" s="52"/>
      <c r="J78" s="10"/>
    </row>
    <row r="79" spans="1:10" x14ac:dyDescent="0.25">
      <c r="A79" s="120"/>
      <c r="B79" s="13" t="s">
        <v>100</v>
      </c>
      <c r="C79" s="29"/>
      <c r="D79" s="56">
        <v>0</v>
      </c>
      <c r="E79" s="29" t="s">
        <v>86</v>
      </c>
      <c r="F79" s="31">
        <v>937</v>
      </c>
      <c r="G79" s="29" t="s">
        <v>87</v>
      </c>
      <c r="H79" s="32">
        <v>0</v>
      </c>
      <c r="I79" s="52"/>
      <c r="J79" s="10"/>
    </row>
    <row r="80" spans="1:10" x14ac:dyDescent="0.25">
      <c r="A80" s="120"/>
      <c r="B80" s="33" t="s">
        <v>101</v>
      </c>
      <c r="C80" s="25"/>
      <c r="D80" s="57">
        <v>0</v>
      </c>
      <c r="E80" s="25" t="s">
        <v>86</v>
      </c>
      <c r="F80" s="35">
        <v>10.57</v>
      </c>
      <c r="G80" s="25" t="s">
        <v>87</v>
      </c>
      <c r="H80" s="36">
        <v>0</v>
      </c>
      <c r="I80" s="52"/>
      <c r="J80" s="10"/>
    </row>
    <row r="81" spans="1:10" x14ac:dyDescent="0.25">
      <c r="A81" s="120"/>
      <c r="B81" s="13" t="s">
        <v>102</v>
      </c>
      <c r="C81" s="29"/>
      <c r="D81" s="54">
        <v>0</v>
      </c>
      <c r="E81" s="29" t="s">
        <v>86</v>
      </c>
      <c r="F81" s="31">
        <v>14.09</v>
      </c>
      <c r="G81" s="29" t="s">
        <v>87</v>
      </c>
      <c r="H81" s="32">
        <v>0</v>
      </c>
      <c r="I81" s="52"/>
      <c r="J81" s="10"/>
    </row>
    <row r="82" spans="1:10" x14ac:dyDescent="0.25">
      <c r="A82" s="120"/>
      <c r="B82" s="33" t="s">
        <v>99</v>
      </c>
      <c r="C82" s="25"/>
      <c r="D82" s="57">
        <v>0</v>
      </c>
      <c r="E82" s="25" t="s">
        <v>86</v>
      </c>
      <c r="F82" s="35">
        <v>1.41</v>
      </c>
      <c r="G82" s="25" t="s">
        <v>87</v>
      </c>
      <c r="H82" s="36">
        <v>0</v>
      </c>
      <c r="I82" s="52"/>
      <c r="J82" s="10"/>
    </row>
    <row r="83" spans="1:10" x14ac:dyDescent="0.25">
      <c r="A83" s="120"/>
      <c r="B83" s="13" t="s">
        <v>88</v>
      </c>
      <c r="C83" s="29"/>
      <c r="D83" s="37">
        <v>0.84989999999999999</v>
      </c>
      <c r="E83" s="29" t="s">
        <v>86</v>
      </c>
      <c r="F83" s="38">
        <v>1549.6</v>
      </c>
      <c r="G83" s="29" t="s">
        <v>87</v>
      </c>
      <c r="H83" s="32">
        <v>1317.01</v>
      </c>
      <c r="I83" s="52"/>
      <c r="J83" s="10"/>
    </row>
    <row r="84" spans="1:10" x14ac:dyDescent="0.25">
      <c r="A84" s="120"/>
      <c r="B84" s="39" t="s">
        <v>89</v>
      </c>
      <c r="C84" s="25"/>
      <c r="D84" s="40"/>
      <c r="E84" s="25"/>
      <c r="F84" s="41"/>
      <c r="G84" s="25"/>
      <c r="H84" s="42">
        <v>2866.61</v>
      </c>
      <c r="I84" s="52"/>
      <c r="J84" s="10"/>
    </row>
    <row r="85" spans="1:10" x14ac:dyDescent="0.25">
      <c r="A85" s="120"/>
      <c r="B85" s="13" t="s">
        <v>90</v>
      </c>
      <c r="C85" s="29"/>
      <c r="D85" s="43">
        <v>26</v>
      </c>
      <c r="E85" s="29" t="s">
        <v>86</v>
      </c>
      <c r="F85" s="44">
        <v>25</v>
      </c>
      <c r="G85" s="29" t="s">
        <v>87</v>
      </c>
      <c r="H85" s="32">
        <v>650</v>
      </c>
      <c r="I85" s="52"/>
      <c r="J85" s="10"/>
    </row>
    <row r="86" spans="1:10" x14ac:dyDescent="0.25">
      <c r="A86" s="120"/>
      <c r="B86" s="33" t="s">
        <v>91</v>
      </c>
      <c r="C86" s="25"/>
      <c r="D86" s="45">
        <v>1</v>
      </c>
      <c r="E86" s="25" t="s">
        <v>86</v>
      </c>
      <c r="F86" s="41">
        <v>250</v>
      </c>
      <c r="G86" s="25" t="s">
        <v>87</v>
      </c>
      <c r="H86" s="36">
        <v>250</v>
      </c>
      <c r="I86" s="52"/>
      <c r="J86" s="10"/>
    </row>
    <row r="87" spans="1:10" x14ac:dyDescent="0.25">
      <c r="A87" s="120"/>
      <c r="B87" s="13" t="s">
        <v>92</v>
      </c>
      <c r="C87" s="29"/>
      <c r="D87" s="30">
        <v>1</v>
      </c>
      <c r="E87" s="29" t="s">
        <v>86</v>
      </c>
      <c r="F87" s="44">
        <v>20.83</v>
      </c>
      <c r="G87" s="29" t="s">
        <v>87</v>
      </c>
      <c r="H87" s="32">
        <v>20.83</v>
      </c>
      <c r="I87" s="52"/>
      <c r="J87" s="10"/>
    </row>
    <row r="88" spans="1:10" x14ac:dyDescent="0.25">
      <c r="A88" s="120"/>
      <c r="B88" s="13" t="s">
        <v>93</v>
      </c>
      <c r="C88" s="29"/>
      <c r="D88" s="30">
        <v>1</v>
      </c>
      <c r="E88" s="29" t="s">
        <v>86</v>
      </c>
      <c r="F88" s="44">
        <v>50</v>
      </c>
      <c r="G88" s="29" t="s">
        <v>87</v>
      </c>
      <c r="H88" s="32">
        <v>50</v>
      </c>
      <c r="I88" s="52"/>
      <c r="J88" s="10"/>
    </row>
    <row r="89" spans="1:10" x14ac:dyDescent="0.25">
      <c r="A89" s="120"/>
      <c r="B89" s="33" t="s">
        <v>94</v>
      </c>
      <c r="C89" s="25"/>
      <c r="D89" s="45">
        <v>1</v>
      </c>
      <c r="E89" s="25" t="s">
        <v>86</v>
      </c>
      <c r="F89" s="41">
        <v>21.3</v>
      </c>
      <c r="G89" s="25" t="s">
        <v>87</v>
      </c>
      <c r="H89" s="36">
        <v>21.3</v>
      </c>
      <c r="I89" s="52"/>
      <c r="J89" s="10"/>
    </row>
    <row r="90" spans="1:10" x14ac:dyDescent="0.25">
      <c r="A90" s="120"/>
      <c r="B90" s="13" t="s">
        <v>95</v>
      </c>
      <c r="C90" s="29"/>
      <c r="D90" s="30">
        <v>1</v>
      </c>
      <c r="E90" s="29" t="s">
        <v>86</v>
      </c>
      <c r="F90" s="44">
        <v>12</v>
      </c>
      <c r="G90" s="29" t="s">
        <v>87</v>
      </c>
      <c r="H90" s="32">
        <v>12</v>
      </c>
      <c r="I90" s="52"/>
      <c r="J90" s="10"/>
    </row>
    <row r="91" spans="1:10" x14ac:dyDescent="0.25">
      <c r="A91" s="120"/>
      <c r="B91" s="33" t="s">
        <v>148</v>
      </c>
      <c r="C91" s="25"/>
      <c r="D91" s="138">
        <v>52</v>
      </c>
      <c r="E91" s="25" t="s">
        <v>86</v>
      </c>
      <c r="F91" s="41">
        <v>3.2</v>
      </c>
      <c r="G91" s="25" t="s">
        <v>87</v>
      </c>
      <c r="H91" s="36">
        <v>73.42</v>
      </c>
      <c r="I91" s="52"/>
      <c r="J91" s="10"/>
    </row>
    <row r="92" spans="1:10" x14ac:dyDescent="0.25">
      <c r="A92" s="120"/>
      <c r="B92" s="13" t="s">
        <v>97</v>
      </c>
      <c r="C92" s="29"/>
      <c r="D92" s="139">
        <v>1</v>
      </c>
      <c r="E92" s="29" t="s">
        <v>86</v>
      </c>
      <c r="F92" s="44">
        <v>32.19</v>
      </c>
      <c r="G92" s="29" t="s">
        <v>87</v>
      </c>
      <c r="H92" s="32">
        <v>32.19</v>
      </c>
      <c r="I92" s="52"/>
      <c r="J92" s="10"/>
    </row>
    <row r="93" spans="1:10" x14ac:dyDescent="0.25">
      <c r="A93" s="120"/>
      <c r="B93" s="49" t="s">
        <v>98</v>
      </c>
      <c r="C93" s="71"/>
      <c r="D93" s="50"/>
      <c r="E93" s="71"/>
      <c r="F93" s="50"/>
      <c r="G93" s="71"/>
      <c r="H93" s="51">
        <v>3976.35</v>
      </c>
      <c r="I93" s="52"/>
      <c r="J93" s="10"/>
    </row>
    <row r="94" spans="1:10" x14ac:dyDescent="0.25">
      <c r="A94" s="120"/>
      <c r="B94" s="53"/>
      <c r="C94" s="52"/>
      <c r="D94" s="53"/>
      <c r="E94" s="52"/>
      <c r="F94" s="53"/>
      <c r="G94" s="52"/>
      <c r="H94" s="68"/>
      <c r="I94" s="52"/>
      <c r="J94" s="10"/>
    </row>
    <row r="95" spans="1:10" x14ac:dyDescent="0.25">
      <c r="A95" s="120"/>
      <c r="B95" s="673" t="s">
        <v>137</v>
      </c>
      <c r="C95" s="674"/>
      <c r="D95" s="674"/>
      <c r="E95" s="674"/>
      <c r="F95" s="674"/>
      <c r="G95" s="674"/>
      <c r="H95" s="675"/>
      <c r="I95" s="52"/>
      <c r="J95" s="10"/>
    </row>
    <row r="96" spans="1:10" x14ac:dyDescent="0.25">
      <c r="A96" s="120"/>
      <c r="B96" s="140" t="s">
        <v>85</v>
      </c>
      <c r="C96" s="106"/>
      <c r="D96" s="45">
        <v>1</v>
      </c>
      <c r="E96" s="25" t="s">
        <v>86</v>
      </c>
      <c r="F96" s="35">
        <v>1300</v>
      </c>
      <c r="G96" s="25" t="s">
        <v>87</v>
      </c>
      <c r="H96" s="36">
        <v>1300</v>
      </c>
      <c r="I96" s="52"/>
      <c r="J96" s="10"/>
    </row>
    <row r="97" spans="1:10" x14ac:dyDescent="0.25">
      <c r="A97" s="120"/>
      <c r="B97" s="13" t="s">
        <v>100</v>
      </c>
      <c r="C97" s="29"/>
      <c r="D97" s="56">
        <v>0</v>
      </c>
      <c r="E97" s="29" t="s">
        <v>86</v>
      </c>
      <c r="F97" s="31">
        <v>937</v>
      </c>
      <c r="G97" s="29" t="s">
        <v>87</v>
      </c>
      <c r="H97" s="32">
        <v>0</v>
      </c>
      <c r="I97" s="52"/>
      <c r="J97" s="10"/>
    </row>
    <row r="98" spans="1:10" x14ac:dyDescent="0.25">
      <c r="A98" s="120"/>
      <c r="B98" s="33" t="s">
        <v>101</v>
      </c>
      <c r="C98" s="25"/>
      <c r="D98" s="57">
        <v>0</v>
      </c>
      <c r="E98" s="25" t="s">
        <v>86</v>
      </c>
      <c r="F98" s="35">
        <v>8.86</v>
      </c>
      <c r="G98" s="25" t="s">
        <v>87</v>
      </c>
      <c r="H98" s="36">
        <v>0</v>
      </c>
      <c r="I98" s="52"/>
      <c r="J98" s="10"/>
    </row>
    <row r="99" spans="1:10" x14ac:dyDescent="0.25">
      <c r="A99" s="120"/>
      <c r="B99" s="13" t="s">
        <v>102</v>
      </c>
      <c r="C99" s="29"/>
      <c r="D99" s="54">
        <v>0</v>
      </c>
      <c r="E99" s="29" t="s">
        <v>86</v>
      </c>
      <c r="F99" s="31">
        <v>11.82</v>
      </c>
      <c r="G99" s="29" t="s">
        <v>87</v>
      </c>
      <c r="H99" s="32">
        <v>0</v>
      </c>
      <c r="I99" s="52"/>
      <c r="J99" s="10"/>
    </row>
    <row r="100" spans="1:10" x14ac:dyDescent="0.25">
      <c r="A100" s="120"/>
      <c r="B100" s="33" t="s">
        <v>99</v>
      </c>
      <c r="C100" s="25"/>
      <c r="D100" s="57">
        <v>0</v>
      </c>
      <c r="E100" s="25" t="s">
        <v>86</v>
      </c>
      <c r="F100" s="35">
        <v>1.18</v>
      </c>
      <c r="G100" s="25" t="s">
        <v>87</v>
      </c>
      <c r="H100" s="36">
        <v>0</v>
      </c>
      <c r="I100" s="52"/>
      <c r="J100" s="10"/>
    </row>
    <row r="101" spans="1:10" x14ac:dyDescent="0.25">
      <c r="A101" s="120"/>
      <c r="B101" s="13" t="s">
        <v>88</v>
      </c>
      <c r="C101" s="29"/>
      <c r="D101" s="37">
        <v>0.84989999999999999</v>
      </c>
      <c r="E101" s="29" t="s">
        <v>86</v>
      </c>
      <c r="F101" s="38">
        <v>1300</v>
      </c>
      <c r="G101" s="29" t="s">
        <v>87</v>
      </c>
      <c r="H101" s="32">
        <v>1104.8699999999999</v>
      </c>
      <c r="I101" s="52"/>
      <c r="J101" s="10"/>
    </row>
    <row r="102" spans="1:10" x14ac:dyDescent="0.25">
      <c r="A102" s="120"/>
      <c r="B102" s="13" t="s">
        <v>100</v>
      </c>
      <c r="C102" s="29"/>
      <c r="D102" s="56">
        <v>0.4</v>
      </c>
      <c r="E102" s="29" t="s">
        <v>86</v>
      </c>
      <c r="F102" s="31">
        <v>954</v>
      </c>
      <c r="G102" s="29" t="s">
        <v>87</v>
      </c>
      <c r="H102" s="32">
        <v>381.6</v>
      </c>
      <c r="I102" s="52"/>
      <c r="J102" s="10"/>
    </row>
    <row r="103" spans="1:10" x14ac:dyDescent="0.25">
      <c r="A103" s="120"/>
      <c r="B103" s="39" t="s">
        <v>89</v>
      </c>
      <c r="C103" s="25"/>
      <c r="D103" s="40"/>
      <c r="E103" s="25"/>
      <c r="F103" s="41"/>
      <c r="G103" s="25"/>
      <c r="H103" s="42">
        <v>2786.47</v>
      </c>
      <c r="I103" s="52"/>
      <c r="J103" s="10"/>
    </row>
    <row r="104" spans="1:10" x14ac:dyDescent="0.25">
      <c r="A104" s="120"/>
      <c r="B104" s="13" t="s">
        <v>90</v>
      </c>
      <c r="C104" s="29"/>
      <c r="D104" s="43">
        <v>26</v>
      </c>
      <c r="E104" s="29" t="s">
        <v>86</v>
      </c>
      <c r="F104" s="44">
        <v>25</v>
      </c>
      <c r="G104" s="29" t="s">
        <v>87</v>
      </c>
      <c r="H104" s="32">
        <v>650</v>
      </c>
      <c r="I104" s="52"/>
      <c r="J104" s="10"/>
    </row>
    <row r="105" spans="1:10" x14ac:dyDescent="0.25">
      <c r="A105" s="120"/>
      <c r="B105" s="33" t="s">
        <v>91</v>
      </c>
      <c r="C105" s="25"/>
      <c r="D105" s="45">
        <v>1</v>
      </c>
      <c r="E105" s="25" t="s">
        <v>86</v>
      </c>
      <c r="F105" s="41">
        <v>250</v>
      </c>
      <c r="G105" s="25" t="s">
        <v>87</v>
      </c>
      <c r="H105" s="36">
        <v>250</v>
      </c>
      <c r="I105" s="52"/>
      <c r="J105" s="10"/>
    </row>
    <row r="106" spans="1:10" x14ac:dyDescent="0.25">
      <c r="A106" s="120"/>
      <c r="B106" s="13" t="s">
        <v>92</v>
      </c>
      <c r="C106" s="29"/>
      <c r="D106" s="30">
        <v>1</v>
      </c>
      <c r="E106" s="29" t="s">
        <v>86</v>
      </c>
      <c r="F106" s="44">
        <v>20.83</v>
      </c>
      <c r="G106" s="29" t="s">
        <v>87</v>
      </c>
      <c r="H106" s="32">
        <v>20.83</v>
      </c>
      <c r="I106" s="52"/>
      <c r="J106" s="10"/>
    </row>
    <row r="107" spans="1:10" x14ac:dyDescent="0.25">
      <c r="A107" s="120"/>
      <c r="B107" s="13" t="s">
        <v>93</v>
      </c>
      <c r="C107" s="29"/>
      <c r="D107" s="30">
        <v>1</v>
      </c>
      <c r="E107" s="29" t="s">
        <v>86</v>
      </c>
      <c r="F107" s="44">
        <v>50</v>
      </c>
      <c r="G107" s="29" t="s">
        <v>87</v>
      </c>
      <c r="H107" s="32">
        <v>50</v>
      </c>
      <c r="I107" s="52"/>
      <c r="J107" s="10"/>
    </row>
    <row r="108" spans="1:10" x14ac:dyDescent="0.25">
      <c r="A108" s="120"/>
      <c r="B108" s="33" t="s">
        <v>94</v>
      </c>
      <c r="C108" s="25"/>
      <c r="D108" s="45">
        <v>1</v>
      </c>
      <c r="E108" s="25" t="s">
        <v>86</v>
      </c>
      <c r="F108" s="41">
        <v>21.3</v>
      </c>
      <c r="G108" s="25" t="s">
        <v>87</v>
      </c>
      <c r="H108" s="36">
        <v>21.3</v>
      </c>
      <c r="I108" s="52"/>
      <c r="J108" s="10"/>
    </row>
    <row r="109" spans="1:10" x14ac:dyDescent="0.25">
      <c r="A109" s="120"/>
      <c r="B109" s="13" t="s">
        <v>95</v>
      </c>
      <c r="C109" s="29"/>
      <c r="D109" s="30">
        <v>1</v>
      </c>
      <c r="E109" s="29" t="s">
        <v>86</v>
      </c>
      <c r="F109" s="44">
        <v>12</v>
      </c>
      <c r="G109" s="29" t="s">
        <v>87</v>
      </c>
      <c r="H109" s="32">
        <v>12</v>
      </c>
      <c r="I109" s="52"/>
      <c r="J109" s="10"/>
    </row>
    <row r="110" spans="1:10" x14ac:dyDescent="0.25">
      <c r="A110" s="120"/>
      <c r="B110" s="33" t="s">
        <v>148</v>
      </c>
      <c r="C110" s="25"/>
      <c r="D110" s="138">
        <v>52</v>
      </c>
      <c r="E110" s="25" t="s">
        <v>86</v>
      </c>
      <c r="F110" s="41">
        <v>3.2</v>
      </c>
      <c r="G110" s="25" t="s">
        <v>87</v>
      </c>
      <c r="H110" s="36">
        <v>88.4</v>
      </c>
      <c r="I110" s="52"/>
      <c r="J110" s="10"/>
    </row>
    <row r="111" spans="1:10" x14ac:dyDescent="0.25">
      <c r="A111" s="120"/>
      <c r="B111" s="13" t="s">
        <v>97</v>
      </c>
      <c r="C111" s="29"/>
      <c r="D111" s="139">
        <v>1</v>
      </c>
      <c r="E111" s="29" t="s">
        <v>86</v>
      </c>
      <c r="F111" s="44">
        <v>85.9</v>
      </c>
      <c r="G111" s="29" t="s">
        <v>87</v>
      </c>
      <c r="H111" s="32">
        <v>85.9</v>
      </c>
      <c r="I111" s="52"/>
      <c r="J111" s="10"/>
    </row>
    <row r="112" spans="1:10" x14ac:dyDescent="0.25">
      <c r="A112" s="120"/>
      <c r="B112" s="49" t="s">
        <v>98</v>
      </c>
      <c r="C112" s="71"/>
      <c r="D112" s="50"/>
      <c r="E112" s="71"/>
      <c r="F112" s="50"/>
      <c r="G112" s="71"/>
      <c r="H112" s="51">
        <v>3964.9</v>
      </c>
      <c r="I112" s="52"/>
      <c r="J112" s="10"/>
    </row>
    <row r="113" spans="1:13" x14ac:dyDescent="0.25">
      <c r="A113" s="120"/>
      <c r="B113" s="53"/>
      <c r="C113" s="52"/>
      <c r="D113" s="53"/>
      <c r="E113" s="52"/>
      <c r="F113" s="53"/>
      <c r="G113" s="52"/>
      <c r="H113" s="68"/>
      <c r="I113" s="52"/>
      <c r="J113" s="46"/>
      <c r="K113" s="15"/>
      <c r="L113" s="15"/>
      <c r="M113" s="15"/>
    </row>
    <row r="114" spans="1:13" x14ac:dyDescent="0.25">
      <c r="A114" s="120"/>
      <c r="B114" s="683" t="s">
        <v>103</v>
      </c>
      <c r="C114" s="684"/>
      <c r="D114" s="684"/>
      <c r="E114" s="684"/>
      <c r="F114" s="684"/>
      <c r="G114" s="684"/>
      <c r="H114" s="685"/>
      <c r="I114" s="52"/>
      <c r="J114" s="46"/>
      <c r="K114" s="15"/>
      <c r="L114" s="15"/>
      <c r="M114" s="15"/>
    </row>
    <row r="115" spans="1:13" ht="30" x14ac:dyDescent="0.25">
      <c r="A115" s="120"/>
      <c r="B115" s="665" t="s">
        <v>73</v>
      </c>
      <c r="C115" s="665"/>
      <c r="D115" s="686" t="s">
        <v>74</v>
      </c>
      <c r="E115" s="686"/>
      <c r="F115" s="59" t="s">
        <v>104</v>
      </c>
      <c r="G115" s="687" t="s">
        <v>105</v>
      </c>
      <c r="H115" s="687"/>
      <c r="I115" s="52"/>
      <c r="J115" s="46"/>
      <c r="K115" s="15"/>
      <c r="L115" s="15"/>
      <c r="M115" s="15"/>
    </row>
    <row r="116" spans="1:13" x14ac:dyDescent="0.25">
      <c r="A116" s="120"/>
      <c r="B116" s="13" t="s">
        <v>149</v>
      </c>
      <c r="C116" s="29"/>
      <c r="D116" s="60">
        <v>1</v>
      </c>
      <c r="E116" s="75"/>
      <c r="F116" s="21">
        <v>4269.17</v>
      </c>
      <c r="G116" s="27"/>
      <c r="H116" s="32">
        <v>4269.17</v>
      </c>
      <c r="I116" s="52"/>
      <c r="J116" s="46"/>
      <c r="K116" s="15"/>
      <c r="L116" s="15"/>
      <c r="M116" s="15"/>
    </row>
    <row r="117" spans="1:13" x14ac:dyDescent="0.25">
      <c r="A117" s="120"/>
      <c r="B117" s="13" t="s">
        <v>135</v>
      </c>
      <c r="C117" s="29"/>
      <c r="D117" s="60">
        <v>1</v>
      </c>
      <c r="E117" s="75"/>
      <c r="F117" s="21">
        <v>4322.88</v>
      </c>
      <c r="G117" s="27"/>
      <c r="H117" s="32">
        <v>4322.88</v>
      </c>
      <c r="I117" s="53"/>
      <c r="J117" s="142"/>
      <c r="K117" s="121"/>
      <c r="L117" s="121"/>
      <c r="M117" s="15"/>
    </row>
    <row r="118" spans="1:13" x14ac:dyDescent="0.25">
      <c r="A118" s="120"/>
      <c r="B118" s="13" t="s">
        <v>136</v>
      </c>
      <c r="C118" s="75"/>
      <c r="D118" s="143">
        <v>1</v>
      </c>
      <c r="E118" s="29"/>
      <c r="F118" s="144">
        <v>3976.35</v>
      </c>
      <c r="G118" s="27"/>
      <c r="H118" s="32">
        <v>3976.35</v>
      </c>
      <c r="I118" s="145"/>
      <c r="J118" s="146"/>
      <c r="K118" s="147"/>
      <c r="L118" s="147"/>
      <c r="M118" s="15"/>
    </row>
    <row r="119" spans="1:13" x14ac:dyDescent="0.25">
      <c r="A119" s="120"/>
      <c r="B119" s="13" t="s">
        <v>137</v>
      </c>
      <c r="C119" s="75"/>
      <c r="D119" s="143">
        <v>1</v>
      </c>
      <c r="E119" s="29"/>
      <c r="F119" s="144">
        <v>3964.9</v>
      </c>
      <c r="G119" s="27"/>
      <c r="H119" s="32">
        <v>3964.9</v>
      </c>
      <c r="I119" s="145"/>
      <c r="J119" s="146"/>
      <c r="K119" s="147"/>
      <c r="L119" s="147"/>
      <c r="M119" s="15"/>
    </row>
    <row r="120" spans="1:13" x14ac:dyDescent="0.25">
      <c r="A120" s="120"/>
      <c r="B120" s="62" t="s">
        <v>106</v>
      </c>
      <c r="C120" s="63"/>
      <c r="D120" s="64"/>
      <c r="E120" s="63"/>
      <c r="F120" s="65"/>
      <c r="G120" s="66"/>
      <c r="H120" s="51">
        <v>16533.3</v>
      </c>
      <c r="I120" s="28"/>
      <c r="J120" s="116"/>
      <c r="K120" s="148"/>
      <c r="L120" s="149"/>
      <c r="M120" s="15"/>
    </row>
    <row r="121" spans="1:13" x14ac:dyDescent="0.25">
      <c r="A121" s="120"/>
      <c r="B121" s="28"/>
      <c r="C121" s="67"/>
      <c r="D121" s="28"/>
      <c r="E121" s="67"/>
      <c r="F121" s="28"/>
      <c r="G121" s="67"/>
      <c r="H121" s="68"/>
      <c r="I121" s="28"/>
      <c r="J121" s="116"/>
      <c r="K121" s="148"/>
      <c r="L121" s="149"/>
      <c r="M121" s="148"/>
    </row>
    <row r="122" spans="1:13" x14ac:dyDescent="0.25">
      <c r="A122" s="120"/>
      <c r="B122" s="69" t="s">
        <v>107</v>
      </c>
      <c r="C122" s="67"/>
      <c r="D122" s="28"/>
      <c r="E122" s="67"/>
      <c r="F122" s="28"/>
      <c r="G122" s="67"/>
      <c r="H122" s="68"/>
      <c r="I122" s="28"/>
      <c r="J122" s="116"/>
      <c r="K122" s="148"/>
      <c r="L122" s="149"/>
      <c r="M122" s="148"/>
    </row>
    <row r="123" spans="1:13" x14ac:dyDescent="0.25">
      <c r="A123" s="120"/>
      <c r="B123" s="70"/>
      <c r="C123" s="67"/>
      <c r="D123" s="28"/>
      <c r="E123" s="67"/>
      <c r="F123" s="28"/>
      <c r="G123" s="67"/>
      <c r="H123" s="68"/>
      <c r="I123" s="28"/>
      <c r="J123" s="116"/>
      <c r="K123" s="148"/>
      <c r="L123" s="149"/>
      <c r="M123" s="148"/>
    </row>
    <row r="124" spans="1:13" x14ac:dyDescent="0.25">
      <c r="A124" s="120"/>
      <c r="B124" s="676" t="s">
        <v>73</v>
      </c>
      <c r="C124" s="676"/>
      <c r="D124" s="676"/>
      <c r="E124" s="676"/>
      <c r="F124" s="676"/>
      <c r="G124" s="676"/>
      <c r="H124" s="676"/>
      <c r="I124" s="677" t="s">
        <v>74</v>
      </c>
      <c r="J124" s="678"/>
      <c r="K124" s="148"/>
      <c r="L124" s="149"/>
      <c r="M124" s="148"/>
    </row>
    <row r="125" spans="1:13" x14ac:dyDescent="0.25">
      <c r="A125" s="120"/>
      <c r="B125" s="679" t="s">
        <v>150</v>
      </c>
      <c r="C125" s="679"/>
      <c r="D125" s="679"/>
      <c r="E125" s="679"/>
      <c r="F125" s="679"/>
      <c r="G125" s="679"/>
      <c r="H125" s="679"/>
      <c r="I125" s="680">
        <v>1</v>
      </c>
      <c r="J125" s="681"/>
      <c r="K125" s="148"/>
      <c r="L125" s="149"/>
      <c r="M125" s="148"/>
    </row>
    <row r="126" spans="1:13" x14ac:dyDescent="0.25">
      <c r="A126" s="120"/>
      <c r="B126" s="682" t="s">
        <v>151</v>
      </c>
      <c r="C126" s="682"/>
      <c r="D126" s="682"/>
      <c r="E126" s="682"/>
      <c r="F126" s="682"/>
      <c r="G126" s="682"/>
      <c r="H126" s="682"/>
      <c r="I126" s="680">
        <v>1</v>
      </c>
      <c r="J126" s="681"/>
      <c r="K126" s="148"/>
      <c r="L126" s="149"/>
      <c r="M126" s="148"/>
    </row>
    <row r="127" spans="1:13" x14ac:dyDescent="0.25">
      <c r="A127" s="120"/>
      <c r="B127" s="682" t="s">
        <v>152</v>
      </c>
      <c r="C127" s="682"/>
      <c r="D127" s="682"/>
      <c r="E127" s="682"/>
      <c r="F127" s="682"/>
      <c r="G127" s="682"/>
      <c r="H127" s="682"/>
      <c r="I127" s="680">
        <v>1</v>
      </c>
      <c r="J127" s="681"/>
      <c r="K127" s="148"/>
      <c r="L127" s="149"/>
      <c r="M127" s="148"/>
    </row>
    <row r="128" spans="1:13" x14ac:dyDescent="0.25">
      <c r="A128" s="120"/>
      <c r="B128" s="53"/>
      <c r="C128" s="52"/>
      <c r="D128" s="53"/>
      <c r="E128" s="52"/>
      <c r="F128" s="53"/>
      <c r="G128" s="52"/>
      <c r="H128" s="73"/>
      <c r="I128" s="52"/>
      <c r="J128" s="46"/>
      <c r="K128" s="15"/>
      <c r="L128" s="15"/>
      <c r="M128" s="15"/>
    </row>
    <row r="129" spans="1:12" x14ac:dyDescent="0.25">
      <c r="A129" s="120"/>
      <c r="B129" s="69" t="s">
        <v>153</v>
      </c>
      <c r="C129" s="52"/>
      <c r="D129" s="53"/>
      <c r="E129" s="52"/>
      <c r="F129" s="53"/>
      <c r="G129" s="52"/>
      <c r="H129" s="58"/>
      <c r="I129" s="52"/>
      <c r="J129" s="115"/>
      <c r="K129" s="132"/>
      <c r="L129" s="128"/>
    </row>
    <row r="130" spans="1:12" x14ac:dyDescent="0.25">
      <c r="A130" s="120"/>
      <c r="B130" s="69"/>
      <c r="C130" s="52"/>
      <c r="D130" s="53"/>
      <c r="E130" s="52"/>
      <c r="F130" s="53"/>
      <c r="G130" s="52"/>
      <c r="H130" s="58"/>
      <c r="I130" s="52"/>
      <c r="J130" s="115"/>
      <c r="K130" s="132"/>
      <c r="L130" s="128"/>
    </row>
    <row r="131" spans="1:12" x14ac:dyDescent="0.25">
      <c r="A131" s="120"/>
      <c r="B131" s="683" t="s">
        <v>154</v>
      </c>
      <c r="C131" s="684"/>
      <c r="D131" s="684"/>
      <c r="E131" s="684"/>
      <c r="F131" s="684"/>
      <c r="G131" s="684"/>
      <c r="H131" s="684"/>
      <c r="I131" s="684"/>
      <c r="J131" s="699"/>
      <c r="K131" s="132"/>
      <c r="L131" s="128"/>
    </row>
    <row r="132" spans="1:12" x14ac:dyDescent="0.25">
      <c r="A132" s="120"/>
      <c r="B132" s="700" t="s">
        <v>73</v>
      </c>
      <c r="C132" s="701"/>
      <c r="D132" s="701"/>
      <c r="E132" s="704"/>
      <c r="F132" s="150" t="s">
        <v>74</v>
      </c>
      <c r="G132" s="702" t="s">
        <v>104</v>
      </c>
      <c r="H132" s="667"/>
      <c r="I132" s="702" t="s">
        <v>105</v>
      </c>
      <c r="J132" s="703"/>
      <c r="K132" s="132"/>
      <c r="L132" s="128"/>
    </row>
    <row r="133" spans="1:12" x14ac:dyDescent="0.25">
      <c r="A133" s="120"/>
      <c r="B133" s="688" t="s">
        <v>155</v>
      </c>
      <c r="C133" s="689"/>
      <c r="D133" s="689"/>
      <c r="E133" s="690"/>
      <c r="F133" s="151">
        <v>1</v>
      </c>
      <c r="G133" s="691">
        <v>9500</v>
      </c>
      <c r="H133" s="692"/>
      <c r="I133" s="693">
        <v>9500</v>
      </c>
      <c r="J133" s="694"/>
      <c r="K133" s="132"/>
      <c r="L133" s="128"/>
    </row>
    <row r="134" spans="1:12" x14ac:dyDescent="0.25">
      <c r="A134" s="120"/>
      <c r="B134" s="62" t="s">
        <v>108</v>
      </c>
      <c r="C134" s="29"/>
      <c r="D134" s="21"/>
      <c r="E134" s="29"/>
      <c r="F134" s="29"/>
      <c r="G134" s="29"/>
      <c r="H134" s="72"/>
      <c r="I134" s="695">
        <v>9500</v>
      </c>
      <c r="J134" s="696"/>
      <c r="K134" s="132"/>
      <c r="L134" s="128"/>
    </row>
    <row r="135" spans="1:12" x14ac:dyDescent="0.25">
      <c r="A135" s="120"/>
      <c r="B135" s="16"/>
      <c r="C135" s="25"/>
      <c r="D135" s="16"/>
      <c r="E135" s="25"/>
      <c r="F135" s="25"/>
      <c r="G135" s="25"/>
      <c r="H135" s="55"/>
      <c r="I135" s="16"/>
      <c r="J135" s="115"/>
      <c r="K135" s="132"/>
      <c r="L135" s="128"/>
    </row>
    <row r="136" spans="1:12" x14ac:dyDescent="0.25">
      <c r="A136" s="120"/>
      <c r="B136" s="53"/>
      <c r="C136" s="52"/>
      <c r="D136" s="53"/>
      <c r="E136" s="52"/>
      <c r="F136" s="53"/>
      <c r="G136" s="52"/>
      <c r="H136" s="58"/>
      <c r="I136" s="52"/>
      <c r="J136" s="115"/>
      <c r="K136" s="132"/>
      <c r="L136" s="128"/>
    </row>
    <row r="137" spans="1:12" x14ac:dyDescent="0.25">
      <c r="A137" s="120"/>
      <c r="B137" s="69" t="s">
        <v>156</v>
      </c>
      <c r="C137" s="52"/>
      <c r="D137" s="53"/>
      <c r="E137" s="52"/>
      <c r="F137" s="53"/>
      <c r="G137" s="52"/>
      <c r="H137" s="73"/>
      <c r="I137" s="52"/>
      <c r="J137" s="115"/>
      <c r="K137" s="132"/>
      <c r="L137" s="128"/>
    </row>
    <row r="138" spans="1:12" x14ac:dyDescent="0.25">
      <c r="A138" s="120"/>
      <c r="B138" s="69"/>
      <c r="C138" s="52"/>
      <c r="D138" s="53"/>
      <c r="E138" s="52"/>
      <c r="F138" s="53"/>
      <c r="G138" s="52"/>
      <c r="H138" s="73"/>
      <c r="I138" s="52"/>
      <c r="J138" s="115"/>
      <c r="K138" s="132"/>
      <c r="L138" s="128"/>
    </row>
    <row r="139" spans="1:12" x14ac:dyDescent="0.25">
      <c r="A139" s="120"/>
      <c r="B139" s="697" t="s">
        <v>157</v>
      </c>
      <c r="C139" s="698"/>
      <c r="D139" s="698"/>
      <c r="E139" s="698"/>
      <c r="F139" s="684"/>
      <c r="G139" s="684"/>
      <c r="H139" s="684"/>
      <c r="I139" s="684"/>
      <c r="J139" s="699"/>
      <c r="K139" s="132"/>
      <c r="L139" s="128"/>
    </row>
    <row r="140" spans="1:12" x14ac:dyDescent="0.25">
      <c r="A140" s="120"/>
      <c r="B140" s="700" t="s">
        <v>73</v>
      </c>
      <c r="C140" s="701"/>
      <c r="D140" s="701"/>
      <c r="E140" s="75"/>
      <c r="F140" s="50" t="s">
        <v>74</v>
      </c>
      <c r="G140" s="702" t="s">
        <v>104</v>
      </c>
      <c r="H140" s="667"/>
      <c r="I140" s="702" t="s">
        <v>105</v>
      </c>
      <c r="J140" s="703"/>
      <c r="K140" s="132"/>
      <c r="L140" s="128"/>
    </row>
    <row r="141" spans="1:12" x14ac:dyDescent="0.25">
      <c r="A141" s="120"/>
      <c r="B141" s="708" t="s">
        <v>158</v>
      </c>
      <c r="C141" s="709"/>
      <c r="D141" s="709"/>
      <c r="E141" s="710"/>
      <c r="F141" s="151">
        <v>1</v>
      </c>
      <c r="G141" s="691">
        <v>5000</v>
      </c>
      <c r="H141" s="692"/>
      <c r="I141" s="711">
        <v>5000</v>
      </c>
      <c r="J141" s="712"/>
      <c r="K141" s="132"/>
      <c r="L141" s="128"/>
    </row>
    <row r="142" spans="1:12" x14ac:dyDescent="0.25">
      <c r="A142" s="120"/>
      <c r="B142" s="713" t="s">
        <v>108</v>
      </c>
      <c r="C142" s="714"/>
      <c r="D142" s="714"/>
      <c r="E142" s="714"/>
      <c r="F142" s="714"/>
      <c r="G142" s="714"/>
      <c r="H142" s="715"/>
      <c r="I142" s="695">
        <v>5000</v>
      </c>
      <c r="J142" s="696"/>
      <c r="K142" s="132"/>
      <c r="L142" s="128"/>
    </row>
    <row r="143" spans="1:12" x14ac:dyDescent="0.25">
      <c r="A143" s="120"/>
      <c r="B143" s="53"/>
      <c r="C143" s="52"/>
      <c r="D143" s="53"/>
      <c r="E143" s="52"/>
      <c r="F143" s="53"/>
      <c r="G143" s="25"/>
      <c r="H143" s="55"/>
      <c r="I143" s="16"/>
      <c r="J143" s="115"/>
      <c r="K143" s="132"/>
      <c r="L143" s="128"/>
    </row>
    <row r="144" spans="1:12" x14ac:dyDescent="0.25">
      <c r="A144" s="120"/>
      <c r="B144" s="69" t="s">
        <v>159</v>
      </c>
      <c r="C144" s="52"/>
      <c r="D144" s="53"/>
      <c r="E144" s="52"/>
      <c r="F144" s="53"/>
      <c r="G144" s="52"/>
      <c r="H144" s="73"/>
      <c r="I144" s="52"/>
      <c r="J144" s="115"/>
      <c r="K144" s="132"/>
      <c r="L144" s="128"/>
    </row>
    <row r="145" spans="1:12" x14ac:dyDescent="0.25">
      <c r="A145" s="120"/>
      <c r="B145" s="69"/>
      <c r="C145" s="52"/>
      <c r="D145" s="53"/>
      <c r="E145" s="52"/>
      <c r="F145" s="53"/>
      <c r="G145" s="52"/>
      <c r="H145" s="73"/>
      <c r="I145" s="52"/>
      <c r="J145" s="115"/>
      <c r="K145" s="132"/>
      <c r="L145" s="128"/>
    </row>
    <row r="146" spans="1:12" x14ac:dyDescent="0.25">
      <c r="A146" s="120"/>
      <c r="B146" s="683" t="s">
        <v>160</v>
      </c>
      <c r="C146" s="684"/>
      <c r="D146" s="684"/>
      <c r="E146" s="684"/>
      <c r="F146" s="684"/>
      <c r="G146" s="684"/>
      <c r="H146" s="684"/>
      <c r="I146" s="684"/>
      <c r="J146" s="699"/>
      <c r="K146" s="132"/>
      <c r="L146" s="128"/>
    </row>
    <row r="147" spans="1:12" x14ac:dyDescent="0.25">
      <c r="A147" s="120"/>
      <c r="B147" s="700" t="s">
        <v>73</v>
      </c>
      <c r="C147" s="701"/>
      <c r="D147" s="701"/>
      <c r="E147" s="702" t="s">
        <v>74</v>
      </c>
      <c r="F147" s="667"/>
      <c r="G147" s="702" t="s">
        <v>104</v>
      </c>
      <c r="H147" s="667"/>
      <c r="I147" s="666" t="s">
        <v>105</v>
      </c>
      <c r="J147" s="703"/>
      <c r="K147" s="132"/>
      <c r="L147" s="128"/>
    </row>
    <row r="148" spans="1:12" x14ac:dyDescent="0.25">
      <c r="A148" s="120"/>
      <c r="B148" s="637" t="s">
        <v>161</v>
      </c>
      <c r="C148" s="637"/>
      <c r="D148" s="637"/>
      <c r="E148" s="705">
        <v>1</v>
      </c>
      <c r="F148" s="705"/>
      <c r="G148" s="706">
        <v>800</v>
      </c>
      <c r="H148" s="706"/>
      <c r="I148" s="706">
        <v>800</v>
      </c>
      <c r="J148" s="707"/>
      <c r="K148" s="132"/>
      <c r="L148" s="128"/>
    </row>
    <row r="149" spans="1:12" x14ac:dyDescent="0.25">
      <c r="A149" s="120"/>
      <c r="B149" s="713" t="s">
        <v>162</v>
      </c>
      <c r="C149" s="714"/>
      <c r="D149" s="714"/>
      <c r="E149" s="714"/>
      <c r="F149" s="714"/>
      <c r="G149" s="714"/>
      <c r="H149" s="715"/>
      <c r="I149" s="725">
        <v>800</v>
      </c>
      <c r="J149" s="726"/>
      <c r="K149" s="132"/>
      <c r="L149" s="128"/>
    </row>
    <row r="150" spans="1:12" x14ac:dyDescent="0.25">
      <c r="A150" s="120"/>
      <c r="B150" s="53"/>
      <c r="C150" s="52"/>
      <c r="D150" s="53"/>
      <c r="E150" s="52"/>
      <c r="F150" s="53"/>
      <c r="G150" s="25"/>
      <c r="H150" s="55"/>
      <c r="I150" s="16"/>
      <c r="J150" s="115"/>
      <c r="K150" s="132"/>
      <c r="L150" s="128"/>
    </row>
    <row r="151" spans="1:12" x14ac:dyDescent="0.25">
      <c r="A151" s="120"/>
      <c r="B151" s="28"/>
      <c r="C151" s="67"/>
      <c r="D151" s="28"/>
      <c r="E151" s="67"/>
      <c r="F151" s="28"/>
      <c r="G151" s="67"/>
      <c r="H151" s="152"/>
      <c r="I151" s="152"/>
      <c r="J151" s="153"/>
      <c r="K151" s="148"/>
      <c r="L151" s="149"/>
    </row>
    <row r="152" spans="1:12" x14ac:dyDescent="0.25">
      <c r="A152" s="120"/>
      <c r="B152" s="727" t="s">
        <v>163</v>
      </c>
      <c r="C152" s="727"/>
      <c r="D152" s="727"/>
      <c r="E152" s="727"/>
      <c r="F152" s="727"/>
      <c r="G152" s="727"/>
      <c r="H152" s="727"/>
      <c r="I152" s="727"/>
      <c r="J152" s="728"/>
      <c r="K152" s="148"/>
      <c r="L152" s="149"/>
    </row>
    <row r="153" spans="1:12" x14ac:dyDescent="0.25">
      <c r="A153" s="120"/>
      <c r="B153" s="722" t="s">
        <v>73</v>
      </c>
      <c r="C153" s="722"/>
      <c r="D153" s="722"/>
      <c r="E153" s="722"/>
      <c r="F153" s="722"/>
      <c r="G153" s="722"/>
      <c r="H153" s="154" t="s">
        <v>74</v>
      </c>
      <c r="I153" s="729" t="s">
        <v>164</v>
      </c>
      <c r="J153" s="730"/>
      <c r="K153" s="148"/>
      <c r="L153" s="149"/>
    </row>
    <row r="154" spans="1:12" x14ac:dyDescent="0.25">
      <c r="A154" s="120"/>
      <c r="B154" s="679" t="s">
        <v>150</v>
      </c>
      <c r="C154" s="679"/>
      <c r="D154" s="679"/>
      <c r="E154" s="679"/>
      <c r="F154" s="679"/>
      <c r="G154" s="679"/>
      <c r="H154" s="155">
        <v>1</v>
      </c>
      <c r="I154" s="719">
        <v>9500</v>
      </c>
      <c r="J154" s="720"/>
      <c r="K154" s="148"/>
      <c r="L154" s="149"/>
    </row>
    <row r="155" spans="1:12" x14ac:dyDescent="0.25">
      <c r="A155" s="120"/>
      <c r="B155" s="716" t="s">
        <v>151</v>
      </c>
      <c r="C155" s="717"/>
      <c r="D155" s="717"/>
      <c r="E155" s="717"/>
      <c r="F155" s="717"/>
      <c r="G155" s="718"/>
      <c r="H155" s="155">
        <v>1</v>
      </c>
      <c r="I155" s="719">
        <v>5000</v>
      </c>
      <c r="J155" s="720"/>
      <c r="K155" s="148"/>
      <c r="L155" s="149"/>
    </row>
    <row r="156" spans="1:12" x14ac:dyDescent="0.25">
      <c r="A156" s="120"/>
      <c r="B156" s="721" t="s">
        <v>152</v>
      </c>
      <c r="C156" s="721"/>
      <c r="D156" s="721"/>
      <c r="E156" s="721"/>
      <c r="F156" s="721"/>
      <c r="G156" s="721"/>
      <c r="H156" s="155">
        <v>1</v>
      </c>
      <c r="I156" s="719">
        <v>800</v>
      </c>
      <c r="J156" s="720"/>
      <c r="K156" s="148"/>
      <c r="L156" s="149"/>
    </row>
    <row r="157" spans="1:12" x14ac:dyDescent="0.25">
      <c r="A157" s="120"/>
      <c r="B157" s="722" t="s">
        <v>165</v>
      </c>
      <c r="C157" s="722"/>
      <c r="D157" s="722"/>
      <c r="E157" s="722"/>
      <c r="F157" s="722"/>
      <c r="G157" s="722"/>
      <c r="H157" s="722"/>
      <c r="I157" s="723">
        <v>15300</v>
      </c>
      <c r="J157" s="724"/>
      <c r="K157" s="148"/>
      <c r="L157" s="149"/>
    </row>
    <row r="158" spans="1:12" x14ac:dyDescent="0.25">
      <c r="A158" s="120"/>
      <c r="B158" s="53"/>
      <c r="C158" s="52"/>
      <c r="D158" s="53"/>
      <c r="E158" s="52"/>
      <c r="F158" s="53"/>
      <c r="G158" s="52"/>
      <c r="H158" s="58"/>
      <c r="I158" s="25"/>
      <c r="J158" s="115"/>
      <c r="K158" s="132"/>
      <c r="L158" s="128"/>
    </row>
    <row r="159" spans="1:12" x14ac:dyDescent="0.25">
      <c r="A159" s="120"/>
      <c r="B159" s="69" t="s">
        <v>166</v>
      </c>
      <c r="C159" s="52"/>
      <c r="D159" s="53"/>
      <c r="E159" s="52"/>
      <c r="F159" s="53"/>
      <c r="G159" s="52"/>
      <c r="H159" s="58"/>
      <c r="I159" s="25"/>
      <c r="J159" s="115"/>
      <c r="K159" s="132"/>
      <c r="L159" s="128"/>
    </row>
    <row r="160" spans="1:12" x14ac:dyDescent="0.25">
      <c r="A160" s="120"/>
      <c r="B160" s="69"/>
      <c r="C160" s="52"/>
      <c r="D160" s="53"/>
      <c r="E160" s="52"/>
      <c r="F160" s="53"/>
      <c r="G160" s="52"/>
      <c r="H160" s="58"/>
      <c r="I160" s="25"/>
      <c r="J160" s="115"/>
      <c r="K160" s="132"/>
      <c r="L160" s="128"/>
    </row>
    <row r="161" spans="1:13" x14ac:dyDescent="0.25">
      <c r="A161" s="120"/>
      <c r="B161" s="700" t="s">
        <v>109</v>
      </c>
      <c r="C161" s="701"/>
      <c r="D161" s="702" t="s">
        <v>167</v>
      </c>
      <c r="E161" s="667"/>
      <c r="F161" s="666" t="s">
        <v>168</v>
      </c>
      <c r="G161" s="667"/>
      <c r="H161" s="74" t="s">
        <v>169</v>
      </c>
      <c r="I161" s="702" t="s">
        <v>110</v>
      </c>
      <c r="J161" s="703"/>
      <c r="K161" s="132"/>
      <c r="L161" s="128"/>
      <c r="M161" s="132"/>
    </row>
    <row r="162" spans="1:13" x14ac:dyDescent="0.25">
      <c r="A162" s="120"/>
      <c r="B162" s="78" t="s">
        <v>128</v>
      </c>
      <c r="C162" s="117"/>
      <c r="D162" s="78">
        <v>2</v>
      </c>
      <c r="E162" s="81"/>
      <c r="F162" s="79">
        <v>1</v>
      </c>
      <c r="G162" s="79"/>
      <c r="H162" s="156">
        <v>32.200000000000003</v>
      </c>
      <c r="I162" s="157"/>
      <c r="J162" s="158">
        <v>64.400000000000006</v>
      </c>
      <c r="K162" s="132"/>
      <c r="L162" s="128"/>
      <c r="M162" s="132"/>
    </row>
    <row r="163" spans="1:13" x14ac:dyDescent="0.25">
      <c r="A163" s="120"/>
      <c r="B163" s="13" t="s">
        <v>170</v>
      </c>
      <c r="C163" s="71"/>
      <c r="D163" s="13">
        <v>2</v>
      </c>
      <c r="E163" s="75"/>
      <c r="F163" s="29">
        <v>1</v>
      </c>
      <c r="G163" s="29"/>
      <c r="H163" s="156">
        <v>20.5</v>
      </c>
      <c r="I163" s="27"/>
      <c r="J163" s="159">
        <v>41</v>
      </c>
      <c r="K163" s="132"/>
      <c r="L163" s="128"/>
      <c r="M163" s="132"/>
    </row>
    <row r="164" spans="1:13" x14ac:dyDescent="0.25">
      <c r="A164" s="120"/>
      <c r="B164" s="33" t="s">
        <v>171</v>
      </c>
      <c r="C164" s="52"/>
      <c r="D164" s="33">
        <v>2</v>
      </c>
      <c r="E164" s="76"/>
      <c r="F164" s="25">
        <v>2</v>
      </c>
      <c r="G164" s="25"/>
      <c r="H164" s="156">
        <v>32.340000000000003</v>
      </c>
      <c r="I164" s="61"/>
      <c r="J164" s="26">
        <v>32.340000000000003</v>
      </c>
      <c r="K164" s="132"/>
      <c r="L164" s="128"/>
      <c r="M164" s="132"/>
    </row>
    <row r="165" spans="1:13" x14ac:dyDescent="0.25">
      <c r="A165" s="120"/>
      <c r="B165" s="13" t="s">
        <v>172</v>
      </c>
      <c r="C165" s="71"/>
      <c r="D165" s="13">
        <v>2</v>
      </c>
      <c r="E165" s="75"/>
      <c r="F165" s="29">
        <v>1</v>
      </c>
      <c r="G165" s="29"/>
      <c r="H165" s="156">
        <v>15.5</v>
      </c>
      <c r="I165" s="27"/>
      <c r="J165" s="159">
        <v>31</v>
      </c>
      <c r="K165" s="132"/>
      <c r="L165" s="128"/>
      <c r="M165" s="132"/>
    </row>
    <row r="166" spans="1:13" x14ac:dyDescent="0.25">
      <c r="A166" s="120"/>
      <c r="B166" s="33" t="s">
        <v>173</v>
      </c>
      <c r="C166" s="52"/>
      <c r="D166" s="33">
        <v>5</v>
      </c>
      <c r="E166" s="76"/>
      <c r="F166" s="25">
        <v>1</v>
      </c>
      <c r="G166" s="25"/>
      <c r="H166" s="156">
        <v>85</v>
      </c>
      <c r="I166" s="61"/>
      <c r="J166" s="26">
        <v>425</v>
      </c>
      <c r="K166" s="132"/>
      <c r="L166" s="128"/>
      <c r="M166" s="132"/>
    </row>
    <row r="167" spans="1:13" x14ac:dyDescent="0.25">
      <c r="A167" s="120"/>
      <c r="B167" s="13" t="s">
        <v>174</v>
      </c>
      <c r="C167" s="71"/>
      <c r="D167" s="13">
        <v>2</v>
      </c>
      <c r="E167" s="75"/>
      <c r="F167" s="29">
        <v>2</v>
      </c>
      <c r="G167" s="29"/>
      <c r="H167" s="156">
        <v>54</v>
      </c>
      <c r="I167" s="27"/>
      <c r="J167" s="159">
        <v>54</v>
      </c>
      <c r="K167" s="132"/>
      <c r="L167" s="128"/>
      <c r="M167" s="132"/>
    </row>
    <row r="168" spans="1:13" x14ac:dyDescent="0.25">
      <c r="A168" s="120"/>
      <c r="B168" s="33" t="s">
        <v>129</v>
      </c>
      <c r="C168" s="52"/>
      <c r="D168" s="33">
        <v>2</v>
      </c>
      <c r="E168" s="76"/>
      <c r="F168" s="25">
        <v>3</v>
      </c>
      <c r="G168" s="25"/>
      <c r="H168" s="156">
        <v>22.85</v>
      </c>
      <c r="I168" s="61"/>
      <c r="J168" s="26">
        <v>15.23</v>
      </c>
      <c r="K168" s="132"/>
      <c r="L168" s="128"/>
      <c r="M168" s="132"/>
    </row>
    <row r="169" spans="1:13" x14ac:dyDescent="0.25">
      <c r="A169" s="120"/>
      <c r="B169" s="13" t="s">
        <v>130</v>
      </c>
      <c r="C169" s="71"/>
      <c r="D169" s="13">
        <v>1</v>
      </c>
      <c r="E169" s="75"/>
      <c r="F169" s="29">
        <v>6</v>
      </c>
      <c r="G169" s="29"/>
      <c r="H169" s="156">
        <v>195</v>
      </c>
      <c r="I169" s="27"/>
      <c r="J169" s="159">
        <v>32.5</v>
      </c>
      <c r="K169" s="132"/>
      <c r="L169" s="128"/>
      <c r="M169" s="132"/>
    </row>
    <row r="170" spans="1:13" x14ac:dyDescent="0.25">
      <c r="A170" s="120"/>
      <c r="B170" s="708" t="s">
        <v>175</v>
      </c>
      <c r="C170" s="710"/>
      <c r="D170" s="33">
        <v>40</v>
      </c>
      <c r="E170" s="76"/>
      <c r="F170" s="25">
        <v>1</v>
      </c>
      <c r="G170" s="25"/>
      <c r="H170" s="160">
        <v>3.47</v>
      </c>
      <c r="I170" s="157"/>
      <c r="J170" s="158">
        <v>138.80000000000001</v>
      </c>
      <c r="K170" s="132"/>
      <c r="L170" s="128"/>
      <c r="M170" s="132"/>
    </row>
    <row r="171" spans="1:13" x14ac:dyDescent="0.25">
      <c r="A171" s="120"/>
      <c r="B171" s="13" t="s">
        <v>176</v>
      </c>
      <c r="C171" s="71"/>
      <c r="D171" s="13">
        <v>1</v>
      </c>
      <c r="E171" s="75"/>
      <c r="F171" s="27">
        <v>1</v>
      </c>
      <c r="G171" s="75"/>
      <c r="H171" s="161">
        <v>500</v>
      </c>
      <c r="I171" s="79"/>
      <c r="J171" s="158">
        <v>500</v>
      </c>
      <c r="K171" s="132"/>
      <c r="L171" s="128"/>
      <c r="M171" s="132"/>
    </row>
    <row r="172" spans="1:13" x14ac:dyDescent="0.25">
      <c r="A172" s="120"/>
      <c r="B172" s="62" t="s">
        <v>111</v>
      </c>
      <c r="C172" s="63"/>
      <c r="D172" s="64"/>
      <c r="E172" s="63"/>
      <c r="F172" s="64"/>
      <c r="G172" s="63"/>
      <c r="H172" s="22"/>
      <c r="I172" s="741">
        <v>1334.27</v>
      </c>
      <c r="J172" s="696"/>
      <c r="K172" s="148"/>
      <c r="L172" s="149"/>
      <c r="M172" s="132"/>
    </row>
    <row r="173" spans="1:13" x14ac:dyDescent="0.25">
      <c r="A173" s="120"/>
      <c r="B173" s="28"/>
      <c r="C173" s="67"/>
      <c r="D173" s="28"/>
      <c r="E173" s="67"/>
      <c r="F173" s="28"/>
      <c r="G173" s="67"/>
      <c r="H173" s="16"/>
      <c r="I173" s="108"/>
      <c r="J173" s="162"/>
      <c r="K173" s="148"/>
      <c r="L173" s="149"/>
      <c r="M173" s="132"/>
    </row>
    <row r="174" spans="1:13" x14ac:dyDescent="0.25">
      <c r="A174" s="120"/>
      <c r="B174" s="53"/>
      <c r="C174" s="52"/>
      <c r="D174" s="53"/>
      <c r="E174" s="52"/>
      <c r="F174" s="53"/>
      <c r="G174" s="52"/>
      <c r="H174" s="58"/>
      <c r="I174" s="53"/>
      <c r="J174" s="46"/>
      <c r="K174" s="15"/>
      <c r="L174" s="15"/>
      <c r="M174" s="132"/>
    </row>
    <row r="175" spans="1:13" x14ac:dyDescent="0.25">
      <c r="A175" s="120"/>
      <c r="B175" s="77" t="s">
        <v>177</v>
      </c>
      <c r="C175" s="29"/>
      <c r="D175" s="21"/>
      <c r="E175" s="29"/>
      <c r="F175" s="21"/>
      <c r="G175" s="29"/>
      <c r="H175" s="72"/>
      <c r="I175" s="25"/>
      <c r="J175" s="46"/>
      <c r="K175" s="15"/>
      <c r="L175" s="15"/>
      <c r="M175" s="132"/>
    </row>
    <row r="176" spans="1:13" x14ac:dyDescent="0.25">
      <c r="A176" s="120"/>
      <c r="B176" s="78" t="s">
        <v>112</v>
      </c>
      <c r="C176" s="79"/>
      <c r="D176" s="80"/>
      <c r="E176" s="79"/>
      <c r="F176" s="80"/>
      <c r="G176" s="81"/>
      <c r="H176" s="82">
        <v>16533.3</v>
      </c>
      <c r="I176" s="25"/>
      <c r="J176" s="46"/>
      <c r="K176" s="15"/>
      <c r="L176" s="15"/>
      <c r="M176" s="132"/>
    </row>
    <row r="177" spans="1:13" x14ac:dyDescent="0.25">
      <c r="A177" s="120"/>
      <c r="B177" s="13" t="s">
        <v>113</v>
      </c>
      <c r="C177" s="29"/>
      <c r="D177" s="21"/>
      <c r="E177" s="29"/>
      <c r="F177" s="21"/>
      <c r="G177" s="75"/>
      <c r="H177" s="83">
        <v>15300</v>
      </c>
      <c r="I177" s="25"/>
      <c r="J177" s="46"/>
      <c r="K177" s="15"/>
      <c r="L177" s="15"/>
      <c r="M177" s="132"/>
    </row>
    <row r="178" spans="1:13" x14ac:dyDescent="0.25">
      <c r="A178" s="120"/>
      <c r="B178" s="33" t="s">
        <v>178</v>
      </c>
      <c r="C178" s="25"/>
      <c r="D178" s="16"/>
      <c r="E178" s="25"/>
      <c r="F178" s="16"/>
      <c r="G178" s="76"/>
      <c r="H178" s="84">
        <v>1334.27</v>
      </c>
      <c r="I178" s="25"/>
      <c r="J178" s="46"/>
      <c r="K178" s="15"/>
      <c r="L178" s="15"/>
      <c r="M178" s="132"/>
    </row>
    <row r="179" spans="1:13" x14ac:dyDescent="0.25">
      <c r="A179" s="120"/>
      <c r="B179" s="62" t="s">
        <v>114</v>
      </c>
      <c r="C179" s="63"/>
      <c r="D179" s="64"/>
      <c r="E179" s="63"/>
      <c r="F179" s="64"/>
      <c r="G179" s="85"/>
      <c r="H179" s="86">
        <v>33167.57</v>
      </c>
      <c r="I179" s="28"/>
      <c r="J179" s="116"/>
      <c r="K179" s="148"/>
      <c r="L179" s="149"/>
      <c r="M179" s="132"/>
    </row>
    <row r="180" spans="1:13" x14ac:dyDescent="0.25">
      <c r="A180" s="120"/>
      <c r="B180" s="53"/>
      <c r="C180" s="52"/>
      <c r="D180" s="53"/>
      <c r="E180" s="52"/>
      <c r="F180" s="53"/>
      <c r="G180" s="52"/>
      <c r="H180" s="58"/>
      <c r="I180" s="53"/>
      <c r="J180" s="46"/>
      <c r="K180" s="15"/>
      <c r="L180" s="15"/>
      <c r="M180" s="132"/>
    </row>
    <row r="181" spans="1:13" x14ac:dyDescent="0.25">
      <c r="A181" s="120"/>
      <c r="B181" s="62" t="s">
        <v>179</v>
      </c>
      <c r="C181" s="63"/>
      <c r="D181" s="64"/>
      <c r="E181" s="63"/>
      <c r="F181" s="64"/>
      <c r="G181" s="63"/>
      <c r="H181" s="87"/>
      <c r="I181" s="64"/>
      <c r="J181" s="163"/>
      <c r="K181" s="148"/>
      <c r="L181" s="149"/>
      <c r="M181" s="132"/>
    </row>
    <row r="182" spans="1:13" x14ac:dyDescent="0.25">
      <c r="A182" s="120"/>
      <c r="B182" s="28"/>
      <c r="C182" s="67"/>
      <c r="D182" s="28"/>
      <c r="E182" s="67"/>
      <c r="F182" s="28"/>
      <c r="G182" s="67"/>
      <c r="H182" s="68"/>
      <c r="I182" s="28"/>
      <c r="J182" s="116"/>
      <c r="K182" s="148"/>
      <c r="L182" s="149"/>
      <c r="M182" s="132"/>
    </row>
    <row r="183" spans="1:13" x14ac:dyDescent="0.25">
      <c r="A183" s="120"/>
      <c r="B183" s="62" t="s">
        <v>115</v>
      </c>
      <c r="C183" s="63"/>
      <c r="D183" s="64"/>
      <c r="E183" s="63"/>
      <c r="F183" s="64"/>
      <c r="G183" s="63"/>
      <c r="H183" s="87"/>
      <c r="I183" s="64"/>
      <c r="J183" s="163"/>
      <c r="K183" s="148"/>
      <c r="L183" s="149"/>
      <c r="M183" s="132"/>
    </row>
    <row r="184" spans="1:13" x14ac:dyDescent="0.25">
      <c r="A184" s="120"/>
      <c r="B184" s="62" t="s">
        <v>116</v>
      </c>
      <c r="C184" s="63"/>
      <c r="D184" s="733">
        <v>33167.57</v>
      </c>
      <c r="E184" s="733"/>
      <c r="F184" s="64"/>
      <c r="G184" s="63"/>
      <c r="H184" s="87"/>
      <c r="I184" s="64"/>
      <c r="J184" s="163"/>
      <c r="K184" s="148"/>
      <c r="L184" s="149"/>
      <c r="M184" s="132"/>
    </row>
    <row r="185" spans="1:13" x14ac:dyDescent="0.25">
      <c r="A185" s="120"/>
      <c r="B185" s="28"/>
      <c r="C185" s="67"/>
      <c r="D185" s="28"/>
      <c r="E185" s="67"/>
      <c r="F185" s="28"/>
      <c r="G185" s="67"/>
      <c r="H185" s="68"/>
      <c r="I185" s="28"/>
      <c r="J185" s="116"/>
      <c r="K185" s="148"/>
      <c r="L185" s="149"/>
      <c r="M185" s="132"/>
    </row>
    <row r="186" spans="1:13" x14ac:dyDescent="0.25">
      <c r="A186" s="120"/>
      <c r="B186" s="88" t="s">
        <v>180</v>
      </c>
      <c r="C186" s="170"/>
      <c r="D186" s="89"/>
      <c r="E186" s="170"/>
      <c r="F186" s="90">
        <v>4.4999999999999998E-2</v>
      </c>
      <c r="G186" s="170"/>
      <c r="H186" s="91">
        <v>1492.54</v>
      </c>
      <c r="I186" s="170"/>
      <c r="J186" s="163"/>
      <c r="K186" s="148"/>
      <c r="L186" s="149"/>
      <c r="M186" s="132"/>
    </row>
    <row r="187" spans="1:13" x14ac:dyDescent="0.25">
      <c r="A187" s="120"/>
      <c r="B187" s="92" t="s">
        <v>117</v>
      </c>
      <c r="C187" s="93"/>
      <c r="D187" s="94"/>
      <c r="E187" s="93"/>
      <c r="F187" s="90">
        <v>6.7999999999999996E-3</v>
      </c>
      <c r="G187" s="93"/>
      <c r="H187" s="95">
        <v>237.06</v>
      </c>
      <c r="I187" s="93"/>
      <c r="J187" s="164"/>
      <c r="K187" s="148"/>
      <c r="L187" s="149"/>
      <c r="M187" s="132"/>
    </row>
    <row r="188" spans="1:13" x14ac:dyDescent="0.25">
      <c r="A188" s="120"/>
      <c r="B188" s="96" t="s">
        <v>118</v>
      </c>
      <c r="C188" s="97"/>
      <c r="D188" s="98"/>
      <c r="E188" s="97"/>
      <c r="F188" s="90">
        <v>6.1000000000000004E-3</v>
      </c>
      <c r="G188" s="97"/>
      <c r="H188" s="99">
        <v>202.32</v>
      </c>
      <c r="I188" s="97"/>
      <c r="J188" s="165"/>
      <c r="K188" s="148"/>
      <c r="L188" s="149"/>
      <c r="M188" s="132"/>
    </row>
    <row r="189" spans="1:13" x14ac:dyDescent="0.25">
      <c r="A189" s="120"/>
      <c r="B189" s="88" t="s">
        <v>181</v>
      </c>
      <c r="C189" s="170"/>
      <c r="D189" s="89"/>
      <c r="E189" s="170"/>
      <c r="F189" s="90">
        <v>0.08</v>
      </c>
      <c r="G189" s="170"/>
      <c r="H189" s="91">
        <v>2807.96</v>
      </c>
      <c r="I189" s="170"/>
      <c r="J189" s="163"/>
      <c r="K189" s="148"/>
      <c r="L189" s="149"/>
      <c r="M189" s="132"/>
    </row>
    <row r="190" spans="1:13" x14ac:dyDescent="0.25">
      <c r="A190" s="120"/>
      <c r="B190" s="28"/>
      <c r="C190" s="67"/>
      <c r="D190" s="28"/>
      <c r="E190" s="67"/>
      <c r="F190" s="28"/>
      <c r="G190" s="67"/>
      <c r="H190" s="68"/>
      <c r="I190" s="28"/>
      <c r="J190" s="116"/>
      <c r="K190" s="148"/>
      <c r="L190" s="149"/>
      <c r="M190" s="132"/>
    </row>
    <row r="191" spans="1:13" x14ac:dyDescent="0.25">
      <c r="A191" s="120"/>
      <c r="B191" s="62" t="s">
        <v>119</v>
      </c>
      <c r="C191" s="63"/>
      <c r="D191" s="64"/>
      <c r="E191" s="63"/>
      <c r="F191" s="64"/>
      <c r="G191" s="63"/>
      <c r="H191" s="21"/>
      <c r="I191" s="734">
        <v>37907.449999999997</v>
      </c>
      <c r="J191" s="712"/>
      <c r="K191" s="148"/>
      <c r="L191" s="149"/>
      <c r="M191" s="132"/>
    </row>
    <row r="192" spans="1:13" x14ac:dyDescent="0.25">
      <c r="A192" s="120"/>
      <c r="B192" s="28"/>
      <c r="C192" s="67"/>
      <c r="D192" s="28"/>
      <c r="E192" s="67"/>
      <c r="F192" s="28"/>
      <c r="G192" s="67"/>
      <c r="H192" s="68"/>
      <c r="I192" s="28"/>
      <c r="J192" s="116"/>
      <c r="K192" s="148"/>
      <c r="L192" s="149"/>
      <c r="M192" s="132"/>
    </row>
    <row r="193" spans="1:13" x14ac:dyDescent="0.25">
      <c r="A193" s="120"/>
      <c r="B193" s="100" t="s">
        <v>120</v>
      </c>
      <c r="C193" s="170"/>
      <c r="D193" s="89"/>
      <c r="E193" s="170"/>
      <c r="F193" s="89"/>
      <c r="G193" s="170"/>
      <c r="H193" s="91"/>
      <c r="I193" s="170"/>
      <c r="J193" s="163"/>
      <c r="K193" s="148"/>
      <c r="L193" s="149"/>
      <c r="M193" s="132"/>
    </row>
    <row r="194" spans="1:13" x14ac:dyDescent="0.25">
      <c r="A194" s="120"/>
      <c r="B194" s="96" t="s">
        <v>61</v>
      </c>
      <c r="C194" s="97"/>
      <c r="D194" s="98"/>
      <c r="E194" s="97"/>
      <c r="F194" s="98"/>
      <c r="G194" s="97"/>
      <c r="H194" s="166">
        <v>0.02</v>
      </c>
      <c r="I194" s="97"/>
      <c r="J194" s="165"/>
      <c r="K194" s="148"/>
      <c r="L194" s="149"/>
      <c r="M194" s="132"/>
    </row>
    <row r="195" spans="1:13" x14ac:dyDescent="0.25">
      <c r="A195" s="120"/>
      <c r="B195" s="88" t="s">
        <v>62</v>
      </c>
      <c r="C195" s="170"/>
      <c r="D195" s="89"/>
      <c r="E195" s="170"/>
      <c r="F195" s="89"/>
      <c r="G195" s="170"/>
      <c r="H195" s="167">
        <v>0.01</v>
      </c>
      <c r="I195" s="170"/>
      <c r="J195" s="163"/>
      <c r="K195" s="148"/>
      <c r="L195" s="149"/>
      <c r="M195" s="132"/>
    </row>
    <row r="196" spans="1:13" x14ac:dyDescent="0.25">
      <c r="A196" s="120"/>
      <c r="B196" s="88" t="s">
        <v>63</v>
      </c>
      <c r="C196" s="170"/>
      <c r="D196" s="89"/>
      <c r="E196" s="170"/>
      <c r="F196" s="89"/>
      <c r="G196" s="170"/>
      <c r="H196" s="167">
        <v>0.05</v>
      </c>
      <c r="I196" s="170"/>
      <c r="J196" s="163"/>
      <c r="K196" s="148"/>
      <c r="L196" s="149"/>
      <c r="M196" s="132"/>
    </row>
    <row r="197" spans="1:13" x14ac:dyDescent="0.25">
      <c r="A197" s="120"/>
      <c r="B197" s="101" t="s">
        <v>121</v>
      </c>
      <c r="C197" s="102"/>
      <c r="D197" s="103"/>
      <c r="E197" s="102"/>
      <c r="F197" s="103"/>
      <c r="G197" s="102"/>
      <c r="H197" s="104">
        <v>0.08</v>
      </c>
      <c r="I197" s="93"/>
      <c r="J197" s="164"/>
      <c r="K197" s="148"/>
      <c r="L197" s="149"/>
      <c r="M197" s="132"/>
    </row>
    <row r="198" spans="1:13" x14ac:dyDescent="0.25">
      <c r="A198" s="120"/>
      <c r="B198" s="28"/>
      <c r="C198" s="67"/>
      <c r="D198" s="28"/>
      <c r="E198" s="67"/>
      <c r="F198" s="28"/>
      <c r="G198" s="67"/>
      <c r="H198" s="105"/>
      <c r="I198" s="106"/>
      <c r="J198" s="116"/>
      <c r="K198" s="148"/>
      <c r="L198" s="149"/>
      <c r="M198" s="132"/>
    </row>
    <row r="199" spans="1:13" x14ac:dyDescent="0.25">
      <c r="A199" s="120"/>
      <c r="B199" s="88" t="s">
        <v>122</v>
      </c>
      <c r="C199" s="63"/>
      <c r="D199" s="64"/>
      <c r="E199" s="63"/>
      <c r="F199" s="64"/>
      <c r="G199" s="63"/>
      <c r="H199" s="21"/>
      <c r="I199" s="735">
        <v>37907.449999999997</v>
      </c>
      <c r="J199" s="736"/>
      <c r="K199" s="148"/>
      <c r="L199" s="149"/>
      <c r="M199" s="132"/>
    </row>
    <row r="200" spans="1:13" x14ac:dyDescent="0.25">
      <c r="A200" s="120"/>
      <c r="B200" s="62" t="s">
        <v>123</v>
      </c>
      <c r="C200" s="63"/>
      <c r="D200" s="64"/>
      <c r="E200" s="63"/>
      <c r="F200" s="64"/>
      <c r="G200" s="63"/>
      <c r="H200" s="21"/>
      <c r="I200" s="737">
        <v>3296.3</v>
      </c>
      <c r="J200" s="738"/>
      <c r="K200" s="148"/>
      <c r="L200" s="149"/>
      <c r="M200" s="132"/>
    </row>
    <row r="201" spans="1:13" x14ac:dyDescent="0.25">
      <c r="A201" s="120"/>
      <c r="B201" s="28"/>
      <c r="C201" s="67"/>
      <c r="D201" s="28"/>
      <c r="E201" s="67"/>
      <c r="F201" s="28"/>
      <c r="G201" s="67"/>
      <c r="H201" s="107"/>
      <c r="I201" s="106"/>
      <c r="J201" s="168"/>
      <c r="K201" s="148"/>
      <c r="L201" s="149"/>
      <c r="M201" s="132"/>
    </row>
    <row r="202" spans="1:13" x14ac:dyDescent="0.25">
      <c r="A202" s="120"/>
      <c r="B202" s="62" t="s">
        <v>124</v>
      </c>
      <c r="C202" s="63"/>
      <c r="D202" s="64"/>
      <c r="E202" s="63"/>
      <c r="F202" s="64"/>
      <c r="G202" s="63"/>
      <c r="H202" s="21"/>
      <c r="I202" s="734">
        <v>41203.75</v>
      </c>
      <c r="J202" s="712"/>
      <c r="K202" s="128"/>
      <c r="L202" s="15"/>
      <c r="M202" s="132"/>
    </row>
    <row r="203" spans="1:13" x14ac:dyDescent="0.25">
      <c r="A203" s="120"/>
      <c r="B203" s="28"/>
      <c r="C203" s="67"/>
      <c r="D203" s="28"/>
      <c r="E203" s="67"/>
      <c r="F203" s="28"/>
      <c r="G203" s="67"/>
      <c r="H203" s="16"/>
      <c r="I203" s="108"/>
      <c r="J203" s="162"/>
      <c r="K203" s="128"/>
      <c r="L203" s="15"/>
      <c r="M203" s="132"/>
    </row>
    <row r="204" spans="1:13" x14ac:dyDescent="0.25">
      <c r="A204" s="120"/>
      <c r="B204" s="109"/>
      <c r="C204" s="110"/>
      <c r="D204" s="111"/>
      <c r="E204" s="110"/>
      <c r="F204" s="111"/>
      <c r="G204" s="110"/>
      <c r="H204" s="110" t="s">
        <v>125</v>
      </c>
      <c r="I204" s="739">
        <v>0.24229999999999999</v>
      </c>
      <c r="J204" s="740"/>
      <c r="K204" s="148"/>
      <c r="L204" s="149"/>
      <c r="M204" s="132"/>
    </row>
    <row r="205" spans="1:13" x14ac:dyDescent="0.25">
      <c r="A205" s="120"/>
      <c r="B205" s="28"/>
      <c r="C205" s="67"/>
      <c r="D205" s="28"/>
      <c r="E205" s="67"/>
      <c r="F205" s="28"/>
      <c r="G205" s="67"/>
      <c r="H205" s="67"/>
      <c r="I205" s="112"/>
      <c r="J205" s="169"/>
      <c r="K205" s="148"/>
      <c r="L205" s="149"/>
      <c r="M205" s="132"/>
    </row>
    <row r="206" spans="1:13" x14ac:dyDescent="0.25">
      <c r="A206" s="120"/>
      <c r="B206" s="88" t="s">
        <v>126</v>
      </c>
      <c r="C206" s="170"/>
      <c r="D206" s="89"/>
      <c r="E206" s="170"/>
      <c r="F206" s="89"/>
      <c r="G206" s="170"/>
      <c r="H206" s="21"/>
      <c r="I206" s="731" t="s">
        <v>182</v>
      </c>
      <c r="J206" s="732"/>
      <c r="K206" s="148"/>
      <c r="L206" s="149"/>
      <c r="M206" s="132"/>
    </row>
    <row r="207" spans="1:13" x14ac:dyDescent="0.25">
      <c r="A207" s="120"/>
      <c r="B207" s="28"/>
      <c r="C207" s="67"/>
      <c r="D207" s="28"/>
      <c r="E207" s="67"/>
      <c r="F207" s="28"/>
      <c r="G207" s="67"/>
      <c r="H207" s="68"/>
      <c r="I207" s="28"/>
      <c r="J207" s="116"/>
      <c r="K207" s="148"/>
      <c r="L207" s="149"/>
      <c r="M207" s="132"/>
    </row>
    <row r="208" spans="1:13" x14ac:dyDescent="0.25">
      <c r="A208" s="120"/>
      <c r="B208" s="62" t="s">
        <v>127</v>
      </c>
      <c r="C208" s="63"/>
      <c r="D208" s="64"/>
      <c r="E208" s="63"/>
      <c r="F208" s="64"/>
      <c r="G208" s="63"/>
      <c r="H208" s="22"/>
      <c r="I208" s="711">
        <v>41203.75</v>
      </c>
      <c r="J208" s="712"/>
      <c r="K208" s="148"/>
      <c r="L208" s="149"/>
      <c r="M208" s="132"/>
    </row>
    <row r="209" spans="1:13" ht="24" customHeight="1" x14ac:dyDescent="0.25">
      <c r="A209" s="120"/>
      <c r="B209" s="28"/>
      <c r="C209" s="67"/>
      <c r="D209" s="28"/>
      <c r="E209" s="67"/>
      <c r="F209" s="28"/>
      <c r="G209" s="67"/>
      <c r="H209" s="68"/>
      <c r="I209" s="28"/>
      <c r="J209" s="116"/>
      <c r="K209" s="148"/>
      <c r="L209" s="149"/>
      <c r="M209" s="132"/>
    </row>
    <row r="210" spans="1:13" x14ac:dyDescent="0.25">
      <c r="A210" s="428" t="s">
        <v>230</v>
      </c>
      <c r="B210" s="428"/>
      <c r="C210" s="428"/>
      <c r="D210" s="428"/>
      <c r="E210" s="428"/>
      <c r="F210" s="428"/>
      <c r="G210" s="428"/>
      <c r="H210" s="428"/>
      <c r="I210" s="428"/>
      <c r="J210" s="428"/>
      <c r="K210" s="148"/>
      <c r="L210" s="149"/>
      <c r="M210" s="132"/>
    </row>
    <row r="211" spans="1:13" ht="6" customHeight="1" x14ac:dyDescent="0.25">
      <c r="A211" s="428" t="s">
        <v>231</v>
      </c>
      <c r="B211" s="428"/>
      <c r="C211" s="428"/>
      <c r="D211" s="428"/>
      <c r="E211" s="428"/>
      <c r="F211" s="428"/>
      <c r="G211" s="428"/>
      <c r="H211" s="428"/>
      <c r="I211" s="428"/>
      <c r="J211" s="428"/>
    </row>
    <row r="212" spans="1:13" ht="9" customHeight="1" x14ac:dyDescent="0.25">
      <c r="A212" s="428"/>
      <c r="B212" s="428"/>
      <c r="C212" s="428"/>
      <c r="D212" s="428"/>
      <c r="E212" s="428"/>
      <c r="F212" s="428"/>
      <c r="G212" s="428"/>
      <c r="H212" s="428"/>
      <c r="I212" s="428"/>
      <c r="J212" s="428"/>
    </row>
    <row r="213" spans="1:13" ht="10.5" customHeight="1" x14ac:dyDescent="0.25">
      <c r="A213" s="428" t="s">
        <v>232</v>
      </c>
      <c r="B213" s="428"/>
      <c r="C213" s="428"/>
      <c r="D213" s="428"/>
      <c r="E213" s="428"/>
      <c r="F213" s="428"/>
      <c r="G213" s="428"/>
      <c r="H213" s="428"/>
      <c r="I213" s="428"/>
      <c r="J213" s="428"/>
    </row>
  </sheetData>
  <mergeCells count="138">
    <mergeCell ref="I208:J208"/>
    <mergeCell ref="I206:J206"/>
    <mergeCell ref="D184:E184"/>
    <mergeCell ref="I191:J191"/>
    <mergeCell ref="I199:J199"/>
    <mergeCell ref="I200:J200"/>
    <mergeCell ref="I202:J202"/>
    <mergeCell ref="I204:J204"/>
    <mergeCell ref="B161:C161"/>
    <mergeCell ref="D161:E161"/>
    <mergeCell ref="F161:G161"/>
    <mergeCell ref="I161:J161"/>
    <mergeCell ref="B170:C170"/>
    <mergeCell ref="I172:J172"/>
    <mergeCell ref="B155:G155"/>
    <mergeCell ref="I155:J155"/>
    <mergeCell ref="B156:G156"/>
    <mergeCell ref="I156:J156"/>
    <mergeCell ref="B157:H157"/>
    <mergeCell ref="I157:J157"/>
    <mergeCell ref="B149:H149"/>
    <mergeCell ref="I149:J149"/>
    <mergeCell ref="B152:J152"/>
    <mergeCell ref="B153:G153"/>
    <mergeCell ref="I153:J153"/>
    <mergeCell ref="B154:G154"/>
    <mergeCell ref="I154:J154"/>
    <mergeCell ref="B147:D147"/>
    <mergeCell ref="E147:F147"/>
    <mergeCell ref="G147:H147"/>
    <mergeCell ref="I147:J147"/>
    <mergeCell ref="B148:D148"/>
    <mergeCell ref="E148:F148"/>
    <mergeCell ref="G148:H148"/>
    <mergeCell ref="I148:J148"/>
    <mergeCell ref="B141:E141"/>
    <mergeCell ref="G141:H141"/>
    <mergeCell ref="I141:J141"/>
    <mergeCell ref="B142:H142"/>
    <mergeCell ref="I142:J142"/>
    <mergeCell ref="B146:J146"/>
    <mergeCell ref="B133:E133"/>
    <mergeCell ref="G133:H133"/>
    <mergeCell ref="I133:J133"/>
    <mergeCell ref="I134:J134"/>
    <mergeCell ref="B139:J139"/>
    <mergeCell ref="B140:D140"/>
    <mergeCell ref="G140:H140"/>
    <mergeCell ref="I140:J140"/>
    <mergeCell ref="B127:H127"/>
    <mergeCell ref="I127:J127"/>
    <mergeCell ref="B131:J131"/>
    <mergeCell ref="B132:E132"/>
    <mergeCell ref="G132:H132"/>
    <mergeCell ref="I132:J132"/>
    <mergeCell ref="B124:H124"/>
    <mergeCell ref="I124:J124"/>
    <mergeCell ref="B125:H125"/>
    <mergeCell ref="I125:J125"/>
    <mergeCell ref="B126:H126"/>
    <mergeCell ref="I126:J126"/>
    <mergeCell ref="B77:H77"/>
    <mergeCell ref="B95:H95"/>
    <mergeCell ref="B114:H114"/>
    <mergeCell ref="B115:C115"/>
    <mergeCell ref="D115:E115"/>
    <mergeCell ref="G115:H115"/>
    <mergeCell ref="B39:H39"/>
    <mergeCell ref="I39:J39"/>
    <mergeCell ref="B40:H40"/>
    <mergeCell ref="I40:J40"/>
    <mergeCell ref="B42:H42"/>
    <mergeCell ref="B58:H58"/>
    <mergeCell ref="B37:E37"/>
    <mergeCell ref="G37:H37"/>
    <mergeCell ref="I37:J37"/>
    <mergeCell ref="B38:E38"/>
    <mergeCell ref="G38:H38"/>
    <mergeCell ref="I38:J38"/>
    <mergeCell ref="B36:E36"/>
    <mergeCell ref="G36:H36"/>
    <mergeCell ref="I36:J36"/>
    <mergeCell ref="B33:E33"/>
    <mergeCell ref="G33:H33"/>
    <mergeCell ref="I33:J33"/>
    <mergeCell ref="B34:E34"/>
    <mergeCell ref="G34:H34"/>
    <mergeCell ref="I34:J34"/>
    <mergeCell ref="I25:J25"/>
    <mergeCell ref="B26:E26"/>
    <mergeCell ref="B27:E27"/>
    <mergeCell ref="G27:H27"/>
    <mergeCell ref="I27:J27"/>
    <mergeCell ref="I26:J26"/>
    <mergeCell ref="G26:H26"/>
    <mergeCell ref="B35:E35"/>
    <mergeCell ref="G35:H35"/>
    <mergeCell ref="I35:J35"/>
    <mergeCell ref="B2:J2"/>
    <mergeCell ref="C4:J4"/>
    <mergeCell ref="B6:E6"/>
    <mergeCell ref="F6:I6"/>
    <mergeCell ref="B10:F10"/>
    <mergeCell ref="B11:F11"/>
    <mergeCell ref="G11:H11"/>
    <mergeCell ref="B23:E23"/>
    <mergeCell ref="G23:H23"/>
    <mergeCell ref="I23:J23"/>
    <mergeCell ref="B21:E21"/>
    <mergeCell ref="G21:H21"/>
    <mergeCell ref="I21:J21"/>
    <mergeCell ref="B22:E22"/>
    <mergeCell ref="G22:H22"/>
    <mergeCell ref="I22:J22"/>
    <mergeCell ref="A210:J210"/>
    <mergeCell ref="A211:J212"/>
    <mergeCell ref="A213:J213"/>
    <mergeCell ref="B12:F12"/>
    <mergeCell ref="B13:F13"/>
    <mergeCell ref="B14:F14"/>
    <mergeCell ref="B15:F15"/>
    <mergeCell ref="B19:J19"/>
    <mergeCell ref="B20:E20"/>
    <mergeCell ref="G20:H20"/>
    <mergeCell ref="I20:J20"/>
    <mergeCell ref="B24:E24"/>
    <mergeCell ref="G24:H24"/>
    <mergeCell ref="I24:J24"/>
    <mergeCell ref="B28:H28"/>
    <mergeCell ref="I28:J28"/>
    <mergeCell ref="B29:H29"/>
    <mergeCell ref="I29:J29"/>
    <mergeCell ref="B31:J31"/>
    <mergeCell ref="B32:E32"/>
    <mergeCell ref="G32:H32"/>
    <mergeCell ref="I32:J32"/>
    <mergeCell ref="B25:E25"/>
    <mergeCell ref="G25:H25"/>
  </mergeCells>
  <printOptions horizontalCentered="1"/>
  <pageMargins left="0.51181102362204722" right="0.51181102362204722" top="0.78740157480314965" bottom="0.78740157480314965" header="0.31496062992125984" footer="0.31496062992125984"/>
  <pageSetup paperSize="9" scale="80" orientation="portrait" r:id="rId1"/>
  <headerFooter>
    <oddFooter>&amp;R&amp;P de &amp;N</oddFooter>
  </headerFooter>
  <rowBreaks count="2" manualBreakCount="2">
    <brk id="57" max="9" man="1"/>
    <brk id="15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10</vt:i4>
      </vt:variant>
    </vt:vector>
  </HeadingPairs>
  <TitlesOfParts>
    <vt:vector size="19" baseType="lpstr">
      <vt:lpstr>ITENS DE MAIOR RELEVANCIA</vt:lpstr>
      <vt:lpstr>PLANILHA OBRA (2)</vt:lpstr>
      <vt:lpstr>SETOP RODOVIÁRIAS</vt:lpstr>
      <vt:lpstr>SUDECAP INSUMOS</vt:lpstr>
      <vt:lpstr>SUDECAP CONSTRUÇÃO</vt:lpstr>
      <vt:lpstr>PLANILHA OBRA</vt:lpstr>
      <vt:lpstr>BDI (2)</vt:lpstr>
      <vt:lpstr>itens de maior relavancia</vt:lpstr>
      <vt:lpstr>CPU - Capina Mecanizada</vt:lpstr>
      <vt:lpstr>'CPU - Capina Mecanizada'!Area_de_impressao</vt:lpstr>
      <vt:lpstr>'itens de maior relavancia'!Area_de_impressao</vt:lpstr>
      <vt:lpstr>'ITENS DE MAIOR RELEVANCIA'!Area_de_impressao</vt:lpstr>
      <vt:lpstr>'PLANILHA OBRA'!Area_de_impressao</vt:lpstr>
      <vt:lpstr>'PLANILHA OBRA (2)'!Area_de_impressao</vt:lpstr>
      <vt:lpstr>'CPU - Capina Mecanizada'!Titulos_de_impressao</vt:lpstr>
      <vt:lpstr>'itens de maior relavancia'!Titulos_de_impressao</vt:lpstr>
      <vt:lpstr>'ITENS DE MAIOR RELEVANCIA'!Titulos_de_impressao</vt:lpstr>
      <vt:lpstr>'PLANILHA OBRA'!Titulos_de_impressao</vt:lpstr>
      <vt:lpstr>'PLANILHA OBRA (2)'!Titulos_de_impressao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Carlos Rossi</cp:lastModifiedBy>
  <cp:lastPrinted>2022-02-17T15:53:46Z</cp:lastPrinted>
  <dcterms:created xsi:type="dcterms:W3CDTF">2014-08-19T17:25:34Z</dcterms:created>
  <dcterms:modified xsi:type="dcterms:W3CDTF">2023-03-25T23:02:45Z</dcterms:modified>
</cp:coreProperties>
</file>